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LAN NABAVKI 2026\ПЛАН ЈН\ПЛАН ЈАВНИХ НАБАВКИ\ПЛАН ЈАВНИХ НАБАВКИ\Četvrta izmena PJN\"/>
    </mc:Choice>
  </mc:AlternateContent>
  <xr:revisionPtr revIDLastSave="0" documentId="13_ncr:1_{06A88B45-BC97-4260-95ED-EAD6B9461F7F}" xr6:coauthVersionLast="47" xr6:coauthVersionMax="47" xr10:uidLastSave="{00000000-0000-0000-0000-000000000000}"/>
  <bookViews>
    <workbookView xWindow="-108" yWindow="-108" windowWidth="23256" windowHeight="12456" tabRatio="615" firstSheet="6" activeTab="6" xr2:uid="{00000000-000D-0000-FFFF-FFFF00000000}"/>
  </bookViews>
  <sheets>
    <sheet name="CPV" sheetId="27" r:id="rId1"/>
    <sheet name="NUTS" sheetId="28" r:id="rId2"/>
    <sheet name="vrste postupka1" sheetId="29" r:id="rId3"/>
    <sheet name="OKVIRNO VREME POKRETANJA POSTUP" sheetId="30" r:id="rId4"/>
    <sheet name="sprovodi telo za centralizovane" sheetId="31" r:id="rId5"/>
    <sheet name="EKLAS" sheetId="32" r:id="rId6"/>
    <sheet name="Plan JN 2026" sheetId="41" r:id="rId7"/>
    <sheet name="OBLIKOVANO PO PARTIJAMA" sheetId="33" r:id="rId8"/>
    <sheet name="PARTIJE1" sheetId="36" r:id="rId9"/>
    <sheet name="НАЗИВ СПЈ1" sheetId="37" r:id="rId10"/>
    <sheet name="ОСНОВ ИЗ ЗЈН" sheetId="38" r:id="rId11"/>
    <sheet name="упр" sheetId="39" r:id="rId12"/>
    <sheet name="VRSTA PREDMETA 1" sheetId="40" r:id="rId13"/>
    <sheet name="statusi postupaka" sheetId="43" r:id="rId14"/>
    <sheet name="strucna literatura" sheetId="44" r:id="rId15"/>
  </sheets>
  <externalReferences>
    <externalReference r:id="rId16"/>
  </externalReferences>
  <definedNames>
    <definedName name="_xlnm._FilterDatabase" localSheetId="6" hidden="1">'Plan JN 2026'!$A$18:$FE$210</definedName>
    <definedName name="_Hlk100214147" localSheetId="6">'Plan JN 2026'!#REF!</definedName>
    <definedName name="_Hlk104448748" localSheetId="6">'Plan JN 2026'!#REF!</definedName>
    <definedName name="_Hlk71205175" localSheetId="6">'Plan JN 2026'!#REF!</definedName>
    <definedName name="CJN">'sprovodi telo za centralizovane'!$B$1:$B$2</definedName>
    <definedName name="CPV">CPV!$F$1:$F$9454</definedName>
    <definedName name="CVP">CPV!$F$1:$F$9454</definedName>
    <definedName name="EK">EKLAS!$B$1:$B$48</definedName>
    <definedName name="EKLAS">EKLAS!$B$1:$B$48</definedName>
    <definedName name="NAZIVSPJ">'НАЗИВ СПЈ1'!$B$1:$B$5</definedName>
    <definedName name="NAZIVSPJ1">'НАЗИВ СПЈ1'!$B$1:$B$5</definedName>
    <definedName name="NUTS">NUTS!$E$1:$E$42</definedName>
    <definedName name="NUTS1">NUTS!$I$1:$I$42</definedName>
    <definedName name="OBLIKOVANOPOPRTIJAMA">'OBLIKOVANO PO PARTIJAMA'!$B$1:$B$2</definedName>
    <definedName name="OKVIRNOVREME">'OKVIRNO VREME POKRETANJA POSTUP'!$B$1:$B$4</definedName>
    <definedName name="OKVIRNOVREMEPOKRETANJEPOSTUP">'OKVIRNO VREME POKRETANJA POSTUP'!$B$1:$B$4</definedName>
    <definedName name="OPP">'OBLIKOVANO PO PARTIJAMA'!$B$1:$B$2</definedName>
    <definedName name="osnov1">'ОСНОВ ИЗ ЗЈН'!$B$1:$B$2</definedName>
    <definedName name="osnov2">'ОСНОВ ИЗ ЗЈН'!$B$1:$B$8</definedName>
    <definedName name="OSNOVIZZJN">'ОСНОВ ИЗ ЗЈН'!$B$1:$B$1</definedName>
    <definedName name="OVPP">'OKVIRNO VREME POKRETANJA POSTUP'!$B$1:$B$4</definedName>
    <definedName name="PARTIJA1">PARTIJE1!$B$1:$B$45</definedName>
    <definedName name="PARTIJE">PARTIJE1!$B$1:$B$25</definedName>
    <definedName name="PARTIJE1">PARTIJE1!$B$1:$B$25</definedName>
    <definedName name="PLAN_CODE_LIST_CPV" localSheetId="0" hidden="1">CPV!$A$1:$C$9455</definedName>
    <definedName name="PLAN_CODE_LIST_NUTS" localSheetId="1" hidden="1">NUTS!$A$1:$C$43</definedName>
    <definedName name="_xlnm.Print_Area" localSheetId="6">'Plan JN 2026'!$A$2:$X$210</definedName>
    <definedName name="_xlnm.Print_Titles" localSheetId="6">'Plan JN 2026'!$18:$19</definedName>
    <definedName name="UPR">упр!$B$1:$B$2</definedName>
    <definedName name="VrednostPredmeta">#REF!</definedName>
    <definedName name="vrstaPostukpa1">'vrste postupka1'!$B$1:$B$8</definedName>
    <definedName name="vrstaPostupka">'vrste postupka1'!$B$1:$B$8</definedName>
    <definedName name="vrstaPOSTUPKA1">'vrste postupka1'!$B$1:$B$8</definedName>
    <definedName name="VrstaPredmeta">#REF!</definedName>
    <definedName name="VRSTAPREDMETA1">'VRSTA PREDMETA 1'!$B$1:$B$3</definedName>
    <definedName name="VrstePostupka">'vrste postupka1'!$B$1:$B$7</definedName>
    <definedName name="vrstepostupka1">'vrste postupka1'!$B$1:$B$7</definedName>
    <definedName name="vrstepostupka2">'vrste postupka1'!$B$1:$B$8</definedName>
    <definedName name="vrstepostupka3">'vrste postupka1'!$B$1:$B$8</definedName>
    <definedName name="vrstepostupka4">'vrste postupka1'!$D$1:$D$9</definedName>
    <definedName name="ЕКЛАС1">EKLAS!$B$1:$B$48</definedName>
    <definedName name="СПЈ">'НАЗИВ СПЈ1'!$C$1:$C$5</definedName>
    <definedName name="ЦПВ">CPV!$Q$1:$Q$9454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8" i="41" l="1"/>
  <c r="F197" i="41"/>
  <c r="F60" i="41"/>
  <c r="AH176" i="41" l="1"/>
  <c r="F67" i="41"/>
  <c r="F66" i="41"/>
  <c r="F65" i="41"/>
  <c r="G64" i="41"/>
  <c r="F64" i="41" s="1"/>
  <c r="F63" i="41"/>
  <c r="K62" i="41"/>
  <c r="J62" i="41"/>
  <c r="I62" i="41"/>
  <c r="H62" i="41"/>
  <c r="G62" i="41" l="1"/>
  <c r="F62" i="41"/>
  <c r="G196" i="41"/>
  <c r="F196" i="41" s="1"/>
  <c r="F195" i="41"/>
  <c r="F194" i="41"/>
  <c r="AN133" i="41" l="1"/>
  <c r="AM133" i="41"/>
  <c r="AN70" i="41"/>
  <c r="AM70" i="41"/>
  <c r="AN204" i="41"/>
  <c r="AH167" i="41"/>
  <c r="AG167" i="41"/>
  <c r="AH163" i="41"/>
  <c r="AG163" i="41"/>
  <c r="AH160" i="41"/>
  <c r="AG160" i="41"/>
  <c r="AH155" i="41"/>
  <c r="AG155" i="41"/>
  <c r="AH150" i="41"/>
  <c r="AG150" i="41"/>
  <c r="AH145" i="41"/>
  <c r="AG145" i="41"/>
  <c r="AH23" i="41"/>
  <c r="AG23" i="41"/>
  <c r="AH188" i="41"/>
  <c r="AG188" i="41"/>
  <c r="AH179" i="41"/>
  <c r="AG179" i="41"/>
  <c r="AH172" i="41"/>
  <c r="AG172" i="41"/>
  <c r="AH121" i="41"/>
  <c r="AG121" i="41"/>
  <c r="AH107" i="41"/>
  <c r="AG107" i="41"/>
  <c r="AH81" i="41"/>
  <c r="AG81" i="41"/>
  <c r="AH72" i="41"/>
  <c r="AG72" i="41"/>
  <c r="AH26" i="41"/>
  <c r="AG26" i="41"/>
  <c r="AG68" i="41" l="1"/>
  <c r="AH68" i="41"/>
  <c r="AH25" i="41"/>
  <c r="AH21" i="41" s="1"/>
  <c r="AG25" i="41"/>
  <c r="AG21" i="41" s="1"/>
  <c r="F184" i="41"/>
  <c r="F171" i="41"/>
  <c r="AG22" i="41" l="1"/>
  <c r="AG20" i="41" s="1"/>
  <c r="AN171" i="41"/>
  <c r="AM171" i="41"/>
  <c r="AN184" i="41"/>
  <c r="AM184" i="41"/>
  <c r="AH22" i="41"/>
  <c r="AH20" i="41" s="1"/>
  <c r="I134" i="41"/>
  <c r="F61" i="41"/>
  <c r="G80" i="41"/>
  <c r="G106" i="41"/>
  <c r="H117" i="41"/>
  <c r="AN61" i="41" l="1"/>
  <c r="AM61" i="41"/>
  <c r="P149" i="41"/>
  <c r="F149" i="41"/>
  <c r="H145" i="41"/>
  <c r="I145" i="41"/>
  <c r="J145" i="41"/>
  <c r="K145" i="41"/>
  <c r="G145" i="41"/>
  <c r="F123" i="41"/>
  <c r="F122" i="41"/>
  <c r="F174" i="41"/>
  <c r="F173" i="41"/>
  <c r="F178" i="41"/>
  <c r="F177" i="41"/>
  <c r="F176" i="41"/>
  <c r="F181" i="41"/>
  <c r="F180" i="41"/>
  <c r="F204" i="41"/>
  <c r="AM204" i="41" s="1"/>
  <c r="F203" i="41"/>
  <c r="F202" i="41"/>
  <c r="H200" i="41"/>
  <c r="I200" i="41"/>
  <c r="J200" i="41"/>
  <c r="K200" i="41"/>
  <c r="F42" i="41"/>
  <c r="AN176" i="41" l="1"/>
  <c r="AM176" i="41"/>
  <c r="AM177" i="41"/>
  <c r="AN177" i="41"/>
  <c r="AN178" i="41"/>
  <c r="AM178" i="41"/>
  <c r="AN202" i="41"/>
  <c r="AM202" i="41"/>
  <c r="AM173" i="41"/>
  <c r="AN173" i="41"/>
  <c r="AN203" i="41"/>
  <c r="AM203" i="41"/>
  <c r="AN174" i="41"/>
  <c r="AM174" i="41"/>
  <c r="AN149" i="41"/>
  <c r="AM149" i="41"/>
  <c r="AN42" i="41"/>
  <c r="AM42" i="41"/>
  <c r="AM122" i="41"/>
  <c r="AN122" i="41"/>
  <c r="AN180" i="41"/>
  <c r="AM180" i="41"/>
  <c r="AN123" i="41"/>
  <c r="AM123" i="41"/>
  <c r="AM181" i="41"/>
  <c r="AN181" i="41"/>
  <c r="I144" i="41"/>
  <c r="I137" i="41"/>
  <c r="G128" i="41" l="1"/>
  <c r="I128" i="41"/>
  <c r="G127" i="41"/>
  <c r="G126" i="41"/>
  <c r="I126" i="41" s="1"/>
  <c r="G125" i="41"/>
  <c r="I127" i="41"/>
  <c r="I125" i="41"/>
  <c r="G124" i="41"/>
  <c r="I124" i="41"/>
  <c r="G134" i="41" l="1"/>
  <c r="F134" i="41" s="1"/>
  <c r="G193" i="41"/>
  <c r="G201" i="41"/>
  <c r="G200" i="41" s="1"/>
  <c r="F185" i="41"/>
  <c r="K137" i="41"/>
  <c r="J137" i="41"/>
  <c r="AM185" i="41" l="1"/>
  <c r="AM134" i="41"/>
  <c r="AN134" i="41"/>
  <c r="F137" i="41"/>
  <c r="G188" i="41"/>
  <c r="H188" i="41"/>
  <c r="I188" i="41"/>
  <c r="J188" i="41"/>
  <c r="K188" i="41"/>
  <c r="AN137" i="41" l="1"/>
  <c r="AM137" i="41"/>
  <c r="P141" i="41"/>
  <c r="F141" i="41"/>
  <c r="F98" i="41"/>
  <c r="AM98" i="41" l="1"/>
  <c r="AN98" i="41"/>
  <c r="AN141" i="41"/>
  <c r="AM141" i="41"/>
  <c r="F28" i="41"/>
  <c r="F29" i="41"/>
  <c r="F30" i="41"/>
  <c r="F31" i="41"/>
  <c r="F27" i="41"/>
  <c r="G26" i="41"/>
  <c r="H26" i="41"/>
  <c r="I26" i="41"/>
  <c r="J26" i="41"/>
  <c r="K26" i="41"/>
  <c r="F192" i="41"/>
  <c r="F120" i="41"/>
  <c r="G179" i="41"/>
  <c r="H179" i="41"/>
  <c r="I179" i="41"/>
  <c r="J179" i="41"/>
  <c r="K179" i="41"/>
  <c r="G175" i="41"/>
  <c r="H175" i="41"/>
  <c r="I175" i="41"/>
  <c r="J175" i="41"/>
  <c r="K175" i="41"/>
  <c r="P172" i="41"/>
  <c r="G172" i="41"/>
  <c r="H172" i="41"/>
  <c r="I172" i="41"/>
  <c r="J172" i="41"/>
  <c r="K172" i="41"/>
  <c r="P167" i="41"/>
  <c r="F169" i="41"/>
  <c r="F170" i="41"/>
  <c r="F168" i="41"/>
  <c r="G167" i="41"/>
  <c r="H167" i="41"/>
  <c r="I167" i="41"/>
  <c r="J167" i="41"/>
  <c r="K167" i="41"/>
  <c r="G163" i="41"/>
  <c r="H163" i="41"/>
  <c r="I163" i="41"/>
  <c r="J163" i="41"/>
  <c r="K163" i="41"/>
  <c r="F165" i="41"/>
  <c r="F166" i="41"/>
  <c r="F164" i="41"/>
  <c r="F162" i="41"/>
  <c r="F161" i="41"/>
  <c r="P160" i="41"/>
  <c r="G160" i="41"/>
  <c r="H160" i="41"/>
  <c r="I160" i="41"/>
  <c r="J160" i="41"/>
  <c r="K160" i="41"/>
  <c r="P183" i="41"/>
  <c r="F183" i="41"/>
  <c r="P182" i="41"/>
  <c r="F182" i="41"/>
  <c r="F175" i="41"/>
  <c r="P171" i="41"/>
  <c r="P170" i="41"/>
  <c r="P169" i="41"/>
  <c r="P168" i="41"/>
  <c r="P162" i="41"/>
  <c r="P150" i="41"/>
  <c r="I112" i="41"/>
  <c r="AN168" i="41" l="1"/>
  <c r="AM168" i="41"/>
  <c r="AN166" i="41"/>
  <c r="AM166" i="41"/>
  <c r="AN31" i="41"/>
  <c r="AM31" i="41"/>
  <c r="AM165" i="41"/>
  <c r="AN165" i="41"/>
  <c r="AN162" i="41"/>
  <c r="AM162" i="41"/>
  <c r="AM169" i="41"/>
  <c r="AN169" i="41"/>
  <c r="AN120" i="41"/>
  <c r="AM120" i="41"/>
  <c r="AM192" i="41"/>
  <c r="AN192" i="41"/>
  <c r="AN30" i="41"/>
  <c r="AM30" i="41"/>
  <c r="AN175" i="41"/>
  <c r="AM175" i="41"/>
  <c r="AN29" i="41"/>
  <c r="AM29" i="41"/>
  <c r="AN182" i="41"/>
  <c r="AM182" i="41"/>
  <c r="AM28" i="41"/>
  <c r="AN28" i="41"/>
  <c r="AN183" i="41"/>
  <c r="AM183" i="41"/>
  <c r="AM161" i="41"/>
  <c r="AN161" i="41"/>
  <c r="AN170" i="41"/>
  <c r="AM170" i="41"/>
  <c r="AN164" i="41"/>
  <c r="AM164" i="41"/>
  <c r="AN27" i="41"/>
  <c r="AM27" i="41"/>
  <c r="F26" i="41"/>
  <c r="F172" i="41"/>
  <c r="F179" i="41"/>
  <c r="F167" i="41"/>
  <c r="F163" i="41"/>
  <c r="F160" i="41"/>
  <c r="AN179" i="41" l="1"/>
  <c r="AM179" i="41"/>
  <c r="AN172" i="41"/>
  <c r="AM172" i="41"/>
  <c r="AN167" i="41"/>
  <c r="AM167" i="41"/>
  <c r="AM26" i="41"/>
  <c r="AN26" i="41"/>
  <c r="AN160" i="41"/>
  <c r="AM160" i="41"/>
  <c r="AN163" i="41"/>
  <c r="AM163" i="41"/>
  <c r="G121" i="41"/>
  <c r="H121" i="41"/>
  <c r="I121" i="41"/>
  <c r="J121" i="41"/>
  <c r="K121" i="41"/>
  <c r="F121" i="41"/>
  <c r="P106" i="41"/>
  <c r="AN121" i="41" l="1"/>
  <c r="AM121" i="41"/>
  <c r="H101" i="41"/>
  <c r="H91" i="41"/>
  <c r="P37" i="41" l="1"/>
  <c r="G34" i="41"/>
  <c r="H34" i="41"/>
  <c r="I34" i="41"/>
  <c r="J34" i="41"/>
  <c r="K34" i="41"/>
  <c r="F37" i="41"/>
  <c r="P129" i="41"/>
  <c r="F129" i="41"/>
  <c r="AN37" i="41" l="1"/>
  <c r="AM37" i="41"/>
  <c r="AM129" i="41"/>
  <c r="AN129" i="41"/>
  <c r="P74" i="41"/>
  <c r="P73" i="41"/>
  <c r="G72" i="41"/>
  <c r="H72" i="41"/>
  <c r="I72" i="41"/>
  <c r="J72" i="41"/>
  <c r="K72" i="41"/>
  <c r="F74" i="41"/>
  <c r="F73" i="41"/>
  <c r="AN73" i="41" l="1"/>
  <c r="AM73" i="41"/>
  <c r="AM74" i="41"/>
  <c r="AN74" i="41"/>
  <c r="F72" i="41"/>
  <c r="AN72" i="41" l="1"/>
  <c r="AM72" i="41"/>
  <c r="P128" i="41"/>
  <c r="P127" i="41"/>
  <c r="P126" i="41"/>
  <c r="P125" i="41"/>
  <c r="P124" i="41"/>
  <c r="G81" i="41"/>
  <c r="H81" i="41"/>
  <c r="I81" i="41"/>
  <c r="J81" i="41"/>
  <c r="K81" i="41"/>
  <c r="P112" i="41" l="1"/>
  <c r="G112" i="41"/>
  <c r="H112" i="41"/>
  <c r="J112" i="41"/>
  <c r="K112" i="41"/>
  <c r="P115" i="41"/>
  <c r="F115" i="41"/>
  <c r="P114" i="41"/>
  <c r="F114" i="41"/>
  <c r="P113" i="41"/>
  <c r="F113" i="41"/>
  <c r="P107" i="41"/>
  <c r="G107" i="41"/>
  <c r="H107" i="41"/>
  <c r="I107" i="41"/>
  <c r="J107" i="41"/>
  <c r="K107" i="41"/>
  <c r="F109" i="41"/>
  <c r="F110" i="41"/>
  <c r="F111" i="41"/>
  <c r="P108" i="41"/>
  <c r="AM110" i="41" l="1"/>
  <c r="AN110" i="41"/>
  <c r="AN113" i="41"/>
  <c r="AM113" i="41"/>
  <c r="AN109" i="41"/>
  <c r="AM109" i="41"/>
  <c r="AN115" i="41"/>
  <c r="AM115" i="41"/>
  <c r="AN111" i="41"/>
  <c r="AM111" i="41"/>
  <c r="AM114" i="41"/>
  <c r="AN114" i="41"/>
  <c r="F112" i="41"/>
  <c r="P111" i="41"/>
  <c r="P110" i="41"/>
  <c r="F46" i="41"/>
  <c r="AN112" i="41" l="1"/>
  <c r="AM112" i="41"/>
  <c r="AN46" i="41"/>
  <c r="AM46" i="41"/>
  <c r="F83" i="41"/>
  <c r="F84" i="41"/>
  <c r="F85" i="41"/>
  <c r="F82" i="41"/>
  <c r="AN85" i="41" l="1"/>
  <c r="AM85" i="41"/>
  <c r="AN84" i="41"/>
  <c r="AM84" i="41"/>
  <c r="AM82" i="41"/>
  <c r="AN82" i="41"/>
  <c r="AN83" i="41"/>
  <c r="AM83" i="41"/>
  <c r="F81" i="41"/>
  <c r="F190" i="41"/>
  <c r="F191" i="41"/>
  <c r="F189" i="41"/>
  <c r="AM189" i="41" l="1"/>
  <c r="AN189" i="41"/>
  <c r="AN191" i="41"/>
  <c r="AM191" i="41"/>
  <c r="AN190" i="41"/>
  <c r="AM190" i="41"/>
  <c r="AM81" i="41"/>
  <c r="AN81" i="41"/>
  <c r="F188" i="41"/>
  <c r="F49" i="41"/>
  <c r="AN49" i="41" l="1"/>
  <c r="AM49" i="41"/>
  <c r="AN188" i="41"/>
  <c r="AM188" i="41"/>
  <c r="F128" i="41"/>
  <c r="F127" i="41"/>
  <c r="F126" i="41"/>
  <c r="F125" i="41"/>
  <c r="F124" i="41"/>
  <c r="F130" i="41"/>
  <c r="F131" i="41"/>
  <c r="F187" i="41"/>
  <c r="F80" i="41"/>
  <c r="F71" i="41"/>
  <c r="F118" i="41"/>
  <c r="F119" i="41"/>
  <c r="F186" i="41"/>
  <c r="F132" i="41"/>
  <c r="F75" i="41"/>
  <c r="P201" i="41"/>
  <c r="P104" i="41"/>
  <c r="P87" i="41"/>
  <c r="P88" i="41"/>
  <c r="P89" i="41"/>
  <c r="P90" i="41"/>
  <c r="P91" i="41"/>
  <c r="P92" i="41"/>
  <c r="P93" i="41"/>
  <c r="P94" i="41"/>
  <c r="P95" i="41"/>
  <c r="P96" i="41"/>
  <c r="P97" i="41"/>
  <c r="P99" i="41"/>
  <c r="P100" i="41"/>
  <c r="P101" i="41"/>
  <c r="P102" i="41"/>
  <c r="P103" i="41"/>
  <c r="P86" i="41"/>
  <c r="P138" i="41"/>
  <c r="P139" i="41"/>
  <c r="P140" i="41"/>
  <c r="P142" i="41"/>
  <c r="P143" i="41"/>
  <c r="P193" i="41"/>
  <c r="P144" i="41"/>
  <c r="P145" i="41"/>
  <c r="P146" i="41"/>
  <c r="P147" i="41"/>
  <c r="P148" i="41"/>
  <c r="P151" i="41"/>
  <c r="P152" i="41"/>
  <c r="P153" i="41"/>
  <c r="P154" i="41"/>
  <c r="P155" i="41"/>
  <c r="P157" i="41"/>
  <c r="P158" i="41"/>
  <c r="P159" i="41"/>
  <c r="P109" i="41"/>
  <c r="P70" i="41"/>
  <c r="P133" i="41"/>
  <c r="P185" i="41"/>
  <c r="P184" i="41"/>
  <c r="P116" i="41"/>
  <c r="P117" i="41"/>
  <c r="P130" i="41"/>
  <c r="P131" i="41"/>
  <c r="P187" i="41"/>
  <c r="P80" i="41"/>
  <c r="P71" i="41"/>
  <c r="P118" i="41"/>
  <c r="P119" i="41"/>
  <c r="P186" i="41"/>
  <c r="P72" i="41"/>
  <c r="P132" i="41"/>
  <c r="P40" i="41"/>
  <c r="P41" i="41"/>
  <c r="P38" i="41"/>
  <c r="P43" i="41"/>
  <c r="P47" i="41"/>
  <c r="P48" i="41"/>
  <c r="P42" i="41"/>
  <c r="P32" i="41"/>
  <c r="P34" i="41"/>
  <c r="P35" i="41"/>
  <c r="P36" i="41"/>
  <c r="P33" i="41"/>
  <c r="P44" i="41"/>
  <c r="P45" i="41"/>
  <c r="P50" i="41"/>
  <c r="P51" i="41"/>
  <c r="P52" i="41"/>
  <c r="P53" i="41"/>
  <c r="P54" i="41"/>
  <c r="P55" i="41"/>
  <c r="P56" i="41"/>
  <c r="P57" i="41"/>
  <c r="P58" i="41"/>
  <c r="P59" i="41"/>
  <c r="P60" i="41"/>
  <c r="F201" i="41"/>
  <c r="AN125" i="41" l="1"/>
  <c r="AM125" i="41"/>
  <c r="AM118" i="41"/>
  <c r="AN118" i="41"/>
  <c r="AM126" i="41"/>
  <c r="AN126" i="41"/>
  <c r="AN71" i="41"/>
  <c r="AM71" i="41"/>
  <c r="AN127" i="41"/>
  <c r="AM127" i="41"/>
  <c r="AN80" i="41"/>
  <c r="AM80" i="41"/>
  <c r="AN128" i="41"/>
  <c r="AM128" i="41"/>
  <c r="AN201" i="41"/>
  <c r="AM201" i="41"/>
  <c r="AN187" i="41"/>
  <c r="AM187" i="41"/>
  <c r="AN119" i="41"/>
  <c r="AM119" i="41"/>
  <c r="AN75" i="41"/>
  <c r="AM75" i="41"/>
  <c r="AN131" i="41"/>
  <c r="AM131" i="41"/>
  <c r="AN132" i="41"/>
  <c r="AM132" i="41"/>
  <c r="AM130" i="41"/>
  <c r="AN130" i="41"/>
  <c r="AN186" i="41"/>
  <c r="AM186" i="41"/>
  <c r="AN124" i="41"/>
  <c r="AM124" i="41"/>
  <c r="F104" i="41"/>
  <c r="F87" i="41"/>
  <c r="F88" i="41"/>
  <c r="F89" i="41"/>
  <c r="F90" i="41"/>
  <c r="F91" i="41"/>
  <c r="F92" i="41"/>
  <c r="F93" i="41"/>
  <c r="F94" i="41"/>
  <c r="F95" i="41"/>
  <c r="F96" i="41"/>
  <c r="F97" i="41"/>
  <c r="F99" i="41"/>
  <c r="F100" i="41"/>
  <c r="F101" i="41"/>
  <c r="F102" i="41"/>
  <c r="F103" i="41"/>
  <c r="F86" i="41"/>
  <c r="F138" i="41"/>
  <c r="F139" i="41"/>
  <c r="F140" i="41"/>
  <c r="F142" i="41"/>
  <c r="F143" i="41"/>
  <c r="F193" i="41"/>
  <c r="F144" i="41"/>
  <c r="F59" i="41"/>
  <c r="F58" i="41"/>
  <c r="F57" i="41"/>
  <c r="F56" i="41"/>
  <c r="F55" i="41"/>
  <c r="F54" i="41"/>
  <c r="F53" i="41"/>
  <c r="F52" i="41"/>
  <c r="F51" i="41"/>
  <c r="F50" i="41"/>
  <c r="F45" i="41"/>
  <c r="F44" i="41"/>
  <c r="F33" i="41"/>
  <c r="AM102" i="41" l="1"/>
  <c r="AN102" i="41"/>
  <c r="AN93" i="41"/>
  <c r="AM93" i="41"/>
  <c r="AN143" i="41"/>
  <c r="AM143" i="41"/>
  <c r="AN92" i="41"/>
  <c r="AM92" i="41"/>
  <c r="AM44" i="41"/>
  <c r="AN44" i="41"/>
  <c r="AN91" i="41"/>
  <c r="AM91" i="41"/>
  <c r="AN45" i="41"/>
  <c r="AM45" i="41"/>
  <c r="AM140" i="41"/>
  <c r="AN140" i="41"/>
  <c r="AM90" i="41"/>
  <c r="AN90" i="41"/>
  <c r="AN50" i="41"/>
  <c r="AM50" i="41"/>
  <c r="AN58" i="41"/>
  <c r="AM58" i="41"/>
  <c r="AN139" i="41"/>
  <c r="AM139" i="41"/>
  <c r="AM97" i="41"/>
  <c r="AN97" i="41"/>
  <c r="AN89" i="41"/>
  <c r="AM89" i="41"/>
  <c r="AN54" i="41"/>
  <c r="AM54" i="41"/>
  <c r="AN33" i="41"/>
  <c r="AM33" i="41"/>
  <c r="AN101" i="41"/>
  <c r="AM101" i="41"/>
  <c r="AN100" i="41"/>
  <c r="AM100" i="41"/>
  <c r="AN51" i="41"/>
  <c r="AM51" i="41"/>
  <c r="AM193" i="41"/>
  <c r="AN193" i="41"/>
  <c r="AN55" i="41"/>
  <c r="AM55" i="41"/>
  <c r="AM56" i="41"/>
  <c r="AN56" i="41"/>
  <c r="AN142" i="41"/>
  <c r="AM142" i="41"/>
  <c r="AN57" i="41"/>
  <c r="AM57" i="41"/>
  <c r="AN99" i="41"/>
  <c r="AM99" i="41"/>
  <c r="AN59" i="41"/>
  <c r="AM59" i="41"/>
  <c r="AN138" i="41"/>
  <c r="AM138" i="41"/>
  <c r="AN96" i="41"/>
  <c r="AM96" i="41"/>
  <c r="AN88" i="41"/>
  <c r="AM88" i="41"/>
  <c r="AM52" i="41"/>
  <c r="AN52" i="41"/>
  <c r="AM60" i="41"/>
  <c r="AN60" i="41"/>
  <c r="AM86" i="41"/>
  <c r="AN86" i="41"/>
  <c r="AN95" i="41"/>
  <c r="AM95" i="41"/>
  <c r="AN87" i="41"/>
  <c r="AM87" i="41"/>
  <c r="AN53" i="41"/>
  <c r="AM53" i="41"/>
  <c r="AM144" i="41"/>
  <c r="AN144" i="41"/>
  <c r="AN103" i="41"/>
  <c r="AM103" i="41"/>
  <c r="AM94" i="41"/>
  <c r="AN94" i="41"/>
  <c r="AN104" i="41"/>
  <c r="AM104" i="41"/>
  <c r="G117" i="41"/>
  <c r="F116" i="41"/>
  <c r="AN116" i="41" l="1"/>
  <c r="AM116" i="41"/>
  <c r="I117" i="41"/>
  <c r="F117" i="41" s="1"/>
  <c r="AM117" i="41" l="1"/>
  <c r="AN117" i="41"/>
  <c r="F108" i="41"/>
  <c r="H155" i="41"/>
  <c r="I155" i="41"/>
  <c r="J155" i="41"/>
  <c r="K155" i="41"/>
  <c r="G155" i="41"/>
  <c r="H150" i="41"/>
  <c r="I150" i="41"/>
  <c r="J150" i="41"/>
  <c r="K150" i="41"/>
  <c r="G150" i="41"/>
  <c r="F145" i="41"/>
  <c r="AN145" i="41" l="1"/>
  <c r="AM145" i="41"/>
  <c r="AN108" i="41"/>
  <c r="AM108" i="41"/>
  <c r="F107" i="41"/>
  <c r="F68" i="41" s="1"/>
  <c r="F146" i="41"/>
  <c r="F147" i="41"/>
  <c r="F148" i="41"/>
  <c r="F150" i="41"/>
  <c r="F151" i="41"/>
  <c r="F152" i="41"/>
  <c r="F153" i="41"/>
  <c r="F154" i="41"/>
  <c r="F155" i="41"/>
  <c r="F157" i="41"/>
  <c r="F158" i="41"/>
  <c r="F159" i="41"/>
  <c r="AN158" i="41" l="1"/>
  <c r="AM158" i="41"/>
  <c r="AM148" i="41"/>
  <c r="AN148" i="41"/>
  <c r="AM157" i="41"/>
  <c r="AN157" i="41"/>
  <c r="AM147" i="41"/>
  <c r="AN147" i="41"/>
  <c r="AN155" i="41"/>
  <c r="AM155" i="41"/>
  <c r="AN146" i="41"/>
  <c r="AM146" i="41"/>
  <c r="AN154" i="41"/>
  <c r="AM154" i="41"/>
  <c r="AN107" i="41"/>
  <c r="AM107" i="41"/>
  <c r="AN153" i="41"/>
  <c r="AM153" i="41"/>
  <c r="AM152" i="41"/>
  <c r="AN152" i="41"/>
  <c r="AN151" i="41"/>
  <c r="AM151" i="41"/>
  <c r="AN159" i="41"/>
  <c r="AM159" i="41"/>
  <c r="AN150" i="41"/>
  <c r="AM150" i="41"/>
  <c r="H15" i="44"/>
  <c r="G15" i="44"/>
  <c r="F15" i="44"/>
  <c r="H14" i="44"/>
  <c r="G14" i="44"/>
  <c r="F14" i="44"/>
  <c r="H13" i="44"/>
  <c r="G13" i="44"/>
  <c r="F13" i="44"/>
  <c r="H12" i="44"/>
  <c r="G12" i="44"/>
  <c r="F12" i="44"/>
  <c r="J11" i="44"/>
  <c r="I11" i="44"/>
  <c r="H11" i="44"/>
  <c r="G11" i="44"/>
  <c r="F11" i="44"/>
  <c r="G10" i="44"/>
  <c r="F10" i="44"/>
  <c r="J9" i="44"/>
  <c r="I9" i="44"/>
  <c r="H9" i="44"/>
  <c r="G9" i="44"/>
  <c r="F9" i="44"/>
  <c r="F7" i="44"/>
  <c r="F6" i="44"/>
  <c r="F5" i="44"/>
  <c r="F4" i="44"/>
  <c r="F106" i="41"/>
  <c r="F105" i="41"/>
  <c r="P69" i="41"/>
  <c r="F69" i="41"/>
  <c r="F36" i="41"/>
  <c r="F35" i="41"/>
  <c r="F32" i="41"/>
  <c r="J47" i="41"/>
  <c r="I47" i="41"/>
  <c r="H47" i="41"/>
  <c r="F43" i="41"/>
  <c r="F38" i="41"/>
  <c r="H41" i="41"/>
  <c r="G41" i="41"/>
  <c r="H40" i="41"/>
  <c r="G40" i="41"/>
  <c r="P39" i="41"/>
  <c r="H39" i="41"/>
  <c r="G39" i="41"/>
  <c r="I42" i="28"/>
  <c r="I41" i="28"/>
  <c r="I40" i="28"/>
  <c r="I39" i="28"/>
  <c r="I38" i="28"/>
  <c r="I37" i="28"/>
  <c r="I36" i="28"/>
  <c r="I35" i="28"/>
  <c r="I34" i="28"/>
  <c r="I33" i="28"/>
  <c r="I32" i="28"/>
  <c r="I31" i="28"/>
  <c r="I30" i="28"/>
  <c r="I29" i="28"/>
  <c r="I28" i="28"/>
  <c r="I27" i="28"/>
  <c r="I26" i="28"/>
  <c r="I25" i="28"/>
  <c r="I24" i="28"/>
  <c r="I23" i="28"/>
  <c r="I22" i="28"/>
  <c r="I21" i="28"/>
  <c r="I20" i="28"/>
  <c r="I19" i="28"/>
  <c r="I18" i="28"/>
  <c r="I17" i="28"/>
  <c r="I16" i="28"/>
  <c r="I15" i="28"/>
  <c r="I14" i="28"/>
  <c r="I13" i="28"/>
  <c r="I12" i="28"/>
  <c r="I11" i="28"/>
  <c r="I10" i="28"/>
  <c r="I9" i="28"/>
  <c r="I8" i="28"/>
  <c r="I7" i="28"/>
  <c r="I6" i="28"/>
  <c r="I5" i="28"/>
  <c r="I4" i="28"/>
  <c r="I3" i="28"/>
  <c r="I2" i="28"/>
  <c r="I1" i="28"/>
  <c r="Q9454" i="27"/>
  <c r="Q9453" i="27"/>
  <c r="Q9452" i="27"/>
  <c r="Q9451" i="27"/>
  <c r="Q9450" i="27"/>
  <c r="Q9449" i="27"/>
  <c r="Q9448" i="27"/>
  <c r="Q9447" i="27"/>
  <c r="Q9446" i="27"/>
  <c r="Q9445" i="27"/>
  <c r="Q9444" i="27"/>
  <c r="Q9443" i="27"/>
  <c r="Q9442" i="27"/>
  <c r="Q9441" i="27"/>
  <c r="Q9440" i="27"/>
  <c r="Q9439" i="27"/>
  <c r="Q9438" i="27"/>
  <c r="Q9437" i="27"/>
  <c r="Q9436" i="27"/>
  <c r="Q9435" i="27"/>
  <c r="Q9434" i="27"/>
  <c r="Q9433" i="27"/>
  <c r="Q9432" i="27"/>
  <c r="Q9431" i="27"/>
  <c r="Q9430" i="27"/>
  <c r="Q9429" i="27"/>
  <c r="Q9428" i="27"/>
  <c r="Q9427" i="27"/>
  <c r="Q9426" i="27"/>
  <c r="Q9425" i="27"/>
  <c r="Q9424" i="27"/>
  <c r="Q9423" i="27"/>
  <c r="Q9422" i="27"/>
  <c r="Q9421" i="27"/>
  <c r="Q9420" i="27"/>
  <c r="Q9419" i="27"/>
  <c r="Q9418" i="27"/>
  <c r="Q9417" i="27"/>
  <c r="Q9416" i="27"/>
  <c r="Q9415" i="27"/>
  <c r="Q9414" i="27"/>
  <c r="Q9413" i="27"/>
  <c r="Q9412" i="27"/>
  <c r="Q9411" i="27"/>
  <c r="Q9410" i="27"/>
  <c r="Q9409" i="27"/>
  <c r="Q9408" i="27"/>
  <c r="Q9407" i="27"/>
  <c r="Q9406" i="27"/>
  <c r="Q9405" i="27"/>
  <c r="Q9404" i="27"/>
  <c r="Q9403" i="27"/>
  <c r="Q9402" i="27"/>
  <c r="Q9401" i="27"/>
  <c r="Q9400" i="27"/>
  <c r="Q9399" i="27"/>
  <c r="Q9398" i="27"/>
  <c r="Q9397" i="27"/>
  <c r="Q9396" i="27"/>
  <c r="Q9395" i="27"/>
  <c r="Q9394" i="27"/>
  <c r="Q9393" i="27"/>
  <c r="Q9392" i="27"/>
  <c r="Q9391" i="27"/>
  <c r="Q9390" i="27"/>
  <c r="Q9389" i="27"/>
  <c r="Q9388" i="27"/>
  <c r="Q9387" i="27"/>
  <c r="Q9386" i="27"/>
  <c r="Q9385" i="27"/>
  <c r="Q9384" i="27"/>
  <c r="Q9383" i="27"/>
  <c r="Q9382" i="27"/>
  <c r="Q9381" i="27"/>
  <c r="Q9380" i="27"/>
  <c r="Q9379" i="27"/>
  <c r="Q9378" i="27"/>
  <c r="Q9377" i="27"/>
  <c r="Q9376" i="27"/>
  <c r="Q9375" i="27"/>
  <c r="Q9374" i="27"/>
  <c r="Q9373" i="27"/>
  <c r="Q9372" i="27"/>
  <c r="Q9371" i="27"/>
  <c r="Q9370" i="27"/>
  <c r="Q9369" i="27"/>
  <c r="Q9368" i="27"/>
  <c r="Q9367" i="27"/>
  <c r="Q9366" i="27"/>
  <c r="Q9365" i="27"/>
  <c r="Q9364" i="27"/>
  <c r="Q9363" i="27"/>
  <c r="Q9362" i="27"/>
  <c r="Q9361" i="27"/>
  <c r="Q9360" i="27"/>
  <c r="Q9359" i="27"/>
  <c r="Q9358" i="27"/>
  <c r="Q9357" i="27"/>
  <c r="Q9356" i="27"/>
  <c r="Q9355" i="27"/>
  <c r="Q9354" i="27"/>
  <c r="Q9353" i="27"/>
  <c r="Q9352" i="27"/>
  <c r="Q9351" i="27"/>
  <c r="Q9350" i="27"/>
  <c r="Q9349" i="27"/>
  <c r="Q9348" i="27"/>
  <c r="Q9347" i="27"/>
  <c r="Q9346" i="27"/>
  <c r="Q9345" i="27"/>
  <c r="Q9344" i="27"/>
  <c r="Q9343" i="27"/>
  <c r="Q9342" i="27"/>
  <c r="Q9341" i="27"/>
  <c r="Q9340" i="27"/>
  <c r="Q9339" i="27"/>
  <c r="Q9338" i="27"/>
  <c r="Q9337" i="27"/>
  <c r="Q9336" i="27"/>
  <c r="Q9335" i="27"/>
  <c r="Q9334" i="27"/>
  <c r="Q9333" i="27"/>
  <c r="Q9332" i="27"/>
  <c r="Q9331" i="27"/>
  <c r="Q9330" i="27"/>
  <c r="Q9329" i="27"/>
  <c r="Q9328" i="27"/>
  <c r="Q9327" i="27"/>
  <c r="Q9326" i="27"/>
  <c r="Q9325" i="27"/>
  <c r="Q9324" i="27"/>
  <c r="Q9323" i="27"/>
  <c r="Q9322" i="27"/>
  <c r="Q9321" i="27"/>
  <c r="Q9320" i="27"/>
  <c r="Q9319" i="27"/>
  <c r="Q9318" i="27"/>
  <c r="Q9317" i="27"/>
  <c r="Q9316" i="27"/>
  <c r="Q9315" i="27"/>
  <c r="Q9314" i="27"/>
  <c r="Q9313" i="27"/>
  <c r="Q9312" i="27"/>
  <c r="Q9311" i="27"/>
  <c r="Q9310" i="27"/>
  <c r="Q9309" i="27"/>
  <c r="Q9308" i="27"/>
  <c r="Q9307" i="27"/>
  <c r="Q9306" i="27"/>
  <c r="Q9305" i="27"/>
  <c r="Q9304" i="27"/>
  <c r="Q9303" i="27"/>
  <c r="Q9302" i="27"/>
  <c r="Q9301" i="27"/>
  <c r="Q9300" i="27"/>
  <c r="Q9299" i="27"/>
  <c r="Q9298" i="27"/>
  <c r="Q9297" i="27"/>
  <c r="Q9296" i="27"/>
  <c r="Q9295" i="27"/>
  <c r="Q9294" i="27"/>
  <c r="Q9293" i="27"/>
  <c r="Q9292" i="27"/>
  <c r="Q9291" i="27"/>
  <c r="Q9290" i="27"/>
  <c r="Q9289" i="27"/>
  <c r="Q9288" i="27"/>
  <c r="Q9287" i="27"/>
  <c r="Q9286" i="27"/>
  <c r="Q9285" i="27"/>
  <c r="Q9284" i="27"/>
  <c r="Q9283" i="27"/>
  <c r="Q9282" i="27"/>
  <c r="Q9281" i="27"/>
  <c r="Q9280" i="27"/>
  <c r="Q9279" i="27"/>
  <c r="Q9278" i="27"/>
  <c r="Q9277" i="27"/>
  <c r="Q9276" i="27"/>
  <c r="Q9275" i="27"/>
  <c r="Q9274" i="27"/>
  <c r="Q9273" i="27"/>
  <c r="Q9272" i="27"/>
  <c r="Q9271" i="27"/>
  <c r="Q9270" i="27"/>
  <c r="Q9269" i="27"/>
  <c r="Q9268" i="27"/>
  <c r="Q9267" i="27"/>
  <c r="Q9266" i="27"/>
  <c r="Q9265" i="27"/>
  <c r="Q9264" i="27"/>
  <c r="Q9263" i="27"/>
  <c r="Q9262" i="27"/>
  <c r="Q9261" i="27"/>
  <c r="Q9260" i="27"/>
  <c r="Q9259" i="27"/>
  <c r="Q9258" i="27"/>
  <c r="Q9257" i="27"/>
  <c r="Q9256" i="27"/>
  <c r="Q9255" i="27"/>
  <c r="Q9254" i="27"/>
  <c r="Q9253" i="27"/>
  <c r="Q9252" i="27"/>
  <c r="Q9251" i="27"/>
  <c r="Q9250" i="27"/>
  <c r="Q9249" i="27"/>
  <c r="Q9248" i="27"/>
  <c r="Q9247" i="27"/>
  <c r="Q9246" i="27"/>
  <c r="Q9245" i="27"/>
  <c r="Q9244" i="27"/>
  <c r="Q9243" i="27"/>
  <c r="Q9242" i="27"/>
  <c r="Q9241" i="27"/>
  <c r="Q9240" i="27"/>
  <c r="Q9239" i="27"/>
  <c r="Q9238" i="27"/>
  <c r="Q9237" i="27"/>
  <c r="Q9236" i="27"/>
  <c r="Q9235" i="27"/>
  <c r="Q9234" i="27"/>
  <c r="Q9233" i="27"/>
  <c r="Q9232" i="27"/>
  <c r="Q9231" i="27"/>
  <c r="Q9230" i="27"/>
  <c r="Q9229" i="27"/>
  <c r="Q9228" i="27"/>
  <c r="Q9227" i="27"/>
  <c r="Q9226" i="27"/>
  <c r="Q9225" i="27"/>
  <c r="Q9224" i="27"/>
  <c r="Q9223" i="27"/>
  <c r="Q9222" i="27"/>
  <c r="Q9221" i="27"/>
  <c r="Q9220" i="27"/>
  <c r="Q9219" i="27"/>
  <c r="Q9218" i="27"/>
  <c r="Q9217" i="27"/>
  <c r="Q9216" i="27"/>
  <c r="Q9215" i="27"/>
  <c r="Q9214" i="27"/>
  <c r="Q9213" i="27"/>
  <c r="Q9212" i="27"/>
  <c r="Q9211" i="27"/>
  <c r="Q9210" i="27"/>
  <c r="Q9209" i="27"/>
  <c r="Q9208" i="27"/>
  <c r="Q9207" i="27"/>
  <c r="Q9206" i="27"/>
  <c r="Q9205" i="27"/>
  <c r="Q9204" i="27"/>
  <c r="Q9203" i="27"/>
  <c r="Q9202" i="27"/>
  <c r="Q9201" i="27"/>
  <c r="Q9200" i="27"/>
  <c r="Q9199" i="27"/>
  <c r="Q9198" i="27"/>
  <c r="Q9197" i="27"/>
  <c r="Q9196" i="27"/>
  <c r="Q9195" i="27"/>
  <c r="Q9194" i="27"/>
  <c r="Q9193" i="27"/>
  <c r="Q9192" i="27"/>
  <c r="Q9191" i="27"/>
  <c r="Q9190" i="27"/>
  <c r="Q9189" i="27"/>
  <c r="Q9188" i="27"/>
  <c r="Q9187" i="27"/>
  <c r="Q9186" i="27"/>
  <c r="Q9185" i="27"/>
  <c r="Q9184" i="27"/>
  <c r="Q9183" i="27"/>
  <c r="Q9182" i="27"/>
  <c r="Q9181" i="27"/>
  <c r="Q9180" i="27"/>
  <c r="Q9179" i="27"/>
  <c r="Q9178" i="27"/>
  <c r="Q9177" i="27"/>
  <c r="Q9176" i="27"/>
  <c r="Q9175" i="27"/>
  <c r="Q9174" i="27"/>
  <c r="Q9173" i="27"/>
  <c r="Q9172" i="27"/>
  <c r="Q9171" i="27"/>
  <c r="Q9170" i="27"/>
  <c r="Q9169" i="27"/>
  <c r="Q9168" i="27"/>
  <c r="Q9167" i="27"/>
  <c r="Q9166" i="27"/>
  <c r="Q9165" i="27"/>
  <c r="Q9164" i="27"/>
  <c r="Q9163" i="27"/>
  <c r="Q9162" i="27"/>
  <c r="Q9161" i="27"/>
  <c r="Q9160" i="27"/>
  <c r="Q9159" i="27"/>
  <c r="Q9158" i="27"/>
  <c r="Q9157" i="27"/>
  <c r="Q9156" i="27"/>
  <c r="Q9155" i="27"/>
  <c r="Q9154" i="27"/>
  <c r="Q9153" i="27"/>
  <c r="Q9152" i="27"/>
  <c r="Q9151" i="27"/>
  <c r="Q9150" i="27"/>
  <c r="Q9149" i="27"/>
  <c r="Q9148" i="27"/>
  <c r="Q9147" i="27"/>
  <c r="Q9146" i="27"/>
  <c r="Q9145" i="27"/>
  <c r="Q9144" i="27"/>
  <c r="Q9143" i="27"/>
  <c r="Q9142" i="27"/>
  <c r="Q9141" i="27"/>
  <c r="Q9140" i="27"/>
  <c r="Q9139" i="27"/>
  <c r="Q9138" i="27"/>
  <c r="Q9137" i="27"/>
  <c r="Q9136" i="27"/>
  <c r="Q9135" i="27"/>
  <c r="Q9134" i="27"/>
  <c r="Q9133" i="27"/>
  <c r="Q9132" i="27"/>
  <c r="Q9131" i="27"/>
  <c r="Q9130" i="27"/>
  <c r="Q9129" i="27"/>
  <c r="Q9128" i="27"/>
  <c r="Q9127" i="27"/>
  <c r="Q9126" i="27"/>
  <c r="Q9125" i="27"/>
  <c r="Q9124" i="27"/>
  <c r="Q9123" i="27"/>
  <c r="Q9122" i="27"/>
  <c r="Q9121" i="27"/>
  <c r="Q9120" i="27"/>
  <c r="Q9119" i="27"/>
  <c r="Q9118" i="27"/>
  <c r="Q9117" i="27"/>
  <c r="Q9116" i="27"/>
  <c r="Q9115" i="27"/>
  <c r="Q9114" i="27"/>
  <c r="Q9113" i="27"/>
  <c r="Q9112" i="27"/>
  <c r="Q9111" i="27"/>
  <c r="Q9110" i="27"/>
  <c r="Q9109" i="27"/>
  <c r="Q9108" i="27"/>
  <c r="Q9107" i="27"/>
  <c r="Q9106" i="27"/>
  <c r="Q9105" i="27"/>
  <c r="Q9104" i="27"/>
  <c r="Q9103" i="27"/>
  <c r="Q9102" i="27"/>
  <c r="Q9101" i="27"/>
  <c r="Q9100" i="27"/>
  <c r="Q9099" i="27"/>
  <c r="Q9098" i="27"/>
  <c r="Q9097" i="27"/>
  <c r="Q9096" i="27"/>
  <c r="Q9095" i="27"/>
  <c r="Q9094" i="27"/>
  <c r="Q9093" i="27"/>
  <c r="Q9092" i="27"/>
  <c r="Q9091" i="27"/>
  <c r="Q9090" i="27"/>
  <c r="Q9089" i="27"/>
  <c r="Q9088" i="27"/>
  <c r="Q9087" i="27"/>
  <c r="Q9086" i="27"/>
  <c r="Q9085" i="27"/>
  <c r="Q9084" i="27"/>
  <c r="Q9083" i="27"/>
  <c r="Q9082" i="27"/>
  <c r="Q9081" i="27"/>
  <c r="Q9080" i="27"/>
  <c r="Q9079" i="27"/>
  <c r="Q9078" i="27"/>
  <c r="Q9077" i="27"/>
  <c r="Q9076" i="27"/>
  <c r="Q9075" i="27"/>
  <c r="Q9074" i="27"/>
  <c r="Q9073" i="27"/>
  <c r="Q9072" i="27"/>
  <c r="Q9071" i="27"/>
  <c r="Q9070" i="27"/>
  <c r="Q9069" i="27"/>
  <c r="Q9068" i="27"/>
  <c r="Q9067" i="27"/>
  <c r="Q9066" i="27"/>
  <c r="Q9065" i="27"/>
  <c r="Q9064" i="27"/>
  <c r="Q9063" i="27"/>
  <c r="Q9062" i="27"/>
  <c r="Q9061" i="27"/>
  <c r="Q9060" i="27"/>
  <c r="Q9059" i="27"/>
  <c r="Q9058" i="27"/>
  <c r="Q9057" i="27"/>
  <c r="Q9056" i="27"/>
  <c r="Q9055" i="27"/>
  <c r="Q9054" i="27"/>
  <c r="Q9053" i="27"/>
  <c r="Q9052" i="27"/>
  <c r="Q9051" i="27"/>
  <c r="Q9050" i="27"/>
  <c r="Q9049" i="27"/>
  <c r="Q9048" i="27"/>
  <c r="Q9047" i="27"/>
  <c r="Q9046" i="27"/>
  <c r="Q9045" i="27"/>
  <c r="Q9044" i="27"/>
  <c r="Q9043" i="27"/>
  <c r="Q9042" i="27"/>
  <c r="Q9041" i="27"/>
  <c r="Q9040" i="27"/>
  <c r="Q9039" i="27"/>
  <c r="Q9038" i="27"/>
  <c r="Q9037" i="27"/>
  <c r="Q9036" i="27"/>
  <c r="Q9035" i="27"/>
  <c r="Q9034" i="27"/>
  <c r="Q9033" i="27"/>
  <c r="Q9032" i="27"/>
  <c r="Q9031" i="27"/>
  <c r="Q9030" i="27"/>
  <c r="Q9029" i="27"/>
  <c r="Q9028" i="27"/>
  <c r="Q9027" i="27"/>
  <c r="Q9026" i="27"/>
  <c r="Q9025" i="27"/>
  <c r="Q9024" i="27"/>
  <c r="Q9023" i="27"/>
  <c r="Q9022" i="27"/>
  <c r="Q9021" i="27"/>
  <c r="Q9020" i="27"/>
  <c r="Q9019" i="27"/>
  <c r="Q9018" i="27"/>
  <c r="Q9017" i="27"/>
  <c r="Q9016" i="27"/>
  <c r="Q9015" i="27"/>
  <c r="Q9014" i="27"/>
  <c r="Q9013" i="27"/>
  <c r="Q9012" i="27"/>
  <c r="Q9011" i="27"/>
  <c r="Q9010" i="27"/>
  <c r="Q9009" i="27"/>
  <c r="Q9008" i="27"/>
  <c r="Q9007" i="27"/>
  <c r="Q9006" i="27"/>
  <c r="Q9005" i="27"/>
  <c r="Q9004" i="27"/>
  <c r="Q9003" i="27"/>
  <c r="Q9002" i="27"/>
  <c r="Q9001" i="27"/>
  <c r="Q9000" i="27"/>
  <c r="Q8999" i="27"/>
  <c r="Q8998" i="27"/>
  <c r="Q8997" i="27"/>
  <c r="Q8996" i="27"/>
  <c r="Q8995" i="27"/>
  <c r="Q8994" i="27"/>
  <c r="Q8993" i="27"/>
  <c r="Q8992" i="27"/>
  <c r="Q8991" i="27"/>
  <c r="Q8990" i="27"/>
  <c r="Q8989" i="27"/>
  <c r="Q8988" i="27"/>
  <c r="Q8987" i="27"/>
  <c r="Q8986" i="27"/>
  <c r="Q8985" i="27"/>
  <c r="Q8984" i="27"/>
  <c r="Q8983" i="27"/>
  <c r="Q8982" i="27"/>
  <c r="Q8981" i="27"/>
  <c r="Q8980" i="27"/>
  <c r="Q8979" i="27"/>
  <c r="Q8978" i="27"/>
  <c r="Q8977" i="27"/>
  <c r="Q8976" i="27"/>
  <c r="Q8975" i="27"/>
  <c r="Q8974" i="27"/>
  <c r="Q8973" i="27"/>
  <c r="Q8972" i="27"/>
  <c r="Q8971" i="27"/>
  <c r="Q8970" i="27"/>
  <c r="Q8969" i="27"/>
  <c r="Q8968" i="27"/>
  <c r="Q8967" i="27"/>
  <c r="Q8966" i="27"/>
  <c r="Q8965" i="27"/>
  <c r="Q8964" i="27"/>
  <c r="Q8963" i="27"/>
  <c r="Q8962" i="27"/>
  <c r="Q8961" i="27"/>
  <c r="Q8960" i="27"/>
  <c r="Q8959" i="27"/>
  <c r="Q8958" i="27"/>
  <c r="Q8957" i="27"/>
  <c r="Q8956" i="27"/>
  <c r="Q8955" i="27"/>
  <c r="Q8954" i="27"/>
  <c r="Q8953" i="27"/>
  <c r="Q8952" i="27"/>
  <c r="Q8951" i="27"/>
  <c r="Q8950" i="27"/>
  <c r="Q8949" i="27"/>
  <c r="Q8948" i="27"/>
  <c r="Q8947" i="27"/>
  <c r="Q8946" i="27"/>
  <c r="Q8945" i="27"/>
  <c r="Q8944" i="27"/>
  <c r="Q8943" i="27"/>
  <c r="Q8942" i="27"/>
  <c r="Q8941" i="27"/>
  <c r="Q8940" i="27"/>
  <c r="Q8939" i="27"/>
  <c r="Q8938" i="27"/>
  <c r="Q8937" i="27"/>
  <c r="Q8936" i="27"/>
  <c r="Q8935" i="27"/>
  <c r="Q8934" i="27"/>
  <c r="Q8933" i="27"/>
  <c r="Q8932" i="27"/>
  <c r="Q8931" i="27"/>
  <c r="Q8930" i="27"/>
  <c r="Q8929" i="27"/>
  <c r="Q8928" i="27"/>
  <c r="Q8927" i="27"/>
  <c r="Q8926" i="27"/>
  <c r="Q8925" i="27"/>
  <c r="Q8924" i="27"/>
  <c r="Q8923" i="27"/>
  <c r="Q8922" i="27"/>
  <c r="Q8921" i="27"/>
  <c r="Q8920" i="27"/>
  <c r="Q8919" i="27"/>
  <c r="Q8918" i="27"/>
  <c r="Q8917" i="27"/>
  <c r="Q8916" i="27"/>
  <c r="Q8915" i="27"/>
  <c r="Q8914" i="27"/>
  <c r="Q8913" i="27"/>
  <c r="Q8912" i="27"/>
  <c r="Q8911" i="27"/>
  <c r="Q8910" i="27"/>
  <c r="Q8909" i="27"/>
  <c r="Q8908" i="27"/>
  <c r="Q8907" i="27"/>
  <c r="Q8906" i="27"/>
  <c r="Q8905" i="27"/>
  <c r="Q8904" i="27"/>
  <c r="Q8903" i="27"/>
  <c r="Q8902" i="27"/>
  <c r="Q8901" i="27"/>
  <c r="Q8900" i="27"/>
  <c r="Q8899" i="27"/>
  <c r="Q8898" i="27"/>
  <c r="Q8897" i="27"/>
  <c r="Q8896" i="27"/>
  <c r="Q8895" i="27"/>
  <c r="Q8894" i="27"/>
  <c r="Q8893" i="27"/>
  <c r="Q8892" i="27"/>
  <c r="Q8891" i="27"/>
  <c r="Q8890" i="27"/>
  <c r="Q8889" i="27"/>
  <c r="Q8888" i="27"/>
  <c r="Q8887" i="27"/>
  <c r="Q8886" i="27"/>
  <c r="Q8885" i="27"/>
  <c r="Q8884" i="27"/>
  <c r="Q8883" i="27"/>
  <c r="Q8882" i="27"/>
  <c r="Q8881" i="27"/>
  <c r="Q8880" i="27"/>
  <c r="Q8879" i="27"/>
  <c r="Q8878" i="27"/>
  <c r="Q8877" i="27"/>
  <c r="Q8876" i="27"/>
  <c r="Q8875" i="27"/>
  <c r="Q8874" i="27"/>
  <c r="Q8873" i="27"/>
  <c r="Q8872" i="27"/>
  <c r="Q8871" i="27"/>
  <c r="Q8870" i="27"/>
  <c r="Q8869" i="27"/>
  <c r="Q8868" i="27"/>
  <c r="Q8867" i="27"/>
  <c r="Q8866" i="27"/>
  <c r="Q8865" i="27"/>
  <c r="Q8864" i="27"/>
  <c r="Q8863" i="27"/>
  <c r="Q8862" i="27"/>
  <c r="Q8861" i="27"/>
  <c r="Q8860" i="27"/>
  <c r="Q8859" i="27"/>
  <c r="Q8858" i="27"/>
  <c r="Q8857" i="27"/>
  <c r="Q8856" i="27"/>
  <c r="Q8855" i="27"/>
  <c r="Q8854" i="27"/>
  <c r="Q8853" i="27"/>
  <c r="Q8852" i="27"/>
  <c r="Q8851" i="27"/>
  <c r="Q8850" i="27"/>
  <c r="Q8849" i="27"/>
  <c r="Q8848" i="27"/>
  <c r="Q8847" i="27"/>
  <c r="Q8846" i="27"/>
  <c r="Q8845" i="27"/>
  <c r="Q8844" i="27"/>
  <c r="Q8843" i="27"/>
  <c r="Q8842" i="27"/>
  <c r="Q8841" i="27"/>
  <c r="Q8840" i="27"/>
  <c r="Q8839" i="27"/>
  <c r="Q8838" i="27"/>
  <c r="Q8837" i="27"/>
  <c r="Q8836" i="27"/>
  <c r="Q8835" i="27"/>
  <c r="Q8834" i="27"/>
  <c r="Q8833" i="27"/>
  <c r="Q8832" i="27"/>
  <c r="Q8831" i="27"/>
  <c r="Q8830" i="27"/>
  <c r="Q8829" i="27"/>
  <c r="Q8828" i="27"/>
  <c r="Q8827" i="27"/>
  <c r="Q8826" i="27"/>
  <c r="Q8825" i="27"/>
  <c r="Q8824" i="27"/>
  <c r="Q8823" i="27"/>
  <c r="Q8822" i="27"/>
  <c r="Q8821" i="27"/>
  <c r="Q8820" i="27"/>
  <c r="Q8819" i="27"/>
  <c r="Q8818" i="27"/>
  <c r="Q8817" i="27"/>
  <c r="Q8816" i="27"/>
  <c r="Q8815" i="27"/>
  <c r="Q8814" i="27"/>
  <c r="Q8813" i="27"/>
  <c r="Q8812" i="27"/>
  <c r="Q8811" i="27"/>
  <c r="Q8810" i="27"/>
  <c r="Q8809" i="27"/>
  <c r="Q8808" i="27"/>
  <c r="Q8807" i="27"/>
  <c r="Q8806" i="27"/>
  <c r="Q8805" i="27"/>
  <c r="Q8804" i="27"/>
  <c r="Q8803" i="27"/>
  <c r="Q8802" i="27"/>
  <c r="Q8801" i="27"/>
  <c r="Q8800" i="27"/>
  <c r="Q8799" i="27"/>
  <c r="Q8798" i="27"/>
  <c r="Q8797" i="27"/>
  <c r="Q8796" i="27"/>
  <c r="Q8795" i="27"/>
  <c r="Q8794" i="27"/>
  <c r="Q8793" i="27"/>
  <c r="Q8792" i="27"/>
  <c r="Q8791" i="27"/>
  <c r="Q8790" i="27"/>
  <c r="Q8789" i="27"/>
  <c r="Q8788" i="27"/>
  <c r="Q8787" i="27"/>
  <c r="Q8786" i="27"/>
  <c r="Q8785" i="27"/>
  <c r="Q8784" i="27"/>
  <c r="Q8783" i="27"/>
  <c r="Q8782" i="27"/>
  <c r="Q8781" i="27"/>
  <c r="Q8780" i="27"/>
  <c r="Q8779" i="27"/>
  <c r="Q8778" i="27"/>
  <c r="Q8777" i="27"/>
  <c r="Q8776" i="27"/>
  <c r="Q8775" i="27"/>
  <c r="Q8774" i="27"/>
  <c r="Q8773" i="27"/>
  <c r="Q8772" i="27"/>
  <c r="Q8771" i="27"/>
  <c r="Q8770" i="27"/>
  <c r="Q8769" i="27"/>
  <c r="Q8768" i="27"/>
  <c r="Q8767" i="27"/>
  <c r="Q8766" i="27"/>
  <c r="Q8765" i="27"/>
  <c r="Q8764" i="27"/>
  <c r="Q8763" i="27"/>
  <c r="Q8762" i="27"/>
  <c r="Q8761" i="27"/>
  <c r="Q8760" i="27"/>
  <c r="Q8759" i="27"/>
  <c r="Q8758" i="27"/>
  <c r="Q8757" i="27"/>
  <c r="Q8756" i="27"/>
  <c r="Q8755" i="27"/>
  <c r="Q8754" i="27"/>
  <c r="Q8753" i="27"/>
  <c r="Q8752" i="27"/>
  <c r="Q8751" i="27"/>
  <c r="Q8750" i="27"/>
  <c r="Q8749" i="27"/>
  <c r="Q8748" i="27"/>
  <c r="Q8747" i="27"/>
  <c r="Q8746" i="27"/>
  <c r="Q8745" i="27"/>
  <c r="Q8744" i="27"/>
  <c r="Q8743" i="27"/>
  <c r="Q8742" i="27"/>
  <c r="Q8741" i="27"/>
  <c r="Q8740" i="27"/>
  <c r="Q8739" i="27"/>
  <c r="Q8738" i="27"/>
  <c r="Q8737" i="27"/>
  <c r="Q8736" i="27"/>
  <c r="Q8735" i="27"/>
  <c r="Q8734" i="27"/>
  <c r="Q8733" i="27"/>
  <c r="Q8732" i="27"/>
  <c r="Q8731" i="27"/>
  <c r="Q8730" i="27"/>
  <c r="Q8729" i="27"/>
  <c r="Q8728" i="27"/>
  <c r="Q8727" i="27"/>
  <c r="Q8726" i="27"/>
  <c r="Q8725" i="27"/>
  <c r="Q8724" i="27"/>
  <c r="Q8723" i="27"/>
  <c r="Q8722" i="27"/>
  <c r="Q8721" i="27"/>
  <c r="Q8720" i="27"/>
  <c r="Q8719" i="27"/>
  <c r="Q8718" i="27"/>
  <c r="Q8717" i="27"/>
  <c r="Q8716" i="27"/>
  <c r="Q8715" i="27"/>
  <c r="Q8714" i="27"/>
  <c r="Q8713" i="27"/>
  <c r="Q8712" i="27"/>
  <c r="Q8711" i="27"/>
  <c r="Q8710" i="27"/>
  <c r="Q8709" i="27"/>
  <c r="Q8708" i="27"/>
  <c r="Q8707" i="27"/>
  <c r="Q8706" i="27"/>
  <c r="Q8705" i="27"/>
  <c r="Q8704" i="27"/>
  <c r="Q8703" i="27"/>
  <c r="Q8702" i="27"/>
  <c r="Q8701" i="27"/>
  <c r="Q8700" i="27"/>
  <c r="Q8699" i="27"/>
  <c r="Q8698" i="27"/>
  <c r="Q8697" i="27"/>
  <c r="Q8696" i="27"/>
  <c r="Q8695" i="27"/>
  <c r="Q8694" i="27"/>
  <c r="Q8693" i="27"/>
  <c r="Q8692" i="27"/>
  <c r="Q8691" i="27"/>
  <c r="Q8690" i="27"/>
  <c r="Q8689" i="27"/>
  <c r="Q8688" i="27"/>
  <c r="Q8687" i="27"/>
  <c r="Q8686" i="27"/>
  <c r="Q8685" i="27"/>
  <c r="Q8684" i="27"/>
  <c r="Q8683" i="27"/>
  <c r="Q8682" i="27"/>
  <c r="Q8681" i="27"/>
  <c r="Q8680" i="27"/>
  <c r="Q8679" i="27"/>
  <c r="Q8678" i="27"/>
  <c r="Q8677" i="27"/>
  <c r="Q8676" i="27"/>
  <c r="Q8675" i="27"/>
  <c r="Q8674" i="27"/>
  <c r="Q8673" i="27"/>
  <c r="Q8672" i="27"/>
  <c r="Q8671" i="27"/>
  <c r="Q8670" i="27"/>
  <c r="Q8669" i="27"/>
  <c r="Q8668" i="27"/>
  <c r="Q8667" i="27"/>
  <c r="Q8666" i="27"/>
  <c r="Q8665" i="27"/>
  <c r="Q8664" i="27"/>
  <c r="Q8663" i="27"/>
  <c r="Q8662" i="27"/>
  <c r="Q8661" i="27"/>
  <c r="Q8660" i="27"/>
  <c r="Q8659" i="27"/>
  <c r="Q8658" i="27"/>
  <c r="Q8657" i="27"/>
  <c r="Q8656" i="27"/>
  <c r="Q8655" i="27"/>
  <c r="Q8654" i="27"/>
  <c r="Q8653" i="27"/>
  <c r="Q8652" i="27"/>
  <c r="Q8651" i="27"/>
  <c r="Q8650" i="27"/>
  <c r="Q8649" i="27"/>
  <c r="Q8648" i="27"/>
  <c r="Q8647" i="27"/>
  <c r="Q8646" i="27"/>
  <c r="Q8645" i="27"/>
  <c r="Q8644" i="27"/>
  <c r="Q8643" i="27"/>
  <c r="Q8642" i="27"/>
  <c r="Q8641" i="27"/>
  <c r="Q8640" i="27"/>
  <c r="Q8639" i="27"/>
  <c r="Q8638" i="27"/>
  <c r="Q8637" i="27"/>
  <c r="Q8636" i="27"/>
  <c r="Q8635" i="27"/>
  <c r="Q8634" i="27"/>
  <c r="Q8633" i="27"/>
  <c r="Q8632" i="27"/>
  <c r="Q8631" i="27"/>
  <c r="Q8630" i="27"/>
  <c r="Q8629" i="27"/>
  <c r="Q8628" i="27"/>
  <c r="Q8627" i="27"/>
  <c r="Q8626" i="27"/>
  <c r="Q8625" i="27"/>
  <c r="Q8624" i="27"/>
  <c r="Q8623" i="27"/>
  <c r="Q8622" i="27"/>
  <c r="Q8621" i="27"/>
  <c r="Q8620" i="27"/>
  <c r="Q8619" i="27"/>
  <c r="Q8618" i="27"/>
  <c r="Q8617" i="27"/>
  <c r="Q8616" i="27"/>
  <c r="Q8615" i="27"/>
  <c r="Q8614" i="27"/>
  <c r="Q8613" i="27"/>
  <c r="Q8612" i="27"/>
  <c r="Q8611" i="27"/>
  <c r="Q8610" i="27"/>
  <c r="Q8609" i="27"/>
  <c r="Q8608" i="27"/>
  <c r="Q8607" i="27"/>
  <c r="Q8606" i="27"/>
  <c r="Q8605" i="27"/>
  <c r="Q8604" i="27"/>
  <c r="Q8603" i="27"/>
  <c r="Q8602" i="27"/>
  <c r="Q8601" i="27"/>
  <c r="Q8600" i="27"/>
  <c r="Q8599" i="27"/>
  <c r="Q8598" i="27"/>
  <c r="Q8597" i="27"/>
  <c r="Q8596" i="27"/>
  <c r="Q8595" i="27"/>
  <c r="Q8594" i="27"/>
  <c r="Q8593" i="27"/>
  <c r="Q8592" i="27"/>
  <c r="Q8591" i="27"/>
  <c r="Q8590" i="27"/>
  <c r="Q8589" i="27"/>
  <c r="Q8588" i="27"/>
  <c r="Q8587" i="27"/>
  <c r="Q8586" i="27"/>
  <c r="Q8585" i="27"/>
  <c r="Q8584" i="27"/>
  <c r="Q8583" i="27"/>
  <c r="Q8582" i="27"/>
  <c r="Q8581" i="27"/>
  <c r="Q8580" i="27"/>
  <c r="Q8579" i="27"/>
  <c r="Q8578" i="27"/>
  <c r="Q8577" i="27"/>
  <c r="Q8576" i="27"/>
  <c r="Q8575" i="27"/>
  <c r="Q8574" i="27"/>
  <c r="Q8573" i="27"/>
  <c r="Q8572" i="27"/>
  <c r="Q8571" i="27"/>
  <c r="Q8570" i="27"/>
  <c r="Q8569" i="27"/>
  <c r="Q8568" i="27"/>
  <c r="Q8567" i="27"/>
  <c r="Q8566" i="27"/>
  <c r="Q8565" i="27"/>
  <c r="Q8564" i="27"/>
  <c r="Q8563" i="27"/>
  <c r="Q8562" i="27"/>
  <c r="Q8561" i="27"/>
  <c r="Q8560" i="27"/>
  <c r="Q8559" i="27"/>
  <c r="Q8558" i="27"/>
  <c r="Q8557" i="27"/>
  <c r="Q8556" i="27"/>
  <c r="Q8555" i="27"/>
  <c r="Q8554" i="27"/>
  <c r="Q8553" i="27"/>
  <c r="Q8552" i="27"/>
  <c r="Q8551" i="27"/>
  <c r="Q8550" i="27"/>
  <c r="Q8549" i="27"/>
  <c r="Q8548" i="27"/>
  <c r="Q8547" i="27"/>
  <c r="Q8546" i="27"/>
  <c r="Q8545" i="27"/>
  <c r="Q8544" i="27"/>
  <c r="Q8543" i="27"/>
  <c r="Q8542" i="27"/>
  <c r="Q8541" i="27"/>
  <c r="Q8540" i="27"/>
  <c r="Q8539" i="27"/>
  <c r="Q8538" i="27"/>
  <c r="Q8537" i="27"/>
  <c r="Q8536" i="27"/>
  <c r="Q8535" i="27"/>
  <c r="Q8534" i="27"/>
  <c r="Q8533" i="27"/>
  <c r="Q8532" i="27"/>
  <c r="Q8531" i="27"/>
  <c r="Q8530" i="27"/>
  <c r="Q8529" i="27"/>
  <c r="Q8528" i="27"/>
  <c r="Q8527" i="27"/>
  <c r="Q8526" i="27"/>
  <c r="Q8525" i="27"/>
  <c r="Q8524" i="27"/>
  <c r="Q8523" i="27"/>
  <c r="Q8522" i="27"/>
  <c r="Q8521" i="27"/>
  <c r="Q8520" i="27"/>
  <c r="Q8519" i="27"/>
  <c r="Q8518" i="27"/>
  <c r="Q8517" i="27"/>
  <c r="Q8516" i="27"/>
  <c r="Q8515" i="27"/>
  <c r="Q8514" i="27"/>
  <c r="Q8513" i="27"/>
  <c r="Q8512" i="27"/>
  <c r="Q8511" i="27"/>
  <c r="Q8510" i="27"/>
  <c r="Q8509" i="27"/>
  <c r="Q8508" i="27"/>
  <c r="Q8507" i="27"/>
  <c r="Q8506" i="27"/>
  <c r="Q8505" i="27"/>
  <c r="Q8504" i="27"/>
  <c r="Q8503" i="27"/>
  <c r="Q8502" i="27"/>
  <c r="Q8501" i="27"/>
  <c r="Q8500" i="27"/>
  <c r="Q8499" i="27"/>
  <c r="Q8498" i="27"/>
  <c r="Q8497" i="27"/>
  <c r="Q8496" i="27"/>
  <c r="Q8495" i="27"/>
  <c r="Q8494" i="27"/>
  <c r="Q8493" i="27"/>
  <c r="Q8492" i="27"/>
  <c r="Q8491" i="27"/>
  <c r="Q8490" i="27"/>
  <c r="Q8489" i="27"/>
  <c r="Q8488" i="27"/>
  <c r="Q8487" i="27"/>
  <c r="Q8486" i="27"/>
  <c r="Q8485" i="27"/>
  <c r="Q8484" i="27"/>
  <c r="Q8483" i="27"/>
  <c r="Q8482" i="27"/>
  <c r="Q8481" i="27"/>
  <c r="Q8480" i="27"/>
  <c r="Q8479" i="27"/>
  <c r="Q8478" i="27"/>
  <c r="Q8477" i="27"/>
  <c r="Q8476" i="27"/>
  <c r="Q8475" i="27"/>
  <c r="Q8474" i="27"/>
  <c r="Q8473" i="27"/>
  <c r="Q8472" i="27"/>
  <c r="Q8471" i="27"/>
  <c r="Q8470" i="27"/>
  <c r="Q8469" i="27"/>
  <c r="Q8468" i="27"/>
  <c r="Q8467" i="27"/>
  <c r="Q8466" i="27"/>
  <c r="Q8465" i="27"/>
  <c r="Q8464" i="27"/>
  <c r="Q8463" i="27"/>
  <c r="Q8462" i="27"/>
  <c r="Q8461" i="27"/>
  <c r="Q8460" i="27"/>
  <c r="Q8459" i="27"/>
  <c r="Q8458" i="27"/>
  <c r="Q8457" i="27"/>
  <c r="Q8456" i="27"/>
  <c r="Q8455" i="27"/>
  <c r="Q8454" i="27"/>
  <c r="Q8453" i="27"/>
  <c r="Q8452" i="27"/>
  <c r="Q8451" i="27"/>
  <c r="Q8450" i="27"/>
  <c r="Q8449" i="27"/>
  <c r="Q8448" i="27"/>
  <c r="Q8447" i="27"/>
  <c r="Q8446" i="27"/>
  <c r="Q8445" i="27"/>
  <c r="Q8444" i="27"/>
  <c r="Q8443" i="27"/>
  <c r="Q8442" i="27"/>
  <c r="Q8441" i="27"/>
  <c r="Q8440" i="27"/>
  <c r="Q8439" i="27"/>
  <c r="Q8438" i="27"/>
  <c r="Q8437" i="27"/>
  <c r="Q8436" i="27"/>
  <c r="Q8435" i="27"/>
  <c r="Q8434" i="27"/>
  <c r="Q8433" i="27"/>
  <c r="Q8432" i="27"/>
  <c r="Q8431" i="27"/>
  <c r="Q8430" i="27"/>
  <c r="Q8429" i="27"/>
  <c r="Q8428" i="27"/>
  <c r="Q8427" i="27"/>
  <c r="Q8426" i="27"/>
  <c r="Q8425" i="27"/>
  <c r="Q8424" i="27"/>
  <c r="Q8423" i="27"/>
  <c r="Q8422" i="27"/>
  <c r="Q8421" i="27"/>
  <c r="Q8420" i="27"/>
  <c r="Q8419" i="27"/>
  <c r="Q8418" i="27"/>
  <c r="Q8417" i="27"/>
  <c r="Q8416" i="27"/>
  <c r="Q8415" i="27"/>
  <c r="Q8414" i="27"/>
  <c r="Q8413" i="27"/>
  <c r="Q8412" i="27"/>
  <c r="Q8411" i="27"/>
  <c r="Q8410" i="27"/>
  <c r="Q8409" i="27"/>
  <c r="Q8408" i="27"/>
  <c r="Q8407" i="27"/>
  <c r="Q8406" i="27"/>
  <c r="Q8405" i="27"/>
  <c r="Q8404" i="27"/>
  <c r="Q8403" i="27"/>
  <c r="Q8402" i="27"/>
  <c r="Q8401" i="27"/>
  <c r="Q8400" i="27"/>
  <c r="Q8399" i="27"/>
  <c r="Q8398" i="27"/>
  <c r="Q8397" i="27"/>
  <c r="Q8396" i="27"/>
  <c r="Q8395" i="27"/>
  <c r="Q8394" i="27"/>
  <c r="Q8393" i="27"/>
  <c r="Q8392" i="27"/>
  <c r="Q8391" i="27"/>
  <c r="Q8390" i="27"/>
  <c r="Q8389" i="27"/>
  <c r="Q8388" i="27"/>
  <c r="Q8387" i="27"/>
  <c r="Q8386" i="27"/>
  <c r="Q8385" i="27"/>
  <c r="Q8384" i="27"/>
  <c r="Q8383" i="27"/>
  <c r="Q8382" i="27"/>
  <c r="Q8381" i="27"/>
  <c r="Q8380" i="27"/>
  <c r="Q8379" i="27"/>
  <c r="Q8378" i="27"/>
  <c r="Q8377" i="27"/>
  <c r="Q8376" i="27"/>
  <c r="Q8375" i="27"/>
  <c r="Q8374" i="27"/>
  <c r="Q8373" i="27"/>
  <c r="Q8372" i="27"/>
  <c r="Q8371" i="27"/>
  <c r="Q8370" i="27"/>
  <c r="Q8369" i="27"/>
  <c r="Q8368" i="27"/>
  <c r="Q8367" i="27"/>
  <c r="Q8366" i="27"/>
  <c r="Q8365" i="27"/>
  <c r="Q8364" i="27"/>
  <c r="Q8363" i="27"/>
  <c r="Q8362" i="27"/>
  <c r="Q8361" i="27"/>
  <c r="Q8360" i="27"/>
  <c r="Q8359" i="27"/>
  <c r="Q8358" i="27"/>
  <c r="Q8357" i="27"/>
  <c r="Q8356" i="27"/>
  <c r="Q8355" i="27"/>
  <c r="Q8354" i="27"/>
  <c r="Q8353" i="27"/>
  <c r="Q8352" i="27"/>
  <c r="Q8351" i="27"/>
  <c r="Q8350" i="27"/>
  <c r="Q8349" i="27"/>
  <c r="Q8348" i="27"/>
  <c r="Q8347" i="27"/>
  <c r="Q8346" i="27"/>
  <c r="Q8345" i="27"/>
  <c r="Q8344" i="27"/>
  <c r="Q8343" i="27"/>
  <c r="Q8342" i="27"/>
  <c r="Q8341" i="27"/>
  <c r="Q8340" i="27"/>
  <c r="Q8339" i="27"/>
  <c r="Q8338" i="27"/>
  <c r="Q8337" i="27"/>
  <c r="Q8336" i="27"/>
  <c r="Q8335" i="27"/>
  <c r="Q8334" i="27"/>
  <c r="Q8333" i="27"/>
  <c r="Q8332" i="27"/>
  <c r="Q8331" i="27"/>
  <c r="Q8330" i="27"/>
  <c r="Q8329" i="27"/>
  <c r="Q8328" i="27"/>
  <c r="Q8327" i="27"/>
  <c r="Q8326" i="27"/>
  <c r="Q8325" i="27"/>
  <c r="Q8324" i="27"/>
  <c r="Q8323" i="27"/>
  <c r="Q8322" i="27"/>
  <c r="Q8321" i="27"/>
  <c r="Q8320" i="27"/>
  <c r="Q8319" i="27"/>
  <c r="Q8318" i="27"/>
  <c r="Q8317" i="27"/>
  <c r="Q8316" i="27"/>
  <c r="Q8315" i="27"/>
  <c r="Q8314" i="27"/>
  <c r="Q8313" i="27"/>
  <c r="Q8312" i="27"/>
  <c r="Q8311" i="27"/>
  <c r="Q8310" i="27"/>
  <c r="Q8309" i="27"/>
  <c r="Q8308" i="27"/>
  <c r="Q8307" i="27"/>
  <c r="Q8306" i="27"/>
  <c r="Q8305" i="27"/>
  <c r="Q8304" i="27"/>
  <c r="Q8303" i="27"/>
  <c r="Q8302" i="27"/>
  <c r="Q8301" i="27"/>
  <c r="Q8300" i="27"/>
  <c r="Q8299" i="27"/>
  <c r="Q8298" i="27"/>
  <c r="Q8297" i="27"/>
  <c r="Q8296" i="27"/>
  <c r="Q8295" i="27"/>
  <c r="Q8294" i="27"/>
  <c r="Q8293" i="27"/>
  <c r="Q8292" i="27"/>
  <c r="Q8291" i="27"/>
  <c r="Q8290" i="27"/>
  <c r="Q8289" i="27"/>
  <c r="Q8288" i="27"/>
  <c r="Q8287" i="27"/>
  <c r="Q8286" i="27"/>
  <c r="Q8285" i="27"/>
  <c r="Q8284" i="27"/>
  <c r="Q8283" i="27"/>
  <c r="Q8282" i="27"/>
  <c r="Q8281" i="27"/>
  <c r="Q8280" i="27"/>
  <c r="Q8279" i="27"/>
  <c r="Q8278" i="27"/>
  <c r="Q8277" i="27"/>
  <c r="Q8276" i="27"/>
  <c r="Q8275" i="27"/>
  <c r="Q8274" i="27"/>
  <c r="Q8273" i="27"/>
  <c r="Q8272" i="27"/>
  <c r="Q8271" i="27"/>
  <c r="Q8270" i="27"/>
  <c r="Q8269" i="27"/>
  <c r="Q8268" i="27"/>
  <c r="Q8267" i="27"/>
  <c r="Q8266" i="27"/>
  <c r="Q8265" i="27"/>
  <c r="Q8264" i="27"/>
  <c r="Q8263" i="27"/>
  <c r="Q8262" i="27"/>
  <c r="Q8261" i="27"/>
  <c r="Q8260" i="27"/>
  <c r="Q8259" i="27"/>
  <c r="Q8258" i="27"/>
  <c r="Q8257" i="27"/>
  <c r="Q8256" i="27"/>
  <c r="Q8255" i="27"/>
  <c r="Q8254" i="27"/>
  <c r="Q8253" i="27"/>
  <c r="Q8252" i="27"/>
  <c r="Q8251" i="27"/>
  <c r="Q8250" i="27"/>
  <c r="Q8249" i="27"/>
  <c r="Q8248" i="27"/>
  <c r="Q8247" i="27"/>
  <c r="Q8246" i="27"/>
  <c r="Q8245" i="27"/>
  <c r="Q8244" i="27"/>
  <c r="Q8243" i="27"/>
  <c r="Q8242" i="27"/>
  <c r="Q8241" i="27"/>
  <c r="Q8240" i="27"/>
  <c r="Q8239" i="27"/>
  <c r="Q8238" i="27"/>
  <c r="Q8237" i="27"/>
  <c r="Q8236" i="27"/>
  <c r="Q8235" i="27"/>
  <c r="Q8234" i="27"/>
  <c r="Q8233" i="27"/>
  <c r="Q8232" i="27"/>
  <c r="Q8231" i="27"/>
  <c r="Q8230" i="27"/>
  <c r="Q8229" i="27"/>
  <c r="Q8228" i="27"/>
  <c r="Q8227" i="27"/>
  <c r="Q8226" i="27"/>
  <c r="Q8225" i="27"/>
  <c r="Q8224" i="27"/>
  <c r="Q8223" i="27"/>
  <c r="Q8222" i="27"/>
  <c r="Q8221" i="27"/>
  <c r="Q8220" i="27"/>
  <c r="Q8219" i="27"/>
  <c r="Q8218" i="27"/>
  <c r="Q8217" i="27"/>
  <c r="Q8216" i="27"/>
  <c r="Q8215" i="27"/>
  <c r="Q8214" i="27"/>
  <c r="Q8213" i="27"/>
  <c r="Q8212" i="27"/>
  <c r="Q8211" i="27"/>
  <c r="Q8210" i="27"/>
  <c r="Q8209" i="27"/>
  <c r="Q8208" i="27"/>
  <c r="Q8207" i="27"/>
  <c r="Q8206" i="27"/>
  <c r="Q8205" i="27"/>
  <c r="Q8204" i="27"/>
  <c r="Q8203" i="27"/>
  <c r="Q8202" i="27"/>
  <c r="Q8201" i="27"/>
  <c r="Q8200" i="27"/>
  <c r="Q8199" i="27"/>
  <c r="Q8198" i="27"/>
  <c r="Q8197" i="27"/>
  <c r="Q8196" i="27"/>
  <c r="Q8195" i="27"/>
  <c r="Q8194" i="27"/>
  <c r="Q8193" i="27"/>
  <c r="Q8192" i="27"/>
  <c r="Q8191" i="27"/>
  <c r="Q8190" i="27"/>
  <c r="Q8189" i="27"/>
  <c r="Q8188" i="27"/>
  <c r="Q8187" i="27"/>
  <c r="Q8186" i="27"/>
  <c r="Q8185" i="27"/>
  <c r="Q8184" i="27"/>
  <c r="Q8183" i="27"/>
  <c r="Q8182" i="27"/>
  <c r="Q8181" i="27"/>
  <c r="Q8180" i="27"/>
  <c r="Q8179" i="27"/>
  <c r="Q8178" i="27"/>
  <c r="Q8177" i="27"/>
  <c r="Q8176" i="27"/>
  <c r="Q8175" i="27"/>
  <c r="Q8174" i="27"/>
  <c r="Q8173" i="27"/>
  <c r="Q8172" i="27"/>
  <c r="Q8171" i="27"/>
  <c r="Q8170" i="27"/>
  <c r="Q8169" i="27"/>
  <c r="Q8168" i="27"/>
  <c r="Q8167" i="27"/>
  <c r="Q8166" i="27"/>
  <c r="Q8165" i="27"/>
  <c r="Q8164" i="27"/>
  <c r="Q8163" i="27"/>
  <c r="Q8162" i="27"/>
  <c r="Q8161" i="27"/>
  <c r="Q8160" i="27"/>
  <c r="Q8159" i="27"/>
  <c r="Q8158" i="27"/>
  <c r="Q8157" i="27"/>
  <c r="Q8156" i="27"/>
  <c r="Q8155" i="27"/>
  <c r="Q8154" i="27"/>
  <c r="Q8153" i="27"/>
  <c r="Q8152" i="27"/>
  <c r="Q8151" i="27"/>
  <c r="Q8150" i="27"/>
  <c r="Q8149" i="27"/>
  <c r="Q8148" i="27"/>
  <c r="Q8147" i="27"/>
  <c r="Q8146" i="27"/>
  <c r="Q8145" i="27"/>
  <c r="Q8144" i="27"/>
  <c r="Q8143" i="27"/>
  <c r="Q8142" i="27"/>
  <c r="Q8141" i="27"/>
  <c r="Q8140" i="27"/>
  <c r="Q8139" i="27"/>
  <c r="Q8138" i="27"/>
  <c r="Q8137" i="27"/>
  <c r="Q8136" i="27"/>
  <c r="Q8135" i="27"/>
  <c r="Q8134" i="27"/>
  <c r="Q8133" i="27"/>
  <c r="Q8132" i="27"/>
  <c r="Q8131" i="27"/>
  <c r="Q8130" i="27"/>
  <c r="Q8129" i="27"/>
  <c r="Q8128" i="27"/>
  <c r="Q8127" i="27"/>
  <c r="Q8126" i="27"/>
  <c r="Q8125" i="27"/>
  <c r="Q8124" i="27"/>
  <c r="Q8123" i="27"/>
  <c r="Q8122" i="27"/>
  <c r="Q8121" i="27"/>
  <c r="Q8120" i="27"/>
  <c r="Q8119" i="27"/>
  <c r="Q8118" i="27"/>
  <c r="Q8117" i="27"/>
  <c r="Q8116" i="27"/>
  <c r="Q8115" i="27"/>
  <c r="Q8114" i="27"/>
  <c r="Q8113" i="27"/>
  <c r="Q8112" i="27"/>
  <c r="Q8111" i="27"/>
  <c r="Q8110" i="27"/>
  <c r="Q8109" i="27"/>
  <c r="Q8108" i="27"/>
  <c r="Q8107" i="27"/>
  <c r="Q8106" i="27"/>
  <c r="Q8105" i="27"/>
  <c r="Q8104" i="27"/>
  <c r="Q8103" i="27"/>
  <c r="Q8102" i="27"/>
  <c r="Q8101" i="27"/>
  <c r="Q8100" i="27"/>
  <c r="Q8099" i="27"/>
  <c r="Q8098" i="27"/>
  <c r="Q8097" i="27"/>
  <c r="Q8096" i="27"/>
  <c r="Q8095" i="27"/>
  <c r="Q8094" i="27"/>
  <c r="Q8093" i="27"/>
  <c r="Q8092" i="27"/>
  <c r="Q8091" i="27"/>
  <c r="Q8090" i="27"/>
  <c r="Q8089" i="27"/>
  <c r="Q8088" i="27"/>
  <c r="Q8087" i="27"/>
  <c r="Q8086" i="27"/>
  <c r="Q8085" i="27"/>
  <c r="Q8084" i="27"/>
  <c r="Q8083" i="27"/>
  <c r="Q8082" i="27"/>
  <c r="Q8081" i="27"/>
  <c r="Q8080" i="27"/>
  <c r="Q8079" i="27"/>
  <c r="Q8078" i="27"/>
  <c r="Q8077" i="27"/>
  <c r="Q8076" i="27"/>
  <c r="Q8075" i="27"/>
  <c r="Q8074" i="27"/>
  <c r="Q8073" i="27"/>
  <c r="Q8072" i="27"/>
  <c r="Q8071" i="27"/>
  <c r="Q8070" i="27"/>
  <c r="Q8069" i="27"/>
  <c r="Q8068" i="27"/>
  <c r="Q8067" i="27"/>
  <c r="Q8066" i="27"/>
  <c r="Q8065" i="27"/>
  <c r="Q8064" i="27"/>
  <c r="Q8063" i="27"/>
  <c r="Q8062" i="27"/>
  <c r="Q8061" i="27"/>
  <c r="Q8060" i="27"/>
  <c r="Q8059" i="27"/>
  <c r="Q8058" i="27"/>
  <c r="Q8057" i="27"/>
  <c r="Q8056" i="27"/>
  <c r="Q8055" i="27"/>
  <c r="Q8054" i="27"/>
  <c r="Q8053" i="27"/>
  <c r="Q8052" i="27"/>
  <c r="Q8051" i="27"/>
  <c r="Q8050" i="27"/>
  <c r="Q8049" i="27"/>
  <c r="Q8048" i="27"/>
  <c r="Q8047" i="27"/>
  <c r="Q8046" i="27"/>
  <c r="Q8045" i="27"/>
  <c r="Q8044" i="27"/>
  <c r="Q8043" i="27"/>
  <c r="Q8042" i="27"/>
  <c r="Q8041" i="27"/>
  <c r="Q8040" i="27"/>
  <c r="Q8039" i="27"/>
  <c r="Q8038" i="27"/>
  <c r="Q8037" i="27"/>
  <c r="Q8036" i="27"/>
  <c r="Q8035" i="27"/>
  <c r="Q8034" i="27"/>
  <c r="Q8033" i="27"/>
  <c r="Q8032" i="27"/>
  <c r="Q8031" i="27"/>
  <c r="Q8030" i="27"/>
  <c r="Q8029" i="27"/>
  <c r="Q8028" i="27"/>
  <c r="Q8027" i="27"/>
  <c r="Q8026" i="27"/>
  <c r="Q8025" i="27"/>
  <c r="Q8024" i="27"/>
  <c r="Q8023" i="27"/>
  <c r="Q8022" i="27"/>
  <c r="Q8021" i="27"/>
  <c r="Q8020" i="27"/>
  <c r="Q8019" i="27"/>
  <c r="Q8018" i="27"/>
  <c r="Q8017" i="27"/>
  <c r="Q8016" i="27"/>
  <c r="Q8015" i="27"/>
  <c r="Q8014" i="27"/>
  <c r="Q8013" i="27"/>
  <c r="Q8012" i="27"/>
  <c r="Q8011" i="27"/>
  <c r="Q8010" i="27"/>
  <c r="Q8009" i="27"/>
  <c r="Q8008" i="27"/>
  <c r="Q8007" i="27"/>
  <c r="Q8006" i="27"/>
  <c r="Q8005" i="27"/>
  <c r="Q8004" i="27"/>
  <c r="Q8003" i="27"/>
  <c r="Q8002" i="27"/>
  <c r="Q8001" i="27"/>
  <c r="Q8000" i="27"/>
  <c r="Q7999" i="27"/>
  <c r="Q7998" i="27"/>
  <c r="Q7997" i="27"/>
  <c r="Q7996" i="27"/>
  <c r="Q7995" i="27"/>
  <c r="Q7994" i="27"/>
  <c r="Q7993" i="27"/>
  <c r="Q7992" i="27"/>
  <c r="Q7991" i="27"/>
  <c r="Q7990" i="27"/>
  <c r="Q7989" i="27"/>
  <c r="Q7988" i="27"/>
  <c r="Q7987" i="27"/>
  <c r="Q7986" i="27"/>
  <c r="Q7985" i="27"/>
  <c r="Q7984" i="27"/>
  <c r="Q7983" i="27"/>
  <c r="Q7982" i="27"/>
  <c r="Q7981" i="27"/>
  <c r="Q7980" i="27"/>
  <c r="Q7979" i="27"/>
  <c r="Q7978" i="27"/>
  <c r="Q7977" i="27"/>
  <c r="Q7976" i="27"/>
  <c r="Q7975" i="27"/>
  <c r="Q7974" i="27"/>
  <c r="Q7973" i="27"/>
  <c r="Q7972" i="27"/>
  <c r="Q7971" i="27"/>
  <c r="Q7970" i="27"/>
  <c r="Q7969" i="27"/>
  <c r="Q7968" i="27"/>
  <c r="Q7967" i="27"/>
  <c r="Q7966" i="27"/>
  <c r="Q7965" i="27"/>
  <c r="Q7964" i="27"/>
  <c r="Q7963" i="27"/>
  <c r="Q7962" i="27"/>
  <c r="Q7961" i="27"/>
  <c r="Q7960" i="27"/>
  <c r="Q7959" i="27"/>
  <c r="Q7958" i="27"/>
  <c r="Q7957" i="27"/>
  <c r="Q7956" i="27"/>
  <c r="Q7955" i="27"/>
  <c r="Q7954" i="27"/>
  <c r="Q7953" i="27"/>
  <c r="Q7952" i="27"/>
  <c r="Q7951" i="27"/>
  <c r="Q7950" i="27"/>
  <c r="Q7949" i="27"/>
  <c r="Q7948" i="27"/>
  <c r="Q7947" i="27"/>
  <c r="Q7946" i="27"/>
  <c r="Q7945" i="27"/>
  <c r="Q7944" i="27"/>
  <c r="Q7943" i="27"/>
  <c r="Q7942" i="27"/>
  <c r="Q7941" i="27"/>
  <c r="Q7940" i="27"/>
  <c r="Q7939" i="27"/>
  <c r="Q7938" i="27"/>
  <c r="Q7937" i="27"/>
  <c r="Q7936" i="27"/>
  <c r="Q7935" i="27"/>
  <c r="Q7934" i="27"/>
  <c r="Q7933" i="27"/>
  <c r="Q7932" i="27"/>
  <c r="Q7931" i="27"/>
  <c r="Q7930" i="27"/>
  <c r="Q7929" i="27"/>
  <c r="Q7928" i="27"/>
  <c r="Q7927" i="27"/>
  <c r="Q7926" i="27"/>
  <c r="Q7925" i="27"/>
  <c r="Q7924" i="27"/>
  <c r="Q7923" i="27"/>
  <c r="Q7922" i="27"/>
  <c r="Q7921" i="27"/>
  <c r="Q7920" i="27"/>
  <c r="Q7919" i="27"/>
  <c r="Q7918" i="27"/>
  <c r="Q7917" i="27"/>
  <c r="Q7916" i="27"/>
  <c r="Q7915" i="27"/>
  <c r="Q7914" i="27"/>
  <c r="Q7913" i="27"/>
  <c r="Q7912" i="27"/>
  <c r="Q7911" i="27"/>
  <c r="Q7910" i="27"/>
  <c r="Q7909" i="27"/>
  <c r="Q7908" i="27"/>
  <c r="Q7907" i="27"/>
  <c r="Q7906" i="27"/>
  <c r="Q7905" i="27"/>
  <c r="Q7904" i="27"/>
  <c r="Q7903" i="27"/>
  <c r="Q7902" i="27"/>
  <c r="Q7901" i="27"/>
  <c r="Q7900" i="27"/>
  <c r="Q7899" i="27"/>
  <c r="Q7898" i="27"/>
  <c r="Q7897" i="27"/>
  <c r="Q7896" i="27"/>
  <c r="Q7895" i="27"/>
  <c r="Q7894" i="27"/>
  <c r="Q7893" i="27"/>
  <c r="Q7892" i="27"/>
  <c r="Q7891" i="27"/>
  <c r="Q7890" i="27"/>
  <c r="Q7889" i="27"/>
  <c r="Q7888" i="27"/>
  <c r="Q7887" i="27"/>
  <c r="Q7886" i="27"/>
  <c r="Q7885" i="27"/>
  <c r="Q7884" i="27"/>
  <c r="Q7883" i="27"/>
  <c r="Q7882" i="27"/>
  <c r="Q7881" i="27"/>
  <c r="Q7880" i="27"/>
  <c r="Q7879" i="27"/>
  <c r="Q7878" i="27"/>
  <c r="Q7877" i="27"/>
  <c r="Q7876" i="27"/>
  <c r="Q7875" i="27"/>
  <c r="Q7874" i="27"/>
  <c r="Q7873" i="27"/>
  <c r="Q7872" i="27"/>
  <c r="Q7871" i="27"/>
  <c r="Q7870" i="27"/>
  <c r="Q7869" i="27"/>
  <c r="Q7868" i="27"/>
  <c r="Q7867" i="27"/>
  <c r="Q7866" i="27"/>
  <c r="Q7865" i="27"/>
  <c r="Q7864" i="27"/>
  <c r="Q7863" i="27"/>
  <c r="Q7862" i="27"/>
  <c r="Q7861" i="27"/>
  <c r="Q7860" i="27"/>
  <c r="Q7859" i="27"/>
  <c r="Q7858" i="27"/>
  <c r="Q7857" i="27"/>
  <c r="Q7856" i="27"/>
  <c r="Q7855" i="27"/>
  <c r="Q7854" i="27"/>
  <c r="Q7853" i="27"/>
  <c r="Q7852" i="27"/>
  <c r="Q7851" i="27"/>
  <c r="Q7850" i="27"/>
  <c r="Q7849" i="27"/>
  <c r="Q7848" i="27"/>
  <c r="Q7847" i="27"/>
  <c r="Q7846" i="27"/>
  <c r="Q7845" i="27"/>
  <c r="Q7844" i="27"/>
  <c r="Q7843" i="27"/>
  <c r="Q7842" i="27"/>
  <c r="Q7841" i="27"/>
  <c r="Q7840" i="27"/>
  <c r="Q7839" i="27"/>
  <c r="Q7838" i="27"/>
  <c r="Q7837" i="27"/>
  <c r="Q7836" i="27"/>
  <c r="Q7835" i="27"/>
  <c r="Q7834" i="27"/>
  <c r="Q7833" i="27"/>
  <c r="Q7832" i="27"/>
  <c r="Q7831" i="27"/>
  <c r="Q7830" i="27"/>
  <c r="Q7829" i="27"/>
  <c r="Q7828" i="27"/>
  <c r="Q7827" i="27"/>
  <c r="Q7826" i="27"/>
  <c r="Q7825" i="27"/>
  <c r="Q7824" i="27"/>
  <c r="Q7823" i="27"/>
  <c r="Q7822" i="27"/>
  <c r="Q7821" i="27"/>
  <c r="Q7820" i="27"/>
  <c r="Q7819" i="27"/>
  <c r="Q7818" i="27"/>
  <c r="Q7817" i="27"/>
  <c r="Q7816" i="27"/>
  <c r="Q7815" i="27"/>
  <c r="Q7814" i="27"/>
  <c r="Q7813" i="27"/>
  <c r="Q7812" i="27"/>
  <c r="Q7811" i="27"/>
  <c r="Q7810" i="27"/>
  <c r="Q7809" i="27"/>
  <c r="Q7808" i="27"/>
  <c r="Q7807" i="27"/>
  <c r="Q7806" i="27"/>
  <c r="Q7805" i="27"/>
  <c r="Q7804" i="27"/>
  <c r="Q7803" i="27"/>
  <c r="Q7802" i="27"/>
  <c r="Q7801" i="27"/>
  <c r="Q7800" i="27"/>
  <c r="Q7799" i="27"/>
  <c r="Q7798" i="27"/>
  <c r="Q7797" i="27"/>
  <c r="Q7796" i="27"/>
  <c r="Q7795" i="27"/>
  <c r="Q7794" i="27"/>
  <c r="Q7793" i="27"/>
  <c r="Q7792" i="27"/>
  <c r="Q7791" i="27"/>
  <c r="Q7790" i="27"/>
  <c r="Q7789" i="27"/>
  <c r="Q7788" i="27"/>
  <c r="Q7787" i="27"/>
  <c r="Q7786" i="27"/>
  <c r="Q7785" i="27"/>
  <c r="Q7784" i="27"/>
  <c r="Q7783" i="27"/>
  <c r="Q7782" i="27"/>
  <c r="Q7781" i="27"/>
  <c r="Q7780" i="27"/>
  <c r="Q7779" i="27"/>
  <c r="Q7778" i="27"/>
  <c r="Q7777" i="27"/>
  <c r="Q7776" i="27"/>
  <c r="Q7775" i="27"/>
  <c r="Q7774" i="27"/>
  <c r="Q7773" i="27"/>
  <c r="Q7772" i="27"/>
  <c r="Q7771" i="27"/>
  <c r="Q7770" i="27"/>
  <c r="Q7769" i="27"/>
  <c r="Q7768" i="27"/>
  <c r="Q7767" i="27"/>
  <c r="Q7766" i="27"/>
  <c r="Q7765" i="27"/>
  <c r="Q7764" i="27"/>
  <c r="Q7763" i="27"/>
  <c r="Q7762" i="27"/>
  <c r="Q7761" i="27"/>
  <c r="Q7760" i="27"/>
  <c r="Q7759" i="27"/>
  <c r="Q7758" i="27"/>
  <c r="Q7757" i="27"/>
  <c r="Q7756" i="27"/>
  <c r="Q7755" i="27"/>
  <c r="Q7754" i="27"/>
  <c r="Q7753" i="27"/>
  <c r="Q7752" i="27"/>
  <c r="Q7751" i="27"/>
  <c r="Q7750" i="27"/>
  <c r="Q7749" i="27"/>
  <c r="Q7748" i="27"/>
  <c r="Q7747" i="27"/>
  <c r="Q7746" i="27"/>
  <c r="Q7745" i="27"/>
  <c r="Q7744" i="27"/>
  <c r="Q7743" i="27"/>
  <c r="Q7742" i="27"/>
  <c r="Q7741" i="27"/>
  <c r="Q7740" i="27"/>
  <c r="Q7739" i="27"/>
  <c r="Q7738" i="27"/>
  <c r="Q7737" i="27"/>
  <c r="Q7736" i="27"/>
  <c r="Q7735" i="27"/>
  <c r="Q7734" i="27"/>
  <c r="Q7733" i="27"/>
  <c r="Q7732" i="27"/>
  <c r="Q7731" i="27"/>
  <c r="Q7730" i="27"/>
  <c r="Q7729" i="27"/>
  <c r="Q7728" i="27"/>
  <c r="Q7727" i="27"/>
  <c r="Q7726" i="27"/>
  <c r="Q7725" i="27"/>
  <c r="Q7724" i="27"/>
  <c r="Q7723" i="27"/>
  <c r="Q7722" i="27"/>
  <c r="Q7721" i="27"/>
  <c r="Q7720" i="27"/>
  <c r="Q7719" i="27"/>
  <c r="Q7718" i="27"/>
  <c r="Q7717" i="27"/>
  <c r="Q7716" i="27"/>
  <c r="Q7715" i="27"/>
  <c r="Q7714" i="27"/>
  <c r="Q7713" i="27"/>
  <c r="Q7712" i="27"/>
  <c r="Q7711" i="27"/>
  <c r="Q7710" i="27"/>
  <c r="Q7709" i="27"/>
  <c r="Q7708" i="27"/>
  <c r="Q7707" i="27"/>
  <c r="Q7706" i="27"/>
  <c r="Q7705" i="27"/>
  <c r="Q7704" i="27"/>
  <c r="Q7703" i="27"/>
  <c r="Q7702" i="27"/>
  <c r="Q7701" i="27"/>
  <c r="Q7700" i="27"/>
  <c r="Q7699" i="27"/>
  <c r="Q7698" i="27"/>
  <c r="Q7697" i="27"/>
  <c r="Q7696" i="27"/>
  <c r="Q7695" i="27"/>
  <c r="Q7694" i="27"/>
  <c r="Q7693" i="27"/>
  <c r="Q7692" i="27"/>
  <c r="Q7691" i="27"/>
  <c r="Q7690" i="27"/>
  <c r="Q7689" i="27"/>
  <c r="Q7688" i="27"/>
  <c r="Q7687" i="27"/>
  <c r="Q7686" i="27"/>
  <c r="Q7685" i="27"/>
  <c r="Q7684" i="27"/>
  <c r="Q7683" i="27"/>
  <c r="Q7682" i="27"/>
  <c r="Q7681" i="27"/>
  <c r="Q7680" i="27"/>
  <c r="Q7679" i="27"/>
  <c r="Q7678" i="27"/>
  <c r="Q7677" i="27"/>
  <c r="Q7676" i="27"/>
  <c r="Q7675" i="27"/>
  <c r="Q7674" i="27"/>
  <c r="Q7673" i="27"/>
  <c r="Q7672" i="27"/>
  <c r="Q7671" i="27"/>
  <c r="Q7670" i="27"/>
  <c r="Q7669" i="27"/>
  <c r="Q7668" i="27"/>
  <c r="Q7667" i="27"/>
  <c r="Q7666" i="27"/>
  <c r="Q7665" i="27"/>
  <c r="Q7664" i="27"/>
  <c r="Q7663" i="27"/>
  <c r="Q7662" i="27"/>
  <c r="Q7661" i="27"/>
  <c r="Q7660" i="27"/>
  <c r="Q7659" i="27"/>
  <c r="Q7658" i="27"/>
  <c r="Q7657" i="27"/>
  <c r="Q7656" i="27"/>
  <c r="Q7655" i="27"/>
  <c r="Q7654" i="27"/>
  <c r="Q7653" i="27"/>
  <c r="Q7652" i="27"/>
  <c r="Q7651" i="27"/>
  <c r="Q7650" i="27"/>
  <c r="Q7649" i="27"/>
  <c r="Q7648" i="27"/>
  <c r="Q7647" i="27"/>
  <c r="Q7646" i="27"/>
  <c r="Q7645" i="27"/>
  <c r="Q7644" i="27"/>
  <c r="Q7643" i="27"/>
  <c r="Q7642" i="27"/>
  <c r="Q7641" i="27"/>
  <c r="Q7640" i="27"/>
  <c r="Q7639" i="27"/>
  <c r="Q7638" i="27"/>
  <c r="Q7637" i="27"/>
  <c r="Q7636" i="27"/>
  <c r="Q7635" i="27"/>
  <c r="Q7634" i="27"/>
  <c r="Q7633" i="27"/>
  <c r="Q7632" i="27"/>
  <c r="Q7631" i="27"/>
  <c r="Q7630" i="27"/>
  <c r="Q7629" i="27"/>
  <c r="Q7628" i="27"/>
  <c r="Q7627" i="27"/>
  <c r="Q7626" i="27"/>
  <c r="Q7625" i="27"/>
  <c r="Q7624" i="27"/>
  <c r="Q7623" i="27"/>
  <c r="Q7622" i="27"/>
  <c r="Q7621" i="27"/>
  <c r="Q7620" i="27"/>
  <c r="Q7619" i="27"/>
  <c r="Q7618" i="27"/>
  <c r="Q7617" i="27"/>
  <c r="Q7616" i="27"/>
  <c r="Q7615" i="27"/>
  <c r="Q7614" i="27"/>
  <c r="Q7613" i="27"/>
  <c r="Q7612" i="27"/>
  <c r="Q7611" i="27"/>
  <c r="Q7610" i="27"/>
  <c r="Q7609" i="27"/>
  <c r="Q7608" i="27"/>
  <c r="Q7607" i="27"/>
  <c r="Q7606" i="27"/>
  <c r="Q7605" i="27"/>
  <c r="Q7604" i="27"/>
  <c r="Q7603" i="27"/>
  <c r="Q7602" i="27"/>
  <c r="Q7601" i="27"/>
  <c r="Q7600" i="27"/>
  <c r="Q7599" i="27"/>
  <c r="Q7598" i="27"/>
  <c r="Q7597" i="27"/>
  <c r="Q7596" i="27"/>
  <c r="Q7595" i="27"/>
  <c r="Q7594" i="27"/>
  <c r="Q7593" i="27"/>
  <c r="Q7592" i="27"/>
  <c r="Q7591" i="27"/>
  <c r="Q7590" i="27"/>
  <c r="Q7589" i="27"/>
  <c r="Q7588" i="27"/>
  <c r="Q7587" i="27"/>
  <c r="Q7586" i="27"/>
  <c r="Q7585" i="27"/>
  <c r="Q7584" i="27"/>
  <c r="Q7583" i="27"/>
  <c r="Q7582" i="27"/>
  <c r="Q7581" i="27"/>
  <c r="Q7580" i="27"/>
  <c r="Q7579" i="27"/>
  <c r="Q7578" i="27"/>
  <c r="Q7577" i="27"/>
  <c r="Q7576" i="27"/>
  <c r="Q7575" i="27"/>
  <c r="Q7574" i="27"/>
  <c r="Q7573" i="27"/>
  <c r="Q7572" i="27"/>
  <c r="Q7571" i="27"/>
  <c r="Q7570" i="27"/>
  <c r="Q7569" i="27"/>
  <c r="Q7568" i="27"/>
  <c r="Q7567" i="27"/>
  <c r="Q7566" i="27"/>
  <c r="Q7565" i="27"/>
  <c r="Q7564" i="27"/>
  <c r="Q7563" i="27"/>
  <c r="Q7562" i="27"/>
  <c r="Q7561" i="27"/>
  <c r="Q7560" i="27"/>
  <c r="Q7559" i="27"/>
  <c r="Q7558" i="27"/>
  <c r="Q7557" i="27"/>
  <c r="Q7556" i="27"/>
  <c r="Q7555" i="27"/>
  <c r="Q7554" i="27"/>
  <c r="Q7553" i="27"/>
  <c r="Q7552" i="27"/>
  <c r="Q7551" i="27"/>
  <c r="Q7550" i="27"/>
  <c r="Q7549" i="27"/>
  <c r="Q7548" i="27"/>
  <c r="Q7547" i="27"/>
  <c r="Q7546" i="27"/>
  <c r="Q7545" i="27"/>
  <c r="Q7544" i="27"/>
  <c r="Q7543" i="27"/>
  <c r="Q7542" i="27"/>
  <c r="Q7541" i="27"/>
  <c r="Q7540" i="27"/>
  <c r="Q7539" i="27"/>
  <c r="Q7538" i="27"/>
  <c r="Q7537" i="27"/>
  <c r="Q7536" i="27"/>
  <c r="Q7535" i="27"/>
  <c r="Q7534" i="27"/>
  <c r="Q7533" i="27"/>
  <c r="Q7532" i="27"/>
  <c r="Q7531" i="27"/>
  <c r="Q7530" i="27"/>
  <c r="Q7529" i="27"/>
  <c r="Q7528" i="27"/>
  <c r="Q7527" i="27"/>
  <c r="Q7526" i="27"/>
  <c r="Q7525" i="27"/>
  <c r="Q7524" i="27"/>
  <c r="Q7523" i="27"/>
  <c r="Q7522" i="27"/>
  <c r="Q7521" i="27"/>
  <c r="Q7520" i="27"/>
  <c r="Q7519" i="27"/>
  <c r="Q7518" i="27"/>
  <c r="Q7517" i="27"/>
  <c r="Q7516" i="27"/>
  <c r="Q7515" i="27"/>
  <c r="Q7514" i="27"/>
  <c r="Q7513" i="27"/>
  <c r="Q7512" i="27"/>
  <c r="Q7511" i="27"/>
  <c r="Q7510" i="27"/>
  <c r="Q7509" i="27"/>
  <c r="Q7508" i="27"/>
  <c r="Q7507" i="27"/>
  <c r="Q7506" i="27"/>
  <c r="Q7505" i="27"/>
  <c r="Q7504" i="27"/>
  <c r="Q7503" i="27"/>
  <c r="Q7502" i="27"/>
  <c r="Q7501" i="27"/>
  <c r="Q7500" i="27"/>
  <c r="Q7499" i="27"/>
  <c r="Q7498" i="27"/>
  <c r="Q7497" i="27"/>
  <c r="Q7496" i="27"/>
  <c r="Q7495" i="27"/>
  <c r="Q7494" i="27"/>
  <c r="Q7493" i="27"/>
  <c r="Q7492" i="27"/>
  <c r="Q7491" i="27"/>
  <c r="Q7490" i="27"/>
  <c r="Q7489" i="27"/>
  <c r="Q7488" i="27"/>
  <c r="Q7487" i="27"/>
  <c r="Q7486" i="27"/>
  <c r="Q7485" i="27"/>
  <c r="Q7484" i="27"/>
  <c r="Q7483" i="27"/>
  <c r="Q7482" i="27"/>
  <c r="Q7481" i="27"/>
  <c r="Q7480" i="27"/>
  <c r="Q7479" i="27"/>
  <c r="Q7478" i="27"/>
  <c r="Q7477" i="27"/>
  <c r="Q7476" i="27"/>
  <c r="Q7475" i="27"/>
  <c r="Q7474" i="27"/>
  <c r="Q7473" i="27"/>
  <c r="Q7472" i="27"/>
  <c r="Q7471" i="27"/>
  <c r="Q7470" i="27"/>
  <c r="Q7469" i="27"/>
  <c r="Q7468" i="27"/>
  <c r="Q7467" i="27"/>
  <c r="Q7466" i="27"/>
  <c r="Q7465" i="27"/>
  <c r="Q7464" i="27"/>
  <c r="Q7463" i="27"/>
  <c r="Q7462" i="27"/>
  <c r="Q7461" i="27"/>
  <c r="Q7460" i="27"/>
  <c r="Q7459" i="27"/>
  <c r="Q7458" i="27"/>
  <c r="Q7457" i="27"/>
  <c r="Q7456" i="27"/>
  <c r="Q7455" i="27"/>
  <c r="Q7454" i="27"/>
  <c r="Q7453" i="27"/>
  <c r="Q7452" i="27"/>
  <c r="Q7451" i="27"/>
  <c r="Q7450" i="27"/>
  <c r="Q7449" i="27"/>
  <c r="Q7448" i="27"/>
  <c r="Q7447" i="27"/>
  <c r="Q7446" i="27"/>
  <c r="Q7445" i="27"/>
  <c r="Q7444" i="27"/>
  <c r="Q7443" i="27"/>
  <c r="Q7442" i="27"/>
  <c r="Q7441" i="27"/>
  <c r="Q7440" i="27"/>
  <c r="Q7439" i="27"/>
  <c r="Q7438" i="27"/>
  <c r="Q7437" i="27"/>
  <c r="Q7436" i="27"/>
  <c r="Q7435" i="27"/>
  <c r="Q7434" i="27"/>
  <c r="Q7433" i="27"/>
  <c r="Q7432" i="27"/>
  <c r="Q7431" i="27"/>
  <c r="Q7430" i="27"/>
  <c r="Q7429" i="27"/>
  <c r="Q7428" i="27"/>
  <c r="Q7427" i="27"/>
  <c r="Q7426" i="27"/>
  <c r="Q7425" i="27"/>
  <c r="Q7424" i="27"/>
  <c r="Q7423" i="27"/>
  <c r="Q7422" i="27"/>
  <c r="Q7421" i="27"/>
  <c r="Q7420" i="27"/>
  <c r="Q7419" i="27"/>
  <c r="Q7418" i="27"/>
  <c r="Q7417" i="27"/>
  <c r="Q7416" i="27"/>
  <c r="Q7415" i="27"/>
  <c r="Q7414" i="27"/>
  <c r="Q7413" i="27"/>
  <c r="Q7412" i="27"/>
  <c r="Q7411" i="27"/>
  <c r="Q7410" i="27"/>
  <c r="Q7409" i="27"/>
  <c r="Q7408" i="27"/>
  <c r="Q7407" i="27"/>
  <c r="Q7406" i="27"/>
  <c r="Q7405" i="27"/>
  <c r="Q7404" i="27"/>
  <c r="Q7403" i="27"/>
  <c r="Q7402" i="27"/>
  <c r="Q7401" i="27"/>
  <c r="Q7400" i="27"/>
  <c r="Q7399" i="27"/>
  <c r="Q7398" i="27"/>
  <c r="Q7397" i="27"/>
  <c r="Q7396" i="27"/>
  <c r="Q7395" i="27"/>
  <c r="Q7394" i="27"/>
  <c r="Q7393" i="27"/>
  <c r="Q7392" i="27"/>
  <c r="Q7391" i="27"/>
  <c r="Q7390" i="27"/>
  <c r="Q7389" i="27"/>
  <c r="Q7388" i="27"/>
  <c r="Q7387" i="27"/>
  <c r="Q7386" i="27"/>
  <c r="Q7385" i="27"/>
  <c r="Q7384" i="27"/>
  <c r="Q7383" i="27"/>
  <c r="Q7382" i="27"/>
  <c r="Q7381" i="27"/>
  <c r="Q7380" i="27"/>
  <c r="Q7379" i="27"/>
  <c r="Q7378" i="27"/>
  <c r="Q7377" i="27"/>
  <c r="Q7376" i="27"/>
  <c r="Q7375" i="27"/>
  <c r="Q7374" i="27"/>
  <c r="Q7373" i="27"/>
  <c r="Q7372" i="27"/>
  <c r="Q7371" i="27"/>
  <c r="Q7370" i="27"/>
  <c r="Q7369" i="27"/>
  <c r="Q7368" i="27"/>
  <c r="Q7367" i="27"/>
  <c r="Q7366" i="27"/>
  <c r="Q7365" i="27"/>
  <c r="Q7364" i="27"/>
  <c r="Q7363" i="27"/>
  <c r="Q7362" i="27"/>
  <c r="Q7361" i="27"/>
  <c r="Q7360" i="27"/>
  <c r="Q7359" i="27"/>
  <c r="Q7358" i="27"/>
  <c r="Q7357" i="27"/>
  <c r="Q7356" i="27"/>
  <c r="Q7355" i="27"/>
  <c r="Q7354" i="27"/>
  <c r="Q7353" i="27"/>
  <c r="Q7352" i="27"/>
  <c r="Q7351" i="27"/>
  <c r="Q7350" i="27"/>
  <c r="Q7349" i="27"/>
  <c r="Q7348" i="27"/>
  <c r="Q7347" i="27"/>
  <c r="Q7346" i="27"/>
  <c r="Q7345" i="27"/>
  <c r="Q7344" i="27"/>
  <c r="Q7343" i="27"/>
  <c r="Q7342" i="27"/>
  <c r="Q7341" i="27"/>
  <c r="Q7340" i="27"/>
  <c r="Q7339" i="27"/>
  <c r="Q7338" i="27"/>
  <c r="Q7337" i="27"/>
  <c r="Q7336" i="27"/>
  <c r="Q7335" i="27"/>
  <c r="Q7334" i="27"/>
  <c r="Q7333" i="27"/>
  <c r="Q7332" i="27"/>
  <c r="Q7331" i="27"/>
  <c r="Q7330" i="27"/>
  <c r="Q7329" i="27"/>
  <c r="Q7328" i="27"/>
  <c r="Q7327" i="27"/>
  <c r="Q7326" i="27"/>
  <c r="Q7325" i="27"/>
  <c r="Q7324" i="27"/>
  <c r="Q7323" i="27"/>
  <c r="Q7322" i="27"/>
  <c r="Q7321" i="27"/>
  <c r="Q7320" i="27"/>
  <c r="Q7319" i="27"/>
  <c r="Q7318" i="27"/>
  <c r="Q7317" i="27"/>
  <c r="Q7316" i="27"/>
  <c r="Q7315" i="27"/>
  <c r="Q7314" i="27"/>
  <c r="Q7313" i="27"/>
  <c r="Q7312" i="27"/>
  <c r="Q7311" i="27"/>
  <c r="Q7310" i="27"/>
  <c r="Q7309" i="27"/>
  <c r="Q7308" i="27"/>
  <c r="Q7307" i="27"/>
  <c r="Q7306" i="27"/>
  <c r="Q7305" i="27"/>
  <c r="Q7304" i="27"/>
  <c r="Q7303" i="27"/>
  <c r="Q7302" i="27"/>
  <c r="Q7301" i="27"/>
  <c r="Q7300" i="27"/>
  <c r="Q7299" i="27"/>
  <c r="Q7298" i="27"/>
  <c r="Q7297" i="27"/>
  <c r="Q7296" i="27"/>
  <c r="Q7295" i="27"/>
  <c r="Q7294" i="27"/>
  <c r="Q7293" i="27"/>
  <c r="Q7292" i="27"/>
  <c r="Q7291" i="27"/>
  <c r="Q7290" i="27"/>
  <c r="Q7289" i="27"/>
  <c r="Q7288" i="27"/>
  <c r="Q7287" i="27"/>
  <c r="Q7286" i="27"/>
  <c r="Q7285" i="27"/>
  <c r="Q7284" i="27"/>
  <c r="Q7283" i="27"/>
  <c r="Q7282" i="27"/>
  <c r="Q7281" i="27"/>
  <c r="Q7280" i="27"/>
  <c r="Q7279" i="27"/>
  <c r="Q7278" i="27"/>
  <c r="Q7277" i="27"/>
  <c r="Q7276" i="27"/>
  <c r="Q7275" i="27"/>
  <c r="Q7274" i="27"/>
  <c r="Q7273" i="27"/>
  <c r="Q7272" i="27"/>
  <c r="Q7271" i="27"/>
  <c r="Q7270" i="27"/>
  <c r="Q7269" i="27"/>
  <c r="Q7268" i="27"/>
  <c r="Q7267" i="27"/>
  <c r="Q7266" i="27"/>
  <c r="Q7265" i="27"/>
  <c r="Q7264" i="27"/>
  <c r="Q7263" i="27"/>
  <c r="Q7262" i="27"/>
  <c r="Q7261" i="27"/>
  <c r="Q7260" i="27"/>
  <c r="Q7259" i="27"/>
  <c r="Q7258" i="27"/>
  <c r="Q7257" i="27"/>
  <c r="Q7256" i="27"/>
  <c r="Q7255" i="27"/>
  <c r="Q7254" i="27"/>
  <c r="Q7253" i="27"/>
  <c r="Q7252" i="27"/>
  <c r="Q7251" i="27"/>
  <c r="Q7250" i="27"/>
  <c r="Q7249" i="27"/>
  <c r="Q7248" i="27"/>
  <c r="Q7247" i="27"/>
  <c r="Q7246" i="27"/>
  <c r="Q7245" i="27"/>
  <c r="Q7244" i="27"/>
  <c r="Q7243" i="27"/>
  <c r="Q7242" i="27"/>
  <c r="Q7241" i="27"/>
  <c r="Q7240" i="27"/>
  <c r="Q7239" i="27"/>
  <c r="Q7238" i="27"/>
  <c r="Q7237" i="27"/>
  <c r="Q7236" i="27"/>
  <c r="Q7235" i="27"/>
  <c r="Q7234" i="27"/>
  <c r="Q7233" i="27"/>
  <c r="Q7232" i="27"/>
  <c r="Q7231" i="27"/>
  <c r="Q7230" i="27"/>
  <c r="Q7229" i="27"/>
  <c r="Q7228" i="27"/>
  <c r="Q7227" i="27"/>
  <c r="Q7226" i="27"/>
  <c r="Q7225" i="27"/>
  <c r="Q7224" i="27"/>
  <c r="Q7223" i="27"/>
  <c r="Q7222" i="27"/>
  <c r="Q7221" i="27"/>
  <c r="Q7220" i="27"/>
  <c r="Q7219" i="27"/>
  <c r="Q7218" i="27"/>
  <c r="Q7217" i="27"/>
  <c r="Q7216" i="27"/>
  <c r="Q7215" i="27"/>
  <c r="Q7214" i="27"/>
  <c r="Q7213" i="27"/>
  <c r="Q7212" i="27"/>
  <c r="Q7211" i="27"/>
  <c r="Q7210" i="27"/>
  <c r="Q7209" i="27"/>
  <c r="Q7208" i="27"/>
  <c r="Q7207" i="27"/>
  <c r="Q7206" i="27"/>
  <c r="Q7205" i="27"/>
  <c r="Q7204" i="27"/>
  <c r="Q7203" i="27"/>
  <c r="Q7202" i="27"/>
  <c r="Q7201" i="27"/>
  <c r="Q7200" i="27"/>
  <c r="Q7199" i="27"/>
  <c r="Q7198" i="27"/>
  <c r="Q7197" i="27"/>
  <c r="Q7196" i="27"/>
  <c r="Q7195" i="27"/>
  <c r="Q7194" i="27"/>
  <c r="Q7193" i="27"/>
  <c r="Q7192" i="27"/>
  <c r="Q7191" i="27"/>
  <c r="Q7190" i="27"/>
  <c r="Q7189" i="27"/>
  <c r="Q7188" i="27"/>
  <c r="Q7187" i="27"/>
  <c r="Q7186" i="27"/>
  <c r="Q7185" i="27"/>
  <c r="Q7184" i="27"/>
  <c r="Q7183" i="27"/>
  <c r="Q7182" i="27"/>
  <c r="Q7181" i="27"/>
  <c r="Q7180" i="27"/>
  <c r="Q7179" i="27"/>
  <c r="Q7178" i="27"/>
  <c r="Q7177" i="27"/>
  <c r="Q7176" i="27"/>
  <c r="Q7175" i="27"/>
  <c r="Q7174" i="27"/>
  <c r="Q7173" i="27"/>
  <c r="Q7172" i="27"/>
  <c r="Q7171" i="27"/>
  <c r="Q7170" i="27"/>
  <c r="Q7169" i="27"/>
  <c r="Q7168" i="27"/>
  <c r="Q7167" i="27"/>
  <c r="Q7166" i="27"/>
  <c r="Q7165" i="27"/>
  <c r="Q7164" i="27"/>
  <c r="Q7163" i="27"/>
  <c r="Q7162" i="27"/>
  <c r="Q7161" i="27"/>
  <c r="Q7160" i="27"/>
  <c r="Q7159" i="27"/>
  <c r="Q7158" i="27"/>
  <c r="Q7157" i="27"/>
  <c r="Q7156" i="27"/>
  <c r="Q7155" i="27"/>
  <c r="Q7154" i="27"/>
  <c r="Q7153" i="27"/>
  <c r="Q7152" i="27"/>
  <c r="Q7151" i="27"/>
  <c r="Q7150" i="27"/>
  <c r="Q7149" i="27"/>
  <c r="Q7148" i="27"/>
  <c r="Q7147" i="27"/>
  <c r="Q7146" i="27"/>
  <c r="Q7145" i="27"/>
  <c r="Q7144" i="27"/>
  <c r="Q7143" i="27"/>
  <c r="Q7142" i="27"/>
  <c r="Q7141" i="27"/>
  <c r="Q7140" i="27"/>
  <c r="Q7139" i="27"/>
  <c r="Q7138" i="27"/>
  <c r="Q7137" i="27"/>
  <c r="Q7136" i="27"/>
  <c r="Q7135" i="27"/>
  <c r="Q7134" i="27"/>
  <c r="Q7133" i="27"/>
  <c r="Q7132" i="27"/>
  <c r="Q7131" i="27"/>
  <c r="Q7130" i="27"/>
  <c r="Q7129" i="27"/>
  <c r="Q7128" i="27"/>
  <c r="Q7127" i="27"/>
  <c r="Q7126" i="27"/>
  <c r="Q7125" i="27"/>
  <c r="Q7124" i="27"/>
  <c r="Q7123" i="27"/>
  <c r="Q7122" i="27"/>
  <c r="Q7121" i="27"/>
  <c r="Q7120" i="27"/>
  <c r="Q7119" i="27"/>
  <c r="Q7118" i="27"/>
  <c r="Q7117" i="27"/>
  <c r="Q7116" i="27"/>
  <c r="Q7115" i="27"/>
  <c r="Q7114" i="27"/>
  <c r="Q7113" i="27"/>
  <c r="Q7112" i="27"/>
  <c r="Q7111" i="27"/>
  <c r="Q7110" i="27"/>
  <c r="Q7109" i="27"/>
  <c r="Q7108" i="27"/>
  <c r="Q7107" i="27"/>
  <c r="Q7106" i="27"/>
  <c r="Q7105" i="27"/>
  <c r="Q7104" i="27"/>
  <c r="Q7103" i="27"/>
  <c r="Q7102" i="27"/>
  <c r="Q7101" i="27"/>
  <c r="Q7100" i="27"/>
  <c r="Q7099" i="27"/>
  <c r="Q7098" i="27"/>
  <c r="Q7097" i="27"/>
  <c r="Q7096" i="27"/>
  <c r="Q7095" i="27"/>
  <c r="Q7094" i="27"/>
  <c r="Q7093" i="27"/>
  <c r="Q7092" i="27"/>
  <c r="Q7091" i="27"/>
  <c r="Q7090" i="27"/>
  <c r="Q7089" i="27"/>
  <c r="Q7088" i="27"/>
  <c r="Q7087" i="27"/>
  <c r="Q7086" i="27"/>
  <c r="Q7085" i="27"/>
  <c r="Q7084" i="27"/>
  <c r="Q7083" i="27"/>
  <c r="Q7082" i="27"/>
  <c r="Q7081" i="27"/>
  <c r="Q7080" i="27"/>
  <c r="Q7079" i="27"/>
  <c r="Q7078" i="27"/>
  <c r="Q7077" i="27"/>
  <c r="Q7076" i="27"/>
  <c r="Q7075" i="27"/>
  <c r="Q7074" i="27"/>
  <c r="Q7073" i="27"/>
  <c r="Q7072" i="27"/>
  <c r="Q7071" i="27"/>
  <c r="Q7070" i="27"/>
  <c r="Q7069" i="27"/>
  <c r="Q7068" i="27"/>
  <c r="Q7067" i="27"/>
  <c r="Q7066" i="27"/>
  <c r="Q7065" i="27"/>
  <c r="Q7064" i="27"/>
  <c r="Q7063" i="27"/>
  <c r="Q7062" i="27"/>
  <c r="Q7061" i="27"/>
  <c r="Q7060" i="27"/>
  <c r="Q7059" i="27"/>
  <c r="Q7058" i="27"/>
  <c r="Q7057" i="27"/>
  <c r="Q7056" i="27"/>
  <c r="Q7055" i="27"/>
  <c r="Q7054" i="27"/>
  <c r="Q7053" i="27"/>
  <c r="Q7052" i="27"/>
  <c r="Q7051" i="27"/>
  <c r="Q7050" i="27"/>
  <c r="Q7049" i="27"/>
  <c r="Q7048" i="27"/>
  <c r="Q7047" i="27"/>
  <c r="Q7046" i="27"/>
  <c r="Q7045" i="27"/>
  <c r="Q7044" i="27"/>
  <c r="Q7043" i="27"/>
  <c r="Q7042" i="27"/>
  <c r="Q7041" i="27"/>
  <c r="Q7040" i="27"/>
  <c r="Q7039" i="27"/>
  <c r="Q7038" i="27"/>
  <c r="Q7037" i="27"/>
  <c r="Q7036" i="27"/>
  <c r="Q7035" i="27"/>
  <c r="Q7034" i="27"/>
  <c r="Q7033" i="27"/>
  <c r="Q7032" i="27"/>
  <c r="Q7031" i="27"/>
  <c r="Q7030" i="27"/>
  <c r="Q7029" i="27"/>
  <c r="Q7028" i="27"/>
  <c r="Q7027" i="27"/>
  <c r="Q7026" i="27"/>
  <c r="Q7025" i="27"/>
  <c r="Q7024" i="27"/>
  <c r="Q7023" i="27"/>
  <c r="Q7022" i="27"/>
  <c r="Q7021" i="27"/>
  <c r="Q7020" i="27"/>
  <c r="Q7019" i="27"/>
  <c r="Q7018" i="27"/>
  <c r="Q7017" i="27"/>
  <c r="Q7016" i="27"/>
  <c r="Q7015" i="27"/>
  <c r="Q7014" i="27"/>
  <c r="Q7013" i="27"/>
  <c r="Q7012" i="27"/>
  <c r="Q7011" i="27"/>
  <c r="Q7010" i="27"/>
  <c r="Q7009" i="27"/>
  <c r="Q7008" i="27"/>
  <c r="Q7007" i="27"/>
  <c r="Q7006" i="27"/>
  <c r="Q7005" i="27"/>
  <c r="Q7004" i="27"/>
  <c r="Q7003" i="27"/>
  <c r="Q7002" i="27"/>
  <c r="Q7001" i="27"/>
  <c r="Q7000" i="27"/>
  <c r="Q6999" i="27"/>
  <c r="Q6998" i="27"/>
  <c r="Q6997" i="27"/>
  <c r="Q6996" i="27"/>
  <c r="Q6995" i="27"/>
  <c r="Q6994" i="27"/>
  <c r="Q6993" i="27"/>
  <c r="Q6992" i="27"/>
  <c r="Q6991" i="27"/>
  <c r="Q6990" i="27"/>
  <c r="Q6989" i="27"/>
  <c r="Q6988" i="27"/>
  <c r="Q6987" i="27"/>
  <c r="Q6986" i="27"/>
  <c r="Q6985" i="27"/>
  <c r="Q6984" i="27"/>
  <c r="Q6983" i="27"/>
  <c r="Q6982" i="27"/>
  <c r="Q6981" i="27"/>
  <c r="Q6980" i="27"/>
  <c r="Q6979" i="27"/>
  <c r="Q6978" i="27"/>
  <c r="Q6977" i="27"/>
  <c r="Q6976" i="27"/>
  <c r="Q6975" i="27"/>
  <c r="Q6974" i="27"/>
  <c r="Q6973" i="27"/>
  <c r="Q6972" i="27"/>
  <c r="Q6971" i="27"/>
  <c r="Q6970" i="27"/>
  <c r="Q6969" i="27"/>
  <c r="Q6968" i="27"/>
  <c r="Q6967" i="27"/>
  <c r="Q6966" i="27"/>
  <c r="Q6965" i="27"/>
  <c r="Q6964" i="27"/>
  <c r="Q6963" i="27"/>
  <c r="Q6962" i="27"/>
  <c r="Q6961" i="27"/>
  <c r="Q6960" i="27"/>
  <c r="Q6959" i="27"/>
  <c r="Q6958" i="27"/>
  <c r="Q6957" i="27"/>
  <c r="Q6956" i="27"/>
  <c r="Q6955" i="27"/>
  <c r="Q6954" i="27"/>
  <c r="Q6953" i="27"/>
  <c r="Q6952" i="27"/>
  <c r="Q6951" i="27"/>
  <c r="Q6950" i="27"/>
  <c r="Q6949" i="27"/>
  <c r="Q6948" i="27"/>
  <c r="Q6947" i="27"/>
  <c r="Q6946" i="27"/>
  <c r="Q6945" i="27"/>
  <c r="Q6944" i="27"/>
  <c r="Q6943" i="27"/>
  <c r="Q6942" i="27"/>
  <c r="Q6941" i="27"/>
  <c r="Q6940" i="27"/>
  <c r="Q6939" i="27"/>
  <c r="Q6938" i="27"/>
  <c r="Q6937" i="27"/>
  <c r="Q6936" i="27"/>
  <c r="Q6935" i="27"/>
  <c r="Q6934" i="27"/>
  <c r="Q6933" i="27"/>
  <c r="Q6932" i="27"/>
  <c r="Q6931" i="27"/>
  <c r="Q6930" i="27"/>
  <c r="Q6929" i="27"/>
  <c r="Q6928" i="27"/>
  <c r="Q6927" i="27"/>
  <c r="Q6926" i="27"/>
  <c r="Q6925" i="27"/>
  <c r="Q6924" i="27"/>
  <c r="Q6923" i="27"/>
  <c r="Q6922" i="27"/>
  <c r="Q6921" i="27"/>
  <c r="Q6920" i="27"/>
  <c r="Q6919" i="27"/>
  <c r="Q6918" i="27"/>
  <c r="Q6917" i="27"/>
  <c r="Q6916" i="27"/>
  <c r="Q6915" i="27"/>
  <c r="Q6914" i="27"/>
  <c r="Q6913" i="27"/>
  <c r="Q6912" i="27"/>
  <c r="Q6911" i="27"/>
  <c r="Q6910" i="27"/>
  <c r="Q6909" i="27"/>
  <c r="Q6908" i="27"/>
  <c r="Q6907" i="27"/>
  <c r="Q6906" i="27"/>
  <c r="Q6905" i="27"/>
  <c r="Q6904" i="27"/>
  <c r="Q6903" i="27"/>
  <c r="Q6902" i="27"/>
  <c r="Q6901" i="27"/>
  <c r="Q6900" i="27"/>
  <c r="Q6899" i="27"/>
  <c r="Q6898" i="27"/>
  <c r="Q6897" i="27"/>
  <c r="Q6896" i="27"/>
  <c r="Q6895" i="27"/>
  <c r="Q6894" i="27"/>
  <c r="Q6893" i="27"/>
  <c r="Q6892" i="27"/>
  <c r="Q6891" i="27"/>
  <c r="Q6890" i="27"/>
  <c r="Q6889" i="27"/>
  <c r="Q6888" i="27"/>
  <c r="Q6887" i="27"/>
  <c r="Q6886" i="27"/>
  <c r="Q6885" i="27"/>
  <c r="Q6884" i="27"/>
  <c r="Q6883" i="27"/>
  <c r="Q6882" i="27"/>
  <c r="Q6881" i="27"/>
  <c r="Q6880" i="27"/>
  <c r="Q6879" i="27"/>
  <c r="Q6878" i="27"/>
  <c r="Q6877" i="27"/>
  <c r="Q6876" i="27"/>
  <c r="Q6875" i="27"/>
  <c r="Q6874" i="27"/>
  <c r="Q6873" i="27"/>
  <c r="Q6872" i="27"/>
  <c r="Q6871" i="27"/>
  <c r="Q6870" i="27"/>
  <c r="Q6869" i="27"/>
  <c r="Q6868" i="27"/>
  <c r="Q6867" i="27"/>
  <c r="Q6866" i="27"/>
  <c r="Q6865" i="27"/>
  <c r="Q6864" i="27"/>
  <c r="Q6863" i="27"/>
  <c r="Q6862" i="27"/>
  <c r="Q6861" i="27"/>
  <c r="Q6860" i="27"/>
  <c r="Q6859" i="27"/>
  <c r="Q6858" i="27"/>
  <c r="Q6857" i="27"/>
  <c r="Q6856" i="27"/>
  <c r="Q6855" i="27"/>
  <c r="Q6854" i="27"/>
  <c r="Q6853" i="27"/>
  <c r="Q6852" i="27"/>
  <c r="Q6851" i="27"/>
  <c r="Q6850" i="27"/>
  <c r="Q6849" i="27"/>
  <c r="Q6848" i="27"/>
  <c r="Q6847" i="27"/>
  <c r="Q6846" i="27"/>
  <c r="Q6845" i="27"/>
  <c r="Q6844" i="27"/>
  <c r="Q6843" i="27"/>
  <c r="Q6842" i="27"/>
  <c r="Q6841" i="27"/>
  <c r="Q6840" i="27"/>
  <c r="Q6839" i="27"/>
  <c r="Q6838" i="27"/>
  <c r="Q6837" i="27"/>
  <c r="Q6836" i="27"/>
  <c r="Q6835" i="27"/>
  <c r="Q6834" i="27"/>
  <c r="Q6833" i="27"/>
  <c r="Q6832" i="27"/>
  <c r="Q6831" i="27"/>
  <c r="Q6830" i="27"/>
  <c r="Q6829" i="27"/>
  <c r="Q6828" i="27"/>
  <c r="Q6827" i="27"/>
  <c r="Q6826" i="27"/>
  <c r="Q6825" i="27"/>
  <c r="Q6824" i="27"/>
  <c r="Q6823" i="27"/>
  <c r="Q6822" i="27"/>
  <c r="Q6821" i="27"/>
  <c r="Q6820" i="27"/>
  <c r="Q6819" i="27"/>
  <c r="Q6818" i="27"/>
  <c r="Q6817" i="27"/>
  <c r="Q6816" i="27"/>
  <c r="Q6815" i="27"/>
  <c r="Q6814" i="27"/>
  <c r="Q6813" i="27"/>
  <c r="Q6812" i="27"/>
  <c r="Q6811" i="27"/>
  <c r="Q6810" i="27"/>
  <c r="Q6809" i="27"/>
  <c r="Q6808" i="27"/>
  <c r="Q6807" i="27"/>
  <c r="Q6806" i="27"/>
  <c r="Q6805" i="27"/>
  <c r="Q6804" i="27"/>
  <c r="Q6803" i="27"/>
  <c r="Q6802" i="27"/>
  <c r="Q6801" i="27"/>
  <c r="Q6800" i="27"/>
  <c r="Q6799" i="27"/>
  <c r="Q6798" i="27"/>
  <c r="Q6797" i="27"/>
  <c r="Q6796" i="27"/>
  <c r="Q6795" i="27"/>
  <c r="Q6794" i="27"/>
  <c r="Q6793" i="27"/>
  <c r="Q6792" i="27"/>
  <c r="Q6791" i="27"/>
  <c r="Q6790" i="27"/>
  <c r="Q6789" i="27"/>
  <c r="Q6788" i="27"/>
  <c r="Q6787" i="27"/>
  <c r="Q6786" i="27"/>
  <c r="Q6785" i="27"/>
  <c r="Q6784" i="27"/>
  <c r="Q6783" i="27"/>
  <c r="Q6782" i="27"/>
  <c r="Q6781" i="27"/>
  <c r="Q6780" i="27"/>
  <c r="Q6779" i="27"/>
  <c r="Q6778" i="27"/>
  <c r="Q6777" i="27"/>
  <c r="Q6776" i="27"/>
  <c r="Q6775" i="27"/>
  <c r="Q6774" i="27"/>
  <c r="Q6773" i="27"/>
  <c r="Q6772" i="27"/>
  <c r="Q6771" i="27"/>
  <c r="Q6770" i="27"/>
  <c r="Q6769" i="27"/>
  <c r="Q6768" i="27"/>
  <c r="Q6767" i="27"/>
  <c r="Q6766" i="27"/>
  <c r="Q6765" i="27"/>
  <c r="Q6764" i="27"/>
  <c r="Q6763" i="27"/>
  <c r="Q6762" i="27"/>
  <c r="Q6761" i="27"/>
  <c r="Q6760" i="27"/>
  <c r="Q6759" i="27"/>
  <c r="Q6758" i="27"/>
  <c r="Q6757" i="27"/>
  <c r="Q6756" i="27"/>
  <c r="Q6755" i="27"/>
  <c r="Q6754" i="27"/>
  <c r="Q6753" i="27"/>
  <c r="Q6752" i="27"/>
  <c r="Q6751" i="27"/>
  <c r="Q6750" i="27"/>
  <c r="Q6749" i="27"/>
  <c r="Q6748" i="27"/>
  <c r="Q6747" i="27"/>
  <c r="Q6746" i="27"/>
  <c r="Q6745" i="27"/>
  <c r="Q6744" i="27"/>
  <c r="Q6743" i="27"/>
  <c r="Q6742" i="27"/>
  <c r="Q6741" i="27"/>
  <c r="Q6740" i="27"/>
  <c r="Q6739" i="27"/>
  <c r="Q6738" i="27"/>
  <c r="Q6737" i="27"/>
  <c r="Q6736" i="27"/>
  <c r="Q6735" i="27"/>
  <c r="Q6734" i="27"/>
  <c r="Q6733" i="27"/>
  <c r="Q6732" i="27"/>
  <c r="Q6731" i="27"/>
  <c r="Q6730" i="27"/>
  <c r="Q6729" i="27"/>
  <c r="Q6728" i="27"/>
  <c r="Q6727" i="27"/>
  <c r="Q6726" i="27"/>
  <c r="Q6725" i="27"/>
  <c r="Q6724" i="27"/>
  <c r="Q6723" i="27"/>
  <c r="Q6722" i="27"/>
  <c r="Q6721" i="27"/>
  <c r="Q6720" i="27"/>
  <c r="Q6719" i="27"/>
  <c r="Q6718" i="27"/>
  <c r="Q6717" i="27"/>
  <c r="Q6716" i="27"/>
  <c r="Q6715" i="27"/>
  <c r="Q6714" i="27"/>
  <c r="Q6713" i="27"/>
  <c r="Q6712" i="27"/>
  <c r="Q6711" i="27"/>
  <c r="Q6710" i="27"/>
  <c r="Q6709" i="27"/>
  <c r="Q6708" i="27"/>
  <c r="Q6707" i="27"/>
  <c r="Q6706" i="27"/>
  <c r="Q6705" i="27"/>
  <c r="Q6704" i="27"/>
  <c r="Q6703" i="27"/>
  <c r="Q6702" i="27"/>
  <c r="Q6701" i="27"/>
  <c r="Q6700" i="27"/>
  <c r="Q6699" i="27"/>
  <c r="Q6698" i="27"/>
  <c r="Q6697" i="27"/>
  <c r="Q6696" i="27"/>
  <c r="Q6695" i="27"/>
  <c r="Q6694" i="27"/>
  <c r="Q6693" i="27"/>
  <c r="Q6692" i="27"/>
  <c r="Q6691" i="27"/>
  <c r="Q6690" i="27"/>
  <c r="Q6689" i="27"/>
  <c r="Q6688" i="27"/>
  <c r="Q6687" i="27"/>
  <c r="Q6686" i="27"/>
  <c r="Q6685" i="27"/>
  <c r="Q6684" i="27"/>
  <c r="Q6683" i="27"/>
  <c r="Q6682" i="27"/>
  <c r="Q6681" i="27"/>
  <c r="Q6680" i="27"/>
  <c r="Q6679" i="27"/>
  <c r="Q6678" i="27"/>
  <c r="Q6677" i="27"/>
  <c r="Q6676" i="27"/>
  <c r="Q6675" i="27"/>
  <c r="Q6674" i="27"/>
  <c r="Q6673" i="27"/>
  <c r="Q6672" i="27"/>
  <c r="Q6671" i="27"/>
  <c r="Q6670" i="27"/>
  <c r="Q6669" i="27"/>
  <c r="Q6668" i="27"/>
  <c r="Q6667" i="27"/>
  <c r="Q6666" i="27"/>
  <c r="Q6665" i="27"/>
  <c r="Q6664" i="27"/>
  <c r="Q6663" i="27"/>
  <c r="Q6662" i="27"/>
  <c r="Q6661" i="27"/>
  <c r="Q6660" i="27"/>
  <c r="Q6659" i="27"/>
  <c r="Q6658" i="27"/>
  <c r="Q6657" i="27"/>
  <c r="Q6656" i="27"/>
  <c r="Q6655" i="27"/>
  <c r="Q6654" i="27"/>
  <c r="Q6653" i="27"/>
  <c r="Q6652" i="27"/>
  <c r="Q6651" i="27"/>
  <c r="Q6650" i="27"/>
  <c r="Q6649" i="27"/>
  <c r="Q6648" i="27"/>
  <c r="Q6647" i="27"/>
  <c r="Q6646" i="27"/>
  <c r="Q6645" i="27"/>
  <c r="Q6644" i="27"/>
  <c r="Q6643" i="27"/>
  <c r="Q6642" i="27"/>
  <c r="Q6641" i="27"/>
  <c r="Q6640" i="27"/>
  <c r="Q6639" i="27"/>
  <c r="Q6638" i="27"/>
  <c r="Q6637" i="27"/>
  <c r="Q6636" i="27"/>
  <c r="Q6635" i="27"/>
  <c r="Q6634" i="27"/>
  <c r="Q6633" i="27"/>
  <c r="Q6632" i="27"/>
  <c r="Q6631" i="27"/>
  <c r="Q6630" i="27"/>
  <c r="Q6629" i="27"/>
  <c r="Q6628" i="27"/>
  <c r="Q6627" i="27"/>
  <c r="Q6626" i="27"/>
  <c r="Q6625" i="27"/>
  <c r="Q6624" i="27"/>
  <c r="Q6623" i="27"/>
  <c r="Q6622" i="27"/>
  <c r="Q6621" i="27"/>
  <c r="Q6620" i="27"/>
  <c r="Q6619" i="27"/>
  <c r="Q6618" i="27"/>
  <c r="Q6617" i="27"/>
  <c r="Q6616" i="27"/>
  <c r="Q6615" i="27"/>
  <c r="Q6614" i="27"/>
  <c r="Q6613" i="27"/>
  <c r="Q6612" i="27"/>
  <c r="Q6611" i="27"/>
  <c r="Q6610" i="27"/>
  <c r="Q6609" i="27"/>
  <c r="Q6608" i="27"/>
  <c r="Q6607" i="27"/>
  <c r="Q6606" i="27"/>
  <c r="Q6605" i="27"/>
  <c r="Q6604" i="27"/>
  <c r="Q6603" i="27"/>
  <c r="Q6602" i="27"/>
  <c r="Q6601" i="27"/>
  <c r="Q6600" i="27"/>
  <c r="Q6599" i="27"/>
  <c r="Q6598" i="27"/>
  <c r="Q6597" i="27"/>
  <c r="Q6596" i="27"/>
  <c r="Q6595" i="27"/>
  <c r="Q6594" i="27"/>
  <c r="Q6593" i="27"/>
  <c r="Q6592" i="27"/>
  <c r="Q6591" i="27"/>
  <c r="Q6590" i="27"/>
  <c r="Q6589" i="27"/>
  <c r="Q6588" i="27"/>
  <c r="Q6587" i="27"/>
  <c r="Q6586" i="27"/>
  <c r="Q6585" i="27"/>
  <c r="Q6584" i="27"/>
  <c r="Q6583" i="27"/>
  <c r="Q6582" i="27"/>
  <c r="Q6581" i="27"/>
  <c r="Q6580" i="27"/>
  <c r="Q6579" i="27"/>
  <c r="Q6578" i="27"/>
  <c r="Q6577" i="27"/>
  <c r="Q6576" i="27"/>
  <c r="Q6575" i="27"/>
  <c r="Q6574" i="27"/>
  <c r="Q6573" i="27"/>
  <c r="Q6572" i="27"/>
  <c r="Q6571" i="27"/>
  <c r="Q6570" i="27"/>
  <c r="Q6569" i="27"/>
  <c r="Q6568" i="27"/>
  <c r="Q6567" i="27"/>
  <c r="Q6566" i="27"/>
  <c r="Q6565" i="27"/>
  <c r="Q6564" i="27"/>
  <c r="Q6563" i="27"/>
  <c r="Q6562" i="27"/>
  <c r="Q6561" i="27"/>
  <c r="Q6560" i="27"/>
  <c r="Q6559" i="27"/>
  <c r="Q6558" i="27"/>
  <c r="Q6557" i="27"/>
  <c r="Q6556" i="27"/>
  <c r="Q6555" i="27"/>
  <c r="Q6554" i="27"/>
  <c r="Q6553" i="27"/>
  <c r="Q6552" i="27"/>
  <c r="Q6551" i="27"/>
  <c r="Q6550" i="27"/>
  <c r="Q6549" i="27"/>
  <c r="Q6548" i="27"/>
  <c r="Q6547" i="27"/>
  <c r="Q6546" i="27"/>
  <c r="Q6545" i="27"/>
  <c r="Q6544" i="27"/>
  <c r="Q6543" i="27"/>
  <c r="Q6542" i="27"/>
  <c r="Q6541" i="27"/>
  <c r="Q6540" i="27"/>
  <c r="Q6539" i="27"/>
  <c r="Q6538" i="27"/>
  <c r="Q6537" i="27"/>
  <c r="Q6536" i="27"/>
  <c r="Q6535" i="27"/>
  <c r="Q6534" i="27"/>
  <c r="Q6533" i="27"/>
  <c r="Q6532" i="27"/>
  <c r="Q6531" i="27"/>
  <c r="Q6530" i="27"/>
  <c r="Q6529" i="27"/>
  <c r="Q6528" i="27"/>
  <c r="Q6527" i="27"/>
  <c r="Q6526" i="27"/>
  <c r="Q6525" i="27"/>
  <c r="Q6524" i="27"/>
  <c r="Q6523" i="27"/>
  <c r="Q6522" i="27"/>
  <c r="Q6521" i="27"/>
  <c r="Q6520" i="27"/>
  <c r="Q6519" i="27"/>
  <c r="Q6518" i="27"/>
  <c r="Q6517" i="27"/>
  <c r="Q6516" i="27"/>
  <c r="Q6515" i="27"/>
  <c r="Q6514" i="27"/>
  <c r="Q6513" i="27"/>
  <c r="Q6512" i="27"/>
  <c r="Q6511" i="27"/>
  <c r="Q6510" i="27"/>
  <c r="Q6509" i="27"/>
  <c r="Q6508" i="27"/>
  <c r="Q6507" i="27"/>
  <c r="Q6506" i="27"/>
  <c r="Q6505" i="27"/>
  <c r="Q6504" i="27"/>
  <c r="Q6503" i="27"/>
  <c r="Q6502" i="27"/>
  <c r="Q6501" i="27"/>
  <c r="Q6500" i="27"/>
  <c r="Q6499" i="27"/>
  <c r="Q6498" i="27"/>
  <c r="Q6497" i="27"/>
  <c r="Q6496" i="27"/>
  <c r="Q6495" i="27"/>
  <c r="Q6494" i="27"/>
  <c r="Q6493" i="27"/>
  <c r="Q6492" i="27"/>
  <c r="Q6491" i="27"/>
  <c r="Q6490" i="27"/>
  <c r="Q6489" i="27"/>
  <c r="Q6488" i="27"/>
  <c r="Q6487" i="27"/>
  <c r="Q6486" i="27"/>
  <c r="Q6485" i="27"/>
  <c r="Q6484" i="27"/>
  <c r="Q6483" i="27"/>
  <c r="Q6482" i="27"/>
  <c r="Q6481" i="27"/>
  <c r="Q6480" i="27"/>
  <c r="Q6479" i="27"/>
  <c r="Q6478" i="27"/>
  <c r="Q6477" i="27"/>
  <c r="Q6476" i="27"/>
  <c r="Q6475" i="27"/>
  <c r="Q6474" i="27"/>
  <c r="Q6473" i="27"/>
  <c r="Q6472" i="27"/>
  <c r="Q6471" i="27"/>
  <c r="Q6470" i="27"/>
  <c r="Q6469" i="27"/>
  <c r="Q6468" i="27"/>
  <c r="Q6467" i="27"/>
  <c r="Q6466" i="27"/>
  <c r="Q6465" i="27"/>
  <c r="Q6464" i="27"/>
  <c r="Q6463" i="27"/>
  <c r="Q6462" i="27"/>
  <c r="Q6461" i="27"/>
  <c r="Q6460" i="27"/>
  <c r="Q6459" i="27"/>
  <c r="Q6458" i="27"/>
  <c r="Q6457" i="27"/>
  <c r="Q6456" i="27"/>
  <c r="Q6455" i="27"/>
  <c r="Q6454" i="27"/>
  <c r="Q6453" i="27"/>
  <c r="Q6452" i="27"/>
  <c r="Q6451" i="27"/>
  <c r="Q6450" i="27"/>
  <c r="Q6449" i="27"/>
  <c r="Q6448" i="27"/>
  <c r="Q6447" i="27"/>
  <c r="Q6446" i="27"/>
  <c r="Q6445" i="27"/>
  <c r="Q6444" i="27"/>
  <c r="Q6443" i="27"/>
  <c r="Q6442" i="27"/>
  <c r="Q6441" i="27"/>
  <c r="Q6440" i="27"/>
  <c r="Q6439" i="27"/>
  <c r="Q6438" i="27"/>
  <c r="Q6437" i="27"/>
  <c r="Q6436" i="27"/>
  <c r="Q6435" i="27"/>
  <c r="Q6434" i="27"/>
  <c r="Q6433" i="27"/>
  <c r="Q6432" i="27"/>
  <c r="Q6431" i="27"/>
  <c r="Q6430" i="27"/>
  <c r="Q6429" i="27"/>
  <c r="Q6428" i="27"/>
  <c r="Q6427" i="27"/>
  <c r="Q6426" i="27"/>
  <c r="Q6425" i="27"/>
  <c r="Q6424" i="27"/>
  <c r="Q6423" i="27"/>
  <c r="Q6422" i="27"/>
  <c r="Q6421" i="27"/>
  <c r="Q6420" i="27"/>
  <c r="Q6419" i="27"/>
  <c r="Q6418" i="27"/>
  <c r="Q6417" i="27"/>
  <c r="Q6416" i="27"/>
  <c r="Q6415" i="27"/>
  <c r="Q6414" i="27"/>
  <c r="Q6413" i="27"/>
  <c r="Q6412" i="27"/>
  <c r="Q6411" i="27"/>
  <c r="Q6410" i="27"/>
  <c r="Q6409" i="27"/>
  <c r="Q6408" i="27"/>
  <c r="Q6407" i="27"/>
  <c r="Q6406" i="27"/>
  <c r="Q6405" i="27"/>
  <c r="Q6404" i="27"/>
  <c r="Q6403" i="27"/>
  <c r="Q6402" i="27"/>
  <c r="Q6401" i="27"/>
  <c r="Q6400" i="27"/>
  <c r="Q6399" i="27"/>
  <c r="Q6398" i="27"/>
  <c r="Q6397" i="27"/>
  <c r="Q6396" i="27"/>
  <c r="Q6395" i="27"/>
  <c r="Q6394" i="27"/>
  <c r="Q6393" i="27"/>
  <c r="Q6392" i="27"/>
  <c r="Q6391" i="27"/>
  <c r="Q6390" i="27"/>
  <c r="Q6389" i="27"/>
  <c r="Q6388" i="27"/>
  <c r="Q6387" i="27"/>
  <c r="Q6386" i="27"/>
  <c r="Q6385" i="27"/>
  <c r="Q6384" i="27"/>
  <c r="Q6383" i="27"/>
  <c r="Q6382" i="27"/>
  <c r="Q6381" i="27"/>
  <c r="Q6380" i="27"/>
  <c r="Q6379" i="27"/>
  <c r="Q6378" i="27"/>
  <c r="Q6377" i="27"/>
  <c r="Q6376" i="27"/>
  <c r="Q6375" i="27"/>
  <c r="Q6374" i="27"/>
  <c r="Q6373" i="27"/>
  <c r="Q6372" i="27"/>
  <c r="Q6371" i="27"/>
  <c r="Q6370" i="27"/>
  <c r="Q6369" i="27"/>
  <c r="Q6368" i="27"/>
  <c r="Q6367" i="27"/>
  <c r="Q6366" i="27"/>
  <c r="Q6365" i="27"/>
  <c r="Q6364" i="27"/>
  <c r="Q6363" i="27"/>
  <c r="Q6362" i="27"/>
  <c r="Q6361" i="27"/>
  <c r="Q6360" i="27"/>
  <c r="Q6359" i="27"/>
  <c r="Q6358" i="27"/>
  <c r="Q6357" i="27"/>
  <c r="Q6356" i="27"/>
  <c r="Q6355" i="27"/>
  <c r="Q6354" i="27"/>
  <c r="Q6353" i="27"/>
  <c r="Q6352" i="27"/>
  <c r="Q6351" i="27"/>
  <c r="Q6350" i="27"/>
  <c r="Q6349" i="27"/>
  <c r="Q6348" i="27"/>
  <c r="Q6347" i="27"/>
  <c r="Q6346" i="27"/>
  <c r="Q6345" i="27"/>
  <c r="Q6344" i="27"/>
  <c r="Q6343" i="27"/>
  <c r="Q6342" i="27"/>
  <c r="Q6341" i="27"/>
  <c r="Q6340" i="27"/>
  <c r="Q6339" i="27"/>
  <c r="Q6338" i="27"/>
  <c r="Q6337" i="27"/>
  <c r="Q6336" i="27"/>
  <c r="Q6335" i="27"/>
  <c r="Q6334" i="27"/>
  <c r="Q6333" i="27"/>
  <c r="Q6332" i="27"/>
  <c r="Q6331" i="27"/>
  <c r="Q6330" i="27"/>
  <c r="Q6329" i="27"/>
  <c r="Q6328" i="27"/>
  <c r="Q6327" i="27"/>
  <c r="Q6326" i="27"/>
  <c r="Q6325" i="27"/>
  <c r="Q6324" i="27"/>
  <c r="Q6323" i="27"/>
  <c r="Q6322" i="27"/>
  <c r="Q6321" i="27"/>
  <c r="Q6320" i="27"/>
  <c r="Q6319" i="27"/>
  <c r="Q6318" i="27"/>
  <c r="Q6317" i="27"/>
  <c r="Q6316" i="27"/>
  <c r="Q6315" i="27"/>
  <c r="Q6314" i="27"/>
  <c r="Q6313" i="27"/>
  <c r="Q6312" i="27"/>
  <c r="Q6311" i="27"/>
  <c r="Q6310" i="27"/>
  <c r="Q6309" i="27"/>
  <c r="Q6308" i="27"/>
  <c r="Q6307" i="27"/>
  <c r="Q6306" i="27"/>
  <c r="Q6305" i="27"/>
  <c r="Q6304" i="27"/>
  <c r="Q6303" i="27"/>
  <c r="Q6302" i="27"/>
  <c r="Q6301" i="27"/>
  <c r="Q6300" i="27"/>
  <c r="Q6299" i="27"/>
  <c r="Q6298" i="27"/>
  <c r="Q6297" i="27"/>
  <c r="Q6296" i="27"/>
  <c r="Q6295" i="27"/>
  <c r="Q6294" i="27"/>
  <c r="Q6293" i="27"/>
  <c r="Q6292" i="27"/>
  <c r="Q6291" i="27"/>
  <c r="Q6290" i="27"/>
  <c r="Q6289" i="27"/>
  <c r="Q6288" i="27"/>
  <c r="Q6287" i="27"/>
  <c r="Q6286" i="27"/>
  <c r="Q6285" i="27"/>
  <c r="Q6284" i="27"/>
  <c r="Q6283" i="27"/>
  <c r="Q6282" i="27"/>
  <c r="Q6281" i="27"/>
  <c r="Q6280" i="27"/>
  <c r="Q6279" i="27"/>
  <c r="Q6278" i="27"/>
  <c r="Q6277" i="27"/>
  <c r="Q6276" i="27"/>
  <c r="Q6275" i="27"/>
  <c r="Q6274" i="27"/>
  <c r="Q6273" i="27"/>
  <c r="Q6272" i="27"/>
  <c r="Q6271" i="27"/>
  <c r="Q6270" i="27"/>
  <c r="Q6269" i="27"/>
  <c r="Q6268" i="27"/>
  <c r="Q6267" i="27"/>
  <c r="Q6266" i="27"/>
  <c r="Q6265" i="27"/>
  <c r="Q6264" i="27"/>
  <c r="Q6263" i="27"/>
  <c r="Q6262" i="27"/>
  <c r="Q6261" i="27"/>
  <c r="Q6260" i="27"/>
  <c r="Q6259" i="27"/>
  <c r="Q6258" i="27"/>
  <c r="Q6257" i="27"/>
  <c r="Q6256" i="27"/>
  <c r="Q6255" i="27"/>
  <c r="Q6254" i="27"/>
  <c r="Q6253" i="27"/>
  <c r="Q6252" i="27"/>
  <c r="Q6251" i="27"/>
  <c r="Q6250" i="27"/>
  <c r="Q6249" i="27"/>
  <c r="Q6248" i="27"/>
  <c r="Q6247" i="27"/>
  <c r="Q6246" i="27"/>
  <c r="Q6245" i="27"/>
  <c r="Q6244" i="27"/>
  <c r="Q6243" i="27"/>
  <c r="Q6242" i="27"/>
  <c r="Q6241" i="27"/>
  <c r="Q6240" i="27"/>
  <c r="Q6239" i="27"/>
  <c r="Q6238" i="27"/>
  <c r="Q6237" i="27"/>
  <c r="Q6236" i="27"/>
  <c r="Q6235" i="27"/>
  <c r="Q6234" i="27"/>
  <c r="Q6233" i="27"/>
  <c r="Q6232" i="27"/>
  <c r="Q6231" i="27"/>
  <c r="Q6230" i="27"/>
  <c r="Q6229" i="27"/>
  <c r="Q6228" i="27"/>
  <c r="Q6227" i="27"/>
  <c r="Q6226" i="27"/>
  <c r="Q6225" i="27"/>
  <c r="Q6224" i="27"/>
  <c r="Q6223" i="27"/>
  <c r="Q6222" i="27"/>
  <c r="Q6221" i="27"/>
  <c r="Q6220" i="27"/>
  <c r="Q6219" i="27"/>
  <c r="Q6218" i="27"/>
  <c r="Q6217" i="27"/>
  <c r="Q6216" i="27"/>
  <c r="Q6215" i="27"/>
  <c r="Q6214" i="27"/>
  <c r="Q6213" i="27"/>
  <c r="Q6212" i="27"/>
  <c r="Q6211" i="27"/>
  <c r="Q6210" i="27"/>
  <c r="Q6209" i="27"/>
  <c r="Q6208" i="27"/>
  <c r="Q6207" i="27"/>
  <c r="Q6206" i="27"/>
  <c r="Q6205" i="27"/>
  <c r="Q6204" i="27"/>
  <c r="Q6203" i="27"/>
  <c r="Q6202" i="27"/>
  <c r="Q6201" i="27"/>
  <c r="Q6200" i="27"/>
  <c r="Q6199" i="27"/>
  <c r="Q6198" i="27"/>
  <c r="Q6197" i="27"/>
  <c r="Q6196" i="27"/>
  <c r="Q6195" i="27"/>
  <c r="Q6194" i="27"/>
  <c r="Q6193" i="27"/>
  <c r="Q6192" i="27"/>
  <c r="Q6191" i="27"/>
  <c r="Q6190" i="27"/>
  <c r="Q6189" i="27"/>
  <c r="Q6188" i="27"/>
  <c r="Q6187" i="27"/>
  <c r="Q6186" i="27"/>
  <c r="Q6185" i="27"/>
  <c r="Q6184" i="27"/>
  <c r="Q6183" i="27"/>
  <c r="Q6182" i="27"/>
  <c r="Q6181" i="27"/>
  <c r="Q6180" i="27"/>
  <c r="Q6179" i="27"/>
  <c r="Q6178" i="27"/>
  <c r="Q6177" i="27"/>
  <c r="Q6176" i="27"/>
  <c r="Q6175" i="27"/>
  <c r="Q6174" i="27"/>
  <c r="Q6173" i="27"/>
  <c r="Q6172" i="27"/>
  <c r="Q6171" i="27"/>
  <c r="Q6170" i="27"/>
  <c r="Q6169" i="27"/>
  <c r="Q6168" i="27"/>
  <c r="Q6167" i="27"/>
  <c r="Q6166" i="27"/>
  <c r="Q6165" i="27"/>
  <c r="Q6164" i="27"/>
  <c r="Q6163" i="27"/>
  <c r="Q6162" i="27"/>
  <c r="Q6161" i="27"/>
  <c r="Q6160" i="27"/>
  <c r="Q6159" i="27"/>
  <c r="Q6158" i="27"/>
  <c r="Q6157" i="27"/>
  <c r="Q6156" i="27"/>
  <c r="Q6155" i="27"/>
  <c r="Q6154" i="27"/>
  <c r="Q6153" i="27"/>
  <c r="Q6152" i="27"/>
  <c r="Q6151" i="27"/>
  <c r="Q6150" i="27"/>
  <c r="Q6149" i="27"/>
  <c r="Q6148" i="27"/>
  <c r="Q6147" i="27"/>
  <c r="Q6146" i="27"/>
  <c r="Q6145" i="27"/>
  <c r="Q6144" i="27"/>
  <c r="Q6143" i="27"/>
  <c r="Q6142" i="27"/>
  <c r="Q6141" i="27"/>
  <c r="Q6140" i="27"/>
  <c r="Q6139" i="27"/>
  <c r="Q6138" i="27"/>
  <c r="Q6137" i="27"/>
  <c r="Q6136" i="27"/>
  <c r="Q6135" i="27"/>
  <c r="Q6134" i="27"/>
  <c r="Q6133" i="27"/>
  <c r="Q6132" i="27"/>
  <c r="Q6131" i="27"/>
  <c r="Q6130" i="27"/>
  <c r="Q6129" i="27"/>
  <c r="Q6128" i="27"/>
  <c r="Q6127" i="27"/>
  <c r="Q6126" i="27"/>
  <c r="Q6125" i="27"/>
  <c r="Q6124" i="27"/>
  <c r="Q6123" i="27"/>
  <c r="Q6122" i="27"/>
  <c r="Q6121" i="27"/>
  <c r="Q6120" i="27"/>
  <c r="Q6119" i="27"/>
  <c r="Q6118" i="27"/>
  <c r="Q6117" i="27"/>
  <c r="Q6116" i="27"/>
  <c r="Q6115" i="27"/>
  <c r="Q6114" i="27"/>
  <c r="Q6113" i="27"/>
  <c r="Q6112" i="27"/>
  <c r="Q6111" i="27"/>
  <c r="Q6110" i="27"/>
  <c r="Q6109" i="27"/>
  <c r="Q6108" i="27"/>
  <c r="Q6107" i="27"/>
  <c r="Q6106" i="27"/>
  <c r="Q6105" i="27"/>
  <c r="Q6104" i="27"/>
  <c r="Q6103" i="27"/>
  <c r="Q6102" i="27"/>
  <c r="Q6101" i="27"/>
  <c r="Q6100" i="27"/>
  <c r="Q6099" i="27"/>
  <c r="Q6098" i="27"/>
  <c r="Q6097" i="27"/>
  <c r="Q6096" i="27"/>
  <c r="Q6095" i="27"/>
  <c r="Q6094" i="27"/>
  <c r="Q6093" i="27"/>
  <c r="Q6092" i="27"/>
  <c r="Q6091" i="27"/>
  <c r="Q6090" i="27"/>
  <c r="Q6089" i="27"/>
  <c r="Q6088" i="27"/>
  <c r="Q6087" i="27"/>
  <c r="Q6086" i="27"/>
  <c r="Q6085" i="27"/>
  <c r="Q6084" i="27"/>
  <c r="Q6083" i="27"/>
  <c r="Q6082" i="27"/>
  <c r="Q6081" i="27"/>
  <c r="Q6080" i="27"/>
  <c r="Q6079" i="27"/>
  <c r="Q6078" i="27"/>
  <c r="Q6077" i="27"/>
  <c r="Q6076" i="27"/>
  <c r="Q6075" i="27"/>
  <c r="Q6074" i="27"/>
  <c r="Q6073" i="27"/>
  <c r="Q6072" i="27"/>
  <c r="Q6071" i="27"/>
  <c r="Q6070" i="27"/>
  <c r="Q6069" i="27"/>
  <c r="Q6068" i="27"/>
  <c r="Q6067" i="27"/>
  <c r="Q6066" i="27"/>
  <c r="Q6065" i="27"/>
  <c r="Q6064" i="27"/>
  <c r="Q6063" i="27"/>
  <c r="Q6062" i="27"/>
  <c r="Q6061" i="27"/>
  <c r="Q6060" i="27"/>
  <c r="Q6059" i="27"/>
  <c r="Q6058" i="27"/>
  <c r="Q6057" i="27"/>
  <c r="Q6056" i="27"/>
  <c r="Q6055" i="27"/>
  <c r="Q6054" i="27"/>
  <c r="Q6053" i="27"/>
  <c r="Q6052" i="27"/>
  <c r="Q6051" i="27"/>
  <c r="Q6050" i="27"/>
  <c r="Q6049" i="27"/>
  <c r="Q6048" i="27"/>
  <c r="Q6047" i="27"/>
  <c r="Q6046" i="27"/>
  <c r="Q6045" i="27"/>
  <c r="Q6044" i="27"/>
  <c r="Q6043" i="27"/>
  <c r="Q6042" i="27"/>
  <c r="Q6041" i="27"/>
  <c r="Q6040" i="27"/>
  <c r="Q6039" i="27"/>
  <c r="Q6038" i="27"/>
  <c r="Q6037" i="27"/>
  <c r="Q6036" i="27"/>
  <c r="Q6035" i="27"/>
  <c r="Q6034" i="27"/>
  <c r="Q6033" i="27"/>
  <c r="Q6032" i="27"/>
  <c r="Q6031" i="27"/>
  <c r="Q6030" i="27"/>
  <c r="Q6029" i="27"/>
  <c r="Q6028" i="27"/>
  <c r="Q6027" i="27"/>
  <c r="Q6026" i="27"/>
  <c r="Q6025" i="27"/>
  <c r="Q6024" i="27"/>
  <c r="Q6023" i="27"/>
  <c r="Q6022" i="27"/>
  <c r="Q6021" i="27"/>
  <c r="Q6020" i="27"/>
  <c r="Q6019" i="27"/>
  <c r="Q6018" i="27"/>
  <c r="Q6017" i="27"/>
  <c r="Q6016" i="27"/>
  <c r="Q6015" i="27"/>
  <c r="Q6014" i="27"/>
  <c r="Q6013" i="27"/>
  <c r="Q6012" i="27"/>
  <c r="Q6011" i="27"/>
  <c r="Q6010" i="27"/>
  <c r="Q6009" i="27"/>
  <c r="Q6008" i="27"/>
  <c r="Q6007" i="27"/>
  <c r="Q6006" i="27"/>
  <c r="Q6005" i="27"/>
  <c r="Q6004" i="27"/>
  <c r="Q6003" i="27"/>
  <c r="Q6002" i="27"/>
  <c r="Q6001" i="27"/>
  <c r="Q6000" i="27"/>
  <c r="Q5999" i="27"/>
  <c r="Q5998" i="27"/>
  <c r="Q5997" i="27"/>
  <c r="Q5996" i="27"/>
  <c r="Q5995" i="27"/>
  <c r="Q5994" i="27"/>
  <c r="Q5993" i="27"/>
  <c r="Q5992" i="27"/>
  <c r="Q5991" i="27"/>
  <c r="Q5990" i="27"/>
  <c r="Q5989" i="27"/>
  <c r="Q5988" i="27"/>
  <c r="Q5987" i="27"/>
  <c r="Q5986" i="27"/>
  <c r="Q5985" i="27"/>
  <c r="Q5984" i="27"/>
  <c r="Q5983" i="27"/>
  <c r="Q5982" i="27"/>
  <c r="Q5981" i="27"/>
  <c r="Q5980" i="27"/>
  <c r="Q5979" i="27"/>
  <c r="Q5978" i="27"/>
  <c r="Q5977" i="27"/>
  <c r="Q5976" i="27"/>
  <c r="Q5975" i="27"/>
  <c r="Q5974" i="27"/>
  <c r="Q5973" i="27"/>
  <c r="Q5972" i="27"/>
  <c r="Q5971" i="27"/>
  <c r="Q5970" i="27"/>
  <c r="Q5969" i="27"/>
  <c r="Q5968" i="27"/>
  <c r="Q5967" i="27"/>
  <c r="Q5966" i="27"/>
  <c r="Q5965" i="27"/>
  <c r="Q5964" i="27"/>
  <c r="Q5963" i="27"/>
  <c r="Q5962" i="27"/>
  <c r="Q5961" i="27"/>
  <c r="Q5960" i="27"/>
  <c r="Q5959" i="27"/>
  <c r="Q5958" i="27"/>
  <c r="Q5957" i="27"/>
  <c r="Q5956" i="27"/>
  <c r="Q5955" i="27"/>
  <c r="Q5954" i="27"/>
  <c r="Q5953" i="27"/>
  <c r="Q5952" i="27"/>
  <c r="Q5951" i="27"/>
  <c r="Q5950" i="27"/>
  <c r="Q5949" i="27"/>
  <c r="Q5948" i="27"/>
  <c r="Q5947" i="27"/>
  <c r="Q5946" i="27"/>
  <c r="Q5945" i="27"/>
  <c r="Q5944" i="27"/>
  <c r="Q5943" i="27"/>
  <c r="Q5942" i="27"/>
  <c r="Q5941" i="27"/>
  <c r="Q5940" i="27"/>
  <c r="Q5939" i="27"/>
  <c r="Q5938" i="27"/>
  <c r="Q5937" i="27"/>
  <c r="Q5936" i="27"/>
  <c r="Q5935" i="27"/>
  <c r="Q5934" i="27"/>
  <c r="Q5933" i="27"/>
  <c r="Q5932" i="27"/>
  <c r="Q5931" i="27"/>
  <c r="Q5930" i="27"/>
  <c r="Q5929" i="27"/>
  <c r="Q5928" i="27"/>
  <c r="Q5927" i="27"/>
  <c r="Q5926" i="27"/>
  <c r="Q5925" i="27"/>
  <c r="Q5924" i="27"/>
  <c r="Q5923" i="27"/>
  <c r="Q5922" i="27"/>
  <c r="Q5921" i="27"/>
  <c r="Q5920" i="27"/>
  <c r="Q5919" i="27"/>
  <c r="Q5918" i="27"/>
  <c r="Q5917" i="27"/>
  <c r="Q5916" i="27"/>
  <c r="Q5915" i="27"/>
  <c r="Q5914" i="27"/>
  <c r="Q5913" i="27"/>
  <c r="Q5912" i="27"/>
  <c r="Q5911" i="27"/>
  <c r="Q5910" i="27"/>
  <c r="Q5909" i="27"/>
  <c r="Q5908" i="27"/>
  <c r="Q5907" i="27"/>
  <c r="Q5906" i="27"/>
  <c r="Q5905" i="27"/>
  <c r="Q5904" i="27"/>
  <c r="Q5903" i="27"/>
  <c r="Q5902" i="27"/>
  <c r="Q5901" i="27"/>
  <c r="Q5900" i="27"/>
  <c r="Q5899" i="27"/>
  <c r="Q5898" i="27"/>
  <c r="Q5897" i="27"/>
  <c r="Q5896" i="27"/>
  <c r="Q5895" i="27"/>
  <c r="Q5894" i="27"/>
  <c r="Q5893" i="27"/>
  <c r="Q5892" i="27"/>
  <c r="Q5891" i="27"/>
  <c r="Q5890" i="27"/>
  <c r="Q5889" i="27"/>
  <c r="Q5888" i="27"/>
  <c r="Q5887" i="27"/>
  <c r="Q5886" i="27"/>
  <c r="Q5885" i="27"/>
  <c r="Q5884" i="27"/>
  <c r="Q5883" i="27"/>
  <c r="Q5882" i="27"/>
  <c r="Q5881" i="27"/>
  <c r="Q5880" i="27"/>
  <c r="Q5879" i="27"/>
  <c r="Q5878" i="27"/>
  <c r="Q5877" i="27"/>
  <c r="Q5876" i="27"/>
  <c r="Q5875" i="27"/>
  <c r="Q5874" i="27"/>
  <c r="Q5873" i="27"/>
  <c r="Q5872" i="27"/>
  <c r="Q5871" i="27"/>
  <c r="Q5870" i="27"/>
  <c r="Q5869" i="27"/>
  <c r="Q5868" i="27"/>
  <c r="Q5867" i="27"/>
  <c r="Q5866" i="27"/>
  <c r="Q5865" i="27"/>
  <c r="Q5864" i="27"/>
  <c r="Q5863" i="27"/>
  <c r="Q5862" i="27"/>
  <c r="Q5861" i="27"/>
  <c r="Q5860" i="27"/>
  <c r="Q5859" i="27"/>
  <c r="Q5858" i="27"/>
  <c r="Q5857" i="27"/>
  <c r="Q5856" i="27"/>
  <c r="Q5855" i="27"/>
  <c r="Q5854" i="27"/>
  <c r="Q5853" i="27"/>
  <c r="Q5852" i="27"/>
  <c r="Q5851" i="27"/>
  <c r="Q5850" i="27"/>
  <c r="Q5849" i="27"/>
  <c r="Q5848" i="27"/>
  <c r="Q5847" i="27"/>
  <c r="Q5846" i="27"/>
  <c r="Q5845" i="27"/>
  <c r="Q5844" i="27"/>
  <c r="Q5843" i="27"/>
  <c r="Q5842" i="27"/>
  <c r="Q5841" i="27"/>
  <c r="Q5840" i="27"/>
  <c r="Q5839" i="27"/>
  <c r="Q5838" i="27"/>
  <c r="Q5837" i="27"/>
  <c r="Q5836" i="27"/>
  <c r="Q5835" i="27"/>
  <c r="Q5834" i="27"/>
  <c r="Q5833" i="27"/>
  <c r="Q5832" i="27"/>
  <c r="Q5831" i="27"/>
  <c r="Q5830" i="27"/>
  <c r="Q5829" i="27"/>
  <c r="Q5828" i="27"/>
  <c r="Q5827" i="27"/>
  <c r="Q5826" i="27"/>
  <c r="Q5825" i="27"/>
  <c r="Q5824" i="27"/>
  <c r="Q5823" i="27"/>
  <c r="Q5822" i="27"/>
  <c r="Q5821" i="27"/>
  <c r="Q5820" i="27"/>
  <c r="Q5819" i="27"/>
  <c r="Q5818" i="27"/>
  <c r="Q5817" i="27"/>
  <c r="Q5816" i="27"/>
  <c r="Q5815" i="27"/>
  <c r="Q5814" i="27"/>
  <c r="Q5813" i="27"/>
  <c r="Q5812" i="27"/>
  <c r="Q5811" i="27"/>
  <c r="Q5810" i="27"/>
  <c r="Q5809" i="27"/>
  <c r="Q5808" i="27"/>
  <c r="Q5807" i="27"/>
  <c r="Q5806" i="27"/>
  <c r="Q5805" i="27"/>
  <c r="Q5804" i="27"/>
  <c r="Q5803" i="27"/>
  <c r="Q5802" i="27"/>
  <c r="Q5801" i="27"/>
  <c r="Q5800" i="27"/>
  <c r="Q5799" i="27"/>
  <c r="Q5798" i="27"/>
  <c r="Q5797" i="27"/>
  <c r="Q5796" i="27"/>
  <c r="Q5795" i="27"/>
  <c r="Q5794" i="27"/>
  <c r="Q5793" i="27"/>
  <c r="Q5792" i="27"/>
  <c r="Q5791" i="27"/>
  <c r="Q5790" i="27"/>
  <c r="Q5789" i="27"/>
  <c r="Q5788" i="27"/>
  <c r="Q5787" i="27"/>
  <c r="Q5786" i="27"/>
  <c r="Q5785" i="27"/>
  <c r="Q5784" i="27"/>
  <c r="Q5783" i="27"/>
  <c r="Q5782" i="27"/>
  <c r="Q5781" i="27"/>
  <c r="Q5780" i="27"/>
  <c r="Q5779" i="27"/>
  <c r="Q5778" i="27"/>
  <c r="Q5777" i="27"/>
  <c r="Q5776" i="27"/>
  <c r="Q5775" i="27"/>
  <c r="Q5774" i="27"/>
  <c r="Q5773" i="27"/>
  <c r="Q5772" i="27"/>
  <c r="Q5771" i="27"/>
  <c r="Q5770" i="27"/>
  <c r="Q5769" i="27"/>
  <c r="Q5768" i="27"/>
  <c r="Q5767" i="27"/>
  <c r="Q5766" i="27"/>
  <c r="Q5765" i="27"/>
  <c r="Q5764" i="27"/>
  <c r="Q5763" i="27"/>
  <c r="Q5762" i="27"/>
  <c r="Q5761" i="27"/>
  <c r="Q5760" i="27"/>
  <c r="Q5759" i="27"/>
  <c r="Q5758" i="27"/>
  <c r="Q5757" i="27"/>
  <c r="Q5756" i="27"/>
  <c r="Q5755" i="27"/>
  <c r="Q5754" i="27"/>
  <c r="Q5753" i="27"/>
  <c r="Q5752" i="27"/>
  <c r="Q5751" i="27"/>
  <c r="Q5750" i="27"/>
  <c r="Q5749" i="27"/>
  <c r="Q5748" i="27"/>
  <c r="Q5747" i="27"/>
  <c r="Q5746" i="27"/>
  <c r="Q5745" i="27"/>
  <c r="Q5744" i="27"/>
  <c r="Q5743" i="27"/>
  <c r="Q5742" i="27"/>
  <c r="Q5741" i="27"/>
  <c r="Q5740" i="27"/>
  <c r="Q5739" i="27"/>
  <c r="Q5738" i="27"/>
  <c r="Q5737" i="27"/>
  <c r="Q5736" i="27"/>
  <c r="Q5735" i="27"/>
  <c r="Q5734" i="27"/>
  <c r="Q5733" i="27"/>
  <c r="Q5732" i="27"/>
  <c r="Q5731" i="27"/>
  <c r="Q5730" i="27"/>
  <c r="Q5729" i="27"/>
  <c r="Q5728" i="27"/>
  <c r="Q5727" i="27"/>
  <c r="Q5726" i="27"/>
  <c r="Q5725" i="27"/>
  <c r="Q5724" i="27"/>
  <c r="Q5723" i="27"/>
  <c r="Q5722" i="27"/>
  <c r="Q5721" i="27"/>
  <c r="Q5720" i="27"/>
  <c r="Q5719" i="27"/>
  <c r="Q5718" i="27"/>
  <c r="Q5717" i="27"/>
  <c r="Q5716" i="27"/>
  <c r="Q5715" i="27"/>
  <c r="Q5714" i="27"/>
  <c r="Q5713" i="27"/>
  <c r="Q5712" i="27"/>
  <c r="Q5711" i="27"/>
  <c r="Q5710" i="27"/>
  <c r="Q5709" i="27"/>
  <c r="Q5708" i="27"/>
  <c r="Q5707" i="27"/>
  <c r="Q5706" i="27"/>
  <c r="Q5705" i="27"/>
  <c r="Q5704" i="27"/>
  <c r="Q5703" i="27"/>
  <c r="Q5702" i="27"/>
  <c r="Q5701" i="27"/>
  <c r="Q5700" i="27"/>
  <c r="Q5699" i="27"/>
  <c r="Q5698" i="27"/>
  <c r="Q5697" i="27"/>
  <c r="Q5696" i="27"/>
  <c r="Q5695" i="27"/>
  <c r="Q5694" i="27"/>
  <c r="Q5693" i="27"/>
  <c r="Q5692" i="27"/>
  <c r="Q5691" i="27"/>
  <c r="Q5690" i="27"/>
  <c r="Q5689" i="27"/>
  <c r="Q5688" i="27"/>
  <c r="Q5687" i="27"/>
  <c r="Q5686" i="27"/>
  <c r="Q5685" i="27"/>
  <c r="Q5684" i="27"/>
  <c r="Q5683" i="27"/>
  <c r="Q5682" i="27"/>
  <c r="Q5681" i="27"/>
  <c r="Q5680" i="27"/>
  <c r="Q5679" i="27"/>
  <c r="Q5678" i="27"/>
  <c r="Q5677" i="27"/>
  <c r="Q5676" i="27"/>
  <c r="Q5675" i="27"/>
  <c r="Q5674" i="27"/>
  <c r="Q5673" i="27"/>
  <c r="Q5672" i="27"/>
  <c r="Q5671" i="27"/>
  <c r="Q5670" i="27"/>
  <c r="Q5669" i="27"/>
  <c r="Q5668" i="27"/>
  <c r="Q5667" i="27"/>
  <c r="Q5666" i="27"/>
  <c r="Q5665" i="27"/>
  <c r="Q5664" i="27"/>
  <c r="Q5663" i="27"/>
  <c r="Q5662" i="27"/>
  <c r="Q5661" i="27"/>
  <c r="Q5660" i="27"/>
  <c r="Q5659" i="27"/>
  <c r="Q5658" i="27"/>
  <c r="Q5657" i="27"/>
  <c r="Q5656" i="27"/>
  <c r="Q5655" i="27"/>
  <c r="Q5654" i="27"/>
  <c r="Q5653" i="27"/>
  <c r="Q5652" i="27"/>
  <c r="Q5651" i="27"/>
  <c r="Q5650" i="27"/>
  <c r="Q5649" i="27"/>
  <c r="Q5648" i="27"/>
  <c r="Q5647" i="27"/>
  <c r="Q5646" i="27"/>
  <c r="Q5645" i="27"/>
  <c r="Q5644" i="27"/>
  <c r="Q5643" i="27"/>
  <c r="Q5642" i="27"/>
  <c r="Q5641" i="27"/>
  <c r="Q5640" i="27"/>
  <c r="Q5639" i="27"/>
  <c r="Q5638" i="27"/>
  <c r="Q5637" i="27"/>
  <c r="Q5636" i="27"/>
  <c r="Q5635" i="27"/>
  <c r="Q5634" i="27"/>
  <c r="Q5633" i="27"/>
  <c r="Q5632" i="27"/>
  <c r="Q5631" i="27"/>
  <c r="Q5630" i="27"/>
  <c r="Q5629" i="27"/>
  <c r="Q5628" i="27"/>
  <c r="Q5627" i="27"/>
  <c r="Q5626" i="27"/>
  <c r="Q5625" i="27"/>
  <c r="Q5624" i="27"/>
  <c r="Q5623" i="27"/>
  <c r="Q5622" i="27"/>
  <c r="Q5621" i="27"/>
  <c r="Q5620" i="27"/>
  <c r="Q5619" i="27"/>
  <c r="Q5618" i="27"/>
  <c r="Q5617" i="27"/>
  <c r="Q5616" i="27"/>
  <c r="Q5615" i="27"/>
  <c r="Q5614" i="27"/>
  <c r="Q5613" i="27"/>
  <c r="Q5612" i="27"/>
  <c r="Q5611" i="27"/>
  <c r="Q5610" i="27"/>
  <c r="Q5609" i="27"/>
  <c r="Q5608" i="27"/>
  <c r="Q5607" i="27"/>
  <c r="Q5606" i="27"/>
  <c r="Q5605" i="27"/>
  <c r="Q5604" i="27"/>
  <c r="Q5603" i="27"/>
  <c r="Q5602" i="27"/>
  <c r="Q5601" i="27"/>
  <c r="Q5600" i="27"/>
  <c r="Q5599" i="27"/>
  <c r="Q5598" i="27"/>
  <c r="Q5597" i="27"/>
  <c r="Q5596" i="27"/>
  <c r="Q5595" i="27"/>
  <c r="Q5594" i="27"/>
  <c r="Q5593" i="27"/>
  <c r="Q5592" i="27"/>
  <c r="Q5591" i="27"/>
  <c r="Q5590" i="27"/>
  <c r="Q5589" i="27"/>
  <c r="Q5588" i="27"/>
  <c r="Q5587" i="27"/>
  <c r="Q5586" i="27"/>
  <c r="Q5585" i="27"/>
  <c r="Q5584" i="27"/>
  <c r="Q5583" i="27"/>
  <c r="Q5582" i="27"/>
  <c r="Q5581" i="27"/>
  <c r="Q5580" i="27"/>
  <c r="Q5579" i="27"/>
  <c r="Q5578" i="27"/>
  <c r="Q5577" i="27"/>
  <c r="Q5576" i="27"/>
  <c r="Q5575" i="27"/>
  <c r="Q5574" i="27"/>
  <c r="Q5573" i="27"/>
  <c r="Q5572" i="27"/>
  <c r="Q5571" i="27"/>
  <c r="Q5570" i="27"/>
  <c r="Q5569" i="27"/>
  <c r="Q5568" i="27"/>
  <c r="Q5567" i="27"/>
  <c r="Q5566" i="27"/>
  <c r="Q5565" i="27"/>
  <c r="Q5564" i="27"/>
  <c r="Q5563" i="27"/>
  <c r="Q5562" i="27"/>
  <c r="Q5561" i="27"/>
  <c r="Q5560" i="27"/>
  <c r="Q5559" i="27"/>
  <c r="Q5558" i="27"/>
  <c r="Q5557" i="27"/>
  <c r="Q5556" i="27"/>
  <c r="Q5555" i="27"/>
  <c r="Q5554" i="27"/>
  <c r="Q5553" i="27"/>
  <c r="Q5552" i="27"/>
  <c r="Q5551" i="27"/>
  <c r="Q5550" i="27"/>
  <c r="Q5549" i="27"/>
  <c r="Q5548" i="27"/>
  <c r="Q5547" i="27"/>
  <c r="Q5546" i="27"/>
  <c r="Q5545" i="27"/>
  <c r="Q5544" i="27"/>
  <c r="Q5543" i="27"/>
  <c r="Q5542" i="27"/>
  <c r="Q5541" i="27"/>
  <c r="Q5540" i="27"/>
  <c r="Q5539" i="27"/>
  <c r="Q5538" i="27"/>
  <c r="Q5537" i="27"/>
  <c r="Q5536" i="27"/>
  <c r="Q5535" i="27"/>
  <c r="Q5534" i="27"/>
  <c r="Q5533" i="27"/>
  <c r="Q5532" i="27"/>
  <c r="Q5531" i="27"/>
  <c r="Q5530" i="27"/>
  <c r="Q5529" i="27"/>
  <c r="Q5528" i="27"/>
  <c r="Q5527" i="27"/>
  <c r="Q5526" i="27"/>
  <c r="Q5525" i="27"/>
  <c r="Q5524" i="27"/>
  <c r="Q5523" i="27"/>
  <c r="Q5522" i="27"/>
  <c r="Q5521" i="27"/>
  <c r="Q5520" i="27"/>
  <c r="Q5519" i="27"/>
  <c r="Q5518" i="27"/>
  <c r="Q5517" i="27"/>
  <c r="Q5516" i="27"/>
  <c r="Q5515" i="27"/>
  <c r="Q5514" i="27"/>
  <c r="Q5513" i="27"/>
  <c r="Q5512" i="27"/>
  <c r="Q5511" i="27"/>
  <c r="Q5510" i="27"/>
  <c r="Q5509" i="27"/>
  <c r="Q5508" i="27"/>
  <c r="Q5507" i="27"/>
  <c r="Q5506" i="27"/>
  <c r="Q5505" i="27"/>
  <c r="Q5504" i="27"/>
  <c r="Q5503" i="27"/>
  <c r="Q5502" i="27"/>
  <c r="Q5501" i="27"/>
  <c r="Q5500" i="27"/>
  <c r="Q5499" i="27"/>
  <c r="Q5498" i="27"/>
  <c r="Q5497" i="27"/>
  <c r="Q5496" i="27"/>
  <c r="Q5495" i="27"/>
  <c r="Q5494" i="27"/>
  <c r="Q5493" i="27"/>
  <c r="Q5492" i="27"/>
  <c r="Q5491" i="27"/>
  <c r="Q5490" i="27"/>
  <c r="Q5489" i="27"/>
  <c r="Q5488" i="27"/>
  <c r="Q5487" i="27"/>
  <c r="Q5486" i="27"/>
  <c r="Q5485" i="27"/>
  <c r="Q5484" i="27"/>
  <c r="Q5483" i="27"/>
  <c r="Q5482" i="27"/>
  <c r="Q5481" i="27"/>
  <c r="Q5480" i="27"/>
  <c r="Q5479" i="27"/>
  <c r="Q5478" i="27"/>
  <c r="Q5477" i="27"/>
  <c r="Q5476" i="27"/>
  <c r="Q5475" i="27"/>
  <c r="Q5474" i="27"/>
  <c r="Q5473" i="27"/>
  <c r="Q5472" i="27"/>
  <c r="Q5471" i="27"/>
  <c r="Q5470" i="27"/>
  <c r="Q5469" i="27"/>
  <c r="Q5468" i="27"/>
  <c r="Q5467" i="27"/>
  <c r="Q5466" i="27"/>
  <c r="Q5465" i="27"/>
  <c r="Q5464" i="27"/>
  <c r="Q5463" i="27"/>
  <c r="Q5462" i="27"/>
  <c r="Q5461" i="27"/>
  <c r="Q5460" i="27"/>
  <c r="Q5459" i="27"/>
  <c r="Q5458" i="27"/>
  <c r="Q5457" i="27"/>
  <c r="Q5456" i="27"/>
  <c r="Q5455" i="27"/>
  <c r="Q5454" i="27"/>
  <c r="Q5453" i="27"/>
  <c r="Q5452" i="27"/>
  <c r="Q5451" i="27"/>
  <c r="Q5450" i="27"/>
  <c r="Q5449" i="27"/>
  <c r="Q5448" i="27"/>
  <c r="Q5447" i="27"/>
  <c r="Q5446" i="27"/>
  <c r="Q5445" i="27"/>
  <c r="Q5444" i="27"/>
  <c r="Q5443" i="27"/>
  <c r="Q5442" i="27"/>
  <c r="Q5441" i="27"/>
  <c r="Q5440" i="27"/>
  <c r="Q5439" i="27"/>
  <c r="Q5438" i="27"/>
  <c r="Q5437" i="27"/>
  <c r="Q5436" i="27"/>
  <c r="Q5435" i="27"/>
  <c r="Q5434" i="27"/>
  <c r="Q5433" i="27"/>
  <c r="Q5432" i="27"/>
  <c r="Q5431" i="27"/>
  <c r="Q5430" i="27"/>
  <c r="Q5429" i="27"/>
  <c r="Q5428" i="27"/>
  <c r="Q5427" i="27"/>
  <c r="Q5426" i="27"/>
  <c r="Q5425" i="27"/>
  <c r="Q5424" i="27"/>
  <c r="Q5423" i="27"/>
  <c r="Q5422" i="27"/>
  <c r="Q5421" i="27"/>
  <c r="Q5420" i="27"/>
  <c r="Q5419" i="27"/>
  <c r="Q5418" i="27"/>
  <c r="Q5417" i="27"/>
  <c r="Q5416" i="27"/>
  <c r="Q5415" i="27"/>
  <c r="Q5414" i="27"/>
  <c r="Q5413" i="27"/>
  <c r="Q5412" i="27"/>
  <c r="Q5411" i="27"/>
  <c r="Q5410" i="27"/>
  <c r="Q5409" i="27"/>
  <c r="Q5408" i="27"/>
  <c r="Q5407" i="27"/>
  <c r="Q5406" i="27"/>
  <c r="Q5405" i="27"/>
  <c r="Q5404" i="27"/>
  <c r="Q5403" i="27"/>
  <c r="Q5402" i="27"/>
  <c r="Q5401" i="27"/>
  <c r="Q5400" i="27"/>
  <c r="Q5399" i="27"/>
  <c r="Q5398" i="27"/>
  <c r="Q5397" i="27"/>
  <c r="Q5396" i="27"/>
  <c r="Q5395" i="27"/>
  <c r="Q5394" i="27"/>
  <c r="Q5393" i="27"/>
  <c r="Q5392" i="27"/>
  <c r="Q5391" i="27"/>
  <c r="Q5390" i="27"/>
  <c r="Q5389" i="27"/>
  <c r="Q5388" i="27"/>
  <c r="Q5387" i="27"/>
  <c r="Q5386" i="27"/>
  <c r="Q5385" i="27"/>
  <c r="Q5384" i="27"/>
  <c r="Q5383" i="27"/>
  <c r="Q5382" i="27"/>
  <c r="Q5381" i="27"/>
  <c r="Q5380" i="27"/>
  <c r="Q5379" i="27"/>
  <c r="Q5378" i="27"/>
  <c r="Q5377" i="27"/>
  <c r="Q5376" i="27"/>
  <c r="Q5375" i="27"/>
  <c r="Q5374" i="27"/>
  <c r="Q5373" i="27"/>
  <c r="Q5372" i="27"/>
  <c r="Q5371" i="27"/>
  <c r="Q5370" i="27"/>
  <c r="Q5369" i="27"/>
  <c r="Q5368" i="27"/>
  <c r="Q5367" i="27"/>
  <c r="Q5366" i="27"/>
  <c r="Q5365" i="27"/>
  <c r="Q5364" i="27"/>
  <c r="Q5363" i="27"/>
  <c r="Q5362" i="27"/>
  <c r="Q5361" i="27"/>
  <c r="Q5360" i="27"/>
  <c r="Q5359" i="27"/>
  <c r="Q5358" i="27"/>
  <c r="Q5357" i="27"/>
  <c r="Q5356" i="27"/>
  <c r="Q5355" i="27"/>
  <c r="Q5354" i="27"/>
  <c r="Q5353" i="27"/>
  <c r="Q5352" i="27"/>
  <c r="Q5351" i="27"/>
  <c r="Q5350" i="27"/>
  <c r="Q5349" i="27"/>
  <c r="Q5348" i="27"/>
  <c r="Q5347" i="27"/>
  <c r="Q5346" i="27"/>
  <c r="Q5345" i="27"/>
  <c r="Q5344" i="27"/>
  <c r="Q5343" i="27"/>
  <c r="Q5342" i="27"/>
  <c r="Q5341" i="27"/>
  <c r="Q5340" i="27"/>
  <c r="Q5339" i="27"/>
  <c r="Q5338" i="27"/>
  <c r="Q5337" i="27"/>
  <c r="Q5336" i="27"/>
  <c r="Q5335" i="27"/>
  <c r="Q5334" i="27"/>
  <c r="Q5333" i="27"/>
  <c r="Q5332" i="27"/>
  <c r="Q5331" i="27"/>
  <c r="Q5330" i="27"/>
  <c r="Q5329" i="27"/>
  <c r="Q5328" i="27"/>
  <c r="Q5327" i="27"/>
  <c r="Q5326" i="27"/>
  <c r="Q5325" i="27"/>
  <c r="Q5324" i="27"/>
  <c r="Q5323" i="27"/>
  <c r="Q5322" i="27"/>
  <c r="Q5321" i="27"/>
  <c r="Q5320" i="27"/>
  <c r="Q5319" i="27"/>
  <c r="Q5318" i="27"/>
  <c r="Q5317" i="27"/>
  <c r="Q5316" i="27"/>
  <c r="Q5315" i="27"/>
  <c r="Q5314" i="27"/>
  <c r="Q5313" i="27"/>
  <c r="Q5312" i="27"/>
  <c r="Q5311" i="27"/>
  <c r="Q5310" i="27"/>
  <c r="Q5309" i="27"/>
  <c r="Q5308" i="27"/>
  <c r="Q5307" i="27"/>
  <c r="Q5306" i="27"/>
  <c r="Q5305" i="27"/>
  <c r="Q5304" i="27"/>
  <c r="Q5303" i="27"/>
  <c r="Q5302" i="27"/>
  <c r="Q5301" i="27"/>
  <c r="Q5300" i="27"/>
  <c r="Q5299" i="27"/>
  <c r="Q5298" i="27"/>
  <c r="Q5297" i="27"/>
  <c r="Q5296" i="27"/>
  <c r="Q5295" i="27"/>
  <c r="Q5294" i="27"/>
  <c r="Q5293" i="27"/>
  <c r="Q5292" i="27"/>
  <c r="Q5291" i="27"/>
  <c r="Q5290" i="27"/>
  <c r="Q5289" i="27"/>
  <c r="Q5288" i="27"/>
  <c r="Q5287" i="27"/>
  <c r="Q5286" i="27"/>
  <c r="Q5285" i="27"/>
  <c r="Q5284" i="27"/>
  <c r="Q5283" i="27"/>
  <c r="Q5282" i="27"/>
  <c r="Q5281" i="27"/>
  <c r="Q5280" i="27"/>
  <c r="Q5279" i="27"/>
  <c r="Q5278" i="27"/>
  <c r="Q5277" i="27"/>
  <c r="Q5276" i="27"/>
  <c r="Q5275" i="27"/>
  <c r="Q5274" i="27"/>
  <c r="Q5273" i="27"/>
  <c r="Q5272" i="27"/>
  <c r="Q5271" i="27"/>
  <c r="Q5270" i="27"/>
  <c r="Q5269" i="27"/>
  <c r="Q5268" i="27"/>
  <c r="Q5267" i="27"/>
  <c r="Q5266" i="27"/>
  <c r="Q5265" i="27"/>
  <c r="Q5264" i="27"/>
  <c r="Q5263" i="27"/>
  <c r="Q5262" i="27"/>
  <c r="Q5261" i="27"/>
  <c r="Q5260" i="27"/>
  <c r="Q5259" i="27"/>
  <c r="Q5258" i="27"/>
  <c r="Q5257" i="27"/>
  <c r="Q5256" i="27"/>
  <c r="Q5255" i="27"/>
  <c r="Q5254" i="27"/>
  <c r="Q5253" i="27"/>
  <c r="Q5252" i="27"/>
  <c r="Q5251" i="27"/>
  <c r="Q5250" i="27"/>
  <c r="Q5249" i="27"/>
  <c r="Q5248" i="27"/>
  <c r="Q5247" i="27"/>
  <c r="Q5246" i="27"/>
  <c r="Q5245" i="27"/>
  <c r="Q5244" i="27"/>
  <c r="Q5243" i="27"/>
  <c r="Q5242" i="27"/>
  <c r="Q5241" i="27"/>
  <c r="Q5240" i="27"/>
  <c r="Q5239" i="27"/>
  <c r="Q5238" i="27"/>
  <c r="Q5237" i="27"/>
  <c r="Q5236" i="27"/>
  <c r="Q5235" i="27"/>
  <c r="Q5234" i="27"/>
  <c r="Q5233" i="27"/>
  <c r="Q5232" i="27"/>
  <c r="Q5231" i="27"/>
  <c r="Q5230" i="27"/>
  <c r="Q5229" i="27"/>
  <c r="Q5228" i="27"/>
  <c r="Q5227" i="27"/>
  <c r="Q5226" i="27"/>
  <c r="Q5225" i="27"/>
  <c r="Q5224" i="27"/>
  <c r="Q5223" i="27"/>
  <c r="Q5222" i="27"/>
  <c r="Q5221" i="27"/>
  <c r="Q5220" i="27"/>
  <c r="Q5219" i="27"/>
  <c r="Q5218" i="27"/>
  <c r="Q5217" i="27"/>
  <c r="Q5216" i="27"/>
  <c r="Q5215" i="27"/>
  <c r="Q5214" i="27"/>
  <c r="Q5213" i="27"/>
  <c r="Q5212" i="27"/>
  <c r="Q5211" i="27"/>
  <c r="Q5210" i="27"/>
  <c r="Q5209" i="27"/>
  <c r="Q5208" i="27"/>
  <c r="Q5207" i="27"/>
  <c r="Q5206" i="27"/>
  <c r="Q5205" i="27"/>
  <c r="Q5204" i="27"/>
  <c r="Q5203" i="27"/>
  <c r="Q5202" i="27"/>
  <c r="Q5201" i="27"/>
  <c r="Q5200" i="27"/>
  <c r="Q5199" i="27"/>
  <c r="Q5198" i="27"/>
  <c r="Q5197" i="27"/>
  <c r="Q5196" i="27"/>
  <c r="Q5195" i="27"/>
  <c r="Q5194" i="27"/>
  <c r="Q5193" i="27"/>
  <c r="Q5192" i="27"/>
  <c r="Q5191" i="27"/>
  <c r="Q5190" i="27"/>
  <c r="Q5189" i="27"/>
  <c r="Q5188" i="27"/>
  <c r="Q5187" i="27"/>
  <c r="Q5186" i="27"/>
  <c r="Q5185" i="27"/>
  <c r="Q5184" i="27"/>
  <c r="Q5183" i="27"/>
  <c r="Q5182" i="27"/>
  <c r="Q5181" i="27"/>
  <c r="Q5180" i="27"/>
  <c r="Q5179" i="27"/>
  <c r="Q5178" i="27"/>
  <c r="Q5177" i="27"/>
  <c r="Q5176" i="27"/>
  <c r="Q5175" i="27"/>
  <c r="Q5174" i="27"/>
  <c r="Q5173" i="27"/>
  <c r="Q5172" i="27"/>
  <c r="Q5171" i="27"/>
  <c r="Q5170" i="27"/>
  <c r="Q5169" i="27"/>
  <c r="Q5168" i="27"/>
  <c r="Q5167" i="27"/>
  <c r="Q5166" i="27"/>
  <c r="Q5165" i="27"/>
  <c r="Q5164" i="27"/>
  <c r="Q5163" i="27"/>
  <c r="Q5162" i="27"/>
  <c r="Q5161" i="27"/>
  <c r="Q5160" i="27"/>
  <c r="Q5159" i="27"/>
  <c r="Q5158" i="27"/>
  <c r="Q5157" i="27"/>
  <c r="Q5156" i="27"/>
  <c r="Q5155" i="27"/>
  <c r="Q5154" i="27"/>
  <c r="Q5153" i="27"/>
  <c r="Q5152" i="27"/>
  <c r="Q5151" i="27"/>
  <c r="Q5150" i="27"/>
  <c r="Q5149" i="27"/>
  <c r="Q5148" i="27"/>
  <c r="Q5147" i="27"/>
  <c r="Q5146" i="27"/>
  <c r="Q5145" i="27"/>
  <c r="Q5144" i="27"/>
  <c r="Q5143" i="27"/>
  <c r="Q5142" i="27"/>
  <c r="Q5141" i="27"/>
  <c r="Q5140" i="27"/>
  <c r="Q5139" i="27"/>
  <c r="Q5138" i="27"/>
  <c r="Q5137" i="27"/>
  <c r="Q5136" i="27"/>
  <c r="Q5135" i="27"/>
  <c r="Q5134" i="27"/>
  <c r="Q5133" i="27"/>
  <c r="Q5132" i="27"/>
  <c r="Q5131" i="27"/>
  <c r="Q5130" i="27"/>
  <c r="Q5129" i="27"/>
  <c r="Q5128" i="27"/>
  <c r="Q5127" i="27"/>
  <c r="Q5126" i="27"/>
  <c r="Q5125" i="27"/>
  <c r="Q5124" i="27"/>
  <c r="Q5123" i="27"/>
  <c r="Q5122" i="27"/>
  <c r="Q5121" i="27"/>
  <c r="Q5120" i="27"/>
  <c r="Q5119" i="27"/>
  <c r="Q5118" i="27"/>
  <c r="Q5117" i="27"/>
  <c r="Q5116" i="27"/>
  <c r="Q5115" i="27"/>
  <c r="Q5114" i="27"/>
  <c r="Q5113" i="27"/>
  <c r="Q5112" i="27"/>
  <c r="Q5111" i="27"/>
  <c r="Q5110" i="27"/>
  <c r="Q5109" i="27"/>
  <c r="Q5108" i="27"/>
  <c r="Q5107" i="27"/>
  <c r="Q5106" i="27"/>
  <c r="Q5105" i="27"/>
  <c r="Q5104" i="27"/>
  <c r="Q5103" i="27"/>
  <c r="Q5102" i="27"/>
  <c r="Q5101" i="27"/>
  <c r="Q5100" i="27"/>
  <c r="Q5099" i="27"/>
  <c r="Q5098" i="27"/>
  <c r="Q5097" i="27"/>
  <c r="Q5096" i="27"/>
  <c r="Q5095" i="27"/>
  <c r="Q5094" i="27"/>
  <c r="Q5093" i="27"/>
  <c r="Q5092" i="27"/>
  <c r="Q5091" i="27"/>
  <c r="Q5090" i="27"/>
  <c r="Q5089" i="27"/>
  <c r="Q5088" i="27"/>
  <c r="Q5087" i="27"/>
  <c r="Q5086" i="27"/>
  <c r="Q5085" i="27"/>
  <c r="Q5084" i="27"/>
  <c r="Q5083" i="27"/>
  <c r="Q5082" i="27"/>
  <c r="Q5081" i="27"/>
  <c r="Q5080" i="27"/>
  <c r="Q5079" i="27"/>
  <c r="Q5078" i="27"/>
  <c r="Q5077" i="27"/>
  <c r="Q5076" i="27"/>
  <c r="Q5075" i="27"/>
  <c r="Q5074" i="27"/>
  <c r="Q5073" i="27"/>
  <c r="Q5072" i="27"/>
  <c r="Q5071" i="27"/>
  <c r="Q5070" i="27"/>
  <c r="Q5069" i="27"/>
  <c r="Q5068" i="27"/>
  <c r="Q5067" i="27"/>
  <c r="Q5066" i="27"/>
  <c r="Q5065" i="27"/>
  <c r="Q5064" i="27"/>
  <c r="Q5063" i="27"/>
  <c r="Q5062" i="27"/>
  <c r="Q5061" i="27"/>
  <c r="Q5060" i="27"/>
  <c r="Q5059" i="27"/>
  <c r="Q5058" i="27"/>
  <c r="Q5057" i="27"/>
  <c r="Q5056" i="27"/>
  <c r="Q5055" i="27"/>
  <c r="Q5054" i="27"/>
  <c r="Q5053" i="27"/>
  <c r="Q5052" i="27"/>
  <c r="Q5051" i="27"/>
  <c r="Q5050" i="27"/>
  <c r="Q5049" i="27"/>
  <c r="Q5048" i="27"/>
  <c r="Q5047" i="27"/>
  <c r="Q5046" i="27"/>
  <c r="Q5045" i="27"/>
  <c r="Q5044" i="27"/>
  <c r="Q5043" i="27"/>
  <c r="Q5042" i="27"/>
  <c r="Q5041" i="27"/>
  <c r="Q5040" i="27"/>
  <c r="Q5039" i="27"/>
  <c r="Q5038" i="27"/>
  <c r="Q5037" i="27"/>
  <c r="Q5036" i="27"/>
  <c r="Q5035" i="27"/>
  <c r="Q5034" i="27"/>
  <c r="Q5033" i="27"/>
  <c r="Q5032" i="27"/>
  <c r="Q5031" i="27"/>
  <c r="Q5030" i="27"/>
  <c r="Q5029" i="27"/>
  <c r="Q5028" i="27"/>
  <c r="Q5027" i="27"/>
  <c r="Q5026" i="27"/>
  <c r="Q5025" i="27"/>
  <c r="Q5024" i="27"/>
  <c r="Q5023" i="27"/>
  <c r="Q5022" i="27"/>
  <c r="Q5021" i="27"/>
  <c r="Q5020" i="27"/>
  <c r="Q5019" i="27"/>
  <c r="Q5018" i="27"/>
  <c r="Q5017" i="27"/>
  <c r="Q5016" i="27"/>
  <c r="Q5015" i="27"/>
  <c r="Q5014" i="27"/>
  <c r="Q5013" i="27"/>
  <c r="Q5012" i="27"/>
  <c r="Q5011" i="27"/>
  <c r="Q5010" i="27"/>
  <c r="Q5009" i="27"/>
  <c r="Q5008" i="27"/>
  <c r="Q5007" i="27"/>
  <c r="Q5006" i="27"/>
  <c r="Q5005" i="27"/>
  <c r="Q5004" i="27"/>
  <c r="Q5003" i="27"/>
  <c r="Q5002" i="27"/>
  <c r="Q5001" i="27"/>
  <c r="Q5000" i="27"/>
  <c r="Q4999" i="27"/>
  <c r="Q4998" i="27"/>
  <c r="Q4997" i="27"/>
  <c r="Q4996" i="27"/>
  <c r="Q4995" i="27"/>
  <c r="Q4994" i="27"/>
  <c r="Q4993" i="27"/>
  <c r="Q4992" i="27"/>
  <c r="Q4991" i="27"/>
  <c r="Q4990" i="27"/>
  <c r="Q4989" i="27"/>
  <c r="Q4988" i="27"/>
  <c r="Q4987" i="27"/>
  <c r="Q4986" i="27"/>
  <c r="Q4985" i="27"/>
  <c r="Q4984" i="27"/>
  <c r="Q4983" i="27"/>
  <c r="Q4982" i="27"/>
  <c r="Q4981" i="27"/>
  <c r="Q4980" i="27"/>
  <c r="Q4979" i="27"/>
  <c r="Q4978" i="27"/>
  <c r="Q4977" i="27"/>
  <c r="Q4976" i="27"/>
  <c r="Q4975" i="27"/>
  <c r="Q4974" i="27"/>
  <c r="Q4973" i="27"/>
  <c r="Q4972" i="27"/>
  <c r="Q4971" i="27"/>
  <c r="Q4970" i="27"/>
  <c r="Q4969" i="27"/>
  <c r="Q4968" i="27"/>
  <c r="Q4967" i="27"/>
  <c r="Q4966" i="27"/>
  <c r="Q4965" i="27"/>
  <c r="Q4964" i="27"/>
  <c r="Q4963" i="27"/>
  <c r="Q4962" i="27"/>
  <c r="Q4961" i="27"/>
  <c r="Q4960" i="27"/>
  <c r="Q4959" i="27"/>
  <c r="Q4958" i="27"/>
  <c r="Q4957" i="27"/>
  <c r="Q4956" i="27"/>
  <c r="Q4955" i="27"/>
  <c r="Q4954" i="27"/>
  <c r="Q4953" i="27"/>
  <c r="Q4952" i="27"/>
  <c r="Q4951" i="27"/>
  <c r="Q4950" i="27"/>
  <c r="Q4949" i="27"/>
  <c r="Q4948" i="27"/>
  <c r="Q4947" i="27"/>
  <c r="Q4946" i="27"/>
  <c r="Q4945" i="27"/>
  <c r="Q4944" i="27"/>
  <c r="Q4943" i="27"/>
  <c r="Q4942" i="27"/>
  <c r="Q4941" i="27"/>
  <c r="Q4940" i="27"/>
  <c r="Q4939" i="27"/>
  <c r="Q4938" i="27"/>
  <c r="Q4937" i="27"/>
  <c r="Q4936" i="27"/>
  <c r="Q4935" i="27"/>
  <c r="Q4934" i="27"/>
  <c r="Q4933" i="27"/>
  <c r="Q4932" i="27"/>
  <c r="Q4931" i="27"/>
  <c r="Q4930" i="27"/>
  <c r="Q4929" i="27"/>
  <c r="Q4928" i="27"/>
  <c r="Q4927" i="27"/>
  <c r="Q4926" i="27"/>
  <c r="Q4925" i="27"/>
  <c r="Q4924" i="27"/>
  <c r="Q4923" i="27"/>
  <c r="Q4922" i="27"/>
  <c r="Q4921" i="27"/>
  <c r="Q4920" i="27"/>
  <c r="Q4919" i="27"/>
  <c r="Q4918" i="27"/>
  <c r="Q4917" i="27"/>
  <c r="Q4916" i="27"/>
  <c r="Q4915" i="27"/>
  <c r="Q4914" i="27"/>
  <c r="Q4913" i="27"/>
  <c r="Q4912" i="27"/>
  <c r="Q4911" i="27"/>
  <c r="Q4910" i="27"/>
  <c r="Q4909" i="27"/>
  <c r="Q4908" i="27"/>
  <c r="Q4907" i="27"/>
  <c r="Q4906" i="27"/>
  <c r="Q4905" i="27"/>
  <c r="Q4904" i="27"/>
  <c r="Q4903" i="27"/>
  <c r="Q4902" i="27"/>
  <c r="Q4901" i="27"/>
  <c r="Q4900" i="27"/>
  <c r="Q4899" i="27"/>
  <c r="Q4898" i="27"/>
  <c r="Q4897" i="27"/>
  <c r="Q4896" i="27"/>
  <c r="Q4895" i="27"/>
  <c r="Q4894" i="27"/>
  <c r="Q4893" i="27"/>
  <c r="Q4892" i="27"/>
  <c r="Q4891" i="27"/>
  <c r="Q4890" i="27"/>
  <c r="Q4889" i="27"/>
  <c r="Q4888" i="27"/>
  <c r="Q4887" i="27"/>
  <c r="Q4886" i="27"/>
  <c r="Q4885" i="27"/>
  <c r="Q4884" i="27"/>
  <c r="Q4883" i="27"/>
  <c r="Q4882" i="27"/>
  <c r="Q4881" i="27"/>
  <c r="Q4880" i="27"/>
  <c r="Q4879" i="27"/>
  <c r="Q4878" i="27"/>
  <c r="Q4877" i="27"/>
  <c r="Q4876" i="27"/>
  <c r="Q4875" i="27"/>
  <c r="Q4874" i="27"/>
  <c r="Q4873" i="27"/>
  <c r="Q4872" i="27"/>
  <c r="Q4871" i="27"/>
  <c r="Q4870" i="27"/>
  <c r="Q4869" i="27"/>
  <c r="Q4868" i="27"/>
  <c r="Q4867" i="27"/>
  <c r="Q4866" i="27"/>
  <c r="Q4865" i="27"/>
  <c r="Q4864" i="27"/>
  <c r="Q4863" i="27"/>
  <c r="Q4862" i="27"/>
  <c r="Q4861" i="27"/>
  <c r="Q4860" i="27"/>
  <c r="Q4859" i="27"/>
  <c r="Q4858" i="27"/>
  <c r="Q4857" i="27"/>
  <c r="Q4856" i="27"/>
  <c r="Q4855" i="27"/>
  <c r="Q4854" i="27"/>
  <c r="Q4853" i="27"/>
  <c r="Q4852" i="27"/>
  <c r="Q4851" i="27"/>
  <c r="Q4850" i="27"/>
  <c r="Q4849" i="27"/>
  <c r="Q4848" i="27"/>
  <c r="Q4847" i="27"/>
  <c r="Q4846" i="27"/>
  <c r="Q4845" i="27"/>
  <c r="Q4844" i="27"/>
  <c r="Q4843" i="27"/>
  <c r="Q4842" i="27"/>
  <c r="Q4841" i="27"/>
  <c r="Q4840" i="27"/>
  <c r="Q4839" i="27"/>
  <c r="Q4838" i="27"/>
  <c r="Q4837" i="27"/>
  <c r="Q4836" i="27"/>
  <c r="Q4835" i="27"/>
  <c r="Q4834" i="27"/>
  <c r="Q4833" i="27"/>
  <c r="Q4832" i="27"/>
  <c r="Q4831" i="27"/>
  <c r="Q4830" i="27"/>
  <c r="Q4829" i="27"/>
  <c r="Q4828" i="27"/>
  <c r="Q4827" i="27"/>
  <c r="Q4826" i="27"/>
  <c r="Q4825" i="27"/>
  <c r="Q4824" i="27"/>
  <c r="Q4823" i="27"/>
  <c r="Q4822" i="27"/>
  <c r="Q4821" i="27"/>
  <c r="Q4820" i="27"/>
  <c r="Q4819" i="27"/>
  <c r="Q4818" i="27"/>
  <c r="Q4817" i="27"/>
  <c r="Q4816" i="27"/>
  <c r="Q4815" i="27"/>
  <c r="Q4814" i="27"/>
  <c r="Q4813" i="27"/>
  <c r="Q4812" i="27"/>
  <c r="Q4811" i="27"/>
  <c r="Q4810" i="27"/>
  <c r="Q4809" i="27"/>
  <c r="Q4808" i="27"/>
  <c r="Q4807" i="27"/>
  <c r="Q4806" i="27"/>
  <c r="Q4805" i="27"/>
  <c r="Q4804" i="27"/>
  <c r="Q4803" i="27"/>
  <c r="Q4802" i="27"/>
  <c r="Q4801" i="27"/>
  <c r="Q4800" i="27"/>
  <c r="Q4799" i="27"/>
  <c r="Q4798" i="27"/>
  <c r="Q4797" i="27"/>
  <c r="Q4796" i="27"/>
  <c r="Q4795" i="27"/>
  <c r="Q4794" i="27"/>
  <c r="Q4793" i="27"/>
  <c r="Q4792" i="27"/>
  <c r="Q4791" i="27"/>
  <c r="Q4790" i="27"/>
  <c r="Q4789" i="27"/>
  <c r="Q4788" i="27"/>
  <c r="Q4787" i="27"/>
  <c r="Q4786" i="27"/>
  <c r="Q4785" i="27"/>
  <c r="Q4784" i="27"/>
  <c r="Q4783" i="27"/>
  <c r="Q4782" i="27"/>
  <c r="Q4781" i="27"/>
  <c r="Q4780" i="27"/>
  <c r="Q4779" i="27"/>
  <c r="Q4778" i="27"/>
  <c r="Q4777" i="27"/>
  <c r="Q4776" i="27"/>
  <c r="Q4775" i="27"/>
  <c r="Q4774" i="27"/>
  <c r="Q4773" i="27"/>
  <c r="Q4772" i="27"/>
  <c r="Q4771" i="27"/>
  <c r="Q4770" i="27"/>
  <c r="Q4769" i="27"/>
  <c r="Q4768" i="27"/>
  <c r="Q4767" i="27"/>
  <c r="Q4766" i="27"/>
  <c r="Q4765" i="27"/>
  <c r="Q4764" i="27"/>
  <c r="Q4763" i="27"/>
  <c r="Q4762" i="27"/>
  <c r="Q4761" i="27"/>
  <c r="Q4760" i="27"/>
  <c r="Q4759" i="27"/>
  <c r="Q4758" i="27"/>
  <c r="Q4757" i="27"/>
  <c r="Q4756" i="27"/>
  <c r="Q4755" i="27"/>
  <c r="Q4754" i="27"/>
  <c r="Q4753" i="27"/>
  <c r="Q4752" i="27"/>
  <c r="Q4751" i="27"/>
  <c r="Q4750" i="27"/>
  <c r="Q4749" i="27"/>
  <c r="Q4748" i="27"/>
  <c r="Q4747" i="27"/>
  <c r="Q4746" i="27"/>
  <c r="Q4745" i="27"/>
  <c r="Q4744" i="27"/>
  <c r="Q4743" i="27"/>
  <c r="Q4742" i="27"/>
  <c r="Q4741" i="27"/>
  <c r="Q4740" i="27"/>
  <c r="Q4739" i="27"/>
  <c r="Q4738" i="27"/>
  <c r="Q4737" i="27"/>
  <c r="Q4736" i="27"/>
  <c r="Q4735" i="27"/>
  <c r="Q4734" i="27"/>
  <c r="Q4733" i="27"/>
  <c r="Q4732" i="27"/>
  <c r="Q4731" i="27"/>
  <c r="Q4730" i="27"/>
  <c r="Q4729" i="27"/>
  <c r="Q4728" i="27"/>
  <c r="Q4727" i="27"/>
  <c r="Q4726" i="27"/>
  <c r="Q4725" i="27"/>
  <c r="Q4724" i="27"/>
  <c r="Q4723" i="27"/>
  <c r="Q4722" i="27"/>
  <c r="Q4721" i="27"/>
  <c r="Q4720" i="27"/>
  <c r="Q4719" i="27"/>
  <c r="Q4718" i="27"/>
  <c r="Q4717" i="27"/>
  <c r="Q4716" i="27"/>
  <c r="Q4715" i="27"/>
  <c r="Q4714" i="27"/>
  <c r="Q4713" i="27"/>
  <c r="Q4712" i="27"/>
  <c r="Q4711" i="27"/>
  <c r="Q4710" i="27"/>
  <c r="Q4709" i="27"/>
  <c r="Q4708" i="27"/>
  <c r="Q4707" i="27"/>
  <c r="Q4706" i="27"/>
  <c r="Q4705" i="27"/>
  <c r="Q4704" i="27"/>
  <c r="Q4703" i="27"/>
  <c r="Q4702" i="27"/>
  <c r="Q4701" i="27"/>
  <c r="Q4700" i="27"/>
  <c r="Q4699" i="27"/>
  <c r="Q4698" i="27"/>
  <c r="Q4697" i="27"/>
  <c r="Q4696" i="27"/>
  <c r="Q4695" i="27"/>
  <c r="Q4694" i="27"/>
  <c r="Q4693" i="27"/>
  <c r="Q4692" i="27"/>
  <c r="Q4691" i="27"/>
  <c r="Q4690" i="27"/>
  <c r="Q4689" i="27"/>
  <c r="Q4688" i="27"/>
  <c r="Q4687" i="27"/>
  <c r="Q4686" i="27"/>
  <c r="Q4685" i="27"/>
  <c r="Q4684" i="27"/>
  <c r="Q4683" i="27"/>
  <c r="Q4682" i="27"/>
  <c r="Q4681" i="27"/>
  <c r="Q4680" i="27"/>
  <c r="Q4679" i="27"/>
  <c r="Q4678" i="27"/>
  <c r="Q4677" i="27"/>
  <c r="Q4676" i="27"/>
  <c r="Q4675" i="27"/>
  <c r="Q4674" i="27"/>
  <c r="Q4673" i="27"/>
  <c r="Q4672" i="27"/>
  <c r="Q4671" i="27"/>
  <c r="Q4670" i="27"/>
  <c r="Q4669" i="27"/>
  <c r="Q4668" i="27"/>
  <c r="Q4667" i="27"/>
  <c r="Q4666" i="27"/>
  <c r="Q4665" i="27"/>
  <c r="Q4664" i="27"/>
  <c r="Q4663" i="27"/>
  <c r="Q4662" i="27"/>
  <c r="Q4661" i="27"/>
  <c r="Q4660" i="27"/>
  <c r="Q4659" i="27"/>
  <c r="Q4658" i="27"/>
  <c r="Q4657" i="27"/>
  <c r="Q4656" i="27"/>
  <c r="Q4655" i="27"/>
  <c r="Q4654" i="27"/>
  <c r="Q4653" i="27"/>
  <c r="Q4652" i="27"/>
  <c r="Q4651" i="27"/>
  <c r="Q4650" i="27"/>
  <c r="Q4649" i="27"/>
  <c r="Q4648" i="27"/>
  <c r="Q4647" i="27"/>
  <c r="Q4646" i="27"/>
  <c r="Q4645" i="27"/>
  <c r="Q4644" i="27"/>
  <c r="Q4643" i="27"/>
  <c r="Q4642" i="27"/>
  <c r="Q4641" i="27"/>
  <c r="Q4640" i="27"/>
  <c r="Q4639" i="27"/>
  <c r="Q4638" i="27"/>
  <c r="Q4637" i="27"/>
  <c r="Q4636" i="27"/>
  <c r="Q4635" i="27"/>
  <c r="Q4634" i="27"/>
  <c r="Q4633" i="27"/>
  <c r="Q4632" i="27"/>
  <c r="Q4631" i="27"/>
  <c r="Q4630" i="27"/>
  <c r="Q4629" i="27"/>
  <c r="Q4628" i="27"/>
  <c r="Q4627" i="27"/>
  <c r="Q4626" i="27"/>
  <c r="Q4625" i="27"/>
  <c r="Q4624" i="27"/>
  <c r="Q4623" i="27"/>
  <c r="Q4622" i="27"/>
  <c r="Q4621" i="27"/>
  <c r="Q4620" i="27"/>
  <c r="Q4619" i="27"/>
  <c r="Q4618" i="27"/>
  <c r="Q4617" i="27"/>
  <c r="Q4616" i="27"/>
  <c r="Q4615" i="27"/>
  <c r="Q4614" i="27"/>
  <c r="Q4613" i="27"/>
  <c r="Q4612" i="27"/>
  <c r="Q4611" i="27"/>
  <c r="Q4610" i="27"/>
  <c r="Q4609" i="27"/>
  <c r="Q4608" i="27"/>
  <c r="Q4607" i="27"/>
  <c r="Q4606" i="27"/>
  <c r="Q4605" i="27"/>
  <c r="Q4604" i="27"/>
  <c r="Q4603" i="27"/>
  <c r="Q4602" i="27"/>
  <c r="Q4601" i="27"/>
  <c r="Q4600" i="27"/>
  <c r="Q4599" i="27"/>
  <c r="Q4598" i="27"/>
  <c r="Q4597" i="27"/>
  <c r="Q4596" i="27"/>
  <c r="Q4595" i="27"/>
  <c r="Q4594" i="27"/>
  <c r="Q4593" i="27"/>
  <c r="Q4592" i="27"/>
  <c r="Q4591" i="27"/>
  <c r="Q4590" i="27"/>
  <c r="Q4589" i="27"/>
  <c r="Q4588" i="27"/>
  <c r="Q4587" i="27"/>
  <c r="Q4586" i="27"/>
  <c r="Q4585" i="27"/>
  <c r="Q4584" i="27"/>
  <c r="Q4583" i="27"/>
  <c r="Q4582" i="27"/>
  <c r="Q4581" i="27"/>
  <c r="Q4580" i="27"/>
  <c r="Q4579" i="27"/>
  <c r="Q4578" i="27"/>
  <c r="Q4577" i="27"/>
  <c r="Q4576" i="27"/>
  <c r="Q4575" i="27"/>
  <c r="Q4574" i="27"/>
  <c r="Q4573" i="27"/>
  <c r="Q4572" i="27"/>
  <c r="Q4571" i="27"/>
  <c r="Q4570" i="27"/>
  <c r="Q4569" i="27"/>
  <c r="Q4568" i="27"/>
  <c r="Q4567" i="27"/>
  <c r="Q4566" i="27"/>
  <c r="Q4565" i="27"/>
  <c r="Q4564" i="27"/>
  <c r="Q4563" i="27"/>
  <c r="Q4562" i="27"/>
  <c r="Q4561" i="27"/>
  <c r="Q4560" i="27"/>
  <c r="Q4559" i="27"/>
  <c r="Q4558" i="27"/>
  <c r="Q4557" i="27"/>
  <c r="Q4556" i="27"/>
  <c r="Q4555" i="27"/>
  <c r="Q4554" i="27"/>
  <c r="Q4553" i="27"/>
  <c r="Q4552" i="27"/>
  <c r="Q4551" i="27"/>
  <c r="Q4550" i="27"/>
  <c r="Q4549" i="27"/>
  <c r="Q4548" i="27"/>
  <c r="Q4547" i="27"/>
  <c r="Q4546" i="27"/>
  <c r="Q4545" i="27"/>
  <c r="Q4544" i="27"/>
  <c r="Q4543" i="27"/>
  <c r="Q4542" i="27"/>
  <c r="Q4541" i="27"/>
  <c r="Q4540" i="27"/>
  <c r="Q4539" i="27"/>
  <c r="Q4538" i="27"/>
  <c r="Q4537" i="27"/>
  <c r="Q4536" i="27"/>
  <c r="Q4535" i="27"/>
  <c r="Q4534" i="27"/>
  <c r="Q4533" i="27"/>
  <c r="Q4532" i="27"/>
  <c r="Q4531" i="27"/>
  <c r="Q4530" i="27"/>
  <c r="Q4529" i="27"/>
  <c r="Q4528" i="27"/>
  <c r="Q4527" i="27"/>
  <c r="Q4526" i="27"/>
  <c r="Q4525" i="27"/>
  <c r="Q4524" i="27"/>
  <c r="Q4523" i="27"/>
  <c r="Q4522" i="27"/>
  <c r="Q4521" i="27"/>
  <c r="Q4520" i="27"/>
  <c r="Q4519" i="27"/>
  <c r="Q4518" i="27"/>
  <c r="Q4517" i="27"/>
  <c r="Q4516" i="27"/>
  <c r="Q4515" i="27"/>
  <c r="Q4514" i="27"/>
  <c r="Q4513" i="27"/>
  <c r="Q4512" i="27"/>
  <c r="Q4511" i="27"/>
  <c r="Q4510" i="27"/>
  <c r="Q4509" i="27"/>
  <c r="Q4508" i="27"/>
  <c r="Q4507" i="27"/>
  <c r="Q4506" i="27"/>
  <c r="Q4505" i="27"/>
  <c r="Q4504" i="27"/>
  <c r="Q4503" i="27"/>
  <c r="Q4502" i="27"/>
  <c r="Q4501" i="27"/>
  <c r="Q4500" i="27"/>
  <c r="Q4499" i="27"/>
  <c r="Q4498" i="27"/>
  <c r="Q4497" i="27"/>
  <c r="Q4496" i="27"/>
  <c r="Q4495" i="27"/>
  <c r="Q4494" i="27"/>
  <c r="Q4493" i="27"/>
  <c r="Q4492" i="27"/>
  <c r="Q4491" i="27"/>
  <c r="Q4490" i="27"/>
  <c r="Q4489" i="27"/>
  <c r="Q4488" i="27"/>
  <c r="Q4487" i="27"/>
  <c r="Q4486" i="27"/>
  <c r="Q4485" i="27"/>
  <c r="Q4484" i="27"/>
  <c r="Q4483" i="27"/>
  <c r="Q4482" i="27"/>
  <c r="Q4481" i="27"/>
  <c r="Q4480" i="27"/>
  <c r="Q4479" i="27"/>
  <c r="Q4478" i="27"/>
  <c r="Q4477" i="27"/>
  <c r="Q4476" i="27"/>
  <c r="Q4475" i="27"/>
  <c r="Q4474" i="27"/>
  <c r="Q4473" i="27"/>
  <c r="Q4472" i="27"/>
  <c r="Q4471" i="27"/>
  <c r="Q4470" i="27"/>
  <c r="Q4469" i="27"/>
  <c r="Q4468" i="27"/>
  <c r="Q4467" i="27"/>
  <c r="Q4466" i="27"/>
  <c r="Q4465" i="27"/>
  <c r="Q4464" i="27"/>
  <c r="Q4463" i="27"/>
  <c r="Q4462" i="27"/>
  <c r="Q4461" i="27"/>
  <c r="Q4460" i="27"/>
  <c r="Q4459" i="27"/>
  <c r="Q4458" i="27"/>
  <c r="Q4457" i="27"/>
  <c r="Q4456" i="27"/>
  <c r="Q4455" i="27"/>
  <c r="Q4454" i="27"/>
  <c r="Q4453" i="27"/>
  <c r="Q4452" i="27"/>
  <c r="Q4451" i="27"/>
  <c r="Q4450" i="27"/>
  <c r="Q4449" i="27"/>
  <c r="Q4448" i="27"/>
  <c r="Q4447" i="27"/>
  <c r="Q4446" i="27"/>
  <c r="Q4445" i="27"/>
  <c r="Q4444" i="27"/>
  <c r="Q4443" i="27"/>
  <c r="Q4442" i="27"/>
  <c r="Q4441" i="27"/>
  <c r="Q4440" i="27"/>
  <c r="Q4439" i="27"/>
  <c r="Q4438" i="27"/>
  <c r="Q4437" i="27"/>
  <c r="Q4436" i="27"/>
  <c r="Q4435" i="27"/>
  <c r="Q4434" i="27"/>
  <c r="Q4433" i="27"/>
  <c r="Q4432" i="27"/>
  <c r="Q4431" i="27"/>
  <c r="Q4430" i="27"/>
  <c r="Q4429" i="27"/>
  <c r="Q4428" i="27"/>
  <c r="Q4427" i="27"/>
  <c r="Q4426" i="27"/>
  <c r="Q4425" i="27"/>
  <c r="Q4424" i="27"/>
  <c r="Q4423" i="27"/>
  <c r="Q4422" i="27"/>
  <c r="Q4421" i="27"/>
  <c r="Q4420" i="27"/>
  <c r="Q4419" i="27"/>
  <c r="Q4418" i="27"/>
  <c r="Q4417" i="27"/>
  <c r="Q4416" i="27"/>
  <c r="Q4415" i="27"/>
  <c r="Q4414" i="27"/>
  <c r="Q4413" i="27"/>
  <c r="Q4412" i="27"/>
  <c r="Q4411" i="27"/>
  <c r="Q4410" i="27"/>
  <c r="Q4409" i="27"/>
  <c r="Q4408" i="27"/>
  <c r="Q4407" i="27"/>
  <c r="Q4406" i="27"/>
  <c r="Q4405" i="27"/>
  <c r="Q4404" i="27"/>
  <c r="Q4403" i="27"/>
  <c r="Q4402" i="27"/>
  <c r="Q4401" i="27"/>
  <c r="Q4400" i="27"/>
  <c r="Q4399" i="27"/>
  <c r="Q4398" i="27"/>
  <c r="Q4397" i="27"/>
  <c r="Q4396" i="27"/>
  <c r="Q4395" i="27"/>
  <c r="Q4394" i="27"/>
  <c r="Q4393" i="27"/>
  <c r="Q4392" i="27"/>
  <c r="Q4391" i="27"/>
  <c r="Q4390" i="27"/>
  <c r="Q4389" i="27"/>
  <c r="Q4388" i="27"/>
  <c r="Q4387" i="27"/>
  <c r="Q4386" i="27"/>
  <c r="Q4385" i="27"/>
  <c r="Q4384" i="27"/>
  <c r="Q4383" i="27"/>
  <c r="Q4382" i="27"/>
  <c r="Q4381" i="27"/>
  <c r="Q4380" i="27"/>
  <c r="Q4379" i="27"/>
  <c r="Q4378" i="27"/>
  <c r="Q4377" i="27"/>
  <c r="Q4376" i="27"/>
  <c r="Q4375" i="27"/>
  <c r="Q4374" i="27"/>
  <c r="Q4373" i="27"/>
  <c r="Q4372" i="27"/>
  <c r="Q4371" i="27"/>
  <c r="Q4370" i="27"/>
  <c r="Q4369" i="27"/>
  <c r="Q4368" i="27"/>
  <c r="Q4367" i="27"/>
  <c r="Q4366" i="27"/>
  <c r="Q4365" i="27"/>
  <c r="Q4364" i="27"/>
  <c r="Q4363" i="27"/>
  <c r="Q4362" i="27"/>
  <c r="Q4361" i="27"/>
  <c r="Q4360" i="27"/>
  <c r="Q4359" i="27"/>
  <c r="Q4358" i="27"/>
  <c r="Q4357" i="27"/>
  <c r="Q4356" i="27"/>
  <c r="Q4355" i="27"/>
  <c r="Q4354" i="27"/>
  <c r="Q4353" i="27"/>
  <c r="Q4352" i="27"/>
  <c r="Q4351" i="27"/>
  <c r="Q4350" i="27"/>
  <c r="Q4349" i="27"/>
  <c r="Q4348" i="27"/>
  <c r="Q4347" i="27"/>
  <c r="Q4346" i="27"/>
  <c r="Q4345" i="27"/>
  <c r="Q4344" i="27"/>
  <c r="Q4343" i="27"/>
  <c r="Q4342" i="27"/>
  <c r="Q4341" i="27"/>
  <c r="Q4340" i="27"/>
  <c r="Q4339" i="27"/>
  <c r="Q4338" i="27"/>
  <c r="Q4337" i="27"/>
  <c r="Q4336" i="27"/>
  <c r="Q4335" i="27"/>
  <c r="Q4334" i="27"/>
  <c r="Q4333" i="27"/>
  <c r="Q4332" i="27"/>
  <c r="Q4331" i="27"/>
  <c r="Q4330" i="27"/>
  <c r="Q4329" i="27"/>
  <c r="Q4328" i="27"/>
  <c r="Q4327" i="27"/>
  <c r="Q4326" i="27"/>
  <c r="Q4325" i="27"/>
  <c r="Q4324" i="27"/>
  <c r="Q4323" i="27"/>
  <c r="Q4322" i="27"/>
  <c r="Q4321" i="27"/>
  <c r="Q4320" i="27"/>
  <c r="Q4319" i="27"/>
  <c r="Q4318" i="27"/>
  <c r="Q4317" i="27"/>
  <c r="Q4316" i="27"/>
  <c r="Q4315" i="27"/>
  <c r="Q4314" i="27"/>
  <c r="Q4313" i="27"/>
  <c r="Q4312" i="27"/>
  <c r="Q4311" i="27"/>
  <c r="Q4310" i="27"/>
  <c r="Q4309" i="27"/>
  <c r="Q4308" i="27"/>
  <c r="Q4307" i="27"/>
  <c r="Q4306" i="27"/>
  <c r="Q4305" i="27"/>
  <c r="Q4304" i="27"/>
  <c r="Q4303" i="27"/>
  <c r="Q4302" i="27"/>
  <c r="Q4301" i="27"/>
  <c r="Q4300" i="27"/>
  <c r="Q4299" i="27"/>
  <c r="Q4298" i="27"/>
  <c r="Q4297" i="27"/>
  <c r="Q4296" i="27"/>
  <c r="Q4295" i="27"/>
  <c r="Q4294" i="27"/>
  <c r="Q4293" i="27"/>
  <c r="Q4292" i="27"/>
  <c r="Q4291" i="27"/>
  <c r="Q4290" i="27"/>
  <c r="Q4289" i="27"/>
  <c r="Q4288" i="27"/>
  <c r="Q4287" i="27"/>
  <c r="Q4286" i="27"/>
  <c r="Q4285" i="27"/>
  <c r="Q4284" i="27"/>
  <c r="Q4283" i="27"/>
  <c r="Q4282" i="27"/>
  <c r="Q4281" i="27"/>
  <c r="Q4280" i="27"/>
  <c r="Q4279" i="27"/>
  <c r="Q4278" i="27"/>
  <c r="Q4277" i="27"/>
  <c r="Q4276" i="27"/>
  <c r="Q4275" i="27"/>
  <c r="Q4274" i="27"/>
  <c r="Q4273" i="27"/>
  <c r="Q4272" i="27"/>
  <c r="Q4271" i="27"/>
  <c r="Q4270" i="27"/>
  <c r="Q4269" i="27"/>
  <c r="Q4268" i="27"/>
  <c r="Q4267" i="27"/>
  <c r="Q4266" i="27"/>
  <c r="Q4265" i="27"/>
  <c r="Q4264" i="27"/>
  <c r="Q4263" i="27"/>
  <c r="Q4262" i="27"/>
  <c r="Q4261" i="27"/>
  <c r="Q4260" i="27"/>
  <c r="Q4259" i="27"/>
  <c r="Q4258" i="27"/>
  <c r="Q4257" i="27"/>
  <c r="Q4256" i="27"/>
  <c r="Q4255" i="27"/>
  <c r="Q4254" i="27"/>
  <c r="Q4253" i="27"/>
  <c r="Q4252" i="27"/>
  <c r="Q4251" i="27"/>
  <c r="Q4250" i="27"/>
  <c r="Q4249" i="27"/>
  <c r="Q4248" i="27"/>
  <c r="Q4247" i="27"/>
  <c r="Q4246" i="27"/>
  <c r="Q4245" i="27"/>
  <c r="Q4244" i="27"/>
  <c r="Q4243" i="27"/>
  <c r="Q4242" i="27"/>
  <c r="Q4241" i="27"/>
  <c r="Q4240" i="27"/>
  <c r="Q4239" i="27"/>
  <c r="Q4238" i="27"/>
  <c r="Q4237" i="27"/>
  <c r="Q4236" i="27"/>
  <c r="Q4235" i="27"/>
  <c r="Q4234" i="27"/>
  <c r="Q4233" i="27"/>
  <c r="Q4232" i="27"/>
  <c r="Q4231" i="27"/>
  <c r="Q4230" i="27"/>
  <c r="Q4229" i="27"/>
  <c r="Q4228" i="27"/>
  <c r="Q4227" i="27"/>
  <c r="Q4226" i="27"/>
  <c r="Q4225" i="27"/>
  <c r="Q4224" i="27"/>
  <c r="Q4223" i="27"/>
  <c r="Q4222" i="27"/>
  <c r="Q4221" i="27"/>
  <c r="Q4220" i="27"/>
  <c r="Q4219" i="27"/>
  <c r="Q4218" i="27"/>
  <c r="Q4217" i="27"/>
  <c r="Q4216" i="27"/>
  <c r="Q4215" i="27"/>
  <c r="Q4214" i="27"/>
  <c r="Q4213" i="27"/>
  <c r="Q4212" i="27"/>
  <c r="Q4211" i="27"/>
  <c r="Q4210" i="27"/>
  <c r="Q4209" i="27"/>
  <c r="Q4208" i="27"/>
  <c r="Q4207" i="27"/>
  <c r="Q4206" i="27"/>
  <c r="Q4205" i="27"/>
  <c r="Q4204" i="27"/>
  <c r="Q4203" i="27"/>
  <c r="Q4202" i="27"/>
  <c r="Q4201" i="27"/>
  <c r="Q4200" i="27"/>
  <c r="Q4199" i="27"/>
  <c r="Q4198" i="27"/>
  <c r="Q4197" i="27"/>
  <c r="Q4196" i="27"/>
  <c r="Q4195" i="27"/>
  <c r="Q4194" i="27"/>
  <c r="Q4193" i="27"/>
  <c r="Q4192" i="27"/>
  <c r="Q4191" i="27"/>
  <c r="Q4190" i="27"/>
  <c r="Q4189" i="27"/>
  <c r="Q4188" i="27"/>
  <c r="Q4187" i="27"/>
  <c r="Q4186" i="27"/>
  <c r="Q4185" i="27"/>
  <c r="Q4184" i="27"/>
  <c r="Q4183" i="27"/>
  <c r="Q4182" i="27"/>
  <c r="Q4181" i="27"/>
  <c r="Q4180" i="27"/>
  <c r="Q4179" i="27"/>
  <c r="Q4178" i="27"/>
  <c r="Q4177" i="27"/>
  <c r="Q4176" i="27"/>
  <c r="Q4175" i="27"/>
  <c r="Q4174" i="27"/>
  <c r="Q4173" i="27"/>
  <c r="Q4172" i="27"/>
  <c r="Q4171" i="27"/>
  <c r="Q4170" i="27"/>
  <c r="Q4169" i="27"/>
  <c r="Q4168" i="27"/>
  <c r="Q4167" i="27"/>
  <c r="Q4166" i="27"/>
  <c r="Q4165" i="27"/>
  <c r="Q4164" i="27"/>
  <c r="Q4163" i="27"/>
  <c r="Q4162" i="27"/>
  <c r="Q4161" i="27"/>
  <c r="Q4160" i="27"/>
  <c r="Q4159" i="27"/>
  <c r="Q4158" i="27"/>
  <c r="Q4157" i="27"/>
  <c r="Q4156" i="27"/>
  <c r="Q4155" i="27"/>
  <c r="Q4154" i="27"/>
  <c r="Q4153" i="27"/>
  <c r="Q4152" i="27"/>
  <c r="Q4151" i="27"/>
  <c r="Q4150" i="27"/>
  <c r="Q4149" i="27"/>
  <c r="Q4148" i="27"/>
  <c r="Q4147" i="27"/>
  <c r="Q4146" i="27"/>
  <c r="Q4145" i="27"/>
  <c r="Q4144" i="27"/>
  <c r="Q4143" i="27"/>
  <c r="Q4142" i="27"/>
  <c r="Q4141" i="27"/>
  <c r="Q4140" i="27"/>
  <c r="Q4139" i="27"/>
  <c r="Q4138" i="27"/>
  <c r="Q4137" i="27"/>
  <c r="Q4136" i="27"/>
  <c r="Q4135" i="27"/>
  <c r="Q4134" i="27"/>
  <c r="Q4133" i="27"/>
  <c r="Q4132" i="27"/>
  <c r="Q4131" i="27"/>
  <c r="Q4130" i="27"/>
  <c r="Q4129" i="27"/>
  <c r="Q4128" i="27"/>
  <c r="Q4127" i="27"/>
  <c r="Q4126" i="27"/>
  <c r="Q4125" i="27"/>
  <c r="Q4124" i="27"/>
  <c r="Q4123" i="27"/>
  <c r="Q4122" i="27"/>
  <c r="Q4121" i="27"/>
  <c r="Q4120" i="27"/>
  <c r="Q4119" i="27"/>
  <c r="Q4118" i="27"/>
  <c r="Q4117" i="27"/>
  <c r="Q4116" i="27"/>
  <c r="Q4115" i="27"/>
  <c r="Q4114" i="27"/>
  <c r="Q4113" i="27"/>
  <c r="Q4112" i="27"/>
  <c r="Q4111" i="27"/>
  <c r="Q4110" i="27"/>
  <c r="Q4109" i="27"/>
  <c r="Q4108" i="27"/>
  <c r="Q4107" i="27"/>
  <c r="Q4106" i="27"/>
  <c r="Q4105" i="27"/>
  <c r="Q4104" i="27"/>
  <c r="Q4103" i="27"/>
  <c r="Q4102" i="27"/>
  <c r="Q4101" i="27"/>
  <c r="Q4100" i="27"/>
  <c r="Q4099" i="27"/>
  <c r="Q4098" i="27"/>
  <c r="Q4097" i="27"/>
  <c r="Q4096" i="27"/>
  <c r="Q4095" i="27"/>
  <c r="Q4094" i="27"/>
  <c r="Q4093" i="27"/>
  <c r="Q4092" i="27"/>
  <c r="Q4091" i="27"/>
  <c r="Q4090" i="27"/>
  <c r="Q4089" i="27"/>
  <c r="Q4088" i="27"/>
  <c r="Q4087" i="27"/>
  <c r="Q4086" i="27"/>
  <c r="Q4085" i="27"/>
  <c r="Q4084" i="27"/>
  <c r="Q4083" i="27"/>
  <c r="Q4082" i="27"/>
  <c r="Q4081" i="27"/>
  <c r="Q4080" i="27"/>
  <c r="Q4079" i="27"/>
  <c r="Q4078" i="27"/>
  <c r="Q4077" i="27"/>
  <c r="Q4076" i="27"/>
  <c r="Q4075" i="27"/>
  <c r="Q4074" i="27"/>
  <c r="Q4073" i="27"/>
  <c r="Q4072" i="27"/>
  <c r="Q4071" i="27"/>
  <c r="Q4070" i="27"/>
  <c r="Q4069" i="27"/>
  <c r="Q4068" i="27"/>
  <c r="Q4067" i="27"/>
  <c r="Q4066" i="27"/>
  <c r="Q4065" i="27"/>
  <c r="Q4064" i="27"/>
  <c r="Q4063" i="27"/>
  <c r="Q4062" i="27"/>
  <c r="Q4061" i="27"/>
  <c r="Q4060" i="27"/>
  <c r="Q4059" i="27"/>
  <c r="Q4058" i="27"/>
  <c r="Q4057" i="27"/>
  <c r="Q4056" i="27"/>
  <c r="Q4055" i="27"/>
  <c r="Q4054" i="27"/>
  <c r="Q4053" i="27"/>
  <c r="Q4052" i="27"/>
  <c r="Q4051" i="27"/>
  <c r="Q4050" i="27"/>
  <c r="Q4049" i="27"/>
  <c r="Q4048" i="27"/>
  <c r="Q4047" i="27"/>
  <c r="Q4046" i="27"/>
  <c r="Q4045" i="27"/>
  <c r="Q4044" i="27"/>
  <c r="Q4043" i="27"/>
  <c r="Q4042" i="27"/>
  <c r="Q4041" i="27"/>
  <c r="Q4040" i="27"/>
  <c r="Q4039" i="27"/>
  <c r="Q4038" i="27"/>
  <c r="Q4037" i="27"/>
  <c r="Q4036" i="27"/>
  <c r="Q4035" i="27"/>
  <c r="Q4034" i="27"/>
  <c r="Q4033" i="27"/>
  <c r="Q4032" i="27"/>
  <c r="Q4031" i="27"/>
  <c r="Q4030" i="27"/>
  <c r="Q4029" i="27"/>
  <c r="Q4028" i="27"/>
  <c r="Q4027" i="27"/>
  <c r="Q4026" i="27"/>
  <c r="Q4025" i="27"/>
  <c r="Q4024" i="27"/>
  <c r="Q4023" i="27"/>
  <c r="Q4022" i="27"/>
  <c r="Q4021" i="27"/>
  <c r="Q4020" i="27"/>
  <c r="Q4019" i="27"/>
  <c r="Q4018" i="27"/>
  <c r="Q4017" i="27"/>
  <c r="Q4016" i="27"/>
  <c r="Q4015" i="27"/>
  <c r="Q4014" i="27"/>
  <c r="Q4013" i="27"/>
  <c r="Q4012" i="27"/>
  <c r="Q4011" i="27"/>
  <c r="Q4010" i="27"/>
  <c r="Q4009" i="27"/>
  <c r="Q4008" i="27"/>
  <c r="Q4007" i="27"/>
  <c r="Q4006" i="27"/>
  <c r="Q4005" i="27"/>
  <c r="Q4004" i="27"/>
  <c r="Q4003" i="27"/>
  <c r="Q4002" i="27"/>
  <c r="Q4001" i="27"/>
  <c r="Q4000" i="27"/>
  <c r="Q3999" i="27"/>
  <c r="Q3998" i="27"/>
  <c r="Q3997" i="27"/>
  <c r="Q3996" i="27"/>
  <c r="Q3995" i="27"/>
  <c r="Q3994" i="27"/>
  <c r="Q3993" i="27"/>
  <c r="Q3992" i="27"/>
  <c r="Q3991" i="27"/>
  <c r="Q3990" i="27"/>
  <c r="Q3989" i="27"/>
  <c r="Q3988" i="27"/>
  <c r="Q3987" i="27"/>
  <c r="Q3986" i="27"/>
  <c r="Q3985" i="27"/>
  <c r="Q3984" i="27"/>
  <c r="Q3983" i="27"/>
  <c r="Q3982" i="27"/>
  <c r="Q3981" i="27"/>
  <c r="Q3980" i="27"/>
  <c r="Q3979" i="27"/>
  <c r="Q3978" i="27"/>
  <c r="Q3977" i="27"/>
  <c r="Q3976" i="27"/>
  <c r="Q3975" i="27"/>
  <c r="Q3974" i="27"/>
  <c r="Q3973" i="27"/>
  <c r="Q3972" i="27"/>
  <c r="Q3971" i="27"/>
  <c r="Q3970" i="27"/>
  <c r="Q3969" i="27"/>
  <c r="Q3968" i="27"/>
  <c r="Q3967" i="27"/>
  <c r="Q3966" i="27"/>
  <c r="Q3965" i="27"/>
  <c r="Q3964" i="27"/>
  <c r="Q3963" i="27"/>
  <c r="Q3962" i="27"/>
  <c r="Q3961" i="27"/>
  <c r="Q3960" i="27"/>
  <c r="Q3959" i="27"/>
  <c r="Q3958" i="27"/>
  <c r="Q3957" i="27"/>
  <c r="Q3956" i="27"/>
  <c r="Q3955" i="27"/>
  <c r="Q3954" i="27"/>
  <c r="Q3953" i="27"/>
  <c r="Q3952" i="27"/>
  <c r="Q3951" i="27"/>
  <c r="Q3950" i="27"/>
  <c r="Q3949" i="27"/>
  <c r="Q3948" i="27"/>
  <c r="Q3947" i="27"/>
  <c r="Q3946" i="27"/>
  <c r="Q3945" i="27"/>
  <c r="Q3944" i="27"/>
  <c r="Q3943" i="27"/>
  <c r="Q3942" i="27"/>
  <c r="Q3941" i="27"/>
  <c r="Q3940" i="27"/>
  <c r="Q3939" i="27"/>
  <c r="Q3938" i="27"/>
  <c r="Q3937" i="27"/>
  <c r="Q3936" i="27"/>
  <c r="Q3935" i="27"/>
  <c r="Q3934" i="27"/>
  <c r="Q3933" i="27"/>
  <c r="Q3932" i="27"/>
  <c r="Q3931" i="27"/>
  <c r="Q3930" i="27"/>
  <c r="Q3929" i="27"/>
  <c r="Q3928" i="27"/>
  <c r="Q3927" i="27"/>
  <c r="Q3926" i="27"/>
  <c r="Q3925" i="27"/>
  <c r="Q3924" i="27"/>
  <c r="Q3923" i="27"/>
  <c r="Q3922" i="27"/>
  <c r="Q3921" i="27"/>
  <c r="Q3920" i="27"/>
  <c r="Q3919" i="27"/>
  <c r="Q3918" i="27"/>
  <c r="Q3917" i="27"/>
  <c r="Q3916" i="27"/>
  <c r="Q3915" i="27"/>
  <c r="Q3914" i="27"/>
  <c r="Q3913" i="27"/>
  <c r="Q3912" i="27"/>
  <c r="Q3911" i="27"/>
  <c r="Q3910" i="27"/>
  <c r="Q3909" i="27"/>
  <c r="Q3908" i="27"/>
  <c r="Q3907" i="27"/>
  <c r="Q3906" i="27"/>
  <c r="Q3905" i="27"/>
  <c r="Q3904" i="27"/>
  <c r="Q3903" i="27"/>
  <c r="Q3902" i="27"/>
  <c r="Q3901" i="27"/>
  <c r="Q3900" i="27"/>
  <c r="Q3899" i="27"/>
  <c r="Q3898" i="27"/>
  <c r="Q3897" i="27"/>
  <c r="Q3896" i="27"/>
  <c r="Q3895" i="27"/>
  <c r="Q3894" i="27"/>
  <c r="Q3893" i="27"/>
  <c r="Q3892" i="27"/>
  <c r="Q3891" i="27"/>
  <c r="Q3890" i="27"/>
  <c r="Q3889" i="27"/>
  <c r="Q3888" i="27"/>
  <c r="Q3887" i="27"/>
  <c r="Q3886" i="27"/>
  <c r="Q3885" i="27"/>
  <c r="Q3884" i="27"/>
  <c r="Q3883" i="27"/>
  <c r="Q3882" i="27"/>
  <c r="Q3881" i="27"/>
  <c r="Q3880" i="27"/>
  <c r="Q3879" i="27"/>
  <c r="Q3878" i="27"/>
  <c r="Q3877" i="27"/>
  <c r="Q3876" i="27"/>
  <c r="Q3875" i="27"/>
  <c r="Q3874" i="27"/>
  <c r="Q3873" i="27"/>
  <c r="Q3872" i="27"/>
  <c r="Q3871" i="27"/>
  <c r="Q3870" i="27"/>
  <c r="Q3869" i="27"/>
  <c r="Q3868" i="27"/>
  <c r="Q3867" i="27"/>
  <c r="Q3866" i="27"/>
  <c r="Q3865" i="27"/>
  <c r="Q3864" i="27"/>
  <c r="Q3863" i="27"/>
  <c r="Q3862" i="27"/>
  <c r="Q3861" i="27"/>
  <c r="Q3860" i="27"/>
  <c r="Q3859" i="27"/>
  <c r="Q3858" i="27"/>
  <c r="Q3857" i="27"/>
  <c r="Q3856" i="27"/>
  <c r="Q3855" i="27"/>
  <c r="Q3854" i="27"/>
  <c r="Q3853" i="27"/>
  <c r="Q3852" i="27"/>
  <c r="Q3851" i="27"/>
  <c r="Q3850" i="27"/>
  <c r="Q3849" i="27"/>
  <c r="Q3848" i="27"/>
  <c r="Q3847" i="27"/>
  <c r="Q3846" i="27"/>
  <c r="Q3845" i="27"/>
  <c r="Q3844" i="27"/>
  <c r="Q3843" i="27"/>
  <c r="Q3842" i="27"/>
  <c r="Q3841" i="27"/>
  <c r="Q3840" i="27"/>
  <c r="Q3839" i="27"/>
  <c r="Q3838" i="27"/>
  <c r="Q3837" i="27"/>
  <c r="Q3836" i="27"/>
  <c r="Q3835" i="27"/>
  <c r="Q3834" i="27"/>
  <c r="Q3833" i="27"/>
  <c r="Q3832" i="27"/>
  <c r="Q3831" i="27"/>
  <c r="Q3830" i="27"/>
  <c r="Q3829" i="27"/>
  <c r="Q3828" i="27"/>
  <c r="Q3827" i="27"/>
  <c r="Q3826" i="27"/>
  <c r="Q3825" i="27"/>
  <c r="Q3824" i="27"/>
  <c r="Q3823" i="27"/>
  <c r="Q3822" i="27"/>
  <c r="Q3821" i="27"/>
  <c r="Q3820" i="27"/>
  <c r="Q3819" i="27"/>
  <c r="Q3818" i="27"/>
  <c r="Q3817" i="27"/>
  <c r="Q3816" i="27"/>
  <c r="Q3815" i="27"/>
  <c r="Q3814" i="27"/>
  <c r="Q3813" i="27"/>
  <c r="Q3812" i="27"/>
  <c r="Q3811" i="27"/>
  <c r="Q3810" i="27"/>
  <c r="Q3809" i="27"/>
  <c r="Q3808" i="27"/>
  <c r="Q3807" i="27"/>
  <c r="Q3806" i="27"/>
  <c r="Q3805" i="27"/>
  <c r="Q3804" i="27"/>
  <c r="Q3803" i="27"/>
  <c r="Q3802" i="27"/>
  <c r="Q3801" i="27"/>
  <c r="Q3800" i="27"/>
  <c r="Q3799" i="27"/>
  <c r="Q3798" i="27"/>
  <c r="Q3797" i="27"/>
  <c r="Q3796" i="27"/>
  <c r="Q3795" i="27"/>
  <c r="Q3794" i="27"/>
  <c r="Q3793" i="27"/>
  <c r="Q3792" i="27"/>
  <c r="Q3791" i="27"/>
  <c r="Q3790" i="27"/>
  <c r="Q3789" i="27"/>
  <c r="Q3788" i="27"/>
  <c r="Q3787" i="27"/>
  <c r="Q3786" i="27"/>
  <c r="Q3785" i="27"/>
  <c r="Q3784" i="27"/>
  <c r="Q3783" i="27"/>
  <c r="Q3782" i="27"/>
  <c r="Q3781" i="27"/>
  <c r="Q3780" i="27"/>
  <c r="Q3779" i="27"/>
  <c r="Q3778" i="27"/>
  <c r="Q3777" i="27"/>
  <c r="Q3776" i="27"/>
  <c r="Q3775" i="27"/>
  <c r="Q3774" i="27"/>
  <c r="Q3773" i="27"/>
  <c r="Q3772" i="27"/>
  <c r="Q3771" i="27"/>
  <c r="Q3770" i="27"/>
  <c r="Q3769" i="27"/>
  <c r="Q3768" i="27"/>
  <c r="Q3767" i="27"/>
  <c r="Q3766" i="27"/>
  <c r="Q3765" i="27"/>
  <c r="Q3764" i="27"/>
  <c r="Q3763" i="27"/>
  <c r="Q3762" i="27"/>
  <c r="Q3761" i="27"/>
  <c r="Q3760" i="27"/>
  <c r="Q3759" i="27"/>
  <c r="Q3758" i="27"/>
  <c r="Q3757" i="27"/>
  <c r="Q3756" i="27"/>
  <c r="Q3755" i="27"/>
  <c r="Q3754" i="27"/>
  <c r="Q3753" i="27"/>
  <c r="Q3752" i="27"/>
  <c r="Q3751" i="27"/>
  <c r="Q3750" i="27"/>
  <c r="Q3749" i="27"/>
  <c r="Q3748" i="27"/>
  <c r="Q3747" i="27"/>
  <c r="Q3746" i="27"/>
  <c r="Q3745" i="27"/>
  <c r="Q3744" i="27"/>
  <c r="Q3743" i="27"/>
  <c r="Q3742" i="27"/>
  <c r="Q3741" i="27"/>
  <c r="Q3740" i="27"/>
  <c r="Q3739" i="27"/>
  <c r="Q3738" i="27"/>
  <c r="Q3737" i="27"/>
  <c r="Q3736" i="27"/>
  <c r="Q3735" i="27"/>
  <c r="Q3734" i="27"/>
  <c r="Q3733" i="27"/>
  <c r="Q3732" i="27"/>
  <c r="Q3731" i="27"/>
  <c r="Q3730" i="27"/>
  <c r="Q3729" i="27"/>
  <c r="Q3728" i="27"/>
  <c r="Q3727" i="27"/>
  <c r="Q3726" i="27"/>
  <c r="Q3725" i="27"/>
  <c r="Q3724" i="27"/>
  <c r="Q3723" i="27"/>
  <c r="Q3722" i="27"/>
  <c r="Q3721" i="27"/>
  <c r="Q3720" i="27"/>
  <c r="Q3719" i="27"/>
  <c r="Q3718" i="27"/>
  <c r="Q3717" i="27"/>
  <c r="Q3716" i="27"/>
  <c r="Q3715" i="27"/>
  <c r="Q3714" i="27"/>
  <c r="Q3713" i="27"/>
  <c r="Q3712" i="27"/>
  <c r="Q3711" i="27"/>
  <c r="Q3710" i="27"/>
  <c r="Q3709" i="27"/>
  <c r="Q3708" i="27"/>
  <c r="Q3707" i="27"/>
  <c r="Q3706" i="27"/>
  <c r="Q3705" i="27"/>
  <c r="Q3704" i="27"/>
  <c r="Q3703" i="27"/>
  <c r="Q3702" i="27"/>
  <c r="Q3701" i="27"/>
  <c r="Q3700" i="27"/>
  <c r="Q3699" i="27"/>
  <c r="Q3698" i="27"/>
  <c r="Q3697" i="27"/>
  <c r="Q3696" i="27"/>
  <c r="Q3695" i="27"/>
  <c r="Q3694" i="27"/>
  <c r="Q3693" i="27"/>
  <c r="Q3692" i="27"/>
  <c r="Q3691" i="27"/>
  <c r="Q3690" i="27"/>
  <c r="Q3689" i="27"/>
  <c r="Q3688" i="27"/>
  <c r="Q3687" i="27"/>
  <c r="Q3686" i="27"/>
  <c r="Q3685" i="27"/>
  <c r="Q3684" i="27"/>
  <c r="Q3683" i="27"/>
  <c r="Q3682" i="27"/>
  <c r="Q3681" i="27"/>
  <c r="Q3680" i="27"/>
  <c r="Q3679" i="27"/>
  <c r="Q3678" i="27"/>
  <c r="Q3677" i="27"/>
  <c r="Q3676" i="27"/>
  <c r="Q3675" i="27"/>
  <c r="Q3674" i="27"/>
  <c r="Q3673" i="27"/>
  <c r="Q3672" i="27"/>
  <c r="Q3671" i="27"/>
  <c r="Q3670" i="27"/>
  <c r="Q3669" i="27"/>
  <c r="Q3668" i="27"/>
  <c r="Q3667" i="27"/>
  <c r="Q3666" i="27"/>
  <c r="Q3665" i="27"/>
  <c r="Q3664" i="27"/>
  <c r="Q3663" i="27"/>
  <c r="Q3662" i="27"/>
  <c r="Q3661" i="27"/>
  <c r="Q3660" i="27"/>
  <c r="Q3659" i="27"/>
  <c r="Q3658" i="27"/>
  <c r="Q3657" i="27"/>
  <c r="Q3656" i="27"/>
  <c r="Q3655" i="27"/>
  <c r="Q3654" i="27"/>
  <c r="Q3653" i="27"/>
  <c r="Q3652" i="27"/>
  <c r="Q3651" i="27"/>
  <c r="Q3650" i="27"/>
  <c r="Q3649" i="27"/>
  <c r="Q3648" i="27"/>
  <c r="Q3647" i="27"/>
  <c r="Q3646" i="27"/>
  <c r="Q3645" i="27"/>
  <c r="Q3644" i="27"/>
  <c r="Q3643" i="27"/>
  <c r="Q3642" i="27"/>
  <c r="Q3641" i="27"/>
  <c r="Q3640" i="27"/>
  <c r="Q3639" i="27"/>
  <c r="Q3638" i="27"/>
  <c r="Q3637" i="27"/>
  <c r="Q3636" i="27"/>
  <c r="Q3635" i="27"/>
  <c r="Q3634" i="27"/>
  <c r="Q3633" i="27"/>
  <c r="Q3632" i="27"/>
  <c r="Q3631" i="27"/>
  <c r="Q3630" i="27"/>
  <c r="Q3629" i="27"/>
  <c r="Q3628" i="27"/>
  <c r="Q3627" i="27"/>
  <c r="Q3626" i="27"/>
  <c r="Q3625" i="27"/>
  <c r="Q3624" i="27"/>
  <c r="Q3623" i="27"/>
  <c r="Q3622" i="27"/>
  <c r="Q3621" i="27"/>
  <c r="Q3620" i="27"/>
  <c r="Q3619" i="27"/>
  <c r="Q3618" i="27"/>
  <c r="Q3617" i="27"/>
  <c r="Q3616" i="27"/>
  <c r="Q3615" i="27"/>
  <c r="Q3614" i="27"/>
  <c r="Q3613" i="27"/>
  <c r="Q3612" i="27"/>
  <c r="Q3611" i="27"/>
  <c r="Q3610" i="27"/>
  <c r="Q3609" i="27"/>
  <c r="Q3608" i="27"/>
  <c r="Q3607" i="27"/>
  <c r="Q3606" i="27"/>
  <c r="Q3605" i="27"/>
  <c r="Q3604" i="27"/>
  <c r="Q3603" i="27"/>
  <c r="Q3602" i="27"/>
  <c r="Q3601" i="27"/>
  <c r="Q3600" i="27"/>
  <c r="Q3599" i="27"/>
  <c r="Q3598" i="27"/>
  <c r="Q3597" i="27"/>
  <c r="Q3596" i="27"/>
  <c r="Q3595" i="27"/>
  <c r="Q3594" i="27"/>
  <c r="Q3593" i="27"/>
  <c r="Q3592" i="27"/>
  <c r="Q3591" i="27"/>
  <c r="Q3590" i="27"/>
  <c r="Q3589" i="27"/>
  <c r="Q3588" i="27"/>
  <c r="Q3587" i="27"/>
  <c r="Q3586" i="27"/>
  <c r="Q3585" i="27"/>
  <c r="Q3584" i="27"/>
  <c r="Q3583" i="27"/>
  <c r="Q3582" i="27"/>
  <c r="Q3581" i="27"/>
  <c r="Q3580" i="27"/>
  <c r="Q3579" i="27"/>
  <c r="Q3578" i="27"/>
  <c r="Q3577" i="27"/>
  <c r="Q3576" i="27"/>
  <c r="Q3575" i="27"/>
  <c r="Q3574" i="27"/>
  <c r="Q3573" i="27"/>
  <c r="Q3572" i="27"/>
  <c r="Q3571" i="27"/>
  <c r="Q3570" i="27"/>
  <c r="Q3569" i="27"/>
  <c r="Q3568" i="27"/>
  <c r="Q3567" i="27"/>
  <c r="Q3566" i="27"/>
  <c r="Q3565" i="27"/>
  <c r="Q3564" i="27"/>
  <c r="Q3563" i="27"/>
  <c r="Q3562" i="27"/>
  <c r="Q3561" i="27"/>
  <c r="Q3560" i="27"/>
  <c r="Q3559" i="27"/>
  <c r="Q3558" i="27"/>
  <c r="Q3557" i="27"/>
  <c r="Q3556" i="27"/>
  <c r="Q3555" i="27"/>
  <c r="Q3554" i="27"/>
  <c r="Q3553" i="27"/>
  <c r="Q3552" i="27"/>
  <c r="Q3551" i="27"/>
  <c r="Q3550" i="27"/>
  <c r="Q3549" i="27"/>
  <c r="Q3548" i="27"/>
  <c r="Q3547" i="27"/>
  <c r="Q3546" i="27"/>
  <c r="Q3545" i="27"/>
  <c r="Q3544" i="27"/>
  <c r="Q3543" i="27"/>
  <c r="Q3542" i="27"/>
  <c r="Q3541" i="27"/>
  <c r="Q3540" i="27"/>
  <c r="Q3539" i="27"/>
  <c r="Q3538" i="27"/>
  <c r="Q3537" i="27"/>
  <c r="Q3536" i="27"/>
  <c r="Q3535" i="27"/>
  <c r="Q3534" i="27"/>
  <c r="Q3533" i="27"/>
  <c r="Q3532" i="27"/>
  <c r="Q3531" i="27"/>
  <c r="Q3530" i="27"/>
  <c r="Q3529" i="27"/>
  <c r="Q3528" i="27"/>
  <c r="Q3527" i="27"/>
  <c r="Q3526" i="27"/>
  <c r="Q3525" i="27"/>
  <c r="Q3524" i="27"/>
  <c r="Q3523" i="27"/>
  <c r="Q3522" i="27"/>
  <c r="Q3521" i="27"/>
  <c r="Q3520" i="27"/>
  <c r="Q3519" i="27"/>
  <c r="Q3518" i="27"/>
  <c r="Q3517" i="27"/>
  <c r="Q3516" i="27"/>
  <c r="Q3515" i="27"/>
  <c r="Q3514" i="27"/>
  <c r="Q3513" i="27"/>
  <c r="Q3512" i="27"/>
  <c r="Q3511" i="27"/>
  <c r="Q3510" i="27"/>
  <c r="Q3509" i="27"/>
  <c r="Q3508" i="27"/>
  <c r="Q3507" i="27"/>
  <c r="Q3506" i="27"/>
  <c r="Q3505" i="27"/>
  <c r="Q3504" i="27"/>
  <c r="Q3503" i="27"/>
  <c r="Q3502" i="27"/>
  <c r="Q3501" i="27"/>
  <c r="Q3500" i="27"/>
  <c r="Q3499" i="27"/>
  <c r="Q3498" i="27"/>
  <c r="Q3497" i="27"/>
  <c r="Q3496" i="27"/>
  <c r="Q3495" i="27"/>
  <c r="Q3494" i="27"/>
  <c r="Q3493" i="27"/>
  <c r="Q3492" i="27"/>
  <c r="Q3491" i="27"/>
  <c r="Q3490" i="27"/>
  <c r="Q3489" i="27"/>
  <c r="Q3488" i="27"/>
  <c r="Q3487" i="27"/>
  <c r="Q3486" i="27"/>
  <c r="Q3485" i="27"/>
  <c r="Q3484" i="27"/>
  <c r="Q3483" i="27"/>
  <c r="Q3482" i="27"/>
  <c r="Q3481" i="27"/>
  <c r="Q3480" i="27"/>
  <c r="Q3479" i="27"/>
  <c r="Q3478" i="27"/>
  <c r="Q3477" i="27"/>
  <c r="Q3476" i="27"/>
  <c r="Q3475" i="27"/>
  <c r="Q3474" i="27"/>
  <c r="Q3473" i="27"/>
  <c r="Q3472" i="27"/>
  <c r="Q3471" i="27"/>
  <c r="Q3470" i="27"/>
  <c r="Q3469" i="27"/>
  <c r="Q3468" i="27"/>
  <c r="Q3467" i="27"/>
  <c r="Q3466" i="27"/>
  <c r="Q3465" i="27"/>
  <c r="Q3464" i="27"/>
  <c r="Q3463" i="27"/>
  <c r="Q3462" i="27"/>
  <c r="Q3461" i="27"/>
  <c r="Q3460" i="27"/>
  <c r="Q3459" i="27"/>
  <c r="Q3458" i="27"/>
  <c r="Q3457" i="27"/>
  <c r="Q3456" i="27"/>
  <c r="Q3455" i="27"/>
  <c r="Q3454" i="27"/>
  <c r="Q3453" i="27"/>
  <c r="Q3452" i="27"/>
  <c r="Q3451" i="27"/>
  <c r="Q3450" i="27"/>
  <c r="Q3449" i="27"/>
  <c r="Q3448" i="27"/>
  <c r="Q3447" i="27"/>
  <c r="Q3446" i="27"/>
  <c r="Q3445" i="27"/>
  <c r="Q3444" i="27"/>
  <c r="Q3443" i="27"/>
  <c r="Q3442" i="27"/>
  <c r="Q3441" i="27"/>
  <c r="Q3440" i="27"/>
  <c r="Q3439" i="27"/>
  <c r="Q3438" i="27"/>
  <c r="Q3437" i="27"/>
  <c r="Q3436" i="27"/>
  <c r="Q3435" i="27"/>
  <c r="Q3434" i="27"/>
  <c r="Q3433" i="27"/>
  <c r="Q3432" i="27"/>
  <c r="Q3431" i="27"/>
  <c r="Q3430" i="27"/>
  <c r="Q3429" i="27"/>
  <c r="Q3428" i="27"/>
  <c r="Q3427" i="27"/>
  <c r="Q3426" i="27"/>
  <c r="Q3425" i="27"/>
  <c r="Q3424" i="27"/>
  <c r="Q3423" i="27"/>
  <c r="Q3422" i="27"/>
  <c r="Q3421" i="27"/>
  <c r="Q3420" i="27"/>
  <c r="Q3419" i="27"/>
  <c r="Q3418" i="27"/>
  <c r="Q3417" i="27"/>
  <c r="Q3416" i="27"/>
  <c r="Q3415" i="27"/>
  <c r="Q3414" i="27"/>
  <c r="Q3413" i="27"/>
  <c r="Q3412" i="27"/>
  <c r="Q3411" i="27"/>
  <c r="Q3410" i="27"/>
  <c r="Q3409" i="27"/>
  <c r="Q3408" i="27"/>
  <c r="Q3407" i="27"/>
  <c r="Q3406" i="27"/>
  <c r="Q3405" i="27"/>
  <c r="Q3404" i="27"/>
  <c r="Q3403" i="27"/>
  <c r="Q3402" i="27"/>
  <c r="Q3401" i="27"/>
  <c r="Q3400" i="27"/>
  <c r="Q3399" i="27"/>
  <c r="Q3398" i="27"/>
  <c r="Q3397" i="27"/>
  <c r="Q3396" i="27"/>
  <c r="Q3395" i="27"/>
  <c r="Q3394" i="27"/>
  <c r="Q3393" i="27"/>
  <c r="Q3392" i="27"/>
  <c r="Q3391" i="27"/>
  <c r="Q3390" i="27"/>
  <c r="Q3389" i="27"/>
  <c r="Q3388" i="27"/>
  <c r="Q3387" i="27"/>
  <c r="Q3386" i="27"/>
  <c r="Q3385" i="27"/>
  <c r="Q3384" i="27"/>
  <c r="Q3383" i="27"/>
  <c r="Q3382" i="27"/>
  <c r="Q3381" i="27"/>
  <c r="Q3380" i="27"/>
  <c r="Q3379" i="27"/>
  <c r="Q3378" i="27"/>
  <c r="Q3377" i="27"/>
  <c r="Q3376" i="27"/>
  <c r="Q3375" i="27"/>
  <c r="Q3374" i="27"/>
  <c r="Q3373" i="27"/>
  <c r="Q3372" i="27"/>
  <c r="Q3371" i="27"/>
  <c r="Q3370" i="27"/>
  <c r="Q3369" i="27"/>
  <c r="Q3368" i="27"/>
  <c r="Q3367" i="27"/>
  <c r="Q3366" i="27"/>
  <c r="Q3365" i="27"/>
  <c r="Q3364" i="27"/>
  <c r="Q3363" i="27"/>
  <c r="Q3362" i="27"/>
  <c r="Q3361" i="27"/>
  <c r="Q3360" i="27"/>
  <c r="Q3359" i="27"/>
  <c r="Q3358" i="27"/>
  <c r="Q3357" i="27"/>
  <c r="Q3356" i="27"/>
  <c r="Q3355" i="27"/>
  <c r="Q3354" i="27"/>
  <c r="Q3353" i="27"/>
  <c r="Q3352" i="27"/>
  <c r="Q3351" i="27"/>
  <c r="Q3350" i="27"/>
  <c r="Q3349" i="27"/>
  <c r="Q3348" i="27"/>
  <c r="Q3347" i="27"/>
  <c r="Q3346" i="27"/>
  <c r="Q3345" i="27"/>
  <c r="Q3344" i="27"/>
  <c r="Q3343" i="27"/>
  <c r="Q3342" i="27"/>
  <c r="Q3341" i="27"/>
  <c r="Q3340" i="27"/>
  <c r="Q3339" i="27"/>
  <c r="Q3338" i="27"/>
  <c r="Q3337" i="27"/>
  <c r="Q3336" i="27"/>
  <c r="Q3335" i="27"/>
  <c r="Q3334" i="27"/>
  <c r="Q3333" i="27"/>
  <c r="Q3332" i="27"/>
  <c r="Q3331" i="27"/>
  <c r="Q3330" i="27"/>
  <c r="Q3329" i="27"/>
  <c r="Q3328" i="27"/>
  <c r="Q3327" i="27"/>
  <c r="Q3326" i="27"/>
  <c r="Q3325" i="27"/>
  <c r="Q3324" i="27"/>
  <c r="Q3323" i="27"/>
  <c r="Q3322" i="27"/>
  <c r="Q3321" i="27"/>
  <c r="Q3320" i="27"/>
  <c r="Q3319" i="27"/>
  <c r="Q3318" i="27"/>
  <c r="Q3317" i="27"/>
  <c r="Q3316" i="27"/>
  <c r="Q3315" i="27"/>
  <c r="Q3314" i="27"/>
  <c r="Q3313" i="27"/>
  <c r="Q3312" i="27"/>
  <c r="Q3311" i="27"/>
  <c r="Q3310" i="27"/>
  <c r="Q3309" i="27"/>
  <c r="Q3308" i="27"/>
  <c r="Q3307" i="27"/>
  <c r="Q3306" i="27"/>
  <c r="Q3305" i="27"/>
  <c r="Q3304" i="27"/>
  <c r="Q3303" i="27"/>
  <c r="Q3302" i="27"/>
  <c r="Q3301" i="27"/>
  <c r="Q3300" i="27"/>
  <c r="Q3299" i="27"/>
  <c r="Q3298" i="27"/>
  <c r="Q3297" i="27"/>
  <c r="Q3296" i="27"/>
  <c r="Q3295" i="27"/>
  <c r="Q3294" i="27"/>
  <c r="Q3293" i="27"/>
  <c r="Q3292" i="27"/>
  <c r="Q3291" i="27"/>
  <c r="Q3290" i="27"/>
  <c r="Q3289" i="27"/>
  <c r="Q3288" i="27"/>
  <c r="Q3287" i="27"/>
  <c r="Q3286" i="27"/>
  <c r="Q3285" i="27"/>
  <c r="Q3284" i="27"/>
  <c r="Q3283" i="27"/>
  <c r="Q3282" i="27"/>
  <c r="Q3281" i="27"/>
  <c r="Q3280" i="27"/>
  <c r="Q3279" i="27"/>
  <c r="Q3278" i="27"/>
  <c r="Q3277" i="27"/>
  <c r="Q3276" i="27"/>
  <c r="Q3275" i="27"/>
  <c r="Q3274" i="27"/>
  <c r="Q3273" i="27"/>
  <c r="Q3272" i="27"/>
  <c r="Q3271" i="27"/>
  <c r="Q3270" i="27"/>
  <c r="Q3269" i="27"/>
  <c r="Q3268" i="27"/>
  <c r="Q3267" i="27"/>
  <c r="Q3266" i="27"/>
  <c r="Q3265" i="27"/>
  <c r="Q3264" i="27"/>
  <c r="Q3263" i="27"/>
  <c r="Q3262" i="27"/>
  <c r="Q3261" i="27"/>
  <c r="Q3260" i="27"/>
  <c r="Q3259" i="27"/>
  <c r="Q3258" i="27"/>
  <c r="Q3257" i="27"/>
  <c r="Q3256" i="27"/>
  <c r="Q3255" i="27"/>
  <c r="Q3254" i="27"/>
  <c r="Q3253" i="27"/>
  <c r="Q3252" i="27"/>
  <c r="Q3251" i="27"/>
  <c r="Q3250" i="27"/>
  <c r="Q3249" i="27"/>
  <c r="Q3248" i="27"/>
  <c r="Q3247" i="27"/>
  <c r="Q3246" i="27"/>
  <c r="Q3245" i="27"/>
  <c r="Q3244" i="27"/>
  <c r="Q3243" i="27"/>
  <c r="Q3242" i="27"/>
  <c r="Q3241" i="27"/>
  <c r="Q3240" i="27"/>
  <c r="Q3239" i="27"/>
  <c r="Q3238" i="27"/>
  <c r="Q3237" i="27"/>
  <c r="Q3236" i="27"/>
  <c r="Q3235" i="27"/>
  <c r="Q3234" i="27"/>
  <c r="Q3233" i="27"/>
  <c r="Q3232" i="27"/>
  <c r="Q3231" i="27"/>
  <c r="Q3230" i="27"/>
  <c r="Q3229" i="27"/>
  <c r="Q3228" i="27"/>
  <c r="Q3227" i="27"/>
  <c r="Q3226" i="27"/>
  <c r="Q3225" i="27"/>
  <c r="Q3224" i="27"/>
  <c r="Q3223" i="27"/>
  <c r="Q3222" i="27"/>
  <c r="Q3221" i="27"/>
  <c r="Q3220" i="27"/>
  <c r="Q3219" i="27"/>
  <c r="Q3218" i="27"/>
  <c r="Q3217" i="27"/>
  <c r="Q3216" i="27"/>
  <c r="Q3215" i="27"/>
  <c r="Q3214" i="27"/>
  <c r="Q3213" i="27"/>
  <c r="Q3212" i="27"/>
  <c r="Q3211" i="27"/>
  <c r="Q3210" i="27"/>
  <c r="Q3209" i="27"/>
  <c r="Q3208" i="27"/>
  <c r="Q3207" i="27"/>
  <c r="Q3206" i="27"/>
  <c r="Q3205" i="27"/>
  <c r="Q3204" i="27"/>
  <c r="Q3203" i="27"/>
  <c r="Q3202" i="27"/>
  <c r="Q3201" i="27"/>
  <c r="Q3200" i="27"/>
  <c r="Q3199" i="27"/>
  <c r="Q3198" i="27"/>
  <c r="Q3197" i="27"/>
  <c r="Q3196" i="27"/>
  <c r="Q3195" i="27"/>
  <c r="Q3194" i="27"/>
  <c r="Q3193" i="27"/>
  <c r="Q3192" i="27"/>
  <c r="Q3191" i="27"/>
  <c r="Q3190" i="27"/>
  <c r="Q3189" i="27"/>
  <c r="Q3188" i="27"/>
  <c r="Q3187" i="27"/>
  <c r="Q3186" i="27"/>
  <c r="Q3185" i="27"/>
  <c r="Q3184" i="27"/>
  <c r="Q3183" i="27"/>
  <c r="Q3182" i="27"/>
  <c r="Q3181" i="27"/>
  <c r="Q3180" i="27"/>
  <c r="Q3179" i="27"/>
  <c r="Q3178" i="27"/>
  <c r="Q3177" i="27"/>
  <c r="Q3176" i="27"/>
  <c r="Q3175" i="27"/>
  <c r="Q3174" i="27"/>
  <c r="Q3173" i="27"/>
  <c r="Q3172" i="27"/>
  <c r="Q3171" i="27"/>
  <c r="Q3170" i="27"/>
  <c r="Q3169" i="27"/>
  <c r="Q3168" i="27"/>
  <c r="Q3167" i="27"/>
  <c r="Q3166" i="27"/>
  <c r="Q3165" i="27"/>
  <c r="Q3164" i="27"/>
  <c r="Q3163" i="27"/>
  <c r="Q3162" i="27"/>
  <c r="Q3161" i="27"/>
  <c r="Q3160" i="27"/>
  <c r="Q3159" i="27"/>
  <c r="Q3158" i="27"/>
  <c r="Q3157" i="27"/>
  <c r="Q3156" i="27"/>
  <c r="Q3155" i="27"/>
  <c r="Q3154" i="27"/>
  <c r="Q3153" i="27"/>
  <c r="Q3152" i="27"/>
  <c r="Q3151" i="27"/>
  <c r="Q3150" i="27"/>
  <c r="Q3149" i="27"/>
  <c r="Q3148" i="27"/>
  <c r="Q3147" i="27"/>
  <c r="Q3146" i="27"/>
  <c r="Q3145" i="27"/>
  <c r="Q3144" i="27"/>
  <c r="Q3143" i="27"/>
  <c r="Q3142" i="27"/>
  <c r="Q3141" i="27"/>
  <c r="Q3140" i="27"/>
  <c r="Q3139" i="27"/>
  <c r="Q3138" i="27"/>
  <c r="Q3137" i="27"/>
  <c r="Q3136" i="27"/>
  <c r="Q3135" i="27"/>
  <c r="Q3134" i="27"/>
  <c r="Q3133" i="27"/>
  <c r="Q3132" i="27"/>
  <c r="Q3131" i="27"/>
  <c r="Q3130" i="27"/>
  <c r="Q3129" i="27"/>
  <c r="Q3128" i="27"/>
  <c r="Q3127" i="27"/>
  <c r="Q3126" i="27"/>
  <c r="Q3125" i="27"/>
  <c r="Q3124" i="27"/>
  <c r="Q3123" i="27"/>
  <c r="Q3122" i="27"/>
  <c r="Q3121" i="27"/>
  <c r="Q3120" i="27"/>
  <c r="Q3119" i="27"/>
  <c r="Q3118" i="27"/>
  <c r="Q3117" i="27"/>
  <c r="Q3116" i="27"/>
  <c r="Q3115" i="27"/>
  <c r="Q3114" i="27"/>
  <c r="Q3113" i="27"/>
  <c r="Q3112" i="27"/>
  <c r="Q3111" i="27"/>
  <c r="Q3110" i="27"/>
  <c r="Q3109" i="27"/>
  <c r="Q3108" i="27"/>
  <c r="Q3107" i="27"/>
  <c r="Q3106" i="27"/>
  <c r="Q3105" i="27"/>
  <c r="Q3104" i="27"/>
  <c r="Q3103" i="27"/>
  <c r="Q3102" i="27"/>
  <c r="Q3101" i="27"/>
  <c r="Q3100" i="27"/>
  <c r="Q3099" i="27"/>
  <c r="Q3098" i="27"/>
  <c r="Q3097" i="27"/>
  <c r="Q3096" i="27"/>
  <c r="Q3095" i="27"/>
  <c r="Q3094" i="27"/>
  <c r="Q3093" i="27"/>
  <c r="Q3092" i="27"/>
  <c r="Q3091" i="27"/>
  <c r="Q3090" i="27"/>
  <c r="Q3089" i="27"/>
  <c r="Q3088" i="27"/>
  <c r="Q3087" i="27"/>
  <c r="Q3086" i="27"/>
  <c r="Q3085" i="27"/>
  <c r="Q3084" i="27"/>
  <c r="Q3083" i="27"/>
  <c r="Q3082" i="27"/>
  <c r="Q3081" i="27"/>
  <c r="Q3080" i="27"/>
  <c r="Q3079" i="27"/>
  <c r="Q3078" i="27"/>
  <c r="Q3077" i="27"/>
  <c r="Q3076" i="27"/>
  <c r="Q3075" i="27"/>
  <c r="Q3074" i="27"/>
  <c r="Q3073" i="27"/>
  <c r="Q3072" i="27"/>
  <c r="Q3071" i="27"/>
  <c r="Q3070" i="27"/>
  <c r="Q3069" i="27"/>
  <c r="Q3068" i="27"/>
  <c r="Q3067" i="27"/>
  <c r="Q3066" i="27"/>
  <c r="Q3065" i="27"/>
  <c r="Q3064" i="27"/>
  <c r="Q3063" i="27"/>
  <c r="Q3062" i="27"/>
  <c r="Q3061" i="27"/>
  <c r="Q3060" i="27"/>
  <c r="Q3059" i="27"/>
  <c r="Q3058" i="27"/>
  <c r="Q3057" i="27"/>
  <c r="Q3056" i="27"/>
  <c r="Q3055" i="27"/>
  <c r="Q3054" i="27"/>
  <c r="Q3053" i="27"/>
  <c r="Q3052" i="27"/>
  <c r="Q3051" i="27"/>
  <c r="Q3050" i="27"/>
  <c r="Q3049" i="27"/>
  <c r="Q3048" i="27"/>
  <c r="Q3047" i="27"/>
  <c r="Q3046" i="27"/>
  <c r="Q3045" i="27"/>
  <c r="Q3044" i="27"/>
  <c r="Q3043" i="27"/>
  <c r="Q3042" i="27"/>
  <c r="Q3041" i="27"/>
  <c r="Q3040" i="27"/>
  <c r="Q3039" i="27"/>
  <c r="Q3038" i="27"/>
  <c r="Q3037" i="27"/>
  <c r="Q3036" i="27"/>
  <c r="Q3035" i="27"/>
  <c r="Q3034" i="27"/>
  <c r="Q3033" i="27"/>
  <c r="Q3032" i="27"/>
  <c r="Q3031" i="27"/>
  <c r="Q3030" i="27"/>
  <c r="Q3029" i="27"/>
  <c r="Q3028" i="27"/>
  <c r="Q3027" i="27"/>
  <c r="Q3026" i="27"/>
  <c r="Q3025" i="27"/>
  <c r="Q3024" i="27"/>
  <c r="Q3023" i="27"/>
  <c r="Q3022" i="27"/>
  <c r="Q3021" i="27"/>
  <c r="Q3020" i="27"/>
  <c r="Q3019" i="27"/>
  <c r="Q3018" i="27"/>
  <c r="Q3017" i="27"/>
  <c r="Q3016" i="27"/>
  <c r="Q3015" i="27"/>
  <c r="Q3014" i="27"/>
  <c r="Q3013" i="27"/>
  <c r="Q3012" i="27"/>
  <c r="Q3011" i="27"/>
  <c r="Q3010" i="27"/>
  <c r="Q3009" i="27"/>
  <c r="Q3008" i="27"/>
  <c r="Q3007" i="27"/>
  <c r="Q3006" i="27"/>
  <c r="Q3005" i="27"/>
  <c r="Q3004" i="27"/>
  <c r="Q3003" i="27"/>
  <c r="Q3002" i="27"/>
  <c r="Q3001" i="27"/>
  <c r="Q3000" i="27"/>
  <c r="Q2999" i="27"/>
  <c r="Q2998" i="27"/>
  <c r="Q2997" i="27"/>
  <c r="Q2996" i="27"/>
  <c r="Q2995" i="27"/>
  <c r="Q2994" i="27"/>
  <c r="Q2993" i="27"/>
  <c r="Q2992" i="27"/>
  <c r="Q2991" i="27"/>
  <c r="Q2990" i="27"/>
  <c r="Q2989" i="27"/>
  <c r="Q2988" i="27"/>
  <c r="Q2987" i="27"/>
  <c r="Q2986" i="27"/>
  <c r="Q2985" i="27"/>
  <c r="Q2984" i="27"/>
  <c r="Q2983" i="27"/>
  <c r="Q2982" i="27"/>
  <c r="Q2981" i="27"/>
  <c r="Q2980" i="27"/>
  <c r="Q2979" i="27"/>
  <c r="Q2978" i="27"/>
  <c r="Q2977" i="27"/>
  <c r="Q2976" i="27"/>
  <c r="Q2975" i="27"/>
  <c r="Q2974" i="27"/>
  <c r="Q2973" i="27"/>
  <c r="Q2972" i="27"/>
  <c r="Q2971" i="27"/>
  <c r="Q2970" i="27"/>
  <c r="Q2969" i="27"/>
  <c r="Q2968" i="27"/>
  <c r="Q2967" i="27"/>
  <c r="Q2966" i="27"/>
  <c r="Q2965" i="27"/>
  <c r="Q2964" i="27"/>
  <c r="Q2963" i="27"/>
  <c r="Q2962" i="27"/>
  <c r="Q2961" i="27"/>
  <c r="Q2960" i="27"/>
  <c r="Q2959" i="27"/>
  <c r="Q2958" i="27"/>
  <c r="Q2957" i="27"/>
  <c r="Q2956" i="27"/>
  <c r="Q2955" i="27"/>
  <c r="Q2954" i="27"/>
  <c r="Q2953" i="27"/>
  <c r="Q2952" i="27"/>
  <c r="Q2951" i="27"/>
  <c r="Q2950" i="27"/>
  <c r="Q2949" i="27"/>
  <c r="Q2948" i="27"/>
  <c r="Q2947" i="27"/>
  <c r="Q2946" i="27"/>
  <c r="Q2945" i="27"/>
  <c r="Q2944" i="27"/>
  <c r="Q2943" i="27"/>
  <c r="Q2942" i="27"/>
  <c r="Q2941" i="27"/>
  <c r="Q2940" i="27"/>
  <c r="Q2939" i="27"/>
  <c r="Q2938" i="27"/>
  <c r="Q2937" i="27"/>
  <c r="Q2936" i="27"/>
  <c r="Q2935" i="27"/>
  <c r="Q2934" i="27"/>
  <c r="Q2933" i="27"/>
  <c r="Q2932" i="27"/>
  <c r="Q2931" i="27"/>
  <c r="Q2930" i="27"/>
  <c r="Q2929" i="27"/>
  <c r="Q2928" i="27"/>
  <c r="Q2927" i="27"/>
  <c r="Q2926" i="27"/>
  <c r="Q2925" i="27"/>
  <c r="Q2924" i="27"/>
  <c r="Q2923" i="27"/>
  <c r="Q2922" i="27"/>
  <c r="Q2921" i="27"/>
  <c r="Q2920" i="27"/>
  <c r="Q2919" i="27"/>
  <c r="Q2918" i="27"/>
  <c r="Q2917" i="27"/>
  <c r="Q2916" i="27"/>
  <c r="Q2915" i="27"/>
  <c r="Q2914" i="27"/>
  <c r="Q2913" i="27"/>
  <c r="Q2912" i="27"/>
  <c r="Q2911" i="27"/>
  <c r="Q2910" i="27"/>
  <c r="Q2909" i="27"/>
  <c r="Q2908" i="27"/>
  <c r="Q2907" i="27"/>
  <c r="Q2906" i="27"/>
  <c r="Q2905" i="27"/>
  <c r="Q2904" i="27"/>
  <c r="Q2903" i="27"/>
  <c r="Q2902" i="27"/>
  <c r="Q2901" i="27"/>
  <c r="Q2900" i="27"/>
  <c r="Q2899" i="27"/>
  <c r="Q2898" i="27"/>
  <c r="Q2897" i="27"/>
  <c r="Q2896" i="27"/>
  <c r="Q2895" i="27"/>
  <c r="Q2894" i="27"/>
  <c r="Q2893" i="27"/>
  <c r="Q2892" i="27"/>
  <c r="Q2891" i="27"/>
  <c r="Q2890" i="27"/>
  <c r="Q2889" i="27"/>
  <c r="Q2888" i="27"/>
  <c r="Q2887" i="27"/>
  <c r="Q2886" i="27"/>
  <c r="Q2885" i="27"/>
  <c r="Q2884" i="27"/>
  <c r="Q2883" i="27"/>
  <c r="Q2882" i="27"/>
  <c r="Q2881" i="27"/>
  <c r="Q2880" i="27"/>
  <c r="Q2879" i="27"/>
  <c r="Q2878" i="27"/>
  <c r="Q2877" i="27"/>
  <c r="Q2876" i="27"/>
  <c r="Q2875" i="27"/>
  <c r="Q2874" i="27"/>
  <c r="Q2873" i="27"/>
  <c r="Q2872" i="27"/>
  <c r="Q2871" i="27"/>
  <c r="Q2870" i="27"/>
  <c r="Q2869" i="27"/>
  <c r="Q2868" i="27"/>
  <c r="Q2867" i="27"/>
  <c r="Q2866" i="27"/>
  <c r="Q2865" i="27"/>
  <c r="Q2864" i="27"/>
  <c r="Q2863" i="27"/>
  <c r="Q2862" i="27"/>
  <c r="Q2861" i="27"/>
  <c r="Q2860" i="27"/>
  <c r="Q2859" i="27"/>
  <c r="Q2858" i="27"/>
  <c r="Q2857" i="27"/>
  <c r="Q2856" i="27"/>
  <c r="Q2855" i="27"/>
  <c r="Q2854" i="27"/>
  <c r="Q2853" i="27"/>
  <c r="Q2852" i="27"/>
  <c r="Q2851" i="27"/>
  <c r="Q2850" i="27"/>
  <c r="Q2849" i="27"/>
  <c r="Q2848" i="27"/>
  <c r="Q2847" i="27"/>
  <c r="Q2846" i="27"/>
  <c r="Q2845" i="27"/>
  <c r="Q2844" i="27"/>
  <c r="Q2843" i="27"/>
  <c r="Q2842" i="27"/>
  <c r="Q2841" i="27"/>
  <c r="Q2840" i="27"/>
  <c r="Q2839" i="27"/>
  <c r="Q2838" i="27"/>
  <c r="Q2837" i="27"/>
  <c r="Q2836" i="27"/>
  <c r="Q2835" i="27"/>
  <c r="Q2834" i="27"/>
  <c r="Q2833" i="27"/>
  <c r="Q2832" i="27"/>
  <c r="Q2831" i="27"/>
  <c r="Q2830" i="27"/>
  <c r="Q2829" i="27"/>
  <c r="Q2828" i="27"/>
  <c r="Q2827" i="27"/>
  <c r="Q2826" i="27"/>
  <c r="Q2825" i="27"/>
  <c r="Q2824" i="27"/>
  <c r="Q2823" i="27"/>
  <c r="Q2822" i="27"/>
  <c r="Q2821" i="27"/>
  <c r="Q2820" i="27"/>
  <c r="Q2819" i="27"/>
  <c r="Q2818" i="27"/>
  <c r="Q2817" i="27"/>
  <c r="Q2816" i="27"/>
  <c r="Q2815" i="27"/>
  <c r="Q2814" i="27"/>
  <c r="Q2813" i="27"/>
  <c r="Q2812" i="27"/>
  <c r="Q2811" i="27"/>
  <c r="Q2810" i="27"/>
  <c r="Q2809" i="27"/>
  <c r="Q2808" i="27"/>
  <c r="Q2807" i="27"/>
  <c r="Q2806" i="27"/>
  <c r="Q2805" i="27"/>
  <c r="Q2804" i="27"/>
  <c r="Q2803" i="27"/>
  <c r="Q2802" i="27"/>
  <c r="Q2801" i="27"/>
  <c r="Q2800" i="27"/>
  <c r="Q2799" i="27"/>
  <c r="Q2798" i="27"/>
  <c r="Q2797" i="27"/>
  <c r="Q2796" i="27"/>
  <c r="Q2795" i="27"/>
  <c r="Q2794" i="27"/>
  <c r="Q2793" i="27"/>
  <c r="Q2792" i="27"/>
  <c r="Q2791" i="27"/>
  <c r="Q2790" i="27"/>
  <c r="Q2789" i="27"/>
  <c r="Q2788" i="27"/>
  <c r="Q2787" i="27"/>
  <c r="Q2786" i="27"/>
  <c r="Q2785" i="27"/>
  <c r="Q2784" i="27"/>
  <c r="Q2783" i="27"/>
  <c r="Q2782" i="27"/>
  <c r="Q2781" i="27"/>
  <c r="Q2780" i="27"/>
  <c r="Q2779" i="27"/>
  <c r="Q2778" i="27"/>
  <c r="Q2777" i="27"/>
  <c r="Q2776" i="27"/>
  <c r="Q2775" i="27"/>
  <c r="Q2774" i="27"/>
  <c r="Q2773" i="27"/>
  <c r="Q2772" i="27"/>
  <c r="Q2771" i="27"/>
  <c r="Q2770" i="27"/>
  <c r="Q2769" i="27"/>
  <c r="Q2768" i="27"/>
  <c r="Q2767" i="27"/>
  <c r="Q2766" i="27"/>
  <c r="Q2765" i="27"/>
  <c r="Q2764" i="27"/>
  <c r="Q2763" i="27"/>
  <c r="Q2762" i="27"/>
  <c r="Q2761" i="27"/>
  <c r="Q2760" i="27"/>
  <c r="Q2759" i="27"/>
  <c r="Q2758" i="27"/>
  <c r="Q2757" i="27"/>
  <c r="Q2756" i="27"/>
  <c r="Q2755" i="27"/>
  <c r="Q2754" i="27"/>
  <c r="Q2753" i="27"/>
  <c r="Q2752" i="27"/>
  <c r="Q2751" i="27"/>
  <c r="Q2750" i="27"/>
  <c r="Q2749" i="27"/>
  <c r="Q2748" i="27"/>
  <c r="Q2747" i="27"/>
  <c r="Q2746" i="27"/>
  <c r="Q2745" i="27"/>
  <c r="Q2744" i="27"/>
  <c r="Q2743" i="27"/>
  <c r="Q2742" i="27"/>
  <c r="Q2741" i="27"/>
  <c r="Q2740" i="27"/>
  <c r="Q2739" i="27"/>
  <c r="Q2738" i="27"/>
  <c r="Q2737" i="27"/>
  <c r="Q2736" i="27"/>
  <c r="Q2735" i="27"/>
  <c r="Q2734" i="27"/>
  <c r="Q2733" i="27"/>
  <c r="Q2732" i="27"/>
  <c r="Q2731" i="27"/>
  <c r="Q2730" i="27"/>
  <c r="Q2729" i="27"/>
  <c r="Q2728" i="27"/>
  <c r="Q2727" i="27"/>
  <c r="Q2726" i="27"/>
  <c r="Q2725" i="27"/>
  <c r="Q2724" i="27"/>
  <c r="Q2723" i="27"/>
  <c r="Q2722" i="27"/>
  <c r="Q2721" i="27"/>
  <c r="Q2720" i="27"/>
  <c r="Q2719" i="27"/>
  <c r="Q2718" i="27"/>
  <c r="Q2717" i="27"/>
  <c r="Q2716" i="27"/>
  <c r="Q2715" i="27"/>
  <c r="Q2714" i="27"/>
  <c r="Q2713" i="27"/>
  <c r="Q2712" i="27"/>
  <c r="Q2711" i="27"/>
  <c r="Q2710" i="27"/>
  <c r="Q2709" i="27"/>
  <c r="Q2708" i="27"/>
  <c r="Q2707" i="27"/>
  <c r="Q2706" i="27"/>
  <c r="Q2705" i="27"/>
  <c r="Q2704" i="27"/>
  <c r="Q2703" i="27"/>
  <c r="Q2702" i="27"/>
  <c r="Q2701" i="27"/>
  <c r="Q2700" i="27"/>
  <c r="Q2699" i="27"/>
  <c r="Q2698" i="27"/>
  <c r="Q2697" i="27"/>
  <c r="Q2696" i="27"/>
  <c r="Q2695" i="27"/>
  <c r="Q2694" i="27"/>
  <c r="Q2693" i="27"/>
  <c r="Q2692" i="27"/>
  <c r="Q2691" i="27"/>
  <c r="Q2690" i="27"/>
  <c r="Q2689" i="27"/>
  <c r="Q2688" i="27"/>
  <c r="Q2687" i="27"/>
  <c r="Q2686" i="27"/>
  <c r="Q2685" i="27"/>
  <c r="Q2684" i="27"/>
  <c r="Q2683" i="27"/>
  <c r="Q2682" i="27"/>
  <c r="Q2681" i="27"/>
  <c r="Q2680" i="27"/>
  <c r="Q2679" i="27"/>
  <c r="Q2678" i="27"/>
  <c r="Q2677" i="27"/>
  <c r="Q2676" i="27"/>
  <c r="Q2675" i="27"/>
  <c r="Q2674" i="27"/>
  <c r="Q2673" i="27"/>
  <c r="Q2672" i="27"/>
  <c r="Q2671" i="27"/>
  <c r="Q2670" i="27"/>
  <c r="Q2669" i="27"/>
  <c r="Q2668" i="27"/>
  <c r="Q2667" i="27"/>
  <c r="Q2666" i="27"/>
  <c r="Q2665" i="27"/>
  <c r="Q2664" i="27"/>
  <c r="Q2663" i="27"/>
  <c r="Q2662" i="27"/>
  <c r="Q2661" i="27"/>
  <c r="Q2660" i="27"/>
  <c r="Q2659" i="27"/>
  <c r="Q2658" i="27"/>
  <c r="Q2657" i="27"/>
  <c r="Q2656" i="27"/>
  <c r="Q2655" i="27"/>
  <c r="Q2654" i="27"/>
  <c r="Q2653" i="27"/>
  <c r="Q2652" i="27"/>
  <c r="Q2651" i="27"/>
  <c r="Q2650" i="27"/>
  <c r="Q2649" i="27"/>
  <c r="Q2648" i="27"/>
  <c r="Q2647" i="27"/>
  <c r="Q2646" i="27"/>
  <c r="Q2645" i="27"/>
  <c r="Q2644" i="27"/>
  <c r="Q2643" i="27"/>
  <c r="Q2642" i="27"/>
  <c r="Q2641" i="27"/>
  <c r="Q2640" i="27"/>
  <c r="Q2639" i="27"/>
  <c r="Q2638" i="27"/>
  <c r="Q2637" i="27"/>
  <c r="Q2636" i="27"/>
  <c r="Q2635" i="27"/>
  <c r="Q2634" i="27"/>
  <c r="Q2633" i="27"/>
  <c r="Q2632" i="27"/>
  <c r="Q2631" i="27"/>
  <c r="Q2630" i="27"/>
  <c r="Q2629" i="27"/>
  <c r="Q2628" i="27"/>
  <c r="Q2627" i="27"/>
  <c r="Q2626" i="27"/>
  <c r="Q2625" i="27"/>
  <c r="Q2624" i="27"/>
  <c r="Q2623" i="27"/>
  <c r="Q2622" i="27"/>
  <c r="Q2621" i="27"/>
  <c r="Q2620" i="27"/>
  <c r="Q2619" i="27"/>
  <c r="Q2618" i="27"/>
  <c r="Q2617" i="27"/>
  <c r="Q2616" i="27"/>
  <c r="Q2615" i="27"/>
  <c r="Q2614" i="27"/>
  <c r="Q2613" i="27"/>
  <c r="Q2612" i="27"/>
  <c r="Q2611" i="27"/>
  <c r="Q2610" i="27"/>
  <c r="Q2609" i="27"/>
  <c r="Q2608" i="27"/>
  <c r="Q2607" i="27"/>
  <c r="Q2606" i="27"/>
  <c r="Q2605" i="27"/>
  <c r="Q2604" i="27"/>
  <c r="Q2603" i="27"/>
  <c r="Q2602" i="27"/>
  <c r="Q2601" i="27"/>
  <c r="Q2600" i="27"/>
  <c r="Q2599" i="27"/>
  <c r="Q2598" i="27"/>
  <c r="Q2597" i="27"/>
  <c r="Q2596" i="27"/>
  <c r="Q2595" i="27"/>
  <c r="Q2594" i="27"/>
  <c r="Q2593" i="27"/>
  <c r="Q2592" i="27"/>
  <c r="Q2591" i="27"/>
  <c r="Q2590" i="27"/>
  <c r="Q2589" i="27"/>
  <c r="Q2588" i="27"/>
  <c r="Q2587" i="27"/>
  <c r="Q2586" i="27"/>
  <c r="Q2585" i="27"/>
  <c r="Q2584" i="27"/>
  <c r="Q2583" i="27"/>
  <c r="Q2582" i="27"/>
  <c r="Q2581" i="27"/>
  <c r="Q2580" i="27"/>
  <c r="Q2579" i="27"/>
  <c r="Q2578" i="27"/>
  <c r="Q2577" i="27"/>
  <c r="Q2576" i="27"/>
  <c r="Q2575" i="27"/>
  <c r="Q2574" i="27"/>
  <c r="Q2573" i="27"/>
  <c r="Q2572" i="27"/>
  <c r="Q2571" i="27"/>
  <c r="Q2570" i="27"/>
  <c r="Q2569" i="27"/>
  <c r="Q2568" i="27"/>
  <c r="Q2567" i="27"/>
  <c r="Q2566" i="27"/>
  <c r="Q2565" i="27"/>
  <c r="Q2564" i="27"/>
  <c r="Q2563" i="27"/>
  <c r="Q2562" i="27"/>
  <c r="Q2561" i="27"/>
  <c r="Q2560" i="27"/>
  <c r="Q2559" i="27"/>
  <c r="Q2558" i="27"/>
  <c r="Q2557" i="27"/>
  <c r="Q2556" i="27"/>
  <c r="Q2555" i="27"/>
  <c r="Q2554" i="27"/>
  <c r="Q2553" i="27"/>
  <c r="Q2552" i="27"/>
  <c r="Q2551" i="27"/>
  <c r="Q2550" i="27"/>
  <c r="Q2549" i="27"/>
  <c r="Q2548" i="27"/>
  <c r="Q2547" i="27"/>
  <c r="Q2546" i="27"/>
  <c r="Q2545" i="27"/>
  <c r="Q2544" i="27"/>
  <c r="Q2543" i="27"/>
  <c r="Q2542" i="27"/>
  <c r="Q2541" i="27"/>
  <c r="Q2540" i="27"/>
  <c r="Q2539" i="27"/>
  <c r="Q2538" i="27"/>
  <c r="Q2537" i="27"/>
  <c r="Q2536" i="27"/>
  <c r="Q2535" i="27"/>
  <c r="Q2534" i="27"/>
  <c r="Q2533" i="27"/>
  <c r="Q2532" i="27"/>
  <c r="Q2531" i="27"/>
  <c r="Q2530" i="27"/>
  <c r="Q2529" i="27"/>
  <c r="Q2528" i="27"/>
  <c r="Q2527" i="27"/>
  <c r="Q2526" i="27"/>
  <c r="Q2525" i="27"/>
  <c r="Q2524" i="27"/>
  <c r="Q2523" i="27"/>
  <c r="Q2522" i="27"/>
  <c r="Q2521" i="27"/>
  <c r="Q2520" i="27"/>
  <c r="Q2519" i="27"/>
  <c r="Q2518" i="27"/>
  <c r="Q2517" i="27"/>
  <c r="Q2516" i="27"/>
  <c r="Q2515" i="27"/>
  <c r="Q2514" i="27"/>
  <c r="Q2513" i="27"/>
  <c r="Q2512" i="27"/>
  <c r="Q2511" i="27"/>
  <c r="Q2510" i="27"/>
  <c r="Q2509" i="27"/>
  <c r="Q2508" i="27"/>
  <c r="Q2507" i="27"/>
  <c r="Q2506" i="27"/>
  <c r="Q2505" i="27"/>
  <c r="Q2504" i="27"/>
  <c r="Q2503" i="27"/>
  <c r="Q2502" i="27"/>
  <c r="Q2501" i="27"/>
  <c r="Q2500" i="27"/>
  <c r="Q2499" i="27"/>
  <c r="Q2498" i="27"/>
  <c r="Q2497" i="27"/>
  <c r="Q2496" i="27"/>
  <c r="Q2495" i="27"/>
  <c r="Q2494" i="27"/>
  <c r="Q2493" i="27"/>
  <c r="Q2492" i="27"/>
  <c r="Q2491" i="27"/>
  <c r="Q2490" i="27"/>
  <c r="Q2489" i="27"/>
  <c r="Q2488" i="27"/>
  <c r="Q2487" i="27"/>
  <c r="Q2486" i="27"/>
  <c r="Q2485" i="27"/>
  <c r="Q2484" i="27"/>
  <c r="Q2483" i="27"/>
  <c r="Q2482" i="27"/>
  <c r="Q2481" i="27"/>
  <c r="Q2480" i="27"/>
  <c r="Q2479" i="27"/>
  <c r="Q2478" i="27"/>
  <c r="Q2477" i="27"/>
  <c r="Q2476" i="27"/>
  <c r="Q2475" i="27"/>
  <c r="Q2474" i="27"/>
  <c r="Q2473" i="27"/>
  <c r="Q2472" i="27"/>
  <c r="Q2471" i="27"/>
  <c r="Q2470" i="27"/>
  <c r="Q2469" i="27"/>
  <c r="Q2468" i="27"/>
  <c r="Q2467" i="27"/>
  <c r="Q2466" i="27"/>
  <c r="Q2465" i="27"/>
  <c r="Q2464" i="27"/>
  <c r="Q2463" i="27"/>
  <c r="Q2462" i="27"/>
  <c r="Q2461" i="27"/>
  <c r="Q2460" i="27"/>
  <c r="Q2459" i="27"/>
  <c r="Q2458" i="27"/>
  <c r="Q2457" i="27"/>
  <c r="Q2456" i="27"/>
  <c r="Q2455" i="27"/>
  <c r="Q2454" i="27"/>
  <c r="Q2453" i="27"/>
  <c r="Q2452" i="27"/>
  <c r="Q2451" i="27"/>
  <c r="Q2450" i="27"/>
  <c r="Q2449" i="27"/>
  <c r="Q2448" i="27"/>
  <c r="Q2447" i="27"/>
  <c r="Q2446" i="27"/>
  <c r="Q2445" i="27"/>
  <c r="Q2444" i="27"/>
  <c r="Q2443" i="27"/>
  <c r="Q2442" i="27"/>
  <c r="Q2441" i="27"/>
  <c r="Q2440" i="27"/>
  <c r="Q2439" i="27"/>
  <c r="Q2438" i="27"/>
  <c r="Q2437" i="27"/>
  <c r="Q2436" i="27"/>
  <c r="Q2435" i="27"/>
  <c r="Q2434" i="27"/>
  <c r="Q2433" i="27"/>
  <c r="Q2432" i="27"/>
  <c r="Q2431" i="27"/>
  <c r="Q2430" i="27"/>
  <c r="Q2429" i="27"/>
  <c r="Q2428" i="27"/>
  <c r="Q2427" i="27"/>
  <c r="Q2426" i="27"/>
  <c r="Q2425" i="27"/>
  <c r="Q2424" i="27"/>
  <c r="Q2423" i="27"/>
  <c r="Q2422" i="27"/>
  <c r="Q2421" i="27"/>
  <c r="Q2420" i="27"/>
  <c r="Q2419" i="27"/>
  <c r="Q2418" i="27"/>
  <c r="Q2417" i="27"/>
  <c r="Q2416" i="27"/>
  <c r="Q2415" i="27"/>
  <c r="Q2414" i="27"/>
  <c r="Q2413" i="27"/>
  <c r="Q2412" i="27"/>
  <c r="Q2411" i="27"/>
  <c r="Q2410" i="27"/>
  <c r="Q2409" i="27"/>
  <c r="Q2408" i="27"/>
  <c r="Q2407" i="27"/>
  <c r="Q2406" i="27"/>
  <c r="Q2405" i="27"/>
  <c r="Q2404" i="27"/>
  <c r="Q2403" i="27"/>
  <c r="Q2402" i="27"/>
  <c r="Q2401" i="27"/>
  <c r="Q2400" i="27"/>
  <c r="Q2399" i="27"/>
  <c r="Q2398" i="27"/>
  <c r="Q2397" i="27"/>
  <c r="Q2396" i="27"/>
  <c r="Q2395" i="27"/>
  <c r="Q2394" i="27"/>
  <c r="Q2393" i="27"/>
  <c r="Q2392" i="27"/>
  <c r="Q2391" i="27"/>
  <c r="Q2390" i="27"/>
  <c r="Q2389" i="27"/>
  <c r="Q2388" i="27"/>
  <c r="Q2387" i="27"/>
  <c r="Q2386" i="27"/>
  <c r="Q2385" i="27"/>
  <c r="Q2384" i="27"/>
  <c r="Q2383" i="27"/>
  <c r="Q2382" i="27"/>
  <c r="Q2381" i="27"/>
  <c r="Q2380" i="27"/>
  <c r="Q2379" i="27"/>
  <c r="Q2378" i="27"/>
  <c r="Q2377" i="27"/>
  <c r="Q2376" i="27"/>
  <c r="Q2375" i="27"/>
  <c r="Q2374" i="27"/>
  <c r="Q2373" i="27"/>
  <c r="Q2372" i="27"/>
  <c r="Q2371" i="27"/>
  <c r="Q2370" i="27"/>
  <c r="Q2369" i="27"/>
  <c r="Q2368" i="27"/>
  <c r="Q2367" i="27"/>
  <c r="Q2366" i="27"/>
  <c r="Q2365" i="27"/>
  <c r="Q2364" i="27"/>
  <c r="Q2363" i="27"/>
  <c r="Q2362" i="27"/>
  <c r="Q2361" i="27"/>
  <c r="Q2360" i="27"/>
  <c r="Q2359" i="27"/>
  <c r="Q2358" i="27"/>
  <c r="Q2357" i="27"/>
  <c r="Q2356" i="27"/>
  <c r="Q2355" i="27"/>
  <c r="Q2354" i="27"/>
  <c r="Q2353" i="27"/>
  <c r="Q2352" i="27"/>
  <c r="Q2351" i="27"/>
  <c r="Q2350" i="27"/>
  <c r="Q2349" i="27"/>
  <c r="Q2348" i="27"/>
  <c r="Q2347" i="27"/>
  <c r="Q2346" i="27"/>
  <c r="Q2345" i="27"/>
  <c r="Q2344" i="27"/>
  <c r="Q2343" i="27"/>
  <c r="Q2342" i="27"/>
  <c r="Q2341" i="27"/>
  <c r="Q2340" i="27"/>
  <c r="Q2339" i="27"/>
  <c r="Q2338" i="27"/>
  <c r="Q2337" i="27"/>
  <c r="Q2336" i="27"/>
  <c r="Q2335" i="27"/>
  <c r="Q2334" i="27"/>
  <c r="Q2333" i="27"/>
  <c r="Q2332" i="27"/>
  <c r="Q2331" i="27"/>
  <c r="Q2330" i="27"/>
  <c r="Q2329" i="27"/>
  <c r="Q2328" i="27"/>
  <c r="Q2327" i="27"/>
  <c r="Q2326" i="27"/>
  <c r="Q2325" i="27"/>
  <c r="Q2324" i="27"/>
  <c r="Q2323" i="27"/>
  <c r="Q2322" i="27"/>
  <c r="Q2321" i="27"/>
  <c r="Q2320" i="27"/>
  <c r="Q2319" i="27"/>
  <c r="Q2318" i="27"/>
  <c r="Q2317" i="27"/>
  <c r="Q2316" i="27"/>
  <c r="Q2315" i="27"/>
  <c r="Q2314" i="27"/>
  <c r="Q2313" i="27"/>
  <c r="Q2312" i="27"/>
  <c r="Q2311" i="27"/>
  <c r="Q2310" i="27"/>
  <c r="Q2309" i="27"/>
  <c r="Q2308" i="27"/>
  <c r="Q2307" i="27"/>
  <c r="Q2306" i="27"/>
  <c r="Q2305" i="27"/>
  <c r="Q2304" i="27"/>
  <c r="Q2303" i="27"/>
  <c r="Q2302" i="27"/>
  <c r="Q2301" i="27"/>
  <c r="Q2300" i="27"/>
  <c r="Q2299" i="27"/>
  <c r="Q2298" i="27"/>
  <c r="Q2297" i="27"/>
  <c r="Q2296" i="27"/>
  <c r="Q2295" i="27"/>
  <c r="Q2294" i="27"/>
  <c r="Q2293" i="27"/>
  <c r="Q2292" i="27"/>
  <c r="Q2291" i="27"/>
  <c r="Q2290" i="27"/>
  <c r="Q2289" i="27"/>
  <c r="Q2288" i="27"/>
  <c r="Q2287" i="27"/>
  <c r="Q2286" i="27"/>
  <c r="Q2285" i="27"/>
  <c r="Q2284" i="27"/>
  <c r="Q2283" i="27"/>
  <c r="Q2282" i="27"/>
  <c r="Q2281" i="27"/>
  <c r="Q2280" i="27"/>
  <c r="Q2279" i="27"/>
  <c r="Q2278" i="27"/>
  <c r="Q2277" i="27"/>
  <c r="Q2276" i="27"/>
  <c r="Q2275" i="27"/>
  <c r="Q2274" i="27"/>
  <c r="Q2273" i="27"/>
  <c r="Q2272" i="27"/>
  <c r="Q2271" i="27"/>
  <c r="Q2270" i="27"/>
  <c r="Q2269" i="27"/>
  <c r="Q2268" i="27"/>
  <c r="Q2267" i="27"/>
  <c r="Q2266" i="27"/>
  <c r="Q2265" i="27"/>
  <c r="Q2264" i="27"/>
  <c r="Q2263" i="27"/>
  <c r="Q2262" i="27"/>
  <c r="Q2261" i="27"/>
  <c r="Q2260" i="27"/>
  <c r="Q2259" i="27"/>
  <c r="Q2258" i="27"/>
  <c r="Q2257" i="27"/>
  <c r="Q2256" i="27"/>
  <c r="Q2255" i="27"/>
  <c r="Q2254" i="27"/>
  <c r="Q2253" i="27"/>
  <c r="Q2252" i="27"/>
  <c r="Q2251" i="27"/>
  <c r="Q2250" i="27"/>
  <c r="Q2249" i="27"/>
  <c r="Q2248" i="27"/>
  <c r="Q2247" i="27"/>
  <c r="Q2246" i="27"/>
  <c r="Q2245" i="27"/>
  <c r="Q2244" i="27"/>
  <c r="Q2243" i="27"/>
  <c r="Q2242" i="27"/>
  <c r="Q2241" i="27"/>
  <c r="Q2240" i="27"/>
  <c r="Q2239" i="27"/>
  <c r="Q2238" i="27"/>
  <c r="Q2237" i="27"/>
  <c r="Q2236" i="27"/>
  <c r="Q2235" i="27"/>
  <c r="Q2234" i="27"/>
  <c r="Q2233" i="27"/>
  <c r="Q2232" i="27"/>
  <c r="Q2231" i="27"/>
  <c r="Q2230" i="27"/>
  <c r="Q2229" i="27"/>
  <c r="Q2228" i="27"/>
  <c r="Q2227" i="27"/>
  <c r="Q2226" i="27"/>
  <c r="Q2225" i="27"/>
  <c r="Q2224" i="27"/>
  <c r="Q2223" i="27"/>
  <c r="Q2222" i="27"/>
  <c r="Q2221" i="27"/>
  <c r="Q2220" i="27"/>
  <c r="Q2219" i="27"/>
  <c r="Q2218" i="27"/>
  <c r="Q2217" i="27"/>
  <c r="Q2216" i="27"/>
  <c r="Q2215" i="27"/>
  <c r="Q2214" i="27"/>
  <c r="Q2213" i="27"/>
  <c r="Q2212" i="27"/>
  <c r="Q2211" i="27"/>
  <c r="Q2210" i="27"/>
  <c r="Q2209" i="27"/>
  <c r="Q2208" i="27"/>
  <c r="Q2207" i="27"/>
  <c r="Q2206" i="27"/>
  <c r="Q2205" i="27"/>
  <c r="Q2204" i="27"/>
  <c r="Q2203" i="27"/>
  <c r="Q2202" i="27"/>
  <c r="Q2201" i="27"/>
  <c r="Q2200" i="27"/>
  <c r="Q2199" i="27"/>
  <c r="Q2198" i="27"/>
  <c r="Q2197" i="27"/>
  <c r="Q2196" i="27"/>
  <c r="Q2195" i="27"/>
  <c r="Q2194" i="27"/>
  <c r="Q2193" i="27"/>
  <c r="Q2192" i="27"/>
  <c r="Q2191" i="27"/>
  <c r="Q2190" i="27"/>
  <c r="Q2189" i="27"/>
  <c r="Q2188" i="27"/>
  <c r="Q2187" i="27"/>
  <c r="Q2186" i="27"/>
  <c r="Q2185" i="27"/>
  <c r="Q2184" i="27"/>
  <c r="Q2183" i="27"/>
  <c r="Q2182" i="27"/>
  <c r="Q2181" i="27"/>
  <c r="Q2180" i="27"/>
  <c r="Q2179" i="27"/>
  <c r="Q2178" i="27"/>
  <c r="Q2177" i="27"/>
  <c r="Q2176" i="27"/>
  <c r="Q2175" i="27"/>
  <c r="Q2174" i="27"/>
  <c r="Q2173" i="27"/>
  <c r="Q2172" i="27"/>
  <c r="Q2171" i="27"/>
  <c r="Q2170" i="27"/>
  <c r="Q2169" i="27"/>
  <c r="Q2168" i="27"/>
  <c r="Q2167" i="27"/>
  <c r="Q2166" i="27"/>
  <c r="Q2165" i="27"/>
  <c r="Q2164" i="27"/>
  <c r="Q2163" i="27"/>
  <c r="Q2162" i="27"/>
  <c r="Q2161" i="27"/>
  <c r="Q2160" i="27"/>
  <c r="Q2159" i="27"/>
  <c r="Q2158" i="27"/>
  <c r="Q2157" i="27"/>
  <c r="Q2156" i="27"/>
  <c r="Q2155" i="27"/>
  <c r="Q2154" i="27"/>
  <c r="Q2153" i="27"/>
  <c r="Q2152" i="27"/>
  <c r="Q2151" i="27"/>
  <c r="Q2150" i="27"/>
  <c r="Q2149" i="27"/>
  <c r="Q2148" i="27"/>
  <c r="Q2147" i="27"/>
  <c r="Q2146" i="27"/>
  <c r="Q2145" i="27"/>
  <c r="Q2144" i="27"/>
  <c r="Q2143" i="27"/>
  <c r="Q2142" i="27"/>
  <c r="Q2141" i="27"/>
  <c r="Q2140" i="27"/>
  <c r="Q2139" i="27"/>
  <c r="Q2138" i="27"/>
  <c r="Q2137" i="27"/>
  <c r="Q2136" i="27"/>
  <c r="Q2135" i="27"/>
  <c r="Q2134" i="27"/>
  <c r="Q2133" i="27"/>
  <c r="Q2132" i="27"/>
  <c r="Q2131" i="27"/>
  <c r="Q2130" i="27"/>
  <c r="Q2129" i="27"/>
  <c r="Q2128" i="27"/>
  <c r="Q2127" i="27"/>
  <c r="Q2126" i="27"/>
  <c r="Q2125" i="27"/>
  <c r="Q2124" i="27"/>
  <c r="Q2123" i="27"/>
  <c r="Q2122" i="27"/>
  <c r="Q2121" i="27"/>
  <c r="Q2120" i="27"/>
  <c r="Q2119" i="27"/>
  <c r="Q2118" i="27"/>
  <c r="Q2117" i="27"/>
  <c r="Q2116" i="27"/>
  <c r="Q2115" i="27"/>
  <c r="Q2114" i="27"/>
  <c r="Q2113" i="27"/>
  <c r="Q2112" i="27"/>
  <c r="Q2111" i="27"/>
  <c r="Q2110" i="27"/>
  <c r="Q2109" i="27"/>
  <c r="Q2108" i="27"/>
  <c r="Q2107" i="27"/>
  <c r="Q2106" i="27"/>
  <c r="Q2105" i="27"/>
  <c r="Q2104" i="27"/>
  <c r="Q2103" i="27"/>
  <c r="Q2102" i="27"/>
  <c r="Q2101" i="27"/>
  <c r="Q2100" i="27"/>
  <c r="Q2099" i="27"/>
  <c r="Q2098" i="27"/>
  <c r="Q2097" i="27"/>
  <c r="Q2096" i="27"/>
  <c r="Q2095" i="27"/>
  <c r="Q2094" i="27"/>
  <c r="Q2093" i="27"/>
  <c r="Q2092" i="27"/>
  <c r="Q2091" i="27"/>
  <c r="Q2090" i="27"/>
  <c r="Q2089" i="27"/>
  <c r="Q2088" i="27"/>
  <c r="Q2087" i="27"/>
  <c r="Q2086" i="27"/>
  <c r="Q2085" i="27"/>
  <c r="Q2084" i="27"/>
  <c r="Q2083" i="27"/>
  <c r="Q2082" i="27"/>
  <c r="Q2081" i="27"/>
  <c r="Q2080" i="27"/>
  <c r="Q2079" i="27"/>
  <c r="Q2078" i="27"/>
  <c r="Q2077" i="27"/>
  <c r="Q2076" i="27"/>
  <c r="Q2075" i="27"/>
  <c r="Q2074" i="27"/>
  <c r="Q2073" i="27"/>
  <c r="Q2072" i="27"/>
  <c r="Q2071" i="27"/>
  <c r="Q2070" i="27"/>
  <c r="Q2069" i="27"/>
  <c r="Q2068" i="27"/>
  <c r="Q2067" i="27"/>
  <c r="Q2066" i="27"/>
  <c r="Q2065" i="27"/>
  <c r="Q2064" i="27"/>
  <c r="Q2063" i="27"/>
  <c r="Q2062" i="27"/>
  <c r="Q2061" i="27"/>
  <c r="Q2060" i="27"/>
  <c r="Q2059" i="27"/>
  <c r="Q2058" i="27"/>
  <c r="Q2057" i="27"/>
  <c r="Q2056" i="27"/>
  <c r="Q2055" i="27"/>
  <c r="Q2054" i="27"/>
  <c r="Q2053" i="27"/>
  <c r="Q2052" i="27"/>
  <c r="Q2051" i="27"/>
  <c r="Q2050" i="27"/>
  <c r="Q2049" i="27"/>
  <c r="Q2048" i="27"/>
  <c r="Q2047" i="27"/>
  <c r="Q2046" i="27"/>
  <c r="Q2045" i="27"/>
  <c r="Q2044" i="27"/>
  <c r="Q2043" i="27"/>
  <c r="Q2042" i="27"/>
  <c r="Q2041" i="27"/>
  <c r="Q2040" i="27"/>
  <c r="Q2039" i="27"/>
  <c r="Q2038" i="27"/>
  <c r="Q2037" i="27"/>
  <c r="Q2036" i="27"/>
  <c r="Q2035" i="27"/>
  <c r="Q2034" i="27"/>
  <c r="Q2033" i="27"/>
  <c r="Q2032" i="27"/>
  <c r="Q2031" i="27"/>
  <c r="Q2030" i="27"/>
  <c r="Q2029" i="27"/>
  <c r="Q2028" i="27"/>
  <c r="Q2027" i="27"/>
  <c r="Q2026" i="27"/>
  <c r="Q2025" i="27"/>
  <c r="Q2024" i="27"/>
  <c r="Q2023" i="27"/>
  <c r="Q2022" i="27"/>
  <c r="Q2021" i="27"/>
  <c r="Q2020" i="27"/>
  <c r="Q2019" i="27"/>
  <c r="Q2018" i="27"/>
  <c r="Q2017" i="27"/>
  <c r="Q2016" i="27"/>
  <c r="Q2015" i="27"/>
  <c r="Q2014" i="27"/>
  <c r="Q2013" i="27"/>
  <c r="Q2012" i="27"/>
  <c r="Q2011" i="27"/>
  <c r="Q2010" i="27"/>
  <c r="Q2009" i="27"/>
  <c r="Q2008" i="27"/>
  <c r="Q2007" i="27"/>
  <c r="Q2006" i="27"/>
  <c r="Q2005" i="27"/>
  <c r="Q2004" i="27"/>
  <c r="Q2003" i="27"/>
  <c r="Q2002" i="27"/>
  <c r="Q2001" i="27"/>
  <c r="Q2000" i="27"/>
  <c r="Q1999" i="27"/>
  <c r="Q1998" i="27"/>
  <c r="Q1997" i="27"/>
  <c r="Q1996" i="27"/>
  <c r="Q1995" i="27"/>
  <c r="Q1994" i="27"/>
  <c r="Q1993" i="27"/>
  <c r="Q1992" i="27"/>
  <c r="Q1991" i="27"/>
  <c r="Q1990" i="27"/>
  <c r="Q1989" i="27"/>
  <c r="Q1988" i="27"/>
  <c r="Q1987" i="27"/>
  <c r="Q1986" i="27"/>
  <c r="Q1985" i="27"/>
  <c r="Q1984" i="27"/>
  <c r="Q1983" i="27"/>
  <c r="Q1982" i="27"/>
  <c r="Q1981" i="27"/>
  <c r="Q1980" i="27"/>
  <c r="Q1979" i="27"/>
  <c r="Q1978" i="27"/>
  <c r="Q1977" i="27"/>
  <c r="Q1976" i="27"/>
  <c r="Q1975" i="27"/>
  <c r="Q1974" i="27"/>
  <c r="Q1973" i="27"/>
  <c r="Q1972" i="27"/>
  <c r="Q1971" i="27"/>
  <c r="Q1970" i="27"/>
  <c r="Q1969" i="27"/>
  <c r="Q1968" i="27"/>
  <c r="Q1967" i="27"/>
  <c r="Q1966" i="27"/>
  <c r="Q1965" i="27"/>
  <c r="Q1964" i="27"/>
  <c r="Q1963" i="27"/>
  <c r="Q1962" i="27"/>
  <c r="Q1961" i="27"/>
  <c r="Q1960" i="27"/>
  <c r="Q1959" i="27"/>
  <c r="Q1958" i="27"/>
  <c r="Q1957" i="27"/>
  <c r="Q1956" i="27"/>
  <c r="Q1955" i="27"/>
  <c r="Q1954" i="27"/>
  <c r="Q1953" i="27"/>
  <c r="Q1952" i="27"/>
  <c r="Q1951" i="27"/>
  <c r="Q1950" i="27"/>
  <c r="Q1949" i="27"/>
  <c r="Q1948" i="27"/>
  <c r="Q1947" i="27"/>
  <c r="Q1946" i="27"/>
  <c r="Q1945" i="27"/>
  <c r="Q1944" i="27"/>
  <c r="Q1943" i="27"/>
  <c r="Q1942" i="27"/>
  <c r="Q1941" i="27"/>
  <c r="Q1940" i="27"/>
  <c r="Q1939" i="27"/>
  <c r="Q1938" i="27"/>
  <c r="Q1937" i="27"/>
  <c r="Q1936" i="27"/>
  <c r="Q1935" i="27"/>
  <c r="Q1934" i="27"/>
  <c r="Q1933" i="27"/>
  <c r="Q1932" i="27"/>
  <c r="Q1931" i="27"/>
  <c r="Q1930" i="27"/>
  <c r="Q1929" i="27"/>
  <c r="Q1928" i="27"/>
  <c r="Q1927" i="27"/>
  <c r="Q1926" i="27"/>
  <c r="Q1925" i="27"/>
  <c r="Q1924" i="27"/>
  <c r="Q1923" i="27"/>
  <c r="Q1922" i="27"/>
  <c r="Q1921" i="27"/>
  <c r="Q1920" i="27"/>
  <c r="Q1919" i="27"/>
  <c r="Q1918" i="27"/>
  <c r="Q1917" i="27"/>
  <c r="Q1916" i="27"/>
  <c r="Q1915" i="27"/>
  <c r="Q1914" i="27"/>
  <c r="Q1913" i="27"/>
  <c r="Q1912" i="27"/>
  <c r="Q1911" i="27"/>
  <c r="Q1910" i="27"/>
  <c r="Q1909" i="27"/>
  <c r="Q1908" i="27"/>
  <c r="Q1907" i="27"/>
  <c r="Q1906" i="27"/>
  <c r="Q1905" i="27"/>
  <c r="Q1904" i="27"/>
  <c r="Q1903" i="27"/>
  <c r="Q1902" i="27"/>
  <c r="Q1901" i="27"/>
  <c r="Q1900" i="27"/>
  <c r="Q1899" i="27"/>
  <c r="Q1898" i="27"/>
  <c r="Q1897" i="27"/>
  <c r="Q1896" i="27"/>
  <c r="Q1895" i="27"/>
  <c r="Q1894" i="27"/>
  <c r="Q1893" i="27"/>
  <c r="Q1892" i="27"/>
  <c r="Q1891" i="27"/>
  <c r="Q1890" i="27"/>
  <c r="Q1889" i="27"/>
  <c r="Q1888" i="27"/>
  <c r="Q1887" i="27"/>
  <c r="Q1886" i="27"/>
  <c r="Q1885" i="27"/>
  <c r="Q1884" i="27"/>
  <c r="Q1883" i="27"/>
  <c r="Q1882" i="27"/>
  <c r="Q1881" i="27"/>
  <c r="Q1880" i="27"/>
  <c r="Q1879" i="27"/>
  <c r="Q1878" i="27"/>
  <c r="Q1877" i="27"/>
  <c r="Q1876" i="27"/>
  <c r="Q1875" i="27"/>
  <c r="Q1874" i="27"/>
  <c r="Q1873" i="27"/>
  <c r="Q1872" i="27"/>
  <c r="Q1871" i="27"/>
  <c r="Q1870" i="27"/>
  <c r="Q1869" i="27"/>
  <c r="Q1868" i="27"/>
  <c r="Q1867" i="27"/>
  <c r="Q1866" i="27"/>
  <c r="Q1865" i="27"/>
  <c r="Q1864" i="27"/>
  <c r="Q1863" i="27"/>
  <c r="Q1862" i="27"/>
  <c r="Q1861" i="27"/>
  <c r="Q1860" i="27"/>
  <c r="Q1859" i="27"/>
  <c r="Q1858" i="27"/>
  <c r="Q1857" i="27"/>
  <c r="Q1856" i="27"/>
  <c r="Q1855" i="27"/>
  <c r="Q1854" i="27"/>
  <c r="Q1853" i="27"/>
  <c r="Q1852" i="27"/>
  <c r="Q1851" i="27"/>
  <c r="Q1850" i="27"/>
  <c r="Q1849" i="27"/>
  <c r="Q1848" i="27"/>
  <c r="Q1847" i="27"/>
  <c r="Q1846" i="27"/>
  <c r="Q1845" i="27"/>
  <c r="Q1844" i="27"/>
  <c r="Q1843" i="27"/>
  <c r="Q1842" i="27"/>
  <c r="Q1841" i="27"/>
  <c r="Q1840" i="27"/>
  <c r="Q1839" i="27"/>
  <c r="Q1838" i="27"/>
  <c r="Q1837" i="27"/>
  <c r="Q1836" i="27"/>
  <c r="Q1835" i="27"/>
  <c r="Q1834" i="27"/>
  <c r="Q1833" i="27"/>
  <c r="Q1832" i="27"/>
  <c r="Q1831" i="27"/>
  <c r="Q1830" i="27"/>
  <c r="Q1829" i="27"/>
  <c r="Q1828" i="27"/>
  <c r="Q1827" i="27"/>
  <c r="Q1826" i="27"/>
  <c r="Q1825" i="27"/>
  <c r="Q1824" i="27"/>
  <c r="Q1823" i="27"/>
  <c r="Q1822" i="27"/>
  <c r="Q1821" i="27"/>
  <c r="Q1820" i="27"/>
  <c r="Q1819" i="27"/>
  <c r="Q1818" i="27"/>
  <c r="Q1817" i="27"/>
  <c r="Q1816" i="27"/>
  <c r="Q1815" i="27"/>
  <c r="Q1814" i="27"/>
  <c r="Q1813" i="27"/>
  <c r="Q1812" i="27"/>
  <c r="Q1811" i="27"/>
  <c r="Q1810" i="27"/>
  <c r="Q1809" i="27"/>
  <c r="Q1808" i="27"/>
  <c r="Q1807" i="27"/>
  <c r="Q1806" i="27"/>
  <c r="Q1805" i="27"/>
  <c r="Q1804" i="27"/>
  <c r="Q1803" i="27"/>
  <c r="Q1802" i="27"/>
  <c r="Q1801" i="27"/>
  <c r="Q1800" i="27"/>
  <c r="Q1799" i="27"/>
  <c r="Q1798" i="27"/>
  <c r="Q1797" i="27"/>
  <c r="Q1796" i="27"/>
  <c r="Q1795" i="27"/>
  <c r="Q1794" i="27"/>
  <c r="Q1793" i="27"/>
  <c r="Q1792" i="27"/>
  <c r="Q1791" i="27"/>
  <c r="Q1790" i="27"/>
  <c r="Q1789" i="27"/>
  <c r="Q1788" i="27"/>
  <c r="Q1787" i="27"/>
  <c r="Q1786" i="27"/>
  <c r="Q1785" i="27"/>
  <c r="Q1784" i="27"/>
  <c r="Q1783" i="27"/>
  <c r="Q1782" i="27"/>
  <c r="Q1781" i="27"/>
  <c r="Q1780" i="27"/>
  <c r="Q1779" i="27"/>
  <c r="Q1778" i="27"/>
  <c r="Q1777" i="27"/>
  <c r="Q1776" i="27"/>
  <c r="Q1775" i="27"/>
  <c r="Q1774" i="27"/>
  <c r="Q1773" i="27"/>
  <c r="Q1772" i="27"/>
  <c r="Q1771" i="27"/>
  <c r="Q1770" i="27"/>
  <c r="Q1769" i="27"/>
  <c r="Q1768" i="27"/>
  <c r="Q1767" i="27"/>
  <c r="Q1766" i="27"/>
  <c r="Q1765" i="27"/>
  <c r="Q1764" i="27"/>
  <c r="Q1763" i="27"/>
  <c r="Q1762" i="27"/>
  <c r="Q1761" i="27"/>
  <c r="Q1760" i="27"/>
  <c r="Q1759" i="27"/>
  <c r="Q1758" i="27"/>
  <c r="Q1757" i="27"/>
  <c r="Q1756" i="27"/>
  <c r="Q1755" i="27"/>
  <c r="Q1754" i="27"/>
  <c r="Q1753" i="27"/>
  <c r="Q1752" i="27"/>
  <c r="Q1751" i="27"/>
  <c r="Q1750" i="27"/>
  <c r="Q1749" i="27"/>
  <c r="Q1748" i="27"/>
  <c r="Q1747" i="27"/>
  <c r="Q1746" i="27"/>
  <c r="Q1745" i="27"/>
  <c r="Q1744" i="27"/>
  <c r="Q1743" i="27"/>
  <c r="Q1742" i="27"/>
  <c r="Q1741" i="27"/>
  <c r="Q1740" i="27"/>
  <c r="Q1739" i="27"/>
  <c r="Q1738" i="27"/>
  <c r="Q1737" i="27"/>
  <c r="Q1736" i="27"/>
  <c r="Q1735" i="27"/>
  <c r="Q1734" i="27"/>
  <c r="Q1733" i="27"/>
  <c r="Q1732" i="27"/>
  <c r="Q1731" i="27"/>
  <c r="Q1730" i="27"/>
  <c r="Q1729" i="27"/>
  <c r="Q1728" i="27"/>
  <c r="Q1727" i="27"/>
  <c r="Q1726" i="27"/>
  <c r="Q1725" i="27"/>
  <c r="Q1724" i="27"/>
  <c r="Q1723" i="27"/>
  <c r="Q1722" i="27"/>
  <c r="Q1721" i="27"/>
  <c r="Q1720" i="27"/>
  <c r="Q1719" i="27"/>
  <c r="Q1718" i="27"/>
  <c r="Q1717" i="27"/>
  <c r="Q1716" i="27"/>
  <c r="Q1715" i="27"/>
  <c r="Q1714" i="27"/>
  <c r="Q1713" i="27"/>
  <c r="Q1712" i="27"/>
  <c r="Q1711" i="27"/>
  <c r="Q1710" i="27"/>
  <c r="Q1709" i="27"/>
  <c r="Q1708" i="27"/>
  <c r="Q1707" i="27"/>
  <c r="Q1706" i="27"/>
  <c r="Q1705" i="27"/>
  <c r="Q1704" i="27"/>
  <c r="Q1703" i="27"/>
  <c r="Q1702" i="27"/>
  <c r="Q1701" i="27"/>
  <c r="Q1700" i="27"/>
  <c r="Q1699" i="27"/>
  <c r="Q1698" i="27"/>
  <c r="Q1697" i="27"/>
  <c r="Q1696" i="27"/>
  <c r="Q1695" i="27"/>
  <c r="Q1694" i="27"/>
  <c r="Q1693" i="27"/>
  <c r="Q1692" i="27"/>
  <c r="Q1691" i="27"/>
  <c r="Q1690" i="27"/>
  <c r="Q1689" i="27"/>
  <c r="Q1688" i="27"/>
  <c r="Q1687" i="27"/>
  <c r="Q1686" i="27"/>
  <c r="Q1685" i="27"/>
  <c r="Q1684" i="27"/>
  <c r="Q1683" i="27"/>
  <c r="Q1682" i="27"/>
  <c r="Q1681" i="27"/>
  <c r="Q1680" i="27"/>
  <c r="Q1679" i="27"/>
  <c r="Q1678" i="27"/>
  <c r="Q1677" i="27"/>
  <c r="Q1676" i="27"/>
  <c r="Q1675" i="27"/>
  <c r="Q1674" i="27"/>
  <c r="Q1673" i="27"/>
  <c r="Q1672" i="27"/>
  <c r="Q1671" i="27"/>
  <c r="Q1670" i="27"/>
  <c r="Q1669" i="27"/>
  <c r="Q1668" i="27"/>
  <c r="Q1667" i="27"/>
  <c r="Q1666" i="27"/>
  <c r="Q1665" i="27"/>
  <c r="Q1664" i="27"/>
  <c r="Q1663" i="27"/>
  <c r="Q1662" i="27"/>
  <c r="Q1661" i="27"/>
  <c r="Q1660" i="27"/>
  <c r="Q1659" i="27"/>
  <c r="Q1658" i="27"/>
  <c r="Q1657" i="27"/>
  <c r="Q1656" i="27"/>
  <c r="Q1655" i="27"/>
  <c r="Q1654" i="27"/>
  <c r="Q1653" i="27"/>
  <c r="Q1652" i="27"/>
  <c r="Q1651" i="27"/>
  <c r="Q1650" i="27"/>
  <c r="Q1649" i="27"/>
  <c r="Q1648" i="27"/>
  <c r="Q1647" i="27"/>
  <c r="Q1646" i="27"/>
  <c r="Q1645" i="27"/>
  <c r="Q1644" i="27"/>
  <c r="Q1643" i="27"/>
  <c r="Q1642" i="27"/>
  <c r="Q1641" i="27"/>
  <c r="Q1640" i="27"/>
  <c r="Q1639" i="27"/>
  <c r="Q1638" i="27"/>
  <c r="Q1637" i="27"/>
  <c r="Q1636" i="27"/>
  <c r="Q1635" i="27"/>
  <c r="Q1634" i="27"/>
  <c r="Q1633" i="27"/>
  <c r="Q1632" i="27"/>
  <c r="Q1631" i="27"/>
  <c r="Q1630" i="27"/>
  <c r="Q1629" i="27"/>
  <c r="Q1628" i="27"/>
  <c r="Q1627" i="27"/>
  <c r="Q1626" i="27"/>
  <c r="Q1625" i="27"/>
  <c r="Q1624" i="27"/>
  <c r="Q1623" i="27"/>
  <c r="Q1622" i="27"/>
  <c r="Q1621" i="27"/>
  <c r="Q1620" i="27"/>
  <c r="Q1619" i="27"/>
  <c r="Q1618" i="27"/>
  <c r="Q1617" i="27"/>
  <c r="Q1616" i="27"/>
  <c r="Q1615" i="27"/>
  <c r="Q1614" i="27"/>
  <c r="Q1613" i="27"/>
  <c r="Q1612" i="27"/>
  <c r="Q1611" i="27"/>
  <c r="Q1610" i="27"/>
  <c r="Q1609" i="27"/>
  <c r="Q1608" i="27"/>
  <c r="Q1607" i="27"/>
  <c r="Q1606" i="27"/>
  <c r="Q1605" i="27"/>
  <c r="Q1604" i="27"/>
  <c r="Q1603" i="27"/>
  <c r="Q1602" i="27"/>
  <c r="Q1601" i="27"/>
  <c r="Q1600" i="27"/>
  <c r="Q1599" i="27"/>
  <c r="Q1598" i="27"/>
  <c r="Q1597" i="27"/>
  <c r="Q1596" i="27"/>
  <c r="Q1595" i="27"/>
  <c r="Q1594" i="27"/>
  <c r="Q1593" i="27"/>
  <c r="Q1592" i="27"/>
  <c r="Q1591" i="27"/>
  <c r="Q1590" i="27"/>
  <c r="Q1589" i="27"/>
  <c r="Q1588" i="27"/>
  <c r="Q1587" i="27"/>
  <c r="Q1586" i="27"/>
  <c r="Q1585" i="27"/>
  <c r="Q1584" i="27"/>
  <c r="Q1583" i="27"/>
  <c r="Q1582" i="27"/>
  <c r="Q1581" i="27"/>
  <c r="Q1580" i="27"/>
  <c r="Q1579" i="27"/>
  <c r="Q1578" i="27"/>
  <c r="Q1577" i="27"/>
  <c r="Q1576" i="27"/>
  <c r="Q1575" i="27"/>
  <c r="Q1574" i="27"/>
  <c r="Q1573" i="27"/>
  <c r="Q1572" i="27"/>
  <c r="Q1571" i="27"/>
  <c r="Q1570" i="27"/>
  <c r="Q1569" i="27"/>
  <c r="Q1568" i="27"/>
  <c r="Q1567" i="27"/>
  <c r="Q1566" i="27"/>
  <c r="Q1565" i="27"/>
  <c r="Q1564" i="27"/>
  <c r="Q1563" i="27"/>
  <c r="Q1562" i="27"/>
  <c r="Q1561" i="27"/>
  <c r="Q1560" i="27"/>
  <c r="Q1559" i="27"/>
  <c r="Q1558" i="27"/>
  <c r="Q1557" i="27"/>
  <c r="Q1556" i="27"/>
  <c r="Q1555" i="27"/>
  <c r="Q1554" i="27"/>
  <c r="Q1553" i="27"/>
  <c r="Q1552" i="27"/>
  <c r="Q1551" i="27"/>
  <c r="Q1550" i="27"/>
  <c r="Q1549" i="27"/>
  <c r="Q1548" i="27"/>
  <c r="Q1547" i="27"/>
  <c r="Q1546" i="27"/>
  <c r="Q1545" i="27"/>
  <c r="Q1544" i="27"/>
  <c r="Q1543" i="27"/>
  <c r="Q1542" i="27"/>
  <c r="Q1541" i="27"/>
  <c r="Q1540" i="27"/>
  <c r="Q1539" i="27"/>
  <c r="Q1538" i="27"/>
  <c r="Q1537" i="27"/>
  <c r="Q1536" i="27"/>
  <c r="Q1535" i="27"/>
  <c r="Q1534" i="27"/>
  <c r="Q1533" i="27"/>
  <c r="Q1532" i="27"/>
  <c r="Q1531" i="27"/>
  <c r="Q1530" i="27"/>
  <c r="Q1529" i="27"/>
  <c r="Q1528" i="27"/>
  <c r="Q1527" i="27"/>
  <c r="Q1526" i="27"/>
  <c r="Q1525" i="27"/>
  <c r="Q1524" i="27"/>
  <c r="Q1523" i="27"/>
  <c r="Q1522" i="27"/>
  <c r="Q1521" i="27"/>
  <c r="Q1520" i="27"/>
  <c r="Q1519" i="27"/>
  <c r="Q1518" i="27"/>
  <c r="Q1517" i="27"/>
  <c r="Q1516" i="27"/>
  <c r="Q1515" i="27"/>
  <c r="Q1514" i="27"/>
  <c r="Q1513" i="27"/>
  <c r="Q1512" i="27"/>
  <c r="Q1511" i="27"/>
  <c r="Q1510" i="27"/>
  <c r="Q1509" i="27"/>
  <c r="Q1508" i="27"/>
  <c r="Q1507" i="27"/>
  <c r="Q1506" i="27"/>
  <c r="Q1505" i="27"/>
  <c r="Q1504" i="27"/>
  <c r="Q1503" i="27"/>
  <c r="Q1502" i="27"/>
  <c r="Q1501" i="27"/>
  <c r="Q1500" i="27"/>
  <c r="Q1499" i="27"/>
  <c r="Q1498" i="27"/>
  <c r="Q1497" i="27"/>
  <c r="Q1496" i="27"/>
  <c r="Q1495" i="27"/>
  <c r="Q1494" i="27"/>
  <c r="Q1493" i="27"/>
  <c r="Q1492" i="27"/>
  <c r="Q1491" i="27"/>
  <c r="Q1490" i="27"/>
  <c r="Q1489" i="27"/>
  <c r="Q1488" i="27"/>
  <c r="Q1487" i="27"/>
  <c r="Q1486" i="27"/>
  <c r="Q1485" i="27"/>
  <c r="Q1484" i="27"/>
  <c r="Q1483" i="27"/>
  <c r="Q1482" i="27"/>
  <c r="Q1481" i="27"/>
  <c r="Q1480" i="27"/>
  <c r="Q1479" i="27"/>
  <c r="Q1478" i="27"/>
  <c r="Q1477" i="27"/>
  <c r="Q1476" i="27"/>
  <c r="Q1475" i="27"/>
  <c r="Q1474" i="27"/>
  <c r="Q1473" i="27"/>
  <c r="Q1472" i="27"/>
  <c r="Q1471" i="27"/>
  <c r="Q1470" i="27"/>
  <c r="Q1469" i="27"/>
  <c r="Q1468" i="27"/>
  <c r="Q1467" i="27"/>
  <c r="Q1466" i="27"/>
  <c r="Q1465" i="27"/>
  <c r="Q1464" i="27"/>
  <c r="Q1463" i="27"/>
  <c r="Q1462" i="27"/>
  <c r="Q1461" i="27"/>
  <c r="Q1460" i="27"/>
  <c r="Q1459" i="27"/>
  <c r="Q1458" i="27"/>
  <c r="Q1457" i="27"/>
  <c r="Q1456" i="27"/>
  <c r="Q1455" i="27"/>
  <c r="Q1454" i="27"/>
  <c r="Q1453" i="27"/>
  <c r="Q1452" i="27"/>
  <c r="Q1451" i="27"/>
  <c r="Q1450" i="27"/>
  <c r="Q1449" i="27"/>
  <c r="Q1448" i="27"/>
  <c r="Q1447" i="27"/>
  <c r="Q1446" i="27"/>
  <c r="Q1445" i="27"/>
  <c r="Q1444" i="27"/>
  <c r="Q1443" i="27"/>
  <c r="Q1442" i="27"/>
  <c r="Q1441" i="27"/>
  <c r="Q1440" i="27"/>
  <c r="Q1439" i="27"/>
  <c r="Q1438" i="27"/>
  <c r="Q1437" i="27"/>
  <c r="Q1436" i="27"/>
  <c r="Q1435" i="27"/>
  <c r="Q1434" i="27"/>
  <c r="Q1433" i="27"/>
  <c r="Q1432" i="27"/>
  <c r="Q1431" i="27"/>
  <c r="Q1430" i="27"/>
  <c r="Q1429" i="27"/>
  <c r="Q1428" i="27"/>
  <c r="Q1427" i="27"/>
  <c r="Q1426" i="27"/>
  <c r="Q1425" i="27"/>
  <c r="Q1424" i="27"/>
  <c r="Q1423" i="27"/>
  <c r="Q1422" i="27"/>
  <c r="Q1421" i="27"/>
  <c r="Q1420" i="27"/>
  <c r="Q1419" i="27"/>
  <c r="Q1418" i="27"/>
  <c r="Q1417" i="27"/>
  <c r="Q1416" i="27"/>
  <c r="Q1415" i="27"/>
  <c r="Q1414" i="27"/>
  <c r="Q1413" i="27"/>
  <c r="Q1412" i="27"/>
  <c r="Q1411" i="27"/>
  <c r="Q1410" i="27"/>
  <c r="Q1409" i="27"/>
  <c r="Q1408" i="27"/>
  <c r="Q1407" i="27"/>
  <c r="Q1406" i="27"/>
  <c r="Q1405" i="27"/>
  <c r="Q1404" i="27"/>
  <c r="Q1403" i="27"/>
  <c r="Q1402" i="27"/>
  <c r="Q1401" i="27"/>
  <c r="Q1400" i="27"/>
  <c r="Q1399" i="27"/>
  <c r="Q1398" i="27"/>
  <c r="Q1397" i="27"/>
  <c r="Q1396" i="27"/>
  <c r="Q1395" i="27"/>
  <c r="Q1394" i="27"/>
  <c r="Q1393" i="27"/>
  <c r="Q1392" i="27"/>
  <c r="Q1391" i="27"/>
  <c r="Q1390" i="27"/>
  <c r="Q1389" i="27"/>
  <c r="Q1388" i="27"/>
  <c r="Q1387" i="27"/>
  <c r="Q1386" i="27"/>
  <c r="Q1385" i="27"/>
  <c r="Q1384" i="27"/>
  <c r="Q1383" i="27"/>
  <c r="Q1382" i="27"/>
  <c r="Q1381" i="27"/>
  <c r="Q1380" i="27"/>
  <c r="Q1379" i="27"/>
  <c r="Q1378" i="27"/>
  <c r="Q1377" i="27"/>
  <c r="Q1376" i="27"/>
  <c r="Q1375" i="27"/>
  <c r="Q1374" i="27"/>
  <c r="Q1373" i="27"/>
  <c r="Q1372" i="27"/>
  <c r="Q1371" i="27"/>
  <c r="Q1370" i="27"/>
  <c r="Q1369" i="27"/>
  <c r="Q1368" i="27"/>
  <c r="Q1367" i="27"/>
  <c r="Q1366" i="27"/>
  <c r="Q1365" i="27"/>
  <c r="Q1364" i="27"/>
  <c r="Q1363" i="27"/>
  <c r="Q1362" i="27"/>
  <c r="Q1361" i="27"/>
  <c r="Q1360" i="27"/>
  <c r="Q1359" i="27"/>
  <c r="Q1358" i="27"/>
  <c r="Q1357" i="27"/>
  <c r="Q1356" i="27"/>
  <c r="Q1355" i="27"/>
  <c r="Q1354" i="27"/>
  <c r="Q1353" i="27"/>
  <c r="Q1352" i="27"/>
  <c r="Q1351" i="27"/>
  <c r="Q1350" i="27"/>
  <c r="Q1349" i="27"/>
  <c r="Q1348" i="27"/>
  <c r="Q1347" i="27"/>
  <c r="Q1346" i="27"/>
  <c r="Q1345" i="27"/>
  <c r="Q1344" i="27"/>
  <c r="Q1343" i="27"/>
  <c r="Q1342" i="27"/>
  <c r="Q1341" i="27"/>
  <c r="Q1340" i="27"/>
  <c r="Q1339" i="27"/>
  <c r="Q1338" i="27"/>
  <c r="Q1337" i="27"/>
  <c r="Q1336" i="27"/>
  <c r="Q1335" i="27"/>
  <c r="Q1334" i="27"/>
  <c r="Q1333" i="27"/>
  <c r="Q1332" i="27"/>
  <c r="Q1331" i="27"/>
  <c r="Q1330" i="27"/>
  <c r="Q1329" i="27"/>
  <c r="Q1328" i="27"/>
  <c r="Q1327" i="27"/>
  <c r="Q1326" i="27"/>
  <c r="Q1325" i="27"/>
  <c r="Q1324" i="27"/>
  <c r="Q1323" i="27"/>
  <c r="Q1322" i="27"/>
  <c r="Q1321" i="27"/>
  <c r="Q1320" i="27"/>
  <c r="Q1319" i="27"/>
  <c r="Q1318" i="27"/>
  <c r="Q1317" i="27"/>
  <c r="Q1316" i="27"/>
  <c r="Q1315" i="27"/>
  <c r="Q1314" i="27"/>
  <c r="Q1313" i="27"/>
  <c r="Q1312" i="27"/>
  <c r="Q1311" i="27"/>
  <c r="Q1310" i="27"/>
  <c r="Q1309" i="27"/>
  <c r="Q1308" i="27"/>
  <c r="Q1307" i="27"/>
  <c r="Q1306" i="27"/>
  <c r="Q1305" i="27"/>
  <c r="Q1304" i="27"/>
  <c r="Q1303" i="27"/>
  <c r="Q1302" i="27"/>
  <c r="Q1301" i="27"/>
  <c r="Q1300" i="27"/>
  <c r="Q1299" i="27"/>
  <c r="Q1298" i="27"/>
  <c r="Q1297" i="27"/>
  <c r="Q1296" i="27"/>
  <c r="Q1295" i="27"/>
  <c r="Q1294" i="27"/>
  <c r="Q1293" i="27"/>
  <c r="Q1292" i="27"/>
  <c r="Q1291" i="27"/>
  <c r="Q1290" i="27"/>
  <c r="Q1289" i="27"/>
  <c r="Q1288" i="27"/>
  <c r="Q1287" i="27"/>
  <c r="Q1286" i="27"/>
  <c r="Q1285" i="27"/>
  <c r="Q1284" i="27"/>
  <c r="Q1283" i="27"/>
  <c r="Q1282" i="27"/>
  <c r="Q1281" i="27"/>
  <c r="Q1280" i="27"/>
  <c r="Q1279" i="27"/>
  <c r="Q1278" i="27"/>
  <c r="Q1277" i="27"/>
  <c r="Q1276" i="27"/>
  <c r="Q1275" i="27"/>
  <c r="Q1274" i="27"/>
  <c r="Q1273" i="27"/>
  <c r="Q1272" i="27"/>
  <c r="Q1271" i="27"/>
  <c r="Q1270" i="27"/>
  <c r="Q1269" i="27"/>
  <c r="Q1268" i="27"/>
  <c r="Q1267" i="27"/>
  <c r="Q1266" i="27"/>
  <c r="Q1265" i="27"/>
  <c r="Q1264" i="27"/>
  <c r="Q1263" i="27"/>
  <c r="Q1262" i="27"/>
  <c r="Q1261" i="27"/>
  <c r="Q1260" i="27"/>
  <c r="Q1259" i="27"/>
  <c r="Q1258" i="27"/>
  <c r="Q1257" i="27"/>
  <c r="Q1256" i="27"/>
  <c r="Q1255" i="27"/>
  <c r="Q1254" i="27"/>
  <c r="Q1253" i="27"/>
  <c r="Q1252" i="27"/>
  <c r="Q1251" i="27"/>
  <c r="Q1250" i="27"/>
  <c r="Q1249" i="27"/>
  <c r="Q1248" i="27"/>
  <c r="Q1247" i="27"/>
  <c r="Q1246" i="27"/>
  <c r="Q1245" i="27"/>
  <c r="Q1244" i="27"/>
  <c r="Q1243" i="27"/>
  <c r="Q1242" i="27"/>
  <c r="Q1241" i="27"/>
  <c r="Q1240" i="27"/>
  <c r="Q1239" i="27"/>
  <c r="Q1238" i="27"/>
  <c r="Q1237" i="27"/>
  <c r="Q1236" i="27"/>
  <c r="Q1235" i="27"/>
  <c r="Q1234" i="27"/>
  <c r="Q1233" i="27"/>
  <c r="Q1232" i="27"/>
  <c r="Q1231" i="27"/>
  <c r="Q1230" i="27"/>
  <c r="Q1229" i="27"/>
  <c r="Q1228" i="27"/>
  <c r="Q1227" i="27"/>
  <c r="Q1226" i="27"/>
  <c r="Q1225" i="27"/>
  <c r="Q1224" i="27"/>
  <c r="Q1223" i="27"/>
  <c r="Q1222" i="27"/>
  <c r="Q1221" i="27"/>
  <c r="Q1220" i="27"/>
  <c r="Q1219" i="27"/>
  <c r="Q1218" i="27"/>
  <c r="Q1217" i="27"/>
  <c r="Q1216" i="27"/>
  <c r="Q1215" i="27"/>
  <c r="Q1214" i="27"/>
  <c r="Q1213" i="27"/>
  <c r="Q1212" i="27"/>
  <c r="Q1211" i="27"/>
  <c r="Q1210" i="27"/>
  <c r="Q1209" i="27"/>
  <c r="Q1208" i="27"/>
  <c r="Q1207" i="27"/>
  <c r="Q1206" i="27"/>
  <c r="Q1205" i="27"/>
  <c r="Q1204" i="27"/>
  <c r="Q1203" i="27"/>
  <c r="Q1202" i="27"/>
  <c r="Q1201" i="27"/>
  <c r="Q1200" i="27"/>
  <c r="Q1199" i="27"/>
  <c r="Q1198" i="27"/>
  <c r="Q1197" i="27"/>
  <c r="Q1196" i="27"/>
  <c r="Q1195" i="27"/>
  <c r="Q1194" i="27"/>
  <c r="Q1193" i="27"/>
  <c r="Q1192" i="27"/>
  <c r="Q1191" i="27"/>
  <c r="Q1190" i="27"/>
  <c r="Q1189" i="27"/>
  <c r="Q1188" i="27"/>
  <c r="Q1187" i="27"/>
  <c r="Q1186" i="27"/>
  <c r="Q1185" i="27"/>
  <c r="Q1184" i="27"/>
  <c r="Q1183" i="27"/>
  <c r="Q1182" i="27"/>
  <c r="Q1181" i="27"/>
  <c r="Q1180" i="27"/>
  <c r="Q1179" i="27"/>
  <c r="Q1178" i="27"/>
  <c r="Q1177" i="27"/>
  <c r="Q1176" i="27"/>
  <c r="Q1175" i="27"/>
  <c r="Q1174" i="27"/>
  <c r="Q1173" i="27"/>
  <c r="Q1172" i="27"/>
  <c r="Q1171" i="27"/>
  <c r="Q1170" i="27"/>
  <c r="Q1169" i="27"/>
  <c r="Q1168" i="27"/>
  <c r="Q1167" i="27"/>
  <c r="Q1166" i="27"/>
  <c r="Q1165" i="27"/>
  <c r="Q1164" i="27"/>
  <c r="Q1163" i="27"/>
  <c r="Q1162" i="27"/>
  <c r="Q1161" i="27"/>
  <c r="Q1160" i="27"/>
  <c r="Q1159" i="27"/>
  <c r="Q1158" i="27"/>
  <c r="Q1157" i="27"/>
  <c r="Q1156" i="27"/>
  <c r="Q1155" i="27"/>
  <c r="Q1154" i="27"/>
  <c r="Q1153" i="27"/>
  <c r="Q1152" i="27"/>
  <c r="Q1151" i="27"/>
  <c r="Q1150" i="27"/>
  <c r="Q1149" i="27"/>
  <c r="Q1148" i="27"/>
  <c r="Q1147" i="27"/>
  <c r="Q1146" i="27"/>
  <c r="Q1145" i="27"/>
  <c r="Q1144" i="27"/>
  <c r="Q1143" i="27"/>
  <c r="Q1142" i="27"/>
  <c r="Q1141" i="27"/>
  <c r="Q1140" i="27"/>
  <c r="Q1139" i="27"/>
  <c r="Q1138" i="27"/>
  <c r="Q1137" i="27"/>
  <c r="Q1136" i="27"/>
  <c r="Q1135" i="27"/>
  <c r="Q1134" i="27"/>
  <c r="Q1133" i="27"/>
  <c r="Q1132" i="27"/>
  <c r="Q1131" i="27"/>
  <c r="Q1130" i="27"/>
  <c r="Q1129" i="27"/>
  <c r="Q1128" i="27"/>
  <c r="Q1127" i="27"/>
  <c r="Q1126" i="27"/>
  <c r="Q1125" i="27"/>
  <c r="Q1124" i="27"/>
  <c r="Q1123" i="27"/>
  <c r="Q1122" i="27"/>
  <c r="Q1121" i="27"/>
  <c r="Q1120" i="27"/>
  <c r="Q1119" i="27"/>
  <c r="Q1118" i="27"/>
  <c r="Q1117" i="27"/>
  <c r="Q1116" i="27"/>
  <c r="Q1115" i="27"/>
  <c r="Q1114" i="27"/>
  <c r="Q1113" i="27"/>
  <c r="Q1112" i="27"/>
  <c r="Q1111" i="27"/>
  <c r="Q1110" i="27"/>
  <c r="Q1109" i="27"/>
  <c r="Q1108" i="27"/>
  <c r="Q1107" i="27"/>
  <c r="Q1106" i="27"/>
  <c r="Q1105" i="27"/>
  <c r="Q1104" i="27"/>
  <c r="Q1103" i="27"/>
  <c r="Q1102" i="27"/>
  <c r="Q1101" i="27"/>
  <c r="Q1100" i="27"/>
  <c r="Q1099" i="27"/>
  <c r="Q1098" i="27"/>
  <c r="Q1097" i="27"/>
  <c r="Q1096" i="27"/>
  <c r="Q1095" i="27"/>
  <c r="Q1094" i="27"/>
  <c r="Q1093" i="27"/>
  <c r="Q1092" i="27"/>
  <c r="Q1091" i="27"/>
  <c r="Q1090" i="27"/>
  <c r="Q1089" i="27"/>
  <c r="Q1088" i="27"/>
  <c r="Q1087" i="27"/>
  <c r="Q1086" i="27"/>
  <c r="Q1085" i="27"/>
  <c r="Q1084" i="27"/>
  <c r="Q1083" i="27"/>
  <c r="Q1082" i="27"/>
  <c r="Q1081" i="27"/>
  <c r="Q1080" i="27"/>
  <c r="Q1079" i="27"/>
  <c r="Q1078" i="27"/>
  <c r="Q1077" i="27"/>
  <c r="Q1076" i="27"/>
  <c r="Q1075" i="27"/>
  <c r="Q1074" i="27"/>
  <c r="Q1073" i="27"/>
  <c r="Q1072" i="27"/>
  <c r="Q1071" i="27"/>
  <c r="Q1070" i="27"/>
  <c r="Q1069" i="27"/>
  <c r="Q1068" i="27"/>
  <c r="Q1067" i="27"/>
  <c r="Q1066" i="27"/>
  <c r="Q1065" i="27"/>
  <c r="Q1064" i="27"/>
  <c r="Q1063" i="27"/>
  <c r="Q1062" i="27"/>
  <c r="Q1061" i="27"/>
  <c r="Q1060" i="27"/>
  <c r="Q1059" i="27"/>
  <c r="Q1058" i="27"/>
  <c r="Q1057" i="27"/>
  <c r="Q1056" i="27"/>
  <c r="Q1055" i="27"/>
  <c r="Q1054" i="27"/>
  <c r="Q1053" i="27"/>
  <c r="Q1052" i="27"/>
  <c r="Q1051" i="27"/>
  <c r="Q1050" i="27"/>
  <c r="Q1049" i="27"/>
  <c r="Q1048" i="27"/>
  <c r="Q1047" i="27"/>
  <c r="Q1046" i="27"/>
  <c r="Q1045" i="27"/>
  <c r="Q1044" i="27"/>
  <c r="Q1043" i="27"/>
  <c r="Q1042" i="27"/>
  <c r="Q1041" i="27"/>
  <c r="Q1040" i="27"/>
  <c r="Q1039" i="27"/>
  <c r="Q1038" i="27"/>
  <c r="Q1037" i="27"/>
  <c r="Q1036" i="27"/>
  <c r="Q1035" i="27"/>
  <c r="Q1034" i="27"/>
  <c r="Q1033" i="27"/>
  <c r="Q1032" i="27"/>
  <c r="Q1031" i="27"/>
  <c r="Q1030" i="27"/>
  <c r="Q1029" i="27"/>
  <c r="Q1028" i="27"/>
  <c r="Q1027" i="27"/>
  <c r="Q1026" i="27"/>
  <c r="Q1025" i="27"/>
  <c r="Q1024" i="27"/>
  <c r="Q1023" i="27"/>
  <c r="Q1022" i="27"/>
  <c r="Q1021" i="27"/>
  <c r="Q1020" i="27"/>
  <c r="Q1019" i="27"/>
  <c r="Q1018" i="27"/>
  <c r="Q1017" i="27"/>
  <c r="Q1016" i="27"/>
  <c r="Q1015" i="27"/>
  <c r="Q1014" i="27"/>
  <c r="Q1013" i="27"/>
  <c r="Q1012" i="27"/>
  <c r="Q1011" i="27"/>
  <c r="Q1010" i="27"/>
  <c r="Q1009" i="27"/>
  <c r="Q1008" i="27"/>
  <c r="Q1007" i="27"/>
  <c r="Q1006" i="27"/>
  <c r="Q1005" i="27"/>
  <c r="Q1004" i="27"/>
  <c r="Q1003" i="27"/>
  <c r="Q1002" i="27"/>
  <c r="Q1001" i="27"/>
  <c r="Q1000" i="27"/>
  <c r="Q999" i="27"/>
  <c r="Q998" i="27"/>
  <c r="Q997" i="27"/>
  <c r="Q996" i="27"/>
  <c r="Q995" i="27"/>
  <c r="Q994" i="27"/>
  <c r="Q993" i="27"/>
  <c r="Q992" i="27"/>
  <c r="Q991" i="27"/>
  <c r="Q990" i="27"/>
  <c r="Q989" i="27"/>
  <c r="Q988" i="27"/>
  <c r="Q987" i="27"/>
  <c r="Q986" i="27"/>
  <c r="Q985" i="27"/>
  <c r="Q984" i="27"/>
  <c r="Q983" i="27"/>
  <c r="Q982" i="27"/>
  <c r="Q981" i="27"/>
  <c r="Q980" i="27"/>
  <c r="Q979" i="27"/>
  <c r="Q978" i="27"/>
  <c r="Q977" i="27"/>
  <c r="Q976" i="27"/>
  <c r="Q975" i="27"/>
  <c r="Q974" i="27"/>
  <c r="Q973" i="27"/>
  <c r="Q972" i="27"/>
  <c r="Q971" i="27"/>
  <c r="Q970" i="27"/>
  <c r="Q969" i="27"/>
  <c r="Q968" i="27"/>
  <c r="Q967" i="27"/>
  <c r="Q966" i="27"/>
  <c r="Q965" i="27"/>
  <c r="Q964" i="27"/>
  <c r="Q963" i="27"/>
  <c r="Q962" i="27"/>
  <c r="Q961" i="27"/>
  <c r="Q960" i="27"/>
  <c r="Q959" i="27"/>
  <c r="Q958" i="27"/>
  <c r="Q957" i="27"/>
  <c r="Q956" i="27"/>
  <c r="Q955" i="27"/>
  <c r="Q954" i="27"/>
  <c r="Q953" i="27"/>
  <c r="Q952" i="27"/>
  <c r="Q951" i="27"/>
  <c r="Q950" i="27"/>
  <c r="Q949" i="27"/>
  <c r="Q948" i="27"/>
  <c r="Q947" i="27"/>
  <c r="Q946" i="27"/>
  <c r="Q945" i="27"/>
  <c r="Q944" i="27"/>
  <c r="Q943" i="27"/>
  <c r="Q942" i="27"/>
  <c r="Q941" i="27"/>
  <c r="Q940" i="27"/>
  <c r="Q939" i="27"/>
  <c r="Q938" i="27"/>
  <c r="Q937" i="27"/>
  <c r="Q936" i="27"/>
  <c r="Q935" i="27"/>
  <c r="Q934" i="27"/>
  <c r="Q933" i="27"/>
  <c r="Q932" i="27"/>
  <c r="Q931" i="27"/>
  <c r="Q930" i="27"/>
  <c r="Q929" i="27"/>
  <c r="Q928" i="27"/>
  <c r="Q927" i="27"/>
  <c r="Q926" i="27"/>
  <c r="Q925" i="27"/>
  <c r="Q924" i="27"/>
  <c r="Q923" i="27"/>
  <c r="Q922" i="27"/>
  <c r="Q921" i="27"/>
  <c r="Q920" i="27"/>
  <c r="Q919" i="27"/>
  <c r="Q918" i="27"/>
  <c r="Q917" i="27"/>
  <c r="Q916" i="27"/>
  <c r="Q915" i="27"/>
  <c r="Q914" i="27"/>
  <c r="Q913" i="27"/>
  <c r="Q912" i="27"/>
  <c r="Q911" i="27"/>
  <c r="Q910" i="27"/>
  <c r="Q909" i="27"/>
  <c r="Q908" i="27"/>
  <c r="Q907" i="27"/>
  <c r="Q906" i="27"/>
  <c r="Q905" i="27"/>
  <c r="Q904" i="27"/>
  <c r="Q903" i="27"/>
  <c r="Q902" i="27"/>
  <c r="Q901" i="27"/>
  <c r="Q900" i="27"/>
  <c r="Q899" i="27"/>
  <c r="Q898" i="27"/>
  <c r="Q897" i="27"/>
  <c r="Q896" i="27"/>
  <c r="Q895" i="27"/>
  <c r="Q894" i="27"/>
  <c r="Q893" i="27"/>
  <c r="Q892" i="27"/>
  <c r="Q891" i="27"/>
  <c r="Q890" i="27"/>
  <c r="Q889" i="27"/>
  <c r="Q888" i="27"/>
  <c r="Q887" i="27"/>
  <c r="Q886" i="27"/>
  <c r="Q885" i="27"/>
  <c r="Q884" i="27"/>
  <c r="Q883" i="27"/>
  <c r="Q882" i="27"/>
  <c r="Q881" i="27"/>
  <c r="Q880" i="27"/>
  <c r="Q879" i="27"/>
  <c r="Q878" i="27"/>
  <c r="Q877" i="27"/>
  <c r="Q876" i="27"/>
  <c r="Q875" i="27"/>
  <c r="Q874" i="27"/>
  <c r="Q873" i="27"/>
  <c r="Q872" i="27"/>
  <c r="Q871" i="27"/>
  <c r="Q870" i="27"/>
  <c r="Q869" i="27"/>
  <c r="Q868" i="27"/>
  <c r="Q867" i="27"/>
  <c r="Q866" i="27"/>
  <c r="Q865" i="27"/>
  <c r="Q864" i="27"/>
  <c r="Q863" i="27"/>
  <c r="Q862" i="27"/>
  <c r="Q861" i="27"/>
  <c r="Q860" i="27"/>
  <c r="Q859" i="27"/>
  <c r="Q858" i="27"/>
  <c r="Q857" i="27"/>
  <c r="Q856" i="27"/>
  <c r="Q855" i="27"/>
  <c r="Q854" i="27"/>
  <c r="Q853" i="27"/>
  <c r="Q852" i="27"/>
  <c r="Q851" i="27"/>
  <c r="Q850" i="27"/>
  <c r="Q849" i="27"/>
  <c r="Q848" i="27"/>
  <c r="Q847" i="27"/>
  <c r="Q846" i="27"/>
  <c r="Q845" i="27"/>
  <c r="Q844" i="27"/>
  <c r="Q843" i="27"/>
  <c r="Q842" i="27"/>
  <c r="Q841" i="27"/>
  <c r="Q840" i="27"/>
  <c r="Q839" i="27"/>
  <c r="Q838" i="27"/>
  <c r="Q837" i="27"/>
  <c r="Q836" i="27"/>
  <c r="Q835" i="27"/>
  <c r="Q834" i="27"/>
  <c r="Q833" i="27"/>
  <c r="Q832" i="27"/>
  <c r="Q831" i="27"/>
  <c r="Q830" i="27"/>
  <c r="Q829" i="27"/>
  <c r="Q828" i="27"/>
  <c r="Q827" i="27"/>
  <c r="Q826" i="27"/>
  <c r="Q825" i="27"/>
  <c r="Q824" i="27"/>
  <c r="Q823" i="27"/>
  <c r="Q822" i="27"/>
  <c r="Q821" i="27"/>
  <c r="Q820" i="27"/>
  <c r="Q819" i="27"/>
  <c r="Q818" i="27"/>
  <c r="Q817" i="27"/>
  <c r="Q816" i="27"/>
  <c r="Q815" i="27"/>
  <c r="Q814" i="27"/>
  <c r="Q813" i="27"/>
  <c r="Q812" i="27"/>
  <c r="Q811" i="27"/>
  <c r="Q810" i="27"/>
  <c r="Q809" i="27"/>
  <c r="Q808" i="27"/>
  <c r="Q807" i="27"/>
  <c r="Q806" i="27"/>
  <c r="Q805" i="27"/>
  <c r="Q804" i="27"/>
  <c r="Q803" i="27"/>
  <c r="Q802" i="27"/>
  <c r="Q801" i="27"/>
  <c r="Q800" i="27"/>
  <c r="Q799" i="27"/>
  <c r="Q798" i="27"/>
  <c r="Q797" i="27"/>
  <c r="Q796" i="27"/>
  <c r="Q795" i="27"/>
  <c r="Q794" i="27"/>
  <c r="Q793" i="27"/>
  <c r="Q792" i="27"/>
  <c r="Q791" i="27"/>
  <c r="Q790" i="27"/>
  <c r="Q789" i="27"/>
  <c r="Q788" i="27"/>
  <c r="Q787" i="27"/>
  <c r="Q786" i="27"/>
  <c r="Q785" i="27"/>
  <c r="Q784" i="27"/>
  <c r="Q783" i="27"/>
  <c r="Q782" i="27"/>
  <c r="Q781" i="27"/>
  <c r="Q780" i="27"/>
  <c r="Q779" i="27"/>
  <c r="Q778" i="27"/>
  <c r="Q777" i="27"/>
  <c r="Q776" i="27"/>
  <c r="Q775" i="27"/>
  <c r="Q774" i="27"/>
  <c r="Q773" i="27"/>
  <c r="Q772" i="27"/>
  <c r="Q771" i="27"/>
  <c r="Q770" i="27"/>
  <c r="Q769" i="27"/>
  <c r="Q768" i="27"/>
  <c r="Q767" i="27"/>
  <c r="Q766" i="27"/>
  <c r="Q765" i="27"/>
  <c r="Q764" i="27"/>
  <c r="Q763" i="27"/>
  <c r="Q762" i="27"/>
  <c r="Q761" i="27"/>
  <c r="Q760" i="27"/>
  <c r="Q759" i="27"/>
  <c r="Q758" i="27"/>
  <c r="Q757" i="27"/>
  <c r="Q756" i="27"/>
  <c r="Q755" i="27"/>
  <c r="Q754" i="27"/>
  <c r="Q753" i="27"/>
  <c r="Q752" i="27"/>
  <c r="Q751" i="27"/>
  <c r="Q750" i="27"/>
  <c r="Q749" i="27"/>
  <c r="Q748" i="27"/>
  <c r="Q747" i="27"/>
  <c r="Q746" i="27"/>
  <c r="Q745" i="27"/>
  <c r="Q744" i="27"/>
  <c r="Q743" i="27"/>
  <c r="Q742" i="27"/>
  <c r="Q741" i="27"/>
  <c r="Q740" i="27"/>
  <c r="Q739" i="27"/>
  <c r="Q738" i="27"/>
  <c r="Q737" i="27"/>
  <c r="Q736" i="27"/>
  <c r="Q735" i="27"/>
  <c r="Q734" i="27"/>
  <c r="Q733" i="27"/>
  <c r="Q732" i="27"/>
  <c r="Q731" i="27"/>
  <c r="Q730" i="27"/>
  <c r="Q729" i="27"/>
  <c r="Q728" i="27"/>
  <c r="Q727" i="27"/>
  <c r="Q726" i="27"/>
  <c r="Q725" i="27"/>
  <c r="Q724" i="27"/>
  <c r="Q723" i="27"/>
  <c r="Q722" i="27"/>
  <c r="Q721" i="27"/>
  <c r="Q720" i="27"/>
  <c r="Q719" i="27"/>
  <c r="Q718" i="27"/>
  <c r="Q717" i="27"/>
  <c r="Q716" i="27"/>
  <c r="Q715" i="27"/>
  <c r="Q714" i="27"/>
  <c r="Q713" i="27"/>
  <c r="Q712" i="27"/>
  <c r="Q711" i="27"/>
  <c r="Q710" i="27"/>
  <c r="Q709" i="27"/>
  <c r="Q708" i="27"/>
  <c r="Q707" i="27"/>
  <c r="Q706" i="27"/>
  <c r="Q705" i="27"/>
  <c r="Q704" i="27"/>
  <c r="Q703" i="27"/>
  <c r="Q702" i="27"/>
  <c r="Q701" i="27"/>
  <c r="Q700" i="27"/>
  <c r="Q699" i="27"/>
  <c r="Q698" i="27"/>
  <c r="Q697" i="27"/>
  <c r="Q696" i="27"/>
  <c r="Q695" i="27"/>
  <c r="Q694" i="27"/>
  <c r="Q693" i="27"/>
  <c r="Q692" i="27"/>
  <c r="Q691" i="27"/>
  <c r="Q690" i="27"/>
  <c r="Q689" i="27"/>
  <c r="Q688" i="27"/>
  <c r="Q687" i="27"/>
  <c r="Q686" i="27"/>
  <c r="Q685" i="27"/>
  <c r="Q684" i="27"/>
  <c r="Q683" i="27"/>
  <c r="Q682" i="27"/>
  <c r="Q681" i="27"/>
  <c r="Q680" i="27"/>
  <c r="Q679" i="27"/>
  <c r="Q678" i="27"/>
  <c r="Q677" i="27"/>
  <c r="Q676" i="27"/>
  <c r="Q675" i="27"/>
  <c r="Q674" i="27"/>
  <c r="Q673" i="27"/>
  <c r="Q672" i="27"/>
  <c r="Q671" i="27"/>
  <c r="Q670" i="27"/>
  <c r="Q669" i="27"/>
  <c r="Q668" i="27"/>
  <c r="Q667" i="27"/>
  <c r="Q666" i="27"/>
  <c r="Q665" i="27"/>
  <c r="Q664" i="27"/>
  <c r="Q663" i="27"/>
  <c r="Q662" i="27"/>
  <c r="Q661" i="27"/>
  <c r="Q660" i="27"/>
  <c r="Q659" i="27"/>
  <c r="Q658" i="27"/>
  <c r="Q657" i="27"/>
  <c r="Q656" i="27"/>
  <c r="Q655" i="27"/>
  <c r="Q654" i="27"/>
  <c r="Q653" i="27"/>
  <c r="Q652" i="27"/>
  <c r="Q651" i="27"/>
  <c r="Q650" i="27"/>
  <c r="Q649" i="27"/>
  <c r="Q648" i="27"/>
  <c r="Q647" i="27"/>
  <c r="Q646" i="27"/>
  <c r="Q645" i="27"/>
  <c r="Q644" i="27"/>
  <c r="Q643" i="27"/>
  <c r="Q642" i="27"/>
  <c r="Q641" i="27"/>
  <c r="Q640" i="27"/>
  <c r="Q639" i="27"/>
  <c r="Q638" i="27"/>
  <c r="Q637" i="27"/>
  <c r="Q636" i="27"/>
  <c r="Q635" i="27"/>
  <c r="Q634" i="27"/>
  <c r="Q633" i="27"/>
  <c r="Q632" i="27"/>
  <c r="Q631" i="27"/>
  <c r="Q630" i="27"/>
  <c r="Q629" i="27"/>
  <c r="Q628" i="27"/>
  <c r="Q627" i="27"/>
  <c r="Q626" i="27"/>
  <c r="Q625" i="27"/>
  <c r="Q624" i="27"/>
  <c r="Q623" i="27"/>
  <c r="Q622" i="27"/>
  <c r="Q621" i="27"/>
  <c r="Q620" i="27"/>
  <c r="Q619" i="27"/>
  <c r="Q618" i="27"/>
  <c r="Q617" i="27"/>
  <c r="Q616" i="27"/>
  <c r="Q615" i="27"/>
  <c r="Q614" i="27"/>
  <c r="Q613" i="27"/>
  <c r="Q612" i="27"/>
  <c r="Q611" i="27"/>
  <c r="Q610" i="27"/>
  <c r="Q609" i="27"/>
  <c r="Q608" i="27"/>
  <c r="Q607" i="27"/>
  <c r="Q606" i="27"/>
  <c r="Q605" i="27"/>
  <c r="Q604" i="27"/>
  <c r="Q603" i="27"/>
  <c r="Q602" i="27"/>
  <c r="Q601" i="27"/>
  <c r="Q600" i="27"/>
  <c r="Q599" i="27"/>
  <c r="Q598" i="27"/>
  <c r="Q597" i="27"/>
  <c r="Q596" i="27"/>
  <c r="Q595" i="27"/>
  <c r="Q594" i="27"/>
  <c r="Q593" i="27"/>
  <c r="Q592" i="27"/>
  <c r="Q591" i="27"/>
  <c r="Q590" i="27"/>
  <c r="Q589" i="27"/>
  <c r="Q588" i="27"/>
  <c r="Q587" i="27"/>
  <c r="Q586" i="27"/>
  <c r="Q585" i="27"/>
  <c r="Q584" i="27"/>
  <c r="Q583" i="27"/>
  <c r="Q582" i="27"/>
  <c r="Q581" i="27"/>
  <c r="Q580" i="27"/>
  <c r="Q579" i="27"/>
  <c r="Q578" i="27"/>
  <c r="Q577" i="27"/>
  <c r="Q576" i="27"/>
  <c r="Q575" i="27"/>
  <c r="Q574" i="27"/>
  <c r="Q573" i="27"/>
  <c r="Q572" i="27"/>
  <c r="Q571" i="27"/>
  <c r="Q570" i="27"/>
  <c r="Q569" i="27"/>
  <c r="Q568" i="27"/>
  <c r="Q567" i="27"/>
  <c r="Q566" i="27"/>
  <c r="Q565" i="27"/>
  <c r="Q564" i="27"/>
  <c r="Q563" i="27"/>
  <c r="Q562" i="27"/>
  <c r="Q561" i="27"/>
  <c r="Q560" i="27"/>
  <c r="Q559" i="27"/>
  <c r="Q558" i="27"/>
  <c r="Q557" i="27"/>
  <c r="Q556" i="27"/>
  <c r="Q555" i="27"/>
  <c r="Q554" i="27"/>
  <c r="Q553" i="27"/>
  <c r="Q552" i="27"/>
  <c r="Q551" i="27"/>
  <c r="Q550" i="27"/>
  <c r="Q549" i="27"/>
  <c r="Q548" i="27"/>
  <c r="Q547" i="27"/>
  <c r="Q546" i="27"/>
  <c r="Q545" i="27"/>
  <c r="Q544" i="27"/>
  <c r="Q543" i="27"/>
  <c r="Q542" i="27"/>
  <c r="Q541" i="27"/>
  <c r="Q540" i="27"/>
  <c r="Q539" i="27"/>
  <c r="Q538" i="27"/>
  <c r="Q537" i="27"/>
  <c r="Q536" i="27"/>
  <c r="Q535" i="27"/>
  <c r="Q534" i="27"/>
  <c r="Q533" i="27"/>
  <c r="Q532" i="27"/>
  <c r="Q531" i="27"/>
  <c r="Q530" i="27"/>
  <c r="Q529" i="27"/>
  <c r="Q528" i="27"/>
  <c r="Q527" i="27"/>
  <c r="Q526" i="27"/>
  <c r="Q525" i="27"/>
  <c r="Q524" i="27"/>
  <c r="Q523" i="27"/>
  <c r="Q522" i="27"/>
  <c r="Q521" i="27"/>
  <c r="Q520" i="27"/>
  <c r="Q519" i="27"/>
  <c r="Q518" i="27"/>
  <c r="Q517" i="27"/>
  <c r="Q516" i="27"/>
  <c r="Q515" i="27"/>
  <c r="Q514" i="27"/>
  <c r="Q513" i="27"/>
  <c r="Q512" i="27"/>
  <c r="Q511" i="27"/>
  <c r="Q510" i="27"/>
  <c r="Q509" i="27"/>
  <c r="Q508" i="27"/>
  <c r="Q507" i="27"/>
  <c r="Q506" i="27"/>
  <c r="Q505" i="27"/>
  <c r="Q504" i="27"/>
  <c r="Q503" i="27"/>
  <c r="Q502" i="27"/>
  <c r="Q501" i="27"/>
  <c r="Q500" i="27"/>
  <c r="Q499" i="27"/>
  <c r="Q498" i="27"/>
  <c r="Q497" i="27"/>
  <c r="Q496" i="27"/>
  <c r="Q495" i="27"/>
  <c r="Q494" i="27"/>
  <c r="Q493" i="27"/>
  <c r="Q492" i="27"/>
  <c r="Q491" i="27"/>
  <c r="Q490" i="27"/>
  <c r="Q489" i="27"/>
  <c r="Q488" i="27"/>
  <c r="Q487" i="27"/>
  <c r="Q486" i="27"/>
  <c r="Q485" i="27"/>
  <c r="Q484" i="27"/>
  <c r="Q483" i="27"/>
  <c r="Q482" i="27"/>
  <c r="Q481" i="27"/>
  <c r="Q480" i="27"/>
  <c r="Q479" i="27"/>
  <c r="Q478" i="27"/>
  <c r="Q477" i="27"/>
  <c r="Q476" i="27"/>
  <c r="Q475" i="27"/>
  <c r="Q474" i="27"/>
  <c r="Q473" i="27"/>
  <c r="Q472" i="27"/>
  <c r="Q471" i="27"/>
  <c r="Q470" i="27"/>
  <c r="Q469" i="27"/>
  <c r="Q468" i="27"/>
  <c r="Q467" i="27"/>
  <c r="Q466" i="27"/>
  <c r="Q465" i="27"/>
  <c r="Q464" i="27"/>
  <c r="Q463" i="27"/>
  <c r="Q462" i="27"/>
  <c r="Q461" i="27"/>
  <c r="Q460" i="27"/>
  <c r="Q459" i="27"/>
  <c r="Q458" i="27"/>
  <c r="Q457" i="27"/>
  <c r="Q456" i="27"/>
  <c r="Q455" i="27"/>
  <c r="Q454" i="27"/>
  <c r="Q453" i="27"/>
  <c r="Q452" i="27"/>
  <c r="Q451" i="27"/>
  <c r="Q450" i="27"/>
  <c r="Q449" i="27"/>
  <c r="Q448" i="27"/>
  <c r="Q447" i="27"/>
  <c r="Q446" i="27"/>
  <c r="Q445" i="27"/>
  <c r="Q444" i="27"/>
  <c r="Q443" i="27"/>
  <c r="Q442" i="27"/>
  <c r="Q441" i="27"/>
  <c r="Q440" i="27"/>
  <c r="Q439" i="27"/>
  <c r="Q438" i="27"/>
  <c r="Q437" i="27"/>
  <c r="Q436" i="27"/>
  <c r="Q435" i="27"/>
  <c r="Q434" i="27"/>
  <c r="Q433" i="27"/>
  <c r="Q432" i="27"/>
  <c r="Q431" i="27"/>
  <c r="Q430" i="27"/>
  <c r="Q429" i="27"/>
  <c r="Q428" i="27"/>
  <c r="Q427" i="27"/>
  <c r="Q426" i="27"/>
  <c r="Q425" i="27"/>
  <c r="Q424" i="27"/>
  <c r="Q423" i="27"/>
  <c r="Q422" i="27"/>
  <c r="Q421" i="27"/>
  <c r="Q420" i="27"/>
  <c r="Q419" i="27"/>
  <c r="Q418" i="27"/>
  <c r="Q417" i="27"/>
  <c r="Q416" i="27"/>
  <c r="Q415" i="27"/>
  <c r="Q414" i="27"/>
  <c r="Q413" i="27"/>
  <c r="Q412" i="27"/>
  <c r="Q411" i="27"/>
  <c r="Q410" i="27"/>
  <c r="Q409" i="27"/>
  <c r="Q408" i="27"/>
  <c r="Q407" i="27"/>
  <c r="Q406" i="27"/>
  <c r="Q405" i="27"/>
  <c r="Q404" i="27"/>
  <c r="Q403" i="27"/>
  <c r="Q402" i="27"/>
  <c r="Q401" i="27"/>
  <c r="Q400" i="27"/>
  <c r="Q399" i="27"/>
  <c r="Q398" i="27"/>
  <c r="Q397" i="27"/>
  <c r="Q396" i="27"/>
  <c r="Q395" i="27"/>
  <c r="Q394" i="27"/>
  <c r="Q393" i="27"/>
  <c r="Q392" i="27"/>
  <c r="Q391" i="27"/>
  <c r="Q390" i="27"/>
  <c r="Q389" i="27"/>
  <c r="Q388" i="27"/>
  <c r="Q387" i="27"/>
  <c r="Q386" i="27"/>
  <c r="Q385" i="27"/>
  <c r="Q384" i="27"/>
  <c r="Q383" i="27"/>
  <c r="Q382" i="27"/>
  <c r="Q381" i="27"/>
  <c r="Q380" i="27"/>
  <c r="Q379" i="27"/>
  <c r="Q378" i="27"/>
  <c r="Q377" i="27"/>
  <c r="Q376" i="27"/>
  <c r="Q375" i="27"/>
  <c r="Q374" i="27"/>
  <c r="Q373" i="27"/>
  <c r="Q372" i="27"/>
  <c r="Q371" i="27"/>
  <c r="Q370" i="27"/>
  <c r="Q369" i="27"/>
  <c r="Q368" i="27"/>
  <c r="Q367" i="27"/>
  <c r="Q366" i="27"/>
  <c r="Q365" i="27"/>
  <c r="Q364" i="27"/>
  <c r="Q363" i="27"/>
  <c r="Q362" i="27"/>
  <c r="Q361" i="27"/>
  <c r="Q360" i="27"/>
  <c r="Q359" i="27"/>
  <c r="Q358" i="27"/>
  <c r="Q357" i="27"/>
  <c r="Q356" i="27"/>
  <c r="Q355" i="27"/>
  <c r="Q354" i="27"/>
  <c r="Q353" i="27"/>
  <c r="Q352" i="27"/>
  <c r="Q351" i="27"/>
  <c r="Q350" i="27"/>
  <c r="Q349" i="27"/>
  <c r="Q348" i="27"/>
  <c r="Q347" i="27"/>
  <c r="Q346" i="27"/>
  <c r="Q345" i="27"/>
  <c r="Q344" i="27"/>
  <c r="Q343" i="27"/>
  <c r="Q342" i="27"/>
  <c r="Q341" i="27"/>
  <c r="Q340" i="27"/>
  <c r="Q339" i="27"/>
  <c r="Q338" i="27"/>
  <c r="Q337" i="27"/>
  <c r="Q336" i="27"/>
  <c r="Q335" i="27"/>
  <c r="Q334" i="27"/>
  <c r="Q333" i="27"/>
  <c r="Q332" i="27"/>
  <c r="Q331" i="27"/>
  <c r="Q330" i="27"/>
  <c r="Q329" i="27"/>
  <c r="Q328" i="27"/>
  <c r="Q327" i="27"/>
  <c r="Q326" i="27"/>
  <c r="Q325" i="27"/>
  <c r="Q324" i="27"/>
  <c r="Q323" i="27"/>
  <c r="Q322" i="27"/>
  <c r="Q321" i="27"/>
  <c r="Q320" i="27"/>
  <c r="Q319" i="27"/>
  <c r="Q318" i="27"/>
  <c r="Q317" i="27"/>
  <c r="Q316" i="27"/>
  <c r="Q315" i="27"/>
  <c r="Q314" i="27"/>
  <c r="Q313" i="27"/>
  <c r="Q312" i="27"/>
  <c r="Q311" i="27"/>
  <c r="Q310" i="27"/>
  <c r="Q309" i="27"/>
  <c r="Q308" i="27"/>
  <c r="Q307" i="27"/>
  <c r="Q306" i="27"/>
  <c r="Q305" i="27"/>
  <c r="Q304" i="27"/>
  <c r="Q303" i="27"/>
  <c r="Q302" i="27"/>
  <c r="Q301" i="27"/>
  <c r="Q300" i="27"/>
  <c r="Q299" i="27"/>
  <c r="Q298" i="27"/>
  <c r="Q297" i="27"/>
  <c r="Q296" i="27"/>
  <c r="Q295" i="27"/>
  <c r="Q294" i="27"/>
  <c r="Q293" i="27"/>
  <c r="Q292" i="27"/>
  <c r="Q291" i="27"/>
  <c r="Q290" i="27"/>
  <c r="Q289" i="27"/>
  <c r="Q288" i="27"/>
  <c r="Q287" i="27"/>
  <c r="Q286" i="27"/>
  <c r="Q285" i="27"/>
  <c r="Q284" i="27"/>
  <c r="Q283" i="27"/>
  <c r="Q282" i="27"/>
  <c r="Q281" i="27"/>
  <c r="Q280" i="27"/>
  <c r="Q279" i="27"/>
  <c r="Q278" i="27"/>
  <c r="Q277" i="27"/>
  <c r="Q276" i="27"/>
  <c r="Q275" i="27"/>
  <c r="Q274" i="27"/>
  <c r="Q273" i="27"/>
  <c r="Q272" i="27"/>
  <c r="Q271" i="27"/>
  <c r="Q270" i="27"/>
  <c r="Q269" i="27"/>
  <c r="Q268" i="27"/>
  <c r="Q267" i="27"/>
  <c r="Q266" i="27"/>
  <c r="Q265" i="27"/>
  <c r="Q264" i="27"/>
  <c r="Q263" i="27"/>
  <c r="Q262" i="27"/>
  <c r="Q261" i="27"/>
  <c r="Q260" i="27"/>
  <c r="Q259" i="27"/>
  <c r="Q258" i="27"/>
  <c r="Q257" i="27"/>
  <c r="Q256" i="27"/>
  <c r="Q255" i="27"/>
  <c r="Q254" i="27"/>
  <c r="Q253" i="27"/>
  <c r="Q252" i="27"/>
  <c r="Q251" i="27"/>
  <c r="Q250" i="27"/>
  <c r="Q249" i="27"/>
  <c r="Q248" i="27"/>
  <c r="Q247" i="27"/>
  <c r="Q246" i="27"/>
  <c r="Q245" i="27"/>
  <c r="Q244" i="27"/>
  <c r="Q243" i="27"/>
  <c r="Q242" i="27"/>
  <c r="Q241" i="27"/>
  <c r="Q240" i="27"/>
  <c r="Q239" i="27"/>
  <c r="Q238" i="27"/>
  <c r="Q237" i="27"/>
  <c r="Q236" i="27"/>
  <c r="Q235" i="27"/>
  <c r="Q234" i="27"/>
  <c r="Q233" i="27"/>
  <c r="Q232" i="27"/>
  <c r="Q231" i="27"/>
  <c r="Q230" i="27"/>
  <c r="Q229" i="27"/>
  <c r="Q228" i="27"/>
  <c r="Q227" i="27"/>
  <c r="Q226" i="27"/>
  <c r="Q225" i="27"/>
  <c r="Q224" i="27"/>
  <c r="Q223" i="27"/>
  <c r="Q222" i="27"/>
  <c r="Q221" i="27"/>
  <c r="Q220" i="27"/>
  <c r="Q219" i="27"/>
  <c r="Q218" i="27"/>
  <c r="Q217" i="27"/>
  <c r="Q216" i="27"/>
  <c r="Q215" i="27"/>
  <c r="Q214" i="27"/>
  <c r="Q213" i="27"/>
  <c r="Q212" i="27"/>
  <c r="Q211" i="27"/>
  <c r="Q210" i="27"/>
  <c r="Q209" i="27"/>
  <c r="Q208" i="27"/>
  <c r="Q207" i="27"/>
  <c r="Q206" i="27"/>
  <c r="Q205" i="27"/>
  <c r="Q204" i="27"/>
  <c r="Q203" i="27"/>
  <c r="Q202" i="27"/>
  <c r="Q201" i="27"/>
  <c r="Q200" i="27"/>
  <c r="Q199" i="27"/>
  <c r="Q198" i="27"/>
  <c r="Q197" i="27"/>
  <c r="Q196" i="27"/>
  <c r="Q195" i="27"/>
  <c r="Q194" i="27"/>
  <c r="Q193" i="27"/>
  <c r="Q192" i="27"/>
  <c r="Q191" i="27"/>
  <c r="Q190" i="27"/>
  <c r="Q189" i="27"/>
  <c r="Q188" i="27"/>
  <c r="Q187" i="27"/>
  <c r="Q186" i="27"/>
  <c r="Q185" i="27"/>
  <c r="Q184" i="27"/>
  <c r="Q183" i="27"/>
  <c r="Q182" i="27"/>
  <c r="Q181" i="27"/>
  <c r="Q180" i="27"/>
  <c r="Q179" i="27"/>
  <c r="Q178" i="27"/>
  <c r="Q177" i="27"/>
  <c r="Q176" i="27"/>
  <c r="Q175" i="27"/>
  <c r="Q174" i="27"/>
  <c r="Q173" i="27"/>
  <c r="Q172" i="27"/>
  <c r="Q171" i="27"/>
  <c r="Q170" i="27"/>
  <c r="Q169" i="27"/>
  <c r="Q168" i="27"/>
  <c r="Q167" i="27"/>
  <c r="Q166" i="27"/>
  <c r="Q165" i="27"/>
  <c r="Q164" i="27"/>
  <c r="Q163" i="27"/>
  <c r="Q162" i="27"/>
  <c r="Q161" i="27"/>
  <c r="Q160" i="27"/>
  <c r="Q159" i="27"/>
  <c r="Q158" i="27"/>
  <c r="Q157" i="27"/>
  <c r="Q156" i="27"/>
  <c r="Q155" i="27"/>
  <c r="Q154" i="27"/>
  <c r="Q153" i="27"/>
  <c r="Q152" i="27"/>
  <c r="Q151" i="27"/>
  <c r="Q150" i="27"/>
  <c r="Q149" i="27"/>
  <c r="Q148" i="27"/>
  <c r="Q147" i="27"/>
  <c r="Q146" i="27"/>
  <c r="Q145" i="27"/>
  <c r="Q144" i="27"/>
  <c r="Q143" i="27"/>
  <c r="Q142" i="27"/>
  <c r="Q141" i="27"/>
  <c r="Q140" i="27"/>
  <c r="Q139" i="27"/>
  <c r="Q138" i="27"/>
  <c r="Q137" i="27"/>
  <c r="Q136" i="27"/>
  <c r="Q135" i="27"/>
  <c r="Q134" i="27"/>
  <c r="Q133" i="27"/>
  <c r="Q132" i="27"/>
  <c r="Q131" i="27"/>
  <c r="Q130" i="27"/>
  <c r="Q129" i="27"/>
  <c r="Q128" i="27"/>
  <c r="Q127" i="27"/>
  <c r="Q126" i="27"/>
  <c r="Q125" i="27"/>
  <c r="Q124" i="27"/>
  <c r="Q123" i="27"/>
  <c r="Q122" i="27"/>
  <c r="Q121" i="27"/>
  <c r="Q120" i="27"/>
  <c r="Q119" i="27"/>
  <c r="Q118" i="27"/>
  <c r="Q117" i="27"/>
  <c r="Q116" i="27"/>
  <c r="Q115" i="27"/>
  <c r="Q114" i="27"/>
  <c r="Q113" i="27"/>
  <c r="Q112" i="27"/>
  <c r="Q111" i="27"/>
  <c r="Q110" i="27"/>
  <c r="Q109" i="27"/>
  <c r="Q108" i="27"/>
  <c r="Q107" i="27"/>
  <c r="Q106" i="27"/>
  <c r="Q105" i="27"/>
  <c r="Q104" i="27"/>
  <c r="Q103" i="27"/>
  <c r="Q102" i="27"/>
  <c r="Q101" i="27"/>
  <c r="Q100" i="27"/>
  <c r="Q99" i="27"/>
  <c r="Q98" i="27"/>
  <c r="Q97" i="27"/>
  <c r="Q96" i="27"/>
  <c r="Q95" i="27"/>
  <c r="Q94" i="27"/>
  <c r="Q93" i="27"/>
  <c r="Q92" i="27"/>
  <c r="Q91" i="27"/>
  <c r="Q90" i="27"/>
  <c r="Q89" i="27"/>
  <c r="Q88" i="27"/>
  <c r="Q87" i="27"/>
  <c r="Q86" i="27"/>
  <c r="Q85" i="27"/>
  <c r="Q84" i="27"/>
  <c r="Q83" i="27"/>
  <c r="Q82" i="27"/>
  <c r="Q81" i="27"/>
  <c r="Q80" i="27"/>
  <c r="Q79" i="27"/>
  <c r="Q78" i="27"/>
  <c r="Q77" i="27"/>
  <c r="Q76" i="27"/>
  <c r="Q75" i="27"/>
  <c r="Q74" i="27"/>
  <c r="Q73" i="27"/>
  <c r="Q72" i="27"/>
  <c r="Q71" i="27"/>
  <c r="Q70" i="27"/>
  <c r="Q69" i="27"/>
  <c r="Q68" i="27"/>
  <c r="Q67" i="27"/>
  <c r="Q66" i="27"/>
  <c r="Q65" i="27"/>
  <c r="Q64" i="27"/>
  <c r="Q63" i="27"/>
  <c r="Q62" i="27"/>
  <c r="Q61" i="27"/>
  <c r="Q60" i="27"/>
  <c r="Q59" i="27"/>
  <c r="Q58" i="27"/>
  <c r="Q57" i="27"/>
  <c r="Q56" i="27"/>
  <c r="Q55" i="27"/>
  <c r="Q54" i="27"/>
  <c r="Q53" i="27"/>
  <c r="Q52" i="27"/>
  <c r="Q51" i="27"/>
  <c r="Q50" i="27"/>
  <c r="Q49" i="27"/>
  <c r="Q48" i="27"/>
  <c r="Q47" i="27"/>
  <c r="Q46" i="27"/>
  <c r="Q45" i="27"/>
  <c r="Q44" i="27"/>
  <c r="Q43" i="27"/>
  <c r="Q42" i="27"/>
  <c r="Q41" i="27"/>
  <c r="Q40" i="27"/>
  <c r="Q39" i="27"/>
  <c r="Q38" i="27"/>
  <c r="Q37" i="27"/>
  <c r="Q36" i="27"/>
  <c r="Q35" i="27"/>
  <c r="Q34" i="27"/>
  <c r="Q33" i="27"/>
  <c r="Q32" i="27"/>
  <c r="Q31" i="27"/>
  <c r="Q30" i="27"/>
  <c r="Q29" i="27"/>
  <c r="Q28" i="27"/>
  <c r="Q27" i="27"/>
  <c r="Q26" i="27"/>
  <c r="Q25" i="27"/>
  <c r="Q24" i="27"/>
  <c r="Q23" i="27"/>
  <c r="Q22" i="27"/>
  <c r="Q21" i="27"/>
  <c r="Q20" i="27"/>
  <c r="Q19" i="27"/>
  <c r="Q18" i="27"/>
  <c r="Q17" i="27"/>
  <c r="Q16" i="27"/>
  <c r="Q15" i="27"/>
  <c r="Q14" i="27"/>
  <c r="Q13" i="27"/>
  <c r="Q12" i="27"/>
  <c r="Q11" i="27"/>
  <c r="Q10" i="27"/>
  <c r="Q9" i="27"/>
  <c r="Q8" i="27"/>
  <c r="Q7" i="27"/>
  <c r="Q6" i="27"/>
  <c r="Q5" i="27"/>
  <c r="Q4" i="27"/>
  <c r="Q3" i="27"/>
  <c r="Q2" i="27"/>
  <c r="Q1" i="27"/>
  <c r="AM32" i="41" l="1"/>
  <c r="AN32" i="41"/>
  <c r="AN35" i="41"/>
  <c r="AM35" i="41"/>
  <c r="AM105" i="41"/>
  <c r="AN105" i="41"/>
  <c r="AM106" i="41"/>
  <c r="AN106" i="41"/>
  <c r="AN38" i="41"/>
  <c r="AM38" i="41"/>
  <c r="AN43" i="41"/>
  <c r="AM43" i="41"/>
  <c r="AN69" i="41"/>
  <c r="AM69" i="41"/>
  <c r="AM36" i="41"/>
  <c r="AN36" i="41"/>
  <c r="F41" i="41"/>
  <c r="F40" i="41"/>
  <c r="F39" i="41"/>
  <c r="F34" i="41"/>
  <c r="F200" i="41"/>
  <c r="F47" i="41"/>
  <c r="F25" i="41" l="1"/>
  <c r="AN41" i="41"/>
  <c r="AM41" i="41"/>
  <c r="AN47" i="41"/>
  <c r="AM47" i="41"/>
  <c r="AN200" i="41"/>
  <c r="AM200" i="41"/>
  <c r="AN34" i="41"/>
  <c r="AM34" i="41"/>
  <c r="AN39" i="41"/>
  <c r="AM39" i="41"/>
  <c r="AM40" i="41"/>
  <c r="AN40" i="41"/>
  <c r="AN68" i="41"/>
  <c r="AM68" i="41"/>
  <c r="F23" i="41"/>
  <c r="F22" i="41"/>
  <c r="F48" i="41" l="1"/>
  <c r="AN48" i="41" s="1"/>
  <c r="AM48" i="41" l="1"/>
  <c r="F21" i="41"/>
  <c r="F20" i="4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tc={3AFAFA17-DF36-4404-ACBF-F9AAFCD15FA7}</author>
    <author>ЉИЉАНА ВАСИЋ</author>
    <author>tc={5D472530-B3E1-4D0C-922F-62814E040155}</author>
    <author>tc={C68B2875-5F6F-412F-9254-556550630778}</author>
    <author>tc={4AA7BE68-7BD8-43B5-AC7A-B5F64A588E80}</author>
    <author>tc={C4CBA325-7824-4A93-80D3-A68CD6F8C515}</author>
    <author>tc={58BE54B3-42F2-42D3-8AB2-5C4E9E820314}</author>
    <author>tc={C8A37C8E-257F-454F-9FA6-27663A15C42D}</author>
  </authors>
  <commentList>
    <comment ref="AC17" authorId="0" shapeId="0" xr:uid="{3AFAFA17-DF36-4404-ACBF-F9AAFCD15FA7}">
      <text>
        <t>[Threaded comment]
Your version of Excel allows you to read this threaded comment; however, any edits to it will get removed if the file is opened in a newer version of Excel. Learn more: https://go.microsoft.com/fwlink/?linkid=870924
Comment:
    Ажурирано са порталом 08.04.2026</t>
      </text>
    </comment>
    <comment ref="AB46" authorId="1" shapeId="0" xr:uid="{E2C6209C-31EE-4277-ACEB-D3FC2FD17C9D}">
      <text>
        <r>
          <rPr>
            <b/>
            <sz val="9"/>
            <color indexed="81"/>
            <rFont val="Tahoma"/>
            <family val="2"/>
          </rPr>
          <t>ЉИЉАНА ВАСИЋ:</t>
        </r>
        <r>
          <rPr>
            <sz val="9"/>
            <color indexed="81"/>
            <rFont val="Tahoma"/>
            <family val="2"/>
          </rPr>
          <t xml:space="preserve">
ЗПО бр.4       Сагласност МФ            од 06.03.2026.</t>
        </r>
      </text>
    </comment>
    <comment ref="AI46" authorId="2" shapeId="0" xr:uid="{5D472530-B3E1-4D0C-922F-62814E040155}">
      <text>
        <t>[Threaded comment]
Your version of Excel allows you to read this threaded comment; however, any edits to it will get removed if the file is opened in a newer version of Excel. Learn more: https://go.microsoft.com/fwlink/?linkid=870924
Comment:
    Proveriti datum zaključenja</t>
      </text>
    </comment>
    <comment ref="F47" authorId="1" shapeId="0" xr:uid="{5E2D6BF8-9B6C-4498-AFF1-A75E0FE7012B}">
      <text>
        <r>
          <rPr>
            <b/>
            <sz val="9"/>
            <color indexed="81"/>
            <rFont val="Tahoma"/>
            <family val="2"/>
            <charset val="238"/>
          </rPr>
          <t>ЉИЉАНА ВАСИЋ:</t>
        </r>
        <r>
          <rPr>
            <sz val="9"/>
            <color indexed="81"/>
            <rFont val="Tahoma"/>
            <family val="2"/>
            <charset val="238"/>
          </rPr>
          <t xml:space="preserve">
215.441.500,00-унето у ИСЦЈН</t>
        </r>
      </text>
    </comment>
    <comment ref="AG47" authorId="1" shapeId="0" xr:uid="{5E06234E-6941-408C-9B4A-57625CFBC12E}">
      <text>
        <r>
          <rPr>
            <b/>
            <sz val="9"/>
            <color indexed="81"/>
            <rFont val="Tahoma"/>
            <family val="2"/>
            <charset val="238"/>
          </rPr>
          <t>ЉИЉАНА ВАСИЋ:</t>
        </r>
        <r>
          <rPr>
            <sz val="9"/>
            <color indexed="81"/>
            <rFont val="Tahoma"/>
            <family val="2"/>
            <charset val="238"/>
          </rPr>
          <t xml:space="preserve">
215.441.500,00-унето у ИСЦЈН</t>
        </r>
      </text>
    </comment>
    <comment ref="AH47" authorId="1" shapeId="0" xr:uid="{1C60B301-C29C-4E13-ABC9-F63DA286C27B}">
      <text>
        <r>
          <rPr>
            <b/>
            <sz val="9"/>
            <color indexed="81"/>
            <rFont val="Tahoma"/>
            <family val="2"/>
            <charset val="238"/>
          </rPr>
          <t>ЉИЉАНА ВАСИЋ:</t>
        </r>
        <r>
          <rPr>
            <sz val="9"/>
            <color indexed="81"/>
            <rFont val="Tahoma"/>
            <family val="2"/>
            <charset val="238"/>
          </rPr>
          <t xml:space="preserve">
215.441.500,00-унето у ИСЦЈН</t>
        </r>
      </text>
    </comment>
    <comment ref="AC128" authorId="3" shapeId="0" xr:uid="{C68B2875-5F6F-412F-9254-55655063077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Obust.postupak 10.08.2026
</t>
      </text>
    </comment>
    <comment ref="AC163" authorId="4" shapeId="0" xr:uid="{4AA7BE68-7BD8-43B5-AC7A-B5F64A588E80}">
      <text>
        <t>[Threaded comment]
Your version of Excel allows you to read this threaded comment; however, any edits to it will get removed if the file is opened in a newer version of Excel. Learn more: https://go.microsoft.com/fwlink/?linkid=870924
Comment:
    Prvi zahtev obustavljen</t>
      </text>
    </comment>
    <comment ref="AC172" authorId="5" shapeId="0" xr:uid="{C4CBA325-7824-4A93-80D3-A68CD6F8C515}">
      <text>
        <t>[Threaded comment]
Your version of Excel allows you to read this threaded comment; however, any edits to it will get removed if the file is opened in a newer version of Excel. Learn more: https://go.microsoft.com/fwlink/?linkid=870924
Comment:
    ОБУСТАВЉЕН ПРВИ ПОСТУПАК 21.04.26,
ПОНОВЉЕН  ПОСТ.ОДЛУКА 15.05.2026</t>
      </text>
    </comment>
    <comment ref="AC173" authorId="6" shapeId="0" xr:uid="{58BE54B3-42F2-42D3-8AB2-5C4E9E820314}">
      <text>
        <t>[Threaded comment]
Your version of Excel allows you to read this threaded comment; however, any edits to it will get removed if the file is opened in a newer version of Excel. Learn more: https://go.microsoft.com/fwlink/?linkid=870924
Comment:
    Obustavljen post.14.08.2026
Reply:
    NOVI ZAHTEV 26.08.2026</t>
      </text>
    </comment>
    <comment ref="AO185" authorId="7" shapeId="0" xr:uid="{C8A37C8E-257F-454F-9FA6-27663A15C42D}">
      <text>
        <t>[Threaded comment]
Your version of Excel allows you to read this threaded comment; however, any edits to it will get removed if the file is opened in a newer version of Excel. Learn more: https://go.microsoft.com/fwlink/?linkid=870924
Comment:
    Zahtev za pokr PARTIJE -2/.26.08.2026</t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odelConnection_PLAN_CODE_LIST_CPV" description="Data Model" type="5" refreshedVersion="6" minRefreshableVersion="5" saveData="1">
    <dbPr connection="Data Model Connection" command="PLAN_CODE_LIST_CPV" commandType="3"/>
  </connection>
  <connection id="2" xr16:uid="{00000000-0015-0000-FFFF-FFFF01000000}" keepAlive="1" name="ModelConnection_PLAN_CODE_LIST_NUTS" description="Data Model" type="5" refreshedVersion="6" minRefreshableVersion="5" saveData="1">
    <dbPr connection="Data Model Connection" command="PLAN_CODE_LIST_NUTS" commandType="3"/>
  </connection>
</connections>
</file>

<file path=xl/sharedStrings.xml><?xml version="1.0" encoding="utf-8"?>
<sst xmlns="http://schemas.openxmlformats.org/spreadsheetml/2006/main" count="21758" uniqueCount="10299">
  <si>
    <t>Редни број</t>
  </si>
  <si>
    <t>Врста поступка</t>
  </si>
  <si>
    <t>1</t>
  </si>
  <si>
    <t>2</t>
  </si>
  <si>
    <t>3</t>
  </si>
  <si>
    <t>4</t>
  </si>
  <si>
    <t>8</t>
  </si>
  <si>
    <t>9</t>
  </si>
  <si>
    <t>10</t>
  </si>
  <si>
    <t xml:space="preserve">                                                                   ЈАВНЕ НАБАВКЕ                                                                                                                                </t>
  </si>
  <si>
    <t>12</t>
  </si>
  <si>
    <t>13</t>
  </si>
  <si>
    <t>14</t>
  </si>
  <si>
    <t>15</t>
  </si>
  <si>
    <t>16</t>
  </si>
  <si>
    <t>ID</t>
  </si>
  <si>
    <t>CPV</t>
  </si>
  <si>
    <t>Description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</si>
  <si>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</si>
  <si>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</si>
  <si>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</si>
  <si>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</si>
  <si>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</si>
  <si>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</si>
  <si>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</si>
  <si>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</si>
  <si>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</si>
  <si>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</si>
  <si>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</si>
  <si>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</si>
  <si>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</si>
  <si>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</si>
  <si>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</si>
  <si>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</si>
  <si>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</si>
  <si>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</si>
  <si>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</si>
  <si>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</si>
  <si>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</si>
  <si>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</si>
  <si>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</si>
  <si>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</si>
  <si>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</si>
  <si>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</si>
  <si>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</si>
  <si>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</si>
  <si>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</si>
  <si>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</si>
  <si>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</si>
  <si>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</si>
  <si>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</si>
  <si>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</si>
  <si>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</si>
  <si>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</si>
  <si>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</si>
  <si>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</si>
  <si>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</si>
  <si>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</si>
  <si>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</si>
  <si>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</si>
  <si>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</si>
  <si>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</si>
  <si>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</si>
  <si>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</si>
  <si>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</si>
  <si>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</si>
  <si>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</si>
  <si>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</si>
  <si>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</si>
  <si>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</si>
  <si>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</si>
  <si>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</si>
  <si>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</si>
  <si>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</si>
  <si>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</si>
  <si>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</si>
  <si>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</si>
  <si>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</si>
  <si>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</si>
  <si>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</si>
  <si>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</si>
  <si>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</si>
  <si>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</si>
  <si>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</si>
  <si>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</si>
  <si>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</si>
  <si>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</si>
  <si>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</si>
  <si>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</si>
  <si>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</si>
  <si>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</si>
  <si>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</si>
  <si>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</si>
  <si>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</si>
  <si>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</si>
  <si>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</si>
  <si>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</si>
  <si>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</si>
  <si>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</si>
  <si>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</si>
  <si>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</si>
  <si>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</si>
  <si>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</si>
  <si>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</si>
  <si>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</si>
  <si>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</si>
  <si>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</si>
  <si>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</si>
  <si>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</si>
  <si>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</si>
  <si>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</si>
  <si>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</si>
  <si>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</si>
  <si>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</si>
  <si>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</si>
  <si>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</si>
  <si>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</si>
  <si>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</si>
  <si>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</si>
  <si>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</si>
  <si>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</si>
  <si>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</si>
  <si>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</si>
  <si>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</si>
  <si>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</si>
  <si>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</si>
  <si>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</si>
  <si>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</si>
  <si>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</si>
  <si>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</si>
  <si>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</si>
  <si>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</si>
  <si>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</si>
  <si>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</si>
  <si>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</si>
  <si>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</si>
  <si>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</si>
  <si>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</si>
  <si>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</si>
  <si>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</si>
  <si>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</si>
  <si>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</si>
  <si>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</si>
  <si>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</si>
  <si>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</si>
  <si>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</si>
  <si>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</si>
  <si>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</si>
  <si>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</si>
  <si>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</si>
  <si>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</si>
  <si>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</si>
  <si>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</si>
  <si>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</si>
  <si>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</si>
  <si>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</si>
  <si>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</si>
  <si>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</si>
  <si>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</si>
  <si>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</si>
  <si>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</si>
  <si>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</si>
  <si>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</si>
  <si>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</si>
  <si>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</si>
  <si>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</si>
  <si>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</si>
  <si>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</si>
  <si>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</si>
  <si>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</si>
  <si>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</si>
  <si>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</si>
  <si>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</si>
  <si>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</si>
  <si>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</si>
  <si>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</si>
  <si>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</si>
  <si>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</si>
  <si>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</si>
  <si>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</si>
  <si>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</si>
  <si>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</si>
  <si>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</si>
  <si>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</si>
  <si>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</si>
  <si>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</si>
  <si>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</si>
  <si>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</si>
  <si>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</si>
  <si>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</si>
  <si>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</si>
  <si>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</si>
  <si>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</si>
  <si>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</si>
  <si>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</si>
  <si>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</si>
  <si>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</si>
  <si>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</si>
  <si>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</si>
  <si>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</si>
  <si>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</si>
  <si>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</si>
  <si>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</si>
  <si>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</si>
  <si>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</si>
  <si>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</si>
  <si>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</si>
  <si>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</si>
  <si>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</si>
  <si>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</si>
  <si>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</si>
  <si>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</si>
  <si>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</si>
  <si>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</si>
  <si>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</si>
  <si>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</si>
  <si>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</si>
  <si>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</si>
  <si>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</si>
  <si>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</si>
  <si>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</si>
  <si>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</si>
  <si>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</si>
  <si>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</si>
  <si>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</si>
  <si>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</si>
  <si>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</si>
  <si>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</si>
  <si>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</si>
  <si>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</si>
  <si>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</si>
  <si>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</si>
  <si>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</si>
  <si>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</si>
  <si>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</si>
  <si>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</si>
  <si>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</si>
  <si>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</si>
  <si>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</si>
  <si>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</si>
  <si>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</si>
  <si>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</si>
  <si>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</si>
  <si>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</si>
  <si>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</si>
  <si>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</si>
  <si>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</si>
  <si>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</si>
  <si>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</si>
  <si>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</si>
  <si>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</si>
  <si>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</si>
  <si>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</si>
  <si>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</si>
  <si>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</si>
  <si>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</si>
  <si>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</si>
  <si>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</si>
  <si>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</si>
  <si>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</si>
  <si>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</si>
  <si>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</si>
  <si>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</si>
  <si>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</si>
  <si>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</si>
  <si>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</si>
  <si>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</si>
  <si>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</si>
  <si>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</si>
  <si>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</si>
  <si>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</si>
  <si>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</si>
  <si>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</si>
  <si>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</si>
  <si>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</si>
  <si>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</si>
  <si>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</si>
  <si>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</si>
  <si>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</si>
  <si>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</si>
  <si>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</si>
  <si>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</si>
  <si>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</si>
  <si>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</si>
  <si>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</si>
  <si>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</si>
  <si>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</si>
  <si>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</si>
  <si>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</si>
  <si>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</si>
  <si>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</si>
  <si>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</si>
  <si>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</si>
  <si>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</si>
  <si>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</si>
  <si>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</si>
  <si>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</si>
  <si>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</si>
  <si>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</si>
  <si>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</si>
  <si>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</si>
  <si>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</si>
  <si>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</si>
  <si>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</si>
  <si>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</si>
  <si>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</si>
  <si>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</si>
  <si>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</si>
  <si>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</si>
  <si>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</si>
  <si>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</si>
  <si>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</si>
  <si>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</si>
  <si>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</si>
  <si>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</si>
  <si>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</si>
  <si>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</si>
  <si>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</si>
  <si>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</si>
  <si>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</si>
  <si>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</si>
  <si>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</si>
  <si>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</si>
  <si>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</si>
  <si>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</si>
  <si>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</si>
  <si>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</si>
  <si>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</si>
  <si>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</si>
  <si>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</si>
  <si>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</si>
  <si>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</si>
  <si>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</si>
  <si>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</si>
  <si>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</si>
  <si>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</si>
  <si>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</si>
  <si>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</si>
  <si>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</si>
  <si>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</si>
  <si>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</si>
  <si>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</si>
  <si>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</si>
  <si>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</si>
  <si>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</si>
  <si>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</si>
  <si>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</si>
  <si>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</si>
  <si>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</si>
  <si>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</si>
  <si>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</si>
  <si>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</si>
  <si>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</si>
  <si>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</si>
  <si>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</si>
  <si>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</si>
  <si>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</si>
  <si>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</si>
  <si>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</si>
  <si>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</si>
  <si>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</si>
  <si>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</si>
  <si>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</si>
  <si>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</si>
  <si>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</si>
  <si>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</si>
  <si>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</si>
  <si>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</si>
  <si>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</si>
  <si>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</si>
  <si>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</si>
  <si>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</si>
  <si>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</si>
  <si>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</si>
  <si>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</si>
  <si>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</si>
  <si>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</si>
  <si>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</si>
  <si>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</si>
  <si>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</si>
  <si>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</si>
  <si>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</si>
  <si>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</si>
  <si>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</si>
  <si>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</si>
  <si>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</si>
  <si>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</si>
  <si>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</si>
  <si>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</si>
  <si>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</si>
  <si>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</si>
  <si>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</si>
  <si>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</si>
  <si>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</si>
  <si>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</si>
  <si>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</si>
  <si>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</si>
  <si>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</si>
  <si>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</si>
  <si>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</si>
  <si>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</si>
  <si>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</si>
  <si>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</si>
  <si>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</si>
  <si>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</si>
  <si>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</si>
  <si>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</si>
  <si>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</si>
  <si>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</si>
  <si>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</si>
  <si>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</si>
  <si>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</si>
  <si>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</si>
  <si>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</si>
  <si>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</si>
  <si>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</si>
  <si>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</si>
  <si>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</si>
  <si>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</si>
  <si>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</si>
  <si>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</si>
  <si>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</si>
  <si>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</si>
  <si>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</si>
  <si>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</si>
  <si>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</si>
  <si>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</si>
  <si>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</si>
  <si>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</si>
  <si>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</si>
  <si>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</si>
  <si>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</si>
  <si>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</si>
  <si>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</si>
  <si>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</si>
  <si>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</si>
  <si>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</si>
  <si>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</si>
  <si>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</si>
  <si>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</si>
  <si>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</si>
  <si>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</si>
  <si>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</si>
  <si>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</si>
  <si>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</si>
  <si>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</si>
  <si>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</si>
  <si>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</si>
  <si>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</si>
  <si>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</si>
  <si>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</si>
  <si>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</si>
  <si>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</si>
  <si>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</si>
  <si>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</si>
  <si>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</si>
  <si>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</si>
  <si>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</si>
  <si>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</si>
  <si>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</si>
  <si>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</si>
  <si>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</si>
  <si>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</si>
  <si>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</si>
  <si>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</si>
  <si>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</si>
  <si>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</si>
  <si>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</si>
  <si>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</si>
  <si>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</si>
  <si>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</si>
  <si>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</si>
  <si>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</si>
  <si>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</si>
  <si>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</si>
  <si>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</si>
  <si>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</si>
  <si>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</si>
  <si>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</si>
  <si>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</si>
  <si>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</si>
  <si>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</si>
  <si>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</si>
  <si>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</si>
  <si>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</si>
  <si>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</si>
  <si>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</si>
  <si>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</si>
  <si>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</si>
  <si>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</si>
  <si>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</si>
  <si>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</si>
  <si>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</si>
  <si>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</si>
  <si>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</si>
  <si>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</si>
  <si>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</si>
  <si>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</si>
  <si>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</si>
  <si>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</si>
  <si>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</si>
  <si>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</si>
  <si>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</si>
  <si>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</si>
  <si>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</si>
  <si>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</si>
  <si>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</si>
  <si>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</si>
  <si>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</si>
  <si>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</si>
  <si>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</si>
  <si>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</si>
  <si>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</si>
  <si>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</si>
  <si>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</si>
  <si>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</si>
  <si>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</si>
  <si>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</si>
  <si>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</si>
  <si>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</si>
  <si>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</si>
  <si>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</si>
  <si>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</si>
  <si>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</si>
  <si>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</si>
  <si>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</si>
  <si>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</si>
  <si>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</si>
  <si>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</si>
  <si>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</si>
  <si>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</si>
  <si>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</si>
  <si>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</si>
  <si>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</si>
  <si>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</si>
  <si>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</si>
  <si>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</si>
  <si>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</si>
  <si>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</si>
  <si>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</si>
  <si>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</si>
  <si>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</si>
  <si>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</si>
  <si>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</si>
  <si>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</si>
  <si>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</si>
  <si>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</si>
  <si>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</si>
  <si>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</si>
  <si>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</si>
  <si>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</si>
  <si>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</si>
  <si>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</si>
  <si>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</si>
  <si>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</si>
  <si>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</si>
  <si>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</si>
  <si>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</si>
  <si>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</si>
  <si>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</si>
  <si>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</si>
  <si>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</si>
  <si>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</si>
  <si>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</si>
  <si>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</si>
  <si>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</si>
  <si>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</si>
  <si>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</si>
  <si>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</si>
  <si>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</si>
  <si>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</si>
  <si>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</si>
  <si>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</si>
  <si>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</si>
  <si>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</si>
  <si>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</si>
  <si>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</si>
  <si>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</si>
  <si>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</si>
  <si>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</si>
  <si>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</si>
  <si>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</si>
  <si>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</si>
  <si>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</si>
  <si>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</si>
  <si>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</si>
  <si>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</si>
  <si>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</si>
  <si>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</si>
  <si>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</si>
  <si>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</si>
  <si>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</si>
  <si>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</si>
  <si>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</si>
  <si>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</si>
  <si>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</si>
  <si>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</si>
  <si>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</si>
  <si>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</si>
  <si>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</si>
  <si>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</si>
  <si>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</si>
  <si>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</si>
  <si>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</si>
  <si>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</si>
  <si>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</si>
  <si>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</si>
  <si>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</si>
  <si>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</si>
  <si>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</si>
  <si>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</si>
  <si>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</si>
  <si>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</si>
  <si>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</si>
  <si>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</si>
  <si>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</si>
  <si>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</si>
  <si>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</si>
  <si>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</si>
  <si>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</si>
  <si>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</si>
  <si>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</si>
  <si>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</si>
  <si>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</si>
  <si>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</si>
  <si>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</si>
  <si>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</si>
  <si>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</si>
  <si>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</si>
  <si>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</si>
  <si>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</si>
  <si>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</si>
  <si>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</si>
  <si>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</si>
  <si>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</si>
  <si>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</si>
  <si>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</si>
  <si>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</si>
  <si>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</si>
  <si>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</si>
  <si>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</si>
  <si>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</si>
  <si>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</si>
  <si>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</si>
  <si>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</si>
  <si>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</si>
  <si>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</si>
  <si>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</si>
  <si>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</si>
  <si>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</si>
  <si>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</si>
  <si>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</si>
  <si>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</si>
  <si>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</si>
  <si>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</si>
  <si>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</si>
  <si>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</si>
  <si>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</si>
  <si>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</si>
  <si>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</si>
  <si>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</si>
  <si>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</si>
  <si>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</si>
  <si>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</si>
  <si>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</si>
  <si>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</si>
  <si>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</si>
  <si>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</si>
  <si>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</si>
  <si>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</si>
  <si>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</si>
  <si>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</si>
  <si>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</si>
  <si>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</si>
  <si>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</si>
  <si>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</si>
  <si>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</si>
  <si>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</si>
  <si>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</si>
  <si>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</si>
  <si>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</si>
  <si>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</si>
  <si>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</si>
  <si>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</si>
  <si>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</si>
  <si>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</si>
  <si>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</si>
  <si>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</si>
  <si>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</si>
  <si>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</si>
  <si>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</si>
  <si>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</si>
  <si>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</si>
  <si>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</si>
  <si>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</si>
  <si>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</si>
  <si>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</si>
  <si>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</si>
  <si>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</si>
  <si>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</si>
  <si>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</si>
  <si>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</si>
  <si>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</si>
  <si>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</si>
  <si>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</si>
  <si>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</si>
  <si>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</si>
  <si>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</si>
  <si>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</si>
  <si>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</si>
  <si>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</si>
  <si>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</si>
  <si>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</si>
  <si>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</si>
  <si>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</si>
  <si>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</si>
  <si>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</si>
  <si>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</si>
  <si>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</si>
  <si>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</si>
  <si>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</si>
  <si>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</si>
  <si>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</si>
  <si>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</si>
  <si>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</si>
  <si>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</si>
  <si>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</si>
  <si>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</si>
  <si>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</si>
  <si>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</si>
  <si>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</si>
  <si>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</si>
  <si>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</si>
  <si>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</si>
  <si>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</si>
  <si>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</si>
  <si>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</si>
  <si>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</si>
  <si>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</si>
  <si>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</si>
  <si>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</si>
  <si>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</si>
  <si>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</si>
  <si>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</si>
  <si>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</si>
  <si>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</si>
  <si>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</si>
  <si>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</si>
  <si>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</si>
  <si>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</si>
  <si>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</si>
  <si>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</si>
  <si>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</si>
  <si>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</si>
  <si>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</si>
  <si>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</si>
  <si>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</si>
  <si>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</si>
  <si>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</si>
  <si>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</si>
  <si>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</si>
  <si>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</si>
  <si>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</si>
  <si>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</si>
  <si>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</si>
  <si>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</si>
  <si>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</si>
  <si>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</si>
  <si>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</si>
  <si>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</si>
  <si>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</si>
  <si>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</si>
  <si>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</si>
  <si>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</si>
  <si>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</si>
  <si>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</si>
  <si>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</si>
  <si>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</si>
  <si>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</si>
  <si>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</si>
  <si>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</si>
  <si>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</si>
  <si>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</si>
  <si>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</si>
  <si>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</si>
  <si>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</si>
  <si>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</si>
  <si>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</si>
  <si>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</si>
  <si>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</si>
  <si>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</si>
  <si>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</si>
  <si>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</si>
  <si>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</si>
  <si>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</si>
  <si>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</si>
  <si>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</si>
  <si>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</si>
  <si>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</si>
  <si>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</si>
  <si>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</si>
  <si>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</si>
  <si>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</si>
  <si>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</si>
  <si>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</si>
  <si>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</si>
  <si>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</si>
  <si>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</si>
  <si>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</si>
  <si>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</si>
  <si>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</si>
  <si>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</si>
  <si>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</si>
  <si>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</si>
  <si>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</si>
  <si>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</si>
  <si>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</si>
  <si>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</si>
  <si>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</si>
  <si>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</si>
  <si>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</si>
  <si>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</si>
  <si>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</si>
  <si>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</si>
  <si>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</si>
  <si>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</si>
  <si>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</si>
  <si>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</si>
  <si>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</si>
  <si>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</si>
  <si>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</si>
  <si>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</si>
  <si>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</si>
  <si>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</si>
  <si>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</si>
  <si>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</si>
  <si>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</si>
  <si>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</si>
  <si>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</si>
  <si>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</si>
  <si>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</si>
  <si>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</si>
  <si>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</si>
  <si>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</si>
  <si>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</si>
  <si>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</si>
  <si>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</si>
  <si>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</si>
  <si>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</si>
  <si>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</si>
  <si>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</si>
  <si>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</si>
  <si>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</si>
  <si>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</si>
  <si>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</si>
  <si>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</si>
  <si>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</si>
  <si>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</si>
  <si>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</si>
  <si>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</si>
  <si>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</si>
  <si>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</si>
  <si>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</si>
  <si>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</si>
  <si>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</si>
  <si>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</si>
  <si>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</si>
  <si>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</si>
  <si>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</si>
  <si>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</si>
  <si>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</si>
  <si>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</si>
  <si>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</si>
  <si>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</si>
  <si>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</si>
  <si>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</si>
  <si>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</si>
  <si>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</si>
  <si>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</si>
  <si>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</si>
  <si>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</si>
  <si>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</si>
  <si>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</si>
  <si>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</si>
  <si>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</si>
  <si>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</si>
  <si>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</si>
  <si>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</si>
  <si>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</si>
  <si>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</si>
  <si>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</si>
  <si>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</si>
  <si>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</si>
  <si>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</si>
  <si>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</si>
  <si>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</si>
  <si>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</si>
  <si>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</si>
  <si>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</si>
  <si>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</si>
  <si>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</si>
  <si>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</si>
  <si>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</si>
  <si>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</si>
  <si>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</si>
  <si>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</si>
  <si>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</si>
  <si>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</si>
  <si>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</si>
  <si>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</si>
  <si>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</si>
  <si>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</si>
  <si>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</si>
  <si>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</si>
  <si>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</si>
  <si>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</si>
  <si>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</si>
  <si>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</si>
  <si>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</si>
  <si>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</si>
  <si>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</si>
  <si>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</si>
  <si>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</si>
  <si>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</si>
  <si>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</si>
  <si>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</si>
  <si>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</si>
  <si>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</si>
  <si>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</si>
  <si>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</si>
  <si>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</si>
  <si>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</si>
  <si>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</si>
  <si>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</si>
  <si>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</si>
  <si>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</si>
  <si>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</si>
  <si>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</si>
  <si>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</si>
  <si>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</si>
  <si>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</si>
  <si>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</si>
  <si>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</si>
  <si>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</si>
  <si>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</si>
  <si>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</si>
  <si>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</si>
  <si>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</si>
  <si>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</si>
  <si>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</si>
  <si>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</si>
  <si>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</si>
  <si>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</si>
  <si>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</si>
  <si>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</si>
  <si>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</si>
  <si>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</si>
  <si>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</si>
  <si>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</si>
  <si>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</si>
  <si>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</si>
  <si>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</si>
  <si>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</si>
  <si>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</si>
  <si>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</si>
  <si>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</si>
  <si>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</si>
  <si>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</si>
  <si>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</si>
  <si>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</si>
  <si>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</si>
  <si>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</si>
  <si>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</si>
  <si>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</si>
  <si>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</si>
  <si>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</si>
  <si>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</si>
  <si>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</si>
  <si>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</si>
  <si>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</si>
  <si>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</si>
  <si>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</si>
  <si>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</si>
  <si>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</si>
  <si>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</si>
  <si>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</si>
  <si>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</si>
  <si>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</si>
  <si>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</si>
  <si>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</si>
  <si>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</si>
  <si>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</si>
  <si>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</si>
  <si>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</si>
  <si>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</si>
  <si>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</si>
  <si>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</si>
  <si>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</si>
  <si>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</si>
  <si>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</si>
  <si>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</si>
  <si>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</si>
  <si>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</si>
  <si>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</si>
  <si>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</si>
  <si>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</si>
  <si>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</si>
  <si>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</si>
  <si>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</si>
  <si>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</si>
  <si>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</si>
  <si>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</si>
  <si>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</si>
  <si>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</si>
  <si>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</si>
  <si>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</si>
  <si>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</si>
  <si>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</si>
  <si>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</si>
  <si>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</si>
  <si>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</si>
  <si>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</si>
  <si>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</si>
  <si>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</si>
  <si>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</si>
  <si>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</si>
  <si>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</si>
  <si>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</si>
  <si>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</si>
  <si>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</si>
  <si>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</si>
  <si>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</si>
  <si>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</si>
  <si>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</si>
  <si>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</si>
  <si>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</si>
  <si>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</si>
  <si>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</si>
  <si>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</si>
  <si>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</si>
  <si>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</si>
  <si>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</si>
  <si>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</si>
  <si>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</si>
  <si>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</si>
  <si>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</si>
  <si>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</si>
  <si>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</si>
  <si>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</si>
  <si>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</si>
  <si>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</si>
  <si>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</si>
  <si>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</si>
  <si>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</si>
  <si>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</si>
  <si>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</si>
  <si>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</si>
  <si>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</si>
  <si>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</si>
  <si>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</si>
  <si>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</si>
  <si>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</si>
  <si>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</si>
  <si>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</si>
  <si>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</si>
  <si>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</si>
  <si>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</si>
  <si>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</si>
  <si>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</si>
  <si>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</si>
  <si>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</si>
  <si>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</si>
  <si>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</si>
  <si>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</si>
  <si>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</si>
  <si>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</si>
  <si>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</si>
  <si>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</si>
  <si>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</si>
  <si>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</si>
  <si>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</si>
  <si>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</si>
  <si>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</si>
  <si>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</si>
  <si>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</si>
  <si>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</si>
  <si>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</si>
  <si>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</si>
  <si>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</si>
  <si>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</si>
  <si>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</si>
  <si>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</si>
  <si>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</si>
  <si>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</si>
  <si>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</si>
  <si>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</si>
  <si>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</si>
  <si>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</si>
  <si>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</si>
  <si>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</si>
  <si>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</si>
  <si>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</si>
  <si>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</si>
  <si>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</si>
  <si>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</si>
  <si>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</si>
  <si>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</si>
  <si>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</si>
  <si>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</si>
  <si>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</si>
  <si>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</si>
  <si>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</si>
  <si>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</si>
  <si>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</si>
  <si>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</si>
  <si>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</si>
  <si>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</si>
  <si>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</si>
  <si>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</si>
  <si>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</si>
  <si>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</si>
  <si>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</si>
  <si>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</si>
  <si>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</si>
  <si>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</si>
  <si>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</si>
  <si>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</si>
  <si>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</si>
  <si>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</si>
  <si>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</si>
  <si>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</si>
  <si>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</si>
  <si>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</si>
  <si>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</si>
  <si>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</si>
  <si>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</si>
  <si>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</si>
  <si>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</si>
  <si>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</si>
  <si>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</si>
  <si>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</si>
  <si>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</si>
  <si>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</si>
  <si>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</si>
  <si>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</si>
  <si>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</si>
  <si>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</si>
  <si>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</si>
  <si>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</si>
  <si>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</si>
  <si>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</si>
  <si>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</si>
  <si>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</si>
  <si>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</si>
  <si>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</si>
  <si>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</si>
  <si>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</si>
  <si>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</si>
  <si>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</si>
  <si>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</si>
  <si>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</si>
  <si>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</si>
  <si>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</si>
  <si>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</si>
  <si>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</si>
  <si>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</si>
  <si>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</si>
  <si>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</si>
  <si>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</si>
  <si>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</si>
  <si>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</si>
  <si>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</si>
  <si>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</si>
  <si>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</si>
  <si>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</si>
  <si>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</si>
  <si>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</si>
  <si>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</si>
  <si>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</si>
  <si>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</si>
  <si>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</si>
  <si>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</si>
  <si>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</si>
  <si>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</si>
  <si>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</si>
  <si>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</si>
  <si>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</si>
  <si>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</si>
  <si>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</si>
  <si>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</si>
  <si>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</si>
  <si>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</si>
  <si>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</si>
  <si>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</si>
  <si>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</si>
  <si>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</si>
  <si>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</si>
  <si>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</si>
  <si>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</si>
  <si>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</si>
  <si>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</si>
  <si>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</si>
  <si>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</si>
  <si>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</si>
  <si>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</si>
  <si>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</si>
  <si>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</si>
  <si>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</si>
  <si>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</si>
  <si>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</si>
  <si>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</si>
  <si>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</si>
  <si>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</si>
  <si>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</si>
  <si>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</si>
  <si>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</si>
  <si>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</si>
  <si>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</si>
  <si>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</si>
  <si>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</si>
  <si>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</si>
  <si>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</si>
  <si>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</si>
  <si>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</si>
  <si>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</si>
  <si>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</si>
  <si>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</si>
  <si>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</si>
  <si>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</si>
  <si>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</si>
  <si>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</si>
  <si>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</si>
  <si>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</si>
  <si>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</si>
  <si>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</si>
  <si>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</si>
  <si>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</si>
  <si>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</si>
  <si>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</si>
  <si>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</si>
  <si>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</si>
  <si>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</si>
  <si>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</si>
  <si>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</si>
  <si>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</si>
  <si>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</si>
  <si>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</si>
  <si>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</si>
  <si>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</si>
  <si>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</si>
  <si>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</si>
  <si>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</si>
  <si>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</si>
  <si>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</si>
  <si>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</si>
  <si>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</si>
  <si>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</si>
  <si>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</si>
  <si>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</si>
  <si>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</si>
  <si>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</si>
  <si>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</si>
  <si>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</si>
  <si>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</si>
  <si>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</si>
  <si>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</si>
  <si>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</si>
  <si>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</si>
  <si>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</si>
  <si>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</si>
  <si>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</si>
  <si>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</si>
  <si>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</si>
  <si>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</si>
  <si>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</si>
  <si>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</si>
  <si>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</si>
  <si>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</si>
  <si>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</si>
  <si>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</si>
  <si>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</si>
  <si>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</si>
  <si>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</si>
  <si>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</si>
  <si>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</si>
  <si>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</si>
  <si>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</si>
  <si>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</si>
  <si>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</si>
  <si>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</si>
  <si>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</si>
  <si>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</si>
  <si>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</si>
  <si>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</si>
  <si>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</si>
  <si>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</si>
  <si>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</si>
  <si>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</si>
  <si>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</si>
  <si>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</si>
  <si>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</si>
  <si>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</si>
  <si>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</si>
  <si>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</si>
  <si>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</si>
  <si>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</si>
  <si>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</si>
  <si>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</si>
  <si>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</si>
  <si>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</si>
  <si>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</si>
  <si>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</si>
  <si>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</si>
  <si>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</si>
  <si>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</si>
  <si>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</si>
  <si>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</si>
  <si>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</si>
  <si>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</si>
  <si>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</si>
  <si>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</si>
  <si>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</si>
  <si>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</si>
  <si>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</si>
  <si>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</si>
  <si>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</si>
  <si>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</si>
  <si>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</si>
  <si>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</si>
  <si>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</si>
  <si>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</si>
  <si>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</si>
  <si>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</si>
  <si>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</si>
  <si>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</si>
  <si>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</si>
  <si>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</si>
  <si>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</si>
  <si>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</si>
  <si>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</si>
  <si>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</si>
  <si>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</si>
  <si>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</si>
  <si>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</si>
  <si>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</si>
  <si>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</si>
  <si>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</si>
  <si>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</si>
  <si>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</si>
  <si>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</si>
  <si>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</si>
  <si>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</si>
  <si>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</si>
  <si>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</si>
  <si>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</si>
  <si>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</si>
  <si>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</si>
  <si>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</si>
  <si>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</si>
  <si>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</si>
  <si>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</si>
  <si>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</si>
  <si>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</si>
  <si>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</si>
  <si>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</si>
  <si>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</si>
  <si>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</si>
  <si>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</si>
  <si>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</si>
  <si>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</si>
  <si>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</si>
  <si>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</si>
  <si>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</si>
  <si>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</si>
  <si>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</si>
  <si>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</si>
  <si>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</si>
  <si>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</si>
  <si>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</si>
  <si>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</si>
  <si>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</si>
  <si>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</si>
  <si>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</si>
  <si>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</si>
  <si>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</si>
  <si>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</si>
  <si>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</si>
  <si>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</si>
  <si>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</si>
  <si>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</si>
  <si>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</si>
  <si>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</si>
  <si>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</si>
  <si>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</si>
  <si>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</si>
  <si>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</si>
  <si>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</si>
  <si>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</si>
  <si>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</si>
  <si>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</si>
  <si>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</si>
  <si>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</si>
  <si>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</si>
  <si>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</si>
  <si>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</si>
  <si>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</si>
  <si>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</si>
  <si>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</si>
  <si>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</si>
  <si>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</si>
  <si>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</si>
  <si>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</si>
  <si>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</si>
  <si>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</si>
  <si>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</si>
  <si>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</si>
  <si>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</si>
  <si>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</si>
  <si>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</si>
  <si>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</si>
  <si>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</si>
  <si>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</si>
  <si>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</si>
  <si>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</si>
  <si>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</si>
  <si>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</si>
  <si>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</si>
  <si>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</si>
  <si>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</si>
  <si>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</si>
  <si>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</si>
  <si>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</si>
  <si>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</si>
  <si>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</si>
  <si>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</si>
  <si>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</si>
  <si>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</si>
  <si>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</si>
  <si>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</si>
  <si>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</si>
  <si>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</si>
  <si>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</si>
  <si>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</si>
  <si>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</si>
  <si>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</si>
  <si>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</si>
  <si>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</si>
  <si>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</si>
  <si>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</si>
  <si>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</si>
  <si>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</si>
  <si>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</si>
  <si>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</si>
  <si>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</si>
  <si>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</si>
  <si>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</si>
  <si>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</si>
  <si>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</si>
  <si>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</si>
  <si>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</si>
  <si>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</si>
  <si>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</si>
  <si>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</si>
  <si>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</si>
  <si>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</si>
  <si>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</si>
  <si>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</si>
  <si>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</si>
  <si>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</si>
  <si>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</si>
  <si>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</si>
  <si>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</si>
  <si>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</si>
  <si>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</si>
  <si>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</si>
  <si>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</si>
  <si>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</si>
  <si>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</si>
  <si>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</si>
  <si>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</si>
  <si>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</si>
  <si>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</si>
  <si>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</si>
  <si>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</si>
  <si>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</si>
  <si>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</si>
  <si>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</si>
  <si>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</si>
  <si>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</si>
  <si>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</si>
  <si>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</si>
  <si>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</si>
  <si>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</si>
  <si>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</si>
  <si>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</si>
  <si>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</si>
  <si>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</si>
  <si>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</si>
  <si>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</si>
  <si>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</si>
  <si>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</si>
  <si>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</si>
  <si>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</si>
  <si>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</si>
  <si>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</si>
  <si>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</si>
  <si>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</si>
  <si>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</si>
  <si>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</si>
  <si>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</si>
  <si>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</si>
  <si>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</si>
  <si>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</si>
  <si>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</si>
  <si>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</si>
  <si>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</si>
  <si>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</si>
  <si>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</si>
  <si>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</si>
  <si>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</si>
  <si>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</si>
  <si>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</si>
  <si>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</si>
  <si>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</si>
  <si>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</si>
  <si>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</si>
  <si>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</si>
  <si>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</si>
  <si>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</si>
  <si>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</si>
  <si>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</si>
  <si>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</si>
  <si>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</si>
  <si>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</si>
  <si>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</si>
  <si>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</si>
  <si>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</si>
  <si>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</si>
  <si>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</si>
  <si>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</si>
  <si>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</si>
  <si>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</si>
  <si>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</si>
  <si>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</si>
  <si>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</si>
  <si>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</si>
  <si>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</si>
  <si>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</si>
  <si>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</si>
  <si>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</si>
  <si>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</si>
  <si>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</si>
  <si>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</si>
  <si>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</si>
  <si>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</si>
  <si>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</si>
  <si>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</si>
  <si>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</si>
  <si>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</si>
  <si>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</si>
  <si>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</si>
  <si>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</si>
  <si>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</si>
  <si>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</si>
  <si>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</si>
  <si>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</si>
  <si>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</si>
  <si>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</si>
  <si>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</si>
  <si>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</si>
  <si>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</si>
  <si>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</si>
  <si>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</si>
  <si>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</si>
  <si>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</si>
  <si>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</si>
  <si>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</si>
  <si>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</si>
  <si>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</si>
  <si>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</si>
  <si>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</si>
  <si>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</si>
  <si>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</si>
  <si>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</si>
  <si>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</si>
  <si>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</si>
  <si>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</si>
  <si>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</si>
  <si>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</si>
  <si>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</si>
  <si>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</si>
  <si>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</si>
  <si>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</si>
  <si>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</si>
  <si>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</si>
  <si>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</si>
  <si>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</si>
  <si>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</si>
  <si>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</si>
  <si>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</si>
  <si>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</si>
  <si>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</si>
  <si>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</si>
  <si>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</si>
  <si>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</si>
  <si>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</si>
  <si>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</si>
  <si>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</si>
  <si>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</si>
  <si>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</si>
  <si>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</si>
  <si>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</si>
  <si>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</si>
  <si>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</si>
  <si>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</si>
  <si>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</si>
  <si>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</si>
  <si>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</si>
  <si>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</si>
  <si>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</si>
  <si>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</si>
  <si>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</si>
  <si>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</si>
  <si>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</si>
  <si>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</si>
  <si>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</si>
  <si>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</si>
  <si>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</si>
  <si>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</si>
  <si>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</si>
  <si>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</si>
  <si>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</si>
  <si>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</si>
  <si>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</si>
  <si>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</si>
  <si>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</si>
  <si>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</si>
  <si>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</si>
  <si>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</si>
  <si>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</si>
  <si>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</si>
  <si>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</si>
  <si>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</si>
  <si>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</si>
  <si>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</si>
  <si>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</si>
  <si>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</si>
  <si>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</si>
  <si>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</si>
  <si>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</si>
  <si>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</si>
  <si>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</si>
  <si>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</si>
  <si>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</si>
  <si>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</si>
  <si>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</si>
  <si>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</si>
  <si>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</si>
  <si>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</si>
  <si>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</si>
  <si>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</si>
  <si>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</si>
  <si>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</si>
  <si>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</si>
  <si>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</si>
  <si>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</si>
  <si>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</si>
  <si>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</si>
  <si>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</si>
  <si>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</si>
  <si>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</si>
  <si>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</si>
  <si>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</si>
  <si>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</si>
  <si>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</si>
  <si>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</si>
  <si>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</si>
  <si>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</si>
  <si>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</si>
  <si>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</si>
  <si>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</si>
  <si>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</si>
  <si>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</si>
  <si>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</si>
  <si>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</si>
  <si>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</si>
  <si>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</si>
  <si>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</si>
  <si>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</si>
  <si>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</si>
  <si>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</si>
  <si>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</si>
  <si>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</si>
  <si>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</si>
  <si>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</si>
  <si>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</si>
  <si>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</si>
  <si>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</si>
  <si>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</si>
  <si>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</si>
  <si>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</si>
  <si>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</si>
  <si>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</si>
  <si>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</si>
  <si>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</si>
  <si>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</si>
  <si>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</si>
  <si>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</si>
  <si>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</si>
  <si>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</si>
  <si>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</si>
  <si>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</si>
  <si>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</si>
  <si>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</si>
  <si>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</si>
  <si>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</si>
  <si>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</si>
  <si>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</si>
  <si>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</si>
  <si>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</si>
  <si>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</si>
  <si>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</si>
  <si>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</si>
  <si>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</si>
  <si>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</si>
  <si>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</si>
  <si>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</si>
  <si>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</si>
  <si>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</si>
  <si>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</si>
  <si>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</si>
  <si>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</si>
  <si>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</si>
  <si>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</si>
  <si>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</si>
  <si>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</si>
  <si>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</si>
  <si>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</si>
  <si>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</si>
  <si>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</si>
  <si>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</si>
  <si>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</si>
  <si>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</si>
  <si>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</si>
  <si>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</si>
  <si>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</si>
  <si>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</si>
  <si>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</si>
  <si>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</si>
  <si>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</si>
  <si>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</si>
  <si>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</si>
  <si>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</si>
  <si>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</si>
  <si>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</si>
  <si>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</si>
  <si>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</si>
  <si>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</si>
  <si>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</si>
  <si>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</si>
  <si>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</si>
  <si>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</si>
  <si>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</si>
  <si>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</si>
  <si>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</si>
  <si>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</si>
  <si>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</si>
  <si>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</si>
  <si>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</si>
  <si>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</si>
  <si>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</si>
  <si>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</si>
  <si>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</si>
  <si>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</si>
  <si>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</si>
  <si>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</si>
  <si>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</si>
  <si>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</si>
  <si>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</si>
  <si>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</si>
  <si>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</si>
  <si>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</si>
  <si>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</si>
  <si>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</si>
  <si>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</si>
  <si>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</si>
  <si>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</si>
  <si>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</si>
  <si>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</si>
  <si>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</si>
  <si>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</si>
  <si>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</si>
  <si>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</si>
  <si>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</si>
  <si>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</si>
  <si>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</si>
  <si>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</si>
  <si>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</si>
  <si>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</si>
  <si>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</si>
  <si>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</si>
  <si>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</si>
  <si>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</si>
  <si>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</si>
  <si>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</si>
  <si>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</si>
  <si>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</si>
  <si>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</si>
  <si>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</si>
  <si>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</si>
  <si>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</si>
  <si>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</si>
  <si>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</si>
  <si>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</si>
  <si>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</si>
  <si>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</si>
  <si>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</si>
  <si>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</si>
  <si>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</si>
  <si>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</si>
  <si>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</si>
  <si>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</si>
  <si>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</si>
  <si>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</si>
  <si>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</si>
  <si>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</si>
  <si>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</si>
  <si>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</si>
  <si>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</si>
  <si>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</si>
  <si>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</si>
  <si>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</si>
  <si>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</si>
  <si>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</si>
  <si>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</si>
  <si>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</si>
  <si>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</si>
  <si>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</si>
  <si>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</si>
  <si>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</si>
  <si>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</si>
  <si>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</si>
  <si>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</si>
  <si>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</si>
  <si>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</si>
  <si>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</si>
  <si>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</si>
  <si>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</si>
  <si>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</si>
  <si>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</si>
  <si>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</si>
  <si>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</si>
  <si>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</si>
  <si>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</si>
  <si>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</si>
  <si>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</si>
  <si>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</si>
  <si>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</si>
  <si>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</si>
  <si>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</si>
  <si>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</si>
  <si>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</si>
  <si>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</si>
  <si>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</si>
  <si>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</si>
  <si>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</si>
  <si>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</si>
  <si>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</si>
  <si>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</si>
  <si>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</si>
  <si>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</si>
  <si>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</si>
  <si>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</si>
  <si>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</si>
  <si>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</si>
  <si>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</si>
  <si>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</si>
  <si>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</si>
  <si>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</si>
  <si>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</si>
  <si>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</si>
  <si>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</si>
  <si>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</si>
  <si>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</si>
  <si>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</si>
  <si>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</si>
  <si>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</si>
  <si>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</si>
  <si>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</si>
  <si>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</si>
  <si>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</si>
  <si>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</si>
  <si>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</si>
  <si>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</si>
  <si>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</si>
  <si>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</si>
  <si>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</si>
  <si>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</si>
  <si>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</si>
  <si>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</si>
  <si>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</si>
  <si>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</si>
  <si>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</si>
  <si>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</si>
  <si>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</si>
  <si>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</si>
  <si>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</si>
  <si>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</si>
  <si>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</si>
  <si>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</si>
  <si>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</si>
  <si>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</si>
  <si>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</si>
  <si>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</si>
  <si>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</si>
  <si>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</si>
  <si>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</si>
  <si>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</si>
  <si>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</si>
  <si>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</si>
  <si>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</si>
  <si>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</si>
  <si>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</si>
  <si>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</si>
  <si>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</si>
  <si>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</si>
  <si>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</si>
  <si>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</si>
  <si>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</si>
  <si>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</si>
  <si>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</si>
  <si>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</si>
  <si>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</si>
  <si>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</si>
  <si>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</si>
  <si>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</si>
  <si>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</si>
  <si>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</si>
  <si>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</si>
  <si>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</si>
  <si>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</si>
  <si>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</si>
  <si>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</si>
  <si>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</si>
  <si>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</si>
  <si>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</si>
  <si>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</si>
  <si>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</si>
  <si>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</si>
  <si>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</si>
  <si>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</si>
  <si>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</si>
  <si>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</si>
  <si>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</si>
  <si>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</si>
  <si>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</si>
  <si>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</si>
  <si>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</si>
  <si>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</si>
  <si>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</si>
  <si>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</si>
  <si>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</si>
  <si>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</si>
  <si>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</si>
  <si>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</si>
  <si>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</si>
  <si>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</si>
  <si>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</si>
  <si>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</si>
  <si>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</si>
  <si>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</si>
  <si>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</si>
  <si>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</si>
  <si>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</si>
  <si>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</si>
  <si>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</si>
  <si>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</si>
  <si>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</si>
  <si>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</si>
  <si>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</si>
  <si>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</si>
  <si>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</si>
  <si>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</si>
  <si>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</si>
  <si>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</si>
  <si>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</si>
  <si>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</si>
  <si>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</si>
  <si>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</si>
  <si>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</si>
  <si>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</si>
  <si>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</si>
  <si>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</si>
  <si>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</si>
  <si>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</si>
  <si>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</si>
  <si>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</si>
  <si>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</si>
  <si>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</si>
  <si>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</si>
  <si>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</si>
  <si>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</si>
  <si>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</si>
  <si>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</si>
  <si>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</si>
  <si>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</si>
  <si>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</si>
  <si>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</si>
  <si>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</si>
  <si>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</si>
  <si>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</si>
  <si>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</si>
  <si>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</si>
  <si>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</si>
  <si>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</si>
  <si>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</si>
  <si>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</si>
  <si>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</si>
  <si>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</si>
  <si>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</si>
  <si>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</si>
  <si>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</si>
  <si>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</si>
  <si>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</si>
  <si>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</si>
  <si>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</si>
  <si>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</si>
  <si>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</si>
  <si>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</si>
  <si>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</si>
  <si>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</si>
  <si>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</si>
  <si>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</si>
  <si>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</si>
  <si>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</si>
  <si>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</si>
  <si>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</si>
  <si>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</si>
  <si>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</si>
  <si>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</si>
  <si>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</si>
  <si>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</si>
  <si>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</si>
  <si>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</si>
  <si>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</si>
  <si>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</si>
  <si>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</si>
  <si>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</si>
  <si>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</si>
  <si>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</si>
  <si>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</si>
  <si>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</si>
  <si>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</si>
  <si>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</si>
  <si>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</si>
  <si>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</si>
  <si>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</si>
  <si>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</si>
  <si>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</si>
  <si>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</si>
  <si>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</si>
  <si>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</si>
  <si>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</si>
  <si>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</si>
  <si>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</si>
  <si>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</si>
  <si>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</si>
  <si>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</si>
  <si>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</si>
  <si>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</si>
  <si>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</si>
  <si>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</si>
  <si>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</si>
  <si>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</si>
  <si>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</si>
  <si>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</si>
  <si>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</si>
  <si>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</si>
  <si>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</si>
  <si>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</si>
  <si>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</si>
  <si>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</si>
  <si>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</si>
  <si>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</si>
  <si>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</si>
  <si>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</si>
  <si>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</si>
  <si>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</si>
  <si>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</si>
  <si>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</si>
  <si>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</si>
  <si>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</si>
  <si>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</si>
  <si>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</si>
  <si>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</si>
  <si>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</si>
  <si>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</si>
  <si>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</si>
  <si>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</si>
  <si>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</si>
  <si>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</si>
  <si>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</si>
  <si>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</si>
  <si>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</si>
  <si>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</si>
  <si>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</si>
  <si>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</si>
  <si>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</si>
  <si>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</si>
  <si>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</si>
  <si>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</si>
  <si>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</si>
  <si>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</si>
  <si>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</si>
  <si>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</si>
  <si>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</si>
  <si>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</si>
  <si>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</si>
  <si>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</si>
  <si>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</si>
  <si>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</si>
  <si>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</si>
  <si>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</si>
  <si>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</si>
  <si>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</si>
  <si>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</si>
  <si>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</si>
  <si>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</si>
  <si>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</si>
  <si>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</si>
  <si>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</si>
  <si>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</si>
  <si>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</si>
  <si>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</si>
  <si>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</si>
  <si>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</si>
  <si>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</si>
  <si>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</si>
  <si>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</si>
  <si>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</si>
  <si>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</si>
  <si>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</si>
  <si>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</si>
  <si>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</si>
  <si>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</si>
  <si>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</si>
  <si>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</si>
  <si>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</si>
  <si>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</si>
  <si>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</si>
  <si>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</si>
  <si>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</si>
  <si>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</si>
  <si>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</si>
  <si>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</si>
  <si>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</si>
  <si>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</si>
  <si>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</si>
  <si>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</si>
  <si>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</si>
  <si>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</si>
  <si>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</si>
  <si>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</si>
  <si>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</si>
  <si>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</si>
  <si>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</si>
  <si>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</si>
  <si>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</si>
  <si>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</si>
  <si>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</si>
  <si>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</si>
  <si>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</si>
  <si>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</si>
  <si>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</si>
  <si>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</si>
  <si>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</si>
  <si>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</si>
  <si>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</si>
  <si>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</si>
  <si>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</si>
  <si>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</si>
  <si>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</si>
  <si>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</si>
  <si>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</si>
  <si>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</si>
  <si>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</si>
  <si>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</si>
  <si>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</si>
  <si>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</si>
  <si>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</si>
  <si>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</si>
  <si>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</si>
  <si>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</si>
  <si>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</si>
  <si>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</si>
  <si>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</si>
  <si>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</si>
  <si>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</si>
  <si>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</si>
  <si>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</si>
  <si>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</si>
  <si>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</si>
  <si>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</si>
  <si>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</si>
  <si>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</si>
  <si>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</si>
  <si>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</si>
  <si>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</si>
  <si>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</si>
  <si>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</si>
  <si>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</si>
  <si>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</si>
  <si>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</si>
  <si>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</si>
  <si>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</si>
  <si>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</si>
  <si>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</si>
  <si>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</si>
  <si>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</si>
  <si>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</si>
  <si>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</si>
  <si>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</si>
  <si>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</si>
  <si>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</si>
  <si>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</si>
  <si>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</si>
  <si>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</si>
  <si>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</si>
  <si>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</si>
  <si>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</si>
  <si>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</si>
  <si>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</si>
  <si>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</si>
  <si>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</si>
  <si>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</si>
  <si>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</si>
  <si>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</si>
  <si>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</si>
  <si>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</si>
  <si>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</si>
  <si>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</si>
  <si>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</si>
  <si>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</si>
  <si>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</si>
  <si>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</si>
  <si>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</si>
  <si>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</si>
  <si>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</si>
  <si>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</si>
  <si>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</si>
  <si>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</si>
  <si>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</si>
  <si>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</si>
  <si>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</si>
  <si>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</si>
  <si>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</si>
  <si>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</si>
  <si>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</si>
  <si>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</si>
  <si>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</si>
  <si>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</si>
  <si>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</si>
  <si>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</si>
  <si>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</si>
  <si>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</si>
  <si>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</si>
  <si>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</si>
  <si>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</si>
  <si>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</si>
  <si>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</si>
  <si>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</si>
  <si>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</si>
  <si>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</si>
  <si>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</si>
  <si>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</si>
  <si>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</si>
  <si>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</si>
  <si>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</si>
  <si>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</si>
  <si>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</si>
  <si>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</si>
  <si>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</si>
  <si>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</si>
  <si>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</si>
  <si>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</si>
  <si>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</si>
  <si>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</si>
  <si>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</si>
  <si>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</si>
  <si>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</si>
  <si>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</si>
  <si>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</si>
  <si>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</si>
  <si>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</si>
  <si>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</si>
  <si>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</si>
  <si>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</si>
  <si>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</si>
  <si>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</si>
  <si>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</si>
  <si>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</si>
  <si>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</si>
  <si>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</si>
  <si>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</si>
  <si>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</si>
  <si>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</si>
  <si>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</si>
  <si>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</si>
  <si>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</si>
  <si>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</si>
  <si>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</si>
  <si>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</si>
  <si>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</si>
  <si>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</si>
  <si>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</si>
  <si>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</si>
  <si>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</si>
  <si>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</si>
  <si>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</si>
  <si>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</si>
  <si>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</si>
  <si>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</si>
  <si>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</si>
  <si>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</si>
  <si>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</si>
  <si>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</si>
  <si>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</si>
  <si>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</si>
  <si>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</si>
  <si>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</si>
  <si>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</si>
  <si>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</si>
  <si>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</si>
  <si>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</si>
  <si>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</si>
  <si>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</si>
  <si>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</si>
  <si>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</si>
  <si>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</si>
  <si>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</si>
  <si>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</si>
  <si>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</si>
  <si>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</si>
  <si>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</si>
  <si>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</si>
  <si>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</si>
  <si>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</si>
  <si>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</si>
  <si>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</si>
  <si>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</si>
  <si>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</si>
  <si>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</si>
  <si>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</si>
  <si>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</si>
  <si>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</si>
  <si>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</si>
  <si>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</si>
  <si>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</si>
  <si>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</si>
  <si>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</si>
  <si>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</si>
  <si>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</si>
  <si>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</si>
  <si>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</si>
  <si>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</si>
  <si>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</si>
  <si>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</si>
  <si>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</si>
  <si>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</si>
  <si>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</si>
  <si>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</si>
  <si>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</si>
  <si>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</si>
  <si>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</si>
  <si>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</si>
  <si>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</si>
  <si>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</si>
  <si>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</si>
  <si>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</si>
  <si>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</si>
  <si>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</si>
  <si>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</si>
  <si>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</si>
  <si>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</si>
  <si>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</si>
  <si>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</si>
  <si>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</si>
  <si>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</si>
  <si>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</si>
  <si>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</si>
  <si>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</si>
  <si>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</si>
  <si>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</si>
  <si>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</si>
  <si>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</si>
  <si>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</si>
  <si>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</si>
  <si>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</si>
  <si>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</si>
  <si>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</si>
  <si>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</si>
  <si>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</si>
  <si>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</si>
  <si>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</si>
  <si>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</si>
  <si>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</si>
  <si>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</si>
  <si>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</si>
  <si>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</si>
  <si>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</si>
  <si>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</si>
  <si>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</si>
  <si>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</si>
  <si>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</si>
  <si>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</si>
  <si>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</si>
  <si>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</si>
  <si>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</si>
  <si>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</si>
  <si>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</si>
  <si>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</si>
  <si>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</si>
  <si>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</si>
  <si>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</si>
  <si>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</si>
  <si>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</si>
  <si>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</si>
  <si>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</si>
  <si>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</si>
  <si>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</si>
  <si>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</si>
  <si>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</si>
  <si>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</si>
  <si>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</si>
  <si>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</si>
  <si>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</si>
  <si>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</si>
  <si>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</si>
  <si>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</si>
  <si>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</si>
  <si>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</si>
  <si>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</si>
  <si>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</si>
  <si>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</si>
  <si>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</si>
  <si>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</si>
  <si>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</si>
  <si>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</si>
  <si>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</si>
  <si>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</si>
  <si>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</si>
  <si>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</si>
  <si>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</si>
  <si>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</si>
  <si>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</si>
  <si>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</si>
  <si>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</si>
  <si>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</si>
  <si>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</si>
  <si>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</si>
  <si>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</si>
  <si>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</si>
  <si>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</si>
  <si>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</si>
  <si>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</si>
  <si>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</si>
  <si>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</si>
  <si>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</si>
  <si>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</si>
  <si>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</si>
  <si>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</si>
  <si>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</si>
  <si>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</si>
  <si>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</si>
  <si>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</si>
  <si>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</si>
  <si>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</si>
  <si>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</si>
  <si>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</si>
  <si>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</si>
  <si>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</si>
  <si>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</si>
  <si>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</si>
  <si>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</si>
  <si>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</si>
  <si>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</si>
  <si>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</si>
  <si>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</si>
  <si>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</si>
  <si>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</si>
  <si>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</si>
  <si>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</si>
  <si>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</si>
  <si>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</si>
  <si>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</si>
  <si>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</si>
  <si>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</si>
  <si>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</si>
  <si>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</si>
  <si>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</si>
  <si>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</si>
  <si>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</si>
  <si>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</si>
  <si>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</si>
  <si>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</si>
  <si>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</si>
  <si>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</si>
  <si>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</si>
  <si>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</si>
  <si>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</si>
  <si>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</si>
  <si>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</si>
  <si>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</si>
  <si>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</si>
  <si>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</si>
  <si>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</si>
  <si>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</si>
  <si>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</si>
  <si>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</si>
  <si>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</si>
  <si>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</si>
  <si>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</si>
  <si>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</si>
  <si>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</si>
  <si>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</si>
  <si>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</si>
  <si>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</si>
  <si>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</si>
  <si>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</si>
  <si>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</si>
  <si>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</si>
  <si>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</si>
  <si>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</si>
  <si>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</si>
  <si>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</si>
  <si>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</si>
  <si>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</si>
  <si>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</si>
  <si>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</si>
  <si>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</si>
  <si>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</si>
  <si>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</si>
  <si>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</si>
  <si>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</si>
  <si>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</si>
  <si>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</si>
  <si>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</si>
  <si>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</si>
  <si>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</si>
  <si>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</si>
  <si>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</si>
  <si>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</si>
  <si>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</si>
  <si>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</si>
  <si>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</si>
  <si>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</si>
  <si>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</si>
  <si>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</si>
  <si>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</si>
  <si>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</si>
  <si>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</si>
  <si>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</si>
  <si>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</si>
  <si>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</si>
  <si>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</si>
  <si>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</si>
  <si>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</si>
  <si>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</si>
  <si>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</si>
  <si>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</si>
  <si>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</si>
  <si>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</si>
  <si>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</si>
  <si>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</si>
  <si>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</si>
  <si>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</si>
  <si>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</si>
  <si>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</si>
  <si>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</si>
  <si>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</si>
  <si>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</si>
  <si>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</si>
  <si>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</si>
  <si>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</si>
  <si>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</si>
  <si>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</si>
  <si>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</si>
  <si>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</si>
  <si>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</si>
  <si>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</si>
  <si>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</si>
  <si>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</si>
  <si>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</si>
  <si>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</si>
  <si>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</si>
  <si>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</si>
  <si>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</si>
  <si>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</si>
  <si>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</si>
  <si>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</si>
  <si>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</si>
  <si>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</si>
  <si>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</si>
  <si>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</si>
  <si>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</si>
  <si>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</si>
  <si>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</si>
  <si>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</si>
  <si>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</si>
  <si>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</si>
  <si>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</si>
  <si>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</si>
  <si>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</si>
  <si>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</si>
  <si>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</si>
  <si>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</si>
  <si>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</si>
  <si>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</si>
  <si>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</si>
  <si>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</si>
  <si>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</si>
  <si>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</si>
  <si>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</si>
  <si>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</si>
  <si>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</si>
  <si>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</si>
  <si>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</si>
  <si>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</si>
  <si>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</si>
  <si>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</si>
  <si>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</si>
  <si>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</si>
  <si>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</si>
  <si>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</si>
  <si>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</si>
  <si>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</si>
  <si>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</si>
  <si>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</si>
  <si>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</si>
  <si>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</si>
  <si>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</si>
  <si>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</si>
  <si>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</si>
  <si>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</si>
  <si>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</si>
  <si>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</si>
  <si>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</si>
  <si>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</si>
  <si>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</si>
  <si>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</si>
  <si>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</si>
  <si>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</si>
  <si>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</si>
  <si>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</si>
  <si>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</si>
  <si>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</si>
  <si>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</si>
  <si>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</si>
  <si>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</si>
  <si>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</si>
  <si>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</si>
  <si>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</si>
  <si>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</si>
  <si>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</si>
  <si>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</si>
  <si>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</si>
  <si>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</si>
  <si>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</si>
  <si>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</si>
  <si>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</si>
  <si>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</si>
  <si>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</si>
  <si>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</si>
  <si>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</si>
  <si>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</si>
  <si>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</si>
  <si>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</si>
  <si>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</si>
  <si>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</si>
  <si>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</si>
  <si>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</si>
  <si>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</si>
  <si>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</si>
  <si>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</si>
  <si>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</si>
  <si>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</si>
  <si>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</si>
  <si>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</si>
  <si>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</si>
  <si>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</si>
  <si>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</si>
  <si>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</si>
  <si>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</si>
  <si>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</si>
  <si>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</si>
  <si>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</si>
  <si>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</si>
  <si>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</si>
  <si>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</si>
  <si>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</si>
  <si>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</si>
  <si>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</si>
  <si>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</si>
  <si>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</si>
  <si>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</si>
  <si>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</si>
  <si>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</si>
  <si>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</si>
  <si>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</si>
  <si>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</si>
  <si>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</si>
  <si>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</si>
  <si>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</si>
  <si>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</si>
  <si>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</si>
  <si>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</si>
  <si>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</si>
  <si>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</si>
  <si>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</si>
  <si>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</si>
  <si>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</si>
  <si>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</si>
  <si>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</si>
  <si>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</si>
  <si>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</si>
  <si>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</si>
  <si>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</si>
  <si>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</si>
  <si>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</si>
  <si>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</si>
  <si>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</si>
  <si>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</si>
  <si>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</si>
  <si>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</si>
  <si>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</si>
  <si>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</si>
  <si>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</si>
  <si>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</si>
  <si>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</si>
  <si>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</si>
  <si>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</si>
  <si>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</si>
  <si>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</si>
  <si>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</si>
  <si>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</si>
  <si>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</si>
  <si>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</si>
  <si>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</si>
  <si>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</si>
  <si>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</si>
  <si>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</si>
  <si>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</si>
  <si>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</si>
  <si>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</si>
  <si>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</si>
  <si>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</si>
  <si>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</si>
  <si>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</si>
  <si>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</si>
  <si>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</si>
  <si>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</si>
  <si>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</si>
  <si>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</si>
  <si>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</si>
  <si>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</si>
  <si>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</si>
  <si>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</si>
  <si>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</si>
  <si>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</si>
  <si>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</si>
  <si>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</si>
  <si>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</si>
  <si>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</si>
  <si>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</si>
  <si>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</si>
  <si>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</si>
  <si>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</si>
  <si>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</si>
  <si>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</si>
  <si>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</si>
  <si>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</si>
  <si>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</si>
  <si>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</si>
  <si>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</si>
  <si>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</si>
  <si>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</si>
  <si>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</si>
  <si>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</si>
  <si>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</si>
  <si>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</si>
  <si>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</si>
  <si>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</si>
  <si>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</si>
  <si>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</si>
  <si>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</si>
  <si>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</si>
  <si>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</si>
  <si>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</si>
  <si>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</si>
  <si>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</si>
  <si>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</si>
  <si>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</si>
  <si>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</si>
  <si>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</si>
  <si>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</si>
  <si>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</si>
  <si>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</si>
  <si>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</si>
  <si>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</si>
  <si>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</si>
  <si>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</si>
  <si>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</si>
  <si>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</si>
  <si>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</si>
  <si>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</si>
  <si>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</si>
  <si>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</si>
  <si>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</si>
  <si>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</si>
  <si>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</si>
  <si>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</si>
  <si>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</si>
  <si>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</si>
  <si>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</si>
  <si>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</si>
  <si>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</si>
  <si>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</si>
  <si>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</si>
  <si>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</si>
  <si>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</si>
  <si>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</si>
  <si>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</si>
  <si>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</si>
  <si>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</si>
  <si>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</si>
  <si>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</si>
  <si>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</si>
  <si>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</si>
  <si>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</si>
  <si>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</si>
  <si>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</si>
  <si>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</si>
  <si>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</si>
  <si>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</si>
  <si>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</si>
  <si>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</si>
  <si>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</si>
  <si>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</si>
  <si>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</si>
  <si>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</si>
  <si>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</si>
  <si>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</si>
  <si>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</si>
  <si>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</si>
  <si>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</si>
  <si>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</si>
  <si>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</si>
  <si>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</si>
  <si>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</si>
  <si>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</si>
  <si>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</si>
  <si>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</si>
  <si>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</si>
  <si>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</si>
  <si>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</si>
  <si>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</si>
  <si>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</si>
  <si>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</si>
  <si>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</si>
  <si>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</si>
  <si>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</si>
  <si>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</si>
  <si>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</si>
  <si>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</si>
  <si>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</si>
  <si>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</si>
  <si>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</si>
  <si>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</si>
  <si>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</si>
  <si>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</si>
  <si>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</si>
  <si>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</si>
  <si>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</si>
  <si>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</si>
  <si>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</si>
  <si>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</si>
  <si>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</si>
  <si>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</si>
  <si>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</si>
  <si>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</si>
  <si>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</si>
  <si>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</si>
  <si>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</si>
  <si>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</si>
  <si>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</si>
  <si>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</si>
  <si>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</si>
  <si>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</si>
  <si>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</si>
  <si>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</si>
  <si>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</si>
  <si>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</si>
  <si>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</si>
  <si>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</si>
  <si>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</si>
  <si>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</si>
  <si>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</si>
  <si>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</si>
  <si>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</si>
  <si>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</si>
  <si>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</si>
  <si>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</si>
  <si>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</si>
  <si>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</si>
  <si>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</si>
  <si>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</si>
  <si>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</si>
  <si>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</si>
  <si>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</si>
  <si>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</si>
  <si>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</si>
  <si>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</si>
  <si>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</si>
  <si>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</si>
  <si>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</si>
  <si>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</si>
  <si>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</si>
  <si>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</si>
  <si>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</si>
  <si>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</si>
  <si>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</si>
  <si>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</si>
  <si>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</si>
  <si>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</si>
  <si>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</si>
  <si>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</si>
  <si>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</si>
  <si>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</si>
  <si>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</si>
  <si>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</si>
  <si>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</si>
  <si>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</si>
  <si>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</si>
  <si>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</si>
  <si>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</si>
  <si>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</si>
  <si>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</si>
  <si>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</si>
  <si>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</si>
  <si>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</si>
  <si>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</si>
  <si>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</si>
  <si>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</si>
  <si>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</si>
  <si>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</si>
  <si>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</si>
  <si>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</si>
  <si>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</si>
  <si>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</si>
  <si>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</si>
  <si>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</si>
  <si>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</si>
  <si>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</si>
  <si>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</si>
  <si>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</si>
  <si>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</si>
  <si>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</si>
  <si>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</si>
  <si>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</si>
  <si>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</si>
  <si>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</si>
  <si>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</si>
  <si>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</si>
  <si>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</si>
  <si>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</si>
  <si>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</si>
  <si>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</si>
  <si>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</si>
  <si>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</si>
  <si>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</si>
  <si>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</si>
  <si>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</si>
  <si>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</si>
  <si>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</si>
  <si>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</si>
  <si>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</si>
  <si>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</si>
  <si>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</si>
  <si>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</si>
  <si>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</si>
  <si>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</si>
  <si>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</si>
  <si>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</si>
  <si>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</si>
  <si>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</si>
  <si>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</si>
  <si>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</si>
  <si>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</si>
  <si>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</si>
  <si>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</si>
  <si>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</si>
  <si>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</si>
  <si>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</si>
  <si>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</si>
  <si>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</si>
  <si>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</si>
  <si>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</si>
  <si>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</si>
  <si>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</si>
  <si>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</si>
  <si>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</si>
  <si>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</si>
  <si>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</si>
  <si>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</si>
  <si>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</si>
  <si>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</si>
  <si>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</si>
  <si>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</si>
  <si>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</si>
  <si>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</si>
  <si>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</si>
  <si>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</si>
  <si>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</si>
  <si>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</si>
  <si>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</si>
  <si>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</si>
  <si>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</si>
  <si>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</si>
  <si>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</si>
  <si>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</si>
  <si>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</si>
  <si>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</si>
  <si>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</si>
  <si>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</si>
  <si>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</si>
  <si>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</si>
  <si>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</si>
  <si>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</si>
  <si>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</si>
  <si>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</si>
  <si>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</si>
  <si>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</si>
  <si>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</si>
  <si>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</si>
  <si>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</si>
  <si>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</si>
  <si>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</si>
  <si>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</si>
  <si>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</si>
  <si>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</si>
  <si>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</si>
  <si>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</si>
  <si>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</si>
  <si>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</si>
  <si>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</si>
  <si>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</si>
  <si>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</si>
  <si>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</si>
  <si>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</si>
  <si>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</si>
  <si>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</si>
  <si>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</si>
  <si>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</si>
  <si>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</si>
  <si>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</si>
  <si>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</si>
  <si>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</si>
  <si>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</si>
  <si>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</si>
  <si>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</si>
  <si>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</si>
  <si>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</si>
  <si>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</si>
  <si>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</si>
  <si>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</si>
  <si>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</si>
  <si>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</si>
  <si>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</si>
  <si>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</si>
  <si>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</si>
  <si>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</si>
  <si>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</si>
  <si>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</si>
  <si>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</si>
  <si>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</si>
  <si>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</si>
  <si>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</si>
  <si>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</si>
  <si>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</si>
  <si>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</si>
  <si>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</si>
  <si>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</si>
  <si>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</si>
  <si>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</si>
  <si>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</si>
  <si>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</si>
  <si>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</si>
  <si>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</si>
  <si>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</si>
  <si>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</si>
  <si>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</si>
  <si>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</si>
  <si>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</si>
  <si>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</si>
  <si>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</si>
  <si>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</si>
  <si>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</si>
  <si>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</si>
  <si>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</si>
  <si>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</si>
  <si>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</si>
  <si>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</si>
  <si>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</si>
  <si>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</si>
  <si>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</si>
  <si>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</si>
  <si>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</si>
  <si>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</si>
  <si>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</si>
  <si>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</si>
  <si>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</si>
  <si>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</si>
  <si>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</si>
  <si>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</si>
  <si>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</si>
  <si>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</si>
  <si>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</si>
  <si>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</si>
  <si>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</si>
  <si>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</si>
  <si>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</si>
  <si>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</si>
  <si>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</si>
  <si>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</si>
  <si>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</si>
  <si>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</si>
  <si>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</si>
  <si>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</si>
  <si>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</si>
  <si>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</si>
  <si>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</si>
  <si>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</si>
  <si>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</si>
  <si>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</si>
  <si>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</si>
  <si>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</si>
  <si>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</si>
  <si>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</si>
  <si>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</si>
  <si>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</si>
  <si>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</si>
  <si>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</si>
  <si>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</si>
  <si>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</si>
  <si>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</si>
  <si>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</si>
  <si>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</si>
  <si>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</si>
  <si>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</si>
  <si>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</si>
  <si>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</si>
  <si>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</si>
  <si>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</si>
  <si>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</si>
  <si>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</si>
  <si>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</si>
  <si>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</si>
  <si>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</si>
  <si>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</si>
  <si>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</si>
  <si>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</si>
  <si>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</si>
  <si>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</si>
  <si>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</si>
  <si>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</si>
  <si>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</si>
  <si>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</si>
  <si>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</si>
  <si>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</si>
  <si>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</si>
  <si>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</si>
  <si>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</si>
  <si>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</si>
  <si>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</si>
  <si>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</si>
  <si>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</si>
  <si>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</si>
  <si>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</si>
  <si>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</si>
  <si>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</si>
  <si>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</si>
  <si>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</si>
  <si>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</si>
  <si>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</si>
  <si>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</si>
  <si>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</si>
  <si>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</si>
  <si>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</si>
  <si>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</si>
  <si>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</si>
  <si>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</si>
  <si>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</si>
  <si>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</si>
  <si>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</si>
  <si>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</si>
  <si>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</si>
  <si>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</si>
  <si>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</si>
  <si>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</si>
  <si>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</si>
  <si>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</si>
  <si>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</si>
  <si>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</si>
  <si>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</si>
  <si>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</si>
  <si>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</si>
  <si>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</si>
  <si>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</si>
  <si>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</si>
  <si>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</si>
  <si>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</si>
  <si>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</si>
  <si>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</si>
  <si>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</si>
  <si>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</si>
  <si>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</si>
  <si>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</si>
  <si>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</si>
  <si>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</si>
  <si>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</si>
  <si>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</si>
  <si>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</si>
  <si>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</si>
  <si>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</si>
  <si>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</si>
  <si>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</si>
  <si>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</si>
  <si>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</si>
  <si>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</si>
  <si>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</si>
  <si>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</si>
  <si>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</si>
  <si>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</si>
  <si>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</si>
  <si>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</si>
  <si>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</si>
  <si>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</si>
  <si>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</si>
  <si>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</si>
  <si>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</si>
  <si>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</si>
  <si>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</si>
  <si>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</si>
  <si>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</si>
  <si>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</si>
  <si>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</si>
  <si>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</si>
  <si>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</si>
  <si>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</si>
  <si>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</si>
  <si>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</si>
  <si>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</si>
  <si>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</si>
  <si>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</si>
  <si>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</si>
  <si>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</si>
  <si>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</si>
  <si>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</si>
  <si>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</si>
  <si>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</si>
  <si>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</si>
  <si>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</si>
  <si>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</si>
  <si>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</si>
  <si>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</si>
  <si>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</si>
  <si>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</si>
  <si>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</si>
  <si>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</si>
  <si>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</si>
  <si>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</si>
  <si>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</si>
  <si>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</si>
  <si>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</si>
  <si>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</si>
  <si>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</si>
  <si>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</si>
  <si>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</si>
  <si>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</si>
  <si>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</si>
  <si>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</si>
  <si>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</si>
  <si>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</si>
  <si>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</si>
  <si>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</si>
  <si>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</si>
  <si>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</si>
  <si>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</si>
  <si>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</si>
  <si>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</si>
  <si>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</si>
  <si>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</si>
  <si>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</si>
  <si>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</si>
  <si>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</si>
  <si>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</si>
  <si>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</si>
  <si>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</si>
  <si>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</si>
  <si>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</si>
  <si>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</si>
  <si>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</si>
  <si>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</si>
  <si>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</si>
  <si>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</si>
  <si>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</si>
  <si>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</si>
  <si>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</si>
  <si>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</si>
  <si>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</si>
  <si>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</si>
  <si>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</si>
  <si>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</si>
  <si>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</si>
  <si>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</si>
  <si>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</si>
  <si>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</si>
  <si>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</si>
  <si>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</si>
  <si>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</si>
  <si>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</si>
  <si>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</si>
  <si>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</si>
  <si>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</si>
  <si>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</si>
  <si>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</si>
  <si>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</si>
  <si>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</si>
  <si>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</si>
  <si>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</si>
  <si>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</si>
  <si>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</si>
  <si>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</si>
  <si>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</si>
  <si>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</si>
  <si>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</si>
  <si>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</si>
  <si>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</si>
  <si>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</si>
  <si>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</si>
  <si>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</si>
  <si>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</si>
  <si>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</si>
  <si>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</si>
  <si>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</si>
  <si>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</si>
  <si>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</si>
  <si>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</si>
  <si>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</si>
  <si>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</si>
  <si>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</si>
  <si>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</si>
  <si>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</si>
  <si>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</si>
  <si>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</si>
  <si>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</si>
  <si>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</si>
  <si>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</si>
  <si>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</si>
  <si>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</si>
  <si>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</si>
  <si>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</si>
  <si>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</si>
  <si>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</si>
  <si>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</si>
  <si>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</si>
  <si>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</si>
  <si>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</si>
  <si>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</si>
  <si>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</si>
  <si>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</si>
  <si>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</si>
  <si>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</si>
  <si>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</si>
  <si>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</si>
  <si>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</si>
  <si>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</si>
  <si>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</si>
  <si>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</si>
  <si>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</si>
  <si>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</si>
  <si>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</si>
  <si>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</si>
  <si>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</si>
  <si>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</si>
  <si>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</si>
  <si>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</si>
  <si>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</si>
  <si>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</si>
  <si>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</si>
  <si>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</si>
  <si>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</si>
  <si>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</si>
  <si>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</si>
  <si>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</si>
  <si>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</si>
  <si>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</si>
  <si>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</si>
  <si>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</si>
  <si>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</si>
  <si>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</si>
  <si>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</si>
  <si>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</si>
  <si>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</si>
  <si>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</si>
  <si>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</si>
  <si>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</si>
  <si>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</si>
  <si>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</si>
  <si>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</si>
  <si>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</si>
  <si>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</si>
  <si>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</si>
  <si>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</si>
  <si>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</si>
  <si>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</si>
  <si>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</si>
  <si>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</si>
  <si>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</si>
  <si>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</si>
  <si>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</si>
  <si>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</si>
  <si>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</si>
  <si>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</si>
  <si>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</si>
  <si>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</si>
  <si>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</si>
  <si>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</si>
  <si>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</si>
  <si>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</si>
  <si>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</si>
  <si>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</si>
  <si>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</si>
  <si>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</si>
  <si>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</si>
  <si>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</si>
  <si>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</si>
  <si>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</si>
  <si>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</si>
  <si>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</si>
  <si>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</si>
  <si>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</si>
  <si>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</si>
  <si>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</si>
  <si>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</si>
  <si>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</si>
  <si>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</si>
  <si>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</si>
  <si>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</si>
  <si>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</si>
  <si>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</si>
  <si>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</si>
  <si>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</si>
  <si>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</si>
  <si>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</si>
  <si>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</si>
  <si>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</si>
  <si>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</si>
  <si>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</si>
  <si>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</si>
  <si>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</si>
  <si>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</si>
  <si>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</si>
  <si>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</si>
  <si>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</si>
  <si>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</si>
  <si>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</si>
  <si>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</si>
  <si>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</si>
  <si>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</si>
  <si>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</si>
  <si>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</si>
  <si>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</si>
  <si>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</si>
  <si>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</si>
  <si>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</si>
  <si>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</si>
  <si>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</si>
  <si>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</si>
  <si>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</si>
  <si>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</si>
  <si>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</si>
  <si>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</si>
  <si>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</si>
  <si>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</si>
  <si>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</si>
  <si>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</si>
  <si>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</si>
  <si>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</si>
  <si>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</si>
  <si>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</si>
  <si>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</si>
  <si>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</si>
  <si>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</si>
  <si>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</si>
  <si>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</si>
  <si>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</si>
  <si>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</si>
  <si>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</si>
  <si>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</si>
  <si>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</si>
  <si>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</si>
  <si>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</si>
  <si>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</si>
  <si>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</si>
  <si>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</si>
  <si>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</si>
  <si>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</si>
  <si>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</si>
  <si>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</si>
  <si>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</si>
  <si>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</si>
  <si>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</si>
  <si>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</si>
  <si>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</si>
  <si>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</si>
  <si>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</si>
  <si>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</si>
  <si>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</si>
  <si>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</si>
  <si>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</si>
  <si>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</si>
  <si>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</si>
  <si>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</si>
  <si>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</si>
  <si>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</si>
  <si>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</si>
  <si>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</si>
  <si>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</si>
  <si>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</si>
  <si>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</si>
  <si>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</si>
  <si>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</si>
  <si>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</si>
  <si>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</si>
  <si>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</si>
  <si>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</si>
  <si>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</si>
  <si>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</si>
  <si>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</si>
  <si>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</si>
  <si>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</si>
  <si>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</si>
  <si>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</si>
  <si>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</si>
  <si>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</si>
  <si>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</si>
  <si>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</si>
  <si>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</si>
  <si>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</si>
  <si>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</si>
  <si>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</si>
  <si>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</si>
  <si>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</si>
  <si>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</si>
  <si>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</si>
  <si>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</si>
  <si>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</si>
  <si>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</si>
  <si>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</si>
  <si>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</si>
  <si>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</si>
  <si>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</si>
  <si>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</si>
  <si>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</si>
  <si>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</si>
  <si>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</si>
  <si>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</si>
  <si>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</si>
  <si>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</si>
  <si>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</si>
  <si>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</si>
  <si>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</si>
  <si>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</si>
  <si>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</si>
  <si>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</si>
  <si>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</si>
  <si>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</si>
  <si>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</si>
  <si>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</si>
  <si>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</si>
  <si>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</si>
  <si>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</si>
  <si>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</si>
  <si>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</si>
  <si>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</si>
  <si>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</si>
  <si>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</si>
  <si>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</si>
  <si>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</si>
  <si>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</si>
  <si>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</si>
  <si>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</si>
  <si>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</si>
  <si>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</si>
  <si>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</si>
  <si>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</si>
  <si>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</si>
  <si>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</si>
  <si>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</si>
  <si>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</si>
  <si>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</si>
  <si>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</si>
  <si>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</si>
  <si>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</si>
  <si>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</si>
  <si>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</si>
  <si>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</si>
  <si>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</si>
  <si>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</si>
  <si>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</si>
  <si>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</si>
  <si>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</si>
  <si>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</si>
  <si>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</si>
  <si>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</si>
  <si>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</si>
  <si>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</si>
  <si>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</si>
  <si>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</si>
  <si>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</si>
  <si>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</si>
  <si>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</si>
  <si>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</si>
  <si>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</si>
  <si>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</si>
  <si>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</si>
  <si>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</si>
  <si>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</si>
  <si>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</si>
  <si>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</si>
  <si>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</si>
  <si>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</si>
  <si>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</si>
  <si>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</si>
  <si>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</si>
  <si>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</si>
  <si>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</si>
  <si>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</si>
  <si>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</si>
  <si>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</si>
  <si>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</si>
  <si>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</si>
  <si>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</si>
  <si>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</si>
  <si>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</si>
  <si>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</si>
  <si>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</si>
  <si>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</si>
  <si>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</si>
  <si>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</si>
  <si>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</si>
  <si>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</si>
  <si>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</si>
  <si>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</si>
  <si>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</si>
  <si>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</si>
  <si>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</si>
  <si>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</si>
  <si>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</si>
  <si>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</si>
  <si>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</si>
  <si>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</si>
  <si>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</si>
  <si>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</si>
  <si>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</si>
  <si>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</si>
  <si>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</si>
  <si>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</si>
  <si>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</si>
  <si>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</si>
  <si>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</si>
  <si>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</si>
  <si>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</si>
  <si>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</si>
  <si>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</si>
  <si>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</si>
  <si>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</si>
  <si>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</si>
  <si>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</si>
  <si>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</si>
  <si>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</si>
  <si>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</si>
  <si>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</si>
  <si>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</si>
  <si>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</si>
  <si>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</si>
  <si>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</si>
  <si>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</si>
  <si>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</si>
  <si>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</si>
  <si>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</si>
  <si>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</si>
  <si>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</si>
  <si>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</si>
  <si>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</si>
  <si>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</si>
  <si>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</si>
  <si>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</si>
  <si>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</si>
  <si>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</si>
  <si>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</si>
  <si>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</si>
  <si>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</si>
  <si>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</si>
  <si>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</si>
  <si>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</si>
  <si>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</si>
  <si>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</si>
  <si>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</si>
  <si>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</si>
  <si>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</si>
  <si>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</si>
  <si>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</si>
  <si>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</si>
  <si>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</si>
  <si>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</si>
  <si>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</si>
  <si>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</si>
  <si>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</si>
  <si>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</si>
  <si>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</si>
  <si>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</si>
  <si>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</si>
  <si>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</si>
  <si>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</si>
  <si>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</si>
  <si>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</si>
  <si>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</si>
  <si>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</si>
  <si>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</si>
  <si>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</si>
  <si>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</si>
  <si>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</si>
  <si>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</si>
  <si>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</si>
  <si>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</si>
  <si>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</si>
  <si>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</si>
  <si>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</si>
  <si>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</si>
  <si>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</si>
  <si>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</si>
  <si>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</si>
  <si>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</si>
  <si>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</si>
  <si>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</si>
  <si>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</si>
  <si>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</si>
  <si>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</si>
  <si>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</si>
  <si>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</si>
  <si>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</si>
  <si>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</si>
  <si>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</si>
  <si>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</si>
  <si>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</si>
  <si>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</si>
  <si>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</si>
  <si>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</si>
  <si>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</si>
  <si>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</si>
  <si>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</si>
  <si>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</si>
  <si>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</si>
  <si>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</si>
  <si>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</si>
  <si>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</si>
  <si>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</si>
  <si>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</si>
  <si>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</si>
  <si>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</si>
  <si>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</si>
  <si>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</si>
  <si>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</si>
  <si>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</si>
  <si>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</si>
  <si>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</si>
  <si>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</si>
  <si>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</si>
  <si>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</si>
  <si>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</si>
  <si>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</si>
  <si>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</si>
  <si>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</si>
  <si>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</si>
  <si>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</si>
  <si>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</si>
  <si>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</si>
  <si>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</si>
  <si>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</si>
  <si>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</si>
  <si>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</si>
  <si>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</si>
  <si>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</si>
  <si>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</si>
  <si>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</si>
  <si>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</si>
  <si>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</si>
  <si>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</si>
  <si>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</si>
  <si>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</si>
  <si>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</si>
  <si>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</si>
  <si>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</si>
  <si>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</si>
  <si>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</si>
  <si>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</si>
  <si>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</si>
  <si>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</si>
  <si>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</si>
  <si>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</si>
  <si>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</si>
  <si>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</si>
  <si>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</si>
  <si>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</si>
  <si>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</si>
  <si>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</si>
  <si>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</si>
  <si>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</si>
  <si>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</si>
  <si>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</si>
  <si>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</si>
  <si>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</si>
  <si>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</si>
  <si>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</si>
  <si>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</si>
  <si>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</si>
  <si>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</si>
  <si>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</si>
  <si>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</si>
  <si>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</si>
  <si>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</si>
  <si>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</si>
  <si>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</si>
  <si>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</si>
  <si>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</si>
  <si>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</si>
  <si>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</si>
  <si>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</si>
  <si>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</si>
  <si>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</si>
  <si>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</si>
  <si>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</si>
  <si>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</si>
  <si>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</si>
  <si>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</si>
  <si>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</si>
  <si>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</si>
  <si>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</si>
  <si>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</si>
  <si>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</si>
  <si>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</si>
  <si>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</si>
  <si>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</si>
  <si>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</si>
  <si>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</si>
  <si>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</si>
  <si>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</si>
  <si>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</si>
  <si>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</si>
  <si>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</si>
  <si>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</si>
  <si>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</si>
  <si>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</si>
  <si>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</si>
  <si>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</si>
  <si>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</si>
  <si>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</si>
  <si>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</si>
  <si>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</si>
  <si>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</si>
  <si>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</si>
  <si>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</si>
  <si>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</si>
  <si>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</si>
  <si>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</si>
  <si>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</si>
  <si>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</si>
  <si>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</si>
  <si>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</si>
  <si>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</si>
  <si>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</si>
  <si>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</si>
  <si>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</si>
  <si>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</si>
  <si>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</si>
  <si>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</si>
  <si>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</si>
  <si>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</si>
  <si>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</si>
  <si>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</si>
  <si>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</si>
  <si>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</si>
  <si>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</si>
  <si>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</si>
  <si>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</si>
  <si>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</si>
  <si>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</si>
  <si>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</si>
  <si>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</si>
  <si>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</si>
  <si>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</si>
  <si>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</si>
  <si>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</si>
  <si>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</si>
  <si>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</si>
  <si>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</si>
  <si>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</si>
  <si>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</si>
  <si>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</si>
  <si>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</si>
  <si>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</si>
  <si>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</si>
  <si>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</si>
  <si>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</si>
  <si>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</si>
  <si>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</si>
  <si>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</si>
  <si>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</si>
  <si>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</si>
  <si>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</si>
  <si>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</si>
  <si>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</si>
  <si>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</si>
  <si>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</si>
  <si>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</si>
  <si>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</si>
  <si>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</si>
  <si>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</si>
  <si>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</si>
  <si>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</si>
  <si>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</si>
  <si>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</si>
  <si>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</si>
  <si>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</si>
  <si>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</si>
  <si>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</si>
  <si>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</si>
  <si>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</si>
  <si>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</si>
  <si>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</si>
  <si>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</si>
  <si>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</si>
  <si>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</si>
  <si>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</si>
  <si>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</si>
  <si>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</si>
  <si>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</si>
  <si>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</si>
  <si>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</si>
  <si>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</si>
  <si>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</si>
  <si>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</si>
  <si>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</si>
  <si>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</si>
  <si>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</si>
  <si>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</si>
  <si>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</si>
  <si>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</si>
  <si>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</si>
  <si>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</si>
  <si>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</si>
  <si>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</si>
  <si>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</si>
  <si>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</si>
  <si>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</si>
  <si>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</si>
  <si>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</si>
  <si>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</si>
  <si>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</si>
  <si>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</si>
  <si>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</si>
  <si>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</si>
  <si>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</si>
  <si>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</si>
  <si>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</si>
  <si>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</si>
  <si>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</si>
  <si>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</si>
  <si>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</si>
  <si>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</si>
  <si>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</si>
  <si>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</si>
  <si>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</si>
  <si>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</si>
  <si>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</si>
  <si>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</si>
  <si>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</si>
  <si>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</si>
  <si>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</si>
  <si>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</si>
  <si>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</si>
  <si>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</si>
  <si>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</si>
  <si>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</si>
  <si>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</si>
  <si>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</si>
  <si>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</si>
  <si>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</si>
  <si>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</si>
  <si>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</si>
  <si>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</si>
  <si>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</si>
  <si>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</si>
  <si>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</si>
  <si>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</si>
  <si>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</si>
  <si>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</si>
  <si>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</si>
  <si>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</si>
  <si>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</si>
  <si>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</si>
  <si>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</si>
  <si>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</si>
  <si>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</si>
  <si>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</si>
  <si>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</si>
  <si>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</si>
  <si>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</si>
  <si>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</si>
  <si>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</si>
  <si>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</si>
  <si>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</si>
  <si>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</si>
  <si>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</si>
  <si>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</si>
  <si>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</si>
  <si>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</si>
  <si>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</si>
  <si>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</si>
  <si>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</si>
  <si>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</si>
  <si>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</si>
  <si>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</si>
  <si>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</si>
  <si>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</si>
  <si>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</si>
  <si>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</si>
  <si>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</si>
  <si>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</si>
  <si>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</si>
  <si>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</si>
  <si>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</si>
  <si>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</si>
  <si>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</si>
  <si>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</si>
  <si>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</si>
  <si>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</si>
  <si>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</si>
  <si>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</si>
  <si>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</si>
  <si>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</si>
  <si>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</si>
  <si>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</si>
  <si>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</si>
  <si>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</si>
  <si>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</si>
  <si>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</si>
  <si>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</si>
  <si>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</si>
  <si>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</si>
  <si>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</si>
  <si>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</si>
  <si>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</si>
  <si>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</si>
  <si>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</si>
  <si>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</si>
  <si>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</si>
  <si>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</si>
  <si>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</si>
  <si>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</si>
  <si>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</si>
  <si>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</si>
  <si>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</si>
  <si>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</si>
  <si>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</si>
  <si>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</si>
  <si>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</si>
  <si>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</si>
  <si>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</si>
  <si>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</si>
  <si>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</si>
  <si>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</si>
  <si>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</si>
  <si>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</si>
  <si>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</si>
  <si>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</si>
  <si>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</si>
  <si>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</si>
  <si>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</si>
  <si>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</si>
  <si>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</si>
  <si>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</si>
  <si>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</si>
  <si>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</si>
  <si>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</si>
  <si>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</si>
  <si>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</si>
  <si>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</si>
  <si>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</si>
  <si>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</si>
  <si>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</si>
  <si>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</si>
  <si>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</si>
  <si>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</si>
  <si>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</si>
  <si>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</si>
  <si>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</si>
  <si>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</si>
  <si>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</si>
  <si>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</si>
  <si>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</si>
  <si>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</si>
  <si>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</si>
  <si>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</si>
  <si>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</si>
  <si>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</si>
  <si>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</si>
  <si>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</si>
  <si>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</si>
  <si>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</si>
  <si>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</si>
  <si>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</si>
  <si>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</si>
  <si>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</si>
  <si>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</si>
  <si>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</si>
  <si>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</si>
  <si>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</si>
  <si>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</si>
  <si>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</si>
  <si>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</si>
  <si>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</si>
  <si>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</si>
  <si>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</si>
  <si>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</si>
  <si>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</si>
  <si>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</si>
  <si>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</si>
  <si>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</si>
  <si>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</si>
  <si>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</si>
  <si>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</si>
  <si>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</si>
  <si>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</si>
  <si>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</si>
  <si>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</si>
  <si>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</si>
  <si>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</si>
  <si>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</si>
  <si>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</si>
  <si>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</si>
  <si>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</si>
  <si>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</si>
  <si>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</si>
  <si>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</si>
  <si>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</si>
  <si>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</si>
  <si>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</si>
  <si>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</si>
  <si>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</si>
  <si>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</si>
  <si>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</si>
  <si>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</si>
  <si>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</si>
  <si>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</si>
  <si>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</si>
  <si>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</si>
  <si>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</si>
  <si>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</si>
  <si>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</si>
  <si>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</si>
  <si>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</si>
  <si>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</si>
  <si>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</si>
  <si>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</si>
  <si>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</si>
  <si>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</si>
  <si>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</si>
  <si>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</si>
  <si>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</si>
  <si>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</si>
  <si>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</si>
  <si>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</si>
  <si>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</si>
  <si>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</si>
  <si>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</si>
  <si>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</si>
  <si>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</si>
  <si>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</si>
  <si>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</si>
  <si>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</si>
  <si>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</si>
  <si>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</si>
  <si>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</si>
  <si>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</si>
  <si>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</si>
  <si>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</si>
  <si>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</si>
  <si>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</si>
  <si>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</si>
  <si>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</si>
  <si>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</si>
  <si>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</si>
  <si>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</si>
  <si>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</si>
  <si>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</si>
  <si>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</si>
  <si>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</si>
  <si>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</si>
  <si>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</si>
  <si>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</si>
  <si>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</si>
  <si>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</si>
  <si>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</si>
  <si>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</si>
  <si>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</si>
  <si>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</si>
  <si>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</si>
  <si>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</si>
  <si>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</si>
  <si>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</si>
  <si>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</si>
  <si>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</si>
  <si>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</si>
  <si>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</si>
  <si>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</si>
  <si>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</si>
  <si>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</si>
  <si>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</si>
  <si>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</si>
  <si>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</si>
  <si>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</si>
  <si>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</si>
  <si>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</si>
  <si>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</si>
  <si>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</si>
  <si>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</si>
  <si>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</si>
  <si>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</si>
  <si>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</si>
  <si>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</si>
  <si>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</si>
  <si>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</si>
  <si>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</si>
  <si>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</si>
  <si>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</si>
  <si>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</si>
  <si>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</si>
  <si>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</si>
  <si>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</si>
  <si>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</si>
  <si>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</si>
  <si>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</si>
  <si>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</si>
  <si>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</si>
  <si>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</si>
  <si>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</si>
  <si>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</si>
  <si>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</si>
  <si>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</si>
  <si>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</si>
  <si>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</si>
  <si>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</si>
  <si>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</si>
  <si>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</si>
  <si>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</si>
  <si>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</si>
  <si>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</si>
  <si>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</si>
  <si>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</si>
  <si>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</si>
  <si>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</si>
  <si>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</si>
  <si>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</si>
  <si>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</si>
  <si>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</si>
  <si>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</si>
  <si>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</si>
  <si>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</si>
  <si>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</si>
  <si>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</si>
  <si>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</si>
  <si>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</si>
  <si>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</si>
  <si>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</si>
  <si>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</si>
  <si>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</si>
  <si>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</si>
  <si>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</si>
  <si>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</si>
  <si>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</si>
  <si>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</si>
  <si>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</si>
  <si>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</si>
  <si>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</si>
  <si>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</si>
  <si>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</si>
  <si>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</si>
  <si>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</si>
  <si>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</si>
  <si>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</si>
  <si>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</si>
  <si>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</si>
  <si>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</si>
  <si>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</si>
  <si>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</si>
  <si>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</si>
  <si>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</si>
  <si>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</si>
  <si>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</si>
  <si>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</si>
  <si>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</si>
  <si>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</si>
  <si>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</si>
  <si>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</si>
  <si>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</si>
  <si>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</si>
  <si>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</si>
  <si>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</si>
  <si>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</si>
  <si>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</si>
  <si>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</si>
  <si>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</si>
  <si>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</si>
  <si>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</si>
  <si>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</si>
  <si>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</si>
  <si>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</si>
  <si>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</si>
  <si>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</si>
  <si>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</si>
  <si>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</si>
  <si>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</si>
  <si>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</si>
  <si>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</si>
  <si>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</si>
  <si>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</si>
  <si>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</si>
  <si>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</si>
  <si>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</si>
  <si>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</si>
  <si>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</si>
  <si>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</si>
  <si>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</si>
  <si>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</si>
  <si>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</si>
  <si>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</si>
  <si>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</si>
  <si>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</si>
  <si>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</si>
  <si>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</si>
  <si>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</si>
  <si>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</si>
  <si>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</si>
  <si>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</si>
  <si>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</si>
  <si>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</si>
  <si>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</si>
  <si>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</si>
  <si>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</si>
  <si>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</si>
  <si>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</si>
  <si>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</si>
  <si>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</si>
  <si>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</si>
  <si>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</si>
  <si>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</si>
  <si>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</si>
  <si>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</si>
  <si>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</si>
  <si>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</si>
  <si>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</si>
  <si>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</si>
  <si>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</si>
  <si>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</si>
  <si>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</si>
  <si>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</si>
  <si>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</si>
  <si>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</si>
  <si>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</si>
  <si>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</si>
  <si>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</si>
  <si>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</si>
  <si>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</si>
  <si>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</si>
  <si>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</si>
  <si>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</si>
  <si>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</si>
  <si>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</si>
  <si>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</si>
  <si>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</si>
  <si>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</si>
  <si>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</si>
  <si>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</si>
  <si>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</si>
  <si>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</si>
  <si>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</si>
  <si>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</si>
  <si>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</si>
  <si>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</si>
  <si>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</si>
  <si>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</si>
  <si>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</si>
  <si>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</si>
  <si>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</si>
  <si>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</si>
  <si>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</si>
  <si>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</si>
  <si>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</si>
  <si>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</si>
  <si>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</si>
  <si>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</si>
  <si>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</si>
  <si>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</si>
  <si>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</si>
  <si>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</si>
  <si>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</si>
  <si>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</si>
  <si>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</si>
  <si>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</si>
  <si>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</si>
  <si>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</si>
  <si>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</si>
  <si>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</si>
  <si>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</si>
  <si>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</si>
  <si>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</si>
  <si>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</si>
  <si>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</si>
  <si>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</si>
  <si>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</si>
  <si>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</si>
  <si>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</si>
  <si>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</si>
  <si>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</si>
  <si>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</si>
  <si>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</si>
  <si>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</si>
  <si>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</si>
  <si>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</si>
  <si>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</si>
  <si>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</si>
  <si>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</si>
  <si>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</si>
  <si>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</si>
  <si>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</si>
  <si>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</si>
  <si>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</si>
  <si>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</si>
  <si>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</si>
  <si>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</si>
  <si>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</si>
  <si>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</si>
  <si>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</si>
  <si>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</si>
  <si>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</si>
  <si>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</si>
  <si>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</si>
  <si>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</si>
  <si>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</si>
  <si>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</si>
  <si>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</si>
  <si>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</si>
  <si>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</si>
  <si>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</si>
  <si>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</si>
  <si>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</si>
  <si>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</si>
  <si>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</si>
  <si>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</si>
  <si>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</si>
  <si>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</si>
  <si>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</si>
  <si>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</si>
  <si>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</si>
  <si>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</si>
  <si>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</si>
  <si>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</si>
  <si>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</si>
  <si>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</si>
  <si>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</si>
  <si>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</si>
  <si>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</si>
  <si>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</si>
  <si>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</si>
  <si>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</si>
  <si>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</si>
  <si>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</si>
  <si>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</si>
  <si>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</si>
  <si>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</si>
  <si>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</si>
  <si>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</si>
  <si>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</si>
  <si>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</si>
  <si>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</si>
  <si>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</si>
  <si>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</si>
  <si>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</si>
  <si>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</si>
  <si>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</si>
  <si>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</si>
  <si>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</si>
  <si>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</si>
  <si>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</si>
  <si>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</si>
  <si>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</si>
  <si>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</si>
  <si>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</si>
  <si>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</si>
  <si>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</si>
  <si>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</si>
  <si>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</si>
  <si>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</si>
  <si>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</si>
  <si>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</si>
  <si>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</si>
  <si>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</si>
  <si>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</si>
  <si>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</si>
  <si>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</si>
  <si>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</si>
  <si>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</si>
  <si>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</si>
  <si>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</si>
  <si>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</si>
  <si>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</si>
  <si>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</si>
  <si>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</si>
  <si>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</si>
  <si>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</si>
  <si>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</si>
  <si>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</si>
  <si>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</si>
  <si>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</si>
  <si>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</si>
  <si>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</si>
  <si>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</si>
  <si>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</si>
  <si>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</si>
  <si>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</si>
  <si>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</si>
  <si>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</si>
  <si>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</si>
  <si>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</si>
  <si>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</si>
  <si>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</si>
  <si>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</si>
  <si>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</si>
  <si>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</si>
  <si>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</si>
  <si>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</si>
  <si>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</si>
  <si>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</si>
  <si>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</si>
  <si>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</si>
  <si>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</si>
  <si>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</si>
  <si>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</si>
  <si>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</si>
  <si>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</si>
  <si>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</si>
  <si>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</si>
  <si>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</si>
  <si>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</si>
  <si>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</si>
  <si>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</si>
  <si>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</si>
  <si>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</si>
  <si>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</si>
  <si>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</si>
  <si>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</si>
  <si>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</si>
  <si>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</si>
  <si>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</si>
  <si>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</si>
  <si>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</si>
  <si>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</si>
  <si>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</si>
  <si>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</si>
  <si>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</si>
  <si>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</si>
  <si>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</si>
  <si>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</si>
  <si>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</si>
  <si>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</si>
  <si>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</si>
  <si>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</si>
  <si>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</si>
  <si>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</si>
  <si>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</si>
  <si>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</si>
  <si>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</si>
  <si>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</si>
  <si>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</si>
  <si>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</si>
  <si>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</si>
  <si>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</si>
  <si>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</si>
  <si>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</si>
  <si>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</si>
  <si>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</si>
  <si>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</si>
  <si>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</si>
  <si>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</si>
  <si>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</si>
  <si>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</si>
  <si>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</si>
  <si>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</si>
  <si>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</si>
  <si>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</si>
  <si>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</si>
  <si>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</si>
  <si>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</si>
  <si>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</si>
  <si>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</si>
  <si>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</si>
  <si>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</si>
  <si>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</si>
  <si>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</si>
  <si>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</si>
  <si>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</si>
  <si>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</si>
  <si>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</si>
  <si>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</si>
  <si>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</si>
  <si>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</si>
  <si>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</si>
  <si>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</si>
  <si>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</si>
  <si>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</si>
  <si>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</si>
  <si>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</si>
  <si>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</si>
  <si>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</si>
  <si>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</si>
  <si>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</si>
  <si>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</si>
  <si>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</si>
  <si>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</si>
  <si>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</si>
  <si>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</si>
  <si>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</si>
  <si>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</si>
  <si>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</si>
  <si>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</si>
  <si>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</si>
  <si>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</si>
  <si>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</si>
  <si>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</si>
  <si>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</si>
  <si>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</si>
  <si>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</si>
  <si>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</si>
  <si>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</si>
  <si>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</si>
  <si>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</si>
  <si>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</si>
  <si>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</si>
  <si>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</si>
  <si>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</si>
  <si>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</si>
  <si>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</si>
  <si>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</si>
  <si>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</si>
  <si>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</si>
  <si>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</si>
  <si>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</si>
  <si>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</si>
  <si>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</si>
  <si>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</si>
  <si>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</si>
  <si>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</si>
  <si>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</si>
  <si>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</si>
  <si>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</si>
  <si>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</si>
  <si>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</si>
  <si>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</si>
  <si>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</si>
  <si>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</si>
  <si>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</si>
  <si>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</si>
  <si>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</si>
  <si>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</si>
  <si>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</si>
  <si>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</si>
  <si>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</si>
  <si>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</si>
  <si>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</si>
  <si>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</si>
  <si>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</si>
  <si>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</si>
  <si>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</si>
  <si>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</si>
  <si>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</si>
  <si>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</si>
  <si>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</si>
  <si>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</si>
  <si>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</si>
  <si>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</si>
  <si>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</si>
  <si>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</si>
  <si>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</si>
  <si>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</si>
  <si>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</si>
  <si>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</si>
  <si>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</si>
  <si>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</si>
  <si>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</si>
  <si>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</si>
  <si>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</si>
  <si>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</si>
  <si>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</si>
  <si>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</si>
  <si>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</si>
  <si>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</si>
  <si>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</si>
  <si>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</si>
  <si>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</si>
  <si>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</si>
  <si>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</si>
  <si>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</si>
  <si>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</si>
  <si>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</si>
  <si>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</si>
  <si>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</si>
  <si>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</si>
  <si>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</si>
  <si>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</si>
  <si>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</si>
  <si>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</si>
  <si>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</si>
  <si>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</si>
  <si>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</si>
  <si>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</si>
  <si>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</si>
  <si>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</si>
  <si>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</si>
  <si>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</si>
  <si>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</si>
  <si>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</si>
  <si>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</si>
  <si>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</si>
  <si>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</si>
  <si>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</si>
  <si>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</si>
  <si>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</si>
  <si>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</si>
  <si>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</si>
  <si>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</si>
  <si>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</si>
  <si>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</si>
  <si>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</si>
  <si>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</si>
  <si>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</si>
  <si>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</si>
  <si>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</si>
  <si>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</si>
  <si>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</si>
  <si>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</si>
  <si>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</si>
  <si>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</si>
  <si>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</si>
  <si>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</si>
  <si>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</si>
  <si>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</si>
  <si>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</si>
  <si>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</si>
  <si>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</si>
  <si>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</si>
  <si>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</si>
  <si>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</si>
  <si>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</si>
  <si>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</si>
  <si>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</si>
  <si>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</si>
  <si>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</si>
  <si>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</si>
  <si>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</si>
  <si>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</si>
  <si>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</si>
  <si>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</si>
  <si>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</si>
  <si>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</si>
  <si>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</si>
  <si>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</si>
  <si>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</si>
  <si>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</si>
  <si>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</si>
  <si>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</si>
  <si>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</si>
  <si>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</si>
  <si>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</si>
  <si>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</si>
  <si>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</si>
  <si>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</si>
  <si>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</si>
  <si>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</si>
  <si>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</si>
  <si>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</si>
  <si>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</si>
  <si>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</si>
  <si>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</si>
  <si>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</si>
  <si>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</si>
  <si>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</si>
  <si>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</si>
  <si>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</si>
  <si>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</si>
  <si>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</si>
  <si>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</si>
  <si>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</si>
  <si>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</si>
  <si>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</si>
  <si>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</si>
  <si>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</si>
  <si>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</si>
  <si>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</si>
  <si>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</si>
  <si>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</si>
  <si>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</si>
  <si>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</si>
  <si>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</si>
  <si>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</si>
  <si>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</si>
  <si>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</si>
  <si>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</si>
  <si>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</si>
  <si>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</si>
  <si>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</si>
  <si>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</si>
  <si>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</si>
  <si>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</si>
  <si>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</si>
  <si>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</si>
  <si>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</si>
  <si>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</si>
  <si>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</si>
  <si>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</si>
  <si>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</si>
  <si>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</si>
  <si>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</si>
  <si>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</si>
  <si>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</si>
  <si>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</si>
  <si>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</si>
  <si>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</si>
  <si>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</si>
  <si>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</si>
  <si>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</si>
  <si>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</si>
  <si>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</si>
  <si>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</si>
  <si>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</si>
  <si>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</si>
  <si>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</si>
  <si>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</si>
  <si>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</si>
  <si>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</si>
  <si>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</si>
  <si>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</si>
  <si>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</si>
  <si>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</si>
  <si>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</si>
  <si>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</si>
  <si>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</si>
  <si>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</si>
  <si>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</si>
  <si>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</si>
  <si>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</si>
  <si>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</si>
  <si>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</si>
  <si>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</si>
  <si>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</si>
  <si>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</si>
  <si>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</si>
  <si>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</si>
  <si>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</si>
  <si>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</si>
  <si>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</si>
  <si>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</si>
  <si>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</si>
  <si>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</si>
  <si>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</si>
  <si>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</si>
  <si>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</si>
  <si>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</si>
  <si>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</si>
  <si>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</si>
  <si>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</si>
  <si>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</si>
  <si>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</si>
  <si>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</si>
  <si>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</si>
  <si>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</si>
  <si>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</si>
  <si>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</si>
  <si>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</si>
  <si>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</si>
  <si>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</si>
  <si>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</si>
  <si>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</si>
  <si>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</si>
  <si>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</si>
  <si>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</si>
  <si>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</si>
  <si>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</si>
  <si>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</si>
  <si>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</si>
  <si>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</si>
  <si>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</si>
  <si>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</si>
  <si>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</si>
  <si>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</si>
  <si>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</si>
  <si>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</si>
  <si>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</si>
  <si>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</si>
  <si>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</si>
  <si>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</si>
  <si>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</si>
  <si>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</si>
  <si>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</si>
  <si>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</si>
  <si>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</si>
  <si>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</si>
  <si>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</si>
  <si>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</si>
  <si>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</si>
  <si>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</si>
  <si>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</si>
  <si>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</si>
  <si>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</si>
  <si>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</si>
  <si>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</si>
  <si>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</si>
  <si>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</si>
  <si>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</si>
  <si>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</si>
  <si>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</si>
  <si>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</si>
  <si>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</si>
  <si>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</si>
  <si>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</si>
  <si>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</si>
  <si>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</si>
  <si>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</si>
  <si>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</si>
  <si>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</si>
  <si>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</si>
  <si>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</si>
  <si>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</si>
  <si>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</si>
  <si>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</si>
  <si>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</si>
  <si>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</si>
  <si>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</si>
  <si>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</si>
  <si>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</si>
  <si>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</si>
  <si>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</si>
  <si>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</si>
  <si>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</si>
  <si>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</si>
  <si>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</si>
  <si>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</si>
  <si>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</si>
  <si>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</si>
  <si>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</si>
  <si>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</si>
  <si>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</si>
  <si>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</si>
  <si>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</si>
  <si>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</si>
  <si>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</si>
  <si>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</si>
  <si>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</si>
  <si>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</si>
  <si>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</si>
  <si>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</si>
  <si>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</si>
  <si>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</si>
  <si>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</si>
  <si>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</si>
  <si>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</si>
  <si>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</si>
  <si>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</si>
  <si>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</si>
  <si>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</si>
  <si>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</si>
  <si>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</si>
  <si>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</si>
  <si>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</si>
  <si>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</si>
  <si>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</si>
  <si>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</si>
  <si>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</si>
  <si>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</si>
  <si>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</si>
  <si>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</si>
  <si>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</si>
  <si>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</si>
  <si>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</si>
  <si>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</si>
  <si>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</si>
  <si>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</si>
  <si>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</si>
  <si>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</si>
  <si>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</si>
  <si>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</si>
  <si>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</si>
  <si>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</si>
  <si>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</si>
  <si>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</si>
  <si>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</si>
  <si>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</si>
  <si>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</si>
  <si>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</si>
  <si>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</si>
  <si>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</si>
  <si>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</si>
  <si>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</si>
  <si>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</si>
  <si>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</si>
  <si>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</si>
  <si>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</si>
  <si>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</si>
  <si>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</si>
  <si>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</si>
  <si>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</si>
  <si>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</si>
  <si>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</si>
  <si>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</si>
  <si>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</si>
  <si>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</si>
  <si>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</si>
  <si>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</si>
  <si>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</si>
  <si>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</si>
  <si>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</si>
  <si>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</si>
  <si>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</si>
  <si>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</si>
  <si>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</si>
  <si>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</si>
  <si>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</si>
  <si>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</si>
  <si>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</si>
  <si>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</si>
  <si>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</si>
  <si>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</si>
  <si>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</si>
  <si>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</si>
  <si>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</si>
  <si>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</si>
  <si>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</si>
  <si>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</si>
  <si>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</si>
  <si>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</si>
  <si>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</si>
  <si>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</si>
  <si>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</si>
  <si>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</si>
  <si>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</si>
  <si>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</si>
  <si>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</si>
  <si>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</si>
  <si>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</si>
  <si>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</si>
  <si>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</si>
  <si>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</si>
  <si>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</si>
  <si>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</si>
  <si>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</si>
  <si>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</si>
  <si>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</si>
  <si>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</si>
  <si>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</si>
  <si>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</si>
  <si>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</si>
  <si>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</si>
  <si>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</si>
  <si>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</si>
  <si>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</si>
  <si>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</si>
  <si>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</si>
  <si>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</si>
  <si>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</si>
  <si>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</si>
  <si>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</si>
  <si>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</si>
  <si>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</si>
  <si>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</si>
  <si>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</si>
  <si>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</si>
  <si>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</si>
  <si>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</si>
  <si>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</si>
  <si>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</si>
  <si>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</si>
  <si>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</si>
  <si>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</si>
  <si>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</si>
  <si>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</si>
  <si>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</si>
  <si>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</si>
  <si>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</si>
  <si>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</si>
  <si>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</si>
  <si>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</si>
  <si>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</si>
  <si>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</si>
  <si>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</si>
  <si>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</si>
  <si>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</si>
  <si>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</si>
  <si>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</si>
  <si>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</si>
  <si>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</si>
  <si>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</si>
  <si>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</si>
  <si>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</si>
  <si>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</si>
  <si>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</si>
  <si>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</si>
  <si>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</si>
  <si>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</si>
  <si>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</si>
  <si>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</si>
  <si>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</si>
  <si>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</si>
  <si>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</si>
  <si>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</si>
  <si>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</si>
  <si>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</si>
  <si>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</si>
  <si>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</si>
  <si>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</si>
  <si>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</si>
  <si>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</si>
  <si>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</si>
  <si>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</si>
  <si>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</si>
  <si>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</si>
  <si>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</si>
  <si>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</si>
  <si>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</si>
  <si>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</si>
  <si>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</si>
  <si>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</si>
  <si>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</si>
  <si>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</si>
  <si>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</si>
  <si>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</si>
  <si>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</si>
  <si>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</si>
  <si>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</si>
  <si>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</si>
  <si>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</si>
  <si>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</si>
  <si>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</si>
  <si>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</si>
  <si>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</si>
  <si>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</si>
  <si>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</si>
  <si>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</si>
  <si>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</si>
  <si>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</si>
  <si>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</si>
  <si>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</si>
  <si>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</si>
  <si>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</si>
  <si>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</si>
  <si>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</si>
  <si>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</si>
  <si>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</si>
  <si>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</si>
  <si>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</si>
  <si>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</si>
  <si>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</si>
  <si>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</si>
  <si>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</si>
  <si>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</si>
  <si>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</si>
  <si>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</si>
  <si>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</si>
  <si>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</si>
  <si>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</si>
  <si>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</si>
  <si>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</si>
  <si>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</si>
  <si>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</si>
  <si>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</si>
  <si>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</si>
  <si>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</si>
  <si>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</si>
  <si>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</si>
  <si>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</si>
  <si>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</si>
  <si>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</si>
  <si>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</si>
  <si>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</si>
  <si>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</si>
  <si>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</si>
  <si>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</si>
  <si>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</si>
  <si>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</si>
  <si>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</si>
  <si>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</si>
  <si>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</si>
  <si>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</si>
  <si>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</si>
  <si>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</si>
  <si>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</si>
  <si>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</si>
  <si>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</si>
  <si>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</si>
  <si>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</si>
  <si>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</si>
  <si>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</si>
  <si>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</si>
  <si>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</si>
  <si>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</si>
  <si>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</si>
  <si>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</si>
  <si>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</si>
  <si>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</si>
  <si>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</si>
  <si>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</si>
  <si>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</si>
  <si>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</si>
  <si>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</si>
  <si>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</si>
  <si>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</si>
  <si>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</si>
  <si>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</si>
  <si>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</si>
  <si>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</si>
  <si>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</si>
  <si>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</si>
  <si>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</si>
  <si>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</si>
  <si>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</si>
  <si>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</si>
  <si>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</si>
  <si>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</si>
  <si>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</si>
  <si>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</si>
  <si>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</si>
  <si>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</si>
  <si>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</si>
  <si>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</si>
  <si>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</si>
  <si>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</si>
  <si>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</si>
  <si>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</si>
  <si>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</si>
  <si>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</si>
  <si>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</si>
  <si>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</si>
  <si>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</si>
  <si>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</si>
  <si>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</si>
  <si>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</si>
  <si>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</si>
  <si>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</si>
  <si>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</si>
  <si>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</si>
  <si>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</si>
  <si>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</si>
  <si>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</si>
  <si>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</si>
  <si>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</si>
  <si>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</si>
  <si>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</si>
  <si>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</si>
  <si>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</si>
  <si>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</si>
  <si>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</si>
  <si>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</si>
  <si>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</si>
  <si>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</si>
  <si>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</si>
  <si>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</si>
  <si>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</si>
  <si>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</si>
  <si>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</si>
  <si>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</si>
  <si>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</si>
  <si>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</si>
  <si>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</si>
  <si>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</si>
  <si>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</si>
  <si>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</si>
  <si>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</si>
  <si>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</si>
  <si>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</si>
  <si>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</si>
  <si>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</si>
  <si>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</si>
  <si>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</si>
  <si>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</si>
  <si>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</si>
  <si>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</si>
  <si>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</si>
  <si>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</si>
  <si>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</si>
  <si>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</si>
  <si>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</si>
  <si>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</si>
  <si>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</si>
  <si>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</si>
  <si>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</si>
  <si>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</si>
  <si>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</si>
  <si>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</si>
  <si>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</si>
  <si>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</si>
  <si>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</si>
  <si>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</si>
  <si>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</si>
  <si>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</si>
  <si>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</si>
  <si>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</si>
  <si>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</si>
  <si>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</si>
  <si>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</si>
  <si>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</si>
  <si>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</si>
  <si>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</si>
  <si>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</si>
  <si>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</si>
  <si>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</si>
  <si>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</si>
  <si>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</si>
  <si>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</si>
  <si>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</si>
  <si>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</si>
  <si>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</si>
  <si>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</si>
  <si>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</si>
  <si>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</si>
  <si>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</si>
  <si>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</si>
  <si>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</si>
  <si>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</si>
  <si>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</si>
  <si>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</si>
  <si>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</si>
  <si>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</si>
  <si>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</si>
  <si>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</si>
  <si>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</si>
  <si>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</si>
  <si>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</si>
  <si>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</si>
  <si>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</si>
  <si>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</si>
  <si>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</si>
  <si>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</si>
  <si>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</si>
  <si>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</si>
  <si>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</si>
  <si>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</si>
  <si>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</si>
  <si>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</si>
  <si>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</si>
  <si>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</si>
  <si>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</si>
  <si>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</si>
  <si>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</si>
  <si>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</si>
  <si>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</si>
  <si>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</si>
  <si>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</si>
  <si>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</si>
  <si>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</si>
  <si>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</si>
  <si>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</si>
  <si>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</si>
  <si>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</si>
  <si>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</si>
  <si>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</si>
  <si>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</si>
  <si>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</si>
  <si>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</si>
  <si>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</si>
  <si>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</si>
  <si>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</si>
  <si>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</si>
  <si>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</si>
  <si>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</si>
  <si>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</si>
  <si>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</si>
  <si>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</si>
  <si>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</si>
  <si>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</si>
  <si>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</si>
  <si>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</si>
  <si>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</si>
  <si>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</si>
  <si>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</si>
  <si>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</si>
  <si>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</si>
  <si>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</si>
  <si>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</si>
  <si>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</si>
  <si>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</si>
  <si>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</si>
  <si>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</si>
  <si>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</si>
  <si>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</si>
  <si>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</si>
  <si>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</si>
  <si>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</si>
  <si>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</si>
  <si>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</si>
  <si>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</si>
  <si>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</si>
  <si>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</si>
  <si>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</si>
  <si>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</si>
  <si>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</si>
  <si>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</si>
  <si>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</si>
  <si>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</si>
  <si>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</si>
  <si>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</si>
  <si>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</si>
  <si>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</si>
  <si>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</si>
  <si>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</si>
  <si>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</si>
  <si>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</si>
  <si>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</si>
  <si>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</si>
  <si>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</si>
  <si>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</si>
  <si>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</si>
  <si>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</si>
  <si>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</si>
  <si>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</si>
  <si>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</si>
  <si>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</si>
  <si>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</si>
  <si>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</si>
  <si>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</si>
  <si>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</si>
  <si>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</si>
  <si>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</si>
  <si>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</si>
  <si>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</si>
  <si>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</si>
  <si>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</si>
  <si>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</si>
  <si>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</si>
  <si>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</si>
  <si>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</si>
  <si>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</si>
  <si>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</si>
  <si>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</si>
  <si>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</si>
  <si>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</si>
  <si>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</si>
  <si>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</si>
  <si>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</si>
  <si>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</si>
  <si>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</si>
  <si>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</si>
  <si>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</si>
  <si>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</si>
  <si>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</si>
  <si>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</si>
  <si>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</si>
  <si>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</si>
  <si>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</si>
  <si>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</si>
  <si>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</si>
  <si>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</si>
  <si>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</si>
  <si>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</si>
  <si>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</si>
  <si>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</si>
  <si>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</si>
  <si>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</si>
  <si>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</si>
  <si>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</si>
  <si>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</si>
  <si>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</si>
  <si>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</si>
  <si>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</si>
  <si>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</si>
  <si>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</si>
  <si>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</si>
  <si>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</si>
  <si>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</si>
  <si>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</si>
  <si>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</si>
  <si>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</si>
  <si>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</si>
  <si>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</si>
  <si>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</si>
  <si>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</si>
  <si>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</si>
  <si>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</si>
  <si>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</si>
  <si>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</si>
  <si>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</si>
  <si>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</si>
  <si>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</si>
  <si>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</si>
  <si>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</si>
  <si>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</si>
  <si>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</si>
  <si>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</si>
  <si>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</si>
  <si>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</si>
  <si>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</si>
  <si>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</si>
  <si>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</si>
  <si>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</si>
  <si>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</si>
  <si>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</si>
  <si>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</si>
  <si>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</si>
  <si>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</si>
  <si>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</si>
  <si>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</si>
  <si>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</si>
  <si>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</si>
  <si>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</si>
  <si>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</si>
  <si>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</si>
  <si>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</si>
  <si>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</si>
  <si>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</si>
  <si>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</si>
  <si>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</si>
  <si>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</si>
  <si>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</si>
  <si>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</si>
  <si>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</si>
  <si>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</si>
  <si>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</si>
  <si>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</si>
  <si>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</si>
  <si>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</si>
  <si>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</si>
  <si>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</si>
  <si>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</si>
  <si>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</si>
  <si>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</si>
  <si>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</si>
  <si>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</si>
  <si>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</si>
  <si>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</si>
  <si>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</si>
  <si>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</si>
  <si>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</si>
  <si>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</si>
  <si>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</si>
  <si>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</si>
  <si>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</si>
  <si>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</si>
  <si>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</si>
  <si>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</si>
  <si>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</si>
  <si>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</si>
  <si>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</si>
  <si>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</si>
  <si>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</si>
  <si>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</si>
  <si>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</si>
  <si>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</si>
  <si>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</si>
  <si>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</si>
  <si>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</si>
  <si>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</si>
  <si>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</si>
  <si>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</si>
  <si>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</si>
  <si>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</si>
  <si>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</si>
  <si>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</si>
  <si>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</si>
  <si>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</si>
  <si>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</si>
  <si>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</si>
  <si>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</si>
  <si>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</si>
  <si>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</si>
  <si>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</si>
  <si>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</si>
  <si>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</si>
  <si>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</si>
  <si>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</si>
  <si>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</si>
  <si>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</si>
  <si>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</si>
  <si>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</si>
  <si>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</si>
  <si>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</si>
  <si>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</si>
  <si>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</si>
  <si>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</si>
  <si>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</si>
  <si>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</si>
  <si>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</si>
  <si>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</si>
  <si>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</si>
  <si>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</si>
  <si>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</si>
  <si>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</si>
  <si>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</si>
  <si>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</si>
  <si>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</si>
  <si>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</si>
  <si>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</si>
  <si>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</si>
  <si>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</si>
  <si>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</si>
  <si>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</si>
  <si>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</si>
  <si>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</si>
  <si>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</si>
  <si>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</si>
  <si>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</si>
  <si>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</si>
  <si>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</si>
  <si>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</si>
  <si>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</si>
  <si>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</si>
  <si>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</si>
  <si>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</si>
  <si>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</si>
  <si>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</si>
  <si>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</si>
  <si>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</si>
  <si>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</si>
  <si>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</si>
  <si>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</si>
  <si>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</si>
  <si>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</si>
  <si>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</si>
  <si>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</si>
  <si>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</si>
  <si>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</si>
  <si>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</si>
  <si>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</si>
  <si>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</si>
  <si>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</si>
  <si>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</si>
  <si>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</si>
  <si>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</si>
  <si>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</si>
  <si>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</si>
  <si>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</si>
  <si>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</si>
  <si>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</si>
  <si>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</si>
  <si>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</si>
  <si>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</si>
  <si>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</si>
  <si>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</si>
  <si>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</si>
  <si>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</si>
  <si>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</si>
  <si>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</si>
  <si>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</si>
  <si>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</si>
  <si>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</si>
  <si>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</si>
  <si>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</si>
  <si>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</si>
  <si>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</si>
  <si>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</si>
  <si>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</si>
  <si>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</si>
  <si>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</si>
  <si>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</si>
  <si>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</si>
  <si>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</si>
  <si>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</si>
  <si>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</si>
  <si>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</si>
  <si>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</si>
  <si>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</si>
  <si>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</si>
  <si>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</si>
  <si>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</si>
  <si>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</si>
  <si>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</si>
  <si>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</si>
  <si>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</si>
  <si>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</si>
  <si>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</si>
  <si>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</si>
  <si>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</si>
  <si>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</si>
  <si>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</si>
  <si>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</si>
  <si>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</si>
  <si>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</si>
  <si>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</si>
  <si>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</si>
  <si>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</si>
  <si>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</si>
  <si>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</si>
  <si>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</si>
  <si>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</si>
  <si>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</si>
  <si>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</si>
  <si>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</si>
  <si>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</si>
  <si>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</si>
  <si>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</si>
  <si>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</si>
  <si>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</si>
  <si>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</si>
  <si>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</si>
  <si>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</si>
  <si>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</si>
  <si>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</si>
  <si>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</si>
  <si>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</si>
  <si>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</si>
  <si>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</si>
  <si>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</si>
  <si>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</si>
  <si>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</si>
  <si>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</si>
  <si>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</si>
  <si>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</si>
  <si>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</si>
  <si>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</si>
  <si>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</si>
  <si>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</si>
  <si>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</si>
  <si>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</si>
  <si>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</si>
  <si>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</si>
  <si>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</si>
  <si>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</si>
  <si>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</si>
  <si>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</si>
  <si>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</si>
  <si>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</si>
  <si>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</si>
  <si>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</si>
  <si>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</si>
  <si>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</si>
  <si>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</si>
  <si>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</si>
  <si>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</si>
  <si>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</si>
  <si>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</si>
  <si>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</si>
  <si>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</si>
  <si>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</si>
  <si>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</si>
  <si>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</si>
  <si>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</si>
  <si>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</si>
  <si>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</si>
  <si>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</si>
  <si>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</si>
  <si>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</si>
  <si>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</si>
  <si>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</si>
  <si>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</si>
  <si>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</si>
  <si>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</si>
  <si>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</si>
  <si>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</si>
  <si>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</si>
  <si>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</si>
  <si>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</si>
  <si>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</si>
  <si>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</si>
  <si>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</si>
  <si>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</si>
  <si>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</si>
  <si>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</si>
  <si>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</si>
  <si>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</si>
  <si>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</si>
  <si>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</si>
  <si>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</si>
  <si>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</si>
  <si>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</si>
  <si>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</si>
  <si>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</si>
  <si>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</si>
  <si>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</si>
  <si>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</si>
  <si>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</si>
  <si>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</si>
  <si>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</si>
  <si>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</si>
  <si>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</si>
  <si>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</si>
  <si>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</si>
  <si>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</si>
  <si>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</si>
  <si>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</si>
  <si>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</si>
  <si>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</si>
  <si>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</si>
  <si>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</si>
  <si>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</si>
  <si>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</si>
  <si>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</si>
  <si>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</si>
  <si>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</si>
  <si>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</si>
  <si>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</si>
  <si>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</si>
  <si>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</si>
  <si>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</si>
  <si>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</si>
  <si>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</si>
  <si>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</si>
  <si>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</si>
  <si>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</si>
  <si>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</si>
  <si>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</si>
  <si>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</si>
  <si>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</si>
  <si>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</si>
  <si>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</si>
  <si>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</si>
  <si>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</si>
  <si>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</si>
  <si>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</si>
  <si>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</si>
  <si>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</si>
  <si>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</si>
  <si>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</si>
  <si>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</si>
  <si>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</si>
  <si>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</si>
  <si>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</si>
  <si>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</si>
  <si>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</si>
  <si>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</si>
  <si>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</si>
  <si>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</si>
  <si>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</si>
  <si>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</si>
  <si>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</si>
  <si>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</si>
  <si>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</si>
  <si>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</si>
  <si>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</si>
  <si>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</si>
  <si>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</si>
  <si>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</si>
  <si>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</si>
  <si>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</si>
  <si>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</si>
  <si>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</si>
  <si>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</si>
  <si>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</si>
  <si>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</si>
  <si>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</si>
  <si>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</si>
  <si>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</si>
  <si>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</si>
  <si>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</si>
  <si>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</si>
  <si>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</si>
  <si>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</si>
  <si>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</si>
  <si>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</si>
  <si>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</si>
  <si>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</si>
  <si>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</si>
  <si>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</si>
  <si>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</si>
  <si>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</si>
  <si>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</si>
  <si>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</si>
  <si>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</si>
  <si>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</si>
  <si>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</si>
  <si>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</si>
  <si>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</si>
  <si>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</si>
  <si>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</si>
  <si>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</si>
  <si>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</si>
  <si>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</si>
  <si>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</si>
  <si>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</si>
  <si>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</si>
  <si>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</si>
  <si>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</si>
  <si>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</si>
  <si>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</si>
  <si>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</si>
  <si>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</si>
  <si>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</si>
  <si>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</si>
  <si>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</si>
  <si>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</si>
  <si>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</si>
  <si>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</si>
  <si>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</si>
  <si>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</si>
  <si>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</si>
  <si>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</si>
  <si>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</si>
  <si>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</si>
  <si>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</si>
  <si>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</si>
  <si>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</si>
  <si>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</si>
  <si>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</si>
  <si>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</si>
  <si>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</si>
  <si>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</si>
  <si>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</si>
  <si>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</si>
  <si>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</si>
  <si>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</si>
  <si>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</si>
  <si>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</si>
  <si>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</si>
  <si>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</si>
  <si>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</si>
  <si>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</si>
  <si>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</si>
  <si>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</si>
  <si>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</si>
  <si>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</si>
  <si>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</si>
  <si>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</si>
  <si>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</si>
  <si>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</si>
  <si>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</si>
  <si>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</si>
  <si>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</si>
  <si>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</si>
  <si>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</si>
  <si>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</si>
  <si>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</si>
  <si>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</si>
  <si>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</si>
  <si>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</si>
  <si>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</si>
  <si>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</si>
  <si>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</si>
  <si>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</si>
  <si>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</si>
  <si>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</si>
  <si>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</si>
  <si>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</si>
  <si>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</si>
  <si>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</si>
  <si>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</si>
  <si>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</si>
  <si>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</si>
  <si>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</si>
  <si>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</si>
  <si>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</si>
  <si>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</si>
  <si>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</si>
  <si>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</si>
  <si>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</si>
  <si>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</si>
  <si>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</si>
  <si>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</si>
  <si>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</si>
  <si>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</si>
  <si>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</si>
  <si>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</si>
  <si>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</si>
  <si>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</si>
  <si>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</si>
  <si>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</si>
  <si>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</si>
  <si>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</si>
  <si>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</si>
  <si>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</si>
  <si>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</si>
  <si>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</si>
  <si>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</si>
  <si>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</si>
  <si>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</si>
  <si>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</si>
  <si>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</si>
  <si>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</si>
  <si>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</si>
  <si>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</si>
  <si>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</si>
  <si>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</si>
  <si>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</si>
  <si>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</si>
  <si>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</si>
  <si>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</si>
  <si>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</si>
  <si>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</si>
  <si>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</si>
  <si>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</si>
  <si>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</si>
  <si>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</si>
  <si>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</si>
  <si>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</si>
  <si>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</si>
  <si>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</si>
  <si>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</si>
  <si>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</si>
  <si>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</si>
  <si>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</si>
  <si>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</si>
  <si>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</si>
  <si>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</si>
  <si>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</si>
  <si>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</si>
  <si>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</si>
  <si>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</si>
  <si>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</si>
  <si>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</si>
  <si>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</si>
  <si>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</si>
  <si>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</si>
  <si>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</si>
  <si>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</si>
  <si>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</si>
  <si>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</si>
  <si>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</si>
  <si>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</si>
  <si>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</si>
  <si>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</si>
  <si>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</si>
  <si>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</si>
  <si>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</si>
  <si>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</si>
  <si>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</si>
  <si>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</si>
  <si>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</si>
  <si>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</si>
  <si>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</si>
  <si>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</si>
  <si>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</si>
  <si>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</si>
  <si>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</si>
  <si>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</si>
  <si>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</si>
  <si>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</si>
  <si>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</si>
  <si>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</si>
  <si>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</si>
  <si>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</si>
  <si>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</si>
  <si>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</si>
  <si>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</si>
  <si>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</si>
  <si>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</si>
  <si>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</si>
  <si>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</si>
  <si>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</si>
  <si>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</si>
  <si>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</si>
  <si>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</si>
  <si>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</si>
  <si>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</si>
  <si>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</si>
  <si>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</si>
  <si>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</si>
  <si>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</si>
  <si>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</si>
  <si>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</si>
  <si>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</si>
  <si>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</si>
  <si>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</si>
  <si>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</si>
  <si>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</si>
  <si>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</si>
  <si>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</si>
  <si>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</si>
  <si>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</si>
  <si>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</si>
  <si>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</si>
  <si>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</si>
  <si>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</si>
  <si>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</si>
  <si>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</si>
  <si>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</si>
  <si>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</si>
  <si>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</si>
  <si>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</si>
  <si>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</si>
  <si>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</si>
  <si>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</si>
  <si>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</si>
  <si>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</si>
  <si>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</si>
  <si>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</si>
  <si>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</si>
  <si>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</si>
  <si>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</si>
  <si>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</si>
  <si>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</si>
  <si>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</si>
  <si>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</si>
  <si>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</si>
  <si>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</si>
  <si>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</si>
  <si>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</si>
  <si>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</si>
  <si>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</si>
  <si>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</si>
  <si>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</si>
  <si>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</si>
  <si>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</si>
  <si>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</si>
  <si>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</si>
  <si>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</si>
  <si>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</si>
  <si>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</si>
  <si>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</si>
  <si>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</si>
  <si>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</si>
  <si>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</si>
  <si>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</si>
  <si>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</si>
  <si>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</si>
  <si>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</si>
  <si>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</si>
  <si>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</si>
  <si>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</si>
  <si>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</si>
  <si>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</si>
  <si>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</si>
  <si>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</si>
  <si>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</si>
  <si>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</si>
  <si>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</si>
  <si>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</si>
  <si>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</si>
  <si>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</si>
  <si>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</si>
  <si>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</si>
  <si>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</si>
  <si>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</si>
  <si>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</si>
  <si>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</si>
  <si>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</si>
  <si>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</si>
  <si>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</si>
  <si>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</si>
  <si>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</si>
  <si>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</si>
  <si>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</si>
  <si>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</si>
  <si>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</si>
  <si>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</si>
  <si>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</si>
  <si>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</si>
  <si>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</si>
  <si>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</si>
  <si>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</si>
  <si>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</si>
  <si>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</si>
  <si>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</si>
  <si>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</si>
  <si>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</si>
  <si>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</si>
  <si>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</si>
  <si>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</si>
  <si>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</si>
  <si>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</si>
  <si>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</si>
  <si>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</si>
  <si>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</si>
  <si>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</si>
  <si>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</si>
  <si>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</si>
  <si>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</si>
  <si>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</si>
  <si>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</si>
  <si>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</si>
  <si>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</si>
  <si>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</si>
  <si>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</si>
  <si>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</si>
  <si>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</si>
  <si>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</si>
  <si>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</si>
  <si>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</si>
  <si>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</si>
  <si>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</si>
  <si>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</si>
  <si>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</si>
  <si>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</si>
  <si>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</si>
  <si>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</si>
  <si>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</si>
  <si>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</si>
  <si>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</si>
  <si>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</si>
  <si>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</si>
  <si>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</si>
  <si>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</si>
  <si>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</si>
  <si>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</si>
  <si>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</si>
  <si>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</si>
  <si>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</si>
  <si>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</si>
  <si>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</si>
  <si>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</si>
  <si>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</si>
  <si>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</si>
  <si>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</si>
  <si>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</si>
  <si>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</si>
  <si>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</si>
  <si>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</si>
  <si>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</si>
  <si>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</si>
  <si>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</si>
  <si>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</si>
  <si>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</si>
  <si>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</si>
  <si>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</si>
  <si>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</si>
  <si>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</si>
  <si>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</si>
  <si>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</si>
  <si>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</si>
  <si>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</si>
  <si>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</si>
  <si>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</si>
  <si>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</si>
  <si>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</si>
  <si>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</si>
  <si>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</si>
  <si>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</si>
  <si>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</si>
  <si>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</si>
  <si>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</si>
  <si>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</si>
  <si>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</si>
  <si>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</si>
  <si>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</si>
  <si>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</si>
  <si>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</si>
  <si>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</si>
  <si>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</si>
  <si>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</si>
  <si>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</si>
  <si>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</si>
  <si>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</si>
  <si>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</si>
  <si>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</si>
  <si>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</si>
  <si>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</si>
  <si>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</si>
  <si>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</si>
  <si>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</si>
  <si>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</si>
  <si>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</si>
  <si>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</si>
  <si>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</si>
  <si>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</si>
  <si>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</si>
  <si>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</si>
  <si>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</si>
  <si>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</si>
  <si>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</si>
  <si>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</si>
  <si>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</si>
  <si>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</si>
  <si>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</si>
  <si>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</si>
  <si>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</si>
  <si>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</si>
  <si>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</si>
  <si>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</si>
  <si>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</si>
  <si>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</si>
  <si>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</si>
  <si>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</si>
  <si>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</si>
  <si>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</si>
  <si>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</si>
  <si>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</si>
  <si>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</si>
  <si>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</si>
  <si>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</si>
  <si>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</si>
  <si>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</si>
  <si>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</si>
  <si>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</si>
  <si>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</si>
  <si>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</si>
  <si>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</si>
  <si>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</si>
  <si>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</si>
  <si>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</si>
  <si>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</si>
  <si>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</si>
  <si>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</si>
  <si>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</si>
  <si>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</si>
  <si>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</si>
  <si>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</si>
  <si>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</si>
  <si>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</si>
  <si>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</si>
  <si>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</si>
  <si>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</si>
  <si>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</si>
  <si>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</si>
  <si>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</si>
  <si>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</si>
  <si>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</si>
  <si>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</si>
  <si>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</si>
  <si>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</si>
  <si>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</si>
  <si>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</si>
  <si>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</si>
  <si>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</si>
  <si>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</si>
  <si>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</si>
  <si>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</si>
  <si>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</si>
  <si>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</si>
  <si>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</si>
  <si>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</si>
  <si>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</si>
  <si>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</si>
  <si>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</si>
  <si>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</si>
  <si>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</si>
  <si>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</si>
  <si>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</si>
  <si>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</si>
  <si>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</si>
  <si>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</si>
  <si>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</si>
  <si>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</si>
  <si>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</si>
  <si>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</si>
  <si>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</si>
  <si>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</si>
  <si>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</si>
  <si>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</si>
  <si>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</si>
  <si>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</si>
  <si>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</si>
  <si>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</si>
  <si>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</si>
  <si>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</si>
  <si>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</si>
  <si>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</si>
  <si>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</si>
  <si>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</si>
  <si>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</si>
  <si>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</si>
  <si>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</si>
  <si>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</si>
  <si>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</si>
  <si>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</si>
  <si>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</si>
  <si>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</si>
  <si>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</si>
  <si>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</si>
  <si>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</si>
  <si>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</si>
  <si>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</si>
  <si>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</si>
  <si>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</si>
  <si>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</si>
  <si>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</si>
  <si>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</si>
  <si>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</si>
  <si>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</si>
  <si>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</si>
  <si>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</si>
  <si>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</si>
  <si>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</si>
  <si>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</si>
  <si>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</si>
  <si>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</si>
  <si>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</si>
  <si>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</si>
  <si>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</si>
  <si>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</si>
  <si>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</si>
  <si>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</si>
  <si>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</si>
  <si>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</si>
  <si>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</si>
  <si>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</si>
  <si>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</si>
  <si>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</si>
  <si>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</si>
  <si>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</si>
  <si>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</si>
  <si>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</si>
  <si>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</si>
  <si>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</si>
  <si>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</si>
  <si>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</si>
  <si>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</si>
  <si>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</si>
  <si>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</si>
  <si>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</si>
  <si>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</si>
  <si>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</si>
  <si>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</si>
  <si>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</si>
  <si>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</si>
  <si>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</si>
  <si>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</si>
  <si>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</si>
  <si>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</si>
  <si>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</si>
  <si>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</si>
  <si>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</si>
  <si>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</si>
  <si>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</si>
  <si>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</si>
  <si>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</si>
  <si>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</si>
  <si>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</si>
  <si>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</si>
  <si>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</si>
  <si>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</si>
  <si>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</si>
  <si>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</si>
  <si>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</si>
  <si>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</si>
  <si>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</si>
  <si>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</si>
  <si>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</si>
  <si>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</si>
  <si>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</si>
  <si>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</si>
  <si>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</si>
  <si>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</si>
  <si>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</si>
  <si>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</si>
  <si>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</si>
  <si>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</si>
  <si>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</si>
  <si>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</si>
  <si>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</si>
  <si>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</si>
  <si>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</si>
  <si>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</si>
  <si>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</si>
  <si>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</si>
  <si>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</si>
  <si>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</si>
  <si>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</si>
  <si>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</si>
  <si>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</si>
  <si>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</si>
  <si>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</si>
  <si>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</si>
  <si>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</si>
  <si>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</si>
  <si>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</si>
  <si>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</si>
  <si>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</si>
  <si>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</si>
  <si>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</si>
  <si>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</si>
  <si>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</si>
  <si>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</si>
  <si>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</si>
  <si>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</si>
  <si>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</si>
  <si>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</si>
  <si>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</si>
  <si>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</si>
  <si>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</si>
  <si>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</si>
  <si>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</si>
  <si>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</si>
  <si>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ugrađivanju sterilnih soba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</si>
  <si>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</si>
  <si>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</si>
  <si>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</si>
  <si>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</si>
  <si>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</si>
  <si>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</si>
  <si>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</si>
  <si>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</si>
  <si>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</si>
  <si>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</si>
  <si>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</si>
  <si>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</si>
  <si>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</si>
  <si>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</si>
  <si>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</si>
  <si>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</si>
  <si>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</si>
  <si>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</si>
  <si>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</si>
  <si>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</si>
  <si>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</si>
  <si>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</si>
  <si>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</si>
  <si>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</si>
  <si>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</si>
  <si>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</si>
  <si>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</si>
  <si>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</si>
  <si>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</si>
  <si>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</si>
  <si>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</si>
  <si>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</si>
  <si>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</si>
  <si>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</si>
  <si>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</si>
  <si>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</si>
  <si>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</si>
  <si>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</si>
  <si>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</si>
  <si>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</si>
  <si>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</si>
  <si>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</si>
  <si>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</si>
  <si>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</si>
  <si>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</si>
  <si>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</si>
  <si>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</si>
  <si>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</si>
  <si>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</si>
  <si>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</si>
  <si>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</si>
  <si>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</si>
  <si>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</si>
  <si>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</si>
  <si>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</si>
  <si>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</si>
  <si>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</si>
  <si>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</si>
  <si>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</si>
  <si>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</si>
  <si>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</si>
  <si>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</si>
  <si>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</si>
  <si>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</si>
  <si>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</si>
  <si>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</si>
  <si>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</si>
  <si>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</si>
  <si>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</si>
  <si>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</si>
  <si>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</si>
  <si>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</si>
  <si>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</si>
  <si>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</si>
  <si>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</si>
  <si>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</si>
  <si>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</si>
  <si>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</si>
  <si>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</si>
  <si>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</si>
  <si>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</si>
  <si>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</si>
  <si>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</si>
  <si>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</si>
  <si>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</si>
  <si>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</si>
  <si>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</si>
  <si>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</si>
  <si>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</si>
  <si>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</si>
  <si>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</si>
  <si>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</si>
  <si>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</si>
  <si>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</si>
  <si>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</si>
  <si>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</si>
  <si>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</si>
  <si>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</si>
  <si>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</si>
  <si>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</si>
  <si>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</si>
  <si>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</si>
  <si>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</si>
  <si>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</si>
  <si>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</si>
  <si>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</si>
  <si>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</si>
  <si>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</si>
  <si>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</si>
  <si>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</si>
  <si>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</si>
  <si>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</si>
  <si>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</si>
  <si>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</si>
  <si>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</si>
  <si>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</si>
  <si>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</si>
  <si>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</si>
  <si>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</si>
  <si>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</si>
  <si>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</si>
  <si>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</si>
  <si>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</si>
  <si>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</si>
  <si>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</si>
  <si>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</si>
  <si>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</si>
  <si>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</si>
  <si>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</si>
  <si>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</si>
  <si>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</si>
  <si>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</si>
  <si>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</si>
  <si>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</si>
  <si>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</si>
  <si>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</si>
  <si>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</si>
  <si>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</si>
  <si>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</si>
  <si>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</si>
  <si>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</si>
  <si>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</si>
  <si>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</si>
  <si>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</si>
  <si>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</si>
  <si>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</si>
  <si>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</si>
  <si>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</si>
  <si>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</si>
  <si>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</si>
  <si>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</si>
  <si>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</si>
  <si>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</si>
  <si>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</si>
  <si>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</si>
  <si>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</si>
  <si>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</si>
  <si>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</si>
  <si>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</si>
  <si>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</si>
  <si>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</si>
  <si>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</si>
  <si>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</si>
  <si>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</si>
  <si>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</si>
  <si>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</si>
  <si>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</si>
  <si>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</si>
  <si>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</si>
  <si>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</si>
  <si>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</si>
  <si>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</si>
  <si>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</si>
  <si>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</si>
  <si>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</si>
  <si>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</si>
  <si>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</si>
  <si>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</si>
  <si>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</si>
  <si>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</si>
  <si>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</si>
  <si>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</si>
  <si>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</si>
  <si>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</si>
  <si>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</si>
  <si>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</si>
  <si>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</si>
  <si>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</si>
  <si>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</si>
  <si>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</si>
  <si>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</si>
  <si>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</si>
  <si>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</si>
  <si>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</si>
  <si>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</si>
  <si>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</si>
  <si>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</si>
  <si>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</si>
  <si>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</si>
  <si>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</si>
  <si>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</si>
  <si>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</si>
  <si>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</si>
  <si>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</si>
  <si>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</si>
  <si>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</si>
  <si>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</si>
  <si>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</si>
  <si>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</si>
  <si>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</si>
  <si>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</si>
  <si>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</si>
  <si>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</si>
  <si>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</si>
  <si>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</si>
  <si>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</si>
  <si>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</si>
  <si>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</si>
  <si>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</si>
  <si>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</si>
  <si>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</si>
  <si>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</si>
  <si>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</si>
  <si>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</si>
  <si>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</si>
  <si>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</si>
  <si>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</si>
  <si>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</si>
  <si>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</si>
  <si>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</si>
  <si>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</si>
  <si>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</si>
  <si>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</si>
  <si>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</si>
  <si>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</si>
  <si>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</si>
  <si>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</si>
  <si>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</si>
  <si>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</si>
  <si>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</si>
  <si>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</si>
  <si>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</si>
  <si>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</si>
  <si>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</si>
  <si>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</si>
  <si>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</si>
  <si>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</si>
  <si>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</si>
  <si>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</si>
  <si>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</si>
  <si>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</si>
  <si>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</si>
  <si>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</si>
  <si>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</si>
  <si>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</si>
  <si>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</si>
  <si>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</si>
  <si>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</si>
  <si>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</si>
  <si>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</si>
  <si>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</si>
  <si>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</si>
  <si>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</si>
  <si>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</si>
  <si>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</si>
  <si>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</si>
  <si>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</si>
  <si>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</si>
  <si>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</si>
  <si>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</si>
  <si>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</si>
  <si>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</si>
  <si>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</si>
  <si>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</si>
  <si>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</si>
  <si>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</si>
  <si>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</si>
  <si>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</si>
  <si>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</si>
  <si>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</si>
  <si>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</si>
  <si>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</si>
  <si>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</si>
  <si>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</si>
  <si>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</si>
  <si>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</si>
  <si>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</si>
  <si>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</si>
  <si>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</si>
  <si>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</si>
  <si>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</si>
  <si>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</si>
  <si>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</si>
  <si>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</si>
  <si>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</si>
  <si>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</si>
  <si>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</si>
  <si>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</si>
  <si>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</si>
  <si>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</si>
  <si>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</si>
  <si>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</si>
  <si>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</si>
  <si>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</si>
  <si>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</si>
  <si>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</si>
  <si>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</si>
  <si>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</si>
  <si>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</si>
  <si>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</si>
  <si>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</si>
  <si>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</si>
  <si>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</si>
  <si>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</si>
  <si>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</si>
  <si>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</si>
  <si>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</si>
  <si>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</si>
  <si>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</si>
  <si>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</si>
  <si>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</si>
  <si>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</si>
  <si>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</si>
  <si>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</si>
  <si>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</si>
  <si>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</si>
  <si>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</si>
  <si>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</si>
  <si>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</si>
  <si>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</si>
  <si>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</si>
  <si>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</si>
  <si>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</si>
  <si>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</si>
  <si>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</si>
  <si>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</si>
  <si>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</si>
  <si>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</si>
  <si>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</si>
  <si>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</si>
  <si>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</si>
  <si>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</si>
  <si>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</si>
  <si>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</si>
  <si>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</si>
  <si>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</si>
  <si>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</si>
  <si>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</si>
  <si>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</si>
  <si>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</si>
  <si>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</si>
  <si>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</si>
  <si>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</si>
  <si>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</si>
  <si>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</si>
  <si>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</si>
  <si>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</si>
  <si>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</si>
  <si>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</si>
  <si>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</si>
  <si>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</si>
  <si>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</si>
  <si>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</si>
  <si>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</si>
  <si>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</si>
  <si>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</si>
  <si>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</si>
  <si>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</si>
  <si>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</si>
  <si>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</si>
  <si>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</si>
  <si>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</si>
  <si>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</si>
  <si>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</si>
  <si>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</si>
  <si>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</si>
  <si>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</si>
  <si>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</si>
  <si>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</si>
  <si>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</si>
  <si>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</si>
  <si>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</si>
  <si>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</si>
  <si>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</si>
  <si>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</si>
  <si>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</si>
  <si>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</si>
  <si>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</si>
  <si>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</si>
  <si>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</si>
  <si>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</si>
  <si>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</si>
  <si>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</si>
  <si>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</si>
  <si>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</si>
  <si>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</si>
  <si>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</si>
  <si>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</si>
  <si>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</si>
  <si>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</si>
  <si>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</si>
  <si>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</si>
  <si>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</si>
  <si>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</si>
  <si>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</si>
  <si>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</si>
  <si>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</si>
  <si>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</si>
  <si>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</si>
  <si>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</si>
  <si>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</si>
  <si>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</si>
  <si>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</si>
  <si>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</si>
  <si>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</si>
  <si>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</si>
  <si>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</si>
  <si>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</si>
  <si>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</si>
  <si>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</si>
  <si>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</si>
  <si>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</si>
  <si>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</si>
  <si>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</si>
  <si>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</si>
  <si>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</si>
  <si>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</si>
  <si>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</si>
  <si>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</si>
  <si>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</si>
  <si>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</si>
  <si>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</si>
  <si>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</si>
  <si>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</si>
  <si>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</si>
  <si>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</si>
  <si>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</si>
  <si>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</si>
  <si>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</si>
  <si>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</si>
  <si>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</si>
  <si>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</si>
  <si>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</si>
  <si>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</si>
  <si>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</si>
  <si>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</si>
  <si>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</si>
  <si>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</si>
  <si>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</si>
  <si>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</si>
  <si>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</si>
  <si>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</si>
  <si>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</si>
  <si>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</si>
  <si>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</si>
  <si>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</si>
  <si>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</si>
  <si>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</si>
  <si>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</si>
  <si>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</si>
  <si>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</si>
  <si>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</si>
  <si>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</si>
  <si>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</si>
  <si>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</si>
  <si>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</si>
  <si>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</si>
  <si>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</si>
  <si>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</si>
  <si>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</si>
  <si>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</si>
  <si>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</si>
  <si>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</si>
  <si>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</si>
  <si>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</si>
  <si>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</si>
  <si>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</si>
  <si>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</si>
  <si>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</si>
  <si>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</si>
  <si>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</si>
  <si>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</si>
  <si>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</si>
  <si>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</si>
  <si>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</si>
  <si>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</si>
  <si>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</si>
  <si>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</si>
  <si>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</si>
  <si>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</si>
  <si>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</si>
  <si>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</si>
  <si>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</si>
  <si>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</si>
  <si>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</si>
  <si>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</si>
  <si>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</si>
  <si>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</si>
  <si>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</si>
  <si>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</si>
  <si>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</si>
  <si>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</si>
  <si>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</si>
  <si>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</si>
  <si>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</si>
  <si>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</si>
  <si>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</si>
  <si>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</si>
  <si>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</si>
  <si>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</si>
  <si>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</si>
  <si>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</si>
  <si>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</si>
  <si>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</si>
  <si>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</si>
  <si>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</si>
  <si>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</si>
  <si>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</si>
  <si>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</si>
  <si>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</si>
  <si>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</si>
  <si>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</si>
  <si>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</si>
  <si>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</si>
  <si>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</si>
  <si>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</si>
  <si>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</si>
  <si>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</si>
  <si>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</si>
  <si>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</si>
  <si>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</si>
  <si>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</si>
  <si>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</si>
  <si>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</si>
  <si>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</si>
  <si>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</si>
  <si>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</si>
  <si>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</si>
  <si>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</si>
  <si>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</si>
  <si>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</si>
  <si>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</si>
  <si>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</si>
  <si>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</si>
  <si>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</si>
  <si>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</si>
  <si>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</si>
  <si>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</si>
  <si>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</si>
  <si>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</si>
  <si>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</si>
  <si>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</si>
  <si>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</si>
  <si>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</si>
  <si>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</si>
  <si>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</si>
  <si>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</si>
  <si>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</si>
  <si>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</si>
  <si>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</si>
  <si>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</si>
  <si>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</si>
  <si>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</si>
  <si>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</si>
  <si>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</si>
  <si>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</si>
  <si>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</si>
  <si>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</si>
  <si>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</si>
  <si>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</si>
  <si>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</si>
  <si>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</si>
  <si>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</si>
  <si>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</si>
  <si>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</si>
  <si>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</si>
  <si>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</si>
  <si>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</si>
  <si>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</si>
  <si>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</si>
  <si>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</si>
  <si>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</si>
  <si>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</si>
  <si>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</si>
  <si>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</si>
  <si>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</si>
  <si>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</si>
  <si>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</si>
  <si>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</si>
  <si>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</si>
  <si>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</si>
  <si>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</si>
  <si>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</si>
  <si>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</si>
  <si>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</si>
  <si>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</si>
  <si>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</si>
  <si>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</si>
  <si>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</si>
  <si>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</si>
  <si>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</si>
  <si>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</si>
  <si>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</si>
  <si>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</si>
  <si>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</si>
  <si>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</si>
  <si>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</si>
  <si>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</si>
  <si>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</si>
  <si>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</si>
  <si>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</si>
  <si>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</si>
  <si>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</si>
  <si>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</si>
  <si>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</si>
  <si>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</si>
  <si>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</si>
  <si>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</si>
  <si>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</si>
  <si>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</si>
  <si>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</si>
  <si>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</si>
  <si>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</si>
  <si>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</si>
  <si>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</si>
  <si>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</si>
  <si>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</si>
  <si>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</si>
  <si>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</si>
  <si>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</si>
  <si>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</si>
  <si>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</si>
  <si>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</si>
  <si>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</si>
  <si>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</si>
  <si>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</si>
  <si>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</si>
  <si>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</si>
  <si>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</si>
  <si>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</si>
  <si>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</si>
  <si>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</si>
  <si>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</si>
  <si>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</si>
  <si>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</si>
  <si>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</si>
  <si>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</si>
  <si>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</si>
  <si>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</si>
  <si>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</si>
  <si>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</si>
  <si>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</si>
  <si>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</si>
  <si>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</si>
  <si>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</si>
  <si>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</si>
  <si>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</si>
  <si>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</si>
  <si>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</si>
  <si>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</si>
  <si>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</si>
  <si>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</si>
  <si>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</si>
  <si>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</si>
  <si>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</si>
  <si>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</si>
  <si>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</si>
  <si>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</si>
  <si>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</si>
  <si>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</si>
  <si>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</si>
  <si>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</si>
  <si>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</si>
  <si>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</si>
  <si>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</si>
  <si>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</si>
  <si>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</si>
  <si>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</si>
  <si>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</si>
  <si>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</si>
  <si>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</si>
  <si>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</si>
  <si>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</si>
  <si>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</si>
  <si>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</si>
  <si>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</si>
  <si>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</si>
  <si>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</si>
  <si>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</si>
  <si>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</si>
  <si>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</si>
  <si>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</si>
  <si>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</si>
  <si>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</si>
  <si>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</si>
  <si>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</si>
  <si>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</si>
  <si>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</si>
  <si>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</si>
  <si>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</si>
  <si>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</si>
  <si>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</si>
  <si>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</si>
  <si>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</si>
  <si>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</si>
  <si>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</si>
  <si>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</si>
  <si>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</si>
  <si>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</si>
  <si>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</si>
  <si>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</si>
  <si>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</si>
  <si>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</si>
  <si>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</si>
  <si>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</si>
  <si>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</si>
  <si>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</si>
  <si>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</si>
  <si>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</si>
  <si>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</si>
  <si>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</si>
  <si>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</si>
  <si>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</si>
  <si>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</si>
  <si>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</si>
  <si>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</si>
  <si>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</si>
  <si>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</si>
  <si>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</si>
  <si>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</si>
  <si>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</si>
  <si>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</si>
  <si>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</si>
  <si>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</si>
  <si>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</si>
  <si>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</si>
  <si>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</si>
  <si>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</si>
  <si>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</si>
  <si>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</si>
  <si>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</si>
  <si>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</si>
  <si>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</si>
  <si>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</si>
  <si>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</si>
  <si>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</si>
  <si>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</si>
  <si>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</si>
  <si>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</si>
  <si>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</si>
  <si>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</si>
  <si>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</si>
  <si>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</si>
  <si>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</si>
  <si>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</si>
  <si>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</si>
  <si>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</si>
  <si>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</si>
  <si>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</si>
  <si>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</si>
  <si>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</si>
  <si>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</si>
  <si>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</si>
  <si>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</si>
  <si>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</si>
  <si>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</si>
  <si>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</si>
  <si>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</si>
  <si>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</si>
  <si>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</si>
  <si>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</si>
  <si>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</si>
  <si>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</si>
  <si>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</si>
  <si>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</si>
  <si>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</si>
  <si>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</si>
  <si>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</si>
  <si>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</si>
  <si>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</si>
  <si>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</si>
  <si>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</si>
  <si>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</si>
  <si>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</si>
  <si>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</si>
  <si>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</si>
  <si>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</si>
  <si>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</si>
  <si>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</si>
  <si>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</si>
  <si>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</si>
  <si>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</si>
  <si>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</si>
  <si>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</si>
  <si>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</si>
  <si>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</si>
  <si>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</si>
  <si>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</si>
  <si>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</si>
  <si>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</si>
  <si>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</si>
  <si>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</si>
  <si>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</si>
  <si>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</si>
  <si>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</si>
  <si>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</si>
  <si>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</si>
  <si>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</si>
  <si>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</si>
  <si>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</si>
  <si>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</si>
  <si>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</si>
  <si>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</si>
  <si>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</si>
  <si>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</si>
  <si>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</si>
  <si>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</si>
  <si>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</si>
  <si>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</si>
  <si>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</si>
  <si>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</si>
  <si>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</si>
  <si>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</si>
  <si>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</si>
  <si>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</si>
  <si>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</si>
  <si>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</si>
  <si>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</si>
  <si>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</si>
  <si>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</si>
  <si>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</si>
  <si>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</si>
  <si>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</si>
  <si>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</si>
  <si>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</si>
  <si>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</si>
  <si>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</si>
  <si>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</si>
  <si>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</si>
  <si>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</si>
  <si>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</si>
  <si>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</si>
  <si>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</si>
  <si>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</si>
  <si>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</si>
  <si>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</si>
  <si>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</si>
  <si>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</si>
  <si>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</si>
  <si>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</si>
  <si>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</si>
  <si>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</si>
  <si>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</si>
  <si>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</si>
  <si>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</si>
  <si>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</si>
  <si>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</si>
  <si>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</si>
  <si>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</si>
  <si>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</si>
  <si>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</si>
  <si>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</si>
  <si>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</si>
  <si>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</si>
  <si>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</si>
  <si>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</si>
  <si>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</si>
  <si>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</si>
  <si>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</si>
  <si>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</si>
  <si>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</si>
  <si>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</si>
  <si>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</si>
  <si>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</si>
  <si>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</si>
  <si>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</si>
  <si>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</si>
  <si>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</si>
  <si>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</si>
  <si>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</si>
  <si>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</si>
  <si>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</si>
  <si>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</si>
  <si>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</si>
  <si>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</si>
  <si>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</si>
  <si>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</si>
  <si>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</si>
  <si>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</si>
  <si>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</si>
  <si>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</si>
  <si>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</si>
  <si>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</si>
  <si>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</si>
  <si>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</si>
  <si>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</si>
  <si>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</si>
  <si>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</si>
  <si>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</si>
  <si>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</si>
  <si>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</si>
  <si>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</si>
  <si>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</si>
  <si>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</si>
  <si>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</si>
  <si>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</si>
  <si>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</si>
  <si>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</si>
  <si>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</si>
  <si>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</si>
  <si>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</si>
  <si>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</si>
  <si>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</si>
  <si>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</si>
  <si>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</si>
  <si>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</si>
  <si>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</si>
  <si>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</si>
  <si>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</si>
  <si>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</si>
  <si>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</si>
  <si>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</si>
  <si>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</si>
  <si>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</si>
  <si>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</si>
  <si>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</si>
  <si>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</si>
  <si>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</si>
  <si>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</si>
  <si>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</si>
  <si>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</si>
  <si>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</si>
  <si>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</si>
  <si>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</si>
  <si>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</si>
  <si>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</si>
  <si>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</si>
  <si>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</si>
  <si>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</si>
  <si>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</si>
  <si>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</si>
  <si>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</si>
  <si>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</si>
  <si>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</si>
  <si>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</si>
  <si>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</si>
  <si>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</si>
  <si>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</si>
  <si>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</si>
  <si>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</si>
  <si>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</si>
  <si>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</si>
  <si>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</si>
  <si>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</si>
  <si>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</si>
  <si>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</si>
  <si>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</si>
  <si>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</si>
  <si>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</si>
  <si>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</si>
  <si>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</si>
  <si>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</si>
  <si>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</si>
  <si>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</si>
  <si>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</si>
  <si>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</si>
  <si>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</si>
  <si>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</si>
  <si>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</si>
  <si>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</si>
  <si>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</si>
  <si>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održavanja i popravka vodomera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</si>
  <si>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</si>
  <si>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</si>
  <si>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</si>
  <si>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</si>
  <si>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</si>
  <si>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</si>
  <si>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</si>
  <si>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</si>
  <si>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</si>
  <si>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</si>
  <si>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</si>
  <si>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</si>
  <si>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</si>
  <si>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</si>
  <si>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</si>
  <si>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</si>
  <si>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</si>
  <si>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</si>
  <si>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</si>
  <si>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</si>
  <si>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</si>
  <si>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</si>
  <si>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</si>
  <si>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</si>
  <si>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</si>
  <si>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</si>
  <si>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</si>
  <si>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</si>
  <si>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</si>
  <si>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</si>
  <si>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</si>
  <si>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</si>
  <si>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</si>
  <si>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</si>
  <si>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</si>
  <si>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</si>
  <si>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</si>
  <si>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</si>
  <si>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</si>
  <si>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</si>
  <si>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</si>
  <si>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</si>
  <si>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</si>
  <si>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</si>
  <si>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</si>
  <si>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</si>
  <si>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</si>
  <si>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</si>
  <si>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</si>
  <si>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</si>
  <si>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</si>
  <si>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</si>
  <si>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</si>
  <si>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</si>
  <si>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</si>
  <si>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</si>
  <si>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</si>
  <si>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</si>
  <si>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</si>
  <si>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</si>
  <si>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</si>
  <si>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</si>
  <si>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</si>
  <si>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</si>
  <si>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</si>
  <si>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</si>
  <si>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</si>
  <si>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</si>
  <si>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</si>
  <si>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</si>
  <si>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</si>
  <si>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</si>
  <si>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</si>
  <si>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</si>
  <si>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</si>
  <si>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</si>
  <si>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</si>
  <si>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</si>
  <si>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</si>
  <si>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</si>
  <si>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</si>
  <si>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</si>
  <si>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</si>
  <si>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</si>
  <si>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</si>
  <si>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</si>
  <si>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</si>
  <si>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</si>
  <si>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</si>
  <si>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</si>
  <si>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</si>
  <si>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</si>
  <si>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</si>
  <si>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</si>
  <si>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</si>
  <si>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</si>
  <si>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</si>
  <si>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</si>
  <si>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</si>
  <si>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</si>
  <si>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</si>
  <si>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</si>
  <si>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</si>
  <si>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</si>
  <si>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</si>
  <si>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</si>
  <si>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</si>
  <si>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</si>
  <si>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</si>
  <si>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</si>
  <si>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</si>
  <si>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</si>
  <si>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</si>
  <si>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</si>
  <si>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</si>
  <si>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</si>
  <si>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</si>
  <si>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</si>
  <si>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</si>
  <si>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</si>
  <si>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</si>
  <si>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</si>
  <si>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</si>
  <si>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</si>
  <si>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</si>
  <si>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</si>
  <si>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</si>
  <si>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</si>
  <si>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</si>
  <si>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</si>
  <si>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</si>
  <si>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</si>
  <si>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</si>
  <si>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</si>
  <si>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</si>
  <si>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</si>
  <si>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</si>
  <si>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</si>
  <si>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</si>
  <si>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</si>
  <si>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</si>
  <si>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</si>
  <si>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</si>
  <si>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</si>
  <si>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</si>
  <si>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</si>
  <si>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</si>
  <si>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</si>
  <si>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</si>
  <si>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</si>
  <si>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</si>
  <si>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</si>
  <si>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</si>
  <si>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</si>
  <si>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</si>
  <si>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</si>
  <si>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</si>
  <si>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</si>
  <si>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</si>
  <si>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</si>
  <si>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</si>
  <si>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</si>
  <si>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</si>
  <si>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</si>
  <si>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</si>
  <si>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</si>
  <si>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</si>
  <si>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</si>
  <si>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</si>
  <si>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</si>
  <si>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</si>
  <si>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</si>
  <si>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</si>
  <si>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</si>
  <si>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</si>
  <si>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</si>
  <si>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</si>
  <si>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</si>
  <si>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</si>
  <si>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</si>
  <si>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</si>
  <si>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</si>
  <si>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</si>
  <si>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</si>
  <si>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</si>
  <si>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</si>
  <si>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</si>
  <si>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</si>
  <si>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</si>
  <si>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</si>
  <si>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</si>
  <si>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</si>
  <si>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</si>
  <si>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</si>
  <si>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</si>
  <si>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</si>
  <si>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</si>
  <si>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</si>
  <si>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</si>
  <si>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</si>
  <si>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</si>
  <si>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</si>
  <si>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</si>
  <si>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</si>
  <si>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</si>
  <si>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</si>
  <si>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</si>
  <si>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</si>
  <si>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</si>
  <si>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</si>
  <si>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</si>
  <si>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</si>
  <si>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</si>
  <si>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</si>
  <si>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</si>
  <si>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</si>
  <si>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</si>
  <si>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</si>
  <si>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</si>
  <si>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</si>
  <si>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</si>
  <si>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</si>
  <si>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</si>
  <si>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</si>
  <si>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</si>
  <si>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</si>
  <si>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</si>
  <si>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</si>
  <si>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</si>
  <si>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</si>
  <si>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</si>
  <si>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</si>
  <si>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</si>
  <si>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</si>
  <si>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</si>
  <si>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</si>
  <si>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</si>
  <si>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</si>
  <si>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</si>
  <si>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</si>
  <si>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</si>
  <si>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</si>
  <si>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</si>
  <si>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</si>
  <si>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</si>
  <si>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</si>
  <si>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</si>
  <si>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</si>
  <si>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</si>
  <si>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</si>
  <si>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</si>
  <si>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</si>
  <si>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</si>
  <si>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</si>
  <si>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</si>
  <si>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</si>
  <si>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</si>
  <si>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</si>
  <si>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</si>
  <si>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</si>
  <si>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</si>
  <si>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</si>
  <si>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</si>
  <si>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</si>
  <si>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</si>
  <si>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</si>
  <si>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</si>
  <si>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</si>
  <si>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</si>
  <si>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</si>
  <si>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</si>
  <si>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</si>
  <si>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</si>
  <si>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</si>
  <si>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</si>
  <si>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</si>
  <si>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</si>
  <si>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</si>
  <si>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</si>
  <si>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</si>
  <si>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</si>
  <si>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</si>
  <si>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</si>
  <si>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</si>
  <si>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</si>
  <si>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</si>
  <si>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</si>
  <si>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</si>
  <si>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</si>
  <si>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</si>
  <si>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</si>
  <si>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</si>
  <si>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</si>
  <si>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</si>
  <si>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</si>
  <si>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</si>
  <si>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</si>
  <si>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</si>
  <si>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</si>
  <si>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</si>
  <si>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</si>
  <si>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</si>
  <si>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</si>
  <si>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</si>
  <si>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</si>
  <si>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</si>
  <si>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</si>
  <si>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</si>
  <si>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</si>
  <si>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</si>
  <si>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</si>
  <si>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</si>
  <si>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</si>
  <si>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</si>
  <si>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</si>
  <si>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</si>
  <si>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</si>
  <si>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</si>
  <si>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</si>
  <si>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</si>
  <si>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</si>
  <si>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</si>
  <si>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</si>
  <si>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</si>
  <si>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</si>
  <si>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</si>
  <si>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</si>
  <si>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</si>
  <si>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</si>
  <si>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</si>
  <si>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</si>
  <si>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</si>
  <si>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</si>
  <si>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</si>
  <si>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</si>
  <si>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</si>
  <si>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</si>
  <si>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</si>
  <si>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</si>
  <si>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</si>
  <si>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</si>
  <si>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</si>
  <si>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</si>
  <si>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</si>
  <si>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</si>
  <si>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</si>
  <si>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</si>
  <si>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</si>
  <si>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</si>
  <si>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</si>
  <si>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</si>
  <si>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</si>
  <si>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</si>
  <si>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</si>
  <si>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</si>
  <si>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</si>
  <si>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</si>
  <si>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</si>
  <si>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</si>
  <si>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</si>
  <si>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</si>
  <si>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</si>
  <si>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</si>
  <si>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</si>
  <si>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</si>
  <si>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</si>
  <si>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</si>
  <si>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</si>
  <si>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</si>
  <si>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</si>
  <si>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</si>
  <si>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</si>
  <si>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</si>
  <si>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</si>
  <si>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</si>
  <si>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</si>
  <si>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</si>
  <si>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</si>
  <si>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</si>
  <si>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</si>
  <si>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</si>
  <si>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</si>
  <si>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</si>
  <si>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</si>
  <si>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</si>
  <si>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</si>
  <si>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</si>
  <si>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</si>
  <si>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</si>
  <si>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</si>
  <si>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</si>
  <si>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</si>
  <si>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</si>
  <si>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</si>
  <si>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</si>
  <si>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</si>
  <si>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</si>
  <si>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</si>
  <si>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</si>
  <si>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</si>
  <si>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</si>
  <si>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</si>
  <si>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</si>
  <si>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</si>
  <si>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</si>
  <si>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</si>
  <si>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</si>
  <si>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</si>
  <si>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</si>
  <si>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</si>
  <si>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</si>
  <si>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</si>
  <si>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</si>
  <si>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</si>
  <si>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</si>
  <si>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</si>
  <si>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</si>
  <si>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</si>
  <si>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</si>
  <si>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</si>
  <si>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</si>
  <si>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</si>
  <si>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</si>
  <si>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</si>
  <si>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</si>
  <si>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</si>
  <si>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</si>
  <si>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</si>
  <si>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</si>
  <si>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</si>
  <si>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</si>
  <si>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</si>
  <si>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</si>
  <si>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</si>
  <si>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</si>
  <si>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</si>
  <si>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</si>
  <si>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</si>
  <si>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</si>
  <si>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</si>
  <si>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</si>
  <si>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</si>
  <si>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</si>
  <si>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</si>
  <si>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</si>
  <si>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</si>
  <si>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</si>
  <si>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</si>
  <si>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</si>
  <si>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</si>
  <si>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</si>
  <si>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</si>
  <si>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</si>
  <si>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</si>
  <si>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</si>
  <si>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</si>
  <si>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</si>
  <si>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</si>
  <si>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</si>
  <si>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</si>
  <si>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</si>
  <si>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</si>
  <si>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</si>
  <si>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</si>
  <si>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</si>
  <si>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</si>
  <si>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</si>
  <si>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</si>
  <si>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</si>
  <si>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</si>
  <si>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</si>
  <si>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</si>
  <si>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</si>
  <si>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</si>
  <si>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</si>
  <si>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</si>
  <si>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</si>
  <si>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</si>
  <si>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</si>
  <si>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</si>
  <si>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</si>
  <si>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</si>
  <si>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</si>
  <si>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</si>
  <si>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</si>
  <si>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</si>
  <si>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</si>
  <si>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</si>
  <si>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</si>
  <si>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</si>
  <si>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</si>
  <si>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</si>
  <si>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</si>
  <si>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</si>
  <si>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</si>
  <si>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</si>
  <si>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</si>
  <si>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</si>
  <si>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</si>
  <si>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</si>
  <si>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</si>
  <si>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</si>
  <si>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</si>
  <si>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</si>
  <si>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</si>
  <si>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</si>
  <si>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</si>
  <si>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</si>
  <si>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</si>
  <si>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</si>
  <si>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</si>
  <si>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</si>
  <si>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</si>
  <si>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</si>
  <si>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</si>
  <si>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</si>
  <si>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</si>
  <si>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</si>
  <si>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</si>
  <si>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</si>
  <si>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</si>
  <si>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</si>
  <si>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</si>
  <si>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</si>
  <si>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</si>
  <si>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</si>
  <si>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</si>
  <si>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</si>
  <si>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</si>
  <si>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</si>
  <si>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</si>
  <si>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</si>
  <si>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</si>
  <si>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</si>
  <si>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</si>
  <si>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</si>
  <si>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</si>
  <si>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</si>
  <si>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</si>
  <si>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</si>
  <si>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</si>
  <si>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</si>
  <si>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</si>
  <si>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</si>
  <si>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</si>
  <si>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</si>
  <si>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</si>
  <si>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</si>
  <si>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</si>
  <si>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</si>
  <si>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</si>
  <si>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</si>
  <si>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</si>
  <si>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</si>
  <si>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</si>
  <si>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</si>
  <si>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</si>
  <si>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</si>
  <si>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</si>
  <si>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</si>
  <si>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</si>
  <si>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</si>
  <si>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</si>
  <si>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</si>
  <si>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</si>
  <si>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</si>
  <si>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</si>
  <si>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</si>
  <si>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</si>
  <si>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</si>
  <si>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</si>
  <si>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</si>
  <si>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</si>
  <si>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</si>
  <si>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</si>
  <si>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</si>
  <si>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</si>
  <si>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</si>
  <si>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</si>
  <si>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</si>
  <si>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</si>
  <si>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</si>
  <si>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</si>
  <si>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</si>
  <si>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</si>
  <si>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</si>
  <si>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</si>
  <si>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</si>
  <si>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</si>
  <si>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</si>
  <si>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</si>
  <si>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</si>
  <si>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</si>
  <si>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</si>
  <si>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</si>
  <si>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</si>
  <si>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</si>
  <si>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</si>
  <si>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</si>
  <si>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</si>
  <si>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</si>
  <si>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</si>
  <si>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</si>
  <si>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</si>
  <si>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</si>
  <si>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</si>
  <si>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</si>
  <si>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</si>
  <si>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</si>
  <si>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</si>
  <si>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</si>
  <si>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</si>
  <si>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</si>
  <si>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</si>
  <si>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</si>
  <si>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</si>
  <si>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</si>
  <si>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</si>
  <si>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</si>
  <si>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</si>
  <si>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</si>
  <si>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</si>
  <si>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</si>
  <si>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</si>
  <si>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</si>
  <si>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</si>
  <si>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</si>
  <si>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</si>
  <si>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</si>
  <si>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</si>
  <si>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</si>
  <si>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</si>
  <si>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</si>
  <si>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</si>
  <si>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</si>
  <si>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</si>
  <si>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</si>
  <si>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</si>
  <si>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</si>
  <si>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</si>
  <si>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</si>
  <si>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</si>
  <si>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</si>
  <si>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</si>
  <si>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</si>
  <si>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</si>
  <si>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</si>
  <si>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</si>
  <si>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</si>
  <si>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</si>
  <si>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</si>
  <si>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</si>
  <si>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</si>
  <si>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</si>
  <si>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</si>
  <si>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</si>
  <si>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</si>
  <si>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</si>
  <si>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</si>
  <si>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</si>
  <si>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</si>
  <si>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</si>
  <si>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</si>
  <si>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</si>
  <si>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</si>
  <si>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</si>
  <si>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</si>
  <si>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</si>
  <si>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</si>
  <si>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</si>
  <si>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</si>
  <si>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</si>
  <si>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</si>
  <si>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</si>
  <si>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</si>
  <si>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</si>
  <si>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</si>
  <si>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</si>
  <si>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</si>
  <si>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</si>
  <si>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</si>
  <si>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</si>
  <si>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</si>
  <si>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</si>
  <si>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</si>
  <si>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</si>
  <si>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</si>
  <si>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</si>
  <si>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</si>
  <si>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</si>
  <si>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</si>
  <si>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</si>
  <si>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</si>
  <si>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</si>
  <si>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</si>
  <si>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</si>
  <si>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</si>
  <si>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</si>
  <si>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</si>
  <si>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</si>
  <si>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</si>
  <si>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</si>
  <si>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</si>
  <si>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</si>
  <si>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</si>
  <si>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</si>
  <si>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</si>
  <si>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</si>
  <si>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</si>
  <si>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</si>
  <si>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</si>
  <si>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</si>
  <si>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</si>
  <si>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</si>
  <si>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</si>
  <si>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</si>
  <si>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</si>
  <si>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</si>
  <si>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</si>
  <si>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</si>
  <si>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</si>
  <si>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</si>
  <si>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</si>
  <si>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</si>
  <si>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</si>
  <si>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</si>
  <si>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</si>
  <si>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</si>
  <si>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</si>
  <si>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</si>
  <si>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</si>
  <si>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</si>
  <si>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</si>
  <si>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</si>
  <si>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</si>
  <si>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</si>
  <si>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</si>
  <si>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</si>
  <si>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</si>
  <si>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</si>
  <si>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</si>
  <si>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</si>
  <si>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</si>
  <si>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</si>
  <si>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</si>
  <si>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</si>
  <si>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</si>
  <si>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</si>
  <si>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</si>
  <si>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</si>
  <si>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</si>
  <si>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</si>
  <si>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</si>
  <si>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</si>
  <si>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</si>
  <si>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</si>
  <si>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</si>
  <si>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</si>
  <si>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</si>
  <si>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</si>
  <si>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</si>
  <si>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</si>
  <si>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</si>
  <si>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</si>
  <si>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</si>
  <si>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</si>
  <si>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</si>
  <si>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</si>
  <si>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</si>
  <si>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</si>
  <si>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</si>
  <si>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</si>
  <si>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</si>
  <si>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</si>
  <si>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</si>
  <si>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</si>
  <si>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</si>
  <si>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</si>
  <si>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</si>
  <si>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</si>
  <si>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</si>
  <si>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</si>
  <si>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</si>
  <si>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</si>
  <si>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</si>
  <si>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</si>
  <si>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</si>
  <si>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</si>
  <si>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</si>
  <si>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</si>
  <si>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</si>
  <si>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</si>
  <si>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</si>
  <si>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</si>
  <si>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</si>
  <si>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</si>
  <si>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</si>
  <si>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</si>
  <si>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</si>
  <si>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</si>
  <si>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</si>
  <si>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</si>
  <si>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</si>
  <si>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</si>
  <si>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</si>
  <si>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</si>
  <si>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</si>
  <si>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</si>
  <si>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</si>
  <si>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</si>
  <si>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</si>
  <si>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</si>
  <si>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</si>
  <si>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</si>
  <si>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</si>
  <si>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</si>
  <si>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</si>
  <si>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</si>
  <si>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</si>
  <si>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</si>
  <si>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</si>
  <si>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</si>
  <si>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</si>
  <si>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</si>
  <si>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</si>
  <si>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</si>
  <si>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</si>
  <si>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</si>
  <si>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</si>
  <si>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</si>
  <si>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</si>
  <si>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</si>
  <si>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</si>
  <si>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</si>
  <si>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</si>
  <si>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</si>
  <si>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</si>
  <si>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</si>
  <si>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</si>
  <si>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</si>
  <si>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</si>
  <si>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</si>
  <si>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</si>
  <si>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</si>
  <si>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</si>
  <si>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</si>
  <si>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</si>
  <si>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</si>
  <si>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</si>
  <si>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</si>
  <si>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</si>
  <si>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</si>
  <si>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</si>
  <si>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</si>
  <si>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</si>
  <si>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</si>
  <si>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</si>
  <si>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</si>
  <si>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</si>
  <si>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</si>
  <si>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</si>
  <si>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</si>
  <si>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</si>
  <si>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</si>
  <si>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</si>
  <si>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</si>
  <si>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</si>
  <si>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</si>
  <si>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</si>
  <si>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</si>
  <si>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</si>
  <si>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</si>
  <si>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</si>
  <si>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</si>
  <si>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</si>
  <si>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</si>
  <si>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</si>
  <si>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</si>
  <si>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</si>
  <si>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</si>
  <si>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</si>
  <si>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</si>
  <si>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</si>
  <si>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</si>
  <si>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</si>
  <si>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</si>
  <si>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</si>
  <si>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</si>
  <si>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</si>
  <si>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</si>
  <si>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</si>
  <si>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</si>
  <si>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</si>
  <si>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</si>
  <si>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</si>
  <si>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</si>
  <si>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</si>
  <si>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</si>
  <si>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</si>
  <si>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</si>
  <si>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</si>
  <si>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</si>
  <si>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</si>
  <si>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</si>
  <si>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</si>
  <si>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</si>
  <si>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</si>
  <si>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</si>
  <si>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</si>
  <si>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</si>
  <si>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</si>
  <si>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</si>
  <si>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</si>
  <si>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</si>
  <si>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</si>
  <si>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</si>
  <si>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</si>
  <si>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</si>
  <si>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</si>
  <si>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</si>
  <si>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</si>
  <si>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</si>
  <si>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</si>
  <si>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</si>
  <si>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</si>
  <si>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</si>
  <si>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</si>
  <si>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</si>
  <si>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</si>
  <si>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</si>
  <si>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</si>
  <si>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</si>
  <si>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</si>
  <si>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</si>
  <si>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</si>
  <si>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</si>
  <si>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</si>
  <si>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</si>
  <si>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</si>
  <si>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</si>
  <si>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</si>
  <si>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</si>
  <si>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</si>
  <si>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</si>
  <si>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</si>
  <si>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</si>
  <si>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</si>
  <si>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</si>
  <si>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</si>
  <si>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</si>
  <si>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</si>
  <si>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</si>
  <si>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</si>
  <si>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</si>
  <si>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</si>
  <si>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</si>
  <si>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</si>
  <si>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</si>
  <si>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</si>
  <si>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</si>
  <si>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</si>
  <si>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</si>
  <si>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</si>
  <si>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</si>
  <si>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</si>
  <si>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</si>
  <si>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</si>
  <si>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</si>
  <si>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</si>
  <si>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</si>
  <si>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</si>
  <si>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</si>
  <si>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</si>
  <si>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</si>
  <si>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</si>
  <si>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</si>
  <si>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</si>
  <si>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</si>
  <si>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</si>
  <si>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</si>
  <si>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</si>
  <si>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</si>
  <si>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</si>
  <si>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</si>
  <si>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</si>
  <si>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</si>
  <si>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</si>
  <si>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</si>
  <si>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</si>
  <si>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</si>
  <si>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</si>
  <si>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</si>
  <si>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</si>
  <si>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</si>
  <si>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</si>
  <si>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</si>
  <si>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</si>
  <si>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</si>
  <si>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</si>
  <si>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</si>
  <si>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</si>
  <si>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</si>
  <si>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</si>
  <si>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</si>
  <si>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</si>
  <si>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</si>
  <si>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</si>
  <si>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</si>
  <si>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</si>
  <si>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</si>
  <si>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</si>
  <si>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</si>
  <si>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</si>
  <si>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</si>
  <si>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</si>
  <si>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</si>
  <si>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</si>
  <si>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</si>
  <si>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</si>
  <si>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</si>
  <si>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</si>
  <si>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</si>
  <si>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</si>
  <si>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</si>
  <si>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</si>
  <si>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</si>
  <si>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</si>
  <si>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</si>
  <si>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</si>
  <si>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</si>
  <si>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</si>
  <si>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</si>
  <si>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</si>
  <si>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</si>
  <si>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</si>
  <si>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</si>
  <si>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</si>
  <si>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</si>
  <si>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</si>
  <si>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</si>
  <si>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</si>
  <si>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</si>
  <si>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</si>
  <si>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</si>
  <si>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</si>
  <si>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</si>
  <si>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</si>
  <si>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</si>
  <si>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</si>
  <si>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</si>
  <si>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</si>
  <si>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</si>
  <si>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</si>
  <si>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</si>
  <si>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</si>
  <si>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</si>
  <si>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</si>
  <si>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</si>
  <si>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</si>
  <si>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</si>
  <si>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</si>
  <si>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</si>
  <si>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</si>
  <si>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</si>
  <si>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</si>
  <si>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</si>
  <si>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</si>
  <si>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</si>
  <si>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</si>
  <si>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</si>
  <si>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</si>
  <si>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</si>
  <si>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</si>
  <si>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</si>
  <si>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</si>
  <si>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</si>
  <si>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</si>
  <si>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</si>
  <si>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</si>
  <si>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</si>
  <si>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</si>
  <si>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</si>
  <si>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</si>
  <si>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</si>
  <si>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</si>
  <si>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</si>
  <si>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</si>
  <si>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</si>
  <si>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</si>
  <si>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</si>
  <si>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</si>
  <si>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</si>
  <si>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</si>
  <si>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</si>
  <si>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</si>
  <si>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</si>
  <si>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</si>
  <si>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</si>
  <si>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</si>
  <si>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</si>
  <si>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</si>
  <si>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</si>
  <si>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</si>
  <si>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</si>
  <si>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</si>
  <si>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</si>
  <si>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</si>
  <si>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</si>
  <si>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</si>
  <si>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</si>
  <si>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</si>
  <si>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</si>
  <si>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</si>
  <si>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</si>
  <si>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</si>
  <si>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</si>
  <si>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</si>
  <si>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</si>
  <si>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</si>
  <si>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</si>
  <si>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</si>
  <si>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</si>
  <si>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</si>
  <si>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</si>
  <si>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</si>
  <si>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</si>
  <si>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</si>
  <si>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</si>
  <si>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</si>
  <si>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</si>
  <si>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</si>
  <si>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</si>
  <si>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</si>
  <si>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</si>
  <si>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</si>
  <si>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</si>
  <si>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</si>
  <si>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</si>
  <si>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</si>
  <si>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</si>
  <si>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</si>
  <si>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</si>
  <si>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</si>
  <si>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</si>
  <si>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</si>
  <si>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</si>
  <si>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</si>
  <si>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</si>
  <si>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</si>
  <si>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</si>
  <si>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</si>
  <si>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</si>
  <si>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</si>
  <si>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</si>
  <si>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</si>
  <si>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</si>
  <si>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</si>
  <si>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</si>
  <si>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</si>
  <si>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</si>
  <si>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</si>
  <si>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</si>
  <si>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</si>
  <si>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</si>
  <si>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</si>
  <si>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</si>
  <si>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</si>
  <si>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</si>
  <si>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</si>
  <si>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</si>
  <si>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</si>
  <si>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</si>
  <si>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</si>
  <si>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</si>
  <si>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</si>
  <si>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</si>
  <si>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</si>
  <si>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</si>
  <si>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</si>
  <si>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</si>
  <si>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</si>
  <si>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</si>
  <si>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</si>
  <si>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</si>
  <si>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</si>
  <si>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</si>
  <si>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</si>
  <si>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</si>
  <si>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</si>
  <si>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</si>
  <si>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</si>
  <si>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</si>
  <si>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</si>
  <si>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</si>
  <si>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</si>
  <si>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</si>
  <si>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</si>
  <si>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</si>
  <si>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</si>
  <si>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</si>
  <si>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</si>
  <si>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</si>
  <si>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</si>
  <si>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</si>
  <si>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</si>
  <si>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</si>
  <si>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</si>
  <si>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</si>
  <si>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</si>
  <si>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</si>
  <si>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</si>
  <si>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</si>
  <si>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</si>
  <si>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</si>
  <si>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</si>
  <si>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</si>
  <si>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</si>
  <si>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</si>
  <si>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</si>
  <si>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</si>
  <si>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</si>
  <si>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</si>
  <si>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</si>
  <si>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</si>
  <si>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</si>
  <si>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</si>
  <si>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</si>
  <si>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</si>
  <si>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</si>
  <si>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</si>
  <si>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</si>
  <si>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</si>
  <si>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</si>
  <si>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</si>
  <si>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</si>
  <si>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</si>
  <si>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</si>
  <si>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</si>
  <si>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</si>
  <si>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</si>
  <si>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</si>
  <si>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</si>
  <si>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</si>
  <si>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</si>
  <si>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</si>
  <si>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</si>
  <si>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</si>
  <si>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</si>
  <si>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</si>
  <si>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</si>
  <si>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</si>
  <si>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</si>
  <si>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</si>
  <si>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</si>
  <si>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</si>
  <si>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</si>
  <si>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</si>
  <si>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</si>
  <si>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</si>
  <si>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</si>
  <si>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</si>
  <si>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</si>
  <si>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</si>
  <si>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</si>
  <si>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</si>
  <si>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</si>
  <si>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</si>
  <si>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</si>
  <si>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</si>
  <si>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</si>
  <si>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</si>
  <si>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</si>
  <si>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</si>
  <si>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</si>
  <si>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</si>
  <si>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</si>
  <si>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</si>
  <si>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</si>
  <si>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</si>
  <si>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</si>
  <si>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</si>
  <si>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</si>
  <si>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</si>
  <si>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</si>
  <si>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</si>
  <si>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</si>
  <si>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prevođenja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</si>
  <si>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</si>
  <si>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</si>
  <si>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</si>
  <si>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</si>
  <si>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</si>
  <si>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</si>
  <si>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</si>
  <si>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</si>
  <si>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</si>
  <si>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</si>
  <si>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</si>
  <si>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</si>
  <si>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</si>
  <si>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</si>
  <si>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</si>
  <si>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</si>
  <si>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</si>
  <si>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</si>
  <si>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</si>
  <si>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</si>
  <si>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</si>
  <si>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</si>
  <si>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</si>
  <si>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</si>
  <si>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</si>
  <si>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</si>
  <si>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</si>
  <si>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</si>
  <si>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</si>
  <si>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</si>
  <si>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</si>
  <si>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</si>
  <si>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</si>
  <si>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</si>
  <si>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</si>
  <si>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</si>
  <si>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</si>
  <si>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</si>
  <si>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</si>
  <si>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</si>
  <si>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</si>
  <si>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</si>
  <si>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</si>
  <si>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</si>
  <si>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</si>
  <si>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</si>
  <si>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</si>
  <si>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</si>
  <si>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</si>
  <si>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</si>
  <si>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</si>
  <si>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</si>
  <si>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</si>
  <si>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</si>
  <si>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</si>
  <si>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</si>
  <si>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</si>
  <si>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</si>
  <si>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</si>
  <si>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</si>
  <si>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</si>
  <si>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</si>
  <si>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</si>
  <si>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</si>
  <si>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</si>
  <si>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</si>
  <si>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</si>
  <si>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</si>
  <si>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</si>
  <si>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</si>
  <si>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</si>
  <si>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</si>
  <si>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</si>
  <si>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</si>
  <si>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</si>
  <si>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</si>
  <si>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</si>
  <si>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</si>
  <si>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</si>
  <si>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</si>
  <si>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</si>
  <si>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</si>
  <si>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</si>
  <si>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</si>
  <si>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</si>
  <si>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</si>
  <si>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</si>
  <si>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</si>
  <si>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</si>
  <si>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</si>
  <si>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</si>
  <si>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</si>
  <si>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</si>
  <si>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</si>
  <si>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</si>
  <si>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</si>
  <si>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</si>
  <si>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</si>
  <si>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</si>
  <si>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</si>
  <si>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</si>
  <si>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</si>
  <si>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</si>
  <si>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</si>
  <si>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</si>
  <si>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</si>
  <si>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</si>
  <si>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</si>
  <si>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</si>
  <si>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</si>
  <si>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</si>
  <si>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</si>
  <si>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</si>
  <si>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</si>
  <si>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</si>
  <si>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</si>
  <si>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</si>
  <si>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</si>
  <si>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</si>
  <si>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</si>
  <si>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</si>
  <si>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</si>
  <si>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</si>
  <si>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</si>
  <si>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</si>
  <si>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</si>
  <si>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</si>
  <si>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</si>
  <si>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</si>
  <si>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</si>
  <si>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</si>
  <si>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</si>
  <si>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</si>
  <si>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</si>
  <si>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</si>
  <si>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</si>
  <si>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</si>
  <si>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</si>
  <si>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</si>
  <si>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</si>
  <si>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</si>
  <si>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</si>
  <si>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</si>
  <si>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</si>
  <si>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</si>
  <si>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</si>
  <si>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</si>
  <si>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</si>
  <si>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</si>
  <si>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</si>
  <si>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</si>
  <si>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</si>
  <si>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</si>
  <si>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</si>
  <si>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</si>
  <si>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</si>
  <si>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</si>
  <si>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</si>
  <si>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</si>
  <si>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</si>
  <si>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</si>
  <si>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</si>
  <si>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</si>
  <si>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</si>
  <si>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</si>
  <si>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</si>
  <si>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</si>
  <si>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</si>
  <si>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</si>
  <si>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</si>
  <si>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</si>
  <si>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</si>
  <si>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</si>
  <si>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</si>
  <si>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</si>
  <si>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</si>
  <si>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</si>
  <si>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</si>
  <si>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</si>
  <si>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</si>
  <si>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</si>
  <si>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</si>
  <si>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</si>
  <si>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</si>
  <si>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</si>
  <si>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</si>
  <si>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</si>
  <si>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</si>
  <si>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</si>
  <si>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</si>
  <si>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</si>
  <si>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</si>
  <si>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</si>
  <si>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</si>
  <si>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</si>
  <si>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</si>
  <si>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</si>
  <si>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</si>
  <si>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</si>
  <si>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</si>
  <si>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</si>
  <si>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</si>
  <si>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</si>
  <si>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</si>
  <si>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</si>
  <si>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</si>
  <si>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</si>
  <si>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</si>
  <si>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</si>
  <si>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</si>
  <si>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</si>
  <si>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</si>
  <si>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</si>
  <si>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</si>
  <si>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</si>
  <si>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</si>
  <si>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</si>
  <si>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</si>
  <si>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</si>
  <si>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</si>
  <si>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</si>
  <si>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</si>
  <si>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</si>
  <si>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</si>
  <si>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</si>
  <si>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</si>
  <si>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</si>
  <si>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</si>
  <si>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</si>
  <si>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</si>
  <si>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</si>
  <si>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</si>
  <si>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</si>
  <si>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</si>
  <si>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</si>
  <si>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</si>
  <si>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</si>
  <si>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</si>
  <si>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</si>
  <si>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</si>
  <si>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</si>
  <si>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</si>
  <si>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</si>
  <si>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</si>
  <si>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</si>
  <si>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</si>
  <si>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</si>
  <si>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</si>
  <si>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</si>
  <si>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</si>
  <si>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</si>
  <si>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</si>
  <si>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</si>
  <si>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</si>
  <si>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</si>
  <si>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</si>
  <si>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</si>
  <si>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</si>
  <si>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</si>
  <si>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</si>
  <si>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</si>
  <si>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</si>
  <si>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</si>
  <si>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</si>
  <si>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</si>
  <si>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</si>
  <si>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</si>
  <si>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</si>
  <si>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</si>
  <si>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</si>
  <si>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</si>
  <si>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</si>
  <si>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</si>
  <si>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</si>
  <si>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</si>
  <si>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</si>
  <si>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</si>
  <si>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</si>
  <si>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</si>
  <si>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</si>
  <si>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</si>
  <si>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</si>
  <si>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</si>
  <si>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</si>
  <si>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</si>
  <si>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</si>
  <si>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</si>
  <si>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</si>
  <si>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</si>
  <si>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</si>
  <si>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</si>
  <si>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</si>
  <si>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</si>
  <si>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</si>
  <si>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</si>
  <si>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</si>
  <si>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</si>
  <si>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</si>
  <si>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</si>
  <si>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</si>
  <si>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</si>
  <si>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</si>
  <si>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</si>
  <si>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</si>
  <si>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</si>
  <si>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</si>
  <si>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</si>
  <si>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</si>
  <si>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</si>
  <si>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</si>
  <si>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</si>
  <si>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</si>
  <si>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</si>
  <si>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</si>
  <si>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</si>
  <si>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</si>
  <si>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</si>
  <si>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</si>
  <si>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</si>
  <si>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</si>
  <si>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</si>
  <si>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</si>
  <si>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</si>
  <si>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</si>
  <si>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</si>
  <si>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</si>
  <si>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</si>
  <si>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</si>
  <si>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</si>
  <si>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</si>
  <si>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</si>
  <si>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</si>
  <si>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</si>
  <si>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</si>
  <si>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</si>
  <si>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</si>
  <si>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</si>
  <si>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</si>
  <si>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</si>
  <si>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</si>
  <si>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</si>
  <si>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</si>
  <si>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</si>
  <si>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</si>
  <si>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</si>
  <si>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</si>
  <si>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</si>
  <si>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</si>
  <si>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</si>
  <si>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</si>
  <si>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</si>
  <si>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</si>
  <si>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</si>
  <si>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</si>
  <si>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</si>
  <si>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</si>
  <si>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</si>
  <si>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</si>
  <si>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</si>
  <si>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</si>
  <si>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</si>
  <si>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</si>
  <si>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</si>
  <si>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</si>
  <si>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</si>
  <si>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</si>
  <si>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</si>
  <si>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</si>
  <si>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</si>
  <si>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</si>
  <si>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</si>
  <si>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</si>
  <si>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</si>
  <si>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</si>
  <si>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</si>
  <si>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</si>
  <si>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</si>
  <si>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</si>
  <si>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</si>
  <si>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</si>
  <si>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</si>
  <si>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</si>
  <si>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</si>
  <si>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</si>
  <si>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</si>
  <si>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</si>
  <si>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</si>
  <si>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</si>
  <si>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</si>
  <si>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</si>
  <si>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</si>
  <si>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</si>
  <si>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</si>
  <si>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</si>
  <si>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</si>
  <si>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</si>
  <si>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</si>
  <si>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</si>
  <si>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</si>
  <si>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</si>
  <si>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</si>
  <si>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</si>
  <si>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</si>
  <si>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</si>
  <si>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</si>
  <si>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</si>
  <si>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</si>
  <si>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</si>
  <si>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</si>
  <si>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</si>
  <si>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</si>
  <si>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</si>
  <si>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</si>
  <si>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</si>
  <si>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</si>
  <si>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</si>
  <si>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</si>
  <si>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</si>
  <si>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</si>
  <si>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</si>
  <si>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</si>
  <si>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</si>
  <si>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</si>
  <si>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</si>
  <si>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</si>
  <si>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</si>
  <si>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</si>
  <si>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</si>
  <si>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</si>
  <si>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</si>
  <si>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</si>
  <si>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</si>
  <si>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</si>
  <si>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</si>
  <si>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</si>
  <si>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</si>
  <si>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</si>
  <si>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</si>
  <si>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</si>
  <si>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</si>
  <si>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</si>
  <si>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</si>
  <si>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</si>
  <si>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</si>
  <si>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</si>
  <si>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</si>
  <si>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</si>
  <si>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</si>
  <si>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</si>
  <si>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</si>
  <si>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</si>
  <si>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</si>
  <si>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</si>
  <si>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</si>
  <si>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</si>
  <si>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</si>
  <si>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</si>
  <si>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</si>
  <si>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</si>
  <si>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</si>
  <si>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</si>
  <si>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</si>
  <si>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</si>
  <si>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</si>
  <si>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</si>
  <si>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</si>
  <si>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</si>
  <si>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</si>
  <si>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</si>
  <si>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</si>
  <si>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</si>
  <si>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</si>
  <si>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</si>
  <si>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</si>
  <si>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</si>
  <si>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</si>
  <si>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</si>
  <si>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</si>
  <si>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</si>
  <si>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</si>
  <si>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</si>
  <si>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</si>
  <si>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</si>
  <si>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</si>
  <si>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</si>
  <si>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</si>
  <si>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</si>
  <si>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</si>
  <si>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</si>
  <si>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</si>
  <si>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</si>
  <si>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</si>
  <si>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</si>
  <si>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</si>
  <si>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</si>
  <si>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</si>
  <si>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</si>
  <si>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</si>
  <si>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</si>
  <si>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</si>
  <si>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</si>
  <si>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</si>
  <si>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</si>
  <si>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</si>
  <si>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</si>
  <si>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</si>
  <si>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</si>
  <si>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</si>
  <si>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</si>
  <si>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</si>
  <si>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</si>
  <si>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</si>
  <si>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</si>
  <si>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</si>
  <si>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</si>
  <si>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</si>
  <si>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</si>
  <si>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</si>
  <si>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</si>
  <si>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</si>
  <si>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</si>
  <si>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</si>
  <si>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</si>
  <si>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</si>
  <si>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</si>
  <si>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</si>
  <si>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</si>
  <si>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</si>
  <si>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</si>
  <si>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</si>
  <si>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</si>
  <si>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</si>
  <si>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</si>
  <si>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</si>
  <si>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</si>
  <si>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</si>
  <si>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</si>
  <si>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</si>
  <si>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</si>
  <si>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</si>
  <si>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</si>
  <si>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</si>
  <si>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</si>
  <si>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</si>
  <si>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</si>
  <si>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</si>
  <si>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</si>
  <si>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</si>
  <si>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</si>
  <si>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</si>
  <si>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</si>
  <si>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</si>
  <si>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</si>
  <si>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</si>
  <si>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</si>
  <si>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</si>
  <si>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</si>
  <si>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</si>
  <si>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</si>
  <si>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</si>
  <si>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</si>
  <si>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</si>
  <si>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</si>
  <si>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</si>
  <si>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</si>
  <si>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</si>
  <si>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</si>
  <si>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</si>
  <si>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</si>
  <si>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</si>
  <si>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</si>
  <si>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</si>
  <si>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</si>
  <si>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</si>
  <si>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</si>
  <si>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</si>
  <si>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</si>
  <si>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</si>
  <si>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</si>
  <si>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</si>
  <si>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</si>
  <si>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</si>
  <si>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</si>
  <si>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</si>
  <si>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</si>
  <si>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</si>
  <si>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</si>
  <si>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</si>
  <si>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</si>
  <si>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</si>
  <si>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</si>
  <si>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</si>
  <si>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</si>
  <si>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</si>
  <si>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</si>
  <si>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</si>
  <si>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</si>
  <si>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</si>
  <si>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</si>
  <si>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</si>
  <si>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</si>
  <si>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</si>
  <si>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</si>
  <si>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</si>
  <si>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</si>
  <si>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</si>
  <si>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</si>
  <si>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</si>
  <si>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</si>
  <si>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</si>
  <si>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</si>
  <si>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</si>
  <si>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</si>
  <si>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</si>
  <si>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</si>
  <si>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</si>
  <si>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</si>
  <si>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</si>
  <si>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</si>
  <si>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</si>
  <si>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</si>
  <si>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</si>
  <si>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</si>
  <si>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</si>
  <si>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</si>
  <si>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</si>
  <si>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</si>
  <si>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</si>
  <si>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</si>
  <si>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</si>
  <si>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</si>
  <si>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</si>
  <si>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</si>
  <si>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</si>
  <si>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</si>
  <si>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</si>
  <si>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</si>
  <si>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</si>
  <si>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</si>
  <si>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</si>
  <si>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</si>
  <si>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</si>
  <si>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</si>
  <si>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</si>
  <si>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</si>
  <si>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</si>
  <si>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</si>
  <si>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</si>
  <si>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</si>
  <si>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</si>
  <si>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</si>
  <si>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</si>
  <si>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</si>
  <si>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</si>
  <si>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</si>
  <si>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</si>
  <si>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</si>
  <si>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</si>
  <si>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</si>
  <si>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</si>
  <si>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</si>
  <si>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</si>
  <si>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</si>
  <si>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</si>
  <si>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</si>
  <si>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</si>
  <si>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</si>
  <si>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</si>
  <si>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</si>
  <si>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</si>
  <si>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</si>
  <si>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</si>
  <si>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</si>
  <si>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</si>
  <si>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</si>
  <si>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</si>
  <si>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</si>
  <si>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</si>
  <si>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</si>
  <si>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</si>
  <si>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</si>
  <si>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</si>
  <si>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</si>
  <si>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</si>
  <si>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</si>
  <si>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</si>
  <si>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</si>
  <si>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</si>
  <si>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</si>
  <si>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</si>
  <si>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</si>
  <si>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</si>
  <si>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</si>
  <si>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</si>
  <si>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</si>
  <si>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</si>
  <si>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</si>
  <si>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</si>
  <si>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</si>
  <si>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</si>
  <si>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</si>
  <si>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</si>
  <si>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</si>
  <si>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</si>
  <si>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</si>
  <si>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</si>
  <si>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</si>
  <si>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</si>
  <si>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</si>
  <si>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</si>
  <si>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</si>
  <si>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</si>
  <si>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</si>
  <si>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</si>
  <si>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</si>
  <si>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</si>
  <si>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</si>
  <si>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</si>
  <si>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</si>
  <si>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</si>
  <si>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</si>
  <si>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</si>
  <si>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ME</t>
  </si>
  <si>
    <t>ЦРНА ГОРА (CRNA GORA)</t>
  </si>
  <si>
    <t>ME0</t>
  </si>
  <si>
    <t>ME00</t>
  </si>
  <si>
    <t>Црна Гора (Crna Gora)</t>
  </si>
  <si>
    <t>ME000</t>
  </si>
  <si>
    <t xml:space="preserve">Otvoren postupak </t>
  </si>
  <si>
    <t xml:space="preserve">Restriktivni postupak </t>
  </si>
  <si>
    <t>Konkurentni postupak sa pregovaranjem</t>
  </si>
  <si>
    <t>Konkurentni dijalog</t>
  </si>
  <si>
    <t>Partnerstvo sa inovacijom</t>
  </si>
  <si>
    <t>Pregovarački postupak bez objavljivanja</t>
  </si>
  <si>
    <t>Pregovarački postupak sa objavljivanjam</t>
  </si>
  <si>
    <t>1.kvartal</t>
  </si>
  <si>
    <t>2.kvartal</t>
  </si>
  <si>
    <t>3.kvartal</t>
  </si>
  <si>
    <t>4.kvartal</t>
  </si>
  <si>
    <t>DA</t>
  </si>
  <si>
    <t>NE</t>
  </si>
  <si>
    <t>Stalni troškovi</t>
  </si>
  <si>
    <t>Troškovi platnog prometa i bankarskih usluga</t>
  </si>
  <si>
    <t>Energetske usluge</t>
  </si>
  <si>
    <t>Usluge komunikacije</t>
  </si>
  <si>
    <t>Troškovi osiguranja</t>
  </si>
  <si>
    <t>Zakup imovine i opreme</t>
  </si>
  <si>
    <t>Ostali troškovi</t>
  </si>
  <si>
    <t>Troškovi putovanja</t>
  </si>
  <si>
    <t>Troškovi službenih putovanja u zemlji</t>
  </si>
  <si>
    <t>Troškovi službenih putovanja u inostransrvu</t>
  </si>
  <si>
    <t>Usluge po ugovoru</t>
  </si>
  <si>
    <t>Administrativne usluge</t>
  </si>
  <si>
    <t>Kompjuterske usluge</t>
  </si>
  <si>
    <t>Usluge obrazovanja i usavršavanja zaposlenih</t>
  </si>
  <si>
    <t>Usluge informisanja</t>
  </si>
  <si>
    <t>Stručne usluge</t>
  </si>
  <si>
    <t>Usluge za domaćinstvo i ugostiteljstvo</t>
  </si>
  <si>
    <t>Reprezentacija</t>
  </si>
  <si>
    <t>Ostale opšte usluge</t>
  </si>
  <si>
    <t>Specijalizovane usluge</t>
  </si>
  <si>
    <t>Poljoprivredne usluge</t>
  </si>
  <si>
    <t>Usluge obrazovanja, kulture i sporta</t>
  </si>
  <si>
    <t>Medicinske usluge</t>
  </si>
  <si>
    <t>Usluge očuvanja životne sredine, nauke i geodetskih usluga</t>
  </si>
  <si>
    <t>Ostale specijalizovane usluge</t>
  </si>
  <si>
    <t>Tekuće popravke i održavanje</t>
  </si>
  <si>
    <t>Tekuće popravke i održavanje zgrada</t>
  </si>
  <si>
    <t>Tekuće popravke i održavanje opreme</t>
  </si>
  <si>
    <t>Materijal</t>
  </si>
  <si>
    <t>Administrativni materijal</t>
  </si>
  <si>
    <t>Materijal za obrazovanje i usavršavanje zaposlenih</t>
  </si>
  <si>
    <t>Materijal za saobraćaj</t>
  </si>
  <si>
    <t>Medicinski i labaratorijski materijal</t>
  </si>
  <si>
    <t>Materijal za održavanje higijene i ugostiteljstva</t>
  </si>
  <si>
    <t>Materijal za posebne namene</t>
  </si>
  <si>
    <t>Zgrade i građevinski objekti</t>
  </si>
  <si>
    <t>Kupovina zgrada i objekata</t>
  </si>
  <si>
    <t>Izgradnja zgrada i objekata</t>
  </si>
  <si>
    <t>Kapitalno održavanje zgrada i objekata</t>
  </si>
  <si>
    <t>Projektno planiranje</t>
  </si>
  <si>
    <t xml:space="preserve">Mašine i opreme </t>
  </si>
  <si>
    <t>Oprema za saobraćaj</t>
  </si>
  <si>
    <t>Administrativna oprema</t>
  </si>
  <si>
    <t>Oprema za javnu bezbednost</t>
  </si>
  <si>
    <t>Nematerijalna imovina</t>
  </si>
  <si>
    <t>partija</t>
  </si>
  <si>
    <t>vrsta predmeta</t>
  </si>
  <si>
    <t>Oblikovanje po partijama</t>
  </si>
  <si>
    <t xml:space="preserve">Sprovodi telo za centralizovane javne nabavke </t>
  </si>
  <si>
    <t>NUTS izvršenje/isporuka</t>
  </si>
  <si>
    <t>Dobra</t>
  </si>
  <si>
    <t>Usluge</t>
  </si>
  <si>
    <t>Radovi</t>
  </si>
  <si>
    <t>P-1</t>
  </si>
  <si>
    <t>Partija 1</t>
  </si>
  <si>
    <t>Partija 2</t>
  </si>
  <si>
    <t>Partija 3</t>
  </si>
  <si>
    <t>Partija 4</t>
  </si>
  <si>
    <t>Partija 5</t>
  </si>
  <si>
    <t>Partija 6</t>
  </si>
  <si>
    <t>Partija 7</t>
  </si>
  <si>
    <t>Partija 8</t>
  </si>
  <si>
    <t>Partija 9</t>
  </si>
  <si>
    <t>Partija 10</t>
  </si>
  <si>
    <t>Partija 11</t>
  </si>
  <si>
    <t>Partija 12</t>
  </si>
  <si>
    <t>Partija 13</t>
  </si>
  <si>
    <t>Partija 14</t>
  </si>
  <si>
    <t>Partija 15</t>
  </si>
  <si>
    <t>Partija 16</t>
  </si>
  <si>
    <t>Partija 17</t>
  </si>
  <si>
    <t>Partija 18</t>
  </si>
  <si>
    <t>Partija 19</t>
  </si>
  <si>
    <t>Partija 20</t>
  </si>
  <si>
    <t>Partija 21</t>
  </si>
  <si>
    <t>Partija 22</t>
  </si>
  <si>
    <t>Partija 23</t>
  </si>
  <si>
    <t>Partija 24</t>
  </si>
  <si>
    <t>Partija 25</t>
  </si>
  <si>
    <t>P-2</t>
  </si>
  <si>
    <t>P-3</t>
  </si>
  <si>
    <t>P-4</t>
  </si>
  <si>
    <t>P-5</t>
  </si>
  <si>
    <t>P-6</t>
  </si>
  <si>
    <t>P-7</t>
  </si>
  <si>
    <t>P-8</t>
  </si>
  <si>
    <t>P-9</t>
  </si>
  <si>
    <t>P-10</t>
  </si>
  <si>
    <t>P-11</t>
  </si>
  <si>
    <t>P-12</t>
  </si>
  <si>
    <t>P-13</t>
  </si>
  <si>
    <t>P-14</t>
  </si>
  <si>
    <t>P-15</t>
  </si>
  <si>
    <t>P-16</t>
  </si>
  <si>
    <t>P-17</t>
  </si>
  <si>
    <t>P-18</t>
  </si>
  <si>
    <t>P-19</t>
  </si>
  <si>
    <t>P-20</t>
  </si>
  <si>
    <t>P-21</t>
  </si>
  <si>
    <t>P-22</t>
  </si>
  <si>
    <t>P-23</t>
  </si>
  <si>
    <t>P-24</t>
  </si>
  <si>
    <t>P-25</t>
  </si>
  <si>
    <t xml:space="preserve">Централа </t>
  </si>
  <si>
    <t>Беогард</t>
  </si>
  <si>
    <t>Нови Сад</t>
  </si>
  <si>
    <t>Крагујевац</t>
  </si>
  <si>
    <t>Ниш</t>
  </si>
  <si>
    <t>Naziv SPJ</t>
  </si>
  <si>
    <t>Osnov iz ZJN</t>
  </si>
  <si>
    <t>чл.12 ст.1 тач.1</t>
  </si>
  <si>
    <t>чл.12 ст.1 тач.4</t>
  </si>
  <si>
    <t>чл.12 ст.1 тач.8</t>
  </si>
  <si>
    <t>чл.12 ст.1 тач.11</t>
  </si>
  <si>
    <t>чл.27 ст.1 тач.1</t>
  </si>
  <si>
    <t>чл.27 ст.1 тач.2</t>
  </si>
  <si>
    <t>чл.27 ст.1 тач.3</t>
  </si>
  <si>
    <t xml:space="preserve">Примена ЗЈН </t>
  </si>
  <si>
    <t>"Сл.гласник РС", број 91/19</t>
  </si>
  <si>
    <t>Прагови до којих се ЗЈН не примењује</t>
  </si>
  <si>
    <t>Изузеци - ЗЈН се не примењује</t>
  </si>
  <si>
    <t>да</t>
  </si>
  <si>
    <t>не</t>
  </si>
  <si>
    <t>вишегодишње набавке</t>
  </si>
  <si>
    <t>једногодишња набавка</t>
  </si>
  <si>
    <t>Оквирно време извршења уговора (месец.година)/дужина трајања уговора</t>
  </si>
  <si>
    <t>Column1</t>
  </si>
  <si>
    <t>Column2</t>
  </si>
  <si>
    <t>Column3</t>
  </si>
  <si>
    <t>OVPP</t>
  </si>
  <si>
    <t>OPP</t>
  </si>
  <si>
    <t>CJN</t>
  </si>
  <si>
    <t>Partija 26</t>
  </si>
  <si>
    <t>Partija 27</t>
  </si>
  <si>
    <t>Partija 28</t>
  </si>
  <si>
    <t>Partija 29</t>
  </si>
  <si>
    <t>Partija 30</t>
  </si>
  <si>
    <t>Partija 31</t>
  </si>
  <si>
    <t>Partija 32</t>
  </si>
  <si>
    <t>Partija 33</t>
  </si>
  <si>
    <t>Partija 34</t>
  </si>
  <si>
    <t>Partija 35</t>
  </si>
  <si>
    <t>Partija 36</t>
  </si>
  <si>
    <t>Partija 37</t>
  </si>
  <si>
    <t>Partija 38</t>
  </si>
  <si>
    <t>Partija 39</t>
  </si>
  <si>
    <t>Partija 40</t>
  </si>
  <si>
    <t>Partija 41</t>
  </si>
  <si>
    <t>Partija 42</t>
  </si>
  <si>
    <t>Partija 43</t>
  </si>
  <si>
    <t>Partija 44</t>
  </si>
  <si>
    <t>Partija 45</t>
  </si>
  <si>
    <t>P-26</t>
  </si>
  <si>
    <t>P-27</t>
  </si>
  <si>
    <t>P-28</t>
  </si>
  <si>
    <t>P-29</t>
  </si>
  <si>
    <t>P-30</t>
  </si>
  <si>
    <t>P-31</t>
  </si>
  <si>
    <t>P-32</t>
  </si>
  <si>
    <t>P-33</t>
  </si>
  <si>
    <t>P-34</t>
  </si>
  <si>
    <t>P-35</t>
  </si>
  <si>
    <t>P-36</t>
  </si>
  <si>
    <t>P-37</t>
  </si>
  <si>
    <t>P-38</t>
  </si>
  <si>
    <t>P-39</t>
  </si>
  <si>
    <t>P-40</t>
  </si>
  <si>
    <t>P-41</t>
  </si>
  <si>
    <t>P-42</t>
  </si>
  <si>
    <t>P-43</t>
  </si>
  <si>
    <t>P-44</t>
  </si>
  <si>
    <t>P-45</t>
  </si>
  <si>
    <t>UZPPRO</t>
  </si>
  <si>
    <t>Poreska uprava</t>
  </si>
  <si>
    <t>17</t>
  </si>
  <si>
    <t>Оквирно време закључења уговора (месец.година)</t>
  </si>
  <si>
    <t>Nabavke na koje se ZJN ne primenjuje</t>
  </si>
  <si>
    <t>vrstepostupka3</t>
  </si>
  <si>
    <t>osnov2</t>
  </si>
  <si>
    <t>СПЈ</t>
  </si>
  <si>
    <t>ЦПВ се зове</t>
  </si>
  <si>
    <t>NUTS1</t>
  </si>
  <si>
    <t>Otvoren postupak-za zaključenje okvirnog</t>
  </si>
  <si>
    <t>vrstepostupka4</t>
  </si>
  <si>
    <t>УКУПНО ПОРЕСКА УПРАВА (добра, услуге и радови)</t>
  </si>
  <si>
    <t>ДОБРА (КЛАСА 4 И КЛАСА 5)</t>
  </si>
  <si>
    <t>УСЛУГЕ (КЛАСА 4 И КЛАСА 5)</t>
  </si>
  <si>
    <t>ДОБРА</t>
  </si>
  <si>
    <t xml:space="preserve">ДОБРА (КЛАСА 4 И КЛАСА 5) </t>
  </si>
  <si>
    <t>РАДОВИ (КЛАСА 5)</t>
  </si>
  <si>
    <t>УКУПНО УСЛУГЕ (КЛАСА 4 И КЛАСА 5)</t>
  </si>
  <si>
    <t>2023. година - вредност без ПДВ-а (у динарима)</t>
  </si>
  <si>
    <t>Укупна процењена вредност набавке (у динарима) (без ПДВ-а)</t>
  </si>
  <si>
    <t>Оквирно време покретања поступка (квартал)</t>
  </si>
  <si>
    <t xml:space="preserve">Предмет набавке </t>
  </si>
  <si>
    <t>2024. година - вредност без ПДВ-а (у динарима)</t>
  </si>
  <si>
    <t>RS -Srbija</t>
  </si>
  <si>
    <t>5</t>
  </si>
  <si>
    <t>7</t>
  </si>
  <si>
    <t>2025. година - вредност без ПДВ-а (у динарима)</t>
  </si>
  <si>
    <t>22212000-Periodične publikacije</t>
  </si>
  <si>
    <t>18</t>
  </si>
  <si>
    <t>Planirana nabavka</t>
  </si>
  <si>
    <t>Pokrenut postupak</t>
  </si>
  <si>
    <t>Obustavljen postupak</t>
  </si>
  <si>
    <t>Zaključen ugovor</t>
  </si>
  <si>
    <t>Zaključen okvirni</t>
  </si>
  <si>
    <t>Inicirana nabavka</t>
  </si>
  <si>
    <t>Briše se</t>
  </si>
  <si>
    <t xml:space="preserve">Београд </t>
  </si>
  <si>
    <t>Централа</t>
  </si>
  <si>
    <t>Пореска управа</t>
  </si>
  <si>
    <t>6=7+8+9+10</t>
  </si>
  <si>
    <t xml:space="preserve"> </t>
  </si>
  <si>
    <t>План јавних набавки за 2023. годину</t>
  </si>
  <si>
    <t>Aпропријација/е у буџету или позиција у финансијском плану наручиоца за буџетску годину 2023</t>
  </si>
  <si>
    <t>2026. година - вредност без ПДВ-а (у динарима)</t>
  </si>
  <si>
    <t>2027. година - вредност без ПДВ-а (у динарима)</t>
  </si>
  <si>
    <t>Стручна литература за потребе Пореске управе-Стручна литература "Информатор" и "ПДВ" + програм Експерт везана претплата чији је издавач Цекос 141 примерака</t>
  </si>
  <si>
    <t>Стручна литература за потребе Пореске управе-стручна литература часопис "Буџет " и  " Ревизор"-чији је издавач ИПЦ (7 штампано и 7 електронски)</t>
  </si>
  <si>
    <t>Стручна литература за потребе Пореске управе-Стручна литература за потребе ПУ-"Каталог цена и номенклатура возила" (било 40 ком)</t>
  </si>
  <si>
    <t>Стручна литература за потребе Пореске управе-Привредни саветник (75 ком)</t>
  </si>
  <si>
    <t>Стручна литература за потребе Пореске управе-Рачуноводствена пракса (75 ком)</t>
  </si>
  <si>
    <t>УПР</t>
  </si>
  <si>
    <t>Напомена</t>
  </si>
  <si>
    <t>УКУПНО РАДОВИ (КЛАСА 4 И КЛАСА 5)</t>
  </si>
  <si>
    <t>6=7+8+9+10+11</t>
  </si>
  <si>
    <t xml:space="preserve">Aпропријација/е у буџету </t>
  </si>
  <si>
    <t>Назив СПЈ</t>
  </si>
  <si>
    <t>Обликовање по партијама</t>
  </si>
  <si>
    <t xml:space="preserve">Спроводи тело за централизоване јавне набавке </t>
  </si>
  <si>
    <t>NUTS извршење/испорука</t>
  </si>
  <si>
    <t>2028. година - вредност без ПДВ-а (у динарима)</t>
  </si>
  <si>
    <t>2029. година - вредност без ПДВ-а (у динарима)</t>
  </si>
  <si>
    <t>21</t>
  </si>
  <si>
    <t>Период (број месеци)</t>
  </si>
  <si>
    <t>2030. година - вредност без ПДВ-а (у динарима)</t>
  </si>
  <si>
    <t>ПЛАН ЈАВНИХ НАБАВКИ ЗА 2026. ГОДИНУ</t>
  </si>
  <si>
    <t>Добра</t>
  </si>
  <si>
    <t>Стручна литература - “Привредни саветник"</t>
  </si>
  <si>
    <t>Преговарачки поступак без објављивања</t>
  </si>
  <si>
    <t>1.квартал</t>
  </si>
  <si>
    <t>22212000-Периодичне публикације</t>
  </si>
  <si>
    <t>РС -Србија</t>
  </si>
  <si>
    <t>НЕ</t>
  </si>
  <si>
    <t>Стручна литература - "Рачуноводствена пракса"</t>
  </si>
  <si>
    <t xml:space="preserve">Стручна литература: “Информатор” и “ПДВ” и програм Експерт </t>
  </si>
  <si>
    <t>2.квартал</t>
  </si>
  <si>
    <t>Канцеларијски материјал</t>
  </si>
  <si>
    <t xml:space="preserve">Отворени поступак </t>
  </si>
  <si>
    <t>30192000-Канцеларијски материјал</t>
  </si>
  <si>
    <t>ДА</t>
  </si>
  <si>
    <t>Папирна конфекција</t>
  </si>
  <si>
    <t>33700000-Производи за личну хигијену</t>
  </si>
  <si>
    <t>Рачунарска опрема – хардвер (чија појединачна вредност не прелази износ од 1.000.000,00 динара)</t>
  </si>
  <si>
    <t>30230000-Рачунаска опрема</t>
  </si>
  <si>
    <t>П-12</t>
  </si>
  <si>
    <t>Desktop рачунари са монитором ТИП  4, Workstation рачунари са монитором ТИП 5, Лаптоп рачунари ТИП 5 и ТИП 6 и Скенери ТИП 5- Пореска управа</t>
  </si>
  <si>
    <t>Горива и мазива</t>
  </si>
  <si>
    <t>9100000-Горива</t>
  </si>
  <si>
    <t xml:space="preserve">Превозна средства – оперативни лизинг (уколико наручиоци прибаве сагласност у складу са важећим прописима) </t>
  </si>
  <si>
    <t>Услуге</t>
  </si>
  <si>
    <t>Санитарне услуге и друге сродне услуге (дезинфекција, дезинсекција и дератизација)</t>
  </si>
  <si>
    <t>90921000-Услуге дезинфекције и уништавање штеточина</t>
  </si>
  <si>
    <t>Отворен поступак-за закључење оквирног</t>
  </si>
  <si>
    <t>18222000-Пословна одећа</t>
  </si>
  <si>
    <t>П-1</t>
  </si>
  <si>
    <t>Униформе за запослене у пореском рачуноводству на пословима издавања пореских уверења на шалтерима</t>
  </si>
  <si>
    <t>П-2</t>
  </si>
  <si>
    <t>Униформе за запослене на шалтеру "Ваш порезник"</t>
  </si>
  <si>
    <t>ИТ доставило извештај 404-01-01182/2025-1400 од 16.12.2025. год на 1.740.480,00 са ПДВом</t>
  </si>
  <si>
    <t>Одржавање инфраструктурних сервиса</t>
  </si>
  <si>
    <t>Одржавање система Пореске полиције (САПС)</t>
  </si>
  <si>
    <t>Одржавање система управљања документацијом</t>
  </si>
  <si>
    <t>Одржавање система пословних функција (ПП КДЗН, ПП ППНО, ИОСИ, ПП ОД-О, ПП ОПО, ПП ПДПО/С, ППДГ-3Р, ПП ОПО-К)</t>
  </si>
  <si>
    <t>Одржавање система за финансијско - материјално пословање (ЕРП)</t>
  </si>
  <si>
    <t>Одржавање система за људске ресурсе</t>
  </si>
  <si>
    <t>Одржавање софтвера за надзор мрежне инфраструктуре</t>
  </si>
  <si>
    <t>Подручје Нови Сад (укључују Сремску Митровицу и Стару Пазову)</t>
  </si>
  <si>
    <t>Подручје Зрењанина (укључује и Кикинду)</t>
  </si>
  <si>
    <t>Подручје Панчева (укључује и Вршац)</t>
  </si>
  <si>
    <t>Подручје Суботице (укључује и Сомбор)</t>
  </si>
  <si>
    <t>6</t>
  </si>
  <si>
    <t>19</t>
  </si>
  <si>
    <t>20</t>
  </si>
  <si>
    <t>11</t>
  </si>
  <si>
    <t>421200</t>
  </si>
  <si>
    <t>ИТ 000-401-00-21808/2025-1500 од 12.12.2025</t>
  </si>
  <si>
    <t>ИТ 000-401-00-21805/2025-1500-1 од 12.12.2025</t>
  </si>
  <si>
    <t>ИТ 000-401-00-21805/2025-1500-2 од 12.12.2025</t>
  </si>
  <si>
    <t>ИТ 000-401-00-21805/2025-1500-3 од 12.12.2025</t>
  </si>
  <si>
    <t>ИТ 000-401-00-21806/2025-1500-1 од 12.12.2025</t>
  </si>
  <si>
    <t>ИТ 000-401-00-21806/2025-1500-2 од 12.12.2025</t>
  </si>
  <si>
    <t>ИТ 000-401-00-21806/2025-1500-3 од 12.12.2025</t>
  </si>
  <si>
    <t>ИТ 000-401-00-21806/2025-1500-4 од 12.12.2025
Обустављен поступак по ПЈН 2025</t>
  </si>
  <si>
    <t>ИТ 000-401-00-21807/2025-1500/2 од 15.12.2025
Обустављен поступак по ПЈН 2025</t>
  </si>
  <si>
    <t xml:space="preserve">ИТ 000-401-00-21807/2025-1500/3 од 15.12.2025
</t>
  </si>
  <si>
    <t>ИТ 000-401-00-21807/2025-1500/4 од 15.12.2025
Обустављен поступак по ПЈН 2025</t>
  </si>
  <si>
    <t>423900</t>
  </si>
  <si>
    <t>ИТ 000-401-00-21200/2025-1500 од 10.12.2025</t>
  </si>
  <si>
    <t>23</t>
  </si>
  <si>
    <t>22</t>
  </si>
  <si>
    <t>24</t>
  </si>
  <si>
    <t>25</t>
  </si>
  <si>
    <t>26</t>
  </si>
  <si>
    <t>29</t>
  </si>
  <si>
    <t>30</t>
  </si>
  <si>
    <t>31</t>
  </si>
  <si>
    <t>32</t>
  </si>
  <si>
    <t>34</t>
  </si>
  <si>
    <t>ИТ 000-404-01-01209/2025-1200 од 23.12.2025</t>
  </si>
  <si>
    <t>ИТ 000-401-01-01190/2025-1200 ОД 23.12.2025</t>
  </si>
  <si>
    <t>ИТ 000-401-01-01191/2025-1200 ОД 22.12.2025</t>
  </si>
  <si>
    <t>63120000-Услуге чувања и складиштења</t>
  </si>
  <si>
    <t>36</t>
  </si>
  <si>
    <t>Коверте за машинско (аутоматско) ковертирање</t>
  </si>
  <si>
    <t>Обнављање, надоградња и техничка подршка Open Text лиценци</t>
  </si>
  <si>
    <t xml:space="preserve">Обнављање, надоградња и техничка подршка CA лиценци </t>
  </si>
  <si>
    <t>Обнављање, надоградња и техничка подршка лиценци за ИП телефонију</t>
  </si>
  <si>
    <t>Обнављање, надоградња и техничка подршка ESET AV лиценце (лиценца за антивирус)</t>
  </si>
  <si>
    <t>Oбнављање, надоградња и техничка подршка Cisco лиценце за мејл заштиту и лиценцe за Fortinet web заштиту (лиценца за хардвер)</t>
  </si>
  <si>
    <t>Oбнављање, надоградња и техничка подршка Webex лиценци</t>
  </si>
  <si>
    <t>Oбнављање, надоградња и техничка подршка HP лиценци</t>
  </si>
  <si>
    <t>Oбнављање, надоградња и техничка подршка Tableau лиценци</t>
  </si>
  <si>
    <t>Лиценце за AutoCAD и Adobe</t>
  </si>
  <si>
    <t>Обнављање, надоградња и техничка подршка mobile QR SCAN лиценци</t>
  </si>
  <si>
    <t>Лиценце за унапређење антивирусног система путем  ЕДР/ХДР платформе</t>
  </si>
  <si>
    <t>27</t>
  </si>
  <si>
    <t>28</t>
  </si>
  <si>
    <t>33</t>
  </si>
  <si>
    <t>35</t>
  </si>
  <si>
    <t>Одржавање система рефакција ПДВ и ослобађање од ПДВ</t>
  </si>
  <si>
    <t>Одржавање система електронских сервиса за сезонске раднике</t>
  </si>
  <si>
    <t>Одржавање DB (базе података) продукционих сервиса</t>
  </si>
  <si>
    <t>Одржавање информационог система за еФискализацију</t>
  </si>
  <si>
    <t>Одржавање система и базе знања ''Виртуелни порезник'' на сајту Пореске управе</t>
  </si>
  <si>
    <t>Одржавање уређаја за непрекидно напајање и дизел електричних агрегата</t>
  </si>
  <si>
    <t>Одржавање електронске опреме</t>
  </si>
  <si>
    <t>Одржавање, поправка и техничка подршка за опрему и софтвер у штампарији</t>
  </si>
  <si>
    <t>Одржавање и поправка фотокопир апарата</t>
  </si>
  <si>
    <t>423100</t>
  </si>
  <si>
    <t>Услуге текућег одржавања заједничких инсталација у заједничким просторијама, у објекту ПЦ "Амбасадор", перманентни безбедоносни надзор објекта 24/7 и редовно чишћење свих заједничких просторија</t>
  </si>
  <si>
    <t>05.09.2026</t>
  </si>
  <si>
    <t>05.09.2027</t>
  </si>
  <si>
    <t>37</t>
  </si>
  <si>
    <t>38</t>
  </si>
  <si>
    <t>06.2026</t>
  </si>
  <si>
    <t>06.2028</t>
  </si>
  <si>
    <t>39</t>
  </si>
  <si>
    <t>40</t>
  </si>
  <si>
    <t>3.квартал</t>
  </si>
  <si>
    <t>Систематски прегледи запослених - подручје Нови Сад</t>
  </si>
  <si>
    <t>424300</t>
  </si>
  <si>
    <t>41</t>
  </si>
  <si>
    <t>42</t>
  </si>
  <si>
    <t>43</t>
  </si>
  <si>
    <t>44</t>
  </si>
  <si>
    <t>Систематски прегледи запослених - подручје Београда</t>
  </si>
  <si>
    <t>Систематски прегледи запослених - подручје Ниша</t>
  </si>
  <si>
    <t>Систематски прегледи запослених - подручје Крагујевца</t>
  </si>
  <si>
    <t>45</t>
  </si>
  <si>
    <t>46</t>
  </si>
  <si>
    <t>47</t>
  </si>
  <si>
    <t>48</t>
  </si>
  <si>
    <t>49</t>
  </si>
  <si>
    <t xml:space="preserve">Отворен поступак </t>
  </si>
  <si>
    <t>4.квартал</t>
  </si>
  <si>
    <t>512800</t>
  </si>
  <si>
    <t xml:space="preserve">Контролисање стабилних инсталација за дојаву пожара SECURITON SCP 2020, SECURITON MCU 211 и SECURITON SCP 520, клапни опорних према пожару, поправке и одржавања опреме и инсталација за заштиту од пожара, стручно оспособљавање радника обезбеђења, за потребе Пореске управе подручја Београд </t>
  </si>
  <si>
    <t>03.2026</t>
  </si>
  <si>
    <t>03.2028</t>
  </si>
  <si>
    <t>75251110-Услуге спречавања пожара</t>
  </si>
  <si>
    <t>РС1 -Србија - север</t>
  </si>
  <si>
    <t>Контролисање апарата за гашење пожара, хидрантске мреже, противпаничне расвете, отпора уземљења на уређају за одвођење статичког електрицитета, израде планова евакуације, поправке и одржавања опреме и инсталација за заштиту од пожара, стручно оспособљавање запослених радника ПУ, за потребе Пореске управе подручја Београд</t>
  </si>
  <si>
    <t>РС11 -Београдски регион</t>
  </si>
  <si>
    <t>Kонтролисањe стабилних инсталација за дојаву пожара типа LABOR STRAUSS LBC 32, нема LABOR STRAUSS LBC 1000 има Labor Straus BC 600, LABOR STRAUSS BSL 8C и BOSCH SPC-500-8, клапни опорних према пожару, замене радиоактивних јављача пожара, поправке и одржавања опреме и инсталација за заштиту од пожара, стручно оспособљавање радника обезбеђења, за потребе Пореске управе подручја Београд.</t>
  </si>
  <si>
    <t>05.2026</t>
  </si>
  <si>
    <t>05.2028</t>
  </si>
  <si>
    <t>РС21 -Регион Шумадије и Западне Србије</t>
  </si>
  <si>
    <t>50</t>
  </si>
  <si>
    <t>51</t>
  </si>
  <si>
    <t>Трошкови службених путовања у земљи (са  смештајем, јавним превозом...)</t>
  </si>
  <si>
    <t>Трошкови службених путовања у иностранству (са  смештајем, јавним превозом...)</t>
  </si>
  <si>
    <t xml:space="preserve">Котизација за семинаре, за стручна саветовања,  за учествовање на сајмовима  </t>
  </si>
  <si>
    <t>Услуге посредовања</t>
  </si>
  <si>
    <t>анализа</t>
  </si>
  <si>
    <t>52</t>
  </si>
  <si>
    <t>Архивске полице</t>
  </si>
  <si>
    <t>39131100-Полице за архиву</t>
  </si>
  <si>
    <t>ИТ 000-401-01-01160/2025-1600 од 16.12.2025</t>
  </si>
  <si>
    <t>ИТ 000-401-00-01171/2025-1700 од 16.12.2025</t>
  </si>
  <si>
    <t>60000000-Услуге превоза (изузев превоза отпада)</t>
  </si>
  <si>
    <t>П-3</t>
  </si>
  <si>
    <t>П-4</t>
  </si>
  <si>
    <t>65000000-Комуналне услуге</t>
  </si>
  <si>
    <t>50530000-Услуге поправке и одржавања уређаја</t>
  </si>
  <si>
    <t>50610000-Услуге поправке и одржавања безбедносне опреме</t>
  </si>
  <si>
    <t>9111100-Угаљ</t>
  </si>
  <si>
    <t>РС12 -Регион Војводине</t>
  </si>
  <si>
    <t>9110000-Чврста горива</t>
  </si>
  <si>
    <t>48600000-Програмски пакет за базе података и оперативни програмски пакет</t>
  </si>
  <si>
    <t>30199200-Коверте, писма-коверте и дописнице</t>
  </si>
  <si>
    <t>30162000-Паметне (смарт) картице</t>
  </si>
  <si>
    <t>35000000-Сигурносна, ватрогасна, полицијска и одбрамбена опрема</t>
  </si>
  <si>
    <t>30236000-Разна рачунарска опрема</t>
  </si>
  <si>
    <t>421400</t>
  </si>
  <si>
    <t>53</t>
  </si>
  <si>
    <t>54</t>
  </si>
  <si>
    <t>55</t>
  </si>
  <si>
    <t>56</t>
  </si>
  <si>
    <t>57</t>
  </si>
  <si>
    <t>58</t>
  </si>
  <si>
    <t>60</t>
  </si>
  <si>
    <t>61</t>
  </si>
  <si>
    <t>62</t>
  </si>
  <si>
    <t>63</t>
  </si>
  <si>
    <t>64</t>
  </si>
  <si>
    <t>65</t>
  </si>
  <si>
    <t>66</t>
  </si>
  <si>
    <t>67</t>
  </si>
  <si>
    <t>50000000-Услуге одржавања и поправки</t>
  </si>
  <si>
    <t>72267000-Услуге одржавања и поправке софтвера</t>
  </si>
  <si>
    <t>45314300-Уградња кабловске инфраструктуре</t>
  </si>
  <si>
    <t>77300000-Услуге у области хортикултуре</t>
  </si>
  <si>
    <t>РС23 -Регион Косово и Метохија</t>
  </si>
  <si>
    <t>50730000-Услуге поправке и одржавања расхладних група</t>
  </si>
  <si>
    <t>50110000-Услуге поправки и одржавања моторних возила и припадајуће опреме</t>
  </si>
  <si>
    <t>90500000-Услуге у вези са отпацима и отпадом</t>
  </si>
  <si>
    <t>50720000-Услуге поправке и одржавања централног грејања</t>
  </si>
  <si>
    <t>50700000-Услуге поправке и одржавања инсталација у зградама</t>
  </si>
  <si>
    <t>РС22 -Регион Јужне и Источне Србије</t>
  </si>
  <si>
    <t>50532000-Услуге поправке и одржавања електричних уређаја, апарата и припадајуће опреме</t>
  </si>
  <si>
    <t>50300000-Услуге поправке, одржавања и сродне услуге за персоналне рачунаре, канцеларијску опрему, телекомуникације и аудиовизуелну опрему</t>
  </si>
  <si>
    <t>50312000-Одржавање и поправка рачунарске опреме</t>
  </si>
  <si>
    <t>50112300-Прање аутомобила и сличне услуге</t>
  </si>
  <si>
    <t>71356100-Услуге техничког надзора</t>
  </si>
  <si>
    <t>79820000-Услуге у вези са штампањем</t>
  </si>
  <si>
    <t>98351100-Услуге паркиралишта</t>
  </si>
  <si>
    <t>85000000-Здравствене и социјалне услуге</t>
  </si>
  <si>
    <t>МОЖЕ ОАВКО АЛИ ОС, А ЗА УПР НЕ МОЖЕ 4 ГОДИНЕ</t>
  </si>
  <si>
    <t>425100</t>
  </si>
  <si>
    <t>425200</t>
  </si>
  <si>
    <t>Униформа за инспекторе Пореске полиције</t>
  </si>
  <si>
    <t xml:space="preserve">Испоруке пошиљки - брза пошта </t>
  </si>
  <si>
    <t>64110000-Поштанске услуге</t>
  </si>
  <si>
    <t xml:space="preserve">Огревни материјал </t>
  </si>
  <si>
    <t>Мрки угаљ - Ниш</t>
  </si>
  <si>
    <t>Огревно дрво- Ниш</t>
  </si>
  <si>
    <t>3413000-Дрво за огрев</t>
  </si>
  <si>
    <t>Дрвени пелет - Ниш</t>
  </si>
  <si>
    <t>9111400-Горива на бази дрвета</t>
  </si>
  <si>
    <t>Огревно дрво - Оџаци</t>
  </si>
  <si>
    <t>П-5</t>
  </si>
  <si>
    <t>Угаљ - Оџаци</t>
  </si>
  <si>
    <t>424100</t>
  </si>
  <si>
    <t>Вулканизерске услуге за возила која организационо припадају подручју Пријепоља и Ужица</t>
  </si>
  <si>
    <t>Одржавање моторних возила - механичке поправке за возила која организационо припадају подручју Чачка, Краљева и Новог Пазара</t>
  </si>
  <si>
    <t>Вулканизерске услуге за возила која организационо припадају подручју Крушевца и Јагодине</t>
  </si>
  <si>
    <t>Вулканизерске услуге за возила која организационо припадају подручју Крагујевца</t>
  </si>
  <si>
    <t xml:space="preserve">Прање возила која организационо припадају подручју Крагујевца </t>
  </si>
  <si>
    <t>Прање возила која организационо припадају подручју Чачка, Краљева и Новог Пазара</t>
  </si>
  <si>
    <t>Прање возила која организационо припадају подручју Пријепоља и Ужица</t>
  </si>
  <si>
    <t>Одржавање возила - Београд</t>
  </si>
  <si>
    <t>Одржавање возила и вулканизер - Ниш, Прокупље, Пирот, Зајечар</t>
  </si>
  <si>
    <t>Одржавање возила и вулканизерске услге - Лесковац</t>
  </si>
  <si>
    <t>Одржавање возила и вулканизер - Врање</t>
  </si>
  <si>
    <t>08.2026</t>
  </si>
  <si>
    <t>08.2028</t>
  </si>
  <si>
    <t>Технички преглед возила - Смедерево, Пожаревац</t>
  </si>
  <si>
    <t>71631200-Услуге техничког прегледа возила</t>
  </si>
  <si>
    <t>Технички преглед возила - Ваљево, Шабац, Лозница</t>
  </si>
  <si>
    <t>Одржавање моторних возила - механичке поправке за возила која организационо припадају подручју  Пријепоља и Ужица</t>
  </si>
  <si>
    <t>68</t>
  </si>
  <si>
    <t>69</t>
  </si>
  <si>
    <t>70</t>
  </si>
  <si>
    <t>71</t>
  </si>
  <si>
    <t>72</t>
  </si>
  <si>
    <t>73</t>
  </si>
  <si>
    <t>74</t>
  </si>
  <si>
    <t>Радови</t>
  </si>
  <si>
    <t>45331110-Радови на инсталацији котлова</t>
  </si>
  <si>
    <t>45260000-Радови на крову и други посебни грађевински занатски радови</t>
  </si>
  <si>
    <t>59</t>
  </si>
  <si>
    <t>Одржавање апликације пореске контроле (ПК)</t>
  </si>
  <si>
    <t xml:space="preserve">Службене униформе за потребе запослених </t>
  </si>
  <si>
    <t xml:space="preserve">Опрема са монтажом за довођење система за дојаву пожара у функционално стање </t>
  </si>
  <si>
    <t>Зелени венац бр. 16, Београд.</t>
  </si>
  <si>
    <t xml:space="preserve">Оптимизација пословне штампе </t>
  </si>
  <si>
    <t>Пореске управе Београд</t>
  </si>
  <si>
    <t xml:space="preserve">Одржавање електронских сервиса </t>
  </si>
  <si>
    <t xml:space="preserve">Одржавање интерног портала </t>
  </si>
  <si>
    <t>Одржавање система за опорезивање "фриленсера"</t>
  </si>
  <si>
    <t>Систематски прегледи возача</t>
  </si>
  <si>
    <t>Текуће одржавање објеката - подручја Крагујевца</t>
  </si>
  <si>
    <t>Одржавање аудио видео опреме и пратеће инфраструктуре у Београду,  Земун</t>
  </si>
  <si>
    <t>ИТ 000-401-00-01168/2025-1700 од 15.12.2025
 у објектима Пореске управе, који организационо припадају подручју Ниша</t>
  </si>
  <si>
    <t xml:space="preserve">Услуге поправке и сервисирања виљушкара </t>
  </si>
  <si>
    <t>ИТ 000-404-01-01193/2025-1200 од 25.10.2025
за потребе Одељења за магацинско пословање</t>
  </si>
  <si>
    <t>Контролисање стабилних инсталација за дојаву пожара</t>
  </si>
  <si>
    <t>ја сам спојила</t>
  </si>
  <si>
    <t>90910000-Услуге чишћења</t>
  </si>
  <si>
    <t>Санација крова и поправка громобрана на објекту  у Зрењанину</t>
  </si>
  <si>
    <t>Раеконструкција котларнице и инсталација радијаторског грејања у објекту  у Зрењанину</t>
  </si>
  <si>
    <t>Замена котла на чврсто гориво у објекту  у Неготину</t>
  </si>
  <si>
    <t>Поправка, одржавање и замена комуникационих и електричних инсталација на локацијама Пореске управе</t>
  </si>
  <si>
    <t>Одржавање амбијенталних услова систем сале, Устаничка број 130, Београд</t>
  </si>
  <si>
    <t>Одржавања и поправке клима уређаја  - Ниш</t>
  </si>
  <si>
    <t>Пројектна документација за санацију објекта  у Сомбору</t>
  </si>
  <si>
    <t>Стручни надзор у реализацији „Реконструкција кабловске, енергетске и телефонске инфраструктуре "</t>
  </si>
  <si>
    <t>Реконструкција кабловске, енергетске и телефонске инфраструктуре</t>
  </si>
  <si>
    <t>Одржавање унутрашњих и спољашњих зелених површина</t>
  </si>
  <si>
    <t>Одржавање амбијенталних услова Дата Центра, Цара Душана број 145, Београд - Земун</t>
  </si>
  <si>
    <t>Текуће одржавање моторних возила - механичарске поправке - подручје Новог Сада</t>
  </si>
  <si>
    <t xml:space="preserve">Текуће одржавање моторних возила - вулканизерске услуге - подручје Новог Сада </t>
  </si>
  <si>
    <t>Текуће одржавање моторних возила - вулканизерске услуге - подручје Крагујевца</t>
  </si>
  <si>
    <t>Текуће одржавање моторних возила - услуге техничког прегледа - Крагујевца-Крагујевац, Крушевац, Краљево, Чачак, Нови Пазар Јагодина, Пријепоље, Ужице</t>
  </si>
  <si>
    <t>Текуће одржавање моторних возила - услуге техничког прегледа - подручје Београда</t>
  </si>
  <si>
    <t>Текуће одржавање моторних возила - услуге прања возилаза - подручје Београда</t>
  </si>
  <si>
    <t>Текуће одржавање моторних возила - услуге прања возила - подручје Ниша -  Ниш, Прокупље, Пирот, Зајечар, Лесковац, Врање</t>
  </si>
  <si>
    <t xml:space="preserve">Складиштење нафте и нафтних деривата </t>
  </si>
  <si>
    <t xml:space="preserve">Складиштење дувана и дуванских прерађевина </t>
  </si>
  <si>
    <t>Коришћење паркинг места за возила  - Филијале Прокупље</t>
  </si>
  <si>
    <t>Коришћење паркинг места за возила  - Филијале Лесковац</t>
  </si>
  <si>
    <t>Одржавања спољашних зелених површина</t>
  </si>
  <si>
    <t>Одржавања унутрашњих зелених површина</t>
  </si>
  <si>
    <t xml:space="preserve">Преузимање и збрињавање неопасног отпада </t>
  </si>
  <si>
    <t xml:space="preserve">Преузимање и збрињавање опасног отпада </t>
  </si>
  <si>
    <t xml:space="preserve">Одржавање агрегата за расхлађивање и загревање </t>
  </si>
  <si>
    <t>по захтеву ПП цене, чека ИТ</t>
  </si>
  <si>
    <t xml:space="preserve">Превоз документације, основних средстава и материјала  </t>
  </si>
  <si>
    <t xml:space="preserve">Превоз документације, основних средстава и материјала - за подручје Београда </t>
  </si>
  <si>
    <t>Превоз документације, основних средстава и материјала - за подручје Новог Сада</t>
  </si>
  <si>
    <t>Превоз документације, основних средстава и материјала - за подручје Ниша</t>
  </si>
  <si>
    <t>Превоз документације, основних средстава и материјала - за подручје Крагујевца</t>
  </si>
  <si>
    <t xml:space="preserve">Превоз заплењене робе </t>
  </si>
  <si>
    <t xml:space="preserve">Превоз заплењене робе - за потребе организационих јединица Пореске управе које организационо припадају подручју Београда </t>
  </si>
  <si>
    <t>Превоз заплењене робе - за потребе организационих јединица Пореске управе које организационо припадају подручју Крагујевца</t>
  </si>
  <si>
    <t>Превоз заплењене робе - за потребе организационих јединица Пореске управе које организационо припадају подручју Ниша</t>
  </si>
  <si>
    <t>Одржавања отвореног простора - магацин у Београду - Лештане</t>
  </si>
  <si>
    <t>Систематски прегледи запослених - подручје Косова и Метохија</t>
  </si>
  <si>
    <t>Одржавање унутрашњих грејних инсталација - Ниш</t>
  </si>
  <si>
    <t>Одржавање система пословних функција (наслеђе и поклон, приходи од самосталне делатности...)</t>
  </si>
  <si>
    <t xml:space="preserve">   
             РЕПУБЛИКА СРБИЈА
 МИНИСТАРСТВО ФИНАНСИЈА 
              ПОРЕСКА УПРАВА  </t>
  </si>
  <si>
    <t>САГЛАСНА:
в.д. Помоћника директора
Марија Јоцић
_________________________</t>
  </si>
  <si>
    <t>____________________________</t>
  </si>
  <si>
    <t>ИТ 000-404-00-+21635/2025-1500-1 од 10.12.2025 (30м)-са  истоваром, превоза</t>
  </si>
  <si>
    <t>ИТ 000-401-00-01195/2025-1200 од 26.12.2025</t>
  </si>
  <si>
    <t>ИТ 000-401-00-01194/2025-1200 од 26.12.2025</t>
  </si>
  <si>
    <t>пословних објеката Пореске управе који организационо припадају подручју Београда
ИТ 000-404-00-00744/2025-1200 од 22.08.2025</t>
  </si>
  <si>
    <t>Одржавања и сервисирања система за вентилацију, електро уређаја и клима уређаја ( сплит система ) са обезбеђеним резервним деловима - Београд</t>
  </si>
  <si>
    <r>
      <t xml:space="preserve">у пословним објектима ПУ  који организационо припадају подручју Београда
ИТ 000-404-00-00743/2025-1200 од 22.08.2025 </t>
    </r>
    <r>
      <rPr>
        <b/>
        <sz val="8"/>
        <color rgb="FFFF0000"/>
        <rFont val="Times New Roman"/>
        <family val="1"/>
      </rPr>
      <t>(ВИСОКЕ ЦЕНЕ У ИТ)</t>
    </r>
  </si>
  <si>
    <t>ИТ службено од 18.08.2025</t>
  </si>
  <si>
    <t>ИТ службено од 15.08.2025</t>
  </si>
  <si>
    <t>ИТ службено од 13.08.2025</t>
  </si>
  <si>
    <t>Текуће одржавање моторних возила -механичарске и вулканизерске услуге - подручје Ниша</t>
  </si>
  <si>
    <t>Текуће одржавање моторних возила - механичарске поправке - подручје Београд</t>
  </si>
  <si>
    <t>63516000-Услуге организације путовања</t>
  </si>
  <si>
    <t xml:space="preserve">Издавања квалификованог електронског сертификатa </t>
  </si>
  <si>
    <t xml:space="preserve">Текуће одржавање моторних возила - услуге прања возила - подручје Новог Сада </t>
  </si>
  <si>
    <t>Текуће одржавање моторних возила - услуге прања возила - подручје Крагујевца</t>
  </si>
  <si>
    <t>Резервни делови за рачунарску опрему</t>
  </si>
  <si>
    <t>СМАРТ картице за израду безбедносног елемента за систем  еФискализације</t>
  </si>
  <si>
    <t>Одржавање возила  - Смедерево, Пожаревац</t>
  </si>
  <si>
    <t>79900000-Разне пословне услуге и услуге повезане са пословањем</t>
  </si>
  <si>
    <r>
      <t>Одношење смећа из магацина - Лештанима</t>
    </r>
    <r>
      <rPr>
        <sz val="10"/>
        <color rgb="FFFF0000"/>
        <rFont val="Calibri"/>
        <family val="2"/>
        <scheme val="minor"/>
      </rPr>
      <t xml:space="preserve"> </t>
    </r>
  </si>
  <si>
    <t>Одношење смећа за организационе јединице Лесковаца, Лебана и Владичиног Хана</t>
  </si>
  <si>
    <t>Одношење смећа за организационе јединице Јагодина, Баточина Лапово и Деспотовац</t>
  </si>
  <si>
    <t xml:space="preserve">Посредовање при куповини авио карата и других карата, резервације хотелског смештаја у земљи и иностранству и уплати котизација за семинаре </t>
  </si>
  <si>
    <t>ИТ 000-404-01-00020/2026-1400 од 21.01.2026</t>
  </si>
  <si>
    <t>ИТ 000-404-01-00022/2026-1400 од 21.01.2026</t>
  </si>
  <si>
    <t>ИТ 000-404-01-00025/2026-1400 од 22.01.2026</t>
  </si>
  <si>
    <t>ИТ 000-404-01-01231/2025-1700 од 20.01.2026.</t>
  </si>
  <si>
    <t>ИТ 000-404-00-00023/2026-1400 од 22.01.2026</t>
  </si>
  <si>
    <t xml:space="preserve">ИТ 000-404-00-+21635/2025-1500-2 од 11.12.2025 </t>
  </si>
  <si>
    <t>ИТ 000-404-01-01226/2025-1600-1 од 29.12.2025</t>
  </si>
  <si>
    <t>ИТ 000-404-01-01226/2025-1600-12 од 29.12.2025</t>
  </si>
  <si>
    <t>ИТ 000-404-01-01226/2025-1600-3 од 30.12.2025</t>
  </si>
  <si>
    <t>ИТ 000-404-01-01159/2025-1600 од 12.12.2025</t>
  </si>
  <si>
    <t>ИТ 000-404-01-01233/2025-1700 од 19.01.20226</t>
  </si>
  <si>
    <t>ИТ 000-404-01-01232/2025-1700 од 14.01.2026</t>
  </si>
  <si>
    <t>71242000-Израда пројеката и нацрта, процена трошкова</t>
  </si>
  <si>
    <t>Систем за евиденцију радног времена запослених</t>
  </si>
  <si>
    <t>42961100 - Систем за контролу приступа</t>
  </si>
  <si>
    <t xml:space="preserve">                   Б е о г р а д</t>
  </si>
  <si>
    <t>Начелник , Драган Драгаш__________________________________</t>
  </si>
  <si>
    <t>Координатор , Јелена Краварић_______________</t>
  </si>
  <si>
    <t>34110000-Путнички аутомобили</t>
  </si>
  <si>
    <t>79132000-Услуге оверавања</t>
  </si>
  <si>
    <t>63122000-Услуге складиштења</t>
  </si>
  <si>
    <t>грешком унето за 131 примерак, треба 62</t>
  </si>
  <si>
    <t>статуси поступака</t>
  </si>
  <si>
    <t>уговори/оквирни</t>
  </si>
  <si>
    <t xml:space="preserve">Назив добављача </t>
  </si>
  <si>
    <t>Датум закључења уговора</t>
  </si>
  <si>
    <t>Период важења</t>
  </si>
  <si>
    <t>без ПДВ-а</t>
  </si>
  <si>
    <t>са ПДВ-о</t>
  </si>
  <si>
    <t>000-404-01-00101/2026-1100</t>
  </si>
  <si>
    <t>ИНСТИТУТ ЗА РАЧУНОВОДСТВО И РЕВИЗИЈУ ДОО БЕОГРАД</t>
  </si>
  <si>
    <t>31.03.2026</t>
  </si>
  <si>
    <t>Група: АСЕЕ Солутионс д.о.о. Београд - носилац, ИНМИНД ДОО БЕОГРАД - члан</t>
  </si>
  <si>
    <t>ИТ за план</t>
  </si>
  <si>
    <t>ИТ за покретање</t>
  </si>
  <si>
    <t>ЗПО</t>
  </si>
  <si>
    <t>Број понуда</t>
  </si>
  <si>
    <t>статус на порталу</t>
  </si>
  <si>
    <t xml:space="preserve">проценат одступања од процењене вредности </t>
  </si>
  <si>
    <t>вредносно одступање од процењене вредности</t>
  </si>
  <si>
    <t>34=6/28</t>
  </si>
  <si>
    <t>35=6-28</t>
  </si>
  <si>
    <t>35=6/29</t>
  </si>
  <si>
    <t>36=6-29</t>
  </si>
  <si>
    <t xml:space="preserve">ИТ </t>
  </si>
  <si>
    <t>Уговор</t>
  </si>
  <si>
    <t>Оквирни</t>
  </si>
  <si>
    <t>Број уговора/ОС</t>
  </si>
  <si>
    <t>Вредност уговора/ОС</t>
  </si>
  <si>
    <t>"Цекос ин" д.о.о,Светогорска бр.28,Београд</t>
  </si>
  <si>
    <t>000-404-01-00204/206-1700-3</t>
  </si>
  <si>
    <t>ЗПО бр.10   СагласностМФ од 09.04.2026.</t>
  </si>
  <si>
    <t>ЗПО бр.4  СагласностМФ од 06.03.2026.</t>
  </si>
  <si>
    <t>ЗПО бр.11   Допуна-  СагласностМФ од 09.04.2026.</t>
  </si>
  <si>
    <t>"ПОШТА СРБИЈЕ"д.о.о-Таковска бр.2-Београд</t>
  </si>
  <si>
    <t>000-404-01-00158/2026-1100</t>
  </si>
  <si>
    <t>УГОВОР I-000-404-01-00158/2026-1100-1-4.450.000,00</t>
  </si>
  <si>
    <r>
      <t>Оквирни споразум</t>
    </r>
    <r>
      <rPr>
        <sz val="9"/>
        <color rgb="FFFF0000"/>
        <rFont val="Calibri"/>
        <family val="2"/>
        <charset val="238"/>
        <scheme val="minor"/>
      </rPr>
      <t>=</t>
    </r>
    <r>
      <rPr>
        <sz val="9"/>
        <color rgb="FFFF0000"/>
        <rFont val="Calibri"/>
        <family val="2"/>
        <scheme val="minor"/>
      </rPr>
      <t>000-404-01-00062/2026-1100</t>
    </r>
  </si>
  <si>
    <t>ПРИВРЕДНО ДРУШТВО ИЗДАВАЧКЕ ДЕЛАТНОСТИ "ПРИВРЕДНИ САВЕТНИК "д.о.о,Београд</t>
  </si>
  <si>
    <t>000-404-01-00102/2026-1100</t>
  </si>
  <si>
    <t>"Деметра АБ  фацилити" д.о.о Београд</t>
  </si>
  <si>
    <t>000-404-01-001541/2026-1700</t>
  </si>
  <si>
    <t xml:space="preserve">Праћење медијске експонираности </t>
  </si>
  <si>
    <t>ИТ 404-01-01184/2025-1400 од 19.12.2025
БРИШЕ СЕ ПРВОМ ИЗМЕНОМ, БИЛА ПРОЦЕЊЕНА ВРЕДНОСТ 1.320.000,00</t>
  </si>
  <si>
    <t>Израде Акта о процени ризика у заштити лица, имовине, пословања и Плана обезбеђења са планом физичке и физичко техничке заштите и планом система техничке</t>
  </si>
  <si>
    <t>90711100-Процена ризика или опасности, осим у грађевинарству</t>
  </si>
  <si>
    <t>ИТ 000-404-00-22882/2025-1500 од 21.01.2026, ТРЕЋОМ ИЗМЕНОМ ПЛАНА МЕЊА СЕ НАЗИВ ПРЕДМЕТА НАБАВКЕ И ЦПВ ОЗНАКА</t>
  </si>
  <si>
    <t>ТРЕЋОМ ИЗМЕНОМ МЕЊА СЕ ПРОЦЕЊЕНА ВРЕДНОСТ СА 6.500.000 НА 13.000.000, исправка техничке грешке</t>
  </si>
  <si>
    <t>БРИШЕ СЕ ТРЕЋЕМ ИЗМЕНОМ, било 9.500.000</t>
  </si>
  <si>
    <t>"ЕНЕЛ ПС "ДОО -Нови Београд</t>
  </si>
  <si>
    <t>000-404-01-00238/2026-1100</t>
  </si>
  <si>
    <t>Прва измена: 13.05.2026. године</t>
  </si>
  <si>
    <t>Подручје Сремске Митровице и Старе Пазове</t>
  </si>
  <si>
    <t>000-404-01-00243/2026-1100</t>
  </si>
  <si>
    <t>"ALGOTECH" д.о.о Београд</t>
  </si>
  <si>
    <t>PR EURO-AUTO KOMISIONA RADNJA -Kraljevo</t>
  </si>
  <si>
    <t>000-404-01-00159/2026-1600/2</t>
  </si>
  <si>
    <t>000-404-01-00094/2026-1600/1</t>
  </si>
  <si>
    <t>"EXTREME" D.O.O Beograd</t>
  </si>
  <si>
    <t>000-404-01-00230/2026-1500</t>
  </si>
  <si>
    <t>ВД  ПОМОЋНИКА ДИРЕКТОРА</t>
  </si>
  <si>
    <t xml:space="preserve"> Марија Јоцић</t>
  </si>
  <si>
    <t>Шеф одсека за планирање и извештавање, Јелена Ивановић ________________</t>
  </si>
  <si>
    <t>Координатор за комерцијалне и инвестиционе послове, Јелена Краварић _____________</t>
  </si>
  <si>
    <t>75</t>
  </si>
  <si>
    <t>76</t>
  </si>
  <si>
    <t>77</t>
  </si>
  <si>
    <t>71247000-Надзор грађевинских радова</t>
  </si>
  <si>
    <t>додаје се другом изменом плана</t>
  </si>
  <si>
    <t>"PERIHAD"-inženjeing d.o.o Beograd</t>
  </si>
  <si>
    <t>000-404-01-00166/2026-1000-5</t>
  </si>
  <si>
    <t>ugovor BG=000-404-01-00086/2026-1100 od 12.02.2026;Ugovor 000-404-01-00204/2026-1700-3 od 02.04.2026;Ugovor KG =000-404-01-00341/2026-1600/1 od 04.06.2026</t>
  </si>
  <si>
    <t>уговор I-na potpisu Partija 1-N.SAD</t>
  </si>
  <si>
    <t>"IDI-NINČIĆ"</t>
  </si>
  <si>
    <t>000-404-01-00159/2026-1600/1</t>
  </si>
  <si>
    <t>000-404-01-00094/2026-1600/2</t>
  </si>
  <si>
    <t>"AUTOPREVOZNIK-MACURA"</t>
  </si>
  <si>
    <t>000-404-01-00107/2026-1600/4</t>
  </si>
  <si>
    <t>Ugovor I=000-404-01-00107/2026-1600/4-1 od 03.06.2026=4.000.000,00-4.800.000,00</t>
  </si>
  <si>
    <t>000-404-01-00107/2026-1600/1</t>
  </si>
  <si>
    <t>000-404-01-00107/2026-1600/2</t>
  </si>
  <si>
    <t>"HIDROTEHNIKA"GMK</t>
  </si>
  <si>
    <t>"CZR IDING"</t>
  </si>
  <si>
    <t>Ugovor I-000-404-01-00094/2026-1600/2-1 od 26.05.2026=5.000.000,00-6.000.000,00</t>
  </si>
  <si>
    <t>I-Уговор=000-404-01-00062/2026-1100-1-01.04.2026=9.352.800,00</t>
  </si>
  <si>
    <t>УГОВОР I-000-404-01-00159/2026-1600/2-1=1.703.663,00-2.044.395,60 22.05.2026</t>
  </si>
  <si>
    <t>"SECAM CCTV CORPORATI"</t>
  </si>
  <si>
    <t>000-404-01-0025/2026-1500</t>
  </si>
  <si>
    <t>"Željko Simic" PR Autoperionica</t>
  </si>
  <si>
    <t>000-404-01-00217/2026-1500-1</t>
  </si>
  <si>
    <t>Ugovor I-000-404-01-00217/2026-1500-1 od 15.06.2026=288.900,00-346.680,00 od 15.06.2026 na 12 mesec.</t>
  </si>
  <si>
    <t>"COMTRADE SYSTEM INTEGRATION"</t>
  </si>
  <si>
    <t>000-404-01-00305/2026-1100</t>
  </si>
  <si>
    <t>ПАРТИЈА-1</t>
  </si>
  <si>
    <t>ПАРТИЈА-2</t>
  </si>
  <si>
    <t>"АЛЕX PRODUCT RIBNICA"</t>
  </si>
  <si>
    <t>000-404-01-00107/2026-1600/3</t>
  </si>
  <si>
    <t>Текуће одржавање моторних возила - механичарске поправке - подручје Крагујевца</t>
  </si>
  <si>
    <t>"BEOTELEPROM" D.O.O</t>
  </si>
  <si>
    <t>000-404-01-00315/2026-0000</t>
  </si>
  <si>
    <t>"INMIND" D.O.O</t>
  </si>
  <si>
    <t>000-404-01-00300/2026-1100</t>
  </si>
  <si>
    <t>"ENERGORAZVOJ" D.O.O</t>
  </si>
  <si>
    <t>"ДУШАН ЗЛАТКОВИЋ"Занатска радња ауто-сервис -Дуле</t>
  </si>
  <si>
    <t>000-404-01-00322-2/2026-1100</t>
  </si>
  <si>
    <t>"МИХАЈЛОВИЋ" д.о.о Београд</t>
  </si>
  <si>
    <t>000-404-01-00294/2026-1600</t>
  </si>
  <si>
    <t>Ugovor I-000-404-01-00094/2026-1600/1-1 od 26.05.2026=6.062.500,00-7.275.000,00</t>
  </si>
  <si>
    <t>"LOGO" d.o.o</t>
  </si>
  <si>
    <t>000-404-01-00325/2026-1500</t>
  </si>
  <si>
    <t>Zavod za izradu novčanica i kov.novca-Topćider</t>
  </si>
  <si>
    <t>000-404-01-00242/2026-1000-7</t>
  </si>
  <si>
    <t>УГОВОР I-000-404-01-00159/2026-1600/1-1=939.952,00-1.127.942,40 08.07.2026</t>
  </si>
  <si>
    <t>000-404-01-00171/2026-1500/1</t>
  </si>
  <si>
    <t>000-404-01-00171/2026-1500/3</t>
  </si>
  <si>
    <t>Контролисање стабилних инсталација за дојаву пожара типа SECURITON за потребе подручје Београда</t>
  </si>
  <si>
    <t>"АУТОБРАНША" д.о.о</t>
  </si>
  <si>
    <t>000-404-01-00228/2026-1600/1</t>
  </si>
  <si>
    <t>"АУТОПРЕВОЗНИК МАЦУРА"-ПРЕДУЗЕТНИК</t>
  </si>
  <si>
    <t>000-404-01-00176/2026-1600/1</t>
  </si>
  <si>
    <t>000-404-01-00176/2026-1600/3</t>
  </si>
  <si>
    <t>"МЕТРОПАРКИНГ ЈУГ" д.о.о,Лесковац, ул. Стојана Љубића 6</t>
  </si>
  <si>
    <t>000-404-01-00349/2026-1700</t>
  </si>
  <si>
    <t>"CONING"-PR.radnja za zanatsvo-Prijepolje</t>
  </si>
  <si>
    <t>000-404-01-00228/2026-1600/3</t>
  </si>
  <si>
    <t>Ugovor-000-404-01-00166/2026-1000-6 od 22.06.2026-12 meseci/27.356.160,00-32.827.392,00</t>
  </si>
  <si>
    <t>Друга измена: 03.08.2026. године</t>
  </si>
  <si>
    <t>Одношење смећа из магацина - Лештане</t>
  </si>
  <si>
    <t>Стручни надзор над радовима на санаци крова и поправке громобрана на објекту у Зрењанину</t>
  </si>
  <si>
    <t>"АУТО КУЋА ГУДАЛОВИЋ"д.о.о-Београд</t>
  </si>
  <si>
    <t>000-404-01-00429/2026-1100</t>
  </si>
  <si>
    <t>"Пошта Србије" д.о.о</t>
  </si>
  <si>
    <t>000-404-01-00421/2026-1100</t>
  </si>
  <si>
    <t>000-404-01-00319/2026-1000-5</t>
  </si>
  <si>
    <t>Zavod za zdravstvenu zastitu-Železnice"-Srbije</t>
  </si>
  <si>
    <t>ЗПО бр.14   СагласностМФ од 16.07.2026.</t>
  </si>
  <si>
    <t>Трећа измена: 10.08.2026. године</t>
  </si>
  <si>
    <t>Рачунарска опрема - хардвер (чија појединачна вредност прелази износ од 1.000.000,00 динара)</t>
  </si>
  <si>
    <t>Додаје се другом изменом плана набавки, а после измене плана ЦЈН УЗЗПРО</t>
  </si>
  <si>
    <t xml:space="preserve">Мрежне и сториџ хардверске опреме </t>
  </si>
  <si>
    <t>30230000-Рачунарска опрема</t>
  </si>
  <si>
    <t xml:space="preserve">Унапређење инфраструктурних капацитета и пратећих лиценци у оквиру система за еФискализацију </t>
  </si>
  <si>
    <t>Набавка мрежне и сториџ хардверске опреме</t>
  </si>
  <si>
    <t xml:space="preserve">Набавка софтвера </t>
  </si>
  <si>
    <t xml:space="preserve">Набавка услуге продужене подршке  </t>
  </si>
  <si>
    <t>Трећа измена плана набавки, по првој измени плана ЦЈН</t>
  </si>
  <si>
    <t xml:space="preserve">"АУТОГРИФОН" </t>
  </si>
  <si>
    <t>000-404-01-00342/2026-1700/1</t>
  </si>
  <si>
    <t>"СОЛВИТ НЕТWORKS" d.o.o Beograd</t>
  </si>
  <si>
    <t>000-404-01-00391/2026-1100</t>
  </si>
  <si>
    <t>"КДС-СИСТЕМ" д.о.о</t>
  </si>
  <si>
    <t>000-404-01-00408/2026-1700</t>
  </si>
  <si>
    <t>"METAL -LINEX" d.o.o. Beograd</t>
  </si>
  <si>
    <t>000-404-01-00416/2026-0000</t>
  </si>
  <si>
    <t>"УНИОН ПЛУС"Климатизација д.о.о</t>
  </si>
  <si>
    <t>000-404-01-00324/2026-0000</t>
  </si>
  <si>
    <t>24.07.20202</t>
  </si>
  <si>
    <t>"СРЂАН ПЕТРОВИЋ" ПР ЈАГОДИНА</t>
  </si>
  <si>
    <t>000-404-01-00265/2026-1100</t>
  </si>
  <si>
    <t>000-404-01-00346/2026-1000-5</t>
  </si>
  <si>
    <t>"АРКО -ЕНТЕРИЈЕР"D.O.O</t>
  </si>
  <si>
    <t>ugovor-000-404-01-00322-2/2026-1100-1=952.500,00-1.143.000,00</t>
  </si>
  <si>
    <t>"ALEX-PRODUCT -Ribnica"</t>
  </si>
  <si>
    <t>000-404-01-00176/2026-1600/2</t>
  </si>
  <si>
    <t>"INSTITUT MIHAJLO PUPIN"D.O.O</t>
  </si>
  <si>
    <t>000-404-01-00345/2026-1100</t>
  </si>
  <si>
    <t>UGOVOR 000-404-01-00421/2026-1100-1 od 17.08.2026  1.062.000,00-1.274.000,00</t>
  </si>
  <si>
    <t>000-404-01-00415/2026-1100</t>
  </si>
  <si>
    <t>"ENEL PS " d.o.o-Novi B.</t>
  </si>
  <si>
    <t>000-404-01-00413/2026-1000</t>
  </si>
  <si>
    <t>Ugovor I=000-404-01-00107/2026-1600/1-1 od 14.08.2026=5.760.270,00-6.912.324,00 od 14.08.2026-13.08.2027</t>
  </si>
  <si>
    <t>Ugovor I=000-404-01-00107/2026-1600/2-1 od 04.08.2026=5.039.280,00-6.047.136,00 04.08.2026-03.08.2027</t>
  </si>
  <si>
    <t>Партија-1</t>
  </si>
  <si>
    <t>Партија-2</t>
  </si>
  <si>
    <t>Партија-3</t>
  </si>
  <si>
    <t>Партија-4</t>
  </si>
  <si>
    <t>PWW-Jagodina</t>
  </si>
  <si>
    <t>000-404-01-00417/2026-1600-1</t>
  </si>
  <si>
    <t>"COMTRADE SYSTEM INTEGRATION"d.o.o-BEOGRAD</t>
  </si>
  <si>
    <t>000-404-01-00395/2026-110</t>
  </si>
  <si>
    <t>18.08.2026</t>
  </si>
  <si>
    <t>PARTIJA-1=UGOVOR 000-404-01/324/2026-0000-1-1.227.400,00-1.472.880,00-</t>
  </si>
  <si>
    <t>000-404-01-00498/2026-1100</t>
  </si>
  <si>
    <t>ECO GROCKA d.o.o Grocka</t>
  </si>
  <si>
    <t>"EXTREME" d.o.o Beograd</t>
  </si>
  <si>
    <t>000-404-01-00454/2026-1500</t>
  </si>
  <si>
    <t>000-404-01-00451/2026-1500</t>
  </si>
  <si>
    <t>Ugovor 000-404-01-00429-1/2026-1100-14.08.2026-13.8.2027=400.000-480.000,00</t>
  </si>
  <si>
    <t>ugovor  000-404-01-00342/2026-1700= 1.500.000-1.800.000,00 17.08.2026-16.08.2027</t>
  </si>
  <si>
    <t>SONECO DOO,Beograd</t>
  </si>
  <si>
    <t>000-404-01-00484/2026-1500</t>
  </si>
  <si>
    <t>Предузеће "АУТОБРАНША"Д.О.О КРАГУЈЕВА</t>
  </si>
  <si>
    <t>000-404-01-00437/2026-1600/3</t>
  </si>
  <si>
    <t>УГОВОР I-000-404-01-00437/2026-1600/3-1=140.566,70-168.680,04  04.09.26</t>
  </si>
  <si>
    <t>"EKO GROCKA" D.O.O</t>
  </si>
  <si>
    <t>000-404-01-00498/2026-1000-5</t>
  </si>
  <si>
    <t>"ASEE SOLUTIONS" d.o.o Beograd</t>
  </si>
  <si>
    <t>000-404-01-00394/2026-1100</t>
  </si>
  <si>
    <t>78</t>
  </si>
  <si>
    <t>79</t>
  </si>
  <si>
    <t>додаје се четвртом изменом плана</t>
  </si>
  <si>
    <t>Број: 000-404-01-01112/2025-ПЈН-4</t>
  </si>
  <si>
    <t>80</t>
  </si>
  <si>
    <t>72210000-Услуге програмирања софтверских пакет производа</t>
  </si>
  <si>
    <t>мења се четвртом изменом плана                      (само промена назива)</t>
  </si>
  <si>
    <t>Поправке и одржавања система видео надзора и осталих безбедносних система, са обезбеђивањем резервних делова</t>
  </si>
  <si>
    <t>Надоградња система за уређење пореских књиговодствених евиденција</t>
  </si>
  <si>
    <t xml:space="preserve">   Дана:  14.09.2026 године</t>
  </si>
  <si>
    <t>Четврта измена: 14.09.2026. године</t>
  </si>
  <si>
    <t>Мења се четвртом изменом -</t>
  </si>
  <si>
    <t>Услуге техничког прегледа службеих возила којеорганизационо припадају подручју Новог Сада</t>
  </si>
  <si>
    <t>Услуге техничког прегледа службеих возила којеорганизационо припадају подручју Ниша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</si>
</sst>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-* #,##0.00\ _ _-;\-* #,##0.00\ _ _-;_-* &quot;-&quot;??\ _ _-;_-@_-"/>
    <numFmt numFmtId="166" formatCode="mm/yyyy"/>
    <numFmt numFmtId="167" formatCode="_-* #,##0.00&quot; &quot;_ _-;\-* #,##0.00&quot; &quot;_ _-;_-* &quot;-&quot;??&quot; &quot;_ _-;_-@_-"/>
    <numFmt numFmtId="168" formatCode="_-* #,##0.00&quot; &quot;_D_i_n_._-;\-* #,##0.00&quot; &quot;_D_i_n_._-;_-* &quot;-&quot;??&quot; &quot;_D_i_n_._-;_-@_-"/>
  </numFmts>
  <fonts count="10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2"/>
      <charset val="238"/>
    </font>
    <font>
      <sz val="8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i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8"/>
      <color theme="1"/>
      <name val="Calibri"/>
      <family val="2"/>
      <charset val="238"/>
      <scheme val="minor"/>
    </font>
    <font>
      <sz val="11"/>
      <color indexed="8"/>
      <name val="Book Antiqua"/>
      <family val="1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9"/>
      <name val="Times New Roman"/>
      <family val="1"/>
    </font>
    <font>
      <b/>
      <sz val="8"/>
      <color theme="1"/>
      <name val="Times New Roman"/>
      <family val="1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color theme="1"/>
      <name val="Times New Roman"/>
      <family val="1"/>
    </font>
    <font>
      <sz val="9"/>
      <name val="Times New Roman"/>
      <family val="1"/>
    </font>
    <font>
      <sz val="9"/>
      <color rgb="FF000000"/>
      <name val="Times New Roman"/>
      <family val="1"/>
    </font>
    <font>
      <sz val="10"/>
      <color rgb="FFFF0000"/>
      <name val="Calibri"/>
      <family val="2"/>
      <scheme val="minor"/>
    </font>
    <font>
      <sz val="9"/>
      <color rgb="FFFF0000"/>
      <name val="Calibri"/>
      <family val="2"/>
      <charset val="238"/>
      <scheme val="minor"/>
    </font>
    <font>
      <b/>
      <sz val="8"/>
      <color rgb="FFFF0000"/>
      <name val="Times New Roman"/>
      <family val="1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Times New Roman"/>
      <family val="1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9"/>
      <color theme="0"/>
      <name val="Arial"/>
      <family val="2"/>
      <charset val="238"/>
    </font>
    <font>
      <b/>
      <sz val="12"/>
      <color theme="0"/>
      <name val="Times New Roman"/>
      <family val="1"/>
    </font>
    <font>
      <b/>
      <i/>
      <sz val="8"/>
      <name val="Arial"/>
      <family val="2"/>
      <charset val="238"/>
    </font>
    <font>
      <sz val="9"/>
      <color theme="1"/>
      <name val="Arial"/>
      <family val="2"/>
    </font>
    <font>
      <b/>
      <sz val="8"/>
      <name val="Arial"/>
      <family val="2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rgb="FFFF0000"/>
      <name val="Calibri"/>
      <family val="2"/>
      <scheme val="minor"/>
    </font>
    <font>
      <b/>
      <sz val="16"/>
      <color theme="1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sz val="9"/>
      <color rgb="FFFF0000"/>
      <name val="Calibri"/>
      <family val="2"/>
      <scheme val="minor"/>
    </font>
    <font>
      <b/>
      <sz val="8"/>
      <color rgb="FFFF0000"/>
      <name val="Times New Roman"/>
      <family val="1"/>
      <charset val="238"/>
    </font>
    <font>
      <b/>
      <sz val="9"/>
      <color rgb="FFFF0000"/>
      <name val="Calibri"/>
      <family val="2"/>
      <charset val="238"/>
      <scheme val="minor"/>
    </font>
    <font>
      <b/>
      <sz val="9"/>
      <color rgb="FFFF0000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b/>
      <sz val="9"/>
      <color rgb="FFFF0000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2007">
    <xf numFmtId="0" fontId="0" fillId="0" borderId="0"/>
    <xf numFmtId="0" fontId="20" fillId="0" borderId="0"/>
    <xf numFmtId="0" fontId="20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167" fontId="19" fillId="0" borderId="0" applyFont="0" applyFill="0" applyBorder="0" applyAlignment="0" applyProtection="0"/>
    <xf numFmtId="168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6" fillId="0" borderId="0"/>
    <xf numFmtId="0" fontId="21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 applyProtection="0"/>
    <xf numFmtId="0" fontId="20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1" fillId="0" borderId="0" applyProtection="0"/>
    <xf numFmtId="0" fontId="21" fillId="0" borderId="0"/>
    <xf numFmtId="0" fontId="19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9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9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39" fillId="0" borderId="0"/>
    <xf numFmtId="43" fontId="19" fillId="0" borderId="0" applyFont="0" applyFill="0" applyBorder="0" applyAlignment="0" applyProtection="0"/>
  </cellStyleXfs>
  <cellXfs count="619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0" borderId="2" xfId="0" applyBorder="1"/>
    <xf numFmtId="0" fontId="0" fillId="0" borderId="3" xfId="0" applyBorder="1"/>
    <xf numFmtId="0" fontId="27" fillId="0" borderId="0" xfId="0" applyFont="1"/>
    <xf numFmtId="0" fontId="18" fillId="0" borderId="0" xfId="0" applyFont="1"/>
    <xf numFmtId="0" fontId="0" fillId="2" borderId="4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4" xfId="0" applyBorder="1"/>
    <xf numFmtId="0" fontId="0" fillId="2" borderId="8" xfId="0" applyFill="1" applyBorder="1"/>
    <xf numFmtId="0" fontId="0" fillId="2" borderId="0" xfId="0" applyFill="1"/>
    <xf numFmtId="0" fontId="31" fillId="0" borderId="0" xfId="0" applyFont="1" applyAlignment="1">
      <alignment horizontal="center"/>
    </xf>
    <xf numFmtId="49" fontId="33" fillId="0" borderId="1" xfId="1" applyNumberFormat="1" applyFont="1" applyBorder="1" applyAlignment="1">
      <alignment horizontal="center" vertical="center"/>
    </xf>
    <xf numFmtId="0" fontId="34" fillId="0" borderId="1" xfId="1" applyFont="1" applyBorder="1" applyAlignment="1">
      <alignment vertical="center"/>
    </xf>
    <xf numFmtId="0" fontId="33" fillId="0" borderId="1" xfId="1" applyFont="1" applyBorder="1" applyAlignment="1">
      <alignment horizontal="center" vertical="center"/>
    </xf>
    <xf numFmtId="0" fontId="35" fillId="0" borderId="1" xfId="1" applyFont="1" applyBorder="1" applyAlignment="1">
      <alignment horizontal="right" vertical="center"/>
    </xf>
    <xf numFmtId="0" fontId="33" fillId="0" borderId="1" xfId="0" applyFont="1" applyBorder="1" applyAlignment="1">
      <alignment horizontal="center"/>
    </xf>
    <xf numFmtId="0" fontId="33" fillId="0" borderId="1" xfId="0" applyFont="1" applyBorder="1"/>
    <xf numFmtId="0" fontId="33" fillId="0" borderId="0" xfId="0" applyFont="1"/>
    <xf numFmtId="49" fontId="36" fillId="0" borderId="1" xfId="1" applyNumberFormat="1" applyFont="1" applyBorder="1" applyAlignment="1">
      <alignment horizontal="center" vertical="center" textRotation="90" wrapText="1"/>
    </xf>
    <xf numFmtId="49" fontId="37" fillId="0" borderId="1" xfId="1" applyNumberFormat="1" applyFont="1" applyBorder="1" applyAlignment="1">
      <alignment horizontal="center" textRotation="90" wrapText="1"/>
    </xf>
    <xf numFmtId="0" fontId="36" fillId="0" borderId="1" xfId="1" applyFont="1" applyBorder="1" applyAlignment="1">
      <alignment horizontal="left" wrapText="1"/>
    </xf>
    <xf numFmtId="0" fontId="36" fillId="0" borderId="1" xfId="1" applyFont="1" applyBorder="1" applyAlignment="1">
      <alignment horizontal="center" wrapText="1"/>
    </xf>
    <xf numFmtId="3" fontId="36" fillId="0" borderId="1" xfId="1" applyNumberFormat="1" applyFont="1" applyBorder="1" applyAlignment="1">
      <alignment horizontal="center" wrapText="1"/>
    </xf>
    <xf numFmtId="0" fontId="36" fillId="0" borderId="1" xfId="1" applyFont="1" applyBorder="1" applyAlignment="1">
      <alignment horizontal="center" textRotation="90" wrapText="1"/>
    </xf>
    <xf numFmtId="0" fontId="37" fillId="0" borderId="1" xfId="1" applyFont="1" applyBorder="1" applyAlignment="1">
      <alignment horizontal="center" wrapText="1"/>
    </xf>
    <xf numFmtId="0" fontId="38" fillId="0" borderId="1" xfId="1" applyFont="1" applyBorder="1" applyAlignment="1">
      <alignment horizontal="center" wrapText="1"/>
    </xf>
    <xf numFmtId="0" fontId="36" fillId="0" borderId="0" xfId="0" applyFont="1" applyAlignment="1">
      <alignment horizontal="center"/>
    </xf>
    <xf numFmtId="49" fontId="31" fillId="0" borderId="1" xfId="1" applyNumberFormat="1" applyFont="1" applyBorder="1" applyAlignment="1">
      <alignment horizontal="center" vertical="center"/>
    </xf>
    <xf numFmtId="49" fontId="32" fillId="0" borderId="1" xfId="1" applyNumberFormat="1" applyFont="1" applyBorder="1" applyAlignment="1">
      <alignment horizontal="center" vertical="center"/>
    </xf>
    <xf numFmtId="49" fontId="31" fillId="0" borderId="1" xfId="1" applyNumberFormat="1" applyFont="1" applyBorder="1" applyAlignment="1">
      <alignment horizontal="left"/>
    </xf>
    <xf numFmtId="49" fontId="31" fillId="0" borderId="1" xfId="1" applyNumberFormat="1" applyFont="1" applyBorder="1" applyAlignment="1">
      <alignment horizontal="center"/>
    </xf>
    <xf numFmtId="3" fontId="31" fillId="0" borderId="1" xfId="1" applyNumberFormat="1" applyFont="1" applyBorder="1" applyAlignment="1">
      <alignment horizontal="center"/>
    </xf>
    <xf numFmtId="49" fontId="32" fillId="0" borderId="1" xfId="1" applyNumberFormat="1" applyFont="1" applyBorder="1" applyAlignment="1">
      <alignment horizontal="center"/>
    </xf>
    <xf numFmtId="49" fontId="30" fillId="0" borderId="1" xfId="1" applyNumberFormat="1" applyFont="1" applyBorder="1" applyAlignment="1">
      <alignment horizontal="right"/>
    </xf>
    <xf numFmtId="0" fontId="31" fillId="0" borderId="1" xfId="0" applyFont="1" applyBorder="1" applyAlignment="1">
      <alignment horizontal="center"/>
    </xf>
    <xf numFmtId="49" fontId="34" fillId="3" borderId="1" xfId="1" applyNumberFormat="1" applyFont="1" applyFill="1" applyBorder="1" applyAlignment="1">
      <alignment horizontal="center" vertical="center"/>
    </xf>
    <xf numFmtId="3" fontId="33" fillId="3" borderId="1" xfId="1" applyNumberFormat="1" applyFont="1" applyFill="1" applyBorder="1" applyAlignment="1">
      <alignment horizontal="center" vertical="center"/>
    </xf>
    <xf numFmtId="3" fontId="33" fillId="3" borderId="1" xfId="1" applyNumberFormat="1" applyFont="1" applyFill="1" applyBorder="1" applyAlignment="1">
      <alignment horizontal="center"/>
    </xf>
    <xf numFmtId="49" fontId="33" fillId="3" borderId="1" xfId="1" applyNumberFormat="1" applyFont="1" applyFill="1" applyBorder="1" applyAlignment="1">
      <alignment horizontal="center"/>
    </xf>
    <xf numFmtId="49" fontId="34" fillId="3" borderId="1" xfId="1" applyNumberFormat="1" applyFont="1" applyFill="1" applyBorder="1" applyAlignment="1">
      <alignment horizontal="center"/>
    </xf>
    <xf numFmtId="49" fontId="35" fillId="3" borderId="1" xfId="1" applyNumberFormat="1" applyFont="1" applyFill="1" applyBorder="1" applyAlignment="1">
      <alignment horizontal="right"/>
    </xf>
    <xf numFmtId="0" fontId="33" fillId="3" borderId="1" xfId="0" applyFont="1" applyFill="1" applyBorder="1" applyAlignment="1">
      <alignment horizontal="center"/>
    </xf>
    <xf numFmtId="0" fontId="33" fillId="0" borderId="0" xfId="0" applyFont="1" applyAlignment="1">
      <alignment horizontal="center"/>
    </xf>
    <xf numFmtId="49" fontId="34" fillId="5" borderId="1" xfId="1" applyNumberFormat="1" applyFont="1" applyFill="1" applyBorder="1" applyAlignment="1">
      <alignment horizontal="center" vertical="center"/>
    </xf>
    <xf numFmtId="3" fontId="33" fillId="5" borderId="1" xfId="1" applyNumberFormat="1" applyFont="1" applyFill="1" applyBorder="1" applyAlignment="1">
      <alignment horizontal="center" vertical="center"/>
    </xf>
    <xf numFmtId="3" fontId="33" fillId="5" borderId="1" xfId="1" applyNumberFormat="1" applyFont="1" applyFill="1" applyBorder="1" applyAlignment="1">
      <alignment horizontal="center"/>
    </xf>
    <xf numFmtId="49" fontId="33" fillId="5" borderId="1" xfId="1" applyNumberFormat="1" applyFont="1" applyFill="1" applyBorder="1" applyAlignment="1">
      <alignment horizontal="center"/>
    </xf>
    <xf numFmtId="49" fontId="34" fillId="5" borderId="1" xfId="1" applyNumberFormat="1" applyFont="1" applyFill="1" applyBorder="1" applyAlignment="1">
      <alignment horizontal="center"/>
    </xf>
    <xf numFmtId="49" fontId="35" fillId="5" borderId="1" xfId="1" applyNumberFormat="1" applyFont="1" applyFill="1" applyBorder="1" applyAlignment="1">
      <alignment horizontal="right"/>
    </xf>
    <xf numFmtId="0" fontId="33" fillId="5" borderId="1" xfId="0" applyFont="1" applyFill="1" applyBorder="1" applyAlignment="1">
      <alignment horizontal="center"/>
    </xf>
    <xf numFmtId="49" fontId="33" fillId="7" borderId="1" xfId="0" applyNumberFormat="1" applyFont="1" applyFill="1" applyBorder="1" applyAlignment="1">
      <alignment horizontal="center" vertical="center"/>
    </xf>
    <xf numFmtId="0" fontId="34" fillId="7" borderId="1" xfId="0" applyFont="1" applyFill="1" applyBorder="1" applyAlignment="1">
      <alignment vertical="center"/>
    </xf>
    <xf numFmtId="0" fontId="33" fillId="7" borderId="1" xfId="0" applyFont="1" applyFill="1" applyBorder="1" applyAlignment="1">
      <alignment horizontal="left" vertical="center"/>
    </xf>
    <xf numFmtId="49" fontId="34" fillId="7" borderId="1" xfId="1" applyNumberFormat="1" applyFont="1" applyFill="1" applyBorder="1" applyAlignment="1">
      <alignment horizontal="center" vertical="center"/>
    </xf>
    <xf numFmtId="3" fontId="33" fillId="7" borderId="1" xfId="1" applyNumberFormat="1" applyFont="1" applyFill="1" applyBorder="1" applyAlignment="1">
      <alignment horizontal="center" vertical="center"/>
    </xf>
    <xf numFmtId="3" fontId="33" fillId="7" borderId="1" xfId="1" applyNumberFormat="1" applyFont="1" applyFill="1" applyBorder="1" applyAlignment="1">
      <alignment horizontal="center"/>
    </xf>
    <xf numFmtId="49" fontId="33" fillId="7" borderId="1" xfId="1" applyNumberFormat="1" applyFont="1" applyFill="1" applyBorder="1" applyAlignment="1">
      <alignment horizontal="center"/>
    </xf>
    <xf numFmtId="49" fontId="34" fillId="7" borderId="1" xfId="1" applyNumberFormat="1" applyFont="1" applyFill="1" applyBorder="1" applyAlignment="1">
      <alignment horizontal="center"/>
    </xf>
    <xf numFmtId="49" fontId="35" fillId="7" borderId="1" xfId="1" applyNumberFormat="1" applyFont="1" applyFill="1" applyBorder="1" applyAlignment="1">
      <alignment horizontal="right"/>
    </xf>
    <xf numFmtId="0" fontId="33" fillId="7" borderId="1" xfId="0" applyFont="1" applyFill="1" applyBorder="1" applyAlignment="1">
      <alignment horizontal="center"/>
    </xf>
    <xf numFmtId="49" fontId="33" fillId="4" borderId="1" xfId="0" applyNumberFormat="1" applyFont="1" applyFill="1" applyBorder="1" applyAlignment="1">
      <alignment horizontal="center" vertical="center"/>
    </xf>
    <xf numFmtId="0" fontId="34" fillId="4" borderId="1" xfId="0" applyFont="1" applyFill="1" applyBorder="1" applyAlignment="1">
      <alignment vertical="center"/>
    </xf>
    <xf numFmtId="0" fontId="33" fillId="4" borderId="1" xfId="0" applyFont="1" applyFill="1" applyBorder="1" applyAlignment="1">
      <alignment horizontal="left" vertical="center"/>
    </xf>
    <xf numFmtId="4" fontId="34" fillId="4" borderId="1" xfId="1" applyNumberFormat="1" applyFont="1" applyFill="1" applyBorder="1" applyAlignment="1">
      <alignment horizontal="center" vertical="center"/>
    </xf>
    <xf numFmtId="3" fontId="33" fillId="4" borderId="1" xfId="1" applyNumberFormat="1" applyFont="1" applyFill="1" applyBorder="1" applyAlignment="1">
      <alignment horizontal="center" vertical="center"/>
    </xf>
    <xf numFmtId="3" fontId="33" fillId="4" borderId="1" xfId="1" applyNumberFormat="1" applyFont="1" applyFill="1" applyBorder="1" applyAlignment="1">
      <alignment horizontal="center"/>
    </xf>
    <xf numFmtId="49" fontId="33" fillId="4" borderId="1" xfId="1" applyNumberFormat="1" applyFont="1" applyFill="1" applyBorder="1" applyAlignment="1">
      <alignment horizontal="center"/>
    </xf>
    <xf numFmtId="49" fontId="34" fillId="4" borderId="1" xfId="1" applyNumberFormat="1" applyFont="1" applyFill="1" applyBorder="1" applyAlignment="1">
      <alignment horizontal="center"/>
    </xf>
    <xf numFmtId="49" fontId="35" fillId="4" borderId="1" xfId="1" applyNumberFormat="1" applyFont="1" applyFill="1" applyBorder="1" applyAlignment="1">
      <alignment horizontal="right"/>
    </xf>
    <xf numFmtId="0" fontId="33" fillId="4" borderId="1" xfId="0" applyFont="1" applyFill="1" applyBorder="1" applyAlignment="1">
      <alignment horizontal="center"/>
    </xf>
    <xf numFmtId="4" fontId="31" fillId="0" borderId="1" xfId="1" applyNumberFormat="1" applyFont="1" applyBorder="1" applyAlignment="1">
      <alignment horizontal="center" vertical="center" wrapText="1"/>
    </xf>
    <xf numFmtId="49" fontId="32" fillId="0" borderId="1" xfId="1" applyNumberFormat="1" applyFont="1" applyBorder="1" applyAlignment="1" applyProtection="1">
      <alignment horizontal="center" vertical="center" wrapText="1"/>
      <protection locked="0"/>
    </xf>
    <xf numFmtId="166" fontId="32" fillId="0" borderId="1" xfId="1" applyNumberFormat="1" applyFont="1" applyBorder="1" applyAlignment="1">
      <alignment horizontal="center" vertical="center" wrapText="1"/>
    </xf>
    <xf numFmtId="49" fontId="31" fillId="0" borderId="1" xfId="1" applyNumberFormat="1" applyFont="1" applyBorder="1" applyAlignment="1" applyProtection="1">
      <alignment horizontal="center" vertical="center" wrapText="1"/>
      <protection locked="0"/>
    </xf>
    <xf numFmtId="0" fontId="31" fillId="0" borderId="1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0" fillId="6" borderId="1" xfId="0" applyFont="1" applyFill="1" applyBorder="1" applyAlignment="1">
      <alignment horizontal="center" vertical="center" wrapText="1"/>
    </xf>
    <xf numFmtId="49" fontId="31" fillId="0" borderId="1" xfId="0" applyNumberFormat="1" applyFont="1" applyBorder="1" applyAlignment="1">
      <alignment horizontal="center" vertical="center"/>
    </xf>
    <xf numFmtId="49" fontId="32" fillId="0" borderId="1" xfId="1" applyNumberFormat="1" applyFont="1" applyBorder="1" applyAlignment="1">
      <alignment horizontal="center" vertical="center" wrapText="1"/>
    </xf>
    <xf numFmtId="3" fontId="31" fillId="0" borderId="1" xfId="1" applyNumberFormat="1" applyFont="1" applyBorder="1" applyAlignment="1">
      <alignment horizontal="right" vertical="center" wrapText="1"/>
    </xf>
    <xf numFmtId="49" fontId="32" fillId="0" borderId="1" xfId="1" applyNumberFormat="1" applyFont="1" applyBorder="1" applyAlignment="1">
      <alignment vertical="center"/>
    </xf>
    <xf numFmtId="0" fontId="31" fillId="6" borderId="1" xfId="1" applyFont="1" applyFill="1" applyBorder="1" applyAlignment="1">
      <alignment horizontal="left" vertical="center" wrapText="1"/>
    </xf>
    <xf numFmtId="0" fontId="30" fillId="0" borderId="0" xfId="0" applyFont="1"/>
    <xf numFmtId="0" fontId="30" fillId="0" borderId="0" xfId="0" applyFont="1" applyAlignment="1">
      <alignment horizontal="center" vertical="center" wrapText="1"/>
    </xf>
    <xf numFmtId="14" fontId="30" fillId="0" borderId="0" xfId="0" applyNumberFormat="1" applyFont="1" applyAlignment="1">
      <alignment horizontal="center" vertical="center" wrapText="1"/>
    </xf>
    <xf numFmtId="0" fontId="41" fillId="0" borderId="0" xfId="0" applyFont="1" applyAlignment="1">
      <alignment horizontal="left"/>
    </xf>
    <xf numFmtId="49" fontId="41" fillId="0" borderId="0" xfId="0" applyNumberFormat="1" applyFont="1" applyAlignment="1">
      <alignment horizontal="center" vertical="center"/>
    </xf>
    <xf numFmtId="3" fontId="41" fillId="0" borderId="0" xfId="0" applyNumberFormat="1" applyFont="1"/>
    <xf numFmtId="0" fontId="41" fillId="0" borderId="0" xfId="0" applyFont="1" applyAlignment="1">
      <alignment horizontal="center"/>
    </xf>
    <xf numFmtId="0" fontId="41" fillId="0" borderId="0" xfId="0" applyFont="1"/>
    <xf numFmtId="0" fontId="30" fillId="0" borderId="0" xfId="0" applyFont="1" applyAlignment="1">
      <alignment wrapText="1"/>
    </xf>
    <xf numFmtId="0" fontId="30" fillId="0" borderId="0" xfId="0" applyFont="1" applyAlignment="1">
      <alignment horizontal="left" wrapText="1"/>
    </xf>
    <xf numFmtId="0" fontId="41" fillId="6" borderId="0" xfId="0" applyFont="1" applyFill="1" applyAlignment="1">
      <alignment horizontal="center"/>
    </xf>
    <xf numFmtId="3" fontId="41" fillId="6" borderId="0" xfId="0" applyNumberFormat="1" applyFont="1" applyFill="1"/>
    <xf numFmtId="4" fontId="0" fillId="0" borderId="0" xfId="0" applyNumberFormat="1"/>
    <xf numFmtId="0" fontId="41" fillId="6" borderId="0" xfId="24" applyFont="1" applyFill="1" applyAlignment="1">
      <alignment horizontal="center" wrapText="1"/>
    </xf>
    <xf numFmtId="0" fontId="42" fillId="0" borderId="0" xfId="0" applyFont="1" applyAlignment="1">
      <alignment horizontal="center"/>
    </xf>
    <xf numFmtId="0" fontId="0" fillId="6" borderId="0" xfId="24" applyFont="1" applyFill="1" applyAlignment="1">
      <alignment wrapText="1"/>
    </xf>
    <xf numFmtId="0" fontId="41" fillId="0" borderId="0" xfId="0" applyFont="1" applyAlignment="1">
      <alignment horizontal="center" wrapText="1"/>
    </xf>
    <xf numFmtId="0" fontId="43" fillId="0" borderId="0" xfId="0" applyFont="1" applyAlignment="1">
      <alignment horizontal="center"/>
    </xf>
    <xf numFmtId="49" fontId="35" fillId="5" borderId="1" xfId="1" applyNumberFormat="1" applyFont="1" applyFill="1" applyBorder="1" applyAlignment="1">
      <alignment horizontal="center" vertical="center"/>
    </xf>
    <xf numFmtId="3" fontId="43" fillId="5" borderId="1" xfId="1" applyNumberFormat="1" applyFont="1" applyFill="1" applyBorder="1" applyAlignment="1">
      <alignment horizontal="center"/>
    </xf>
    <xf numFmtId="49" fontId="43" fillId="5" borderId="1" xfId="1" applyNumberFormat="1" applyFont="1" applyFill="1" applyBorder="1" applyAlignment="1">
      <alignment horizontal="center"/>
    </xf>
    <xf numFmtId="49" fontId="35" fillId="5" borderId="1" xfId="1" applyNumberFormat="1" applyFont="1" applyFill="1" applyBorder="1" applyAlignment="1">
      <alignment horizontal="center"/>
    </xf>
    <xf numFmtId="49" fontId="35" fillId="5" borderId="1" xfId="1" applyNumberFormat="1" applyFont="1" applyFill="1" applyBorder="1" applyAlignment="1">
      <alignment horizontal="center" vertical="center" wrapText="1"/>
    </xf>
    <xf numFmtId="0" fontId="43" fillId="5" borderId="1" xfId="0" applyFont="1" applyFill="1" applyBorder="1" applyAlignment="1">
      <alignment horizontal="center"/>
    </xf>
    <xf numFmtId="0" fontId="41" fillId="6" borderId="0" xfId="24" applyFont="1" applyFill="1"/>
    <xf numFmtId="0" fontId="43" fillId="5" borderId="17" xfId="0" applyFont="1" applyFill="1" applyBorder="1" applyAlignment="1">
      <alignment horizontal="center"/>
    </xf>
    <xf numFmtId="49" fontId="47" fillId="6" borderId="13" xfId="0" applyNumberFormat="1" applyFont="1" applyFill="1" applyBorder="1" applyAlignment="1">
      <alignment horizontal="center" vertical="center"/>
    </xf>
    <xf numFmtId="49" fontId="47" fillId="6" borderId="1" xfId="1" applyNumberFormat="1" applyFont="1" applyFill="1" applyBorder="1" applyAlignment="1">
      <alignment horizontal="center" vertical="center" wrapText="1"/>
    </xf>
    <xf numFmtId="4" fontId="47" fillId="6" borderId="1" xfId="1" applyNumberFormat="1" applyFont="1" applyFill="1" applyBorder="1" applyAlignment="1">
      <alignment horizontal="right" vertical="center" wrapText="1"/>
    </xf>
    <xf numFmtId="166" fontId="48" fillId="6" borderId="1" xfId="1" applyNumberFormat="1" applyFont="1" applyFill="1" applyBorder="1" applyAlignment="1">
      <alignment horizontal="center" vertical="center" wrapText="1"/>
    </xf>
    <xf numFmtId="0" fontId="47" fillId="6" borderId="1" xfId="1" applyFont="1" applyFill="1" applyBorder="1" applyAlignment="1">
      <alignment horizontal="center" vertical="center" wrapText="1"/>
    </xf>
    <xf numFmtId="0" fontId="41" fillId="6" borderId="0" xfId="0" applyFont="1" applyFill="1" applyAlignment="1">
      <alignment horizontal="center" vertical="center"/>
    </xf>
    <xf numFmtId="49" fontId="47" fillId="6" borderId="10" xfId="1" applyNumberFormat="1" applyFont="1" applyFill="1" applyBorder="1" applyAlignment="1">
      <alignment horizontal="center" vertical="center" wrapText="1"/>
    </xf>
    <xf numFmtId="4" fontId="47" fillId="6" borderId="10" xfId="1" applyNumberFormat="1" applyFont="1" applyFill="1" applyBorder="1" applyAlignment="1">
      <alignment horizontal="right" vertical="center" wrapText="1"/>
    </xf>
    <xf numFmtId="0" fontId="47" fillId="6" borderId="10" xfId="1" applyFont="1" applyFill="1" applyBorder="1" applyAlignment="1">
      <alignment horizontal="center" vertical="center" wrapText="1"/>
    </xf>
    <xf numFmtId="0" fontId="59" fillId="6" borderId="0" xfId="0" applyFont="1" applyFill="1" applyAlignment="1">
      <alignment horizontal="center" vertical="center"/>
    </xf>
    <xf numFmtId="4" fontId="61" fillId="6" borderId="1" xfId="5" applyNumberFormat="1" applyFont="1" applyFill="1" applyBorder="1" applyAlignment="1">
      <alignment horizontal="right" vertical="center" wrapText="1"/>
    </xf>
    <xf numFmtId="49" fontId="47" fillId="6" borderId="9" xfId="1" applyNumberFormat="1" applyFont="1" applyFill="1" applyBorder="1" applyAlignment="1">
      <alignment horizontal="center" vertical="center" wrapText="1"/>
    </xf>
    <xf numFmtId="4" fontId="47" fillId="6" borderId="9" xfId="1" applyNumberFormat="1" applyFont="1" applyFill="1" applyBorder="1" applyAlignment="1">
      <alignment horizontal="right" vertical="center" wrapText="1"/>
    </xf>
    <xf numFmtId="49" fontId="47" fillId="6" borderId="15" xfId="0" applyNumberFormat="1" applyFont="1" applyFill="1" applyBorder="1" applyAlignment="1">
      <alignment horizontal="center" vertical="center"/>
    </xf>
    <xf numFmtId="49" fontId="47" fillId="6" borderId="21" xfId="0" applyNumberFormat="1" applyFont="1" applyFill="1" applyBorder="1" applyAlignment="1">
      <alignment horizontal="center" vertical="center"/>
    </xf>
    <xf numFmtId="4" fontId="40" fillId="5" borderId="1" xfId="1" applyNumberFormat="1" applyFont="1" applyFill="1" applyBorder="1" applyAlignment="1">
      <alignment horizontal="right" vertical="center"/>
    </xf>
    <xf numFmtId="0" fontId="47" fillId="6" borderId="9" xfId="1" applyFont="1" applyFill="1" applyBorder="1" applyAlignment="1">
      <alignment horizontal="center" vertical="center" wrapText="1"/>
    </xf>
    <xf numFmtId="49" fontId="64" fillId="6" borderId="1" xfId="1" applyNumberFormat="1" applyFont="1" applyFill="1" applyBorder="1" applyAlignment="1">
      <alignment horizontal="center" vertical="center" wrapText="1"/>
    </xf>
    <xf numFmtId="0" fontId="43" fillId="6" borderId="0" xfId="0" applyFont="1" applyFill="1" applyAlignment="1">
      <alignment horizontal="center" vertical="center"/>
    </xf>
    <xf numFmtId="4" fontId="64" fillId="6" borderId="1" xfId="1" applyNumberFormat="1" applyFont="1" applyFill="1" applyBorder="1" applyAlignment="1">
      <alignment horizontal="right" vertical="center" wrapText="1"/>
    </xf>
    <xf numFmtId="0" fontId="64" fillId="6" borderId="1" xfId="1" applyFont="1" applyFill="1" applyBorder="1" applyAlignment="1">
      <alignment horizontal="center" vertical="center" wrapText="1"/>
    </xf>
    <xf numFmtId="49" fontId="48" fillId="6" borderId="13" xfId="0" applyNumberFormat="1" applyFont="1" applyFill="1" applyBorder="1" applyAlignment="1">
      <alignment horizontal="center" vertical="center"/>
    </xf>
    <xf numFmtId="4" fontId="48" fillId="6" borderId="1" xfId="1" applyNumberFormat="1" applyFont="1" applyFill="1" applyBorder="1" applyAlignment="1">
      <alignment horizontal="right" vertical="center" wrapText="1"/>
    </xf>
    <xf numFmtId="49" fontId="48" fillId="6" borderId="1" xfId="1" applyNumberFormat="1" applyFont="1" applyFill="1" applyBorder="1" applyAlignment="1">
      <alignment horizontal="center" vertical="center" wrapText="1"/>
    </xf>
    <xf numFmtId="4" fontId="67" fillId="6" borderId="1" xfId="1" applyNumberFormat="1" applyFont="1" applyFill="1" applyBorder="1" applyAlignment="1">
      <alignment horizontal="right" vertical="center" wrapText="1"/>
    </xf>
    <xf numFmtId="0" fontId="68" fillId="6" borderId="1" xfId="0" applyFont="1" applyFill="1" applyBorder="1" applyAlignment="1">
      <alignment horizontal="center" vertical="center"/>
    </xf>
    <xf numFmtId="49" fontId="68" fillId="6" borderId="1" xfId="0" applyNumberFormat="1" applyFont="1" applyFill="1" applyBorder="1" applyAlignment="1">
      <alignment horizontal="center" vertical="center" wrapText="1"/>
    </xf>
    <xf numFmtId="49" fontId="67" fillId="6" borderId="1" xfId="0" applyNumberFormat="1" applyFont="1" applyFill="1" applyBorder="1" applyAlignment="1">
      <alignment horizontal="center" vertical="center"/>
    </xf>
    <xf numFmtId="49" fontId="67" fillId="6" borderId="1" xfId="1" applyNumberFormat="1" applyFont="1" applyFill="1" applyBorder="1" applyAlignment="1">
      <alignment horizontal="center" vertical="center"/>
    </xf>
    <xf numFmtId="0" fontId="67" fillId="6" borderId="1" xfId="1" applyFont="1" applyFill="1" applyBorder="1" applyAlignment="1">
      <alignment horizontal="left" vertical="center" wrapText="1"/>
    </xf>
    <xf numFmtId="49" fontId="67" fillId="6" borderId="9" xfId="0" applyNumberFormat="1" applyFont="1" applyFill="1" applyBorder="1" applyAlignment="1">
      <alignment horizontal="center" vertical="center"/>
    </xf>
    <xf numFmtId="0" fontId="67" fillId="6" borderId="9" xfId="1" applyFont="1" applyFill="1" applyBorder="1" applyAlignment="1">
      <alignment horizontal="left" vertical="center" wrapText="1"/>
    </xf>
    <xf numFmtId="0" fontId="42" fillId="6" borderId="10" xfId="0" applyFont="1" applyFill="1" applyBorder="1" applyAlignment="1">
      <alignment horizontal="center" vertical="center"/>
    </xf>
    <xf numFmtId="49" fontId="67" fillId="6" borderId="10" xfId="0" applyNumberFormat="1" applyFont="1" applyFill="1" applyBorder="1" applyAlignment="1">
      <alignment horizontal="center" vertical="center"/>
    </xf>
    <xf numFmtId="0" fontId="67" fillId="6" borderId="10" xfId="1" applyFont="1" applyFill="1" applyBorder="1" applyAlignment="1">
      <alignment horizontal="left" vertical="center" wrapText="1"/>
    </xf>
    <xf numFmtId="0" fontId="42" fillId="6" borderId="9" xfId="0" applyFont="1" applyFill="1" applyBorder="1" applyAlignment="1">
      <alignment horizontal="center" vertical="center"/>
    </xf>
    <xf numFmtId="0" fontId="42" fillId="6" borderId="1" xfId="0" applyFont="1" applyFill="1" applyBorder="1" applyAlignment="1">
      <alignment horizontal="center" vertical="center"/>
    </xf>
    <xf numFmtId="0" fontId="71" fillId="6" borderId="1" xfId="0" applyFont="1" applyFill="1" applyBorder="1" applyAlignment="1">
      <alignment horizontal="center" vertical="center"/>
    </xf>
    <xf numFmtId="49" fontId="65" fillId="6" borderId="1" xfId="0" applyNumberFormat="1" applyFont="1" applyFill="1" applyBorder="1" applyAlignment="1">
      <alignment horizontal="center" vertical="center"/>
    </xf>
    <xf numFmtId="0" fontId="65" fillId="6" borderId="1" xfId="1" applyFont="1" applyFill="1" applyBorder="1" applyAlignment="1">
      <alignment horizontal="left" vertical="center" wrapText="1"/>
    </xf>
    <xf numFmtId="0" fontId="71" fillId="6" borderId="9" xfId="0" applyFont="1" applyFill="1" applyBorder="1" applyAlignment="1">
      <alignment horizontal="center" vertical="center"/>
    </xf>
    <xf numFmtId="0" fontId="72" fillId="6" borderId="1" xfId="0" applyFont="1" applyFill="1" applyBorder="1" applyAlignment="1">
      <alignment horizontal="center" vertical="center"/>
    </xf>
    <xf numFmtId="49" fontId="68" fillId="6" borderId="1" xfId="0" applyNumberFormat="1" applyFont="1" applyFill="1" applyBorder="1" applyAlignment="1">
      <alignment horizontal="center" vertical="center"/>
    </xf>
    <xf numFmtId="4" fontId="67" fillId="6" borderId="1" xfId="1" applyNumberFormat="1" applyFont="1" applyFill="1" applyBorder="1" applyAlignment="1">
      <alignment horizontal="center" vertical="center" wrapText="1"/>
    </xf>
    <xf numFmtId="49" fontId="67" fillId="6" borderId="1" xfId="1" applyNumberFormat="1" applyFont="1" applyFill="1" applyBorder="1" applyAlignment="1" applyProtection="1">
      <alignment horizontal="center" vertical="center" wrapText="1"/>
      <protection locked="0"/>
    </xf>
    <xf numFmtId="49" fontId="63" fillId="6" borderId="1" xfId="1" applyNumberFormat="1" applyFont="1" applyFill="1" applyBorder="1" applyAlignment="1" applyProtection="1">
      <alignment horizontal="center" vertical="center" wrapText="1"/>
      <protection locked="0"/>
    </xf>
    <xf numFmtId="49" fontId="67" fillId="6" borderId="10" xfId="1" applyNumberFormat="1" applyFont="1" applyFill="1" applyBorder="1" applyAlignment="1" applyProtection="1">
      <alignment horizontal="center" vertical="center" wrapText="1"/>
      <protection locked="0"/>
    </xf>
    <xf numFmtId="49" fontId="67" fillId="6" borderId="9" xfId="1" applyNumberFormat="1" applyFont="1" applyFill="1" applyBorder="1" applyAlignment="1" applyProtection="1">
      <alignment horizontal="center" vertical="center" wrapText="1"/>
      <protection locked="0"/>
    </xf>
    <xf numFmtId="49" fontId="70" fillId="6" borderId="1" xfId="1" applyNumberFormat="1" applyFont="1" applyFill="1" applyBorder="1" applyAlignment="1" applyProtection="1">
      <alignment horizontal="center" vertical="center" wrapText="1"/>
      <protection locked="0"/>
    </xf>
    <xf numFmtId="4" fontId="65" fillId="6" borderId="1" xfId="1" applyNumberFormat="1" applyFont="1" applyFill="1" applyBorder="1" applyAlignment="1">
      <alignment horizontal="center" vertical="center" wrapText="1"/>
    </xf>
    <xf numFmtId="49" fontId="65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67" fillId="6" borderId="1" xfId="0" applyFont="1" applyFill="1" applyBorder="1" applyAlignment="1">
      <alignment horizontal="center" vertical="center" wrapText="1"/>
    </xf>
    <xf numFmtId="0" fontId="70" fillId="6" borderId="1" xfId="0" applyFont="1" applyFill="1" applyBorder="1" applyAlignment="1">
      <alignment horizontal="center" vertical="center"/>
    </xf>
    <xf numFmtId="166" fontId="67" fillId="6" borderId="1" xfId="1" applyNumberFormat="1" applyFont="1" applyFill="1" applyBorder="1" applyAlignment="1">
      <alignment horizontal="center" vertical="center" wrapText="1"/>
    </xf>
    <xf numFmtId="0" fontId="67" fillId="6" borderId="1" xfId="0" applyFont="1" applyFill="1" applyBorder="1" applyAlignment="1">
      <alignment horizontal="center" vertical="center"/>
    </xf>
    <xf numFmtId="0" fontId="67" fillId="6" borderId="9" xfId="0" applyFont="1" applyFill="1" applyBorder="1" applyAlignment="1">
      <alignment horizontal="center" vertical="center" wrapText="1"/>
    </xf>
    <xf numFmtId="166" fontId="67" fillId="6" borderId="9" xfId="1" applyNumberFormat="1" applyFont="1" applyFill="1" applyBorder="1" applyAlignment="1">
      <alignment horizontal="center" vertical="center" wrapText="1"/>
    </xf>
    <xf numFmtId="0" fontId="67" fillId="6" borderId="10" xfId="0" applyFont="1" applyFill="1" applyBorder="1" applyAlignment="1">
      <alignment horizontal="center" vertical="center"/>
    </xf>
    <xf numFmtId="0" fontId="67" fillId="6" borderId="10" xfId="0" applyFont="1" applyFill="1" applyBorder="1" applyAlignment="1">
      <alignment horizontal="center" vertical="center" wrapText="1"/>
    </xf>
    <xf numFmtId="166" fontId="67" fillId="6" borderId="10" xfId="1" applyNumberFormat="1" applyFont="1" applyFill="1" applyBorder="1" applyAlignment="1">
      <alignment horizontal="center" vertical="center" wrapText="1"/>
    </xf>
    <xf numFmtId="0" fontId="65" fillId="6" borderId="9" xfId="0" applyFont="1" applyFill="1" applyBorder="1" applyAlignment="1">
      <alignment horizontal="center" vertical="center"/>
    </xf>
    <xf numFmtId="0" fontId="67" fillId="6" borderId="1" xfId="1" applyFont="1" applyFill="1" applyBorder="1" applyAlignment="1">
      <alignment horizontal="center" vertical="center" wrapText="1"/>
    </xf>
    <xf numFmtId="0" fontId="65" fillId="6" borderId="1" xfId="0" applyFont="1" applyFill="1" applyBorder="1" applyAlignment="1">
      <alignment horizontal="center" vertical="center" wrapText="1"/>
    </xf>
    <xf numFmtId="166" fontId="65" fillId="6" borderId="1" xfId="1" applyNumberFormat="1" applyFont="1" applyFill="1" applyBorder="1" applyAlignment="1">
      <alignment horizontal="center" vertical="center" wrapText="1"/>
    </xf>
    <xf numFmtId="0" fontId="65" fillId="6" borderId="1" xfId="0" applyFont="1" applyFill="1" applyBorder="1" applyAlignment="1">
      <alignment horizontal="center" vertical="center"/>
    </xf>
    <xf numFmtId="166" fontId="68" fillId="6" borderId="1" xfId="1" applyNumberFormat="1" applyFont="1" applyFill="1" applyBorder="1" applyAlignment="1">
      <alignment horizontal="center" vertical="center" wrapText="1"/>
    </xf>
    <xf numFmtId="49" fontId="68" fillId="6" borderId="1" xfId="1" applyNumberFormat="1" applyFont="1" applyFill="1" applyBorder="1" applyAlignment="1">
      <alignment horizontal="center" vertical="center"/>
    </xf>
    <xf numFmtId="0" fontId="68" fillId="6" borderId="1" xfId="1" applyFont="1" applyFill="1" applyBorder="1" applyAlignment="1">
      <alignment horizontal="left" vertical="center" wrapText="1"/>
    </xf>
    <xf numFmtId="4" fontId="68" fillId="6" borderId="1" xfId="1" applyNumberFormat="1" applyFont="1" applyFill="1" applyBorder="1" applyAlignment="1">
      <alignment horizontal="center" vertical="center" wrapText="1"/>
    </xf>
    <xf numFmtId="49" fontId="68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48" fillId="6" borderId="1" xfId="1" applyFont="1" applyFill="1" applyBorder="1" applyAlignment="1">
      <alignment horizontal="center" vertical="center" wrapText="1"/>
    </xf>
    <xf numFmtId="0" fontId="68" fillId="6" borderId="1" xfId="0" applyFont="1" applyFill="1" applyBorder="1" applyAlignment="1">
      <alignment horizontal="center" vertical="center" wrapText="1"/>
    </xf>
    <xf numFmtId="0" fontId="75" fillId="6" borderId="0" xfId="0" applyFont="1" applyFill="1" applyAlignment="1">
      <alignment horizontal="center" vertical="center"/>
    </xf>
    <xf numFmtId="166" fontId="47" fillId="6" borderId="1" xfId="1" applyNumberFormat="1" applyFont="1" applyFill="1" applyBorder="1" applyAlignment="1">
      <alignment horizontal="center" vertical="center" wrapText="1"/>
    </xf>
    <xf numFmtId="166" fontId="47" fillId="6" borderId="9" xfId="1" applyNumberFormat="1" applyFont="1" applyFill="1" applyBorder="1" applyAlignment="1">
      <alignment horizontal="center" vertical="center" wrapText="1"/>
    </xf>
    <xf numFmtId="0" fontId="67" fillId="8" borderId="1" xfId="0" applyFont="1" applyFill="1" applyBorder="1" applyAlignment="1">
      <alignment horizontal="center" vertical="center" wrapText="1"/>
    </xf>
    <xf numFmtId="0" fontId="70" fillId="8" borderId="1" xfId="0" applyFont="1" applyFill="1" applyBorder="1" applyAlignment="1">
      <alignment horizontal="center" vertical="center"/>
    </xf>
    <xf numFmtId="0" fontId="63" fillId="8" borderId="1" xfId="0" applyFont="1" applyFill="1" applyBorder="1" applyAlignment="1">
      <alignment horizontal="center" vertical="center"/>
    </xf>
    <xf numFmtId="0" fontId="63" fillId="8" borderId="1" xfId="1" applyFont="1" applyFill="1" applyBorder="1" applyAlignment="1">
      <alignment horizontal="left" vertical="center" wrapText="1"/>
    </xf>
    <xf numFmtId="1" fontId="63" fillId="8" borderId="1" xfId="1" applyNumberFormat="1" applyFont="1" applyFill="1" applyBorder="1" applyAlignment="1">
      <alignment horizontal="center" vertical="center" wrapText="1"/>
    </xf>
    <xf numFmtId="4" fontId="63" fillId="8" borderId="1" xfId="5" applyNumberFormat="1" applyFont="1" applyFill="1" applyBorder="1" applyAlignment="1">
      <alignment horizontal="right" vertical="center" wrapText="1"/>
    </xf>
    <xf numFmtId="4" fontId="63" fillId="8" borderId="1" xfId="1" applyNumberFormat="1" applyFont="1" applyFill="1" applyBorder="1" applyAlignment="1">
      <alignment horizontal="center" vertical="center" wrapText="1"/>
    </xf>
    <xf numFmtId="49" fontId="63" fillId="8" borderId="1" xfId="1" applyNumberFormat="1" applyFont="1" applyFill="1" applyBorder="1" applyAlignment="1" applyProtection="1">
      <alignment horizontal="center" vertical="center" wrapText="1"/>
      <protection locked="0"/>
    </xf>
    <xf numFmtId="166" fontId="52" fillId="8" borderId="1" xfId="1" applyNumberFormat="1" applyFont="1" applyFill="1" applyBorder="1" applyAlignment="1">
      <alignment horizontal="center" vertical="center" wrapText="1"/>
    </xf>
    <xf numFmtId="0" fontId="52" fillId="8" borderId="1" xfId="1" applyFont="1" applyFill="1" applyBorder="1" applyAlignment="1">
      <alignment horizontal="center" vertical="center" wrapText="1"/>
    </xf>
    <xf numFmtId="0" fontId="63" fillId="8" borderId="1" xfId="0" applyFont="1" applyFill="1" applyBorder="1" applyAlignment="1">
      <alignment horizontal="center" vertical="center" wrapText="1"/>
    </xf>
    <xf numFmtId="49" fontId="63" fillId="8" borderId="1" xfId="0" applyNumberFormat="1" applyFont="1" applyFill="1" applyBorder="1" applyAlignment="1">
      <alignment horizontal="center" vertical="center"/>
    </xf>
    <xf numFmtId="49" fontId="63" fillId="8" borderId="1" xfId="1" applyNumberFormat="1" applyFont="1" applyFill="1" applyBorder="1" applyAlignment="1">
      <alignment horizontal="center" vertical="center" wrapText="1"/>
    </xf>
    <xf numFmtId="4" fontId="63" fillId="8" borderId="1" xfId="1" applyNumberFormat="1" applyFont="1" applyFill="1" applyBorder="1" applyAlignment="1">
      <alignment horizontal="right" vertical="center" wrapText="1"/>
    </xf>
    <xf numFmtId="166" fontId="63" fillId="8" borderId="1" xfId="1" applyNumberFormat="1" applyFont="1" applyFill="1" applyBorder="1" applyAlignment="1">
      <alignment horizontal="center" vertical="center" wrapText="1"/>
    </xf>
    <xf numFmtId="49" fontId="63" fillId="8" borderId="1" xfId="1" applyNumberFormat="1" applyFont="1" applyFill="1" applyBorder="1" applyAlignment="1">
      <alignment horizontal="center" vertical="center"/>
    </xf>
    <xf numFmtId="0" fontId="70" fillId="8" borderId="1" xfId="1" applyFont="1" applyFill="1" applyBorder="1" applyAlignment="1">
      <alignment horizontal="left" vertical="center" wrapText="1"/>
    </xf>
    <xf numFmtId="49" fontId="52" fillId="8" borderId="1" xfId="1" applyNumberFormat="1" applyFont="1" applyFill="1" applyBorder="1" applyAlignment="1">
      <alignment horizontal="center" vertical="center" wrapText="1"/>
    </xf>
    <xf numFmtId="4" fontId="52" fillId="8" borderId="1" xfId="1" applyNumberFormat="1" applyFont="1" applyFill="1" applyBorder="1" applyAlignment="1">
      <alignment horizontal="right" vertical="center" wrapText="1"/>
    </xf>
    <xf numFmtId="0" fontId="47" fillId="8" borderId="1" xfId="1" applyFont="1" applyFill="1" applyBorder="1" applyAlignment="1">
      <alignment horizontal="center" vertical="center" wrapText="1"/>
    </xf>
    <xf numFmtId="0" fontId="67" fillId="8" borderId="1" xfId="0" applyFont="1" applyFill="1" applyBorder="1" applyAlignment="1">
      <alignment horizontal="center" vertical="center"/>
    </xf>
    <xf numFmtId="49" fontId="26" fillId="8" borderId="1" xfId="1" applyNumberFormat="1" applyFont="1" applyFill="1" applyBorder="1" applyAlignment="1" applyProtection="1">
      <alignment horizontal="center" vertical="center" wrapText="1"/>
      <protection locked="0"/>
    </xf>
    <xf numFmtId="166" fontId="56" fillId="8" borderId="1" xfId="1" applyNumberFormat="1" applyFont="1" applyFill="1" applyBorder="1" applyAlignment="1">
      <alignment horizontal="center" vertical="center" wrapText="1"/>
    </xf>
    <xf numFmtId="0" fontId="56" fillId="8" borderId="1" xfId="1" applyFont="1" applyFill="1" applyBorder="1" applyAlignment="1">
      <alignment horizontal="center" vertical="center" wrapText="1"/>
    </xf>
    <xf numFmtId="49" fontId="70" fillId="8" borderId="1" xfId="1" applyNumberFormat="1" applyFont="1" applyFill="1" applyBorder="1" applyAlignment="1" applyProtection="1">
      <alignment horizontal="center" vertical="center" wrapText="1"/>
      <protection locked="0"/>
    </xf>
    <xf numFmtId="4" fontId="47" fillId="8" borderId="1" xfId="1" applyNumberFormat="1" applyFont="1" applyFill="1" applyBorder="1" applyAlignment="1">
      <alignment horizontal="right" vertical="center" wrapText="1"/>
    </xf>
    <xf numFmtId="0" fontId="42" fillId="8" borderId="1" xfId="0" applyFont="1" applyFill="1" applyBorder="1" applyAlignment="1">
      <alignment horizontal="center" vertical="center"/>
    </xf>
    <xf numFmtId="166" fontId="53" fillId="8" borderId="1" xfId="1" applyNumberFormat="1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left" vertical="center" wrapText="1"/>
    </xf>
    <xf numFmtId="0" fontId="55" fillId="8" borderId="1" xfId="0" applyFont="1" applyFill="1" applyBorder="1" applyAlignment="1">
      <alignment horizontal="center" vertical="center"/>
    </xf>
    <xf numFmtId="4" fontId="55" fillId="8" borderId="1" xfId="1" applyNumberFormat="1" applyFont="1" applyFill="1" applyBorder="1" applyAlignment="1">
      <alignment horizontal="right" vertical="center" wrapText="1"/>
    </xf>
    <xf numFmtId="4" fontId="55" fillId="8" borderId="1" xfId="2675" applyNumberFormat="1" applyFont="1" applyFill="1" applyBorder="1" applyAlignment="1">
      <alignment horizontal="right" vertical="center"/>
    </xf>
    <xf numFmtId="0" fontId="70" fillId="8" borderId="1" xfId="0" applyFont="1" applyFill="1" applyBorder="1" applyAlignment="1">
      <alignment horizontal="center" vertical="center" wrapText="1"/>
    </xf>
    <xf numFmtId="166" fontId="55" fillId="8" borderId="1" xfId="1" applyNumberFormat="1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center" vertical="center" wrapText="1"/>
    </xf>
    <xf numFmtId="166" fontId="70" fillId="8" borderId="1" xfId="1" applyNumberFormat="1" applyFont="1" applyFill="1" applyBorder="1" applyAlignment="1">
      <alignment horizontal="center" vertical="center" wrapText="1"/>
    </xf>
    <xf numFmtId="49" fontId="47" fillId="8" borderId="13" xfId="0" applyNumberFormat="1" applyFont="1" applyFill="1" applyBorder="1" applyAlignment="1">
      <alignment horizontal="center" vertical="center"/>
    </xf>
    <xf numFmtId="49" fontId="52" fillId="8" borderId="13" xfId="0" applyNumberFormat="1" applyFont="1" applyFill="1" applyBorder="1" applyAlignment="1">
      <alignment horizontal="center" vertical="center"/>
    </xf>
    <xf numFmtId="0" fontId="63" fillId="8" borderId="13" xfId="0" applyFont="1" applyFill="1" applyBorder="1" applyAlignment="1">
      <alignment horizontal="center" vertical="center"/>
    </xf>
    <xf numFmtId="4" fontId="21" fillId="8" borderId="1" xfId="5" applyNumberFormat="1" applyFont="1" applyFill="1" applyBorder="1" applyAlignment="1">
      <alignment horizontal="right" vertical="center" wrapText="1"/>
    </xf>
    <xf numFmtId="0" fontId="67" fillId="4" borderId="1" xfId="0" applyFont="1" applyFill="1" applyBorder="1" applyAlignment="1">
      <alignment horizontal="left" vertical="center"/>
    </xf>
    <xf numFmtId="4" fontId="40" fillId="4" borderId="1" xfId="1" applyNumberFormat="1" applyFont="1" applyFill="1" applyBorder="1" applyAlignment="1">
      <alignment horizontal="right" vertical="center"/>
    </xf>
    <xf numFmtId="49" fontId="30" fillId="4" borderId="1" xfId="1" applyNumberFormat="1" applyFont="1" applyFill="1" applyBorder="1" applyAlignment="1">
      <alignment horizontal="center"/>
    </xf>
    <xf numFmtId="4" fontId="21" fillId="6" borderId="1" xfId="1" applyNumberFormat="1" applyFont="1" applyFill="1" applyBorder="1" applyAlignment="1">
      <alignment horizontal="center" vertical="center" wrapText="1"/>
    </xf>
    <xf numFmtId="4" fontId="61" fillId="6" borderId="1" xfId="1" applyNumberFormat="1" applyFont="1" applyFill="1" applyBorder="1" applyAlignment="1">
      <alignment horizontal="center" vertical="center" wrapText="1"/>
    </xf>
    <xf numFmtId="49" fontId="65" fillId="6" borderId="1" xfId="1" applyNumberFormat="1" applyFont="1" applyFill="1" applyBorder="1" applyAlignment="1">
      <alignment horizontal="center" vertical="center" wrapText="1"/>
    </xf>
    <xf numFmtId="4" fontId="65" fillId="6" borderId="1" xfId="1" applyNumberFormat="1" applyFont="1" applyFill="1" applyBorder="1" applyAlignment="1">
      <alignment horizontal="right" vertical="center" wrapText="1"/>
    </xf>
    <xf numFmtId="166" fontId="64" fillId="6" borderId="1" xfId="1" applyNumberFormat="1" applyFont="1" applyFill="1" applyBorder="1" applyAlignment="1">
      <alignment horizontal="center" vertical="center" wrapText="1"/>
    </xf>
    <xf numFmtId="3" fontId="19" fillId="8" borderId="1" xfId="1" applyNumberFormat="1" applyFont="1" applyFill="1" applyBorder="1" applyAlignment="1">
      <alignment horizontal="right" vertical="center" wrapText="1"/>
    </xf>
    <xf numFmtId="0" fontId="73" fillId="6" borderId="1" xfId="0" applyFont="1" applyFill="1" applyBorder="1" applyAlignment="1">
      <alignment horizontal="center" vertical="center"/>
    </xf>
    <xf numFmtId="49" fontId="42" fillId="4" borderId="1" xfId="0" applyNumberFormat="1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horizontal="center" vertical="center"/>
    </xf>
    <xf numFmtId="49" fontId="35" fillId="4" borderId="1" xfId="1" applyNumberFormat="1" applyFont="1" applyFill="1" applyBorder="1" applyAlignment="1">
      <alignment horizontal="center" vertical="center"/>
    </xf>
    <xf numFmtId="3" fontId="30" fillId="4" borderId="1" xfId="1" applyNumberFormat="1" applyFont="1" applyFill="1" applyBorder="1" applyAlignment="1">
      <alignment horizontal="center" vertical="center"/>
    </xf>
    <xf numFmtId="49" fontId="42" fillId="4" borderId="1" xfId="1" applyNumberFormat="1" applyFont="1" applyFill="1" applyBorder="1" applyAlignment="1">
      <alignment horizontal="center"/>
    </xf>
    <xf numFmtId="49" fontId="42" fillId="4" borderId="1" xfId="1" applyNumberFormat="1" applyFont="1" applyFill="1" applyBorder="1" applyAlignment="1">
      <alignment horizontal="center" vertical="center" wrapText="1"/>
    </xf>
    <xf numFmtId="49" fontId="42" fillId="4" borderId="1" xfId="1" applyNumberFormat="1" applyFont="1" applyFill="1" applyBorder="1" applyAlignment="1">
      <alignment horizontal="right"/>
    </xf>
    <xf numFmtId="0" fontId="42" fillId="0" borderId="1" xfId="0" applyFont="1" applyBorder="1" applyAlignment="1">
      <alignment horizontal="center" vertical="center"/>
    </xf>
    <xf numFmtId="166" fontId="62" fillId="6" borderId="1" xfId="1" applyNumberFormat="1" applyFont="1" applyFill="1" applyBorder="1" applyAlignment="1">
      <alignment horizontal="center" vertical="center" wrapText="1"/>
    </xf>
    <xf numFmtId="4" fontId="76" fillId="0" borderId="1" xfId="5" applyNumberFormat="1" applyFont="1" applyBorder="1" applyAlignment="1">
      <alignment horizontal="right" vertical="center" wrapText="1"/>
    </xf>
    <xf numFmtId="49" fontId="70" fillId="8" borderId="1" xfId="0" applyNumberFormat="1" applyFont="1" applyFill="1" applyBorder="1" applyAlignment="1">
      <alignment horizontal="center" vertical="center"/>
    </xf>
    <xf numFmtId="4" fontId="57" fillId="8" borderId="1" xfId="5" applyNumberFormat="1" applyFont="1" applyFill="1" applyBorder="1" applyAlignment="1">
      <alignment horizontal="right" vertical="center" wrapText="1"/>
    </xf>
    <xf numFmtId="4" fontId="26" fillId="8" borderId="1" xfId="1" applyNumberFormat="1" applyFont="1" applyFill="1" applyBorder="1" applyAlignment="1">
      <alignment horizontal="center" vertical="center" wrapText="1"/>
    </xf>
    <xf numFmtId="4" fontId="55" fillId="8" borderId="1" xfId="3997" applyNumberFormat="1" applyFont="1" applyFill="1" applyBorder="1" applyAlignment="1">
      <alignment horizontal="right" vertical="center" wrapText="1"/>
    </xf>
    <xf numFmtId="49" fontId="74" fillId="6" borderId="1" xfId="1" applyNumberFormat="1" applyFont="1" applyFill="1" applyBorder="1" applyAlignment="1" applyProtection="1">
      <alignment horizontal="center" vertical="center" wrapText="1"/>
      <protection locked="0"/>
    </xf>
    <xf numFmtId="166" fontId="44" fillId="6" borderId="1" xfId="1" applyNumberFormat="1" applyFont="1" applyFill="1" applyBorder="1" applyAlignment="1">
      <alignment horizontal="center" vertical="center" wrapText="1"/>
    </xf>
    <xf numFmtId="0" fontId="33" fillId="6" borderId="1" xfId="1" applyFont="1" applyFill="1" applyBorder="1" applyAlignment="1">
      <alignment horizontal="center" vertical="center" wrapText="1"/>
    </xf>
    <xf numFmtId="0" fontId="74" fillId="6" borderId="1" xfId="0" applyFont="1" applyFill="1" applyBorder="1" applyAlignment="1">
      <alignment horizontal="center" vertical="center" wrapText="1"/>
    </xf>
    <xf numFmtId="0" fontId="61" fillId="6" borderId="1" xfId="0" applyFont="1" applyFill="1" applyBorder="1" applyAlignment="1">
      <alignment horizontal="center" vertical="center" wrapText="1"/>
    </xf>
    <xf numFmtId="0" fontId="77" fillId="6" borderId="1" xfId="0" applyFont="1" applyFill="1" applyBorder="1" applyAlignment="1">
      <alignment horizontal="center" vertical="center" wrapText="1"/>
    </xf>
    <xf numFmtId="49" fontId="67" fillId="0" borderId="1" xfId="1" applyNumberFormat="1" applyFont="1" applyBorder="1" applyAlignment="1" applyProtection="1">
      <alignment horizontal="center" vertical="center" wrapText="1"/>
      <protection locked="0"/>
    </xf>
    <xf numFmtId="0" fontId="68" fillId="6" borderId="1" xfId="0" applyFont="1" applyFill="1" applyBorder="1" applyAlignment="1">
      <alignment horizontal="left" vertical="center" wrapText="1"/>
    </xf>
    <xf numFmtId="49" fontId="41" fillId="4" borderId="11" xfId="0" applyNumberFormat="1" applyFont="1" applyFill="1" applyBorder="1" applyAlignment="1">
      <alignment horizontal="center" vertical="center"/>
    </xf>
    <xf numFmtId="49" fontId="41" fillId="4" borderId="12" xfId="0" applyNumberFormat="1" applyFont="1" applyFill="1" applyBorder="1" applyAlignment="1">
      <alignment horizontal="center" vertical="center"/>
    </xf>
    <xf numFmtId="0" fontId="30" fillId="4" borderId="12" xfId="0" applyFont="1" applyFill="1" applyBorder="1" applyAlignment="1">
      <alignment horizontal="center" vertical="center"/>
    </xf>
    <xf numFmtId="0" fontId="67" fillId="4" borderId="12" xfId="0" applyFont="1" applyFill="1" applyBorder="1" applyAlignment="1">
      <alignment horizontal="left" vertical="center"/>
    </xf>
    <xf numFmtId="4" fontId="30" fillId="4" borderId="12" xfId="1" applyNumberFormat="1" applyFont="1" applyFill="1" applyBorder="1" applyAlignment="1">
      <alignment horizontal="center" vertical="center"/>
    </xf>
    <xf numFmtId="4" fontId="40" fillId="4" borderId="12" xfId="1" applyNumberFormat="1" applyFont="1" applyFill="1" applyBorder="1" applyAlignment="1">
      <alignment horizontal="right" vertical="center"/>
    </xf>
    <xf numFmtId="3" fontId="41" fillId="4" borderId="12" xfId="1" applyNumberFormat="1" applyFont="1" applyFill="1" applyBorder="1" applyAlignment="1">
      <alignment horizontal="center" vertical="center"/>
    </xf>
    <xf numFmtId="3" fontId="41" fillId="4" borderId="12" xfId="1" applyNumberFormat="1" applyFont="1" applyFill="1" applyBorder="1" applyAlignment="1">
      <alignment horizontal="center"/>
    </xf>
    <xf numFmtId="49" fontId="41" fillId="4" borderId="12" xfId="1" applyNumberFormat="1" applyFont="1" applyFill="1" applyBorder="1" applyAlignment="1">
      <alignment horizontal="center"/>
    </xf>
    <xf numFmtId="49" fontId="30" fillId="4" borderId="12" xfId="1" applyNumberFormat="1" applyFont="1" applyFill="1" applyBorder="1" applyAlignment="1">
      <alignment horizontal="center"/>
    </xf>
    <xf numFmtId="49" fontId="30" fillId="4" borderId="12" xfId="1" applyNumberFormat="1" applyFont="1" applyFill="1" applyBorder="1" applyAlignment="1">
      <alignment horizontal="center" vertical="center" wrapText="1"/>
    </xf>
    <xf numFmtId="0" fontId="41" fillId="4" borderId="12" xfId="0" applyFont="1" applyFill="1" applyBorder="1" applyAlignment="1">
      <alignment horizontal="center"/>
    </xf>
    <xf numFmtId="0" fontId="63" fillId="6" borderId="13" xfId="0" applyFont="1" applyFill="1" applyBorder="1" applyAlignment="1">
      <alignment horizontal="center" vertical="center"/>
    </xf>
    <xf numFmtId="49" fontId="30" fillId="4" borderId="13" xfId="0" applyNumberFormat="1" applyFont="1" applyFill="1" applyBorder="1" applyAlignment="1">
      <alignment horizontal="center" vertical="center"/>
    </xf>
    <xf numFmtId="49" fontId="64" fillId="6" borderId="13" xfId="0" applyNumberFormat="1" applyFont="1" applyFill="1" applyBorder="1" applyAlignment="1">
      <alignment horizontal="center" vertical="center"/>
    </xf>
    <xf numFmtId="49" fontId="45" fillId="7" borderId="19" xfId="0" applyNumberFormat="1" applyFont="1" applyFill="1" applyBorder="1" applyAlignment="1">
      <alignment horizontal="center" vertical="center" wrapText="1"/>
    </xf>
    <xf numFmtId="49" fontId="45" fillId="7" borderId="14" xfId="0" applyNumberFormat="1" applyFont="1" applyFill="1" applyBorder="1" applyAlignment="1">
      <alignment horizontal="center" vertical="center" wrapText="1"/>
    </xf>
    <xf numFmtId="0" fontId="46" fillId="7" borderId="14" xfId="0" applyFont="1" applyFill="1" applyBorder="1" applyAlignment="1">
      <alignment horizontal="center" vertical="center" wrapText="1"/>
    </xf>
    <xf numFmtId="0" fontId="67" fillId="7" borderId="14" xfId="0" applyFont="1" applyFill="1" applyBorder="1" applyAlignment="1">
      <alignment horizontal="left" vertical="center" wrapText="1"/>
    </xf>
    <xf numFmtId="49" fontId="30" fillId="7" borderId="14" xfId="1" applyNumberFormat="1" applyFont="1" applyFill="1" applyBorder="1" applyAlignment="1">
      <alignment horizontal="center" vertical="center" wrapText="1"/>
    </xf>
    <xf numFmtId="4" fontId="0" fillId="7" borderId="14" xfId="1" applyNumberFormat="1" applyFont="1" applyFill="1" applyBorder="1" applyAlignment="1">
      <alignment horizontal="right" vertical="center" wrapText="1"/>
    </xf>
    <xf numFmtId="3" fontId="41" fillId="7" borderId="14" xfId="1" applyNumberFormat="1" applyFont="1" applyFill="1" applyBorder="1" applyAlignment="1">
      <alignment horizontal="center" wrapText="1"/>
    </xf>
    <xf numFmtId="49" fontId="41" fillId="7" borderId="14" xfId="1" applyNumberFormat="1" applyFont="1" applyFill="1" applyBorder="1" applyAlignment="1">
      <alignment horizontal="center" wrapText="1"/>
    </xf>
    <xf numFmtId="49" fontId="30" fillId="7" borderId="14" xfId="1" applyNumberFormat="1" applyFont="1" applyFill="1" applyBorder="1" applyAlignment="1">
      <alignment horizontal="center" wrapText="1"/>
    </xf>
    <xf numFmtId="0" fontId="41" fillId="7" borderId="14" xfId="0" applyFont="1" applyFill="1" applyBorder="1" applyAlignment="1">
      <alignment horizontal="center" wrapText="1"/>
    </xf>
    <xf numFmtId="0" fontId="41" fillId="7" borderId="20" xfId="0" applyFont="1" applyFill="1" applyBorder="1" applyAlignment="1">
      <alignment horizontal="center" wrapText="1"/>
    </xf>
    <xf numFmtId="0" fontId="79" fillId="0" borderId="0" xfId="0" applyFont="1" applyAlignment="1">
      <alignment horizontal="center" vertical="center"/>
    </xf>
    <xf numFmtId="49" fontId="79" fillId="0" borderId="19" xfId="1" applyNumberFormat="1" applyFont="1" applyBorder="1" applyAlignment="1">
      <alignment horizontal="center" vertical="center" textRotation="90" wrapText="1"/>
    </xf>
    <xf numFmtId="49" fontId="79" fillId="0" borderId="14" xfId="1" applyNumberFormat="1" applyFont="1" applyBorder="1" applyAlignment="1">
      <alignment horizontal="center" vertical="center" textRotation="90" wrapText="1"/>
    </xf>
    <xf numFmtId="0" fontId="79" fillId="0" borderId="14" xfId="1" applyFont="1" applyBorder="1" applyAlignment="1">
      <alignment vertical="center" wrapText="1"/>
    </xf>
    <xf numFmtId="4" fontId="79" fillId="0" borderId="14" xfId="1" applyNumberFormat="1" applyFont="1" applyBorder="1" applyAlignment="1">
      <alignment horizontal="center" vertical="center" wrapText="1"/>
    </xf>
    <xf numFmtId="3" fontId="79" fillId="0" borderId="14" xfId="1" applyNumberFormat="1" applyFont="1" applyBorder="1" applyAlignment="1">
      <alignment horizontal="center" vertical="center" wrapText="1"/>
    </xf>
    <xf numFmtId="0" fontId="79" fillId="0" borderId="14" xfId="1" applyFont="1" applyBorder="1" applyAlignment="1">
      <alignment horizontal="center" vertical="center" textRotation="90" wrapText="1"/>
    </xf>
    <xf numFmtId="0" fontId="79" fillId="0" borderId="14" xfId="1" applyFont="1" applyBorder="1" applyAlignment="1">
      <alignment horizontal="center" vertical="center" wrapText="1"/>
    </xf>
    <xf numFmtId="0" fontId="67" fillId="0" borderId="14" xfId="1" applyFont="1" applyBorder="1" applyAlignment="1">
      <alignment horizontal="center" wrapText="1"/>
    </xf>
    <xf numFmtId="0" fontId="79" fillId="0" borderId="20" xfId="1" applyFont="1" applyBorder="1" applyAlignment="1">
      <alignment horizontal="center" vertical="center" wrapText="1"/>
    </xf>
    <xf numFmtId="49" fontId="41" fillId="0" borderId="22" xfId="1" applyNumberFormat="1" applyFont="1" applyBorder="1" applyAlignment="1">
      <alignment horizontal="center" vertical="center"/>
    </xf>
    <xf numFmtId="49" fontId="41" fillId="0" borderId="18" xfId="1" applyNumberFormat="1" applyFont="1" applyBorder="1" applyAlignment="1">
      <alignment horizontal="center" vertical="center"/>
    </xf>
    <xf numFmtId="49" fontId="30" fillId="0" borderId="18" xfId="1" applyNumberFormat="1" applyFont="1" applyBorder="1" applyAlignment="1">
      <alignment horizontal="center" vertical="center"/>
    </xf>
    <xf numFmtId="49" fontId="0" fillId="0" borderId="18" xfId="1" applyNumberFormat="1" applyFont="1" applyBorder="1" applyAlignment="1">
      <alignment horizontal="center"/>
    </xf>
    <xf numFmtId="4" fontId="0" fillId="0" borderId="18" xfId="1" applyNumberFormat="1" applyFont="1" applyBorder="1" applyAlignment="1">
      <alignment horizontal="center"/>
    </xf>
    <xf numFmtId="3" fontId="41" fillId="0" borderId="18" xfId="1" applyNumberFormat="1" applyFont="1" applyBorder="1" applyAlignment="1">
      <alignment horizontal="center"/>
    </xf>
    <xf numFmtId="49" fontId="41" fillId="0" borderId="18" xfId="1" applyNumberFormat="1" applyFont="1" applyBorder="1" applyAlignment="1">
      <alignment horizontal="center"/>
    </xf>
    <xf numFmtId="49" fontId="30" fillId="0" borderId="18" xfId="1" applyNumberFormat="1" applyFont="1" applyBorder="1" applyAlignment="1">
      <alignment horizontal="center"/>
    </xf>
    <xf numFmtId="49" fontId="30" fillId="0" borderId="18" xfId="1" applyNumberFormat="1" applyFont="1" applyBorder="1" applyAlignment="1">
      <alignment horizontal="center" vertical="center" wrapText="1"/>
    </xf>
    <xf numFmtId="0" fontId="41" fillId="0" borderId="18" xfId="0" applyFont="1" applyBorder="1" applyAlignment="1">
      <alignment horizontal="center"/>
    </xf>
    <xf numFmtId="0" fontId="41" fillId="0" borderId="25" xfId="0" applyFont="1" applyBorder="1" applyAlignment="1">
      <alignment horizontal="center"/>
    </xf>
    <xf numFmtId="49" fontId="35" fillId="3" borderId="12" xfId="1" applyNumberFormat="1" applyFont="1" applyFill="1" applyBorder="1" applyAlignment="1">
      <alignment horizontal="center" vertical="center"/>
    </xf>
    <xf numFmtId="4" fontId="40" fillId="3" borderId="12" xfId="1" applyNumberFormat="1" applyFont="1" applyFill="1" applyBorder="1" applyAlignment="1">
      <alignment horizontal="right" vertical="center"/>
    </xf>
    <xf numFmtId="3" fontId="43" fillId="3" borderId="12" xfId="1" applyNumberFormat="1" applyFont="1" applyFill="1" applyBorder="1" applyAlignment="1">
      <alignment horizontal="center"/>
    </xf>
    <xf numFmtId="49" fontId="43" fillId="3" borderId="12" xfId="1" applyNumberFormat="1" applyFont="1" applyFill="1" applyBorder="1" applyAlignment="1">
      <alignment horizontal="center"/>
    </xf>
    <xf numFmtId="49" fontId="35" fillId="3" borderId="12" xfId="1" applyNumberFormat="1" applyFont="1" applyFill="1" applyBorder="1" applyAlignment="1">
      <alignment horizontal="center"/>
    </xf>
    <xf numFmtId="49" fontId="35" fillId="3" borderId="12" xfId="1" applyNumberFormat="1" applyFont="1" applyFill="1" applyBorder="1" applyAlignment="1">
      <alignment horizontal="center" vertical="center" wrapText="1"/>
    </xf>
    <xf numFmtId="0" fontId="43" fillId="3" borderId="12" xfId="0" applyFont="1" applyFill="1" applyBorder="1" applyAlignment="1">
      <alignment horizontal="center"/>
    </xf>
    <xf numFmtId="0" fontId="43" fillId="3" borderId="16" xfId="0" applyFont="1" applyFill="1" applyBorder="1" applyAlignment="1">
      <alignment horizontal="center"/>
    </xf>
    <xf numFmtId="49" fontId="35" fillId="5" borderId="24" xfId="1" applyNumberFormat="1" applyFont="1" applyFill="1" applyBorder="1" applyAlignment="1">
      <alignment horizontal="center" vertical="center"/>
    </xf>
    <xf numFmtId="4" fontId="40" fillId="5" borderId="24" xfId="1" applyNumberFormat="1" applyFont="1" applyFill="1" applyBorder="1" applyAlignment="1">
      <alignment horizontal="right" vertical="center"/>
    </xf>
    <xf numFmtId="3" fontId="43" fillId="5" borderId="24" xfId="1" applyNumberFormat="1" applyFont="1" applyFill="1" applyBorder="1" applyAlignment="1">
      <alignment horizontal="center"/>
    </xf>
    <xf numFmtId="49" fontId="43" fillId="5" borderId="24" xfId="1" applyNumberFormat="1" applyFont="1" applyFill="1" applyBorder="1" applyAlignment="1">
      <alignment horizontal="center"/>
    </xf>
    <xf numFmtId="49" fontId="35" fillId="5" borderId="24" xfId="1" applyNumberFormat="1" applyFont="1" applyFill="1" applyBorder="1" applyAlignment="1">
      <alignment horizontal="center"/>
    </xf>
    <xf numFmtId="49" fontId="35" fillId="5" borderId="24" xfId="1" applyNumberFormat="1" applyFont="1" applyFill="1" applyBorder="1" applyAlignment="1">
      <alignment horizontal="center" vertical="center" wrapText="1"/>
    </xf>
    <xf numFmtId="0" fontId="43" fillId="5" borderId="24" xfId="0" applyFont="1" applyFill="1" applyBorder="1" applyAlignment="1">
      <alignment horizontal="center"/>
    </xf>
    <xf numFmtId="0" fontId="43" fillId="5" borderId="26" xfId="0" applyFont="1" applyFill="1" applyBorder="1" applyAlignment="1">
      <alignment horizontal="center"/>
    </xf>
    <xf numFmtId="166" fontId="47" fillId="6" borderId="10" xfId="1" applyNumberFormat="1" applyFont="1" applyFill="1" applyBorder="1" applyAlignment="1">
      <alignment horizontal="center" vertical="center" wrapText="1"/>
    </xf>
    <xf numFmtId="49" fontId="67" fillId="6" borderId="10" xfId="0" applyNumberFormat="1" applyFont="1" applyFill="1" applyBorder="1" applyAlignment="1">
      <alignment horizontal="center" vertical="center" wrapText="1"/>
    </xf>
    <xf numFmtId="3" fontId="80" fillId="0" borderId="0" xfId="0" applyNumberFormat="1" applyFont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82" fillId="0" borderId="0" xfId="0" applyFont="1" applyAlignment="1">
      <alignment horizontal="left" vertical="center"/>
    </xf>
    <xf numFmtId="0" fontId="0" fillId="0" borderId="1" xfId="0" applyBorder="1"/>
    <xf numFmtId="0" fontId="0" fillId="8" borderId="1" xfId="0" applyFill="1" applyBorder="1"/>
    <xf numFmtId="0" fontId="55" fillId="8" borderId="1" xfId="0" applyFont="1" applyFill="1" applyBorder="1" applyAlignment="1">
      <alignment vertical="center" wrapText="1"/>
    </xf>
    <xf numFmtId="0" fontId="49" fillId="6" borderId="1" xfId="1" applyFont="1" applyFill="1" applyBorder="1" applyAlignment="1">
      <alignment horizontal="left" vertical="center" wrapText="1"/>
    </xf>
    <xf numFmtId="0" fontId="41" fillId="6" borderId="1" xfId="0" applyFont="1" applyFill="1" applyBorder="1" applyAlignment="1">
      <alignment horizontal="center" vertical="center"/>
    </xf>
    <xf numFmtId="0" fontId="54" fillId="8" borderId="1" xfId="1" applyFont="1" applyFill="1" applyBorder="1" applyAlignment="1">
      <alignment horizontal="left" vertical="center" wrapText="1"/>
    </xf>
    <xf numFmtId="0" fontId="69" fillId="6" borderId="1" xfId="1" applyFont="1" applyFill="1" applyBorder="1" applyAlignment="1">
      <alignment horizontal="left" vertical="center" wrapText="1"/>
    </xf>
    <xf numFmtId="0" fontId="75" fillId="6" borderId="1" xfId="0" applyFont="1" applyFill="1" applyBorder="1" applyAlignment="1">
      <alignment horizontal="center" vertical="center"/>
    </xf>
    <xf numFmtId="0" fontId="60" fillId="6" borderId="1" xfId="1" applyFont="1" applyFill="1" applyBorder="1" applyAlignment="1">
      <alignment horizontal="left" vertical="center" wrapText="1"/>
    </xf>
    <xf numFmtId="0" fontId="66" fillId="6" borderId="1" xfId="1" applyFont="1" applyFill="1" applyBorder="1" applyAlignment="1">
      <alignment horizontal="left" vertical="center" wrapText="1"/>
    </xf>
    <xf numFmtId="0" fontId="43" fillId="6" borderId="1" xfId="0" applyFont="1" applyFill="1" applyBorder="1" applyAlignment="1">
      <alignment horizontal="center" vertical="center"/>
    </xf>
    <xf numFmtId="0" fontId="49" fillId="8" borderId="1" xfId="1" applyFont="1" applyFill="1" applyBorder="1" applyAlignment="1">
      <alignment horizontal="left" vertical="center" wrapText="1"/>
    </xf>
    <xf numFmtId="0" fontId="59" fillId="6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wrapText="1"/>
    </xf>
    <xf numFmtId="0" fontId="41" fillId="0" borderId="1" xfId="0" applyFont="1" applyBorder="1"/>
    <xf numFmtId="0" fontId="60" fillId="6" borderId="1" xfId="1" applyFont="1" applyFill="1" applyBorder="1" applyAlignment="1">
      <alignment horizontal="center" vertical="center" wrapText="1"/>
    </xf>
    <xf numFmtId="0" fontId="59" fillId="6" borderId="1" xfId="0" applyFont="1" applyFill="1" applyBorder="1" applyAlignment="1">
      <alignment horizontal="center" vertical="center" wrapText="1"/>
    </xf>
    <xf numFmtId="4" fontId="59" fillId="6" borderId="1" xfId="0" applyNumberFormat="1" applyFont="1" applyFill="1" applyBorder="1" applyAlignment="1">
      <alignment horizontal="center" vertical="center"/>
    </xf>
    <xf numFmtId="0" fontId="41" fillId="4" borderId="16" xfId="0" applyFont="1" applyFill="1" applyBorder="1" applyAlignment="1">
      <alignment horizontal="center"/>
    </xf>
    <xf numFmtId="49" fontId="42" fillId="4" borderId="17" xfId="1" applyNumberFormat="1" applyFont="1" applyFill="1" applyBorder="1" applyAlignment="1">
      <alignment horizontal="right"/>
    </xf>
    <xf numFmtId="0" fontId="84" fillId="0" borderId="25" xfId="0" applyFont="1" applyBorder="1" applyAlignment="1">
      <alignment horizontal="center" vertical="center" wrapText="1"/>
    </xf>
    <xf numFmtId="0" fontId="33" fillId="0" borderId="24" xfId="0" applyFont="1" applyBorder="1" applyAlignment="1" applyProtection="1">
      <alignment horizontal="center" vertical="center" wrapText="1"/>
      <protection locked="0"/>
    </xf>
    <xf numFmtId="49" fontId="41" fillId="0" borderId="27" xfId="1" applyNumberFormat="1" applyFont="1" applyBorder="1" applyAlignment="1">
      <alignment horizontal="center"/>
    </xf>
    <xf numFmtId="0" fontId="34" fillId="0" borderId="19" xfId="1" applyFont="1" applyBorder="1" applyAlignment="1" applyProtection="1">
      <alignment horizontal="center" vertical="center" wrapText="1"/>
      <protection locked="0"/>
    </xf>
    <xf numFmtId="49" fontId="55" fillId="0" borderId="20" xfId="1" applyNumberFormat="1" applyFont="1" applyBorder="1" applyAlignment="1">
      <alignment horizontal="center" vertical="center" wrapText="1"/>
    </xf>
    <xf numFmtId="49" fontId="55" fillId="0" borderId="14" xfId="1" applyNumberFormat="1" applyFont="1" applyBorder="1" applyAlignment="1">
      <alignment horizontal="center" vertical="center" wrapText="1"/>
    </xf>
    <xf numFmtId="49" fontId="85" fillId="0" borderId="14" xfId="1" applyNumberFormat="1" applyFont="1" applyBorder="1" applyAlignment="1" applyProtection="1">
      <alignment horizontal="center" wrapText="1"/>
      <protection locked="0"/>
    </xf>
    <xf numFmtId="0" fontId="86" fillId="0" borderId="14" xfId="0" applyFont="1" applyBorder="1" applyAlignment="1">
      <alignment horizontal="center"/>
    </xf>
    <xf numFmtId="0" fontId="84" fillId="0" borderId="14" xfId="0" applyFont="1" applyBorder="1" applyAlignment="1">
      <alignment horizontal="center" vertical="center" wrapText="1"/>
    </xf>
    <xf numFmtId="0" fontId="86" fillId="0" borderId="35" xfId="0" applyFont="1" applyBorder="1" applyAlignment="1">
      <alignment horizontal="center"/>
    </xf>
    <xf numFmtId="0" fontId="86" fillId="0" borderId="24" xfId="0" applyFont="1" applyBorder="1" applyAlignment="1">
      <alignment horizontal="center" vertical="center"/>
    </xf>
    <xf numFmtId="0" fontId="60" fillId="6" borderId="9" xfId="1" applyFont="1" applyFill="1" applyBorder="1" applyAlignment="1">
      <alignment horizontal="left" vertical="center" wrapText="1"/>
    </xf>
    <xf numFmtId="0" fontId="59" fillId="6" borderId="9" xfId="0" applyFont="1" applyFill="1" applyBorder="1" applyAlignment="1">
      <alignment horizontal="center" vertical="center"/>
    </xf>
    <xf numFmtId="0" fontId="49" fillId="6" borderId="10" xfId="1" applyFont="1" applyFill="1" applyBorder="1" applyAlignment="1">
      <alignment horizontal="left" vertical="center" wrapText="1"/>
    </xf>
    <xf numFmtId="0" fontId="41" fillId="6" borderId="10" xfId="0" applyFont="1" applyFill="1" applyBorder="1" applyAlignment="1">
      <alignment horizontal="center" vertical="center"/>
    </xf>
    <xf numFmtId="0" fontId="42" fillId="0" borderId="35" xfId="0" applyFont="1" applyBorder="1" applyAlignment="1">
      <alignment horizontal="center"/>
    </xf>
    <xf numFmtId="0" fontId="49" fillId="6" borderId="9" xfId="1" applyFont="1" applyFill="1" applyBorder="1" applyAlignment="1">
      <alignment horizontal="left" vertical="center" wrapText="1"/>
    </xf>
    <xf numFmtId="0" fontId="0" fillId="6" borderId="10" xfId="0" applyFill="1" applyBorder="1"/>
    <xf numFmtId="0" fontId="0" fillId="0" borderId="10" xfId="0" applyBorder="1"/>
    <xf numFmtId="4" fontId="65" fillId="6" borderId="10" xfId="1" applyNumberFormat="1" applyFont="1" applyFill="1" applyBorder="1" applyAlignment="1">
      <alignment horizontal="right" vertical="center" wrapText="1"/>
    </xf>
    <xf numFmtId="0" fontId="41" fillId="4" borderId="30" xfId="0" applyFont="1" applyFill="1" applyBorder="1" applyAlignment="1">
      <alignment horizontal="left" vertical="center"/>
    </xf>
    <xf numFmtId="0" fontId="41" fillId="4" borderId="31" xfId="0" applyFont="1" applyFill="1" applyBorder="1" applyAlignment="1">
      <alignment horizontal="left" vertical="center"/>
    </xf>
    <xf numFmtId="0" fontId="41" fillId="0" borderId="31" xfId="0" applyFont="1" applyBorder="1" applyAlignment="1">
      <alignment horizontal="center"/>
    </xf>
    <xf numFmtId="4" fontId="40" fillId="4" borderId="31" xfId="1" applyNumberFormat="1" applyFont="1" applyFill="1" applyBorder="1" applyAlignment="1">
      <alignment horizontal="right" vertical="center"/>
    </xf>
    <xf numFmtId="0" fontId="41" fillId="0" borderId="36" xfId="0" applyFont="1" applyBorder="1" applyAlignment="1">
      <alignment horizontal="center"/>
    </xf>
    <xf numFmtId="0" fontId="43" fillId="5" borderId="37" xfId="0" applyFont="1" applyFill="1" applyBorder="1" applyAlignment="1">
      <alignment horizontal="center"/>
    </xf>
    <xf numFmtId="0" fontId="43" fillId="5" borderId="32" xfId="0" applyFont="1" applyFill="1" applyBorder="1" applyAlignment="1">
      <alignment horizontal="center"/>
    </xf>
    <xf numFmtId="0" fontId="43" fillId="0" borderId="32" xfId="0" applyFont="1" applyBorder="1" applyAlignment="1">
      <alignment horizontal="center"/>
    </xf>
    <xf numFmtId="4" fontId="40" fillId="5" borderId="32" xfId="1" applyNumberFormat="1" applyFont="1" applyFill="1" applyBorder="1" applyAlignment="1">
      <alignment horizontal="right" vertical="center"/>
    </xf>
    <xf numFmtId="0" fontId="43" fillId="0" borderId="29" xfId="0" applyFont="1" applyBorder="1" applyAlignment="1">
      <alignment horizontal="center"/>
    </xf>
    <xf numFmtId="0" fontId="41" fillId="7" borderId="19" xfId="0" applyFont="1" applyFill="1" applyBorder="1" applyAlignment="1">
      <alignment horizontal="left" vertical="center" wrapText="1"/>
    </xf>
    <xf numFmtId="0" fontId="41" fillId="7" borderId="14" xfId="0" applyFont="1" applyFill="1" applyBorder="1" applyAlignment="1">
      <alignment horizontal="left" vertical="center" wrapText="1"/>
    </xf>
    <xf numFmtId="0" fontId="41" fillId="0" borderId="14" xfId="0" applyFont="1" applyBorder="1" applyAlignment="1">
      <alignment horizontal="center" wrapText="1"/>
    </xf>
    <xf numFmtId="0" fontId="41" fillId="0" borderId="35" xfId="0" applyFont="1" applyBorder="1" applyAlignment="1">
      <alignment horizontal="center" wrapText="1"/>
    </xf>
    <xf numFmtId="0" fontId="43" fillId="9" borderId="37" xfId="0" applyFont="1" applyFill="1" applyBorder="1" applyAlignment="1">
      <alignment horizontal="center"/>
    </xf>
    <xf numFmtId="0" fontId="43" fillId="9" borderId="32" xfId="0" applyFont="1" applyFill="1" applyBorder="1" applyAlignment="1">
      <alignment horizontal="center"/>
    </xf>
    <xf numFmtId="4" fontId="40" fillId="3" borderId="32" xfId="1" applyNumberFormat="1" applyFont="1" applyFill="1" applyBorder="1" applyAlignment="1">
      <alignment horizontal="right" vertical="center"/>
    </xf>
    <xf numFmtId="0" fontId="84" fillId="9" borderId="32" xfId="0" applyFont="1" applyFill="1" applyBorder="1" applyAlignment="1">
      <alignment horizontal="center" vertical="center" wrapText="1"/>
    </xf>
    <xf numFmtId="0" fontId="43" fillId="9" borderId="29" xfId="0" applyFont="1" applyFill="1" applyBorder="1" applyAlignment="1">
      <alignment horizontal="center"/>
    </xf>
    <xf numFmtId="0" fontId="43" fillId="5" borderId="30" xfId="0" applyFont="1" applyFill="1" applyBorder="1" applyAlignment="1">
      <alignment horizontal="center"/>
    </xf>
    <xf numFmtId="0" fontId="43" fillId="5" borderId="31" xfId="0" applyFont="1" applyFill="1" applyBorder="1" applyAlignment="1">
      <alignment horizontal="center"/>
    </xf>
    <xf numFmtId="0" fontId="43" fillId="0" borderId="31" xfId="0" applyFont="1" applyBorder="1" applyAlignment="1">
      <alignment horizontal="center"/>
    </xf>
    <xf numFmtId="4" fontId="40" fillId="5" borderId="31" xfId="1" applyNumberFormat="1" applyFont="1" applyFill="1" applyBorder="1" applyAlignment="1">
      <alignment horizontal="right" vertical="center"/>
    </xf>
    <xf numFmtId="0" fontId="43" fillId="0" borderId="36" xfId="0" applyFont="1" applyBorder="1" applyAlignment="1">
      <alignment horizontal="center"/>
    </xf>
    <xf numFmtId="0" fontId="43" fillId="5" borderId="19" xfId="0" applyFont="1" applyFill="1" applyBorder="1" applyAlignment="1">
      <alignment horizontal="center"/>
    </xf>
    <xf numFmtId="0" fontId="43" fillId="5" borderId="14" xfId="0" applyFont="1" applyFill="1" applyBorder="1" applyAlignment="1">
      <alignment horizontal="center"/>
    </xf>
    <xf numFmtId="0" fontId="43" fillId="0" borderId="14" xfId="0" applyFont="1" applyBorder="1" applyAlignment="1">
      <alignment horizontal="center"/>
    </xf>
    <xf numFmtId="4" fontId="40" fillId="5" borderId="14" xfId="1" applyNumberFormat="1" applyFont="1" applyFill="1" applyBorder="1" applyAlignment="1">
      <alignment horizontal="right" vertical="center"/>
    </xf>
    <xf numFmtId="0" fontId="43" fillId="0" borderId="35" xfId="0" applyFont="1" applyBorder="1" applyAlignment="1">
      <alignment horizontal="center"/>
    </xf>
    <xf numFmtId="10" fontId="84" fillId="0" borderId="25" xfId="0" applyNumberFormat="1" applyFont="1" applyBorder="1" applyAlignment="1">
      <alignment horizontal="center" vertical="center" wrapText="1"/>
    </xf>
    <xf numFmtId="10" fontId="41" fillId="0" borderId="0" xfId="0" applyNumberFormat="1" applyFont="1"/>
    <xf numFmtId="10" fontId="84" fillId="0" borderId="14" xfId="0" applyNumberFormat="1" applyFont="1" applyBorder="1" applyAlignment="1">
      <alignment horizontal="center" vertical="center" wrapText="1"/>
    </xf>
    <xf numFmtId="10" fontId="84" fillId="9" borderId="32" xfId="0" applyNumberFormat="1" applyFont="1" applyFill="1" applyBorder="1" applyAlignment="1">
      <alignment horizontal="center" vertical="center" wrapText="1"/>
    </xf>
    <xf numFmtId="10" fontId="43" fillId="0" borderId="14" xfId="0" applyNumberFormat="1" applyFont="1" applyBorder="1" applyAlignment="1">
      <alignment horizontal="center"/>
    </xf>
    <xf numFmtId="10" fontId="43" fillId="0" borderId="31" xfId="0" applyNumberFormat="1" applyFont="1" applyBorder="1" applyAlignment="1">
      <alignment horizontal="center"/>
    </xf>
    <xf numFmtId="10" fontId="43" fillId="0" borderId="32" xfId="0" applyNumberFormat="1" applyFont="1" applyBorder="1" applyAlignment="1">
      <alignment horizontal="center"/>
    </xf>
    <xf numFmtId="10" fontId="41" fillId="0" borderId="14" xfId="0" applyNumberFormat="1" applyFont="1" applyBorder="1" applyAlignment="1">
      <alignment horizontal="center" wrapText="1"/>
    </xf>
    <xf numFmtId="10" fontId="41" fillId="0" borderId="31" xfId="0" applyNumberFormat="1" applyFont="1" applyBorder="1" applyAlignment="1">
      <alignment horizontal="center"/>
    </xf>
    <xf numFmtId="10" fontId="0" fillId="0" borderId="10" xfId="0" applyNumberFormat="1" applyBorder="1"/>
    <xf numFmtId="4" fontId="84" fillId="0" borderId="25" xfId="0" applyNumberFormat="1" applyFont="1" applyBorder="1" applyAlignment="1">
      <alignment horizontal="center" vertical="center" wrapText="1"/>
    </xf>
    <xf numFmtId="4" fontId="41" fillId="0" borderId="0" xfId="0" applyNumberFormat="1" applyFont="1"/>
    <xf numFmtId="4" fontId="84" fillId="0" borderId="14" xfId="0" applyNumberFormat="1" applyFont="1" applyBorder="1" applyAlignment="1">
      <alignment horizontal="center" vertical="center" wrapText="1"/>
    </xf>
    <xf numFmtId="4" fontId="84" fillId="9" borderId="32" xfId="0" applyNumberFormat="1" applyFont="1" applyFill="1" applyBorder="1" applyAlignment="1">
      <alignment horizontal="center" vertical="center" wrapText="1"/>
    </xf>
    <xf numFmtId="4" fontId="43" fillId="0" borderId="14" xfId="0" applyNumberFormat="1" applyFont="1" applyBorder="1" applyAlignment="1">
      <alignment horizontal="center"/>
    </xf>
    <xf numFmtId="4" fontId="43" fillId="0" borderId="31" xfId="0" applyNumberFormat="1" applyFont="1" applyBorder="1" applyAlignment="1">
      <alignment horizontal="center"/>
    </xf>
    <xf numFmtId="4" fontId="43" fillId="0" borderId="32" xfId="0" applyNumberFormat="1" applyFont="1" applyBorder="1" applyAlignment="1">
      <alignment horizontal="center"/>
    </xf>
    <xf numFmtId="4" fontId="41" fillId="0" borderId="14" xfId="0" applyNumberFormat="1" applyFont="1" applyBorder="1" applyAlignment="1">
      <alignment horizontal="center" wrapText="1"/>
    </xf>
    <xf numFmtId="4" fontId="41" fillId="0" borderId="31" xfId="0" applyNumberFormat="1" applyFont="1" applyBorder="1" applyAlignment="1">
      <alignment horizontal="center"/>
    </xf>
    <xf numFmtId="4" fontId="0" fillId="0" borderId="10" xfId="0" applyNumberFormat="1" applyBorder="1"/>
    <xf numFmtId="0" fontId="69" fillId="6" borderId="1" xfId="1" applyFont="1" applyFill="1" applyBorder="1" applyAlignment="1">
      <alignment horizontal="center" vertical="center" wrapText="1"/>
    </xf>
    <xf numFmtId="0" fontId="49" fillId="6" borderId="1" xfId="1" applyFont="1" applyFill="1" applyBorder="1" applyAlignment="1">
      <alignment horizontal="center" vertical="center" wrapText="1"/>
    </xf>
    <xf numFmtId="0" fontId="49" fillId="6" borderId="1" xfId="1" applyFont="1" applyFill="1" applyBorder="1" applyAlignment="1">
      <alignment horizontal="center" vertical="top" wrapText="1"/>
    </xf>
    <xf numFmtId="0" fontId="41" fillId="6" borderId="1" xfId="0" applyFont="1" applyFill="1" applyBorder="1" applyAlignment="1">
      <alignment horizontal="center" vertical="center" wrapText="1"/>
    </xf>
    <xf numFmtId="14" fontId="59" fillId="6" borderId="1" xfId="0" applyNumberFormat="1" applyFont="1" applyFill="1" applyBorder="1" applyAlignment="1">
      <alignment horizontal="center" vertical="center"/>
    </xf>
    <xf numFmtId="0" fontId="89" fillId="6" borderId="1" xfId="0" applyFont="1" applyFill="1" applyBorder="1" applyAlignment="1">
      <alignment horizontal="center" vertical="center" wrapText="1"/>
    </xf>
    <xf numFmtId="4" fontId="89" fillId="6" borderId="1" xfId="0" applyNumberFormat="1" applyFont="1" applyFill="1" applyBorder="1" applyAlignment="1">
      <alignment horizontal="center" vertical="center" wrapText="1"/>
    </xf>
    <xf numFmtId="14" fontId="89" fillId="6" borderId="1" xfId="0" applyNumberFormat="1" applyFont="1" applyFill="1" applyBorder="1" applyAlignment="1">
      <alignment horizontal="center" vertical="center" wrapText="1"/>
    </xf>
    <xf numFmtId="0" fontId="69" fillId="8" borderId="1" xfId="1" applyFont="1" applyFill="1" applyBorder="1" applyAlignment="1">
      <alignment horizontal="left" vertical="center" wrapText="1"/>
    </xf>
    <xf numFmtId="0" fontId="69" fillId="10" borderId="1" xfId="1" applyFont="1" applyFill="1" applyBorder="1" applyAlignment="1">
      <alignment horizontal="center" vertical="center" wrapText="1"/>
    </xf>
    <xf numFmtId="0" fontId="69" fillId="6" borderId="9" xfId="1" applyFont="1" applyFill="1" applyBorder="1" applyAlignment="1">
      <alignment horizontal="left" vertical="center" wrapText="1"/>
    </xf>
    <xf numFmtId="0" fontId="69" fillId="6" borderId="10" xfId="1" applyFont="1" applyFill="1" applyBorder="1" applyAlignment="1">
      <alignment horizontal="left" vertical="center" wrapText="1"/>
    </xf>
    <xf numFmtId="0" fontId="75" fillId="0" borderId="0" xfId="0" applyFont="1" applyAlignment="1">
      <alignment horizontal="left"/>
    </xf>
    <xf numFmtId="0" fontId="69" fillId="6" borderId="10" xfId="1" applyFont="1" applyFill="1" applyBorder="1" applyAlignment="1">
      <alignment horizontal="center" vertical="center" wrapText="1"/>
    </xf>
    <xf numFmtId="10" fontId="0" fillId="10" borderId="10" xfId="0" applyNumberFormat="1" applyFill="1" applyBorder="1"/>
    <xf numFmtId="4" fontId="0" fillId="10" borderId="10" xfId="0" applyNumberFormat="1" applyFill="1" applyBorder="1"/>
    <xf numFmtId="0" fontId="49" fillId="6" borderId="10" xfId="1" applyFont="1" applyFill="1" applyBorder="1" applyAlignment="1">
      <alignment horizontal="center" vertical="center" wrapText="1"/>
    </xf>
    <xf numFmtId="49" fontId="78" fillId="4" borderId="1" xfId="0" applyNumberFormat="1" applyFont="1" applyFill="1" applyBorder="1" applyAlignment="1">
      <alignment horizontal="center" vertical="center"/>
    </xf>
    <xf numFmtId="0" fontId="78" fillId="4" borderId="1" xfId="0" applyFont="1" applyFill="1" applyBorder="1" applyAlignment="1">
      <alignment horizontal="center" vertical="center"/>
    </xf>
    <xf numFmtId="0" fontId="78" fillId="4" borderId="1" xfId="0" applyFont="1" applyFill="1" applyBorder="1" applyAlignment="1">
      <alignment horizontal="left" vertical="center"/>
    </xf>
    <xf numFmtId="49" fontId="78" fillId="4" borderId="1" xfId="1" applyNumberFormat="1" applyFont="1" applyFill="1" applyBorder="1" applyAlignment="1">
      <alignment horizontal="center" vertical="center"/>
    </xf>
    <xf numFmtId="4" fontId="27" fillId="4" borderId="1" xfId="1" applyNumberFormat="1" applyFont="1" applyFill="1" applyBorder="1" applyAlignment="1">
      <alignment horizontal="right" vertical="center"/>
    </xf>
    <xf numFmtId="49" fontId="78" fillId="4" borderId="1" xfId="1" applyNumberFormat="1" applyFont="1" applyFill="1" applyBorder="1" applyAlignment="1">
      <alignment horizontal="center"/>
    </xf>
    <xf numFmtId="49" fontId="78" fillId="4" borderId="1" xfId="1" applyNumberFormat="1" applyFont="1" applyFill="1" applyBorder="1" applyAlignment="1">
      <alignment horizontal="center" vertical="center" wrapText="1"/>
    </xf>
    <xf numFmtId="49" fontId="78" fillId="4" borderId="1" xfId="1" applyNumberFormat="1" applyFont="1" applyFill="1" applyBorder="1" applyAlignment="1">
      <alignment horizontal="right"/>
    </xf>
    <xf numFmtId="0" fontId="77" fillId="4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/>
    </xf>
    <xf numFmtId="0" fontId="61" fillId="6" borderId="1" xfId="0" applyFont="1" applyFill="1" applyBorder="1" applyAlignment="1">
      <alignment horizontal="left" vertical="center" wrapText="1"/>
    </xf>
    <xf numFmtId="49" fontId="61" fillId="6" borderId="1" xfId="2395" applyNumberFormat="1" applyFont="1" applyFill="1" applyBorder="1" applyAlignment="1">
      <alignment horizontal="center" vertical="center" wrapText="1"/>
    </xf>
    <xf numFmtId="10" fontId="0" fillId="6" borderId="10" xfId="0" applyNumberFormat="1" applyFill="1" applyBorder="1"/>
    <xf numFmtId="4" fontId="0" fillId="6" borderId="10" xfId="0" applyNumberFormat="1" applyFill="1" applyBorder="1"/>
    <xf numFmtId="3" fontId="83" fillId="0" borderId="0" xfId="0" applyNumberFormat="1" applyFont="1" applyAlignment="1">
      <alignment vertical="center" wrapText="1"/>
    </xf>
    <xf numFmtId="49" fontId="47" fillId="6" borderId="1" xfId="0" applyNumberFormat="1" applyFont="1" applyFill="1" applyBorder="1" applyAlignment="1">
      <alignment horizontal="center" vertical="center"/>
    </xf>
    <xf numFmtId="0" fontId="73" fillId="0" borderId="1" xfId="0" applyFont="1" applyBorder="1" applyAlignment="1">
      <alignment horizontal="center" vertical="center"/>
    </xf>
    <xf numFmtId="4" fontId="67" fillId="0" borderId="1" xfId="1" applyNumberFormat="1" applyFont="1" applyBorder="1" applyAlignment="1">
      <alignment horizontal="right" vertical="center" wrapText="1"/>
    </xf>
    <xf numFmtId="0" fontId="59" fillId="6" borderId="10" xfId="0" applyFont="1" applyFill="1" applyBorder="1" applyAlignment="1">
      <alignment horizontal="center" vertical="center" wrapText="1"/>
    </xf>
    <xf numFmtId="0" fontId="92" fillId="6" borderId="1" xfId="1" applyFont="1" applyFill="1" applyBorder="1" applyAlignment="1">
      <alignment horizontal="center" vertical="center" wrapText="1"/>
    </xf>
    <xf numFmtId="0" fontId="93" fillId="6" borderId="1" xfId="0" applyFont="1" applyFill="1" applyBorder="1" applyAlignment="1">
      <alignment horizontal="center" vertical="center"/>
    </xf>
    <xf numFmtId="0" fontId="93" fillId="6" borderId="1" xfId="0" applyFont="1" applyFill="1" applyBorder="1" applyAlignment="1">
      <alignment horizontal="center" vertical="center" wrapText="1"/>
    </xf>
    <xf numFmtId="4" fontId="93" fillId="6" borderId="1" xfId="0" applyNumberFormat="1" applyFont="1" applyFill="1" applyBorder="1" applyAlignment="1">
      <alignment horizontal="center" vertical="center"/>
    </xf>
    <xf numFmtId="14" fontId="93" fillId="6" borderId="1" xfId="0" applyNumberFormat="1" applyFont="1" applyFill="1" applyBorder="1" applyAlignment="1">
      <alignment horizontal="center" vertical="center"/>
    </xf>
    <xf numFmtId="0" fontId="94" fillId="6" borderId="1" xfId="1" applyFont="1" applyFill="1" applyBorder="1" applyAlignment="1">
      <alignment horizontal="center" vertical="center" wrapText="1"/>
    </xf>
    <xf numFmtId="0" fontId="95" fillId="6" borderId="1" xfId="0" applyFont="1" applyFill="1" applyBorder="1" applyAlignment="1">
      <alignment horizontal="center" vertical="center"/>
    </xf>
    <xf numFmtId="0" fontId="95" fillId="6" borderId="1" xfId="0" applyFont="1" applyFill="1" applyBorder="1" applyAlignment="1">
      <alignment horizontal="center" vertical="center" wrapText="1"/>
    </xf>
    <xf numFmtId="4" fontId="95" fillId="6" borderId="1" xfId="0" applyNumberFormat="1" applyFont="1" applyFill="1" applyBorder="1" applyAlignment="1">
      <alignment horizontal="center" vertical="center"/>
    </xf>
    <xf numFmtId="14" fontId="95" fillId="6" borderId="1" xfId="0" applyNumberFormat="1" applyFont="1" applyFill="1" applyBorder="1" applyAlignment="1">
      <alignment horizontal="center" vertical="center"/>
    </xf>
    <xf numFmtId="49" fontId="95" fillId="6" borderId="1" xfId="0" applyNumberFormat="1" applyFont="1" applyFill="1" applyBorder="1" applyAlignment="1">
      <alignment horizontal="center" vertical="center"/>
    </xf>
    <xf numFmtId="49" fontId="96" fillId="6" borderId="1" xfId="0" applyNumberFormat="1" applyFont="1" applyFill="1" applyBorder="1" applyAlignment="1">
      <alignment horizontal="center" vertical="center" wrapText="1"/>
    </xf>
    <xf numFmtId="49" fontId="96" fillId="6" borderId="24" xfId="0" applyNumberFormat="1" applyFont="1" applyFill="1" applyBorder="1" applyAlignment="1">
      <alignment horizontal="center" vertical="center" wrapText="1"/>
    </xf>
    <xf numFmtId="4" fontId="96" fillId="6" borderId="1" xfId="0" applyNumberFormat="1" applyFont="1" applyFill="1" applyBorder="1" applyAlignment="1">
      <alignment horizontal="center" vertical="center" wrapText="1"/>
    </xf>
    <xf numFmtId="14" fontId="96" fillId="6" borderId="1" xfId="0" applyNumberFormat="1" applyFont="1" applyFill="1" applyBorder="1" applyAlignment="1">
      <alignment horizontal="center" vertical="center" wrapText="1"/>
    </xf>
    <xf numFmtId="0" fontId="94" fillId="8" borderId="1" xfId="1" applyFont="1" applyFill="1" applyBorder="1" applyAlignment="1">
      <alignment horizontal="center" vertical="center" wrapText="1"/>
    </xf>
    <xf numFmtId="0" fontId="94" fillId="6" borderId="1" xfId="1" applyFont="1" applyFill="1" applyBorder="1" applyAlignment="1">
      <alignment horizontal="left" vertical="center" wrapText="1"/>
    </xf>
    <xf numFmtId="4" fontId="96" fillId="6" borderId="1" xfId="1" applyNumberFormat="1" applyFont="1" applyFill="1" applyBorder="1" applyAlignment="1">
      <alignment horizontal="right" vertical="center" wrapText="1"/>
    </xf>
    <xf numFmtId="0" fontId="60" fillId="8" borderId="1" xfId="1" applyFont="1" applyFill="1" applyBorder="1" applyAlignment="1">
      <alignment horizontal="center" vertical="center" wrapText="1"/>
    </xf>
    <xf numFmtId="0" fontId="59" fillId="10" borderId="1" xfId="0" applyFont="1" applyFill="1" applyBorder="1" applyAlignment="1">
      <alignment horizontal="center" vertical="center"/>
    </xf>
    <xf numFmtId="49" fontId="67" fillId="10" borderId="1" xfId="0" applyNumberFormat="1" applyFont="1" applyFill="1" applyBorder="1" applyAlignment="1">
      <alignment horizontal="center" vertical="center"/>
    </xf>
    <xf numFmtId="0" fontId="67" fillId="10" borderId="1" xfId="1" applyFont="1" applyFill="1" applyBorder="1" applyAlignment="1">
      <alignment horizontal="left" vertical="center" wrapText="1"/>
    </xf>
    <xf numFmtId="4" fontId="47" fillId="10" borderId="1" xfId="1" applyNumberFormat="1" applyFont="1" applyFill="1" applyBorder="1" applyAlignment="1">
      <alignment horizontal="right" vertical="center" wrapText="1"/>
    </xf>
    <xf numFmtId="49" fontId="67" fillId="10" borderId="1" xfId="1" applyNumberFormat="1" applyFont="1" applyFill="1" applyBorder="1" applyAlignment="1" applyProtection="1">
      <alignment horizontal="center" vertical="center" wrapText="1"/>
      <protection locked="0"/>
    </xf>
    <xf numFmtId="166" fontId="67" fillId="10" borderId="1" xfId="1" applyNumberFormat="1" applyFont="1" applyFill="1" applyBorder="1" applyAlignment="1">
      <alignment horizontal="center" vertical="center" wrapText="1"/>
    </xf>
    <xf numFmtId="0" fontId="67" fillId="10" borderId="1" xfId="0" applyFont="1" applyFill="1" applyBorder="1" applyAlignment="1">
      <alignment horizontal="center" vertical="center"/>
    </xf>
    <xf numFmtId="0" fontId="42" fillId="10" borderId="1" xfId="0" applyFont="1" applyFill="1" applyBorder="1" applyAlignment="1">
      <alignment horizontal="center" vertical="center"/>
    </xf>
    <xf numFmtId="0" fontId="41" fillId="10" borderId="1" xfId="0" applyFont="1" applyFill="1" applyBorder="1" applyAlignment="1">
      <alignment horizontal="center" vertical="center"/>
    </xf>
    <xf numFmtId="0" fontId="30" fillId="4" borderId="30" xfId="0" applyFont="1" applyFill="1" applyBorder="1" applyAlignment="1">
      <alignment horizontal="left" vertical="center"/>
    </xf>
    <xf numFmtId="0" fontId="30" fillId="4" borderId="31" xfId="0" applyFont="1" applyFill="1" applyBorder="1" applyAlignment="1">
      <alignment horizontal="left" vertical="center"/>
    </xf>
    <xf numFmtId="10" fontId="0" fillId="0" borderId="1" xfId="0" applyNumberFormat="1" applyBorder="1"/>
    <xf numFmtId="4" fontId="0" fillId="0" borderId="1" xfId="0" applyNumberFormat="1" applyBorder="1"/>
    <xf numFmtId="0" fontId="94" fillId="10" borderId="1" xfId="1" applyFont="1" applyFill="1" applyBorder="1" applyAlignment="1">
      <alignment horizontal="center" vertical="center" wrapText="1"/>
    </xf>
    <xf numFmtId="0" fontId="95" fillId="10" borderId="1" xfId="0" applyFont="1" applyFill="1" applyBorder="1" applyAlignment="1">
      <alignment horizontal="center" vertical="center"/>
    </xf>
    <xf numFmtId="0" fontId="95" fillId="10" borderId="1" xfId="0" applyFont="1" applyFill="1" applyBorder="1" applyAlignment="1">
      <alignment horizontal="center" vertical="center" wrapText="1"/>
    </xf>
    <xf numFmtId="4" fontId="95" fillId="10" borderId="1" xfId="0" applyNumberFormat="1" applyFont="1" applyFill="1" applyBorder="1" applyAlignment="1">
      <alignment horizontal="center" vertical="center"/>
    </xf>
    <xf numFmtId="14" fontId="95" fillId="10" borderId="1" xfId="0" applyNumberFormat="1" applyFont="1" applyFill="1" applyBorder="1" applyAlignment="1">
      <alignment horizontal="center" vertical="center"/>
    </xf>
    <xf numFmtId="0" fontId="97" fillId="6" borderId="1" xfId="1" applyFont="1" applyFill="1" applyBorder="1" applyAlignment="1">
      <alignment horizontal="center" vertical="center" wrapText="1"/>
    </xf>
    <xf numFmtId="0" fontId="97" fillId="8" borderId="1" xfId="1" applyFont="1" applyFill="1" applyBorder="1" applyAlignment="1">
      <alignment horizontal="left" vertical="center" wrapText="1"/>
    </xf>
    <xf numFmtId="0" fontId="94" fillId="8" borderId="1" xfId="1" applyFont="1" applyFill="1" applyBorder="1" applyAlignment="1">
      <alignment horizontal="left" vertical="center" wrapText="1"/>
    </xf>
    <xf numFmtId="0" fontId="60" fillId="10" borderId="1" xfId="1" applyFont="1" applyFill="1" applyBorder="1" applyAlignment="1">
      <alignment horizontal="center" vertical="center" wrapText="1"/>
    </xf>
    <xf numFmtId="0" fontId="59" fillId="10" borderId="1" xfId="0" applyFont="1" applyFill="1" applyBorder="1" applyAlignment="1">
      <alignment horizontal="center" vertical="center" wrapText="1"/>
    </xf>
    <xf numFmtId="4" fontId="59" fillId="10" borderId="1" xfId="0" applyNumberFormat="1" applyFont="1" applyFill="1" applyBorder="1" applyAlignment="1">
      <alignment horizontal="center" vertical="center"/>
    </xf>
    <xf numFmtId="14" fontId="59" fillId="10" borderId="1" xfId="0" applyNumberFormat="1" applyFont="1" applyFill="1" applyBorder="1" applyAlignment="1">
      <alignment horizontal="center" vertical="center"/>
    </xf>
    <xf numFmtId="49" fontId="98" fillId="6" borderId="1" xfId="0" applyNumberFormat="1" applyFont="1" applyFill="1" applyBorder="1" applyAlignment="1">
      <alignment horizontal="center" vertical="center" wrapText="1"/>
    </xf>
    <xf numFmtId="0" fontId="98" fillId="6" borderId="1" xfId="0" applyFont="1" applyFill="1" applyBorder="1" applyAlignment="1">
      <alignment horizontal="center" vertical="center" wrapText="1"/>
    </xf>
    <xf numFmtId="4" fontId="98" fillId="6" borderId="1" xfId="0" applyNumberFormat="1" applyFont="1" applyFill="1" applyBorder="1" applyAlignment="1">
      <alignment horizontal="center" vertical="center" wrapText="1"/>
    </xf>
    <xf numFmtId="14" fontId="98" fillId="6" borderId="1" xfId="0" applyNumberFormat="1" applyFont="1" applyFill="1" applyBorder="1" applyAlignment="1">
      <alignment horizontal="center" vertical="center" wrapText="1"/>
    </xf>
    <xf numFmtId="0" fontId="89" fillId="6" borderId="1" xfId="0" applyFont="1" applyFill="1" applyBorder="1" applyAlignment="1">
      <alignment horizontal="center" vertical="center"/>
    </xf>
    <xf numFmtId="0" fontId="68" fillId="6" borderId="0" xfId="24" applyFont="1" applyFill="1"/>
    <xf numFmtId="0" fontId="41" fillId="6" borderId="0" xfId="0" applyFont="1" applyFill="1" applyAlignment="1">
      <alignment horizontal="left"/>
    </xf>
    <xf numFmtId="0" fontId="59" fillId="6" borderId="0" xfId="0" applyFont="1" applyFill="1" applyAlignment="1">
      <alignment horizontal="center" vertical="center" wrapText="1"/>
    </xf>
    <xf numFmtId="0" fontId="49" fillId="6" borderId="40" xfId="1" applyFont="1" applyFill="1" applyBorder="1" applyAlignment="1">
      <alignment horizontal="left" vertical="center" wrapText="1"/>
    </xf>
    <xf numFmtId="0" fontId="67" fillId="6" borderId="41" xfId="0" applyFont="1" applyFill="1" applyBorder="1" applyAlignment="1">
      <alignment horizontal="center" vertical="center"/>
    </xf>
    <xf numFmtId="0" fontId="49" fillId="6" borderId="39" xfId="1" applyFont="1" applyFill="1" applyBorder="1" applyAlignment="1">
      <alignment horizontal="left" vertical="center" wrapText="1"/>
    </xf>
    <xf numFmtId="49" fontId="67" fillId="11" borderId="1" xfId="1" applyNumberFormat="1" applyFont="1" applyFill="1" applyBorder="1" applyAlignment="1">
      <alignment horizontal="center" vertical="center"/>
    </xf>
    <xf numFmtId="0" fontId="67" fillId="11" borderId="1" xfId="1" applyFont="1" applyFill="1" applyBorder="1" applyAlignment="1">
      <alignment horizontal="left" vertical="center" wrapText="1"/>
    </xf>
    <xf numFmtId="49" fontId="47" fillId="11" borderId="1" xfId="1" applyNumberFormat="1" applyFont="1" applyFill="1" applyBorder="1" applyAlignment="1">
      <alignment horizontal="center" vertical="center" wrapText="1"/>
    </xf>
    <xf numFmtId="4" fontId="47" fillId="11" borderId="1" xfId="1" applyNumberFormat="1" applyFont="1" applyFill="1" applyBorder="1" applyAlignment="1">
      <alignment horizontal="right" vertical="center" wrapText="1"/>
    </xf>
    <xf numFmtId="4" fontId="67" fillId="11" borderId="1" xfId="1" applyNumberFormat="1" applyFont="1" applyFill="1" applyBorder="1" applyAlignment="1">
      <alignment horizontal="center" vertical="center" wrapText="1"/>
    </xf>
    <xf numFmtId="49" fontId="67" fillId="11" borderId="1" xfId="1" applyNumberFormat="1" applyFont="1" applyFill="1" applyBorder="1" applyAlignment="1" applyProtection="1">
      <alignment horizontal="center" vertical="center" wrapText="1"/>
      <protection locked="0"/>
    </xf>
    <xf numFmtId="166" fontId="48" fillId="11" borderId="1" xfId="1" applyNumberFormat="1" applyFont="1" applyFill="1" applyBorder="1" applyAlignment="1">
      <alignment horizontal="center" vertical="center" wrapText="1"/>
    </xf>
    <xf numFmtId="0" fontId="47" fillId="11" borderId="1" xfId="1" applyFont="1" applyFill="1" applyBorder="1" applyAlignment="1">
      <alignment horizontal="center" vertical="center" wrapText="1"/>
    </xf>
    <xf numFmtId="0" fontId="67" fillId="11" borderId="1" xfId="0" applyFont="1" applyFill="1" applyBorder="1" applyAlignment="1">
      <alignment horizontal="center" vertical="center" wrapText="1"/>
    </xf>
    <xf numFmtId="166" fontId="67" fillId="11" borderId="1" xfId="1" applyNumberFormat="1" applyFont="1" applyFill="1" applyBorder="1" applyAlignment="1">
      <alignment horizontal="center" vertical="center" wrapText="1"/>
    </xf>
    <xf numFmtId="0" fontId="67" fillId="11" borderId="1" xfId="0" applyFont="1" applyFill="1" applyBorder="1" applyAlignment="1">
      <alignment horizontal="center" vertical="center"/>
    </xf>
    <xf numFmtId="0" fontId="42" fillId="11" borderId="1" xfId="0" applyFont="1" applyFill="1" applyBorder="1" applyAlignment="1">
      <alignment horizontal="center" vertical="center"/>
    </xf>
    <xf numFmtId="0" fontId="67" fillId="11" borderId="41" xfId="0" applyFont="1" applyFill="1" applyBorder="1" applyAlignment="1">
      <alignment horizontal="center" vertical="center"/>
    </xf>
    <xf numFmtId="49" fontId="67" fillId="11" borderId="9" xfId="1" applyNumberFormat="1" applyFont="1" applyFill="1" applyBorder="1" applyAlignment="1">
      <alignment horizontal="center" vertical="center"/>
    </xf>
    <xf numFmtId="0" fontId="67" fillId="11" borderId="9" xfId="1" applyFont="1" applyFill="1" applyBorder="1" applyAlignment="1">
      <alignment horizontal="left" vertical="center" wrapText="1"/>
    </xf>
    <xf numFmtId="49" fontId="47" fillId="11" borderId="9" xfId="1" applyNumberFormat="1" applyFont="1" applyFill="1" applyBorder="1" applyAlignment="1">
      <alignment horizontal="center" vertical="center" wrapText="1"/>
    </xf>
    <xf numFmtId="4" fontId="47" fillId="11" borderId="9" xfId="1" applyNumberFormat="1" applyFont="1" applyFill="1" applyBorder="1" applyAlignment="1">
      <alignment horizontal="right" vertical="center" wrapText="1"/>
    </xf>
    <xf numFmtId="4" fontId="67" fillId="11" borderId="9" xfId="1" applyNumberFormat="1" applyFont="1" applyFill="1" applyBorder="1" applyAlignment="1">
      <alignment horizontal="center" vertical="center" wrapText="1"/>
    </xf>
    <xf numFmtId="49" fontId="67" fillId="11" borderId="9" xfId="1" applyNumberFormat="1" applyFont="1" applyFill="1" applyBorder="1" applyAlignment="1" applyProtection="1">
      <alignment horizontal="center" vertical="center" wrapText="1"/>
      <protection locked="0"/>
    </xf>
    <xf numFmtId="0" fontId="47" fillId="11" borderId="9" xfId="1" applyFont="1" applyFill="1" applyBorder="1" applyAlignment="1">
      <alignment horizontal="center" vertical="center" wrapText="1"/>
    </xf>
    <xf numFmtId="0" fontId="67" fillId="11" borderId="9" xfId="0" applyFont="1" applyFill="1" applyBorder="1" applyAlignment="1">
      <alignment horizontal="center" vertical="center" wrapText="1"/>
    </xf>
    <xf numFmtId="166" fontId="67" fillId="11" borderId="9" xfId="1" applyNumberFormat="1" applyFont="1" applyFill="1" applyBorder="1" applyAlignment="1">
      <alignment horizontal="center" vertical="center" wrapText="1"/>
    </xf>
    <xf numFmtId="0" fontId="67" fillId="11" borderId="9" xfId="0" applyFont="1" applyFill="1" applyBorder="1" applyAlignment="1">
      <alignment horizontal="center" vertical="center"/>
    </xf>
    <xf numFmtId="0" fontId="42" fillId="11" borderId="9" xfId="0" applyFont="1" applyFill="1" applyBorder="1" applyAlignment="1">
      <alignment horizontal="center" vertical="center"/>
    </xf>
    <xf numFmtId="0" fontId="67" fillId="11" borderId="42" xfId="0" applyFont="1" applyFill="1" applyBorder="1" applyAlignment="1">
      <alignment horizontal="center" vertical="center"/>
    </xf>
    <xf numFmtId="49" fontId="47" fillId="6" borderId="38" xfId="0" applyNumberFormat="1" applyFont="1" applyFill="1" applyBorder="1" applyAlignment="1">
      <alignment horizontal="center" vertical="center"/>
    </xf>
    <xf numFmtId="0" fontId="60" fillId="6" borderId="9" xfId="1" applyFont="1" applyFill="1" applyBorder="1" applyAlignment="1">
      <alignment horizontal="center" vertical="center" wrapText="1"/>
    </xf>
    <xf numFmtId="0" fontId="59" fillId="6" borderId="25" xfId="0" applyFont="1" applyFill="1" applyBorder="1" applyAlignment="1">
      <alignment horizontal="center" vertical="center"/>
    </xf>
    <xf numFmtId="49" fontId="47" fillId="6" borderId="39" xfId="0" applyNumberFormat="1" applyFont="1" applyFill="1" applyBorder="1" applyAlignment="1">
      <alignment horizontal="center" vertical="center"/>
    </xf>
    <xf numFmtId="49" fontId="47" fillId="6" borderId="22" xfId="0" applyNumberFormat="1" applyFont="1" applyFill="1" applyBorder="1" applyAlignment="1">
      <alignment horizontal="center" vertical="center"/>
    </xf>
    <xf numFmtId="0" fontId="42" fillId="6" borderId="18" xfId="0" applyFont="1" applyFill="1" applyBorder="1" applyAlignment="1">
      <alignment horizontal="center" vertical="center"/>
    </xf>
    <xf numFmtId="0" fontId="67" fillId="6" borderId="18" xfId="1" applyFont="1" applyFill="1" applyBorder="1" applyAlignment="1">
      <alignment horizontal="left" vertical="center" wrapText="1"/>
    </xf>
    <xf numFmtId="49" fontId="61" fillId="6" borderId="18" xfId="2395" applyNumberFormat="1" applyFont="1" applyFill="1" applyBorder="1" applyAlignment="1">
      <alignment horizontal="center" vertical="center" wrapText="1"/>
    </xf>
    <xf numFmtId="4" fontId="47" fillId="6" borderId="18" xfId="1" applyNumberFormat="1" applyFont="1" applyFill="1" applyBorder="1" applyAlignment="1">
      <alignment horizontal="right" vertical="center" wrapText="1"/>
    </xf>
    <xf numFmtId="166" fontId="48" fillId="6" borderId="10" xfId="1" applyNumberFormat="1" applyFont="1" applyFill="1" applyBorder="1" applyAlignment="1">
      <alignment horizontal="center" vertical="center" wrapText="1"/>
    </xf>
    <xf numFmtId="0" fontId="60" fillId="6" borderId="38" xfId="1" applyFont="1" applyFill="1" applyBorder="1" applyAlignment="1">
      <alignment horizontal="left" vertical="center" wrapText="1"/>
    </xf>
    <xf numFmtId="0" fontId="69" fillId="8" borderId="1" xfId="1" applyFont="1" applyFill="1" applyBorder="1" applyAlignment="1">
      <alignment horizontal="center" vertical="center" wrapText="1"/>
    </xf>
    <xf numFmtId="0" fontId="97" fillId="8" borderId="1" xfId="1" applyFont="1" applyFill="1" applyBorder="1" applyAlignment="1">
      <alignment horizontal="center" vertical="center" wrapText="1"/>
    </xf>
    <xf numFmtId="49" fontId="59" fillId="6" borderId="1" xfId="0" applyNumberFormat="1" applyFont="1" applyFill="1" applyBorder="1" applyAlignment="1">
      <alignment horizontal="center" vertical="center"/>
    </xf>
    <xf numFmtId="0" fontId="69" fillId="6" borderId="9" xfId="1" applyFont="1" applyFill="1" applyBorder="1" applyAlignment="1">
      <alignment horizontal="center" vertical="center" wrapText="1"/>
    </xf>
    <xf numFmtId="4" fontId="59" fillId="6" borderId="1" xfId="0" applyNumberFormat="1" applyFont="1" applyFill="1" applyBorder="1" applyAlignment="1">
      <alignment horizontal="center" vertical="center" wrapText="1"/>
    </xf>
    <xf numFmtId="0" fontId="68" fillId="6" borderId="0" xfId="24" applyFont="1" applyFill="1" applyAlignment="1">
      <alignment wrapText="1"/>
    </xf>
    <xf numFmtId="3" fontId="59" fillId="6" borderId="1" xfId="0" applyNumberFormat="1" applyFont="1" applyFill="1" applyBorder="1" applyAlignment="1">
      <alignment horizontal="center" vertical="center"/>
    </xf>
    <xf numFmtId="49" fontId="67" fillId="6" borderId="18" xfId="0" applyNumberFormat="1" applyFont="1" applyFill="1" applyBorder="1" applyAlignment="1">
      <alignment horizontal="center" vertical="center"/>
    </xf>
    <xf numFmtId="49" fontId="47" fillId="10" borderId="1" xfId="0" applyNumberFormat="1" applyFont="1" applyFill="1" applyBorder="1" applyAlignment="1">
      <alignment horizontal="center" vertical="center"/>
    </xf>
    <xf numFmtId="49" fontId="61" fillId="10" borderId="1" xfId="2395" applyNumberFormat="1" applyFont="1" applyFill="1" applyBorder="1" applyAlignment="1">
      <alignment horizontal="center" vertical="center" wrapText="1"/>
    </xf>
    <xf numFmtId="0" fontId="67" fillId="10" borderId="9" xfId="0" applyFont="1" applyFill="1" applyBorder="1" applyAlignment="1">
      <alignment horizontal="center" vertical="center" wrapText="1"/>
    </xf>
    <xf numFmtId="0" fontId="47" fillId="10" borderId="9" xfId="1" applyFont="1" applyFill="1" applyBorder="1" applyAlignment="1">
      <alignment horizontal="center" vertical="center" wrapText="1"/>
    </xf>
    <xf numFmtId="166" fontId="65" fillId="10" borderId="1" xfId="1" applyNumberFormat="1" applyFont="1" applyFill="1" applyBorder="1" applyAlignment="1">
      <alignment horizontal="center" vertical="center" wrapText="1"/>
    </xf>
    <xf numFmtId="0" fontId="60" fillId="10" borderId="9" xfId="1" applyFont="1" applyFill="1" applyBorder="1" applyAlignment="1">
      <alignment horizontal="left" vertical="center" wrapText="1"/>
    </xf>
    <xf numFmtId="0" fontId="59" fillId="10" borderId="25" xfId="0" applyFont="1" applyFill="1" applyBorder="1" applyAlignment="1">
      <alignment horizontal="center" vertical="center"/>
    </xf>
    <xf numFmtId="0" fontId="59" fillId="10" borderId="0" xfId="0" applyFont="1" applyFill="1" applyAlignment="1">
      <alignment horizontal="center" vertical="center"/>
    </xf>
    <xf numFmtId="166" fontId="47" fillId="10" borderId="1" xfId="1" applyNumberFormat="1" applyFont="1" applyFill="1" applyBorder="1" applyAlignment="1">
      <alignment horizontal="center" vertical="center" wrapText="1"/>
    </xf>
    <xf numFmtId="10" fontId="0" fillId="6" borderId="1" xfId="0" applyNumberFormat="1" applyFill="1" applyBorder="1"/>
    <xf numFmtId="4" fontId="0" fillId="6" borderId="1" xfId="0" applyNumberFormat="1" applyFill="1" applyBorder="1"/>
    <xf numFmtId="0" fontId="99" fillId="0" borderId="0" xfId="0" applyFont="1"/>
    <xf numFmtId="0" fontId="67" fillId="10" borderId="10" xfId="0" applyFont="1" applyFill="1" applyBorder="1" applyAlignment="1">
      <alignment horizontal="center" vertical="center"/>
    </xf>
    <xf numFmtId="49" fontId="47" fillId="10" borderId="13" xfId="0" applyNumberFormat="1" applyFont="1" applyFill="1" applyBorder="1" applyAlignment="1">
      <alignment horizontal="center" vertical="center"/>
    </xf>
    <xf numFmtId="49" fontId="67" fillId="10" borderId="1" xfId="1" applyNumberFormat="1" applyFont="1" applyFill="1" applyBorder="1" applyAlignment="1">
      <alignment horizontal="center" vertical="center"/>
    </xf>
    <xf numFmtId="49" fontId="47" fillId="10" borderId="1" xfId="1" applyNumberFormat="1" applyFont="1" applyFill="1" applyBorder="1" applyAlignment="1">
      <alignment horizontal="center" vertical="center" wrapText="1"/>
    </xf>
    <xf numFmtId="4" fontId="67" fillId="10" borderId="1" xfId="1" applyNumberFormat="1" applyFont="1" applyFill="1" applyBorder="1" applyAlignment="1">
      <alignment horizontal="center" vertical="center" wrapText="1"/>
    </xf>
    <xf numFmtId="166" fontId="48" fillId="10" borderId="1" xfId="1" applyNumberFormat="1" applyFont="1" applyFill="1" applyBorder="1" applyAlignment="1">
      <alignment horizontal="center" vertical="center" wrapText="1"/>
    </xf>
    <xf numFmtId="0" fontId="47" fillId="10" borderId="1" xfId="1" applyFont="1" applyFill="1" applyBorder="1" applyAlignment="1">
      <alignment horizontal="center" vertical="center" wrapText="1"/>
    </xf>
    <xf numFmtId="0" fontId="67" fillId="10" borderId="1" xfId="0" applyFont="1" applyFill="1" applyBorder="1" applyAlignment="1">
      <alignment horizontal="center" vertical="center" wrapText="1"/>
    </xf>
    <xf numFmtId="0" fontId="49" fillId="10" borderId="1" xfId="1" applyFont="1" applyFill="1" applyBorder="1" applyAlignment="1">
      <alignment horizontal="left" vertical="center" wrapText="1"/>
    </xf>
    <xf numFmtId="0" fontId="41" fillId="10" borderId="0" xfId="0" applyFont="1" applyFill="1" applyAlignment="1">
      <alignment horizontal="center" vertical="center"/>
    </xf>
    <xf numFmtId="0" fontId="60" fillId="10" borderId="1" xfId="1" applyFont="1" applyFill="1" applyBorder="1" applyAlignment="1">
      <alignment horizontal="left" vertical="center" wrapText="1"/>
    </xf>
    <xf numFmtId="1" fontId="78" fillId="4" borderId="1" xfId="0" applyNumberFormat="1" applyFont="1" applyFill="1" applyBorder="1" applyAlignment="1">
      <alignment horizontal="left" vertical="center"/>
    </xf>
    <xf numFmtId="4" fontId="65" fillId="10" borderId="1" xfId="1" applyNumberFormat="1" applyFont="1" applyFill="1" applyBorder="1" applyAlignment="1">
      <alignment horizontal="center" vertical="center" wrapText="1"/>
    </xf>
    <xf numFmtId="0" fontId="48" fillId="10" borderId="1" xfId="0" applyFont="1" applyFill="1" applyBorder="1" applyAlignment="1">
      <alignment horizontal="center" vertical="center" wrapText="1"/>
    </xf>
    <xf numFmtId="166" fontId="67" fillId="10" borderId="9" xfId="1" applyNumberFormat="1" applyFont="1" applyFill="1" applyBorder="1" applyAlignment="1">
      <alignment horizontal="center" vertical="center" wrapText="1"/>
    </xf>
    <xf numFmtId="0" fontId="65" fillId="10" borderId="1" xfId="0" applyFont="1" applyFill="1" applyBorder="1" applyAlignment="1">
      <alignment horizontal="center" vertical="center"/>
    </xf>
    <xf numFmtId="0" fontId="69" fillId="10" borderId="1" xfId="1" applyFont="1" applyFill="1" applyBorder="1" applyAlignment="1">
      <alignment horizontal="left" vertical="center" wrapText="1"/>
    </xf>
    <xf numFmtId="14" fontId="100" fillId="6" borderId="0" xfId="24" applyNumberFormat="1" applyFont="1" applyFill="1"/>
    <xf numFmtId="3" fontId="91" fillId="0" borderId="0" xfId="0" applyNumberFormat="1" applyFont="1" applyAlignment="1">
      <alignment horizontal="left" vertical="center" wrapText="1"/>
    </xf>
    <xf numFmtId="0" fontId="68" fillId="6" borderId="0" xfId="24" applyFont="1" applyFill="1" applyAlignment="1">
      <alignment horizontal="left" wrapText="1"/>
    </xf>
    <xf numFmtId="0" fontId="68" fillId="6" borderId="0" xfId="24" applyFont="1" applyFill="1" applyAlignment="1">
      <alignment wrapText="1"/>
    </xf>
    <xf numFmtId="0" fontId="67" fillId="5" borderId="13" xfId="0" applyFont="1" applyFill="1" applyBorder="1" applyAlignment="1">
      <alignment horizontal="center" vertical="center"/>
    </xf>
    <xf numFmtId="0" fontId="67" fillId="5" borderId="1" xfId="0" applyFont="1" applyFill="1" applyBorder="1" applyAlignment="1">
      <alignment horizontal="center" vertical="center"/>
    </xf>
    <xf numFmtId="0" fontId="67" fillId="5" borderId="23" xfId="0" applyFont="1" applyFill="1" applyBorder="1" applyAlignment="1">
      <alignment horizontal="center" vertical="center"/>
    </xf>
    <xf numFmtId="0" fontId="67" fillId="5" borderId="24" xfId="0" applyFont="1" applyFill="1" applyBorder="1" applyAlignment="1">
      <alignment horizontal="center" vertical="center"/>
    </xf>
    <xf numFmtId="0" fontId="67" fillId="3" borderId="11" xfId="1" applyFont="1" applyFill="1" applyBorder="1" applyAlignment="1">
      <alignment horizontal="center" vertical="center" wrapText="1"/>
    </xf>
    <xf numFmtId="0" fontId="67" fillId="3" borderId="12" xfId="1" applyFont="1" applyFill="1" applyBorder="1" applyAlignment="1">
      <alignment horizontal="center" vertical="center" wrapText="1"/>
    </xf>
    <xf numFmtId="49" fontId="67" fillId="0" borderId="27" xfId="1" applyNumberFormat="1" applyFont="1" applyBorder="1" applyAlignment="1">
      <alignment horizontal="center" vertical="center"/>
    </xf>
    <xf numFmtId="49" fontId="67" fillId="0" borderId="28" xfId="1" applyNumberFormat="1" applyFont="1" applyBorder="1" applyAlignment="1">
      <alignment horizontal="center" vertical="center"/>
    </xf>
    <xf numFmtId="0" fontId="84" fillId="0" borderId="32" xfId="0" applyFont="1" applyBorder="1" applyAlignment="1">
      <alignment horizontal="center" vertical="center" wrapText="1"/>
    </xf>
    <xf numFmtId="0" fontId="84" fillId="0" borderId="31" xfId="0" applyFont="1" applyBorder="1" applyAlignment="1">
      <alignment horizontal="center" vertical="center" wrapText="1"/>
    </xf>
    <xf numFmtId="10" fontId="84" fillId="0" borderId="32" xfId="0" applyNumberFormat="1" applyFont="1" applyBorder="1" applyAlignment="1">
      <alignment horizontal="center" vertical="center" wrapText="1"/>
    </xf>
    <xf numFmtId="10" fontId="84" fillId="0" borderId="31" xfId="0" applyNumberFormat="1" applyFont="1" applyBorder="1" applyAlignment="1">
      <alignment horizontal="center" vertical="center" wrapText="1"/>
    </xf>
    <xf numFmtId="4" fontId="84" fillId="0" borderId="32" xfId="0" applyNumberFormat="1" applyFont="1" applyBorder="1" applyAlignment="1">
      <alignment horizontal="center" vertical="center" wrapText="1"/>
    </xf>
    <xf numFmtId="4" fontId="84" fillId="0" borderId="31" xfId="0" applyNumberFormat="1" applyFont="1" applyBorder="1" applyAlignment="1">
      <alignment horizontal="center" vertical="center" wrapText="1"/>
    </xf>
    <xf numFmtId="0" fontId="84" fillId="0" borderId="12" xfId="0" applyFont="1" applyBorder="1" applyAlignment="1">
      <alignment horizontal="center" vertical="center" wrapText="1"/>
    </xf>
    <xf numFmtId="0" fontId="84" fillId="0" borderId="24" xfId="0" applyFont="1" applyBorder="1" applyAlignment="1">
      <alignment horizontal="center" vertical="center" wrapText="1"/>
    </xf>
    <xf numFmtId="10" fontId="84" fillId="0" borderId="12" xfId="0" applyNumberFormat="1" applyFont="1" applyBorder="1" applyAlignment="1">
      <alignment horizontal="center" vertical="center" wrapText="1"/>
    </xf>
    <xf numFmtId="10" fontId="84" fillId="0" borderId="24" xfId="0" applyNumberFormat="1" applyFont="1" applyBorder="1" applyAlignment="1">
      <alignment horizontal="center" vertical="center" wrapText="1"/>
    </xf>
    <xf numFmtId="4" fontId="84" fillId="0" borderId="12" xfId="0" applyNumberFormat="1" applyFont="1" applyBorder="1" applyAlignment="1">
      <alignment horizontal="center" vertical="center" wrapText="1"/>
    </xf>
    <xf numFmtId="4" fontId="84" fillId="0" borderId="24" xfId="0" applyNumberFormat="1" applyFont="1" applyBorder="1" applyAlignment="1">
      <alignment horizontal="center" vertical="center" wrapText="1"/>
    </xf>
    <xf numFmtId="0" fontId="84" fillId="0" borderId="33" xfId="0" applyFont="1" applyBorder="1" applyAlignment="1">
      <alignment horizontal="center" vertical="center"/>
    </xf>
    <xf numFmtId="0" fontId="84" fillId="0" borderId="34" xfId="0" applyFont="1" applyBorder="1" applyAlignment="1">
      <alignment horizontal="center" vertical="center"/>
    </xf>
    <xf numFmtId="0" fontId="33" fillId="0" borderId="12" xfId="0" applyFont="1" applyBorder="1" applyAlignment="1" applyProtection="1">
      <alignment horizontal="center" vertical="center" wrapText="1"/>
      <protection locked="0"/>
    </xf>
    <xf numFmtId="0" fontId="34" fillId="0" borderId="12" xfId="1" applyFont="1" applyBorder="1" applyAlignment="1" applyProtection="1">
      <alignment horizontal="center" vertical="center" wrapText="1"/>
      <protection locked="0"/>
    </xf>
    <xf numFmtId="0" fontId="34" fillId="0" borderId="24" xfId="1" applyFont="1" applyBorder="1" applyAlignment="1" applyProtection="1">
      <alignment horizontal="center" vertical="center" wrapText="1"/>
      <protection locked="0"/>
    </xf>
    <xf numFmtId="0" fontId="79" fillId="0" borderId="11" xfId="1" applyFont="1" applyBorder="1" applyAlignment="1">
      <alignment horizontal="center" vertical="center" wrapText="1"/>
    </xf>
    <xf numFmtId="0" fontId="79" fillId="0" borderId="23" xfId="1" applyFont="1" applyBorder="1" applyAlignment="1">
      <alignment horizontal="center" vertical="center" wrapText="1"/>
    </xf>
    <xf numFmtId="0" fontId="33" fillId="0" borderId="24" xfId="0" applyFont="1" applyBorder="1" applyAlignment="1" applyProtection="1">
      <alignment horizontal="center" vertical="center" wrapText="1"/>
      <protection locked="0"/>
    </xf>
    <xf numFmtId="3" fontId="90" fillId="0" borderId="0" xfId="0" applyNumberFormat="1" applyFont="1" applyAlignment="1">
      <alignment horizontal="center"/>
    </xf>
    <xf numFmtId="0" fontId="33" fillId="0" borderId="1" xfId="1" applyFont="1" applyBorder="1" applyAlignment="1">
      <alignment horizontal="center" vertical="center"/>
    </xf>
    <xf numFmtId="0" fontId="33" fillId="3" borderId="1" xfId="1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/>
    </xf>
  </cellXfs>
  <cellStyles count="62007">
    <cellStyle name="Comma [0] 2" xfId="19467" xr:uid="{4154A0E0-BABA-4868-B512-5AE9D2BDD99A}"/>
    <cellStyle name="Comma [0] 2 2" xfId="62004" xr:uid="{1F8D2401-BC17-4EA8-82E9-196F948BE610}"/>
    <cellStyle name="Comma 10" xfId="7926" xr:uid="{5BF24C07-5ED5-4F0F-A607-D27838D965EE}"/>
    <cellStyle name="Comma 10 2" xfId="29971" xr:uid="{9EF4E746-BE66-42E3-BBDE-847EEC2A58B5}"/>
    <cellStyle name="Comma 10 2 2" xfId="48891" xr:uid="{158E2F8E-5EB4-4F2F-BCF6-7BA7AF3E2430}"/>
    <cellStyle name="Comma 10 3" xfId="35501" xr:uid="{20200C85-079B-478E-B192-8A16080334D2}"/>
    <cellStyle name="Comma 10 4" xfId="24719" xr:uid="{D4637302-06D0-4A9C-B781-E278379FDA54}"/>
    <cellStyle name="Comma 11" xfId="10552" xr:uid="{87F86D63-9267-459E-B789-57D0978B5ADF}"/>
    <cellStyle name="Comma 11 2" xfId="51517" xr:uid="{A0DAB6DC-E0B0-4F24-A956-6FCCDAD190AE}"/>
    <cellStyle name="Comma 11 3" xfId="38127" xr:uid="{9EAEC3F4-DFD4-431A-9962-3EB25AB85CF4}"/>
    <cellStyle name="Comma 12" xfId="43378" xr:uid="{8884C5CE-1DF3-414F-B89A-2914FFC62911}"/>
    <cellStyle name="Comma 13" xfId="56768" xr:uid="{45D64C46-E675-441F-A22C-661E6EB017F9}"/>
    <cellStyle name="Comma 14" xfId="59395" xr:uid="{CA4E1B39-8D23-4AB7-84EC-D4629ACA9181}"/>
    <cellStyle name="Comma 15" xfId="62006" xr:uid="{7777A675-F7B4-4472-9B5F-424C68257790}"/>
    <cellStyle name="Comma 2" xfId="7" xr:uid="{00000000-0005-0000-0000-000001000000}"/>
    <cellStyle name="Comma 2 2" xfId="8" xr:uid="{00000000-0005-0000-0000-000002000000}"/>
    <cellStyle name="Comma 2 3" xfId="31" xr:uid="{00000000-0005-0000-0000-000003000000}"/>
    <cellStyle name="Comma 3" xfId="9" xr:uid="{00000000-0005-0000-0000-000004000000}"/>
    <cellStyle name="Comma 3 10" xfId="79" xr:uid="{00000000-0005-0000-0000-000005000000}"/>
    <cellStyle name="Comma 3 10 10" xfId="2708" xr:uid="{980740A4-674D-4B73-9EEE-84F2421AED14}"/>
    <cellStyle name="Comma 3 10 10 2" xfId="16363" xr:uid="{2DCCFA85-5B0B-486B-9B9F-27EBD4E59A06}"/>
    <cellStyle name="Comma 3 10 10 2 2" xfId="46298" xr:uid="{75A03646-C3E4-4BED-B635-182EBDC8E2C6}"/>
    <cellStyle name="Comma 3 10 10 3" xfId="32908" xr:uid="{58AB0D58-CBA0-448C-BD21-4CFD582C8834}"/>
    <cellStyle name="Comma 3 10 10 4" xfId="24769" xr:uid="{19687A92-E63C-48FE-8735-15386D1BAEF3}"/>
    <cellStyle name="Comma 3 10 11" xfId="7959" xr:uid="{3B8188BB-47DA-4E6B-BACE-98F081AE312E}"/>
    <cellStyle name="Comma 3 10 11 2" xfId="48924" xr:uid="{741FB92E-BAEC-45F5-9553-E1C08367818B}"/>
    <cellStyle name="Comma 3 10 11 3" xfId="35534" xr:uid="{F6D328E8-2F7D-488D-AA92-A989E3CB3DE2}"/>
    <cellStyle name="Comma 3 10 12" xfId="10585" xr:uid="{EA41B591-7E77-4F54-81C7-9ADD7C98C430}"/>
    <cellStyle name="Comma 3 10 12 2" xfId="51550" xr:uid="{0DE8F751-D53C-4F1E-A1C3-0351AC44B648}"/>
    <cellStyle name="Comma 3 10 12 3" xfId="38160" xr:uid="{C0F6A2DC-8E21-4948-BB75-0E614DE10A9A}"/>
    <cellStyle name="Comma 3 10 13" xfId="13210" xr:uid="{D32FD709-25E6-422E-A2DD-5AE8777CF2CB}"/>
    <cellStyle name="Comma 3 10 13 2" xfId="54175" xr:uid="{A04463F9-15E9-4610-A873-CC68921A2B8E}"/>
    <cellStyle name="Comma 3 10 13 3" xfId="40785" xr:uid="{649BEDF6-7339-4EFE-A745-C9394995CB4B}"/>
    <cellStyle name="Comma 3 10 14" xfId="43411" xr:uid="{C641AB8D-6232-4295-ABB8-5A5D6C65278E}"/>
    <cellStyle name="Comma 3 10 15" xfId="56801" xr:uid="{2A89B31E-EF94-40DF-862E-3968CB659F6D}"/>
    <cellStyle name="Comma 3 10 16" xfId="59428" xr:uid="{1354B6FB-1F6F-4882-A8E1-B105ECC49C5B}"/>
    <cellStyle name="Comma 3 10 17" xfId="30021" xr:uid="{936F84EB-1165-409B-8EED-A3F0B38C65A6}"/>
    <cellStyle name="Comma 3 10 18" xfId="19517" xr:uid="{13BB81FD-CFED-45BB-9C4E-91196D653156}"/>
    <cellStyle name="Comma 3 10 2" xfId="217" xr:uid="{00000000-0005-0000-0000-000006000000}"/>
    <cellStyle name="Comma 3 10 2 10" xfId="8097" xr:uid="{C1292AEE-ACE2-40F0-BB77-364E16387E4D}"/>
    <cellStyle name="Comma 3 10 2 10 2" xfId="49062" xr:uid="{6F9A5D89-4EC3-4B82-8C95-2A2E76F83616}"/>
    <cellStyle name="Comma 3 10 2 10 3" xfId="35672" xr:uid="{43784464-754B-49C1-B1D7-3A62BDFBC07B}"/>
    <cellStyle name="Comma 3 10 2 11" xfId="10723" xr:uid="{396476E5-32D8-415C-904C-EC850871FB41}"/>
    <cellStyle name="Comma 3 10 2 11 2" xfId="51688" xr:uid="{9752E2F5-8C49-4552-82CE-6DF2CC301841}"/>
    <cellStyle name="Comma 3 10 2 11 3" xfId="38298" xr:uid="{69FA142E-8BB0-4964-88AE-8F4BD33F1ED1}"/>
    <cellStyle name="Comma 3 10 2 12" xfId="13348" xr:uid="{A08E25B2-9C57-4D2F-9131-42618739975C}"/>
    <cellStyle name="Comma 3 10 2 12 2" xfId="54313" xr:uid="{F7CD6E84-B5F4-4121-8F1E-D58EB85E3420}"/>
    <cellStyle name="Comma 3 10 2 12 3" xfId="40923" xr:uid="{83753942-97E9-4BF5-8E1A-A9B61A9072EE}"/>
    <cellStyle name="Comma 3 10 2 13" xfId="43549" xr:uid="{CBFA319B-0F69-4B58-9307-460DB478E3E6}"/>
    <cellStyle name="Comma 3 10 2 14" xfId="56939" xr:uid="{27753A45-CC0F-4D0B-847A-1B9162735268}"/>
    <cellStyle name="Comma 3 10 2 15" xfId="59566" xr:uid="{2468B4B9-EAE0-4C0B-BB37-B5F1BBD1C12F}"/>
    <cellStyle name="Comma 3 10 2 16" xfId="30159" xr:uid="{F84D7030-F228-4587-971E-D2E577FFDA64}"/>
    <cellStyle name="Comma 3 10 2 17" xfId="19655" xr:uid="{80F44FBE-A336-4C00-8355-E7E25494A716}"/>
    <cellStyle name="Comma 3 10 2 2" xfId="478" xr:uid="{00000000-0005-0000-0000-000007000000}"/>
    <cellStyle name="Comma 3 10 2 2 10" xfId="30419" xr:uid="{902ADFC9-7130-405F-8358-2C7C4EB65285}"/>
    <cellStyle name="Comma 3 10 2 2 11" xfId="19915" xr:uid="{5D4A4D1B-2D48-40EF-ABFB-B06D5CDE693A}"/>
    <cellStyle name="Comma 3 10 2 2 2" xfId="1801" xr:uid="{CD455CAF-1E9E-49A9-9EB0-BA929E663A47}"/>
    <cellStyle name="Comma 3 10 2 2 2 10" xfId="21237" xr:uid="{71FA7B69-AA05-4BB7-A3DC-77FE2407D022}"/>
    <cellStyle name="Comma 3 10 2 2 2 2" xfId="7053" xr:uid="{C1777A82-6B56-41AA-83C4-A697C131E10C}"/>
    <cellStyle name="Comma 3 10 2 2 2 2 2" xfId="18611" xr:uid="{D2778B95-FB90-478C-B1C7-9EA721CF750E}"/>
    <cellStyle name="Comma 3 10 2 2 2 2 2 2" xfId="48018" xr:uid="{BAEA3698-4F80-40B2-BFF3-240831C93D6B}"/>
    <cellStyle name="Comma 3 10 2 2 2 2 2 3" xfId="29115" xr:uid="{E3B9D15F-D82E-4A0D-82F3-9027A4FF1EF9}"/>
    <cellStyle name="Comma 3 10 2 2 2 2 3" xfId="34628" xr:uid="{B37D7B0E-CA3A-4217-93F1-068C66CAE162}"/>
    <cellStyle name="Comma 3 10 2 2 2 2 4" xfId="23863" xr:uid="{B62BE768-5271-45A9-9AC1-751721C9C9C5}"/>
    <cellStyle name="Comma 3 10 2 2 2 3" xfId="4428" xr:uid="{3989908D-1B38-42AA-951C-18716A9B83B3}"/>
    <cellStyle name="Comma 3 10 2 2 2 3 2" xfId="50644" xr:uid="{26E6A8AC-B367-4BBF-8CB4-824561E5ADA7}"/>
    <cellStyle name="Comma 3 10 2 2 2 3 3" xfId="37254" xr:uid="{295F9A9C-4A21-4967-884F-2F246BEBD65B}"/>
    <cellStyle name="Comma 3 10 2 2 2 3 4" xfId="26489" xr:uid="{8988FA0C-F555-4238-B8BF-87957EC05475}"/>
    <cellStyle name="Comma 3 10 2 2 2 4" xfId="9679" xr:uid="{415B9787-122F-4BDB-BBC6-3D60792DB0B1}"/>
    <cellStyle name="Comma 3 10 2 2 2 4 2" xfId="53270" xr:uid="{42BADCD1-5CE0-43B4-ADDD-92B0007C88D9}"/>
    <cellStyle name="Comma 3 10 2 2 2 4 3" xfId="39880" xr:uid="{E9C6E598-DFB6-40DC-BE77-129226DBC1A2}"/>
    <cellStyle name="Comma 3 10 2 2 2 5" xfId="12305" xr:uid="{BA3E0462-C91F-4049-97B6-9D9C910DB3A2}"/>
    <cellStyle name="Comma 3 10 2 2 2 5 2" xfId="55895" xr:uid="{8965AF98-3558-4DAE-8C1B-2005A390D4F7}"/>
    <cellStyle name="Comma 3 10 2 2 2 5 3" xfId="42505" xr:uid="{09ABF285-6833-44B6-9902-BE81602DC65D}"/>
    <cellStyle name="Comma 3 10 2 2 2 6" xfId="15458" xr:uid="{0A25FC81-8981-4D17-8692-7D1748372666}"/>
    <cellStyle name="Comma 3 10 2 2 2 6 2" xfId="45131" xr:uid="{66EE40EB-0CB8-4DFE-87E0-B634A2CCE422}"/>
    <cellStyle name="Comma 3 10 2 2 2 7" xfId="58521" xr:uid="{7BE38E75-85AB-41B6-9966-409309A61FBB}"/>
    <cellStyle name="Comma 3 10 2 2 2 8" xfId="61148" xr:uid="{A7E2D378-96F6-4E22-AE80-9539E392C0DD}"/>
    <cellStyle name="Comma 3 10 2 2 2 9" xfId="31741" xr:uid="{3C8988B4-A8C7-4E2B-BD52-A33B7C85E455}"/>
    <cellStyle name="Comma 3 10 2 2 3" xfId="5731" xr:uid="{A5D3D721-371B-4745-9F4F-ED04FBF24230}"/>
    <cellStyle name="Comma 3 10 2 2 3 2" xfId="17289" xr:uid="{93A05ABF-1646-4DF4-AE88-E5FD755923AB}"/>
    <cellStyle name="Comma 3 10 2 2 3 2 2" xfId="46696" xr:uid="{53567E5D-4B4C-419C-8A9A-ACBD5A3A925D}"/>
    <cellStyle name="Comma 3 10 2 2 3 2 3" xfId="27793" xr:uid="{EC3D3B2F-DF09-42A0-AD24-2B37D4D6A570}"/>
    <cellStyle name="Comma 3 10 2 2 3 3" xfId="14136" xr:uid="{D5791BFD-DA0B-4252-B84F-0B993C1EB5F1}"/>
    <cellStyle name="Comma 3 10 2 2 3 3 2" xfId="33306" xr:uid="{CD29E181-E7BB-452C-92F8-892ECF3C4C08}"/>
    <cellStyle name="Comma 3 10 2 2 3 4" xfId="22541" xr:uid="{C4F09091-6B9B-44A2-9E0B-EC4F0DDD9FE9}"/>
    <cellStyle name="Comma 3 10 2 2 4" xfId="3106" xr:uid="{F0FB2CE0-7D3A-40A8-B80F-43DB12544199}"/>
    <cellStyle name="Comma 3 10 2 2 4 2" xfId="16761" xr:uid="{8E898293-DD02-4B9B-AED3-2716AFF83514}"/>
    <cellStyle name="Comma 3 10 2 2 4 2 2" xfId="49322" xr:uid="{05870CC3-18C2-4741-8F63-B249F650A36C}"/>
    <cellStyle name="Comma 3 10 2 2 4 3" xfId="35932" xr:uid="{023B3E5F-6463-48F4-8008-C0D7BCAD1E5F}"/>
    <cellStyle name="Comma 3 10 2 2 4 4" xfId="25167" xr:uid="{99086632-4AA2-45A8-98A5-BCEDE13D30CA}"/>
    <cellStyle name="Comma 3 10 2 2 5" xfId="8357" xr:uid="{540AFF05-6947-45AD-A370-0CD70F19A701}"/>
    <cellStyle name="Comma 3 10 2 2 5 2" xfId="51948" xr:uid="{0627920C-353A-4D4B-9A18-CDDE0B112880}"/>
    <cellStyle name="Comma 3 10 2 2 5 3" xfId="38558" xr:uid="{AD3428AC-42A2-4DD7-B057-AD6A5E5BB83C}"/>
    <cellStyle name="Comma 3 10 2 2 6" xfId="10983" xr:uid="{3A2053D4-B6A5-4BB4-A8CC-2147ED427D40}"/>
    <cellStyle name="Comma 3 10 2 2 6 2" xfId="54573" xr:uid="{016840C9-6314-41E9-9F8C-704EC371E475}"/>
    <cellStyle name="Comma 3 10 2 2 6 3" xfId="41183" xr:uid="{4F9AB37C-2173-4387-85E1-EC693C43B372}"/>
    <cellStyle name="Comma 3 10 2 2 7" xfId="13608" xr:uid="{DAA0E192-F941-400B-8D10-D37D9E5CB941}"/>
    <cellStyle name="Comma 3 10 2 2 7 2" xfId="43809" xr:uid="{5F02266D-A91A-45AD-9823-FB70DCFAC9D5}"/>
    <cellStyle name="Comma 3 10 2 2 8" xfId="57199" xr:uid="{F584B07E-1951-4C27-AB8F-E772CB91E6E6}"/>
    <cellStyle name="Comma 3 10 2 2 9" xfId="59826" xr:uid="{86DA805F-2D80-4187-AF40-26C6348ADE8B}"/>
    <cellStyle name="Comma 3 10 2 3" xfId="738" xr:uid="{00000000-0005-0000-0000-000008000000}"/>
    <cellStyle name="Comma 3 10 2 3 10" xfId="30679" xr:uid="{D403EA64-E8C4-4917-A35C-2FF6AA1D3073}"/>
    <cellStyle name="Comma 3 10 2 3 11" xfId="20175" xr:uid="{35A04CBE-6E44-4F4C-8D88-DE8EDA6BD1E1}"/>
    <cellStyle name="Comma 3 10 2 3 2" xfId="2061" xr:uid="{A1120DAB-6F96-466C-A738-66D5CCD537B8}"/>
    <cellStyle name="Comma 3 10 2 3 2 10" xfId="21497" xr:uid="{BA86D00E-A2E7-462C-89A8-E3BA139F1F6C}"/>
    <cellStyle name="Comma 3 10 2 3 2 2" xfId="7313" xr:uid="{256BF5F9-F80C-4710-BA52-BC7E8A395E35}"/>
    <cellStyle name="Comma 3 10 2 3 2 2 2" xfId="18871" xr:uid="{A2483B1E-309A-41FA-8CE6-BF6614921EA6}"/>
    <cellStyle name="Comma 3 10 2 3 2 2 2 2" xfId="48278" xr:uid="{453AA407-D150-4FFB-B922-DEE502170B96}"/>
    <cellStyle name="Comma 3 10 2 3 2 2 2 3" xfId="29375" xr:uid="{40BB4A3E-0264-45BC-90AF-1289549AB4C3}"/>
    <cellStyle name="Comma 3 10 2 3 2 2 3" xfId="34888" xr:uid="{A829304C-12D8-4DF6-9338-D3B92A8430BA}"/>
    <cellStyle name="Comma 3 10 2 3 2 2 4" xfId="24123" xr:uid="{991A80CA-C86B-4625-9BAA-F1517E0837FE}"/>
    <cellStyle name="Comma 3 10 2 3 2 3" xfId="4688" xr:uid="{5CD7D775-B185-4652-9779-3DF0082CB41D}"/>
    <cellStyle name="Comma 3 10 2 3 2 3 2" xfId="50904" xr:uid="{89D59A91-5CCE-4C50-8C57-34F7949D6CE8}"/>
    <cellStyle name="Comma 3 10 2 3 2 3 3" xfId="37514" xr:uid="{74C97797-0920-4BC5-8ED4-7FBCCDF85C68}"/>
    <cellStyle name="Comma 3 10 2 3 2 3 4" xfId="26749" xr:uid="{EFE51FE0-077C-45C4-9876-69E270B87311}"/>
    <cellStyle name="Comma 3 10 2 3 2 4" xfId="9939" xr:uid="{A0815894-1E51-4967-9F0A-6A8B32DCBDD3}"/>
    <cellStyle name="Comma 3 10 2 3 2 4 2" xfId="53530" xr:uid="{DC79911D-0768-442F-BAB3-15BA280FA458}"/>
    <cellStyle name="Comma 3 10 2 3 2 4 3" xfId="40140" xr:uid="{CF5242E5-AF8E-4127-8049-CDBE6F6F4929}"/>
    <cellStyle name="Comma 3 10 2 3 2 5" xfId="12565" xr:uid="{57835126-FF39-4D4A-BE5C-2E4D0AC87440}"/>
    <cellStyle name="Comma 3 10 2 3 2 5 2" xfId="56155" xr:uid="{F81DF5EE-5035-4E08-9C63-8B3416B175A0}"/>
    <cellStyle name="Comma 3 10 2 3 2 5 3" xfId="42765" xr:uid="{52585662-C2B5-4608-86D5-D3DB28D7DED4}"/>
    <cellStyle name="Comma 3 10 2 3 2 6" xfId="15718" xr:uid="{034DFFB7-E311-46A6-B8EB-503085530492}"/>
    <cellStyle name="Comma 3 10 2 3 2 6 2" xfId="45391" xr:uid="{20F4A15E-7291-43AC-961E-ECE24737CFFB}"/>
    <cellStyle name="Comma 3 10 2 3 2 7" xfId="58781" xr:uid="{AF5A4CCF-ACDA-429E-A3FD-6B7126D8B889}"/>
    <cellStyle name="Comma 3 10 2 3 2 8" xfId="61408" xr:uid="{AE6DDA7E-65BB-480A-87DD-B11F09054DAA}"/>
    <cellStyle name="Comma 3 10 2 3 2 9" xfId="32001" xr:uid="{B6D35386-C552-4514-8A63-857EFF0B5A25}"/>
    <cellStyle name="Comma 3 10 2 3 3" xfId="5991" xr:uid="{4B2E9847-C375-49AD-AC6D-4A9E8AB43387}"/>
    <cellStyle name="Comma 3 10 2 3 3 2" xfId="17549" xr:uid="{6F61C07A-FC25-441C-ADC6-2B4ED6A1A8BE}"/>
    <cellStyle name="Comma 3 10 2 3 3 2 2" xfId="46956" xr:uid="{0FD858CF-4247-4F9E-A346-BD2EA22F4044}"/>
    <cellStyle name="Comma 3 10 2 3 3 2 3" xfId="28053" xr:uid="{15B83E5B-FFA2-41DD-BC98-AE64334952B9}"/>
    <cellStyle name="Comma 3 10 2 3 3 3" xfId="33566" xr:uid="{100E9E5B-83D6-48AA-9D87-74E382C2DA34}"/>
    <cellStyle name="Comma 3 10 2 3 3 4" xfId="22801" xr:uid="{23E88E92-E1A6-49DC-8039-B4F34C9FA0F9}"/>
    <cellStyle name="Comma 3 10 2 3 4" xfId="3366" xr:uid="{822EAD05-CDD6-4D60-A45E-33219A28CB2F}"/>
    <cellStyle name="Comma 3 10 2 3 4 2" xfId="49582" xr:uid="{010E2C95-C338-4AC9-BF71-17F368DE04F3}"/>
    <cellStyle name="Comma 3 10 2 3 4 3" xfId="36192" xr:uid="{2943AB5F-841B-467A-A6A5-3C34EBE4C9B2}"/>
    <cellStyle name="Comma 3 10 2 3 4 4" xfId="25427" xr:uid="{958B9A1A-E45C-4DF5-9CAD-55CEA19DF66C}"/>
    <cellStyle name="Comma 3 10 2 3 5" xfId="8617" xr:uid="{7AD59A19-6A08-4D9C-A88C-537B249C62C9}"/>
    <cellStyle name="Comma 3 10 2 3 5 2" xfId="52208" xr:uid="{5283F080-3B15-481C-8302-E36107661DFE}"/>
    <cellStyle name="Comma 3 10 2 3 5 3" xfId="38818" xr:uid="{1176C714-E395-4E6D-9CD8-2BAD0E180E4B}"/>
    <cellStyle name="Comma 3 10 2 3 6" xfId="11243" xr:uid="{64AEBB54-7CED-4F75-B2DC-7E74E394582E}"/>
    <cellStyle name="Comma 3 10 2 3 6 2" xfId="54833" xr:uid="{4F5E07B3-1BA0-4E6D-9621-D7CB9EFDA761}"/>
    <cellStyle name="Comma 3 10 2 3 6 3" xfId="41443" xr:uid="{9F98541B-C843-4375-8200-98B81BE31A76}"/>
    <cellStyle name="Comma 3 10 2 3 7" xfId="14396" xr:uid="{489E760F-5238-4D2E-B572-659885FE8A46}"/>
    <cellStyle name="Comma 3 10 2 3 7 2" xfId="44069" xr:uid="{D7D6C24C-E62D-4489-8AEB-55BFD72CC278}"/>
    <cellStyle name="Comma 3 10 2 3 8" xfId="57459" xr:uid="{A4E6AC87-625E-4999-9BAF-485787BD6686}"/>
    <cellStyle name="Comma 3 10 2 3 9" xfId="60086" xr:uid="{7CFC8DC4-7C75-4917-922D-F79E91A2009C}"/>
    <cellStyle name="Comma 3 10 2 4" xfId="998" xr:uid="{00000000-0005-0000-0000-000009000000}"/>
    <cellStyle name="Comma 3 10 2 4 10" xfId="30939" xr:uid="{E033C0B4-2488-4B08-89DD-D4AC450B77F2}"/>
    <cellStyle name="Comma 3 10 2 4 11" xfId="20435" xr:uid="{2F983518-79B7-47CD-B564-606B5783A955}"/>
    <cellStyle name="Comma 3 10 2 4 2" xfId="2321" xr:uid="{DB2BD457-C930-4775-B36C-4798D007370D}"/>
    <cellStyle name="Comma 3 10 2 4 2 10" xfId="21757" xr:uid="{CB690988-ED2C-4BE0-9909-83F32F8248A1}"/>
    <cellStyle name="Comma 3 10 2 4 2 2" xfId="7573" xr:uid="{0843A300-6B15-4197-A748-172B19A47990}"/>
    <cellStyle name="Comma 3 10 2 4 2 2 2" xfId="19131" xr:uid="{351A9DBB-36BC-4DC2-9CFC-A16A452AF3DB}"/>
    <cellStyle name="Comma 3 10 2 4 2 2 2 2" xfId="48538" xr:uid="{E69D3E76-7A69-4E95-B462-04EA80A28A26}"/>
    <cellStyle name="Comma 3 10 2 4 2 2 2 3" xfId="29635" xr:uid="{72893CB5-D5C6-4435-8117-852D044BE733}"/>
    <cellStyle name="Comma 3 10 2 4 2 2 3" xfId="35148" xr:uid="{ECC5B853-E863-476B-A397-5A157E737DFF}"/>
    <cellStyle name="Comma 3 10 2 4 2 2 4" xfId="24383" xr:uid="{3F500939-3209-4C0B-949B-F87BE4D8A7E7}"/>
    <cellStyle name="Comma 3 10 2 4 2 3" xfId="4948" xr:uid="{DD369181-022A-4567-A340-C14923BD02D9}"/>
    <cellStyle name="Comma 3 10 2 4 2 3 2" xfId="51164" xr:uid="{9A0A64F4-77B3-4321-91A5-C6BF40223E82}"/>
    <cellStyle name="Comma 3 10 2 4 2 3 3" xfId="37774" xr:uid="{6E5BF328-7BA2-4723-A430-3E4054CEF8CC}"/>
    <cellStyle name="Comma 3 10 2 4 2 3 4" xfId="27009" xr:uid="{1E911183-52F2-4F5A-A37D-31BCCFB356BD}"/>
    <cellStyle name="Comma 3 10 2 4 2 4" xfId="10199" xr:uid="{B905DC90-3F1A-4C5E-973B-4CD14CE5EE52}"/>
    <cellStyle name="Comma 3 10 2 4 2 4 2" xfId="53790" xr:uid="{91C954B1-CF7A-49E6-AE78-DE4E55974288}"/>
    <cellStyle name="Comma 3 10 2 4 2 4 3" xfId="40400" xr:uid="{647AF6C3-C14F-4B8A-A068-F9AD2F7E1B09}"/>
    <cellStyle name="Comma 3 10 2 4 2 5" xfId="12825" xr:uid="{BEF1CD9E-41F3-4181-8E56-D9F93DD5174E}"/>
    <cellStyle name="Comma 3 10 2 4 2 5 2" xfId="56415" xr:uid="{A5D60981-985F-4889-B84B-5D0B547F0DE5}"/>
    <cellStyle name="Comma 3 10 2 4 2 5 3" xfId="43025" xr:uid="{B6CA635A-B813-41C4-995A-A83BA138BFDB}"/>
    <cellStyle name="Comma 3 10 2 4 2 6" xfId="15978" xr:uid="{829AAF05-3FC9-44C4-9D42-E69CE2B3D87D}"/>
    <cellStyle name="Comma 3 10 2 4 2 6 2" xfId="45651" xr:uid="{5A01A863-99A9-4B70-BC3C-3AAC6E2DF87C}"/>
    <cellStyle name="Comma 3 10 2 4 2 7" xfId="59041" xr:uid="{B8E472C1-55BA-416D-8535-9447B3B4D9BC}"/>
    <cellStyle name="Comma 3 10 2 4 2 8" xfId="61668" xr:uid="{533ED321-97B5-40C1-9116-2C79D336DE7A}"/>
    <cellStyle name="Comma 3 10 2 4 2 9" xfId="32261" xr:uid="{62417CE7-D936-4129-BD02-FFF7AC98CB3B}"/>
    <cellStyle name="Comma 3 10 2 4 3" xfId="6251" xr:uid="{65FC1348-E25F-42A5-AF87-5E5B6E9304DC}"/>
    <cellStyle name="Comma 3 10 2 4 3 2" xfId="17809" xr:uid="{D3ABBA90-04E6-4C67-89B2-23C454621B64}"/>
    <cellStyle name="Comma 3 10 2 4 3 2 2" xfId="47216" xr:uid="{0F6EE149-159F-4CE7-923C-F2A50AD72F29}"/>
    <cellStyle name="Comma 3 10 2 4 3 2 3" xfId="28313" xr:uid="{B480DE0E-70E8-45C5-BABF-D5F3FDFE0151}"/>
    <cellStyle name="Comma 3 10 2 4 3 3" xfId="33826" xr:uid="{5A0EEFD7-93CC-460C-9A7A-34E75B849F68}"/>
    <cellStyle name="Comma 3 10 2 4 3 4" xfId="23061" xr:uid="{6ACBEC92-9855-4F68-8D1A-14875C30CE4F}"/>
    <cellStyle name="Comma 3 10 2 4 4" xfId="3626" xr:uid="{DEB5107E-E434-441E-9229-3221A266D26E}"/>
    <cellStyle name="Comma 3 10 2 4 4 2" xfId="49842" xr:uid="{A27E4C79-E72F-430E-B437-ACD03A34C114}"/>
    <cellStyle name="Comma 3 10 2 4 4 3" xfId="36452" xr:uid="{4429176F-1409-4774-8CE1-E04803717133}"/>
    <cellStyle name="Comma 3 10 2 4 4 4" xfId="25687" xr:uid="{27111080-359C-4720-A1C3-AAA009EF8A3E}"/>
    <cellStyle name="Comma 3 10 2 4 5" xfId="8877" xr:uid="{33A88794-26C7-4613-BE2A-93B5AFC4C5BC}"/>
    <cellStyle name="Comma 3 10 2 4 5 2" xfId="52468" xr:uid="{90A0ACE4-9E36-4103-A922-0AA84C245D6C}"/>
    <cellStyle name="Comma 3 10 2 4 5 3" xfId="39078" xr:uid="{CEFD6328-D77D-4657-A843-772ED90DE4C9}"/>
    <cellStyle name="Comma 3 10 2 4 6" xfId="11503" xr:uid="{1903A35B-37D0-43C0-8AC1-BED21937B144}"/>
    <cellStyle name="Comma 3 10 2 4 6 2" xfId="55093" xr:uid="{42179BB6-2998-4822-ACD6-4FF19760FEFF}"/>
    <cellStyle name="Comma 3 10 2 4 6 3" xfId="41703" xr:uid="{EBA0C432-53BD-48B7-A99C-EE81AD1CA54E}"/>
    <cellStyle name="Comma 3 10 2 4 7" xfId="14656" xr:uid="{70FF33EB-2966-4445-97AC-47CC86500BB9}"/>
    <cellStyle name="Comma 3 10 2 4 7 2" xfId="44329" xr:uid="{424235EF-BA70-48FA-A717-BE3893FB9808}"/>
    <cellStyle name="Comma 3 10 2 4 8" xfId="57719" xr:uid="{EA78C715-5B78-4506-9DC2-374247F9FBBA}"/>
    <cellStyle name="Comma 3 10 2 4 9" xfId="60346" xr:uid="{96DB14BC-B0AD-45D4-BF1B-BF1446A78D36}"/>
    <cellStyle name="Comma 3 10 2 5" xfId="1278" xr:uid="{E061DB47-4783-49D3-AFE1-F17986785ABE}"/>
    <cellStyle name="Comma 3 10 2 5 10" xfId="20715" xr:uid="{BBE1FBD1-07BA-4F7E-89FF-E3FFDCF8DDEF}"/>
    <cellStyle name="Comma 3 10 2 5 2" xfId="6531" xr:uid="{EE6A1910-993D-4EF4-A335-CDE762C8511C}"/>
    <cellStyle name="Comma 3 10 2 5 2 2" xfId="18089" xr:uid="{A2D419E3-FE1E-42A4-9C33-19A6F1A7D647}"/>
    <cellStyle name="Comma 3 10 2 5 2 2 2" xfId="47496" xr:uid="{0F1A2277-2DB3-48AA-A685-8BFEC7210D8C}"/>
    <cellStyle name="Comma 3 10 2 5 2 2 3" xfId="28593" xr:uid="{BE57CDF5-8D7C-4DDF-A8C6-016558F560A8}"/>
    <cellStyle name="Comma 3 10 2 5 2 3" xfId="34106" xr:uid="{E36A3686-B9E7-4F77-8036-394DA0E9BAD3}"/>
    <cellStyle name="Comma 3 10 2 5 2 4" xfId="23341" xr:uid="{CDBA3CDE-F0D5-4F2D-875D-A340E3FEB19B}"/>
    <cellStyle name="Comma 3 10 2 5 3" xfId="3906" xr:uid="{05FCA0D5-BA56-4F58-A12C-1C414F915844}"/>
    <cellStyle name="Comma 3 10 2 5 3 2" xfId="50122" xr:uid="{D8C03467-58B3-4AE7-85C0-87668A2A7688}"/>
    <cellStyle name="Comma 3 10 2 5 3 3" xfId="36732" xr:uid="{0C0E8B60-F960-4293-9FB1-8EC9D7BD557D}"/>
    <cellStyle name="Comma 3 10 2 5 3 4" xfId="25967" xr:uid="{C9A0785A-C79E-472A-A5D6-0D53484AD446}"/>
    <cellStyle name="Comma 3 10 2 5 4" xfId="9157" xr:uid="{50000256-F04F-401D-A579-43A7CBFF3094}"/>
    <cellStyle name="Comma 3 10 2 5 4 2" xfId="52748" xr:uid="{E706E4EB-AE9E-4AF7-A6ED-B819DEF7E974}"/>
    <cellStyle name="Comma 3 10 2 5 4 3" xfId="39358" xr:uid="{5BE03CE5-B73F-475D-9A77-72097637B44E}"/>
    <cellStyle name="Comma 3 10 2 5 5" xfId="11783" xr:uid="{BE3D7DBA-1B19-484E-BB4C-C9745E8C7736}"/>
    <cellStyle name="Comma 3 10 2 5 5 2" xfId="55373" xr:uid="{9081E9AB-8AD8-457A-AACA-91A9AE4A7EA4}"/>
    <cellStyle name="Comma 3 10 2 5 5 3" xfId="41983" xr:uid="{F2F12F5F-A8CA-4876-A218-D03284952FCE}"/>
    <cellStyle name="Comma 3 10 2 5 6" xfId="14936" xr:uid="{1A12D1A9-3B7C-41A5-9B37-6621C775EB6E}"/>
    <cellStyle name="Comma 3 10 2 5 6 2" xfId="44609" xr:uid="{7328A0DD-24D4-47EA-ADB1-7EE321762116}"/>
    <cellStyle name="Comma 3 10 2 5 7" xfId="57999" xr:uid="{1E4ECA5E-2404-4009-86D2-8F29FEC4AA1E}"/>
    <cellStyle name="Comma 3 10 2 5 8" xfId="60626" xr:uid="{AB2FD1B2-3A84-433A-BF7F-E5898260F7EA}"/>
    <cellStyle name="Comma 3 10 2 5 9" xfId="31219" xr:uid="{3CCDB221-1F02-4E6B-B7F0-5759D7D5E0DB}"/>
    <cellStyle name="Comma 3 10 2 6" xfId="1541" xr:uid="{F6797BFF-A130-4603-B79C-0307F058917F}"/>
    <cellStyle name="Comma 3 10 2 6 10" xfId="20977" xr:uid="{BD6CB069-1EB7-4DC4-9B27-4413D8D16787}"/>
    <cellStyle name="Comma 3 10 2 6 2" xfId="6793" xr:uid="{0528043B-642D-4A6E-903A-770CFC32C943}"/>
    <cellStyle name="Comma 3 10 2 6 2 2" xfId="18351" xr:uid="{3606D631-E6E0-4D7A-927A-9871CE75EB41}"/>
    <cellStyle name="Comma 3 10 2 6 2 2 2" xfId="47758" xr:uid="{A1D6CEBD-F258-4241-8DE1-5B6DF0308695}"/>
    <cellStyle name="Comma 3 10 2 6 2 2 3" xfId="28855" xr:uid="{B7499EB1-27C7-49B0-B7EE-2402143A544E}"/>
    <cellStyle name="Comma 3 10 2 6 2 3" xfId="34368" xr:uid="{E50E5BC7-C15F-40C8-8690-1CC43DD6E47C}"/>
    <cellStyle name="Comma 3 10 2 6 2 4" xfId="23603" xr:uid="{F270BA29-656F-4A96-8305-9DF15757EC0D}"/>
    <cellStyle name="Comma 3 10 2 6 3" xfId="4168" xr:uid="{3E7EAF95-57C4-4AEB-873D-CA5D17F3F301}"/>
    <cellStyle name="Comma 3 10 2 6 3 2" xfId="50384" xr:uid="{5DC78FC0-A752-4EA2-9799-26368B63949F}"/>
    <cellStyle name="Comma 3 10 2 6 3 3" xfId="36994" xr:uid="{AB6E3830-6AC1-4631-A035-80D4467BC859}"/>
    <cellStyle name="Comma 3 10 2 6 3 4" xfId="26229" xr:uid="{3278A6F9-C1DD-4ACC-989F-A38EFB70EF8C}"/>
    <cellStyle name="Comma 3 10 2 6 4" xfId="9419" xr:uid="{FA5230E9-3CBA-45EC-83E9-C0A33C5EDE14}"/>
    <cellStyle name="Comma 3 10 2 6 4 2" xfId="53010" xr:uid="{B6222B3D-3386-4D53-944B-EA8355FD01EA}"/>
    <cellStyle name="Comma 3 10 2 6 4 3" xfId="39620" xr:uid="{4DDCAB9B-06F4-4F07-8393-0BC6333125ED}"/>
    <cellStyle name="Comma 3 10 2 6 5" xfId="12045" xr:uid="{B0230FD8-95B9-4960-BCF4-F651F5D86A1C}"/>
    <cellStyle name="Comma 3 10 2 6 5 2" xfId="55635" xr:uid="{B29E8D67-EEED-4016-9892-71CB9CE30237}"/>
    <cellStyle name="Comma 3 10 2 6 5 3" xfId="42245" xr:uid="{0C844BDA-D49B-49E3-BF3E-DCCD28649710}"/>
    <cellStyle name="Comma 3 10 2 6 6" xfId="15198" xr:uid="{1D75C271-5FD6-4320-B3FF-6FDEC4DAFF84}"/>
    <cellStyle name="Comma 3 10 2 6 6 2" xfId="44871" xr:uid="{D37680B3-B3B6-45CB-A60D-49D3FFA3E0E5}"/>
    <cellStyle name="Comma 3 10 2 6 7" xfId="58261" xr:uid="{EEECADEE-34FA-42BD-AD58-58B44999E864}"/>
    <cellStyle name="Comma 3 10 2 6 8" xfId="60888" xr:uid="{AE4C6F1F-190D-4049-B858-450C4292C1A9}"/>
    <cellStyle name="Comma 3 10 2 6 9" xfId="31481" xr:uid="{DD489EFE-BA43-4714-87E0-B42282FC5E66}"/>
    <cellStyle name="Comma 3 10 2 7" xfId="2584" xr:uid="{D1AB5C32-A9E7-4BF5-AAA8-F2B411B92474}"/>
    <cellStyle name="Comma 3 10 2 7 10" xfId="22019" xr:uid="{BDACCB57-0E1C-4621-A50C-F9586EF675A8}"/>
    <cellStyle name="Comma 3 10 2 7 2" xfId="7835" xr:uid="{E32F1E5A-A21E-43EC-B793-E6899E9338CB}"/>
    <cellStyle name="Comma 3 10 2 7 2 2" xfId="19393" xr:uid="{3B11DC53-3759-4A94-8EF3-2931CEAD2519}"/>
    <cellStyle name="Comma 3 10 2 7 2 2 2" xfId="48800" xr:uid="{01D471D8-8EF8-479A-A509-0D7BB5966B49}"/>
    <cellStyle name="Comma 3 10 2 7 2 2 3" xfId="29897" xr:uid="{01FA9A43-1C2F-44C4-AF53-E089902A126B}"/>
    <cellStyle name="Comma 3 10 2 7 2 3" xfId="35410" xr:uid="{C90DFAF1-D77F-4544-8294-93D4C63A710B}"/>
    <cellStyle name="Comma 3 10 2 7 2 4" xfId="24645" xr:uid="{F9DDB5E2-4F7B-40C4-BE8C-069AD735DA8A}"/>
    <cellStyle name="Comma 3 10 2 7 3" xfId="5210" xr:uid="{D1F60050-4444-45BE-ADD0-7F5E7E69899E}"/>
    <cellStyle name="Comma 3 10 2 7 3 2" xfId="51426" xr:uid="{935BA27A-D9EC-433A-80BE-72A74145B866}"/>
    <cellStyle name="Comma 3 10 2 7 3 3" xfId="38036" xr:uid="{D6CEA7FF-3FEA-4A9F-96A6-333E4E045CF3}"/>
    <cellStyle name="Comma 3 10 2 7 3 4" xfId="27271" xr:uid="{D9AF446A-6B53-4641-9271-EF576BD74A99}"/>
    <cellStyle name="Comma 3 10 2 7 4" xfId="10461" xr:uid="{917A604C-A342-440F-8A48-4B6F1FE88586}"/>
    <cellStyle name="Comma 3 10 2 7 4 2" xfId="54052" xr:uid="{6324A766-5ED4-4CB9-B3D8-E08656C8E48A}"/>
    <cellStyle name="Comma 3 10 2 7 4 3" xfId="40662" xr:uid="{FA7E1956-ABAB-4428-87B5-9241D098F1B0}"/>
    <cellStyle name="Comma 3 10 2 7 5" xfId="13087" xr:uid="{0D6B11BD-AC4D-4B9E-B3BD-81D5A4C919F7}"/>
    <cellStyle name="Comma 3 10 2 7 5 2" xfId="56677" xr:uid="{055AA96D-193D-4968-9B30-BB3B540D38DC}"/>
    <cellStyle name="Comma 3 10 2 7 5 3" xfId="43287" xr:uid="{EB7C1F77-024F-4C3A-B750-4FDBCBE4645B}"/>
    <cellStyle name="Comma 3 10 2 7 6" xfId="16240" xr:uid="{37EB0BC7-7E9C-4E91-8345-137C1E6D992A}"/>
    <cellStyle name="Comma 3 10 2 7 6 2" xfId="45913" xr:uid="{67D54230-B9F4-48B3-9545-80CA7CA9782B}"/>
    <cellStyle name="Comma 3 10 2 7 7" xfId="59303" xr:uid="{393D3BC2-AF3E-42F0-B4EB-954E9007A870}"/>
    <cellStyle name="Comma 3 10 2 7 8" xfId="61930" xr:uid="{59A33E7A-37AD-42A7-A8CC-AB4E36CDCA98}"/>
    <cellStyle name="Comma 3 10 2 7 9" xfId="32523" xr:uid="{BE3F1A82-5377-4EAD-8DBE-85559108B997}"/>
    <cellStyle name="Comma 3 10 2 8" xfId="5471" xr:uid="{912B02AA-03BF-440C-B0B4-5457A2DC192A}"/>
    <cellStyle name="Comma 3 10 2 8 2" xfId="17029" xr:uid="{9E643C0F-983B-47FC-BCA8-4FB9E76371EC}"/>
    <cellStyle name="Comma 3 10 2 8 2 2" xfId="46175" xr:uid="{5B158829-6FDF-4DF4-BC55-404D8A358C8A}"/>
    <cellStyle name="Comma 3 10 2 8 2 3" xfId="27533" xr:uid="{457EC3B2-5689-4436-B053-2F3264E7AB9A}"/>
    <cellStyle name="Comma 3 10 2 8 3" xfId="13876" xr:uid="{634AD997-C090-4563-9269-609ED2C17B60}"/>
    <cellStyle name="Comma 3 10 2 8 3 2" xfId="32785" xr:uid="{F9922D61-E170-4679-B20B-7E1439D2E442}"/>
    <cellStyle name="Comma 3 10 2 8 4" xfId="22281" xr:uid="{6ACBEDA2-CAAB-4E63-AE41-DAEF4E631EB2}"/>
    <cellStyle name="Comma 3 10 2 9" xfId="2846" xr:uid="{4E46C4D0-8793-467B-8037-9F13307149A3}"/>
    <cellStyle name="Comma 3 10 2 9 2" xfId="16501" xr:uid="{8923EF56-60FF-4511-96A8-0733495B001B}"/>
    <cellStyle name="Comma 3 10 2 9 2 2" xfId="46436" xr:uid="{78D308FB-677B-4015-A8AE-671EA6B12FCA}"/>
    <cellStyle name="Comma 3 10 2 9 3" xfId="33046" xr:uid="{C92A69EF-DB38-46DD-9DCE-41184B9D5351}"/>
    <cellStyle name="Comma 3 10 2 9 4" xfId="24907" xr:uid="{B90A6313-D7D9-4F5F-A5FD-B240035FD7DF}"/>
    <cellStyle name="Comma 3 10 3" xfId="340" xr:uid="{00000000-0005-0000-0000-00000A000000}"/>
    <cellStyle name="Comma 3 10 3 10" xfId="30281" xr:uid="{125DAB80-6121-4E19-958D-CFA64A8E7609}"/>
    <cellStyle name="Comma 3 10 3 11" xfId="19777" xr:uid="{DBD2A9E0-D6EB-47C7-9D5E-3AEBA06C8E4F}"/>
    <cellStyle name="Comma 3 10 3 2" xfId="1663" xr:uid="{8BB60200-07B8-423B-9CAC-17D1DC645C44}"/>
    <cellStyle name="Comma 3 10 3 2 10" xfId="21099" xr:uid="{FF359DF2-CFA1-4859-9D9A-38586B5A0F63}"/>
    <cellStyle name="Comma 3 10 3 2 2" xfId="6915" xr:uid="{29A29FEF-05A6-40F2-A7D6-ECF3A9410779}"/>
    <cellStyle name="Comma 3 10 3 2 2 2" xfId="18473" xr:uid="{A2039161-8352-4F11-BAAF-F00193857489}"/>
    <cellStyle name="Comma 3 10 3 2 2 2 2" xfId="47880" xr:uid="{6705A906-FB43-4BBC-9743-EEF5089CA38B}"/>
    <cellStyle name="Comma 3 10 3 2 2 2 3" xfId="28977" xr:uid="{0B61AF46-A5BD-4081-8C0B-2156B2BE3870}"/>
    <cellStyle name="Comma 3 10 3 2 2 3" xfId="34490" xr:uid="{1C02769C-DAFD-4389-BCDD-E7008DD1493D}"/>
    <cellStyle name="Comma 3 10 3 2 2 4" xfId="23725" xr:uid="{B996F464-DA4E-489D-85F5-D8CD5B931F90}"/>
    <cellStyle name="Comma 3 10 3 2 3" xfId="4290" xr:uid="{71701A35-1BAA-499B-B813-23FBB8D7A1DB}"/>
    <cellStyle name="Comma 3 10 3 2 3 2" xfId="50506" xr:uid="{3AAF4F3F-8D62-4D39-8D21-41868F18FBDD}"/>
    <cellStyle name="Comma 3 10 3 2 3 3" xfId="37116" xr:uid="{89D67877-CFDD-44BD-B729-5A5DBD87A9EC}"/>
    <cellStyle name="Comma 3 10 3 2 3 4" xfId="26351" xr:uid="{D29FC052-0CDA-44A4-9A40-F3C232AD4C41}"/>
    <cellStyle name="Comma 3 10 3 2 4" xfId="9541" xr:uid="{40C0A82B-A955-4959-9FCB-6761A63C92EA}"/>
    <cellStyle name="Comma 3 10 3 2 4 2" xfId="53132" xr:uid="{473354A5-A80A-4927-A1CB-38CA3A2E6F20}"/>
    <cellStyle name="Comma 3 10 3 2 4 3" xfId="39742" xr:uid="{6B2D85F0-F8EA-4143-A035-0AD4FE2552E9}"/>
    <cellStyle name="Comma 3 10 3 2 5" xfId="12167" xr:uid="{EBA7A89C-BF99-4FF8-B751-D241A78E3DC3}"/>
    <cellStyle name="Comma 3 10 3 2 5 2" xfId="55757" xr:uid="{A3A7C7A2-2282-447B-BA41-A29A0845A508}"/>
    <cellStyle name="Comma 3 10 3 2 5 3" xfId="42367" xr:uid="{090A6679-679C-4691-BBB7-3D2329E05A88}"/>
    <cellStyle name="Comma 3 10 3 2 6" xfId="15320" xr:uid="{F8CF6FDE-9567-4941-8EAF-65692290AEFE}"/>
    <cellStyle name="Comma 3 10 3 2 6 2" xfId="44993" xr:uid="{EBB11A52-A8F2-4319-B440-3E7B9A3F6DF3}"/>
    <cellStyle name="Comma 3 10 3 2 7" xfId="58383" xr:uid="{55D9D6C0-381C-472F-B5BA-E8723331B60E}"/>
    <cellStyle name="Comma 3 10 3 2 8" xfId="61010" xr:uid="{F43EF2A1-5D24-4F4D-8D13-239084C81833}"/>
    <cellStyle name="Comma 3 10 3 2 9" xfId="31603" xr:uid="{8BCB63CC-12A8-4940-BE90-AF50098C3A03}"/>
    <cellStyle name="Comma 3 10 3 3" xfId="5593" xr:uid="{2D931F0D-5002-441D-AECD-5E932335C49C}"/>
    <cellStyle name="Comma 3 10 3 3 2" xfId="17151" xr:uid="{F08F4A11-56A1-465C-A9BF-E078C22CA89F}"/>
    <cellStyle name="Comma 3 10 3 3 2 2" xfId="46558" xr:uid="{67CFAC27-12C1-4847-9A65-FD33AE219CD1}"/>
    <cellStyle name="Comma 3 10 3 3 2 3" xfId="27655" xr:uid="{5014CB7C-A50E-4328-80AA-4D315A738274}"/>
    <cellStyle name="Comma 3 10 3 3 3" xfId="13998" xr:uid="{1A6C9A94-FD6A-4A05-89E8-3362FEA111B7}"/>
    <cellStyle name="Comma 3 10 3 3 3 2" xfId="33168" xr:uid="{6B6E17F2-E89F-49CD-832C-55245895E69E}"/>
    <cellStyle name="Comma 3 10 3 3 4" xfId="22403" xr:uid="{76F0F469-37B4-4DCC-AC7A-ADC368557344}"/>
    <cellStyle name="Comma 3 10 3 4" xfId="2968" xr:uid="{F81D09AB-8ADD-4C3A-AF67-8F65A89EA501}"/>
    <cellStyle name="Comma 3 10 3 4 2" xfId="16623" xr:uid="{324A3B9F-FAD7-43EE-B347-9DA1681982F4}"/>
    <cellStyle name="Comma 3 10 3 4 2 2" xfId="49184" xr:uid="{A44E6EB6-340D-49D0-9638-B0FF19D1913D}"/>
    <cellStyle name="Comma 3 10 3 4 3" xfId="35794" xr:uid="{6EFD82D1-88AD-4787-80FB-F96A4277B63C}"/>
    <cellStyle name="Comma 3 10 3 4 4" xfId="25029" xr:uid="{FAAB6921-E35E-4A8A-BB3F-414C7F739AEF}"/>
    <cellStyle name="Comma 3 10 3 5" xfId="8219" xr:uid="{0EED949A-3459-488C-967F-DF9364D9A86A}"/>
    <cellStyle name="Comma 3 10 3 5 2" xfId="51810" xr:uid="{A4E8092F-029C-42EC-ACEE-4E4CA0AA9047}"/>
    <cellStyle name="Comma 3 10 3 5 3" xfId="38420" xr:uid="{B5307885-0F3C-4F49-ABE6-716E2AA3CB09}"/>
    <cellStyle name="Comma 3 10 3 6" xfId="10845" xr:uid="{2794C25C-36EA-4A1E-89F4-BF1AD1B7A3AD}"/>
    <cellStyle name="Comma 3 10 3 6 2" xfId="54435" xr:uid="{3D02AABD-A91D-45F7-A1C1-4C7D90F951C5}"/>
    <cellStyle name="Comma 3 10 3 6 3" xfId="41045" xr:uid="{4A53A484-F581-450E-BD54-02BCCD475F1F}"/>
    <cellStyle name="Comma 3 10 3 7" xfId="13470" xr:uid="{4269B490-027D-4F88-B0DB-D68D361A43C8}"/>
    <cellStyle name="Comma 3 10 3 7 2" xfId="43671" xr:uid="{5DBDDFAF-B73F-4D07-872B-D8DFAFC7159E}"/>
    <cellStyle name="Comma 3 10 3 8" xfId="57061" xr:uid="{1E69A45B-D243-4F35-B02C-919E14883090}"/>
    <cellStyle name="Comma 3 10 3 9" xfId="59688" xr:uid="{24627D40-74C9-4585-8FE5-E42C07AD8C40}"/>
    <cellStyle name="Comma 3 10 4" xfId="600" xr:uid="{00000000-0005-0000-0000-00000B000000}"/>
    <cellStyle name="Comma 3 10 4 10" xfId="30541" xr:uid="{1E7444CA-5E70-4CB6-98F2-6174FDE42FFC}"/>
    <cellStyle name="Comma 3 10 4 11" xfId="20037" xr:uid="{FD1891D2-3DDD-4134-8D3D-A37D79CC828C}"/>
    <cellStyle name="Comma 3 10 4 2" xfId="1923" xr:uid="{0BD2E3B7-C6F1-476E-9D62-BB8C51FCA515}"/>
    <cellStyle name="Comma 3 10 4 2 10" xfId="21359" xr:uid="{8888B79D-3121-4625-B748-354BC1AF5C61}"/>
    <cellStyle name="Comma 3 10 4 2 2" xfId="7175" xr:uid="{14C98317-885D-4654-917A-E6041055979A}"/>
    <cellStyle name="Comma 3 10 4 2 2 2" xfId="18733" xr:uid="{CD1104C5-F495-4507-A573-D4AA718535AB}"/>
    <cellStyle name="Comma 3 10 4 2 2 2 2" xfId="48140" xr:uid="{37EA63D9-620F-4A2B-B69C-076ABE4B9A39}"/>
    <cellStyle name="Comma 3 10 4 2 2 2 3" xfId="29237" xr:uid="{EC08FE5C-10E7-4EF2-9042-FE2BA14AC308}"/>
    <cellStyle name="Comma 3 10 4 2 2 3" xfId="34750" xr:uid="{830435D0-1603-4F61-9DB9-4C659ADADF32}"/>
    <cellStyle name="Comma 3 10 4 2 2 4" xfId="23985" xr:uid="{75B31DC9-3F1F-4D33-BC2D-FCF14EC16DD2}"/>
    <cellStyle name="Comma 3 10 4 2 3" xfId="4550" xr:uid="{3412F00A-8899-488A-B881-B31D5EE02C25}"/>
    <cellStyle name="Comma 3 10 4 2 3 2" xfId="50766" xr:uid="{E155CFE5-D4EF-474C-BFBD-F82B9B06D7CC}"/>
    <cellStyle name="Comma 3 10 4 2 3 3" xfId="37376" xr:uid="{70E7F7F2-3092-46C6-8A38-C6F289990C65}"/>
    <cellStyle name="Comma 3 10 4 2 3 4" xfId="26611" xr:uid="{679D9A74-4FC1-4BBA-9653-35EE6CCB7908}"/>
    <cellStyle name="Comma 3 10 4 2 4" xfId="9801" xr:uid="{980C2832-AE43-400E-B92B-F3FF9B3357D6}"/>
    <cellStyle name="Comma 3 10 4 2 4 2" xfId="53392" xr:uid="{4749191F-50BC-498D-A372-BFAF8388B399}"/>
    <cellStyle name="Comma 3 10 4 2 4 3" xfId="40002" xr:uid="{790DBFC3-1C9D-428F-9FA3-76CD034CDAD0}"/>
    <cellStyle name="Comma 3 10 4 2 5" xfId="12427" xr:uid="{0573D791-7E7D-4BA0-994F-D4C7538EE9A2}"/>
    <cellStyle name="Comma 3 10 4 2 5 2" xfId="56017" xr:uid="{51AAA551-D564-4F64-8EE4-2FD4CEA2F464}"/>
    <cellStyle name="Comma 3 10 4 2 5 3" xfId="42627" xr:uid="{D1D94D1B-BCE4-4BFE-ACE3-EDF838FCF75B}"/>
    <cellStyle name="Comma 3 10 4 2 6" xfId="15580" xr:uid="{D60B8B63-565E-4E08-A6FA-DDC1C3FED037}"/>
    <cellStyle name="Comma 3 10 4 2 6 2" xfId="45253" xr:uid="{EF2B9514-1550-4DA9-945F-30130CEDCCC7}"/>
    <cellStyle name="Comma 3 10 4 2 7" xfId="58643" xr:uid="{85CAE753-0127-46FE-ADE0-CF4AC777D648}"/>
    <cellStyle name="Comma 3 10 4 2 8" xfId="61270" xr:uid="{D97DE11C-2716-4B62-B2B0-1B660A9EBBD7}"/>
    <cellStyle name="Comma 3 10 4 2 9" xfId="31863" xr:uid="{CB305F4A-D4E3-488F-B252-60292E309B06}"/>
    <cellStyle name="Comma 3 10 4 3" xfId="5853" xr:uid="{F3FF8102-09A8-4D1C-A76A-048FA0D3A2A4}"/>
    <cellStyle name="Comma 3 10 4 3 2" xfId="17411" xr:uid="{3DCBB90F-6A05-4309-8140-88E7FD2223C3}"/>
    <cellStyle name="Comma 3 10 4 3 2 2" xfId="46818" xr:uid="{B5BBBBFF-65E2-4842-9A19-77709BD1429C}"/>
    <cellStyle name="Comma 3 10 4 3 2 3" xfId="27915" xr:uid="{586F68EC-7B05-42D3-B719-4A8CED35FE8A}"/>
    <cellStyle name="Comma 3 10 4 3 3" xfId="33428" xr:uid="{BE4BFF1B-4650-44E9-ABEF-7B322EBC515E}"/>
    <cellStyle name="Comma 3 10 4 3 4" xfId="22663" xr:uid="{76C1CBC2-60E7-4D42-8071-5ED20B9C65CB}"/>
    <cellStyle name="Comma 3 10 4 4" xfId="3228" xr:uid="{C6BF10B6-B07C-4481-8372-5F5B5CA1C10A}"/>
    <cellStyle name="Comma 3 10 4 4 2" xfId="49444" xr:uid="{6A4B5182-3862-4005-8C82-6D34C39F6B0D}"/>
    <cellStyle name="Comma 3 10 4 4 3" xfId="36054" xr:uid="{4F4B9661-BBD6-427D-8C6E-308DA08F0331}"/>
    <cellStyle name="Comma 3 10 4 4 4" xfId="25289" xr:uid="{AE4AECC1-1037-4866-B64C-E7B2E040AD87}"/>
    <cellStyle name="Comma 3 10 4 5" xfId="8479" xr:uid="{D3050CD8-188B-4D95-A989-ED8B56A795B9}"/>
    <cellStyle name="Comma 3 10 4 5 2" xfId="52070" xr:uid="{EF181357-5A0F-4DDC-877C-12BDF7FBF738}"/>
    <cellStyle name="Comma 3 10 4 5 3" xfId="38680" xr:uid="{071F4969-D3E8-475D-8FDD-6B3818822107}"/>
    <cellStyle name="Comma 3 10 4 6" xfId="11105" xr:uid="{C074C91D-7073-470C-BF59-9F6771AE8084}"/>
    <cellStyle name="Comma 3 10 4 6 2" xfId="54695" xr:uid="{7ED05827-49F2-4666-BE7E-DD97D2C20B9B}"/>
    <cellStyle name="Comma 3 10 4 6 3" xfId="41305" xr:uid="{AEFF4A89-5293-4F4A-9944-5E7602464A02}"/>
    <cellStyle name="Comma 3 10 4 7" xfId="14258" xr:uid="{5646EFDB-9EA5-44E1-B4DC-0314EB0FF319}"/>
    <cellStyle name="Comma 3 10 4 7 2" xfId="43931" xr:uid="{1AA4D80A-F98F-46D7-BDF4-522C063D4DF3}"/>
    <cellStyle name="Comma 3 10 4 8" xfId="57321" xr:uid="{9036E7D3-08D0-411B-849B-FEB97BB2F722}"/>
    <cellStyle name="Comma 3 10 4 9" xfId="59948" xr:uid="{C7F35DCD-6D3E-47D8-90B3-EE2384D5D811}"/>
    <cellStyle name="Comma 3 10 5" xfId="860" xr:uid="{00000000-0005-0000-0000-00000C000000}"/>
    <cellStyle name="Comma 3 10 5 10" xfId="30801" xr:uid="{F63A6DF3-682F-4112-87C2-999EDB7D3210}"/>
    <cellStyle name="Comma 3 10 5 11" xfId="20297" xr:uid="{3693590F-25C8-412F-8F0D-34CE10266A63}"/>
    <cellStyle name="Comma 3 10 5 2" xfId="2183" xr:uid="{971A0C8E-CA31-4831-8537-9207B18C960C}"/>
    <cellStyle name="Comma 3 10 5 2 10" xfId="21619" xr:uid="{D18EE03C-764E-45CB-A9BC-0A37FB6F7560}"/>
    <cellStyle name="Comma 3 10 5 2 2" xfId="7435" xr:uid="{27F963CD-E351-4589-862F-903DE15EB5FC}"/>
    <cellStyle name="Comma 3 10 5 2 2 2" xfId="18993" xr:uid="{E7B7C012-8EFB-45C6-B465-DFA609EC392C}"/>
    <cellStyle name="Comma 3 10 5 2 2 2 2" xfId="48400" xr:uid="{8FFBFCEA-A246-44C7-81CA-00081A5BC731}"/>
    <cellStyle name="Comma 3 10 5 2 2 2 3" xfId="29497" xr:uid="{1E319A62-820C-4C87-8914-A5ADFFA5FE40}"/>
    <cellStyle name="Comma 3 10 5 2 2 3" xfId="35010" xr:uid="{58771BF4-9F9A-4651-9D01-1962773797D8}"/>
    <cellStyle name="Comma 3 10 5 2 2 4" xfId="24245" xr:uid="{CD62D154-9531-4106-9067-E2FDE35A33D7}"/>
    <cellStyle name="Comma 3 10 5 2 3" xfId="4810" xr:uid="{07C65B2C-A45C-4877-B88E-F3BF93D0F937}"/>
    <cellStyle name="Comma 3 10 5 2 3 2" xfId="51026" xr:uid="{04F1E100-13F1-4516-A2F3-2EB561174140}"/>
    <cellStyle name="Comma 3 10 5 2 3 3" xfId="37636" xr:uid="{A69DB517-1DAD-41FD-B5FF-147A305EFB61}"/>
    <cellStyle name="Comma 3 10 5 2 3 4" xfId="26871" xr:uid="{D848A68D-5FD6-4EEE-96AB-7588F1D3B798}"/>
    <cellStyle name="Comma 3 10 5 2 4" xfId="10061" xr:uid="{681FC790-2BCF-41CB-A272-D03DDCD29730}"/>
    <cellStyle name="Comma 3 10 5 2 4 2" xfId="53652" xr:uid="{465E3B01-6657-41CE-BCB7-7812F62B041C}"/>
    <cellStyle name="Comma 3 10 5 2 4 3" xfId="40262" xr:uid="{B85571E4-AF6F-43A6-9A5E-1A44B43279AB}"/>
    <cellStyle name="Comma 3 10 5 2 5" xfId="12687" xr:uid="{95E91761-42DD-4608-AD5E-EDDAB18D445D}"/>
    <cellStyle name="Comma 3 10 5 2 5 2" xfId="56277" xr:uid="{77ECA611-69FB-41AF-B248-9BF87FCEEFB4}"/>
    <cellStyle name="Comma 3 10 5 2 5 3" xfId="42887" xr:uid="{1EABC933-B272-465C-841C-CFD64E7638DA}"/>
    <cellStyle name="Comma 3 10 5 2 6" xfId="15840" xr:uid="{024B125C-D715-4F71-AA0E-CB238111EBA6}"/>
    <cellStyle name="Comma 3 10 5 2 6 2" xfId="45513" xr:uid="{9C637C98-66C1-4D88-9ABB-11F1FF105DA9}"/>
    <cellStyle name="Comma 3 10 5 2 7" xfId="58903" xr:uid="{70016CC4-D455-400B-AD65-465EFC7D22E0}"/>
    <cellStyle name="Comma 3 10 5 2 8" xfId="61530" xr:uid="{7C0718E3-F07A-450C-B9C7-C016AC714A70}"/>
    <cellStyle name="Comma 3 10 5 2 9" xfId="32123" xr:uid="{93BA5B35-DB33-4D27-8043-01B7C58B9C15}"/>
    <cellStyle name="Comma 3 10 5 3" xfId="6113" xr:uid="{304E06CE-C856-41EE-A976-0A48529CA1A4}"/>
    <cellStyle name="Comma 3 10 5 3 2" xfId="17671" xr:uid="{1E7D5A5E-4DD2-403D-B011-AB6192D31030}"/>
    <cellStyle name="Comma 3 10 5 3 2 2" xfId="47078" xr:uid="{8F842C86-AFF6-4EF1-BE1A-3112F147287B}"/>
    <cellStyle name="Comma 3 10 5 3 2 3" xfId="28175" xr:uid="{14C8A4A3-E2EF-4D1C-92A8-E570CD0DD1A7}"/>
    <cellStyle name="Comma 3 10 5 3 3" xfId="33688" xr:uid="{FAD04AF2-FED7-40F1-BC87-6FDE028C99D1}"/>
    <cellStyle name="Comma 3 10 5 3 4" xfId="22923" xr:uid="{E2856ECF-077A-4CED-9FA2-18E00EA70DAF}"/>
    <cellStyle name="Comma 3 10 5 4" xfId="3488" xr:uid="{BCD20271-17CF-4FBC-B259-C9D8416851FA}"/>
    <cellStyle name="Comma 3 10 5 4 2" xfId="49704" xr:uid="{F94E19B9-8D33-4995-B577-E5563EBE6B53}"/>
    <cellStyle name="Comma 3 10 5 4 3" xfId="36314" xr:uid="{3AC05623-2551-43CA-9B9C-70B2C06CF610}"/>
    <cellStyle name="Comma 3 10 5 4 4" xfId="25549" xr:uid="{5D9483BC-A7D4-40E9-838C-9152D1F4A7F2}"/>
    <cellStyle name="Comma 3 10 5 5" xfId="8739" xr:uid="{0653E364-0251-479D-9A60-2043FA6E1B16}"/>
    <cellStyle name="Comma 3 10 5 5 2" xfId="52330" xr:uid="{9BB19CCA-4BE1-4109-A098-4E516440AA74}"/>
    <cellStyle name="Comma 3 10 5 5 3" xfId="38940" xr:uid="{6F02C6A0-8104-4292-BDCA-34A3EEE7E145}"/>
    <cellStyle name="Comma 3 10 5 6" xfId="11365" xr:uid="{81F04975-D4AE-4487-B6E9-E3E1CB3070D0}"/>
    <cellStyle name="Comma 3 10 5 6 2" xfId="54955" xr:uid="{D46E9FEB-E12E-459A-BE8F-30D6C937B042}"/>
    <cellStyle name="Comma 3 10 5 6 3" xfId="41565" xr:uid="{A99151F0-F20D-4615-B3A0-C2EFAA779AE4}"/>
    <cellStyle name="Comma 3 10 5 7" xfId="14518" xr:uid="{019BACC0-C7D6-4F63-A517-EA09573D60CC}"/>
    <cellStyle name="Comma 3 10 5 7 2" xfId="44191" xr:uid="{08DF6E9F-90DC-43D8-8CC7-0F0F29A299CD}"/>
    <cellStyle name="Comma 3 10 5 8" xfId="57581" xr:uid="{7F70B34C-33B6-4D2A-A0D6-3D71A7BAD399}"/>
    <cellStyle name="Comma 3 10 5 9" xfId="60208" xr:uid="{50C4EB0E-F5F4-496B-88BD-E5831933B168}"/>
    <cellStyle name="Comma 3 10 6" xfId="1140" xr:uid="{D979F2CA-1521-4C0F-AA69-4C0989FF41E0}"/>
    <cellStyle name="Comma 3 10 6 10" xfId="20577" xr:uid="{E26FB275-6CA7-43B1-B304-9846A904D226}"/>
    <cellStyle name="Comma 3 10 6 2" xfId="6393" xr:uid="{A6737195-1596-4A68-910F-1ECF5757E25C}"/>
    <cellStyle name="Comma 3 10 6 2 2" xfId="17951" xr:uid="{1B588E50-0B57-4D21-A7A7-2DD62EBABF85}"/>
    <cellStyle name="Comma 3 10 6 2 2 2" xfId="47358" xr:uid="{E2C45B6F-837F-4547-830F-9BE35DADF7D9}"/>
    <cellStyle name="Comma 3 10 6 2 2 3" xfId="28455" xr:uid="{051DFCA5-C2FF-4FAA-A00F-C42B9F61AF1C}"/>
    <cellStyle name="Comma 3 10 6 2 3" xfId="33968" xr:uid="{BEB38F85-5EF9-4DCA-8F0B-647FC0744489}"/>
    <cellStyle name="Comma 3 10 6 2 4" xfId="23203" xr:uid="{36F10F01-3A0C-40C2-AC0A-32BC8BD99770}"/>
    <cellStyle name="Comma 3 10 6 3" xfId="3768" xr:uid="{0B7DB440-FFD2-446F-BA25-95CEA5E1E596}"/>
    <cellStyle name="Comma 3 10 6 3 2" xfId="49984" xr:uid="{C25C1CD5-292E-45B5-9BFB-DCA00C90B14C}"/>
    <cellStyle name="Comma 3 10 6 3 3" xfId="36594" xr:uid="{C46AB351-5E71-4D82-BC3E-74983D16B0DC}"/>
    <cellStyle name="Comma 3 10 6 3 4" xfId="25829" xr:uid="{84BBE4A4-A5A8-4FCE-BE33-BC58C46E7A6D}"/>
    <cellStyle name="Comma 3 10 6 4" xfId="9019" xr:uid="{2B30AF2E-5F33-4010-B4CD-9FA794FA365E}"/>
    <cellStyle name="Comma 3 10 6 4 2" xfId="52610" xr:uid="{41E7B186-4101-436F-A2C4-EA28146AD83F}"/>
    <cellStyle name="Comma 3 10 6 4 3" xfId="39220" xr:uid="{B48E5E10-B94D-42C0-8A6C-52C0E497D169}"/>
    <cellStyle name="Comma 3 10 6 5" xfId="11645" xr:uid="{A1DE7C2C-3072-40D5-8598-437A568D11EB}"/>
    <cellStyle name="Comma 3 10 6 5 2" xfId="55235" xr:uid="{7DB22FAB-D8EC-4DEB-8280-87381A83C9C8}"/>
    <cellStyle name="Comma 3 10 6 5 3" xfId="41845" xr:uid="{84C2BDB5-04BA-48DA-BE48-3E83E06DB881}"/>
    <cellStyle name="Comma 3 10 6 6" xfId="14798" xr:uid="{D545A227-DF56-4E2A-ADC7-9A6557A10746}"/>
    <cellStyle name="Comma 3 10 6 6 2" xfId="44471" xr:uid="{A86EE7B9-E0E8-457C-902B-63D8E6355169}"/>
    <cellStyle name="Comma 3 10 6 7" xfId="57861" xr:uid="{BED2BFD1-F953-42BE-BAE3-414CD585CE97}"/>
    <cellStyle name="Comma 3 10 6 8" xfId="60488" xr:uid="{83187625-BF95-49A0-B85B-35C632650CFE}"/>
    <cellStyle name="Comma 3 10 6 9" xfId="31081" xr:uid="{F1E025B9-01D2-445E-B646-C4D7CB2DCC51}"/>
    <cellStyle name="Comma 3 10 7" xfId="1403" xr:uid="{3F1A959A-0273-4AB6-B0C1-E7D230530A66}"/>
    <cellStyle name="Comma 3 10 7 10" xfId="20839" xr:uid="{9D76234B-2A31-4981-B59A-AECE9FB826C7}"/>
    <cellStyle name="Comma 3 10 7 2" xfId="6655" xr:uid="{120730CB-B9BA-454D-9CE0-A1E532591D31}"/>
    <cellStyle name="Comma 3 10 7 2 2" xfId="18213" xr:uid="{8BD63E25-345A-45F0-B912-4FBBBEF6F2E8}"/>
    <cellStyle name="Comma 3 10 7 2 2 2" xfId="47620" xr:uid="{73A631A1-E226-48AA-8130-04E9AFEE4411}"/>
    <cellStyle name="Comma 3 10 7 2 2 3" xfId="28717" xr:uid="{35CA71C4-680A-429C-B0E6-8A09DC8E9E49}"/>
    <cellStyle name="Comma 3 10 7 2 3" xfId="34230" xr:uid="{458E65EC-227B-4B1B-A376-16107BE614CB}"/>
    <cellStyle name="Comma 3 10 7 2 4" xfId="23465" xr:uid="{AF6E2262-EF4C-4124-A78F-58126AED942A}"/>
    <cellStyle name="Comma 3 10 7 3" xfId="4030" xr:uid="{CCC3730A-9B6C-469B-8BEB-0948C2813C23}"/>
    <cellStyle name="Comma 3 10 7 3 2" xfId="50246" xr:uid="{A92AAC53-2CAD-4AA9-904A-6E467BA9855C}"/>
    <cellStyle name="Comma 3 10 7 3 3" xfId="36856" xr:uid="{5D3E74BA-891C-49F3-B6B0-F166EAF0EF2B}"/>
    <cellStyle name="Comma 3 10 7 3 4" xfId="26091" xr:uid="{36D5DADE-00E9-4C63-918E-B20503C2D2D4}"/>
    <cellStyle name="Comma 3 10 7 4" xfId="9281" xr:uid="{9EB57283-D0E6-4754-985E-357E27F2E3B6}"/>
    <cellStyle name="Comma 3 10 7 4 2" xfId="52872" xr:uid="{51E2D9F8-53C5-4DF8-B725-8928D3C3A503}"/>
    <cellStyle name="Comma 3 10 7 4 3" xfId="39482" xr:uid="{D25A47F8-84BA-4742-800E-F9B43FDA6018}"/>
    <cellStyle name="Comma 3 10 7 5" xfId="11907" xr:uid="{8EAEAF9E-AC5A-4DDB-AE61-3F5E6FB27F28}"/>
    <cellStyle name="Comma 3 10 7 5 2" xfId="55497" xr:uid="{B3A8068A-0BDC-43FB-B0A1-5FD1669B2E69}"/>
    <cellStyle name="Comma 3 10 7 5 3" xfId="42107" xr:uid="{4FDA3530-AAB3-4B53-A3F1-841D471E3ADD}"/>
    <cellStyle name="Comma 3 10 7 6" xfId="15060" xr:uid="{9059D19B-9619-40F2-8F8F-5583E862BE55}"/>
    <cellStyle name="Comma 3 10 7 6 2" xfId="44733" xr:uid="{D74C18E7-BB73-41CF-B927-19F09702DEC1}"/>
    <cellStyle name="Comma 3 10 7 7" xfId="58123" xr:uid="{EB11B0D7-2DF5-43F8-A233-FC31A4925D4F}"/>
    <cellStyle name="Comma 3 10 7 8" xfId="60750" xr:uid="{4F660183-0699-4C15-8F45-1E27A6CB7A77}"/>
    <cellStyle name="Comma 3 10 7 9" xfId="31343" xr:uid="{FBF3B962-2F33-4894-AD1D-31B51DE5FA1F}"/>
    <cellStyle name="Comma 3 10 8" xfId="2446" xr:uid="{AB885CDC-FC4D-447B-8362-AC40A865E1F8}"/>
    <cellStyle name="Comma 3 10 8 10" xfId="21881" xr:uid="{BB7FC03A-7C2D-44FE-B769-DBBDC0D3ABF2}"/>
    <cellStyle name="Comma 3 10 8 2" xfId="7697" xr:uid="{A5B7F388-D6DF-4528-88BE-52792B6053B8}"/>
    <cellStyle name="Comma 3 10 8 2 2" xfId="19255" xr:uid="{7F6319E9-BC97-4E81-BE68-CA131808F86F}"/>
    <cellStyle name="Comma 3 10 8 2 2 2" xfId="48662" xr:uid="{8B150F2F-0CBC-4FB2-B313-9490681E55F2}"/>
    <cellStyle name="Comma 3 10 8 2 2 3" xfId="29759" xr:uid="{A0F34434-09E7-470D-AA02-E4846A631A46}"/>
    <cellStyle name="Comma 3 10 8 2 3" xfId="35272" xr:uid="{CBBEFE7D-95E8-4D16-9181-B1B09DA9CE7B}"/>
    <cellStyle name="Comma 3 10 8 2 4" xfId="24507" xr:uid="{91B56646-CA87-46C2-B006-5D7C11A880E7}"/>
    <cellStyle name="Comma 3 10 8 3" xfId="5072" xr:uid="{9A046352-F5B1-4A68-9B83-76224D574A56}"/>
    <cellStyle name="Comma 3 10 8 3 2" xfId="51288" xr:uid="{E17331DB-EA0E-4F23-A94E-4BCED4DE7B99}"/>
    <cellStyle name="Comma 3 10 8 3 3" xfId="37898" xr:uid="{396DBD99-C4CC-4B07-B44F-E908E94CB6F8}"/>
    <cellStyle name="Comma 3 10 8 3 4" xfId="27133" xr:uid="{19516951-EBB9-4848-9F91-4B495EC04721}"/>
    <cellStyle name="Comma 3 10 8 4" xfId="10323" xr:uid="{27E43E97-2F4F-4817-912A-92844EDE8331}"/>
    <cellStyle name="Comma 3 10 8 4 2" xfId="53914" xr:uid="{5D7A0B1F-07F0-43E5-8B32-B47D6B457BDD}"/>
    <cellStyle name="Comma 3 10 8 4 3" xfId="40524" xr:uid="{D49CA789-6370-47C1-8B56-A437C0858F13}"/>
    <cellStyle name="Comma 3 10 8 5" xfId="12949" xr:uid="{89E0D1F6-2BBE-4020-934A-46299AE42071}"/>
    <cellStyle name="Comma 3 10 8 5 2" xfId="56539" xr:uid="{B29790E1-3D16-4003-962A-5C1350703E1D}"/>
    <cellStyle name="Comma 3 10 8 5 3" xfId="43149" xr:uid="{3F444997-B338-461A-9943-BC113DB4FAD1}"/>
    <cellStyle name="Comma 3 10 8 6" xfId="16102" xr:uid="{0F20E007-E5C7-4D0D-8322-8A02D50DF248}"/>
    <cellStyle name="Comma 3 10 8 6 2" xfId="45775" xr:uid="{DF7B951C-CF9E-40E8-9076-D9210F8EDEAA}"/>
    <cellStyle name="Comma 3 10 8 7" xfId="59165" xr:uid="{D0873F3D-8088-4851-BAEE-5DA3A4425C3C}"/>
    <cellStyle name="Comma 3 10 8 8" xfId="61792" xr:uid="{CD67C825-929C-4F07-9F18-5B53FAD0D983}"/>
    <cellStyle name="Comma 3 10 8 9" xfId="32385" xr:uid="{EE844C04-574C-4281-BC1F-3F8DFC604913}"/>
    <cellStyle name="Comma 3 10 9" xfId="5333" xr:uid="{82C7BDEE-2475-4071-89D0-57E69885DCBA}"/>
    <cellStyle name="Comma 3 10 9 2" xfId="16891" xr:uid="{2E4FDB95-644C-4346-87FF-699E6D6E514F}"/>
    <cellStyle name="Comma 3 10 9 2 2" xfId="46037" xr:uid="{8E551304-2ABC-4C87-ABEB-3E85E8E078BA}"/>
    <cellStyle name="Comma 3 10 9 2 3" xfId="27395" xr:uid="{D583BBFD-A938-47E7-B005-8B58A8475F98}"/>
    <cellStyle name="Comma 3 10 9 3" xfId="13738" xr:uid="{6F2AD32B-4FDE-4E08-B354-BD7C5A646FCC}"/>
    <cellStyle name="Comma 3 10 9 3 2" xfId="32647" xr:uid="{F5ECC8DD-2658-44F1-8293-093CA39AC729}"/>
    <cellStyle name="Comma 3 10 9 4" xfId="22143" xr:uid="{D90092C9-6218-416C-8830-59AFB289D1B0}"/>
    <cellStyle name="Comma 3 11" xfId="95" xr:uid="{00000000-0005-0000-0000-00000D000000}"/>
    <cellStyle name="Comma 3 11 10" xfId="2724" xr:uid="{3C340D45-D3A5-41CD-8868-38EA35674DF1}"/>
    <cellStyle name="Comma 3 11 10 2" xfId="16379" xr:uid="{988055DD-277F-48FF-B875-FF07B0F86999}"/>
    <cellStyle name="Comma 3 11 10 2 2" xfId="46314" xr:uid="{5BA94827-195D-4035-AAD9-056C0B13D4CE}"/>
    <cellStyle name="Comma 3 11 10 3" xfId="32924" xr:uid="{63349ED0-E007-4570-9826-08A94DBCE0DA}"/>
    <cellStyle name="Comma 3 11 10 4" xfId="24785" xr:uid="{4B99BD21-202B-4F2D-95CD-BB669BC8E191}"/>
    <cellStyle name="Comma 3 11 11" xfId="7975" xr:uid="{D1BF24B5-2565-4883-B9E6-72F4E3B0DF36}"/>
    <cellStyle name="Comma 3 11 11 2" xfId="48940" xr:uid="{C1C347C5-1E1E-4BB0-80D2-9143BBF49F25}"/>
    <cellStyle name="Comma 3 11 11 3" xfId="35550" xr:uid="{12F4292D-D0DA-4122-B16A-3075242E9258}"/>
    <cellStyle name="Comma 3 11 12" xfId="10601" xr:uid="{25A9D98B-5715-4D22-813F-613902B45D8D}"/>
    <cellStyle name="Comma 3 11 12 2" xfId="51566" xr:uid="{8D478AB3-EA5C-4E30-A558-CB9460291337}"/>
    <cellStyle name="Comma 3 11 12 3" xfId="38176" xr:uid="{9407C2FF-53F4-4A26-A33B-1D9E63D385A2}"/>
    <cellStyle name="Comma 3 11 13" xfId="13226" xr:uid="{00AEA5CC-1D9F-44FE-92E0-467E34452E59}"/>
    <cellStyle name="Comma 3 11 13 2" xfId="54191" xr:uid="{16A65DB9-8173-4CAD-BEC5-6D054DD82FAE}"/>
    <cellStyle name="Comma 3 11 13 3" xfId="40801" xr:uid="{80598A31-33F1-46DF-883B-1E882D2B86D5}"/>
    <cellStyle name="Comma 3 11 14" xfId="43427" xr:uid="{A58A6DA6-5A47-4F33-AEE7-57672B67366C}"/>
    <cellStyle name="Comma 3 11 15" xfId="56817" xr:uid="{C95CF03F-6663-4AB3-BF55-ED1BF3F43370}"/>
    <cellStyle name="Comma 3 11 16" xfId="59444" xr:uid="{891B96B1-58DD-4D1D-B8A9-AB6CE7005A41}"/>
    <cellStyle name="Comma 3 11 17" xfId="30037" xr:uid="{E6AC9252-454F-432D-838B-0E131739E8A9}"/>
    <cellStyle name="Comma 3 11 18" xfId="19533" xr:uid="{1C101AB9-652F-4430-AAFA-27FF3810B4A3}"/>
    <cellStyle name="Comma 3 11 2" xfId="233" xr:uid="{00000000-0005-0000-0000-00000E000000}"/>
    <cellStyle name="Comma 3 11 2 10" xfId="8113" xr:uid="{3E814752-43E7-4CA8-9234-8E90E4096DAD}"/>
    <cellStyle name="Comma 3 11 2 10 2" xfId="49078" xr:uid="{1E5EDFFD-A416-46ED-B29B-31358A9D7DFB}"/>
    <cellStyle name="Comma 3 11 2 10 3" xfId="35688" xr:uid="{2684E4CB-32E9-4C24-BE4F-5C9353416BBD}"/>
    <cellStyle name="Comma 3 11 2 11" xfId="10739" xr:uid="{707DFA8D-0F15-4ED1-B66E-951A3DD54655}"/>
    <cellStyle name="Comma 3 11 2 11 2" xfId="51704" xr:uid="{AF74F7CD-F1C5-4A88-AF5B-56917F15D679}"/>
    <cellStyle name="Comma 3 11 2 11 3" xfId="38314" xr:uid="{2A92A642-CB7B-40A9-827F-1ED9CF569674}"/>
    <cellStyle name="Comma 3 11 2 12" xfId="13364" xr:uid="{89251659-2593-4D24-8ED9-5F76535ED83B}"/>
    <cellStyle name="Comma 3 11 2 12 2" xfId="54329" xr:uid="{DB446B60-2E44-4D18-B2F1-F3BBBB4B9936}"/>
    <cellStyle name="Comma 3 11 2 12 3" xfId="40939" xr:uid="{E2AE0376-AE67-4A00-A6D0-590CA700E0B0}"/>
    <cellStyle name="Comma 3 11 2 13" xfId="43565" xr:uid="{B1C1CEE6-9D9D-4012-B5D9-B0D579B6DBCC}"/>
    <cellStyle name="Comma 3 11 2 14" xfId="56955" xr:uid="{82410AFD-ED3D-4EA4-A28B-C707D5B3537D}"/>
    <cellStyle name="Comma 3 11 2 15" xfId="59582" xr:uid="{B0E242DF-DC14-4898-A860-6E723DE97AAE}"/>
    <cellStyle name="Comma 3 11 2 16" xfId="30175" xr:uid="{82C8CC8A-8D77-447D-9A58-05AAE5B153CA}"/>
    <cellStyle name="Comma 3 11 2 17" xfId="19671" xr:uid="{D4A2F7F9-88A4-449C-81F6-8DD2510B9B81}"/>
    <cellStyle name="Comma 3 11 2 2" xfId="494" xr:uid="{00000000-0005-0000-0000-00000F000000}"/>
    <cellStyle name="Comma 3 11 2 2 10" xfId="30435" xr:uid="{C8036E10-43EF-4A73-B588-2A2F7EDD3899}"/>
    <cellStyle name="Comma 3 11 2 2 11" xfId="19931" xr:uid="{5CCE96F6-4A15-4FBE-A5C3-FCCAF19EA9DA}"/>
    <cellStyle name="Comma 3 11 2 2 2" xfId="1817" xr:uid="{A1E6D906-97B1-4918-821A-1FA0E3DF02DE}"/>
    <cellStyle name="Comma 3 11 2 2 2 10" xfId="21253" xr:uid="{3B46257C-B96B-48EE-8C14-9EB5B01EFC87}"/>
    <cellStyle name="Comma 3 11 2 2 2 2" xfId="7069" xr:uid="{10E42622-B0CD-4C77-BC05-0A66F401759A}"/>
    <cellStyle name="Comma 3 11 2 2 2 2 2" xfId="18627" xr:uid="{5582764C-49AD-4957-9F99-98F359C9B162}"/>
    <cellStyle name="Comma 3 11 2 2 2 2 2 2" xfId="48034" xr:uid="{416578D8-2A2C-42D2-9858-BA5FC881222E}"/>
    <cellStyle name="Comma 3 11 2 2 2 2 2 3" xfId="29131" xr:uid="{BD5EDAB4-E9BF-4E8D-9EAA-0975395C1EA2}"/>
    <cellStyle name="Comma 3 11 2 2 2 2 3" xfId="34644" xr:uid="{BC3915ED-FD38-4FC7-AB98-0F9B4F0C3AF2}"/>
    <cellStyle name="Comma 3 11 2 2 2 2 4" xfId="23879" xr:uid="{DECBF19B-C277-4685-96AE-FFABC4D5F3FA}"/>
    <cellStyle name="Comma 3 11 2 2 2 3" xfId="4444" xr:uid="{B21B37B3-0B97-4573-AD40-1572CA761133}"/>
    <cellStyle name="Comma 3 11 2 2 2 3 2" xfId="50660" xr:uid="{0617E49A-7DA1-4AE1-AFD8-1B6B6E1D93A5}"/>
    <cellStyle name="Comma 3 11 2 2 2 3 3" xfId="37270" xr:uid="{C046F61E-41A1-4FD0-9B8C-077558D882BD}"/>
    <cellStyle name="Comma 3 11 2 2 2 3 4" xfId="26505" xr:uid="{4708BE4C-92C1-4310-98A5-60EF8AA31FB3}"/>
    <cellStyle name="Comma 3 11 2 2 2 4" xfId="9695" xr:uid="{7115B729-D1EE-440B-98C4-5C0203D1774E}"/>
    <cellStyle name="Comma 3 11 2 2 2 4 2" xfId="53286" xr:uid="{5A6E909B-7BE7-4E76-BC1A-46AD96D98F28}"/>
    <cellStyle name="Comma 3 11 2 2 2 4 3" xfId="39896" xr:uid="{423E0EC0-3D5E-4F5D-BADD-A80F4AC3FE86}"/>
    <cellStyle name="Comma 3 11 2 2 2 5" xfId="12321" xr:uid="{655E7B5C-D239-460B-AE90-407F27F0ABD0}"/>
    <cellStyle name="Comma 3 11 2 2 2 5 2" xfId="55911" xr:uid="{F6654C43-47D1-47AC-8B80-F672FBC98316}"/>
    <cellStyle name="Comma 3 11 2 2 2 5 3" xfId="42521" xr:uid="{82635305-80F5-48A4-93BC-0A12026E2FD2}"/>
    <cellStyle name="Comma 3 11 2 2 2 6" xfId="15474" xr:uid="{AE1BA9CA-1EAE-4D14-A0F5-327E6477B4A6}"/>
    <cellStyle name="Comma 3 11 2 2 2 6 2" xfId="45147" xr:uid="{A4615B39-3406-4339-90BA-11FB29F9CAD5}"/>
    <cellStyle name="Comma 3 11 2 2 2 7" xfId="58537" xr:uid="{56102E02-7F70-41FC-9937-DFA119F5098A}"/>
    <cellStyle name="Comma 3 11 2 2 2 8" xfId="61164" xr:uid="{6E96A5B8-5928-4974-9943-ECF686DFABDC}"/>
    <cellStyle name="Comma 3 11 2 2 2 9" xfId="31757" xr:uid="{85D3285E-9137-42E7-8D81-B808FC6EFEEE}"/>
    <cellStyle name="Comma 3 11 2 2 3" xfId="5747" xr:uid="{A8D33058-AD0F-4F00-91AC-A4A11A2C3E10}"/>
    <cellStyle name="Comma 3 11 2 2 3 2" xfId="17305" xr:uid="{3310699B-CC2D-4C63-8ECB-27FCE6E8351E}"/>
    <cellStyle name="Comma 3 11 2 2 3 2 2" xfId="46712" xr:uid="{A8EAA0C8-62BB-4192-835D-263C23823194}"/>
    <cellStyle name="Comma 3 11 2 2 3 2 3" xfId="27809" xr:uid="{7250C8B1-20F7-4AF5-B1CE-C6619BB5DCBD}"/>
    <cellStyle name="Comma 3 11 2 2 3 3" xfId="14152" xr:uid="{915CD014-91C6-4152-8FC2-9DEF32D2A000}"/>
    <cellStyle name="Comma 3 11 2 2 3 3 2" xfId="33322" xr:uid="{42E8872F-B76A-47EF-932F-62FFB0A8622D}"/>
    <cellStyle name="Comma 3 11 2 2 3 4" xfId="22557" xr:uid="{EC8940A2-962C-416F-AC46-6A36F09AAF6E}"/>
    <cellStyle name="Comma 3 11 2 2 4" xfId="3122" xr:uid="{76811B7D-0766-423E-8D03-834E7E8D2702}"/>
    <cellStyle name="Comma 3 11 2 2 4 2" xfId="16777" xr:uid="{B1F69EA2-3273-4F70-B3DD-783DCD5D8242}"/>
    <cellStyle name="Comma 3 11 2 2 4 2 2" xfId="49338" xr:uid="{D1408AFC-BFEF-4A49-A165-D7144472B9A6}"/>
    <cellStyle name="Comma 3 11 2 2 4 3" xfId="35948" xr:uid="{E4A02B6A-0C21-49ED-B46B-DAF4E4849BF7}"/>
    <cellStyle name="Comma 3 11 2 2 4 4" xfId="25183" xr:uid="{AB0FC955-CB35-46B5-B032-22741E36FF2F}"/>
    <cellStyle name="Comma 3 11 2 2 5" xfId="8373" xr:uid="{24574B95-3AAB-4E19-A2D6-1FCBCF18B03D}"/>
    <cellStyle name="Comma 3 11 2 2 5 2" xfId="51964" xr:uid="{D3B75C84-9FC3-4A74-871A-50A2FC7459BD}"/>
    <cellStyle name="Comma 3 11 2 2 5 3" xfId="38574" xr:uid="{E31148C9-356E-4527-B5C1-D765D15C0583}"/>
    <cellStyle name="Comma 3 11 2 2 6" xfId="10999" xr:uid="{5070CB98-BAFC-49A1-80E5-2FD4FB504DFE}"/>
    <cellStyle name="Comma 3 11 2 2 6 2" xfId="54589" xr:uid="{900112AB-9425-4C46-86FD-B66E7B2A3D50}"/>
    <cellStyle name="Comma 3 11 2 2 6 3" xfId="41199" xr:uid="{7BEC4508-7534-4B38-8606-2F85EC77CA15}"/>
    <cellStyle name="Comma 3 11 2 2 7" xfId="13624" xr:uid="{BBF5358D-624E-4B73-9C74-DA51834367C1}"/>
    <cellStyle name="Comma 3 11 2 2 7 2" xfId="43825" xr:uid="{9C2170FA-6634-4DD2-9775-35E0EC26C38E}"/>
    <cellStyle name="Comma 3 11 2 2 8" xfId="57215" xr:uid="{0370BE8B-49B8-4AC2-AC1C-E54C0698DB73}"/>
    <cellStyle name="Comma 3 11 2 2 9" xfId="59842" xr:uid="{0285544F-D741-45C0-9A32-FDE3911F6AD7}"/>
    <cellStyle name="Comma 3 11 2 3" xfId="754" xr:uid="{00000000-0005-0000-0000-000010000000}"/>
    <cellStyle name="Comma 3 11 2 3 10" xfId="30695" xr:uid="{1EDBDEF5-3275-477C-8FC3-332EA1C372CD}"/>
    <cellStyle name="Comma 3 11 2 3 11" xfId="20191" xr:uid="{6532380A-03C2-4CED-AF61-6ECB6A1B4A01}"/>
    <cellStyle name="Comma 3 11 2 3 2" xfId="2077" xr:uid="{DF7DFCF8-B040-4EB5-A30D-0D7D5E1E2103}"/>
    <cellStyle name="Comma 3 11 2 3 2 10" xfId="21513" xr:uid="{EF133A71-A640-495C-8853-3C531DB8F4AB}"/>
    <cellStyle name="Comma 3 11 2 3 2 2" xfId="7329" xr:uid="{275258C0-4CEF-4675-9A4F-4226389B8A39}"/>
    <cellStyle name="Comma 3 11 2 3 2 2 2" xfId="18887" xr:uid="{D8342E73-2594-4CE0-85C5-12EFE3BD0B49}"/>
    <cellStyle name="Comma 3 11 2 3 2 2 2 2" xfId="48294" xr:uid="{BE137834-37C4-44C0-996B-5B7763543223}"/>
    <cellStyle name="Comma 3 11 2 3 2 2 2 3" xfId="29391" xr:uid="{BEC85CE1-8A0D-46DD-AFD2-103925529C9E}"/>
    <cellStyle name="Comma 3 11 2 3 2 2 3" xfId="34904" xr:uid="{B636C589-46DD-44AB-AF3C-18EBA621E199}"/>
    <cellStyle name="Comma 3 11 2 3 2 2 4" xfId="24139" xr:uid="{4659F0BB-5721-46CE-8FEF-FBDB8506A75C}"/>
    <cellStyle name="Comma 3 11 2 3 2 3" xfId="4704" xr:uid="{1A21C980-30BE-4202-8DAB-F5B52EDED2DA}"/>
    <cellStyle name="Comma 3 11 2 3 2 3 2" xfId="50920" xr:uid="{6263AE73-233E-402D-8985-552C102BAD42}"/>
    <cellStyle name="Comma 3 11 2 3 2 3 3" xfId="37530" xr:uid="{83B7E5C2-8515-423D-AD99-6D173509F6E0}"/>
    <cellStyle name="Comma 3 11 2 3 2 3 4" xfId="26765" xr:uid="{B1517A28-454C-45D7-BB2D-8581D3210801}"/>
    <cellStyle name="Comma 3 11 2 3 2 4" xfId="9955" xr:uid="{1D7CEE08-EAF8-4B49-B6D9-576623618A7B}"/>
    <cellStyle name="Comma 3 11 2 3 2 4 2" xfId="53546" xr:uid="{2959B2DC-D72E-4011-A878-294635BCEA9B}"/>
    <cellStyle name="Comma 3 11 2 3 2 4 3" xfId="40156" xr:uid="{C7112A49-1C86-4593-AEF6-CD567B6E982E}"/>
    <cellStyle name="Comma 3 11 2 3 2 5" xfId="12581" xr:uid="{34F079BC-D321-4209-A15C-5C7481AEEE06}"/>
    <cellStyle name="Comma 3 11 2 3 2 5 2" xfId="56171" xr:uid="{3D6263BD-3FFB-488F-B4FF-28459F4636B6}"/>
    <cellStyle name="Comma 3 11 2 3 2 5 3" xfId="42781" xr:uid="{2931FA17-4F3D-4456-A5AD-E667E27972D3}"/>
    <cellStyle name="Comma 3 11 2 3 2 6" xfId="15734" xr:uid="{0E371CF6-886F-41BF-9538-8A10CF7C7859}"/>
    <cellStyle name="Comma 3 11 2 3 2 6 2" xfId="45407" xr:uid="{3D1FF927-135C-49E6-B923-70AD3D17C2B0}"/>
    <cellStyle name="Comma 3 11 2 3 2 7" xfId="58797" xr:uid="{147121F4-9864-4E5E-837C-F79EEF5C9A05}"/>
    <cellStyle name="Comma 3 11 2 3 2 8" xfId="61424" xr:uid="{DCA969EF-8B44-4AD1-97BF-ED7C661C82E0}"/>
    <cellStyle name="Comma 3 11 2 3 2 9" xfId="32017" xr:uid="{E463DCAE-200C-4A50-9A80-C1949EF4C6C9}"/>
    <cellStyle name="Comma 3 11 2 3 3" xfId="6007" xr:uid="{BFEB9189-4D7C-4EED-91EC-0B5FBA3AE572}"/>
    <cellStyle name="Comma 3 11 2 3 3 2" xfId="17565" xr:uid="{720265FF-F592-41FA-880A-77B11224582C}"/>
    <cellStyle name="Comma 3 11 2 3 3 2 2" xfId="46972" xr:uid="{7F4B82D2-1218-4210-AE94-0CE5513A8CF2}"/>
    <cellStyle name="Comma 3 11 2 3 3 2 3" xfId="28069" xr:uid="{DBB4B778-FF44-46FF-93B1-C952D368EAE5}"/>
    <cellStyle name="Comma 3 11 2 3 3 3" xfId="33582" xr:uid="{FE127253-EEED-4F7C-A5B1-21B26F8198DF}"/>
    <cellStyle name="Comma 3 11 2 3 3 4" xfId="22817" xr:uid="{16AF3B53-C3DD-4647-8A4F-C10D58BEAE23}"/>
    <cellStyle name="Comma 3 11 2 3 4" xfId="3382" xr:uid="{8019395A-8E9C-4E7B-B596-52679F6E29CB}"/>
    <cellStyle name="Comma 3 11 2 3 4 2" xfId="49598" xr:uid="{0B78858A-556A-483F-BF37-931EA1ADF798}"/>
    <cellStyle name="Comma 3 11 2 3 4 3" xfId="36208" xr:uid="{E510FEF1-FE2C-43EE-BAC3-4D91FBA2E88F}"/>
    <cellStyle name="Comma 3 11 2 3 4 4" xfId="25443" xr:uid="{D7B04B94-6250-4B76-8CD0-B42DF20FC4AF}"/>
    <cellStyle name="Comma 3 11 2 3 5" xfId="8633" xr:uid="{A29FDF9F-80D5-4049-918E-410C6194E00C}"/>
    <cellStyle name="Comma 3 11 2 3 5 2" xfId="52224" xr:uid="{F4951C8B-EB61-4F79-BC8F-E269D899E332}"/>
    <cellStyle name="Comma 3 11 2 3 5 3" xfId="38834" xr:uid="{049870B5-CE34-48A1-9A40-4C6FCC030A82}"/>
    <cellStyle name="Comma 3 11 2 3 6" xfId="11259" xr:uid="{D9DA6242-BB31-47FF-BAE5-9FB8DF8B60C1}"/>
    <cellStyle name="Comma 3 11 2 3 6 2" xfId="54849" xr:uid="{074C8D57-D116-46B5-98C5-30038D01F779}"/>
    <cellStyle name="Comma 3 11 2 3 6 3" xfId="41459" xr:uid="{01D1E074-B55B-4994-B473-D85E5769625C}"/>
    <cellStyle name="Comma 3 11 2 3 7" xfId="14412" xr:uid="{8795464F-7440-437D-926B-B31374074801}"/>
    <cellStyle name="Comma 3 11 2 3 7 2" xfId="44085" xr:uid="{01229841-2393-4AC3-809F-1EEFCCFFDBED}"/>
    <cellStyle name="Comma 3 11 2 3 8" xfId="57475" xr:uid="{0204723D-B661-4086-8348-F7AE5793B4B8}"/>
    <cellStyle name="Comma 3 11 2 3 9" xfId="60102" xr:uid="{20F1378B-84FF-49E9-B0D7-50D0DF6229B0}"/>
    <cellStyle name="Comma 3 11 2 4" xfId="1014" xr:uid="{00000000-0005-0000-0000-000011000000}"/>
    <cellStyle name="Comma 3 11 2 4 10" xfId="30955" xr:uid="{0461C7EA-5198-492C-BBD7-14038465A092}"/>
    <cellStyle name="Comma 3 11 2 4 11" xfId="20451" xr:uid="{B7BB6E48-09B9-469C-B127-D124F187A49C}"/>
    <cellStyle name="Comma 3 11 2 4 2" xfId="2337" xr:uid="{F739B114-3081-4222-A68D-7D5D3DC462B8}"/>
    <cellStyle name="Comma 3 11 2 4 2 10" xfId="21773" xr:uid="{2DFD5035-3C6A-43B9-AF9B-AA356CA69165}"/>
    <cellStyle name="Comma 3 11 2 4 2 2" xfId="7589" xr:uid="{8F8B9841-FDE1-4BA7-B98D-387302D73010}"/>
    <cellStyle name="Comma 3 11 2 4 2 2 2" xfId="19147" xr:uid="{314B1E18-9033-4DBA-A950-7A8064179F1B}"/>
    <cellStyle name="Comma 3 11 2 4 2 2 2 2" xfId="48554" xr:uid="{16687CDE-F3A9-4416-8CAE-9A4F9BBFA117}"/>
    <cellStyle name="Comma 3 11 2 4 2 2 2 3" xfId="29651" xr:uid="{5E2D2C0B-0E70-410E-BB9B-CA604C560050}"/>
    <cellStyle name="Comma 3 11 2 4 2 2 3" xfId="35164" xr:uid="{62CB2401-9392-48FA-A774-2BC5C7ECEC64}"/>
    <cellStyle name="Comma 3 11 2 4 2 2 4" xfId="24399" xr:uid="{E66E73C9-2987-4D4E-87EF-7302E38A71DF}"/>
    <cellStyle name="Comma 3 11 2 4 2 3" xfId="4964" xr:uid="{00DCE732-4219-4556-8794-26F3FAF9C1FB}"/>
    <cellStyle name="Comma 3 11 2 4 2 3 2" xfId="51180" xr:uid="{E127A44C-2023-4543-8D76-4957A16075ED}"/>
    <cellStyle name="Comma 3 11 2 4 2 3 3" xfId="37790" xr:uid="{7F920186-61AE-4ECE-BA7A-090111555FE7}"/>
    <cellStyle name="Comma 3 11 2 4 2 3 4" xfId="27025" xr:uid="{93443D64-3671-4FEC-B17C-00CA53729C0C}"/>
    <cellStyle name="Comma 3 11 2 4 2 4" xfId="10215" xr:uid="{12114879-6EB7-4525-9A22-18268B7E35C2}"/>
    <cellStyle name="Comma 3 11 2 4 2 4 2" xfId="53806" xr:uid="{DDD92073-8749-4BF8-AFA4-967772476B97}"/>
    <cellStyle name="Comma 3 11 2 4 2 4 3" xfId="40416" xr:uid="{C4F63F37-95A9-43FA-A7E9-F8C6749A1841}"/>
    <cellStyle name="Comma 3 11 2 4 2 5" xfId="12841" xr:uid="{11099E31-4557-41D2-8B51-7E517FC0F8FA}"/>
    <cellStyle name="Comma 3 11 2 4 2 5 2" xfId="56431" xr:uid="{B766A299-6EF7-40FC-B390-E6D108DDBA5A}"/>
    <cellStyle name="Comma 3 11 2 4 2 5 3" xfId="43041" xr:uid="{C383633C-04E7-41D0-8838-6AA20EB9BC8F}"/>
    <cellStyle name="Comma 3 11 2 4 2 6" xfId="15994" xr:uid="{EB15BC35-4F3A-4B2E-94F5-B7114DC63DEF}"/>
    <cellStyle name="Comma 3 11 2 4 2 6 2" xfId="45667" xr:uid="{8568577F-4DF9-4AC3-B790-E2F9AB652C55}"/>
    <cellStyle name="Comma 3 11 2 4 2 7" xfId="59057" xr:uid="{27F3868D-2E90-4E39-B997-447F6EAA2490}"/>
    <cellStyle name="Comma 3 11 2 4 2 8" xfId="61684" xr:uid="{C12B320E-60ED-4B9A-A9EB-09B2C09E212E}"/>
    <cellStyle name="Comma 3 11 2 4 2 9" xfId="32277" xr:uid="{2BBCD7E9-A06A-481B-90B0-7FBA8D6EB764}"/>
    <cellStyle name="Comma 3 11 2 4 3" xfId="6267" xr:uid="{9C0D5868-B8BB-454E-851E-B69C5CA6871A}"/>
    <cellStyle name="Comma 3 11 2 4 3 2" xfId="17825" xr:uid="{6154EBE3-3876-4F2E-A0ED-7C666A600477}"/>
    <cellStyle name="Comma 3 11 2 4 3 2 2" xfId="47232" xr:uid="{0622903A-1EB6-4883-8D98-0C9EE256CA50}"/>
    <cellStyle name="Comma 3 11 2 4 3 2 3" xfId="28329" xr:uid="{E8DF9FC5-F1DE-41AF-BA65-1AFCF93A2504}"/>
    <cellStyle name="Comma 3 11 2 4 3 3" xfId="33842" xr:uid="{F115ADCB-787C-486C-92B0-078665029C41}"/>
    <cellStyle name="Comma 3 11 2 4 3 4" xfId="23077" xr:uid="{5B6173F8-E602-4918-8188-CAC54909DCB8}"/>
    <cellStyle name="Comma 3 11 2 4 4" xfId="3642" xr:uid="{06E81B4C-1EEC-45F7-BE4E-2B0C688CBBBC}"/>
    <cellStyle name="Comma 3 11 2 4 4 2" xfId="49858" xr:uid="{B93652C7-5767-42C8-8362-EDA7FC15EBB1}"/>
    <cellStyle name="Comma 3 11 2 4 4 3" xfId="36468" xr:uid="{3A19F1B0-1E43-48E8-94DF-07B9AC22A6C7}"/>
    <cellStyle name="Comma 3 11 2 4 4 4" xfId="25703" xr:uid="{FFBF6218-5407-48FC-8A72-C15D5565543E}"/>
    <cellStyle name="Comma 3 11 2 4 5" xfId="8893" xr:uid="{E3BF8829-AA54-4C31-BF7E-BB5870799495}"/>
    <cellStyle name="Comma 3 11 2 4 5 2" xfId="52484" xr:uid="{EB7914CA-0AAA-44B7-9AC7-168B0A9CED1C}"/>
    <cellStyle name="Comma 3 11 2 4 5 3" xfId="39094" xr:uid="{D6370204-246C-4610-9E2D-61EE4024F7F1}"/>
    <cellStyle name="Comma 3 11 2 4 6" xfId="11519" xr:uid="{600F01B6-9DB0-45B1-889A-70DCA096F964}"/>
    <cellStyle name="Comma 3 11 2 4 6 2" xfId="55109" xr:uid="{6972376A-D680-45E6-B722-2E2747301F0D}"/>
    <cellStyle name="Comma 3 11 2 4 6 3" xfId="41719" xr:uid="{95BB58F4-A04A-4EEC-A413-CA902A1A3530}"/>
    <cellStyle name="Comma 3 11 2 4 7" xfId="14672" xr:uid="{FEF12446-A938-4F46-9B3A-2D82BEB2B2EA}"/>
    <cellStyle name="Comma 3 11 2 4 7 2" xfId="44345" xr:uid="{C087BA07-A60E-44F5-B56D-A050DF85857C}"/>
    <cellStyle name="Comma 3 11 2 4 8" xfId="57735" xr:uid="{6DEEC4E0-0664-4828-A150-1E9A0336A242}"/>
    <cellStyle name="Comma 3 11 2 4 9" xfId="60362" xr:uid="{DE70BAB3-B078-4DE0-BC42-974BCD3752E8}"/>
    <cellStyle name="Comma 3 11 2 5" xfId="1294" xr:uid="{A64565B2-4CAE-49D0-B431-464414A4DE28}"/>
    <cellStyle name="Comma 3 11 2 5 10" xfId="20731" xr:uid="{9BA19741-8D54-4ACB-8A39-725CDA42E818}"/>
    <cellStyle name="Comma 3 11 2 5 2" xfId="6547" xr:uid="{1373DD2B-046F-4D7C-A78F-4783C660C8BF}"/>
    <cellStyle name="Comma 3 11 2 5 2 2" xfId="18105" xr:uid="{639BAACC-4444-4A36-8558-689A87BE7758}"/>
    <cellStyle name="Comma 3 11 2 5 2 2 2" xfId="47512" xr:uid="{2888FB03-F095-4562-8A25-192AF7961BEA}"/>
    <cellStyle name="Comma 3 11 2 5 2 2 3" xfId="28609" xr:uid="{74B7BC68-4ADA-46D3-B980-49F87DE9B7BB}"/>
    <cellStyle name="Comma 3 11 2 5 2 3" xfId="34122" xr:uid="{6671E419-8ACD-4DA3-BBAB-B6DC03CAC02B}"/>
    <cellStyle name="Comma 3 11 2 5 2 4" xfId="23357" xr:uid="{1710A03A-BA70-47F5-8007-FD460E8C5CB6}"/>
    <cellStyle name="Comma 3 11 2 5 3" xfId="3922" xr:uid="{51E8F278-B409-4A5A-960F-271361B1E514}"/>
    <cellStyle name="Comma 3 11 2 5 3 2" xfId="50138" xr:uid="{2C2E7E89-0903-4D2C-82AE-4A3D661D417B}"/>
    <cellStyle name="Comma 3 11 2 5 3 3" xfId="36748" xr:uid="{52FFF923-8463-4222-B5C9-72D2B08B463B}"/>
    <cellStyle name="Comma 3 11 2 5 3 4" xfId="25983" xr:uid="{142A88F5-334C-46B0-88F1-E809988E1B5B}"/>
    <cellStyle name="Comma 3 11 2 5 4" xfId="9173" xr:uid="{4C4F10AA-DBA2-4ED3-8769-AD8037BAE3AD}"/>
    <cellStyle name="Comma 3 11 2 5 4 2" xfId="52764" xr:uid="{E9E1AD75-35E3-4382-AD82-5471488C69CC}"/>
    <cellStyle name="Comma 3 11 2 5 4 3" xfId="39374" xr:uid="{254CF811-8FDA-49A9-916C-798694F51171}"/>
    <cellStyle name="Comma 3 11 2 5 5" xfId="11799" xr:uid="{1D46D7F9-177F-4598-B15B-CE745716E4FF}"/>
    <cellStyle name="Comma 3 11 2 5 5 2" xfId="55389" xr:uid="{067E696C-292A-40C5-BEAC-E8DCBD845AC6}"/>
    <cellStyle name="Comma 3 11 2 5 5 3" xfId="41999" xr:uid="{FCF02DE5-16AF-48A7-89AB-0876531CB2B8}"/>
    <cellStyle name="Comma 3 11 2 5 6" xfId="14952" xr:uid="{6963F03E-8D4B-465F-96E1-EE0FFB50C458}"/>
    <cellStyle name="Comma 3 11 2 5 6 2" xfId="44625" xr:uid="{573062A4-7840-46EE-9AF6-CCC57F401BFA}"/>
    <cellStyle name="Comma 3 11 2 5 7" xfId="58015" xr:uid="{E3032C22-3321-4CBE-8DB0-816DE092DBAE}"/>
    <cellStyle name="Comma 3 11 2 5 8" xfId="60642" xr:uid="{9241359F-BD2D-417C-AA37-0E9BD1520913}"/>
    <cellStyle name="Comma 3 11 2 5 9" xfId="31235" xr:uid="{A2FDF9AA-F38E-4AE8-9787-30472CF48DF9}"/>
    <cellStyle name="Comma 3 11 2 6" xfId="1557" xr:uid="{FEDFF7CA-6F51-4129-BB8A-FEDAF85827AF}"/>
    <cellStyle name="Comma 3 11 2 6 10" xfId="20993" xr:uid="{F4AA55BA-7679-4766-9616-B328FC84F709}"/>
    <cellStyle name="Comma 3 11 2 6 2" xfId="6809" xr:uid="{0BB4F201-95D2-4F1C-904E-27D12DF14FD7}"/>
    <cellStyle name="Comma 3 11 2 6 2 2" xfId="18367" xr:uid="{C8988A7E-D8BB-4A29-ABEF-5039723AF1A4}"/>
    <cellStyle name="Comma 3 11 2 6 2 2 2" xfId="47774" xr:uid="{90F69031-1FE1-493D-BDF4-98E95589234D}"/>
    <cellStyle name="Comma 3 11 2 6 2 2 3" xfId="28871" xr:uid="{E48A162B-A796-423C-A7FB-45BD2D778629}"/>
    <cellStyle name="Comma 3 11 2 6 2 3" xfId="34384" xr:uid="{F6421CAB-6B31-4E95-BF03-C22835AE5324}"/>
    <cellStyle name="Comma 3 11 2 6 2 4" xfId="23619" xr:uid="{EECD83F6-C8C1-4090-A195-D4AC82E92104}"/>
    <cellStyle name="Comma 3 11 2 6 3" xfId="4184" xr:uid="{58BC5A82-C9FA-4741-9974-B240B131294D}"/>
    <cellStyle name="Comma 3 11 2 6 3 2" xfId="50400" xr:uid="{3566D11F-F3ED-4939-ABDB-60C9536E5CEE}"/>
    <cellStyle name="Comma 3 11 2 6 3 3" xfId="37010" xr:uid="{754D1872-318E-48B2-8C93-E381003FEBFD}"/>
    <cellStyle name="Comma 3 11 2 6 3 4" xfId="26245" xr:uid="{0E3002F8-12C0-4C00-B5F8-DF3FCD2F35BD}"/>
    <cellStyle name="Comma 3 11 2 6 4" xfId="9435" xr:uid="{ECD0B75C-A04C-40F4-AFCA-4271773BCA28}"/>
    <cellStyle name="Comma 3 11 2 6 4 2" xfId="53026" xr:uid="{C64DF5F5-9541-4E13-BE9A-E1B348AF1938}"/>
    <cellStyle name="Comma 3 11 2 6 4 3" xfId="39636" xr:uid="{991244E2-AF7A-416F-9EA8-FF666B04EA74}"/>
    <cellStyle name="Comma 3 11 2 6 5" xfId="12061" xr:uid="{04A1FCAC-C24D-478D-AE51-6E21F614693A}"/>
    <cellStyle name="Comma 3 11 2 6 5 2" xfId="55651" xr:uid="{805B48D9-0C7D-481C-88D5-D1C082FE0314}"/>
    <cellStyle name="Comma 3 11 2 6 5 3" xfId="42261" xr:uid="{67C85713-DBF9-4622-9145-D7F06AB9B545}"/>
    <cellStyle name="Comma 3 11 2 6 6" xfId="15214" xr:uid="{A83A1DA9-2F3F-47CF-A40C-9BA48FC0A657}"/>
    <cellStyle name="Comma 3 11 2 6 6 2" xfId="44887" xr:uid="{5ABC1C48-9F01-471D-B5AE-F1FB46FBF023}"/>
    <cellStyle name="Comma 3 11 2 6 7" xfId="58277" xr:uid="{B2050B21-60F1-42A1-B8C7-8177089B867E}"/>
    <cellStyle name="Comma 3 11 2 6 8" xfId="60904" xr:uid="{4DE882EA-FE42-4184-93A3-49745A65DEA7}"/>
    <cellStyle name="Comma 3 11 2 6 9" xfId="31497" xr:uid="{A45F29B7-7923-46DC-B7A2-1F62F8367DA9}"/>
    <cellStyle name="Comma 3 11 2 7" xfId="2600" xr:uid="{320E06B7-A631-4C79-ADF2-D2B9F04026C8}"/>
    <cellStyle name="Comma 3 11 2 7 10" xfId="22035" xr:uid="{1D98BCDF-9396-4039-9056-CE1D9ADB817A}"/>
    <cellStyle name="Comma 3 11 2 7 2" xfId="7851" xr:uid="{0F33230B-A4A4-459D-93B2-00CBDB2619A2}"/>
    <cellStyle name="Comma 3 11 2 7 2 2" xfId="19409" xr:uid="{8F0B8F8C-E85D-46CE-91D8-8C91E39AE638}"/>
    <cellStyle name="Comma 3 11 2 7 2 2 2" xfId="48816" xr:uid="{B8A43F40-9EEB-47BB-92CB-114C3A0C70F1}"/>
    <cellStyle name="Comma 3 11 2 7 2 2 3" xfId="29913" xr:uid="{E6411F1B-0A43-49A1-95D2-6B4D529F1B22}"/>
    <cellStyle name="Comma 3 11 2 7 2 3" xfId="35426" xr:uid="{661B3FD5-3F3B-4D44-A30C-2228C86B6429}"/>
    <cellStyle name="Comma 3 11 2 7 2 4" xfId="24661" xr:uid="{36D02545-929B-4E9C-88A9-F42B5FB2A989}"/>
    <cellStyle name="Comma 3 11 2 7 3" xfId="5226" xr:uid="{82DD0DCE-792C-4666-A752-53894B1BA4A4}"/>
    <cellStyle name="Comma 3 11 2 7 3 2" xfId="51442" xr:uid="{7900F167-F2DE-4D8B-B716-49CD880DF7E4}"/>
    <cellStyle name="Comma 3 11 2 7 3 3" xfId="38052" xr:uid="{FF219A87-0A00-4E83-A7B1-6446EC3C10F2}"/>
    <cellStyle name="Comma 3 11 2 7 3 4" xfId="27287" xr:uid="{092B8CEB-C0E9-4168-923E-1C8090AF23DF}"/>
    <cellStyle name="Comma 3 11 2 7 4" xfId="10477" xr:uid="{16E591E4-DC05-49DD-A88A-282D45125735}"/>
    <cellStyle name="Comma 3 11 2 7 4 2" xfId="54068" xr:uid="{9264823D-C519-47D0-A518-1203A9B01314}"/>
    <cellStyle name="Comma 3 11 2 7 4 3" xfId="40678" xr:uid="{4AAF62BB-929D-4B2E-B399-3049272228A4}"/>
    <cellStyle name="Comma 3 11 2 7 5" xfId="13103" xr:uid="{8F288BE8-54EF-4E34-82AA-1DFDF42991A8}"/>
    <cellStyle name="Comma 3 11 2 7 5 2" xfId="56693" xr:uid="{A4CE1046-99B6-4A11-9336-AA9E21A4327B}"/>
    <cellStyle name="Comma 3 11 2 7 5 3" xfId="43303" xr:uid="{AC9667F1-059C-46D7-BAC7-28EF7108B1EE}"/>
    <cellStyle name="Comma 3 11 2 7 6" xfId="16256" xr:uid="{DA51E6FB-01AE-49A6-A180-7E50A2192E32}"/>
    <cellStyle name="Comma 3 11 2 7 6 2" xfId="45929" xr:uid="{4FBA6D13-B93E-42E3-9BCD-A3FEF0F29727}"/>
    <cellStyle name="Comma 3 11 2 7 7" xfId="59319" xr:uid="{55600C81-E740-4A13-85D7-721C28E41FCD}"/>
    <cellStyle name="Comma 3 11 2 7 8" xfId="61946" xr:uid="{B7143882-BEDE-4362-8DA7-55818D44FB69}"/>
    <cellStyle name="Comma 3 11 2 7 9" xfId="32539" xr:uid="{4EB6ADB5-DB2F-4F84-8B20-1694BF95189F}"/>
    <cellStyle name="Comma 3 11 2 8" xfId="5487" xr:uid="{7F00DE1B-9C17-4C6C-B59B-B3876AD86A17}"/>
    <cellStyle name="Comma 3 11 2 8 2" xfId="17045" xr:uid="{A2891876-728C-4D1C-8BCE-A991D46FA4A1}"/>
    <cellStyle name="Comma 3 11 2 8 2 2" xfId="46191" xr:uid="{145D57ED-6BC7-4D52-ACC3-DBCD0E8B8D35}"/>
    <cellStyle name="Comma 3 11 2 8 2 3" xfId="27549" xr:uid="{64084AB6-0BBD-4977-93AB-E2A6963CC346}"/>
    <cellStyle name="Comma 3 11 2 8 3" xfId="13892" xr:uid="{1737E379-13B0-4C65-86F9-D5CC19545121}"/>
    <cellStyle name="Comma 3 11 2 8 3 2" xfId="32801" xr:uid="{49465992-2FD8-4A87-B59D-E608E8AD3D83}"/>
    <cellStyle name="Comma 3 11 2 8 4" xfId="22297" xr:uid="{9C76BE9D-5858-4A70-9583-C2BEFEC3B30B}"/>
    <cellStyle name="Comma 3 11 2 9" xfId="2862" xr:uid="{8A0CD5E4-13A2-4F12-9DA7-F27025771AC3}"/>
    <cellStyle name="Comma 3 11 2 9 2" xfId="16517" xr:uid="{7DC496B0-76C5-4522-BE07-3E12DDF67E66}"/>
    <cellStyle name="Comma 3 11 2 9 2 2" xfId="46452" xr:uid="{FC95451E-10EA-482D-BC54-DB2A5831E715}"/>
    <cellStyle name="Comma 3 11 2 9 3" xfId="33062" xr:uid="{F98A93C1-B14D-49B1-A534-1FF2DF1F9DFD}"/>
    <cellStyle name="Comma 3 11 2 9 4" xfId="24923" xr:uid="{12B3E382-9241-487B-B7C7-F0A1C7EF4344}"/>
    <cellStyle name="Comma 3 11 3" xfId="356" xr:uid="{00000000-0005-0000-0000-000012000000}"/>
    <cellStyle name="Comma 3 11 3 10" xfId="30297" xr:uid="{653B61E6-0090-4BBA-B1A8-59ADA1EAF82F}"/>
    <cellStyle name="Comma 3 11 3 11" xfId="19793" xr:uid="{F44C5F05-4157-4A09-9C9C-855D8D69983E}"/>
    <cellStyle name="Comma 3 11 3 2" xfId="1679" xr:uid="{1640D6B9-4A37-4BE8-AEBE-F64C03F4CAE7}"/>
    <cellStyle name="Comma 3 11 3 2 10" xfId="21115" xr:uid="{D0E828AC-BB27-4F94-A28F-AC27087ACD2E}"/>
    <cellStyle name="Comma 3 11 3 2 2" xfId="6931" xr:uid="{3843BDE8-F165-4441-BDBD-B17F03303E82}"/>
    <cellStyle name="Comma 3 11 3 2 2 2" xfId="18489" xr:uid="{6D11583D-9474-4FF8-A3AA-9EDB75C52CD0}"/>
    <cellStyle name="Comma 3 11 3 2 2 2 2" xfId="47896" xr:uid="{423DAB3F-8F77-4A87-9C45-AD8492BC3F1E}"/>
    <cellStyle name="Comma 3 11 3 2 2 2 3" xfId="28993" xr:uid="{72C47F23-372C-4F7E-BC36-2267D87573E1}"/>
    <cellStyle name="Comma 3 11 3 2 2 3" xfId="34506" xr:uid="{67F5B5B0-0BD5-4961-BA8F-35549E6F6C62}"/>
    <cellStyle name="Comma 3 11 3 2 2 4" xfId="23741" xr:uid="{3473A6B3-9F9C-4F56-B34A-D1B221063E47}"/>
    <cellStyle name="Comma 3 11 3 2 3" xfId="4306" xr:uid="{DD9BFEF9-522B-41A1-86A2-25DA705EE24E}"/>
    <cellStyle name="Comma 3 11 3 2 3 2" xfId="50522" xr:uid="{5AB83B5D-A89E-4350-B1C0-9045B95A8786}"/>
    <cellStyle name="Comma 3 11 3 2 3 3" xfId="37132" xr:uid="{A2C34645-ABE2-460B-A911-F779D808DAC2}"/>
    <cellStyle name="Comma 3 11 3 2 3 4" xfId="26367" xr:uid="{59192399-3593-4ACB-8696-2138FAB48327}"/>
    <cellStyle name="Comma 3 11 3 2 4" xfId="9557" xr:uid="{7ED49F52-151C-4EFE-9D82-D728006B911C}"/>
    <cellStyle name="Comma 3 11 3 2 4 2" xfId="53148" xr:uid="{A8259E15-6BFE-4656-B256-A9D1E951C485}"/>
    <cellStyle name="Comma 3 11 3 2 4 3" xfId="39758" xr:uid="{34A5239D-2CB6-43FC-B463-71075F629C20}"/>
    <cellStyle name="Comma 3 11 3 2 5" xfId="12183" xr:uid="{E3AA9C8D-9192-4489-9571-E0215392E785}"/>
    <cellStyle name="Comma 3 11 3 2 5 2" xfId="55773" xr:uid="{32BE8658-C96F-4251-B8BA-F19510352AFC}"/>
    <cellStyle name="Comma 3 11 3 2 5 3" xfId="42383" xr:uid="{51688E7E-5757-44B1-BD2B-174D7444D871}"/>
    <cellStyle name="Comma 3 11 3 2 6" xfId="15336" xr:uid="{56567740-8A31-48F6-8F54-15CACCA8991B}"/>
    <cellStyle name="Comma 3 11 3 2 6 2" xfId="45009" xr:uid="{3D64853D-4F4C-4ECA-97DD-D4D130A1B9AF}"/>
    <cellStyle name="Comma 3 11 3 2 7" xfId="58399" xr:uid="{F38BD86F-A4C4-45C9-A68E-5A9411810FDC}"/>
    <cellStyle name="Comma 3 11 3 2 8" xfId="61026" xr:uid="{ACB6E5C8-AB4C-49ED-9902-A2A9F432A460}"/>
    <cellStyle name="Comma 3 11 3 2 9" xfId="31619" xr:uid="{8AD32D9C-FA9C-4B7A-B088-D3FBD93419E9}"/>
    <cellStyle name="Comma 3 11 3 3" xfId="5609" xr:uid="{28000CF8-4578-4C10-A6AA-27AC401AC16D}"/>
    <cellStyle name="Comma 3 11 3 3 2" xfId="17167" xr:uid="{5A7FE6EC-1476-40AC-AB4C-513AA6FCB142}"/>
    <cellStyle name="Comma 3 11 3 3 2 2" xfId="46574" xr:uid="{29813765-99A8-4E90-AA65-D119C1AEB53C}"/>
    <cellStyle name="Comma 3 11 3 3 2 3" xfId="27671" xr:uid="{6BD2C358-9809-4401-BBF0-44546F170D71}"/>
    <cellStyle name="Comma 3 11 3 3 3" xfId="14014" xr:uid="{368AAE31-BB88-4583-A8C6-B8B2E8894B88}"/>
    <cellStyle name="Comma 3 11 3 3 3 2" xfId="33184" xr:uid="{CA7B0EFC-B781-45F1-9C1A-C8DB5DA80E1F}"/>
    <cellStyle name="Comma 3 11 3 3 4" xfId="22419" xr:uid="{53ABBF00-4D3B-4887-8CDB-318B174C4854}"/>
    <cellStyle name="Comma 3 11 3 4" xfId="2984" xr:uid="{FED6AA1C-C113-438E-BABB-482D29D908B1}"/>
    <cellStyle name="Comma 3 11 3 4 2" xfId="16639" xr:uid="{C82A850A-41E4-4051-925D-819562655571}"/>
    <cellStyle name="Comma 3 11 3 4 2 2" xfId="49200" xr:uid="{9F58BEE6-9DF1-494D-A9FD-3F74FC84F775}"/>
    <cellStyle name="Comma 3 11 3 4 3" xfId="35810" xr:uid="{782745CD-517B-4FF3-A3C2-841AAFC3E991}"/>
    <cellStyle name="Comma 3 11 3 4 4" xfId="25045" xr:uid="{74B1FF82-43FC-4D78-9F85-02C938E9043A}"/>
    <cellStyle name="Comma 3 11 3 5" xfId="8235" xr:uid="{219764CF-2E20-4C86-8A70-35E645CDAA56}"/>
    <cellStyle name="Comma 3 11 3 5 2" xfId="51826" xr:uid="{D5D40720-96A4-4FAB-947D-BDDDF19D8458}"/>
    <cellStyle name="Comma 3 11 3 5 3" xfId="38436" xr:uid="{00DE0025-D35C-4DB1-8A51-DB189460A03D}"/>
    <cellStyle name="Comma 3 11 3 6" xfId="10861" xr:uid="{16DD7E76-EA45-47C8-96C3-363A678ED5CF}"/>
    <cellStyle name="Comma 3 11 3 6 2" xfId="54451" xr:uid="{F255E1C9-8AB9-4BAD-9C6D-968ACE999A34}"/>
    <cellStyle name="Comma 3 11 3 6 3" xfId="41061" xr:uid="{76F379ED-DDA1-4348-95E7-F70C58CF63A2}"/>
    <cellStyle name="Comma 3 11 3 7" xfId="13486" xr:uid="{803A84BD-40A3-4958-BAF2-05B6589BD4D9}"/>
    <cellStyle name="Comma 3 11 3 7 2" xfId="43687" xr:uid="{0B4FC189-0E52-4F44-B1F0-E2D0847F76B8}"/>
    <cellStyle name="Comma 3 11 3 8" xfId="57077" xr:uid="{C54E20CC-084A-4CEB-8A64-334D7D525DFB}"/>
    <cellStyle name="Comma 3 11 3 9" xfId="59704" xr:uid="{1B55C92A-7AE8-424D-98B8-8D6F0CFD9C6A}"/>
    <cellStyle name="Comma 3 11 4" xfId="616" xr:uid="{00000000-0005-0000-0000-000013000000}"/>
    <cellStyle name="Comma 3 11 4 10" xfId="30557" xr:uid="{E8247374-26F9-41AB-896F-CCF720616CB2}"/>
    <cellStyle name="Comma 3 11 4 11" xfId="20053" xr:uid="{93586ECA-E638-4727-9F5E-5A5F1AAAD7E2}"/>
    <cellStyle name="Comma 3 11 4 2" xfId="1939" xr:uid="{F5E7D41B-983A-4175-9669-ABB5B1DAA34D}"/>
    <cellStyle name="Comma 3 11 4 2 10" xfId="21375" xr:uid="{27E6871B-8D93-4C45-9F8C-6742E62944EA}"/>
    <cellStyle name="Comma 3 11 4 2 2" xfId="7191" xr:uid="{B9DEC16A-5F2A-4D51-AC6D-A2A32872B584}"/>
    <cellStyle name="Comma 3 11 4 2 2 2" xfId="18749" xr:uid="{F6428083-91EF-4DBC-8AD4-9C846C3B2CCB}"/>
    <cellStyle name="Comma 3 11 4 2 2 2 2" xfId="48156" xr:uid="{DD1974EE-A617-4717-A1CF-957909823FFA}"/>
    <cellStyle name="Comma 3 11 4 2 2 2 3" xfId="29253" xr:uid="{E60479D5-A23F-46BE-8480-524D1B1F2508}"/>
    <cellStyle name="Comma 3 11 4 2 2 3" xfId="34766" xr:uid="{0AF9EAAE-4B23-4521-B7CE-3EBA44CE8055}"/>
    <cellStyle name="Comma 3 11 4 2 2 4" xfId="24001" xr:uid="{58068EFD-DFDA-41B5-8B09-17916666A390}"/>
    <cellStyle name="Comma 3 11 4 2 3" xfId="4566" xr:uid="{B24F5426-728B-4621-974F-7A832805CA51}"/>
    <cellStyle name="Comma 3 11 4 2 3 2" xfId="50782" xr:uid="{B32F4746-311A-4A9C-90DD-3616CA89D126}"/>
    <cellStyle name="Comma 3 11 4 2 3 3" xfId="37392" xr:uid="{C66C8B03-1450-45F9-B5D7-36274A291059}"/>
    <cellStyle name="Comma 3 11 4 2 3 4" xfId="26627" xr:uid="{D3B5F2F1-4401-4FDA-97C6-148D67414B59}"/>
    <cellStyle name="Comma 3 11 4 2 4" xfId="9817" xr:uid="{11A17849-9D7C-4903-9CCC-9BEB3D03F3C8}"/>
    <cellStyle name="Comma 3 11 4 2 4 2" xfId="53408" xr:uid="{8B2DC3CD-E353-4993-B591-D244D78973C2}"/>
    <cellStyle name="Comma 3 11 4 2 4 3" xfId="40018" xr:uid="{4DB12BCD-E1BF-4210-8D76-9536FF95B99C}"/>
    <cellStyle name="Comma 3 11 4 2 5" xfId="12443" xr:uid="{148457E2-62B8-4221-89E3-213C092C7E48}"/>
    <cellStyle name="Comma 3 11 4 2 5 2" xfId="56033" xr:uid="{04A5AFA5-51F1-4842-B89B-47632F42AEFB}"/>
    <cellStyle name="Comma 3 11 4 2 5 3" xfId="42643" xr:uid="{EA62B842-4773-4DC6-B8D4-6964B302B8F7}"/>
    <cellStyle name="Comma 3 11 4 2 6" xfId="15596" xr:uid="{048CB190-35A9-4F3E-BF84-CDA368A9EDA0}"/>
    <cellStyle name="Comma 3 11 4 2 6 2" xfId="45269" xr:uid="{C624A12A-AC4A-4408-836E-5274F29B835C}"/>
    <cellStyle name="Comma 3 11 4 2 7" xfId="58659" xr:uid="{E90E1180-5EE2-4FAD-8DA0-00AC067DA8B9}"/>
    <cellStyle name="Comma 3 11 4 2 8" xfId="61286" xr:uid="{F2AE1874-067B-47D0-A51A-6A645B30F298}"/>
    <cellStyle name="Comma 3 11 4 2 9" xfId="31879" xr:uid="{163EE46A-9ABA-4F31-BD41-6AFE7622EF6F}"/>
    <cellStyle name="Comma 3 11 4 3" xfId="5869" xr:uid="{8B96297C-5A9F-462A-80C4-58164A33AE96}"/>
    <cellStyle name="Comma 3 11 4 3 2" xfId="17427" xr:uid="{292EBB84-0B91-4297-A8D4-765D03FFF9AC}"/>
    <cellStyle name="Comma 3 11 4 3 2 2" xfId="46834" xr:uid="{E7BFDEDD-E174-4C59-A453-53CD43D8BF5A}"/>
    <cellStyle name="Comma 3 11 4 3 2 3" xfId="27931" xr:uid="{82DCA042-FAA5-4043-B173-5C21113F9FBF}"/>
    <cellStyle name="Comma 3 11 4 3 3" xfId="33444" xr:uid="{ED413BD5-BA50-4B7A-87E9-FD06DD293FB9}"/>
    <cellStyle name="Comma 3 11 4 3 4" xfId="22679" xr:uid="{F044B834-8B9C-4E5D-A577-40E20712228E}"/>
    <cellStyle name="Comma 3 11 4 4" xfId="3244" xr:uid="{3F4071B7-EB88-4C67-946D-A7167138D29F}"/>
    <cellStyle name="Comma 3 11 4 4 2" xfId="49460" xr:uid="{4ADBEE21-F733-4EB3-B2BC-67B58E865888}"/>
    <cellStyle name="Comma 3 11 4 4 3" xfId="36070" xr:uid="{E1D55C4E-4314-4ED4-8D05-89B0D854C269}"/>
    <cellStyle name="Comma 3 11 4 4 4" xfId="25305" xr:uid="{E18D0E9D-8A32-4230-A211-E1CEA38EF821}"/>
    <cellStyle name="Comma 3 11 4 5" xfId="8495" xr:uid="{D2651467-43EC-4986-971D-9E432B8FDCF4}"/>
    <cellStyle name="Comma 3 11 4 5 2" xfId="52086" xr:uid="{58820653-913D-4932-8766-996334FF5074}"/>
    <cellStyle name="Comma 3 11 4 5 3" xfId="38696" xr:uid="{B55BEE99-0C64-4D96-AEBB-676D581B849A}"/>
    <cellStyle name="Comma 3 11 4 6" xfId="11121" xr:uid="{D1134866-2A90-406D-938C-2A38249D1D7E}"/>
    <cellStyle name="Comma 3 11 4 6 2" xfId="54711" xr:uid="{F89D30A3-76E7-40F2-8CF8-018713BD2F46}"/>
    <cellStyle name="Comma 3 11 4 6 3" xfId="41321" xr:uid="{877722A0-C81F-4C93-BEFC-8E4E7C4E4A70}"/>
    <cellStyle name="Comma 3 11 4 7" xfId="14274" xr:uid="{F8C2A517-709D-44FC-9C99-DF5A027A89C2}"/>
    <cellStyle name="Comma 3 11 4 7 2" xfId="43947" xr:uid="{311CE352-075E-406A-B049-19E43D765950}"/>
    <cellStyle name="Comma 3 11 4 8" xfId="57337" xr:uid="{199C136D-A1AB-4A86-BF8B-69222FED2A65}"/>
    <cellStyle name="Comma 3 11 4 9" xfId="59964" xr:uid="{60E69349-EED0-4E2C-9245-11A966666D2C}"/>
    <cellStyle name="Comma 3 11 5" xfId="876" xr:uid="{00000000-0005-0000-0000-000014000000}"/>
    <cellStyle name="Comma 3 11 5 10" xfId="30817" xr:uid="{344FEF3B-A759-479A-AEF9-02875D5AE088}"/>
    <cellStyle name="Comma 3 11 5 11" xfId="20313" xr:uid="{F51CA150-1292-409E-B619-D7C5C61697B8}"/>
    <cellStyle name="Comma 3 11 5 2" xfId="2199" xr:uid="{340D8C57-2987-4075-A8BE-0702B88D09A3}"/>
    <cellStyle name="Comma 3 11 5 2 10" xfId="21635" xr:uid="{DD8E8D55-C81B-47A4-A3B8-A1ADFC4089BC}"/>
    <cellStyle name="Comma 3 11 5 2 2" xfId="7451" xr:uid="{829E9808-0DC6-44DA-8A90-427D334CB456}"/>
    <cellStyle name="Comma 3 11 5 2 2 2" xfId="19009" xr:uid="{0FBB9BCA-68BF-4EF7-AE17-16BB1ACAE83A}"/>
    <cellStyle name="Comma 3 11 5 2 2 2 2" xfId="48416" xr:uid="{75CBEE28-AD30-4E2B-9837-6FDBAADEBF18}"/>
    <cellStyle name="Comma 3 11 5 2 2 2 3" xfId="29513" xr:uid="{AEE5D5D3-16B4-48AC-B9B6-2F5FC9916F14}"/>
    <cellStyle name="Comma 3 11 5 2 2 3" xfId="35026" xr:uid="{15763892-6BC6-43B3-8CD0-34C970CB20E1}"/>
    <cellStyle name="Comma 3 11 5 2 2 4" xfId="24261" xr:uid="{ECE38E92-4793-4211-97F8-7AF42654A4FA}"/>
    <cellStyle name="Comma 3 11 5 2 3" xfId="4826" xr:uid="{75210FD3-331C-427C-B46E-E7C4886458B8}"/>
    <cellStyle name="Comma 3 11 5 2 3 2" xfId="51042" xr:uid="{FFD69925-7CF0-47C8-A80E-5CF586986843}"/>
    <cellStyle name="Comma 3 11 5 2 3 3" xfId="37652" xr:uid="{5A771AC2-670D-4567-B175-DA8F8CE54AC0}"/>
    <cellStyle name="Comma 3 11 5 2 3 4" xfId="26887" xr:uid="{9249F01F-9FB9-4F32-A75E-DDD5AD875741}"/>
    <cellStyle name="Comma 3 11 5 2 4" xfId="10077" xr:uid="{B895B285-ECF1-4564-874D-0AA95F55110D}"/>
    <cellStyle name="Comma 3 11 5 2 4 2" xfId="53668" xr:uid="{CC59B0C1-273F-40FD-801D-1B55B1F2231D}"/>
    <cellStyle name="Comma 3 11 5 2 4 3" xfId="40278" xr:uid="{76AA0506-BBD3-4566-9D34-CE186E92E2BE}"/>
    <cellStyle name="Comma 3 11 5 2 5" xfId="12703" xr:uid="{FBB6E96C-0696-4C28-8C83-D5CED6EB34D8}"/>
    <cellStyle name="Comma 3 11 5 2 5 2" xfId="56293" xr:uid="{8F6B0EE2-E208-4355-B08F-176BE3A50035}"/>
    <cellStyle name="Comma 3 11 5 2 5 3" xfId="42903" xr:uid="{28AF38BE-CAED-4615-889F-7FFE816A5D7C}"/>
    <cellStyle name="Comma 3 11 5 2 6" xfId="15856" xr:uid="{8B280B31-420C-449F-9F1F-D10258D8F49F}"/>
    <cellStyle name="Comma 3 11 5 2 6 2" xfId="45529" xr:uid="{25617865-0896-4CD7-A672-379CAC02854D}"/>
    <cellStyle name="Comma 3 11 5 2 7" xfId="58919" xr:uid="{0F60B445-728A-4173-AAFE-58C3EE55794A}"/>
    <cellStyle name="Comma 3 11 5 2 8" xfId="61546" xr:uid="{F4FCF440-9B62-48DA-913C-C5CB73C2CBFA}"/>
    <cellStyle name="Comma 3 11 5 2 9" xfId="32139" xr:uid="{15EE348D-B993-4E60-AD11-73ED8ED43E38}"/>
    <cellStyle name="Comma 3 11 5 3" xfId="6129" xr:uid="{977A363B-22C7-42C1-A639-01FE998AC087}"/>
    <cellStyle name="Comma 3 11 5 3 2" xfId="17687" xr:uid="{C571B472-3A7C-44BA-930F-F6E70220AF55}"/>
    <cellStyle name="Comma 3 11 5 3 2 2" xfId="47094" xr:uid="{01D72A69-ECE3-4F66-B22E-99776735AD5A}"/>
    <cellStyle name="Comma 3 11 5 3 2 3" xfId="28191" xr:uid="{BA96AC2F-E7AC-4C8E-A556-C7074197B5D3}"/>
    <cellStyle name="Comma 3 11 5 3 3" xfId="33704" xr:uid="{EE2F77BE-43DC-4A97-95DB-351170C931A9}"/>
    <cellStyle name="Comma 3 11 5 3 4" xfId="22939" xr:uid="{EF6530CA-3C6B-4CA3-807E-AB0451D1485B}"/>
    <cellStyle name="Comma 3 11 5 4" xfId="3504" xr:uid="{03A41510-83B3-4ED5-89B3-7BDD195A687A}"/>
    <cellStyle name="Comma 3 11 5 4 2" xfId="49720" xr:uid="{41DFB954-3C16-4369-ADDC-1DA459F4CFA9}"/>
    <cellStyle name="Comma 3 11 5 4 3" xfId="36330" xr:uid="{35522D44-86BD-4A3E-8855-7CADE384D0CD}"/>
    <cellStyle name="Comma 3 11 5 4 4" xfId="25565" xr:uid="{9FF64E65-AA85-41E3-B07E-E36E77DD2EC3}"/>
    <cellStyle name="Comma 3 11 5 5" xfId="8755" xr:uid="{36DE4665-39DD-496B-8E33-3CFB8400EB3F}"/>
    <cellStyle name="Comma 3 11 5 5 2" xfId="52346" xr:uid="{A09BCBA8-2526-4C9A-87B8-C212194FEC7B}"/>
    <cellStyle name="Comma 3 11 5 5 3" xfId="38956" xr:uid="{FDE1A825-E945-4B66-87EC-05D8FFECC0DF}"/>
    <cellStyle name="Comma 3 11 5 6" xfId="11381" xr:uid="{502FB925-B86F-43B0-9F1B-21455D374145}"/>
    <cellStyle name="Comma 3 11 5 6 2" xfId="54971" xr:uid="{008881B3-ABE4-43E8-A771-E53FBD759D0B}"/>
    <cellStyle name="Comma 3 11 5 6 3" xfId="41581" xr:uid="{5B1B07E6-8F9E-467F-9F6D-7CA6E2B27232}"/>
    <cellStyle name="Comma 3 11 5 7" xfId="14534" xr:uid="{BEF26AAF-5FE2-4B2C-B6DA-43B12BB69665}"/>
    <cellStyle name="Comma 3 11 5 7 2" xfId="44207" xr:uid="{D6F67051-C4A4-4FF4-B858-F3E8CEC91691}"/>
    <cellStyle name="Comma 3 11 5 8" xfId="57597" xr:uid="{9CCE6BBE-F783-40FA-88A8-473B130E5824}"/>
    <cellStyle name="Comma 3 11 5 9" xfId="60224" xr:uid="{1C3CCBE9-B936-4A86-B38A-48277C2E6A91}"/>
    <cellStyle name="Comma 3 11 6" xfId="1156" xr:uid="{AF1DABBA-8A65-470B-B280-602CE5891742}"/>
    <cellStyle name="Comma 3 11 6 10" xfId="20593" xr:uid="{FEE02E21-BD66-46B8-9E65-226728F27370}"/>
    <cellStyle name="Comma 3 11 6 2" xfId="6409" xr:uid="{580367A8-533B-4F8F-8A2D-2C451EA3F1AC}"/>
    <cellStyle name="Comma 3 11 6 2 2" xfId="17967" xr:uid="{E43564F9-B025-4BEF-A000-B67F70A8243E}"/>
    <cellStyle name="Comma 3 11 6 2 2 2" xfId="47374" xr:uid="{B951ACDD-D3FD-4F4F-AD91-9ACDC5F9EA22}"/>
    <cellStyle name="Comma 3 11 6 2 2 3" xfId="28471" xr:uid="{18D2E8CB-B05A-4EDE-B91E-38CA8A27607B}"/>
    <cellStyle name="Comma 3 11 6 2 3" xfId="33984" xr:uid="{5AADFFBB-325A-47C4-B4D3-0A3D6E276FA7}"/>
    <cellStyle name="Comma 3 11 6 2 4" xfId="23219" xr:uid="{1852EFD2-7652-444D-A723-201AB07DC77E}"/>
    <cellStyle name="Comma 3 11 6 3" xfId="3784" xr:uid="{E657D1A8-8DC8-4D80-A2E0-8849709B081F}"/>
    <cellStyle name="Comma 3 11 6 3 2" xfId="50000" xr:uid="{E22E32B8-FA44-40FD-85AE-B6566EC2E376}"/>
    <cellStyle name="Comma 3 11 6 3 3" xfId="36610" xr:uid="{8940CFFB-4A2E-4CC1-B704-CC5BC20CBE95}"/>
    <cellStyle name="Comma 3 11 6 3 4" xfId="25845" xr:uid="{FD229864-3B8C-474B-AD07-3E8ACF144201}"/>
    <cellStyle name="Comma 3 11 6 4" xfId="9035" xr:uid="{7FFBDA13-2EC6-4B11-A51B-22A11320EA99}"/>
    <cellStyle name="Comma 3 11 6 4 2" xfId="52626" xr:uid="{EE08AF6B-16FA-4F3B-9CD0-AEC3A0EC0AB1}"/>
    <cellStyle name="Comma 3 11 6 4 3" xfId="39236" xr:uid="{11A61455-115B-41A4-BF45-D61B6A16E5B9}"/>
    <cellStyle name="Comma 3 11 6 5" xfId="11661" xr:uid="{028950D6-BF26-420D-9BDE-EC58E45DFD39}"/>
    <cellStyle name="Comma 3 11 6 5 2" xfId="55251" xr:uid="{52D465C1-32E4-42AE-8D59-7C3D0BA646EC}"/>
    <cellStyle name="Comma 3 11 6 5 3" xfId="41861" xr:uid="{C666E4C0-B7DD-4D90-BC88-D80A4021A931}"/>
    <cellStyle name="Comma 3 11 6 6" xfId="14814" xr:uid="{B3B7D181-ADB1-47B5-9665-802840A6333C}"/>
    <cellStyle name="Comma 3 11 6 6 2" xfId="44487" xr:uid="{8C7B6DB4-1BFE-4107-8087-723354B5F4E9}"/>
    <cellStyle name="Comma 3 11 6 7" xfId="57877" xr:uid="{57B7CFD3-0824-4306-9FA9-65328D26CBD8}"/>
    <cellStyle name="Comma 3 11 6 8" xfId="60504" xr:uid="{3E96F3DF-0F8A-4E63-B0AB-68E234610097}"/>
    <cellStyle name="Comma 3 11 6 9" xfId="31097" xr:uid="{EBE66FFA-6A79-426E-B7EE-AF6FD2136571}"/>
    <cellStyle name="Comma 3 11 7" xfId="1419" xr:uid="{84455E7C-C24B-4E61-827D-FF8CAA05EF89}"/>
    <cellStyle name="Comma 3 11 7 10" xfId="20855" xr:uid="{6B283E4E-D3A5-484F-8D53-0C51EFA84972}"/>
    <cellStyle name="Comma 3 11 7 2" xfId="6671" xr:uid="{DB91E469-2EBE-4F97-8372-9D951CFF270E}"/>
    <cellStyle name="Comma 3 11 7 2 2" xfId="18229" xr:uid="{FAB2144D-4F2E-4BBE-8594-C0937C56C0A8}"/>
    <cellStyle name="Comma 3 11 7 2 2 2" xfId="47636" xr:uid="{2F6AAD09-029F-4D13-9AF4-D348ED67AD98}"/>
    <cellStyle name="Comma 3 11 7 2 2 3" xfId="28733" xr:uid="{FFF6FEE0-076F-4F50-8BEB-8C33C28B8317}"/>
    <cellStyle name="Comma 3 11 7 2 3" xfId="34246" xr:uid="{130DA05D-BB7F-4189-BB62-F86B4383ED1C}"/>
    <cellStyle name="Comma 3 11 7 2 4" xfId="23481" xr:uid="{B4041588-97E9-4852-B584-DA300FE4BF5D}"/>
    <cellStyle name="Comma 3 11 7 3" xfId="4046" xr:uid="{5F224D59-C9BA-4BDD-B380-BCBAED8A50F6}"/>
    <cellStyle name="Comma 3 11 7 3 2" xfId="50262" xr:uid="{B9D1A805-10F5-4968-A3E2-0650BC9B2CCE}"/>
    <cellStyle name="Comma 3 11 7 3 3" xfId="36872" xr:uid="{908C159C-D203-46C1-B8F1-40827CCAF0C8}"/>
    <cellStyle name="Comma 3 11 7 3 4" xfId="26107" xr:uid="{F503F933-8CA1-41F8-A6F5-FA8B25846FBC}"/>
    <cellStyle name="Comma 3 11 7 4" xfId="9297" xr:uid="{F0C86C42-1166-42A9-9E8F-671EE42D41D7}"/>
    <cellStyle name="Comma 3 11 7 4 2" xfId="52888" xr:uid="{54C59C19-0B70-4DCF-81C7-0AAD6E468873}"/>
    <cellStyle name="Comma 3 11 7 4 3" xfId="39498" xr:uid="{F313ABAE-0FE4-4C01-AF5F-0B955363652C}"/>
    <cellStyle name="Comma 3 11 7 5" xfId="11923" xr:uid="{65F96058-5F52-4C20-9DB8-044D8CA2332C}"/>
    <cellStyle name="Comma 3 11 7 5 2" xfId="55513" xr:uid="{1BAD2161-4B04-4C51-A228-CA6B73BD75F1}"/>
    <cellStyle name="Comma 3 11 7 5 3" xfId="42123" xr:uid="{759E75C9-10D3-41F9-BECC-626A3C7CB59D}"/>
    <cellStyle name="Comma 3 11 7 6" xfId="15076" xr:uid="{C0D8252E-AD4A-43E9-82C4-60325EE98D78}"/>
    <cellStyle name="Comma 3 11 7 6 2" xfId="44749" xr:uid="{4F643F57-3431-4AB0-A188-BA22478BF433}"/>
    <cellStyle name="Comma 3 11 7 7" xfId="58139" xr:uid="{297BBC0F-FFCB-4AB1-A4E2-04AE88B1AB18}"/>
    <cellStyle name="Comma 3 11 7 8" xfId="60766" xr:uid="{7344D7C5-1AC4-4384-B1BD-B9F6D1F37B95}"/>
    <cellStyle name="Comma 3 11 7 9" xfId="31359" xr:uid="{1901CF33-40B0-4F2E-8CB1-46EE7E816A58}"/>
    <cellStyle name="Comma 3 11 8" xfId="2462" xr:uid="{541E2A36-6962-4D49-9651-D231D12EDDFB}"/>
    <cellStyle name="Comma 3 11 8 10" xfId="21897" xr:uid="{6316ABD1-FEE7-48BE-BFFB-03312394DD18}"/>
    <cellStyle name="Comma 3 11 8 2" xfId="7713" xr:uid="{6F3B2514-8711-450A-86C9-A90EA9373672}"/>
    <cellStyle name="Comma 3 11 8 2 2" xfId="19271" xr:uid="{323AD679-5FA1-4146-913B-22B90E6289F4}"/>
    <cellStyle name="Comma 3 11 8 2 2 2" xfId="48678" xr:uid="{CBB459E7-1B60-4649-9CAF-3BEFF62F9785}"/>
    <cellStyle name="Comma 3 11 8 2 2 3" xfId="29775" xr:uid="{76C7EE06-BBB0-4DBC-B08B-A48ACD3A0B2F}"/>
    <cellStyle name="Comma 3 11 8 2 3" xfId="35288" xr:uid="{86745DFA-5F3F-4C23-B711-3C717B2D0F74}"/>
    <cellStyle name="Comma 3 11 8 2 4" xfId="24523" xr:uid="{53701759-205E-424A-90F2-B2AAEF636A79}"/>
    <cellStyle name="Comma 3 11 8 3" xfId="5088" xr:uid="{1D483C3C-96C5-4A86-BB60-C88C46386ADA}"/>
    <cellStyle name="Comma 3 11 8 3 2" xfId="51304" xr:uid="{DC294073-825C-4939-B57F-A909D6BA7B9E}"/>
    <cellStyle name="Comma 3 11 8 3 3" xfId="37914" xr:uid="{006B819D-4EB5-4EEB-8943-7FAA2EF781A1}"/>
    <cellStyle name="Comma 3 11 8 3 4" xfId="27149" xr:uid="{BE16E4D9-3649-457E-B8A0-9C1E4F689FB5}"/>
    <cellStyle name="Comma 3 11 8 4" xfId="10339" xr:uid="{E5DFB762-FA76-49F7-AAA4-9E2E1AAF4678}"/>
    <cellStyle name="Comma 3 11 8 4 2" xfId="53930" xr:uid="{53281B03-A49F-4E5C-948C-18190D7987E9}"/>
    <cellStyle name="Comma 3 11 8 4 3" xfId="40540" xr:uid="{92576A52-CDEA-43D0-9B06-9CD09EC38356}"/>
    <cellStyle name="Comma 3 11 8 5" xfId="12965" xr:uid="{22A24DDD-BC2E-4754-916B-6656D026BCF2}"/>
    <cellStyle name="Comma 3 11 8 5 2" xfId="56555" xr:uid="{12FAC09F-A293-4551-8375-EFEDC7F8108D}"/>
    <cellStyle name="Comma 3 11 8 5 3" xfId="43165" xr:uid="{E60C1667-0DF7-4FB7-95E4-FC8DE3B3F56D}"/>
    <cellStyle name="Comma 3 11 8 6" xfId="16118" xr:uid="{ADE2A99E-A0FA-424D-B1C9-3A0EBCB61CE8}"/>
    <cellStyle name="Comma 3 11 8 6 2" xfId="45791" xr:uid="{7FB3761A-4FBA-4FFA-8D3A-CCCE73765923}"/>
    <cellStyle name="Comma 3 11 8 7" xfId="59181" xr:uid="{03AF87DF-5E56-43E3-9D65-2CC7A7E4CA53}"/>
    <cellStyle name="Comma 3 11 8 8" xfId="61808" xr:uid="{F3E7DE2D-EB00-42A0-9FE7-3757C478F38F}"/>
    <cellStyle name="Comma 3 11 8 9" xfId="32401" xr:uid="{01F7FA15-9760-488A-BBE5-9B7611A11F0A}"/>
    <cellStyle name="Comma 3 11 9" xfId="5349" xr:uid="{B3558A4A-2058-4D82-B179-CAD47FD4A1E2}"/>
    <cellStyle name="Comma 3 11 9 2" xfId="16907" xr:uid="{35AD8C97-44CF-4947-A1D1-893D3F2512A2}"/>
    <cellStyle name="Comma 3 11 9 2 2" xfId="46053" xr:uid="{4DC5F7CB-BE31-4F7E-8355-B21B679C4018}"/>
    <cellStyle name="Comma 3 11 9 2 3" xfId="27411" xr:uid="{BBB89D1F-CBAF-4E0E-A46D-B74A3E4E1CFE}"/>
    <cellStyle name="Comma 3 11 9 3" xfId="13754" xr:uid="{72294678-B8BE-4051-8FD1-301787F5F9A0}"/>
    <cellStyle name="Comma 3 11 9 3 2" xfId="32663" xr:uid="{BC2982BE-F79B-4EF5-9CC5-7BD50F9FE3E2}"/>
    <cellStyle name="Comma 3 11 9 4" xfId="22159" xr:uid="{B96AC95A-9090-4F62-9444-A82FD024B058}"/>
    <cellStyle name="Comma 3 12" xfId="111" xr:uid="{00000000-0005-0000-0000-000015000000}"/>
    <cellStyle name="Comma 3 12 10" xfId="2740" xr:uid="{4062C31E-0E0A-439E-AA15-9A2F65E30849}"/>
    <cellStyle name="Comma 3 12 10 2" xfId="16395" xr:uid="{7A0CE934-48A8-4806-9F29-3189C624A387}"/>
    <cellStyle name="Comma 3 12 10 2 2" xfId="46330" xr:uid="{089C1E75-E94F-42F0-A798-FA9B77471339}"/>
    <cellStyle name="Comma 3 12 10 3" xfId="32940" xr:uid="{9E0C5399-1DF5-4B0B-89BC-50EE2EACD07C}"/>
    <cellStyle name="Comma 3 12 10 4" xfId="24801" xr:uid="{59FEE1E8-8E20-40F5-A0C5-FEA48CA2611F}"/>
    <cellStyle name="Comma 3 12 11" xfId="7991" xr:uid="{8D31E8DB-6F68-4256-BD89-C84AD1EE50A0}"/>
    <cellStyle name="Comma 3 12 11 2" xfId="48956" xr:uid="{B12C4F46-D7CC-43C3-B0B9-572545E3F4A2}"/>
    <cellStyle name="Comma 3 12 11 3" xfId="35566" xr:uid="{65255EFA-D775-4A45-85ED-65546ED3534A}"/>
    <cellStyle name="Comma 3 12 12" xfId="10617" xr:uid="{D39CBFC8-808C-4C1C-A1EF-2E0719769395}"/>
    <cellStyle name="Comma 3 12 12 2" xfId="51582" xr:uid="{3329DD5D-42AA-4BFF-AB2F-77C3643C5F7C}"/>
    <cellStyle name="Comma 3 12 12 3" xfId="38192" xr:uid="{9FC81D5C-43A3-4020-AC17-5B017DFAC993}"/>
    <cellStyle name="Comma 3 12 13" xfId="13242" xr:uid="{E9911E1F-9570-4306-8BEE-749C262CD5B5}"/>
    <cellStyle name="Comma 3 12 13 2" xfId="54207" xr:uid="{86805B01-C559-4099-90C4-DB2C38B8B670}"/>
    <cellStyle name="Comma 3 12 13 3" xfId="40817" xr:uid="{42E9BA4E-F0B5-4AF7-869C-9DB9ECCA06C0}"/>
    <cellStyle name="Comma 3 12 14" xfId="43443" xr:uid="{F74B7DC3-264E-4F84-9E58-14E80AFFAAAB}"/>
    <cellStyle name="Comma 3 12 15" xfId="56833" xr:uid="{435A7FA1-0ECB-447C-90B4-1AB0CCEA86F1}"/>
    <cellStyle name="Comma 3 12 16" xfId="59460" xr:uid="{FD7F43D2-682A-4BB2-B9A6-A64742E6A39D}"/>
    <cellStyle name="Comma 3 12 17" xfId="30053" xr:uid="{A5FD2D39-BD10-4E33-A44B-0A7099153211}"/>
    <cellStyle name="Comma 3 12 18" xfId="19549" xr:uid="{D01E4A0A-5259-479D-9B8C-0B818CF174B6}"/>
    <cellStyle name="Comma 3 12 2" xfId="249" xr:uid="{00000000-0005-0000-0000-000016000000}"/>
    <cellStyle name="Comma 3 12 2 10" xfId="8129" xr:uid="{08E2EC21-8344-4008-BE65-4A17389CD254}"/>
    <cellStyle name="Comma 3 12 2 10 2" xfId="49094" xr:uid="{33CE459B-1B71-46AE-890A-2E3EA75E0997}"/>
    <cellStyle name="Comma 3 12 2 10 3" xfId="35704" xr:uid="{1098A66D-238A-47CB-92D0-4B32AD18BCB9}"/>
    <cellStyle name="Comma 3 12 2 11" xfId="10755" xr:uid="{C32BBFC6-75A3-4A15-9693-655CC29A5602}"/>
    <cellStyle name="Comma 3 12 2 11 2" xfId="51720" xr:uid="{375EE8E0-57A7-48C7-8A1A-E2ED96F45D3F}"/>
    <cellStyle name="Comma 3 12 2 11 3" xfId="38330" xr:uid="{7466FCAD-D663-4E78-8472-7FD3FF0501AF}"/>
    <cellStyle name="Comma 3 12 2 12" xfId="13380" xr:uid="{4F4A3CA2-ACE2-440F-8FB9-325D1C1725FE}"/>
    <cellStyle name="Comma 3 12 2 12 2" xfId="54345" xr:uid="{BEBFDDF8-299E-4F17-8113-51C1C3428A1E}"/>
    <cellStyle name="Comma 3 12 2 12 3" xfId="40955" xr:uid="{FEC810A9-C08A-49AC-9006-EB002C8D9AE3}"/>
    <cellStyle name="Comma 3 12 2 13" xfId="43581" xr:uid="{262FABE1-02B4-4509-A0A8-C012910FFFD6}"/>
    <cellStyle name="Comma 3 12 2 14" xfId="56971" xr:uid="{9D041996-C3CC-4D10-9C96-824F68B44061}"/>
    <cellStyle name="Comma 3 12 2 15" xfId="59598" xr:uid="{CF1B89D1-CE74-44CF-8EF2-3F8DA017AC37}"/>
    <cellStyle name="Comma 3 12 2 16" xfId="30191" xr:uid="{A7E369C0-68DA-43FE-AA39-1649951AD1F1}"/>
    <cellStyle name="Comma 3 12 2 17" xfId="19687" xr:uid="{A7E77419-BB64-41EB-9901-51CD524F5F01}"/>
    <cellStyle name="Comma 3 12 2 2" xfId="510" xr:uid="{00000000-0005-0000-0000-000017000000}"/>
    <cellStyle name="Comma 3 12 2 2 10" xfId="30451" xr:uid="{3A67E2B8-0760-4720-912C-24955CC0BB70}"/>
    <cellStyle name="Comma 3 12 2 2 11" xfId="19947" xr:uid="{AC0B9A73-A0E9-4B44-98DA-51D1DC6DE10D}"/>
    <cellStyle name="Comma 3 12 2 2 2" xfId="1833" xr:uid="{81B3DD0B-5598-42B1-A2B2-ECD638424A5C}"/>
    <cellStyle name="Comma 3 12 2 2 2 10" xfId="21269" xr:uid="{A5C262E8-227E-4D2D-9FF7-DD457A8263B5}"/>
    <cellStyle name="Comma 3 12 2 2 2 2" xfId="7085" xr:uid="{1528DFEF-DB90-467B-A17D-5BD4A3924999}"/>
    <cellStyle name="Comma 3 12 2 2 2 2 2" xfId="18643" xr:uid="{F8B781FF-72AE-46FF-80F5-BD16E4FEEA04}"/>
    <cellStyle name="Comma 3 12 2 2 2 2 2 2" xfId="48050" xr:uid="{EE799167-3EDA-4719-9CDD-99CF9EF15B49}"/>
    <cellStyle name="Comma 3 12 2 2 2 2 2 3" xfId="29147" xr:uid="{9A2E0C45-62C7-4C60-8E1A-A5D3CFCEFA48}"/>
    <cellStyle name="Comma 3 12 2 2 2 2 3" xfId="34660" xr:uid="{7133609E-76B9-43D9-83D4-21B364FDF89B}"/>
    <cellStyle name="Comma 3 12 2 2 2 2 4" xfId="23895" xr:uid="{2465368B-861F-4EAF-AB7E-ED68A5F0BA95}"/>
    <cellStyle name="Comma 3 12 2 2 2 3" xfId="4460" xr:uid="{0098037A-5A8B-4974-B629-929B863B4D9B}"/>
    <cellStyle name="Comma 3 12 2 2 2 3 2" xfId="50676" xr:uid="{D22D8E45-0F76-4E50-AD74-772F8269AAF5}"/>
    <cellStyle name="Comma 3 12 2 2 2 3 3" xfId="37286" xr:uid="{F12346E9-4922-4ECB-9392-0A23F41D6DA5}"/>
    <cellStyle name="Comma 3 12 2 2 2 3 4" xfId="26521" xr:uid="{EFBA383C-6CA1-493B-B806-992D9271E3E4}"/>
    <cellStyle name="Comma 3 12 2 2 2 4" xfId="9711" xr:uid="{E1BD2144-8D77-4DA7-9F38-6B3BEA1969BF}"/>
    <cellStyle name="Comma 3 12 2 2 2 4 2" xfId="53302" xr:uid="{78F38157-42E3-4819-8604-BB0A3794AD0E}"/>
    <cellStyle name="Comma 3 12 2 2 2 4 3" xfId="39912" xr:uid="{9B61E1D6-9252-42D5-9E87-4CB4C0BF0B47}"/>
    <cellStyle name="Comma 3 12 2 2 2 5" xfId="12337" xr:uid="{7E5DCD1A-F767-4D9B-A288-10F2061A7F53}"/>
    <cellStyle name="Comma 3 12 2 2 2 5 2" xfId="55927" xr:uid="{8CFEFDD0-758B-4429-A549-1F92F5EB9903}"/>
    <cellStyle name="Comma 3 12 2 2 2 5 3" xfId="42537" xr:uid="{9B3C9ABB-0BDD-4393-A825-3AB9942BE864}"/>
    <cellStyle name="Comma 3 12 2 2 2 6" xfId="15490" xr:uid="{32C56D31-F0CE-4304-BF6F-0837B95AB38F}"/>
    <cellStyle name="Comma 3 12 2 2 2 6 2" xfId="45163" xr:uid="{12130FAE-FF73-4689-BD74-D60E2A9FDA4E}"/>
    <cellStyle name="Comma 3 12 2 2 2 7" xfId="58553" xr:uid="{4854F9F7-C9CA-4580-9ACB-9F46787E392E}"/>
    <cellStyle name="Comma 3 12 2 2 2 8" xfId="61180" xr:uid="{ABE4295D-2B1B-43AA-95CF-ABC156D3D114}"/>
    <cellStyle name="Comma 3 12 2 2 2 9" xfId="31773" xr:uid="{224D61F0-CF44-4869-9462-CDB9412DD932}"/>
    <cellStyle name="Comma 3 12 2 2 3" xfId="5763" xr:uid="{3C9F739D-E13F-4F48-BC4C-C338D43ECA09}"/>
    <cellStyle name="Comma 3 12 2 2 3 2" xfId="17321" xr:uid="{A438A710-2D40-4B3C-B6D7-95577A8927FC}"/>
    <cellStyle name="Comma 3 12 2 2 3 2 2" xfId="46728" xr:uid="{EA34FA16-1DD1-4C31-AAAD-35D7D4F3138B}"/>
    <cellStyle name="Comma 3 12 2 2 3 2 3" xfId="27825" xr:uid="{8DEE118F-0272-4147-8A2C-343F317B9ED0}"/>
    <cellStyle name="Comma 3 12 2 2 3 3" xfId="14168" xr:uid="{C03C20B0-EFAA-4478-8CEE-337FEFFD9CA8}"/>
    <cellStyle name="Comma 3 12 2 2 3 3 2" xfId="33338" xr:uid="{968D5661-CEF4-4D6F-93E5-232E49248BC8}"/>
    <cellStyle name="Comma 3 12 2 2 3 4" xfId="22573" xr:uid="{EB0D79FB-ECD0-4EF5-9C85-F1B26A682795}"/>
    <cellStyle name="Comma 3 12 2 2 4" xfId="3138" xr:uid="{8B23BA63-86D0-4BAC-A4F8-9C2B10FD8ACE}"/>
    <cellStyle name="Comma 3 12 2 2 4 2" xfId="16793" xr:uid="{A8D9B475-4C65-48B4-B5CD-DBD9D31CB729}"/>
    <cellStyle name="Comma 3 12 2 2 4 2 2" xfId="49354" xr:uid="{915F21D8-A548-4B9B-9A27-62C02B9AA3D9}"/>
    <cellStyle name="Comma 3 12 2 2 4 3" xfId="35964" xr:uid="{C10FB6B4-8F36-41F0-A386-604923733E37}"/>
    <cellStyle name="Comma 3 12 2 2 4 4" xfId="25199" xr:uid="{AE919D5D-146B-4698-AC00-59123EC1B4F5}"/>
    <cellStyle name="Comma 3 12 2 2 5" xfId="8389" xr:uid="{95CA25FE-0A01-4F3F-A24E-74531F00C206}"/>
    <cellStyle name="Comma 3 12 2 2 5 2" xfId="51980" xr:uid="{22661B2E-C0DE-435B-B5D2-09C45854BFCF}"/>
    <cellStyle name="Comma 3 12 2 2 5 3" xfId="38590" xr:uid="{B905C31B-57D3-4897-BB67-037DD2282075}"/>
    <cellStyle name="Comma 3 12 2 2 6" xfId="11015" xr:uid="{0FD83FD3-9D57-4508-B724-A61E502DF19A}"/>
    <cellStyle name="Comma 3 12 2 2 6 2" xfId="54605" xr:uid="{615C0F43-5077-41BD-8229-ACEC7DF9DEA5}"/>
    <cellStyle name="Comma 3 12 2 2 6 3" xfId="41215" xr:uid="{B329B32B-416C-45FF-BB5A-7BE3E119609B}"/>
    <cellStyle name="Comma 3 12 2 2 7" xfId="13640" xr:uid="{39798875-58BC-4852-8CD3-CAAD0D21EAEC}"/>
    <cellStyle name="Comma 3 12 2 2 7 2" xfId="43841" xr:uid="{A495BFC5-90C5-493E-BF19-A76FC396ABB0}"/>
    <cellStyle name="Comma 3 12 2 2 8" xfId="57231" xr:uid="{BEDCEAD7-21AA-4551-BBEF-E0AEA1A729EB}"/>
    <cellStyle name="Comma 3 12 2 2 9" xfId="59858" xr:uid="{4FE38CB0-DB30-404A-8467-B9FFC10D64A7}"/>
    <cellStyle name="Comma 3 12 2 3" xfId="770" xr:uid="{00000000-0005-0000-0000-000018000000}"/>
    <cellStyle name="Comma 3 12 2 3 10" xfId="30711" xr:uid="{0AE05170-3F57-44F8-BD7B-3632450B2284}"/>
    <cellStyle name="Comma 3 12 2 3 11" xfId="20207" xr:uid="{0056465C-8AE7-4AEE-9FF3-A9A5D0B1CF0D}"/>
    <cellStyle name="Comma 3 12 2 3 2" xfId="2093" xr:uid="{513BEE2E-B61F-4AE4-96CC-0095B4F466D0}"/>
    <cellStyle name="Comma 3 12 2 3 2 10" xfId="21529" xr:uid="{56E59792-9658-4A76-9B47-FB8F3E05A049}"/>
    <cellStyle name="Comma 3 12 2 3 2 2" xfId="7345" xr:uid="{1F9E97F4-E5A0-4FC9-8263-19372DDDE577}"/>
    <cellStyle name="Comma 3 12 2 3 2 2 2" xfId="18903" xr:uid="{1546A279-56D6-4913-9ED6-7DB11A025BA5}"/>
    <cellStyle name="Comma 3 12 2 3 2 2 2 2" xfId="48310" xr:uid="{FFF42A09-0AF9-42B6-94DD-F4DD60CB4D13}"/>
    <cellStyle name="Comma 3 12 2 3 2 2 2 3" xfId="29407" xr:uid="{AE3EA9A9-DA47-459C-869F-4A72BE5E3487}"/>
    <cellStyle name="Comma 3 12 2 3 2 2 3" xfId="34920" xr:uid="{A697B3AE-8A69-4E98-B1A8-16ECDA9A6FE9}"/>
    <cellStyle name="Comma 3 12 2 3 2 2 4" xfId="24155" xr:uid="{017CD08B-046E-4AA3-9E40-841F512EE79A}"/>
    <cellStyle name="Comma 3 12 2 3 2 3" xfId="4720" xr:uid="{94C9C7CE-A145-4D98-ACC9-7C8B1148D965}"/>
    <cellStyle name="Comma 3 12 2 3 2 3 2" xfId="50936" xr:uid="{0AD00582-BE9B-4160-8D76-572A6824CB9B}"/>
    <cellStyle name="Comma 3 12 2 3 2 3 3" xfId="37546" xr:uid="{A8B31AF1-417E-4BD8-A69F-EA16BA5C360B}"/>
    <cellStyle name="Comma 3 12 2 3 2 3 4" xfId="26781" xr:uid="{B59E8AD1-4595-4406-A9E3-5549FBEF39C3}"/>
    <cellStyle name="Comma 3 12 2 3 2 4" xfId="9971" xr:uid="{D4FE8531-A0CF-440F-BB9D-D97A81217888}"/>
    <cellStyle name="Comma 3 12 2 3 2 4 2" xfId="53562" xr:uid="{A7CE405B-5905-493A-ADF6-9BEE5984C799}"/>
    <cellStyle name="Comma 3 12 2 3 2 4 3" xfId="40172" xr:uid="{33E927EE-D2C4-45D3-8348-F12F5ECD3FB3}"/>
    <cellStyle name="Comma 3 12 2 3 2 5" xfId="12597" xr:uid="{1A4DE476-E1D8-4791-81F8-E145BAEF2B2C}"/>
    <cellStyle name="Comma 3 12 2 3 2 5 2" xfId="56187" xr:uid="{C955E87A-C612-4C38-BECB-93A19B35AB62}"/>
    <cellStyle name="Comma 3 12 2 3 2 5 3" xfId="42797" xr:uid="{F9BDA30C-761A-498C-ACFB-38ACEF2242E3}"/>
    <cellStyle name="Comma 3 12 2 3 2 6" xfId="15750" xr:uid="{B014D7F1-4C19-4679-AC96-182D68A41EAF}"/>
    <cellStyle name="Comma 3 12 2 3 2 6 2" xfId="45423" xr:uid="{750CF9DD-DB0A-433D-A4E8-3DF306C6760E}"/>
    <cellStyle name="Comma 3 12 2 3 2 7" xfId="58813" xr:uid="{27A0DE0D-98C9-4E1A-BFCD-28B5DBB04739}"/>
    <cellStyle name="Comma 3 12 2 3 2 8" xfId="61440" xr:uid="{42C6E148-B009-472C-89E9-861529C39E28}"/>
    <cellStyle name="Comma 3 12 2 3 2 9" xfId="32033" xr:uid="{DDAF2224-2B9A-4335-A7F7-65B039D18FC3}"/>
    <cellStyle name="Comma 3 12 2 3 3" xfId="6023" xr:uid="{C657CB71-B6D4-44EC-9A08-3081F94DD664}"/>
    <cellStyle name="Comma 3 12 2 3 3 2" xfId="17581" xr:uid="{EB3F1FF0-8D1E-473E-BAD7-DDE8879077B1}"/>
    <cellStyle name="Comma 3 12 2 3 3 2 2" xfId="46988" xr:uid="{991F6F64-BAC5-49A4-8786-64FB2EE6EC12}"/>
    <cellStyle name="Comma 3 12 2 3 3 2 3" xfId="28085" xr:uid="{EFD60BE0-3EFE-4949-B42D-A81580F24289}"/>
    <cellStyle name="Comma 3 12 2 3 3 3" xfId="33598" xr:uid="{71A37859-313C-48CE-A66D-905B659DD357}"/>
    <cellStyle name="Comma 3 12 2 3 3 4" xfId="22833" xr:uid="{87FD07AF-87ED-4A0F-B568-E49E72743431}"/>
    <cellStyle name="Comma 3 12 2 3 4" xfId="3398" xr:uid="{7D98E1F6-8D8F-49B1-994E-D394D34BFA7C}"/>
    <cellStyle name="Comma 3 12 2 3 4 2" xfId="49614" xr:uid="{066DE9DE-F6FC-4C30-8390-D698589267B5}"/>
    <cellStyle name="Comma 3 12 2 3 4 3" xfId="36224" xr:uid="{E425A594-BE97-40B1-AD8D-5BE843B588E3}"/>
    <cellStyle name="Comma 3 12 2 3 4 4" xfId="25459" xr:uid="{CBE7E90C-EFBA-49A0-8F43-D903751A83E9}"/>
    <cellStyle name="Comma 3 12 2 3 5" xfId="8649" xr:uid="{C5B4AB66-DCA9-42B3-813F-EAA774E12F80}"/>
    <cellStyle name="Comma 3 12 2 3 5 2" xfId="52240" xr:uid="{F12C4EBB-05D8-4BB0-B465-1CE4909AAEE8}"/>
    <cellStyle name="Comma 3 12 2 3 5 3" xfId="38850" xr:uid="{F8CB34EA-B9A7-4DB7-B16C-7BC841CC8D0F}"/>
    <cellStyle name="Comma 3 12 2 3 6" xfId="11275" xr:uid="{70644F25-E06F-4D43-A9AC-6FD79C035CC4}"/>
    <cellStyle name="Comma 3 12 2 3 6 2" xfId="54865" xr:uid="{2362537C-8302-4B13-8795-085A91656215}"/>
    <cellStyle name="Comma 3 12 2 3 6 3" xfId="41475" xr:uid="{18D856EB-8758-4CE9-BE15-237F3D57DC82}"/>
    <cellStyle name="Comma 3 12 2 3 7" xfId="14428" xr:uid="{4EC7D078-7C6C-481B-BBEA-31D40C8288BA}"/>
    <cellStyle name="Comma 3 12 2 3 7 2" xfId="44101" xr:uid="{B4F83777-24AA-4320-81C2-10D117DBBC56}"/>
    <cellStyle name="Comma 3 12 2 3 8" xfId="57491" xr:uid="{196D3E6C-E3A1-40BA-80BD-50F104EBB5AC}"/>
    <cellStyle name="Comma 3 12 2 3 9" xfId="60118" xr:uid="{C6177EEE-8E05-4998-A1CF-836BCA57D4FE}"/>
    <cellStyle name="Comma 3 12 2 4" xfId="1030" xr:uid="{00000000-0005-0000-0000-000019000000}"/>
    <cellStyle name="Comma 3 12 2 4 10" xfId="30971" xr:uid="{322DF698-4560-469E-94BD-2FABFE385366}"/>
    <cellStyle name="Comma 3 12 2 4 11" xfId="20467" xr:uid="{64DB15CF-5FCA-4F51-873D-7DED273CB7B7}"/>
    <cellStyle name="Comma 3 12 2 4 2" xfId="2353" xr:uid="{E8687FFB-FFE9-4083-AD0E-AFD4C7E7F8CE}"/>
    <cellStyle name="Comma 3 12 2 4 2 10" xfId="21789" xr:uid="{4AD41014-2914-48D8-AD9F-37D8C6E27BC5}"/>
    <cellStyle name="Comma 3 12 2 4 2 2" xfId="7605" xr:uid="{020994C2-5F25-4993-A80C-87A8C307B806}"/>
    <cellStyle name="Comma 3 12 2 4 2 2 2" xfId="19163" xr:uid="{92EC3D39-A73A-4C60-A117-137977CFF32A}"/>
    <cellStyle name="Comma 3 12 2 4 2 2 2 2" xfId="48570" xr:uid="{2392315A-097F-4F73-87B2-13314881B4DD}"/>
    <cellStyle name="Comma 3 12 2 4 2 2 2 3" xfId="29667" xr:uid="{AFB7E1DF-1342-430D-A82F-72EC0165D928}"/>
    <cellStyle name="Comma 3 12 2 4 2 2 3" xfId="35180" xr:uid="{66C384BD-7698-4138-83C3-ED1E13452107}"/>
    <cellStyle name="Comma 3 12 2 4 2 2 4" xfId="24415" xr:uid="{364B82F8-6D92-46AD-98A9-79B3DE6DD8F6}"/>
    <cellStyle name="Comma 3 12 2 4 2 3" xfId="4980" xr:uid="{56E72583-A81C-49A7-BC37-76C7DA96AF33}"/>
    <cellStyle name="Comma 3 12 2 4 2 3 2" xfId="51196" xr:uid="{D1198CFB-71F5-48B8-93E1-0FF82AEC574B}"/>
    <cellStyle name="Comma 3 12 2 4 2 3 3" xfId="37806" xr:uid="{854C8BCB-A433-4CF3-8EE1-14353A4E0042}"/>
    <cellStyle name="Comma 3 12 2 4 2 3 4" xfId="27041" xr:uid="{7B84A08A-3534-4DCB-9558-BB85742935B4}"/>
    <cellStyle name="Comma 3 12 2 4 2 4" xfId="10231" xr:uid="{AB41C720-E9DA-44B2-8529-410B43C78CF5}"/>
    <cellStyle name="Comma 3 12 2 4 2 4 2" xfId="53822" xr:uid="{7CB85B8A-0CD4-4221-AECA-61A5063C6760}"/>
    <cellStyle name="Comma 3 12 2 4 2 4 3" xfId="40432" xr:uid="{AF170A66-8E55-4715-AA8B-B78CF040A307}"/>
    <cellStyle name="Comma 3 12 2 4 2 5" xfId="12857" xr:uid="{7565A3AD-C1DA-4327-AF1D-84B46F0B3DF6}"/>
    <cellStyle name="Comma 3 12 2 4 2 5 2" xfId="56447" xr:uid="{C369092D-8391-4A53-8AD1-AB03E3D00835}"/>
    <cellStyle name="Comma 3 12 2 4 2 5 3" xfId="43057" xr:uid="{35761E7C-5019-403A-B1C7-997B74EFA5F6}"/>
    <cellStyle name="Comma 3 12 2 4 2 6" xfId="16010" xr:uid="{01C1DFD8-4ABB-45F5-9B8C-A2DF989C832B}"/>
    <cellStyle name="Comma 3 12 2 4 2 6 2" xfId="45683" xr:uid="{D0C4B765-899A-4BFE-A3F2-2972C91D62F8}"/>
    <cellStyle name="Comma 3 12 2 4 2 7" xfId="59073" xr:uid="{3D7ED6A1-B444-45C1-985C-BD5D5DCCD745}"/>
    <cellStyle name="Comma 3 12 2 4 2 8" xfId="61700" xr:uid="{2D3AA770-8AEC-4563-B68F-284383267505}"/>
    <cellStyle name="Comma 3 12 2 4 2 9" xfId="32293" xr:uid="{944117D2-7443-4C3E-BC87-0FA5215D4111}"/>
    <cellStyle name="Comma 3 12 2 4 3" xfId="6283" xr:uid="{8E1F2791-EE92-42C9-9DDB-613B06E5618F}"/>
    <cellStyle name="Comma 3 12 2 4 3 2" xfId="17841" xr:uid="{E8C3EA76-426D-41E2-8597-53C328A6DAEC}"/>
    <cellStyle name="Comma 3 12 2 4 3 2 2" xfId="47248" xr:uid="{9A64DC82-3C4C-417A-94C3-2BA90D879853}"/>
    <cellStyle name="Comma 3 12 2 4 3 2 3" xfId="28345" xr:uid="{43630F6E-446B-4311-9266-2F9E14BA372D}"/>
    <cellStyle name="Comma 3 12 2 4 3 3" xfId="33858" xr:uid="{B952D329-E1D6-4171-9816-3F25E91475BF}"/>
    <cellStyle name="Comma 3 12 2 4 3 4" xfId="23093" xr:uid="{D354E54E-79D2-4FFC-A4E3-45F8E0D1292E}"/>
    <cellStyle name="Comma 3 12 2 4 4" xfId="3658" xr:uid="{10F8E068-B62C-4C06-9DD5-B6712F874407}"/>
    <cellStyle name="Comma 3 12 2 4 4 2" xfId="49874" xr:uid="{E2589BA1-ADB0-4328-AFD2-AA8DEC5419FC}"/>
    <cellStyle name="Comma 3 12 2 4 4 3" xfId="36484" xr:uid="{11383CBD-5A79-447D-9876-03F209EA8223}"/>
    <cellStyle name="Comma 3 12 2 4 4 4" xfId="25719" xr:uid="{86091DA8-2265-49E0-8EDC-25B8698FC7F8}"/>
    <cellStyle name="Comma 3 12 2 4 5" xfId="8909" xr:uid="{1C222782-26B2-49B5-B29D-6720C5A3D861}"/>
    <cellStyle name="Comma 3 12 2 4 5 2" xfId="52500" xr:uid="{D0B238FC-B330-4E2D-9619-5BA93AEBB8BD}"/>
    <cellStyle name="Comma 3 12 2 4 5 3" xfId="39110" xr:uid="{8C1FCC3E-F652-4767-8B1A-186F2C8497A9}"/>
    <cellStyle name="Comma 3 12 2 4 6" xfId="11535" xr:uid="{B8271731-E1B6-4DBE-8687-0517AC1F7714}"/>
    <cellStyle name="Comma 3 12 2 4 6 2" xfId="55125" xr:uid="{A1592360-160C-4A3D-8942-7CA06DC55FE9}"/>
    <cellStyle name="Comma 3 12 2 4 6 3" xfId="41735" xr:uid="{8554564E-C107-43C5-B357-1EAC339753E4}"/>
    <cellStyle name="Comma 3 12 2 4 7" xfId="14688" xr:uid="{866E6BD9-9323-4E23-ADDA-43981035664F}"/>
    <cellStyle name="Comma 3 12 2 4 7 2" xfId="44361" xr:uid="{3E48F4F4-7DE4-4574-BC44-FE156DD0D5C9}"/>
    <cellStyle name="Comma 3 12 2 4 8" xfId="57751" xr:uid="{4E868E39-C1D3-4D8F-8024-699AC9366451}"/>
    <cellStyle name="Comma 3 12 2 4 9" xfId="60378" xr:uid="{76FA5CB8-C80A-4EDB-8BED-66B6AD87FEE0}"/>
    <cellStyle name="Comma 3 12 2 5" xfId="1310" xr:uid="{BA06A4CD-CDF6-438F-860F-856F26F19D1C}"/>
    <cellStyle name="Comma 3 12 2 5 10" xfId="20747" xr:uid="{435A86F6-01FF-4E47-BEE5-6BA299FBD2DA}"/>
    <cellStyle name="Comma 3 12 2 5 2" xfId="6563" xr:uid="{DE119A14-8B26-49A2-B52B-4839D1B05C39}"/>
    <cellStyle name="Comma 3 12 2 5 2 2" xfId="18121" xr:uid="{0B2CD169-F24E-4CE2-9F5D-3A6D47EF2983}"/>
    <cellStyle name="Comma 3 12 2 5 2 2 2" xfId="47528" xr:uid="{ED65B72B-02A7-4508-8077-D08AD6ADC8F0}"/>
    <cellStyle name="Comma 3 12 2 5 2 2 3" xfId="28625" xr:uid="{074289BD-EA68-4862-B808-CDA9302C75CC}"/>
    <cellStyle name="Comma 3 12 2 5 2 3" xfId="34138" xr:uid="{616D91BA-91E8-4893-AAA9-0E8E63EB228C}"/>
    <cellStyle name="Comma 3 12 2 5 2 4" xfId="23373" xr:uid="{437DF891-92D1-4F36-B372-C108E90421D6}"/>
    <cellStyle name="Comma 3 12 2 5 3" xfId="3938" xr:uid="{A95A5042-84D0-4502-94EA-7F1B254DFC8F}"/>
    <cellStyle name="Comma 3 12 2 5 3 2" xfId="50154" xr:uid="{959180BE-6C13-4D13-AB3B-E3198617196A}"/>
    <cellStyle name="Comma 3 12 2 5 3 3" xfId="36764" xr:uid="{6983B612-A5D3-437A-B4C2-EBAB3B363D94}"/>
    <cellStyle name="Comma 3 12 2 5 3 4" xfId="25999" xr:uid="{E9B2A412-4BF3-45A9-995B-F99F357EDB7F}"/>
    <cellStyle name="Comma 3 12 2 5 4" xfId="9189" xr:uid="{D0DC82DA-583C-4246-B1DA-11BCEA7A4A7F}"/>
    <cellStyle name="Comma 3 12 2 5 4 2" xfId="52780" xr:uid="{25F8C95A-E2C3-41B7-837B-CD6C1376138B}"/>
    <cellStyle name="Comma 3 12 2 5 4 3" xfId="39390" xr:uid="{48D90018-822A-4582-9E14-B0099C010505}"/>
    <cellStyle name="Comma 3 12 2 5 5" xfId="11815" xr:uid="{FC3E8EC9-4D61-48BA-B6D3-CB9165E3BA38}"/>
    <cellStyle name="Comma 3 12 2 5 5 2" xfId="55405" xr:uid="{3727EF99-99A3-4DB5-ADB6-4B373704B2CE}"/>
    <cellStyle name="Comma 3 12 2 5 5 3" xfId="42015" xr:uid="{7173C36F-4465-4762-85D6-0461EDDDC749}"/>
    <cellStyle name="Comma 3 12 2 5 6" xfId="14968" xr:uid="{78AE147D-89CC-43BF-8EC6-20D743FE4DE1}"/>
    <cellStyle name="Comma 3 12 2 5 6 2" xfId="44641" xr:uid="{56AD695C-5746-4311-86EC-6DFC1BD42FBF}"/>
    <cellStyle name="Comma 3 12 2 5 7" xfId="58031" xr:uid="{14A14983-6636-473B-B0C4-79062DB11E03}"/>
    <cellStyle name="Comma 3 12 2 5 8" xfId="60658" xr:uid="{23D6C8C8-2D4E-41D0-B6D7-3D40D049E0B8}"/>
    <cellStyle name="Comma 3 12 2 5 9" xfId="31251" xr:uid="{30A103E6-B9A5-4201-9B14-809C0FE88309}"/>
    <cellStyle name="Comma 3 12 2 6" xfId="1573" xr:uid="{10981D76-62A7-49C7-AA20-004ACDD0373E}"/>
    <cellStyle name="Comma 3 12 2 6 10" xfId="21009" xr:uid="{B975FD88-E050-4D06-9C2E-01F9C6119C19}"/>
    <cellStyle name="Comma 3 12 2 6 2" xfId="6825" xr:uid="{992430F0-EDD0-4CFB-B299-163A1C4B90DF}"/>
    <cellStyle name="Comma 3 12 2 6 2 2" xfId="18383" xr:uid="{1C9B750B-63F2-45BE-B2DC-0BCA092913AB}"/>
    <cellStyle name="Comma 3 12 2 6 2 2 2" xfId="47790" xr:uid="{3B9028BD-8859-4A42-9E24-357DC7C42A62}"/>
    <cellStyle name="Comma 3 12 2 6 2 2 3" xfId="28887" xr:uid="{CCA3C8AD-43E5-46DA-9B4F-21FE781F212D}"/>
    <cellStyle name="Comma 3 12 2 6 2 3" xfId="34400" xr:uid="{EF9899D5-893A-4FDC-877B-DAF7E46643EE}"/>
    <cellStyle name="Comma 3 12 2 6 2 4" xfId="23635" xr:uid="{07572256-4920-4A5C-8A2E-0E14E80FAB94}"/>
    <cellStyle name="Comma 3 12 2 6 3" xfId="4200" xr:uid="{9FF901EF-1812-4096-B067-5B8229D391E6}"/>
    <cellStyle name="Comma 3 12 2 6 3 2" xfId="50416" xr:uid="{4D419366-7280-4DAD-977C-5B5B588D826A}"/>
    <cellStyle name="Comma 3 12 2 6 3 3" xfId="37026" xr:uid="{61A07B4A-35CA-4DD2-B472-01C9D596D48B}"/>
    <cellStyle name="Comma 3 12 2 6 3 4" xfId="26261" xr:uid="{E3A7F2BD-3C35-441F-A0D1-11F5FF3D93C6}"/>
    <cellStyle name="Comma 3 12 2 6 4" xfId="9451" xr:uid="{4000DF59-E81A-4459-AAF4-7E27E6B61EC2}"/>
    <cellStyle name="Comma 3 12 2 6 4 2" xfId="53042" xr:uid="{22EB3739-2D6A-4F65-AA30-AD4CC7B6B5D5}"/>
    <cellStyle name="Comma 3 12 2 6 4 3" xfId="39652" xr:uid="{9B373420-5FDC-4F63-A8EB-683DC53BA18A}"/>
    <cellStyle name="Comma 3 12 2 6 5" xfId="12077" xr:uid="{8D95D66B-FD70-4176-8916-B1EE70EFFF49}"/>
    <cellStyle name="Comma 3 12 2 6 5 2" xfId="55667" xr:uid="{D30FEF9C-2C72-4BF1-AAA8-1DD95865C58D}"/>
    <cellStyle name="Comma 3 12 2 6 5 3" xfId="42277" xr:uid="{13946B80-B65F-4AAA-AD16-00071283D93C}"/>
    <cellStyle name="Comma 3 12 2 6 6" xfId="15230" xr:uid="{506FF191-EF47-4BC5-A5D6-28A05A75A915}"/>
    <cellStyle name="Comma 3 12 2 6 6 2" xfId="44903" xr:uid="{BBEAE4F4-74A1-484E-A1AC-BBF3BFD51CE1}"/>
    <cellStyle name="Comma 3 12 2 6 7" xfId="58293" xr:uid="{2332BA3B-8ADF-4A5F-804C-B4757C9B6F21}"/>
    <cellStyle name="Comma 3 12 2 6 8" xfId="60920" xr:uid="{481CC19C-E9F4-4BF3-BB65-BBC15DA5E13F}"/>
    <cellStyle name="Comma 3 12 2 6 9" xfId="31513" xr:uid="{44283E73-992B-49D9-A7BA-F7DDEDECDBDA}"/>
    <cellStyle name="Comma 3 12 2 7" xfId="2616" xr:uid="{ADBD6F15-7B50-4BDE-84F6-77367B4EE4FE}"/>
    <cellStyle name="Comma 3 12 2 7 10" xfId="22051" xr:uid="{B69293FF-963B-4951-81C1-5C67E4A40EC3}"/>
    <cellStyle name="Comma 3 12 2 7 2" xfId="7867" xr:uid="{62710A1E-C307-4055-AA34-F95BEEBDC56F}"/>
    <cellStyle name="Comma 3 12 2 7 2 2" xfId="19425" xr:uid="{0C82AB94-A31C-4532-9D12-72EB7E60FE51}"/>
    <cellStyle name="Comma 3 12 2 7 2 2 2" xfId="48832" xr:uid="{49D8C524-54D5-49DD-945D-9C79F30210D5}"/>
    <cellStyle name="Comma 3 12 2 7 2 2 3" xfId="29929" xr:uid="{154D403F-1863-41DE-9B18-D39338EFBE1D}"/>
    <cellStyle name="Comma 3 12 2 7 2 3" xfId="35442" xr:uid="{F6D5FB95-6B34-4DE7-B275-A5F161B2D131}"/>
    <cellStyle name="Comma 3 12 2 7 2 4" xfId="24677" xr:uid="{EF404DC9-EAAC-4736-AF6C-E7CE1E35737D}"/>
    <cellStyle name="Comma 3 12 2 7 3" xfId="5242" xr:uid="{EDDEF2F0-6B4C-4A18-A04F-9FF2F6CAFB72}"/>
    <cellStyle name="Comma 3 12 2 7 3 2" xfId="51458" xr:uid="{ECCCB5E7-CD21-4463-8098-5F6673D339DE}"/>
    <cellStyle name="Comma 3 12 2 7 3 3" xfId="38068" xr:uid="{1790632F-56B7-481D-A9C6-907ACFE4B166}"/>
    <cellStyle name="Comma 3 12 2 7 3 4" xfId="27303" xr:uid="{285BE9D2-C2F2-4CA5-B908-DA569C78EC46}"/>
    <cellStyle name="Comma 3 12 2 7 4" xfId="10493" xr:uid="{3AAD414F-C01C-4692-95DF-F64369B817EE}"/>
    <cellStyle name="Comma 3 12 2 7 4 2" xfId="54084" xr:uid="{8766B965-140D-4116-A81C-C0ABD3006EA5}"/>
    <cellStyle name="Comma 3 12 2 7 4 3" xfId="40694" xr:uid="{4C768EFF-BA18-41C4-BCDC-7AB66992B2EA}"/>
    <cellStyle name="Comma 3 12 2 7 5" xfId="13119" xr:uid="{492E20B7-0E49-48FD-B8F4-7DE7AC86A39D}"/>
    <cellStyle name="Comma 3 12 2 7 5 2" xfId="56709" xr:uid="{53B49040-BE14-471F-8755-6BF7FF59F387}"/>
    <cellStyle name="Comma 3 12 2 7 5 3" xfId="43319" xr:uid="{27982EDB-6EFF-4913-AB20-FFB97A0E62CE}"/>
    <cellStyle name="Comma 3 12 2 7 6" xfId="16272" xr:uid="{130DEBF9-102B-4595-B516-9EA784FACAA6}"/>
    <cellStyle name="Comma 3 12 2 7 6 2" xfId="45945" xr:uid="{5AEEAA19-D9C3-4047-847D-7B0D5C801646}"/>
    <cellStyle name="Comma 3 12 2 7 7" xfId="59335" xr:uid="{6FB7A7A8-B1FA-408C-9358-F162FF91F4CE}"/>
    <cellStyle name="Comma 3 12 2 7 8" xfId="61962" xr:uid="{77FA0B30-78D5-4383-8728-517A6CB97425}"/>
    <cellStyle name="Comma 3 12 2 7 9" xfId="32555" xr:uid="{B3B776A6-EB30-45EF-B823-54F15A82F01F}"/>
    <cellStyle name="Comma 3 12 2 8" xfId="5503" xr:uid="{983F7243-E185-40D4-BDDD-9EA17561FAA1}"/>
    <cellStyle name="Comma 3 12 2 8 2" xfId="17061" xr:uid="{57177208-6E15-47D8-BB8F-BF045ADAFD9F}"/>
    <cellStyle name="Comma 3 12 2 8 2 2" xfId="46207" xr:uid="{D9E96771-CC22-41EB-A499-6460B6FB8A3A}"/>
    <cellStyle name="Comma 3 12 2 8 2 3" xfId="27565" xr:uid="{CCF70D92-DA9D-461A-84BE-4A4E1578A5A9}"/>
    <cellStyle name="Comma 3 12 2 8 3" xfId="13908" xr:uid="{0C8C4E2F-8396-455F-ABAE-3C5A5EE7E26D}"/>
    <cellStyle name="Comma 3 12 2 8 3 2" xfId="32817" xr:uid="{3BCE1A09-0DE5-4DAC-A5AE-6FEA388CEBD9}"/>
    <cellStyle name="Comma 3 12 2 8 4" xfId="22313" xr:uid="{EA58B802-5895-466F-A16E-99366222A712}"/>
    <cellStyle name="Comma 3 12 2 9" xfId="2878" xr:uid="{DB0E00F5-872C-4796-8AAC-8B6288D07162}"/>
    <cellStyle name="Comma 3 12 2 9 2" xfId="16533" xr:uid="{10818A57-0C7D-496D-887F-254E49A1EB29}"/>
    <cellStyle name="Comma 3 12 2 9 2 2" xfId="46468" xr:uid="{F2671CB2-F4C7-4D33-842F-820C0DA22C90}"/>
    <cellStyle name="Comma 3 12 2 9 3" xfId="33078" xr:uid="{22131023-7CA9-4D22-AA5F-D84AF5AE6B09}"/>
    <cellStyle name="Comma 3 12 2 9 4" xfId="24939" xr:uid="{8C6736EB-5DCE-488B-944A-721BD1004002}"/>
    <cellStyle name="Comma 3 12 3" xfId="372" xr:uid="{00000000-0005-0000-0000-00001A000000}"/>
    <cellStyle name="Comma 3 12 3 10" xfId="30313" xr:uid="{E58CCA2E-8F6B-4C19-B03E-457923D85BD2}"/>
    <cellStyle name="Comma 3 12 3 11" xfId="19809" xr:uid="{EE844341-AB2F-4149-973B-EE4F2B8A1268}"/>
    <cellStyle name="Comma 3 12 3 2" xfId="1695" xr:uid="{B53FCF4A-4B2E-4A55-A00C-9D7439B68593}"/>
    <cellStyle name="Comma 3 12 3 2 10" xfId="21131" xr:uid="{869407DF-211D-4B96-9A0C-72E512A0EA73}"/>
    <cellStyle name="Comma 3 12 3 2 2" xfId="6947" xr:uid="{3274E5A5-2EDC-46D0-BF2C-63406A22D4A4}"/>
    <cellStyle name="Comma 3 12 3 2 2 2" xfId="18505" xr:uid="{E5CF20A3-BC2A-49B0-98CA-5B85C6F49F5E}"/>
    <cellStyle name="Comma 3 12 3 2 2 2 2" xfId="47912" xr:uid="{AEC7AEB1-07D0-40A8-B2E1-C67155CBA7DE}"/>
    <cellStyle name="Comma 3 12 3 2 2 2 3" xfId="29009" xr:uid="{B4BDB41E-E245-4F7B-84E3-398EBAF05697}"/>
    <cellStyle name="Comma 3 12 3 2 2 3" xfId="34522" xr:uid="{A9766548-68A1-48CC-B5EC-8B99226750A1}"/>
    <cellStyle name="Comma 3 12 3 2 2 4" xfId="23757" xr:uid="{F95B4D43-5325-4790-A606-683E58A012AB}"/>
    <cellStyle name="Comma 3 12 3 2 3" xfId="4322" xr:uid="{7BA30B8B-7C7F-4406-B7C9-D7C775FDA156}"/>
    <cellStyle name="Comma 3 12 3 2 3 2" xfId="50538" xr:uid="{A8B30D42-8B7E-4176-922D-5F52BC4DEE22}"/>
    <cellStyle name="Comma 3 12 3 2 3 3" xfId="37148" xr:uid="{285AA22F-7081-46DB-91C8-9EF2F51CCD94}"/>
    <cellStyle name="Comma 3 12 3 2 3 4" xfId="26383" xr:uid="{D5620CA7-7818-437B-A30C-E86FD75B9B15}"/>
    <cellStyle name="Comma 3 12 3 2 4" xfId="9573" xr:uid="{A425D1A4-5750-4BD6-AACD-FE11A5345774}"/>
    <cellStyle name="Comma 3 12 3 2 4 2" xfId="53164" xr:uid="{E3C37F87-0956-4278-AFC7-70A412DDD164}"/>
    <cellStyle name="Comma 3 12 3 2 4 3" xfId="39774" xr:uid="{C3160674-5DF8-4E6C-9339-411EF0C222CA}"/>
    <cellStyle name="Comma 3 12 3 2 5" xfId="12199" xr:uid="{334026D6-D868-4A62-8B75-F5EE6E40869D}"/>
    <cellStyle name="Comma 3 12 3 2 5 2" xfId="55789" xr:uid="{4A1B9D38-16F5-4849-A4D5-A393C14EA724}"/>
    <cellStyle name="Comma 3 12 3 2 5 3" xfId="42399" xr:uid="{E036688A-50DC-4AD8-835A-6022A4BDB0F3}"/>
    <cellStyle name="Comma 3 12 3 2 6" xfId="15352" xr:uid="{F19194CD-60D4-40AC-806E-0A3BCE166E2F}"/>
    <cellStyle name="Comma 3 12 3 2 6 2" xfId="45025" xr:uid="{E84836C9-58B4-4D6A-B2DE-FDB7126D88E6}"/>
    <cellStyle name="Comma 3 12 3 2 7" xfId="58415" xr:uid="{A6386892-426B-4E1A-B310-38FA82E83747}"/>
    <cellStyle name="Comma 3 12 3 2 8" xfId="61042" xr:uid="{499766A5-C4DB-446D-9629-7ADFCA83C3B0}"/>
    <cellStyle name="Comma 3 12 3 2 9" xfId="31635" xr:uid="{BE9DA243-9D21-4559-9526-97581372767F}"/>
    <cellStyle name="Comma 3 12 3 3" xfId="5625" xr:uid="{ECF40FEA-6D74-42B7-8BA5-5E9E3F7E853A}"/>
    <cellStyle name="Comma 3 12 3 3 2" xfId="17183" xr:uid="{1434A5DC-C57E-4BEF-A344-3C871588972A}"/>
    <cellStyle name="Comma 3 12 3 3 2 2" xfId="46590" xr:uid="{2CF31F27-2407-4E9E-8D4C-6A7F13449056}"/>
    <cellStyle name="Comma 3 12 3 3 2 3" xfId="27687" xr:uid="{45FD5C44-FFC1-4A13-AF04-A7D81DD6CBFA}"/>
    <cellStyle name="Comma 3 12 3 3 3" xfId="14030" xr:uid="{FEF103C6-76B7-492E-B2EF-D45BB9D73704}"/>
    <cellStyle name="Comma 3 12 3 3 3 2" xfId="33200" xr:uid="{3CC97E83-B00A-428C-9E3F-5F350A50C831}"/>
    <cellStyle name="Comma 3 12 3 3 4" xfId="22435" xr:uid="{18E9C473-19AD-4F5E-A9FE-EC5E08711853}"/>
    <cellStyle name="Comma 3 12 3 4" xfId="3000" xr:uid="{C2AC9517-6A16-4B1A-B547-9D98FD00799F}"/>
    <cellStyle name="Comma 3 12 3 4 2" xfId="16655" xr:uid="{D9A8475C-C564-444F-AB07-3D4DBA1A09F4}"/>
    <cellStyle name="Comma 3 12 3 4 2 2" xfId="49216" xr:uid="{9D0FCEFB-C0CA-4C7F-B575-ABD9C8B1E0ED}"/>
    <cellStyle name="Comma 3 12 3 4 3" xfId="35826" xr:uid="{82B403BB-662C-4BBA-9895-B12183B206A1}"/>
    <cellStyle name="Comma 3 12 3 4 4" xfId="25061" xr:uid="{A4C26384-ECFE-49E6-8782-90EE28520E11}"/>
    <cellStyle name="Comma 3 12 3 5" xfId="8251" xr:uid="{1DDBEE5A-D008-4EA3-BDD0-C145A5562ED0}"/>
    <cellStyle name="Comma 3 12 3 5 2" xfId="51842" xr:uid="{01766A63-7134-488C-AA22-F964BD4E6CAA}"/>
    <cellStyle name="Comma 3 12 3 5 3" xfId="38452" xr:uid="{DA251807-7CB7-4395-A387-D1B47A230F98}"/>
    <cellStyle name="Comma 3 12 3 6" xfId="10877" xr:uid="{D317D3B3-539D-436E-80DE-0400C75CE9AE}"/>
    <cellStyle name="Comma 3 12 3 6 2" xfId="54467" xr:uid="{F7755217-3110-49C5-93D3-4F54902947A7}"/>
    <cellStyle name="Comma 3 12 3 6 3" xfId="41077" xr:uid="{0B98710C-BD82-4080-A28F-F36A0731C4C5}"/>
    <cellStyle name="Comma 3 12 3 7" xfId="13502" xr:uid="{602F6BD9-8582-449E-8052-EEDA0D9FDDD7}"/>
    <cellStyle name="Comma 3 12 3 7 2" xfId="43703" xr:uid="{3B423DA0-9627-47B0-B29E-B2C3AE337470}"/>
    <cellStyle name="Comma 3 12 3 8" xfId="57093" xr:uid="{EB8E7D37-0CF7-4E33-B7DB-9D93FB0B5B3C}"/>
    <cellStyle name="Comma 3 12 3 9" xfId="59720" xr:uid="{1BF87149-F73F-4B94-A9AE-EC009A515B14}"/>
    <cellStyle name="Comma 3 12 4" xfId="632" xr:uid="{00000000-0005-0000-0000-00001B000000}"/>
    <cellStyle name="Comma 3 12 4 10" xfId="30573" xr:uid="{2D79B2BC-6CAB-4159-86EF-D89F87921550}"/>
    <cellStyle name="Comma 3 12 4 11" xfId="20069" xr:uid="{5278F9CD-0B55-4F79-B7DC-A86D89CFC706}"/>
    <cellStyle name="Comma 3 12 4 2" xfId="1955" xr:uid="{8B67FD41-5945-4718-8A20-04011D9517BC}"/>
    <cellStyle name="Comma 3 12 4 2 10" xfId="21391" xr:uid="{5514216C-3493-4427-9D9C-FB9317C2F37D}"/>
    <cellStyle name="Comma 3 12 4 2 2" xfId="7207" xr:uid="{BB1DC780-0858-4462-9286-75DCC41CBFE7}"/>
    <cellStyle name="Comma 3 12 4 2 2 2" xfId="18765" xr:uid="{89ECB6EE-2239-4173-AB19-D344EE666FBC}"/>
    <cellStyle name="Comma 3 12 4 2 2 2 2" xfId="48172" xr:uid="{AB7AAE8D-DF1A-4752-A893-62F981E78E6D}"/>
    <cellStyle name="Comma 3 12 4 2 2 2 3" xfId="29269" xr:uid="{FEFB929A-8F0F-4164-8B2B-7A32D61B819E}"/>
    <cellStyle name="Comma 3 12 4 2 2 3" xfId="34782" xr:uid="{0B13BCE8-701F-4EF1-A039-470E61804982}"/>
    <cellStyle name="Comma 3 12 4 2 2 4" xfId="24017" xr:uid="{9B9FA413-CCAF-4E6C-841A-2BC60039F4C1}"/>
    <cellStyle name="Comma 3 12 4 2 3" xfId="4582" xr:uid="{61437DB4-4CD7-413C-9106-8FD61511150C}"/>
    <cellStyle name="Comma 3 12 4 2 3 2" xfId="50798" xr:uid="{E59F7ECF-17D9-48D1-B30D-93F7B8DE7ADE}"/>
    <cellStyle name="Comma 3 12 4 2 3 3" xfId="37408" xr:uid="{FD14CE5A-B18A-47ED-8C79-C8383DAE8C36}"/>
    <cellStyle name="Comma 3 12 4 2 3 4" xfId="26643" xr:uid="{2FC268A6-6E43-4B41-910E-CB7C96CE77A9}"/>
    <cellStyle name="Comma 3 12 4 2 4" xfId="9833" xr:uid="{D1D48BEB-F3F9-45B6-AC99-7815E2DC6ED2}"/>
    <cellStyle name="Comma 3 12 4 2 4 2" xfId="53424" xr:uid="{52575F54-5A6F-4FF0-AE55-59CF18471FAA}"/>
    <cellStyle name="Comma 3 12 4 2 4 3" xfId="40034" xr:uid="{AFC05A78-CF7B-4916-A9BD-450F5845D5BC}"/>
    <cellStyle name="Comma 3 12 4 2 5" xfId="12459" xr:uid="{4E0CA29D-E0B4-4D1E-9523-2B544B00C85D}"/>
    <cellStyle name="Comma 3 12 4 2 5 2" xfId="56049" xr:uid="{C7F7EB8B-9740-4A62-BF76-A4BEBD396A82}"/>
    <cellStyle name="Comma 3 12 4 2 5 3" xfId="42659" xr:uid="{D6E311A5-CA61-4A43-A87E-AC3DD63964A2}"/>
    <cellStyle name="Comma 3 12 4 2 6" xfId="15612" xr:uid="{5B4211FF-EBCA-4182-9926-36159DA4F4B2}"/>
    <cellStyle name="Comma 3 12 4 2 6 2" xfId="45285" xr:uid="{40EC49CD-6DB0-4814-8D4D-8DE84F286957}"/>
    <cellStyle name="Comma 3 12 4 2 7" xfId="58675" xr:uid="{C723E45B-FF65-4438-A2D0-E8DC67CDE3A4}"/>
    <cellStyle name="Comma 3 12 4 2 8" xfId="61302" xr:uid="{AFACF2D2-C865-44A8-A6F0-0D24B2B3AF75}"/>
    <cellStyle name="Comma 3 12 4 2 9" xfId="31895" xr:uid="{BF7E4A6E-E06A-429D-9384-BB4ED1E81901}"/>
    <cellStyle name="Comma 3 12 4 3" xfId="5885" xr:uid="{B7DED0B7-8BE3-4C16-BF9C-B56D50DA6A18}"/>
    <cellStyle name="Comma 3 12 4 3 2" xfId="17443" xr:uid="{E7F6127F-31B5-447A-9287-01CDA303F393}"/>
    <cellStyle name="Comma 3 12 4 3 2 2" xfId="46850" xr:uid="{2E49D7E0-599B-4874-A285-09D4A4B4A7F3}"/>
    <cellStyle name="Comma 3 12 4 3 2 3" xfId="27947" xr:uid="{AF355E5D-EE47-4615-98B0-248829284A1F}"/>
    <cellStyle name="Comma 3 12 4 3 3" xfId="33460" xr:uid="{9372AF99-08F4-4822-8797-0C7FF4B691EA}"/>
    <cellStyle name="Comma 3 12 4 3 4" xfId="22695" xr:uid="{9246C572-8309-422F-9BFB-CBC6F2637B71}"/>
    <cellStyle name="Comma 3 12 4 4" xfId="3260" xr:uid="{91833B75-36C7-4EC2-9BD3-8CC2BE3C1A08}"/>
    <cellStyle name="Comma 3 12 4 4 2" xfId="49476" xr:uid="{F8D67A0B-F61F-4074-BBFF-91E7A39BB3BD}"/>
    <cellStyle name="Comma 3 12 4 4 3" xfId="36086" xr:uid="{C8173629-FCD5-4973-8F1B-1D276CD03227}"/>
    <cellStyle name="Comma 3 12 4 4 4" xfId="25321" xr:uid="{6BE065E1-3CB3-4230-95BF-6F2E3EEBBD9A}"/>
    <cellStyle name="Comma 3 12 4 5" xfId="8511" xr:uid="{43E8D4FD-FABC-4A2C-82EF-67110096290B}"/>
    <cellStyle name="Comma 3 12 4 5 2" xfId="52102" xr:uid="{D7A3B822-33B0-4ECC-8045-11633B3C4A53}"/>
    <cellStyle name="Comma 3 12 4 5 3" xfId="38712" xr:uid="{A22E0818-9749-48A2-9DCC-F0899CF36918}"/>
    <cellStyle name="Comma 3 12 4 6" xfId="11137" xr:uid="{35191915-0E9C-4E19-BD88-0055B84EC529}"/>
    <cellStyle name="Comma 3 12 4 6 2" xfId="54727" xr:uid="{2EF0275E-8FAB-4C6E-B24D-1C891525BD9E}"/>
    <cellStyle name="Comma 3 12 4 6 3" xfId="41337" xr:uid="{A4289B35-2233-43DF-9D05-C3E0875FCF88}"/>
    <cellStyle name="Comma 3 12 4 7" xfId="14290" xr:uid="{78C57A75-78F3-4A3B-9589-3E17474B1EF1}"/>
    <cellStyle name="Comma 3 12 4 7 2" xfId="43963" xr:uid="{10C81277-4C2D-4F3A-AC68-0B7B5B22C074}"/>
    <cellStyle name="Comma 3 12 4 8" xfId="57353" xr:uid="{243402F8-C433-4865-BBA4-AE1C6B1933E2}"/>
    <cellStyle name="Comma 3 12 4 9" xfId="59980" xr:uid="{F2817F78-963A-474A-BCBA-70DD10F58D65}"/>
    <cellStyle name="Comma 3 12 5" xfId="892" xr:uid="{00000000-0005-0000-0000-00001C000000}"/>
    <cellStyle name="Comma 3 12 5 10" xfId="30833" xr:uid="{29669B4A-3F40-4EB9-AF02-651C7FBF9B35}"/>
    <cellStyle name="Comma 3 12 5 11" xfId="20329" xr:uid="{CDD4E4FB-3891-4B38-8D9A-682EE977EF7B}"/>
    <cellStyle name="Comma 3 12 5 2" xfId="2215" xr:uid="{3F696CA2-8965-4A9C-B319-A4C513C6C290}"/>
    <cellStyle name="Comma 3 12 5 2 10" xfId="21651" xr:uid="{69DD8A39-F3A2-48C7-A91A-309190723809}"/>
    <cellStyle name="Comma 3 12 5 2 2" xfId="7467" xr:uid="{D62145B4-471A-4D23-BCE0-511AF83CD727}"/>
    <cellStyle name="Comma 3 12 5 2 2 2" xfId="19025" xr:uid="{00AA55C6-B91A-4C53-86B2-7A1DB397D8BF}"/>
    <cellStyle name="Comma 3 12 5 2 2 2 2" xfId="48432" xr:uid="{6B85286A-6A13-4FBF-8718-8A5A7DB7508E}"/>
    <cellStyle name="Comma 3 12 5 2 2 2 3" xfId="29529" xr:uid="{62FDC546-1764-40E2-9C55-F6F71DD88BF0}"/>
    <cellStyle name="Comma 3 12 5 2 2 3" xfId="35042" xr:uid="{1CE3EBEB-514D-4516-B024-622C8C980872}"/>
    <cellStyle name="Comma 3 12 5 2 2 4" xfId="24277" xr:uid="{1F5867D4-72C7-435E-98AF-26ED740DDEAE}"/>
    <cellStyle name="Comma 3 12 5 2 3" xfId="4842" xr:uid="{B71D6588-8530-4960-B0A8-CE9594140A31}"/>
    <cellStyle name="Comma 3 12 5 2 3 2" xfId="51058" xr:uid="{3FE81D37-8951-4A50-B1A3-EC70396A32A7}"/>
    <cellStyle name="Comma 3 12 5 2 3 3" xfId="37668" xr:uid="{826E2DCF-E2AF-4B41-AC91-DCE15A1DE0E5}"/>
    <cellStyle name="Comma 3 12 5 2 3 4" xfId="26903" xr:uid="{FF4708BE-D7B4-4550-8D1F-CC4F030E3C86}"/>
    <cellStyle name="Comma 3 12 5 2 4" xfId="10093" xr:uid="{87002ED2-9AF4-4F47-957F-CD209B5C69A0}"/>
    <cellStyle name="Comma 3 12 5 2 4 2" xfId="53684" xr:uid="{E734FD0E-B224-4279-8D8C-D1494327DF3F}"/>
    <cellStyle name="Comma 3 12 5 2 4 3" xfId="40294" xr:uid="{C378D215-5DAB-40AF-92F9-545AB7DDC486}"/>
    <cellStyle name="Comma 3 12 5 2 5" xfId="12719" xr:uid="{6F6A76AE-4E4D-479C-98AF-E6E53E2EF7E0}"/>
    <cellStyle name="Comma 3 12 5 2 5 2" xfId="56309" xr:uid="{7F577305-DD0D-464C-88A4-6C5E91C43B99}"/>
    <cellStyle name="Comma 3 12 5 2 5 3" xfId="42919" xr:uid="{141E30B9-D80B-45D5-83B5-2062002A65C1}"/>
    <cellStyle name="Comma 3 12 5 2 6" xfId="15872" xr:uid="{04A9F2EB-C255-42E7-B036-7FE6D675240E}"/>
    <cellStyle name="Comma 3 12 5 2 6 2" xfId="45545" xr:uid="{A55D50FA-CF25-4076-B024-CD3FF41702B1}"/>
    <cellStyle name="Comma 3 12 5 2 7" xfId="58935" xr:uid="{2F8DA3E5-BC35-4731-BB1E-89E2AAC324AB}"/>
    <cellStyle name="Comma 3 12 5 2 8" xfId="61562" xr:uid="{6319A35F-8E37-4E79-90DA-2FF098770519}"/>
    <cellStyle name="Comma 3 12 5 2 9" xfId="32155" xr:uid="{9E09D75E-9360-4159-9C44-92C747B6AA50}"/>
    <cellStyle name="Comma 3 12 5 3" xfId="6145" xr:uid="{1E00F83C-44C0-41C2-A273-26A5729A350C}"/>
    <cellStyle name="Comma 3 12 5 3 2" xfId="17703" xr:uid="{063D0A89-FE94-4C69-84FA-C5FE56574A76}"/>
    <cellStyle name="Comma 3 12 5 3 2 2" xfId="47110" xr:uid="{D381B9B8-1958-4B71-A93E-DA83C36CE95E}"/>
    <cellStyle name="Comma 3 12 5 3 2 3" xfId="28207" xr:uid="{022884E0-B92D-4ECC-A663-2DD560FC7417}"/>
    <cellStyle name="Comma 3 12 5 3 3" xfId="33720" xr:uid="{C7383B86-7890-416C-8673-2B330C423F82}"/>
    <cellStyle name="Comma 3 12 5 3 4" xfId="22955" xr:uid="{6DB5B480-1A28-4F7B-95AB-E280FE49C5C5}"/>
    <cellStyle name="Comma 3 12 5 4" xfId="3520" xr:uid="{3220D8D5-F323-4792-894B-E3400F60FB65}"/>
    <cellStyle name="Comma 3 12 5 4 2" xfId="49736" xr:uid="{61C697EF-E54D-4337-B635-ED88A355C192}"/>
    <cellStyle name="Comma 3 12 5 4 3" xfId="36346" xr:uid="{13C37D17-31D7-4499-A720-AFD6A9FBFCCB}"/>
    <cellStyle name="Comma 3 12 5 4 4" xfId="25581" xr:uid="{3D325C17-26B5-49AD-AF24-B8702054A40C}"/>
    <cellStyle name="Comma 3 12 5 5" xfId="8771" xr:uid="{5CFBC47A-FBEB-4848-982A-CD65370CFE7D}"/>
    <cellStyle name="Comma 3 12 5 5 2" xfId="52362" xr:uid="{211E9C2B-AEDB-4322-B880-8FF44822EFAD}"/>
    <cellStyle name="Comma 3 12 5 5 3" xfId="38972" xr:uid="{1A44B6B0-C856-4CAE-A745-6B9E562B0D7F}"/>
    <cellStyle name="Comma 3 12 5 6" xfId="11397" xr:uid="{EFC364FF-0C20-4475-AD40-F2A1C40644BE}"/>
    <cellStyle name="Comma 3 12 5 6 2" xfId="54987" xr:uid="{2F00B19D-868A-4FCA-AD5B-3E2A0EAA774C}"/>
    <cellStyle name="Comma 3 12 5 6 3" xfId="41597" xr:uid="{684EC449-7E65-4125-B45C-346388107A44}"/>
    <cellStyle name="Comma 3 12 5 7" xfId="14550" xr:uid="{F11DF9E4-3040-4ED8-A66D-7117E42395AE}"/>
    <cellStyle name="Comma 3 12 5 7 2" xfId="44223" xr:uid="{129C1E68-5EEB-4DD6-ABB8-6F68087B831C}"/>
    <cellStyle name="Comma 3 12 5 8" xfId="57613" xr:uid="{57122F5D-7618-440B-A1E6-8A97DB581772}"/>
    <cellStyle name="Comma 3 12 5 9" xfId="60240" xr:uid="{264B52A4-5B6A-42F0-A855-7D4F40482EEE}"/>
    <cellStyle name="Comma 3 12 6" xfId="1172" xr:uid="{D51A6564-8584-42C3-9791-04D6B1768DB8}"/>
    <cellStyle name="Comma 3 12 6 10" xfId="20609" xr:uid="{80049EEA-1F5A-4E3B-8C62-EC83518BD870}"/>
    <cellStyle name="Comma 3 12 6 2" xfId="6425" xr:uid="{7A51F297-A433-4B58-8BE4-357C50D816F9}"/>
    <cellStyle name="Comma 3 12 6 2 2" xfId="17983" xr:uid="{A1C21F03-4A92-4D40-9AA0-C9A79EA488AD}"/>
    <cellStyle name="Comma 3 12 6 2 2 2" xfId="47390" xr:uid="{1749BC94-0DAE-4A45-9E33-ABE1C1D7425D}"/>
    <cellStyle name="Comma 3 12 6 2 2 3" xfId="28487" xr:uid="{14CAE083-E5B7-4B66-A3E2-D57F80A5AF35}"/>
    <cellStyle name="Comma 3 12 6 2 3" xfId="34000" xr:uid="{052D07B8-88DC-40B2-B0C8-187ED9CC83E0}"/>
    <cellStyle name="Comma 3 12 6 2 4" xfId="23235" xr:uid="{790C7BF6-5E20-421C-BCC0-62310FA9DBE2}"/>
    <cellStyle name="Comma 3 12 6 3" xfId="3800" xr:uid="{B75848B8-52A8-4092-9A9F-8D194263706B}"/>
    <cellStyle name="Comma 3 12 6 3 2" xfId="50016" xr:uid="{C836861E-4E40-42E9-9A66-8B1F89FADD26}"/>
    <cellStyle name="Comma 3 12 6 3 3" xfId="36626" xr:uid="{93F18596-3B6A-48F8-B779-4EEBC1B32BC4}"/>
    <cellStyle name="Comma 3 12 6 3 4" xfId="25861" xr:uid="{47BA2A0F-D0C6-4379-802F-01B3734D2CA1}"/>
    <cellStyle name="Comma 3 12 6 4" xfId="9051" xr:uid="{2982153C-E6A9-4CED-A53C-D9A244FFCB52}"/>
    <cellStyle name="Comma 3 12 6 4 2" xfId="52642" xr:uid="{498910DC-0760-43A0-A154-E3AAA2D0899C}"/>
    <cellStyle name="Comma 3 12 6 4 3" xfId="39252" xr:uid="{FB5B6F3E-B510-44BF-AEFC-E6293C569E19}"/>
    <cellStyle name="Comma 3 12 6 5" xfId="11677" xr:uid="{2227C9D8-DE72-4C2C-9439-CFAA3EF18ACF}"/>
    <cellStyle name="Comma 3 12 6 5 2" xfId="55267" xr:uid="{F1DBA013-D0B0-46C6-8DAB-163554786317}"/>
    <cellStyle name="Comma 3 12 6 5 3" xfId="41877" xr:uid="{E15B8D90-F5EF-43BE-9118-8F4D525645E4}"/>
    <cellStyle name="Comma 3 12 6 6" xfId="14830" xr:uid="{9DF6527C-7805-4582-8F95-A906DBC134F0}"/>
    <cellStyle name="Comma 3 12 6 6 2" xfId="44503" xr:uid="{C1CA1AD1-984D-48F1-99F0-D6E7A5ADCF68}"/>
    <cellStyle name="Comma 3 12 6 7" xfId="57893" xr:uid="{8D44DFAE-2039-403F-B8BA-E6E113BBB088}"/>
    <cellStyle name="Comma 3 12 6 8" xfId="60520" xr:uid="{85009960-B86A-4E81-BC3C-0DB99830FF6C}"/>
    <cellStyle name="Comma 3 12 6 9" xfId="31113" xr:uid="{5BE819BE-6C40-46D5-A1C8-D0B34B07BCED}"/>
    <cellStyle name="Comma 3 12 7" xfId="1435" xr:uid="{6E789C13-FC9D-4A7B-B203-171DB9E1DEBF}"/>
    <cellStyle name="Comma 3 12 7 10" xfId="20871" xr:uid="{B6DB173E-9053-4ADC-ADFA-A22B6E167042}"/>
    <cellStyle name="Comma 3 12 7 2" xfId="6687" xr:uid="{B7C1D7CF-F333-4D03-95B0-F74938430CAD}"/>
    <cellStyle name="Comma 3 12 7 2 2" xfId="18245" xr:uid="{142C63F8-6567-4753-9DFF-416876860C8B}"/>
    <cellStyle name="Comma 3 12 7 2 2 2" xfId="47652" xr:uid="{211C4BF4-3AA5-43D8-BE2F-EC33296548FC}"/>
    <cellStyle name="Comma 3 12 7 2 2 3" xfId="28749" xr:uid="{AD8621BE-D4E5-44FC-84CE-6AA4747DD7E8}"/>
    <cellStyle name="Comma 3 12 7 2 3" xfId="34262" xr:uid="{9DB34C16-751D-4E84-A1FE-BEC58F4536D2}"/>
    <cellStyle name="Comma 3 12 7 2 4" xfId="23497" xr:uid="{E354F342-33A1-483E-B2F0-7C5491FDDDC4}"/>
    <cellStyle name="Comma 3 12 7 3" xfId="4062" xr:uid="{0CD822DD-5B5C-4992-A1F4-094AF47F29AE}"/>
    <cellStyle name="Comma 3 12 7 3 2" xfId="50278" xr:uid="{668D2934-6B49-4C0A-A42F-7459BAA26871}"/>
    <cellStyle name="Comma 3 12 7 3 3" xfId="36888" xr:uid="{E82A4B7D-7A0D-456B-982B-1FC81638EDFE}"/>
    <cellStyle name="Comma 3 12 7 3 4" xfId="26123" xr:uid="{4DB54AED-C9E8-44EB-8640-195B7DBA93A3}"/>
    <cellStyle name="Comma 3 12 7 4" xfId="9313" xr:uid="{93C47F07-9193-4A94-8575-3D1E4E1A497B}"/>
    <cellStyle name="Comma 3 12 7 4 2" xfId="52904" xr:uid="{CCD65311-8B46-4920-9AB7-E989ADA938D6}"/>
    <cellStyle name="Comma 3 12 7 4 3" xfId="39514" xr:uid="{D17709E0-78BD-4036-8E3C-E101A9945D5F}"/>
    <cellStyle name="Comma 3 12 7 5" xfId="11939" xr:uid="{EEAD7202-5CF6-4376-9BBE-492205FFEB5F}"/>
    <cellStyle name="Comma 3 12 7 5 2" xfId="55529" xr:uid="{73F33F76-39EA-4D5E-9288-286F70D02FC8}"/>
    <cellStyle name="Comma 3 12 7 5 3" xfId="42139" xr:uid="{CD3F1781-6FF8-4AAB-907A-F51763B79F49}"/>
    <cellStyle name="Comma 3 12 7 6" xfId="15092" xr:uid="{02907CD7-D688-4B64-AE72-667DC5B2C757}"/>
    <cellStyle name="Comma 3 12 7 6 2" xfId="44765" xr:uid="{4EAA617B-E838-4872-9DD9-F15101609195}"/>
    <cellStyle name="Comma 3 12 7 7" xfId="58155" xr:uid="{BCB5A741-3F03-46E2-B5FB-89B3D34EF3AE}"/>
    <cellStyle name="Comma 3 12 7 8" xfId="60782" xr:uid="{EA578B68-A805-48B0-8A27-92F0B44E65C2}"/>
    <cellStyle name="Comma 3 12 7 9" xfId="31375" xr:uid="{02B1A181-E9A7-4A30-8BAB-E4CC3B36C01E}"/>
    <cellStyle name="Comma 3 12 8" xfId="2478" xr:uid="{685C7BDC-7136-4773-932F-5B8E7C9F2A6F}"/>
    <cellStyle name="Comma 3 12 8 10" xfId="21913" xr:uid="{D4132392-17CA-43C4-B1FC-B85ED30CBBA5}"/>
    <cellStyle name="Comma 3 12 8 2" xfId="7729" xr:uid="{CD7C0AAC-F392-48C3-A160-54AEF099CA5F}"/>
    <cellStyle name="Comma 3 12 8 2 2" xfId="19287" xr:uid="{E98A3456-F8E4-4C4A-A806-ADB22FE68C6D}"/>
    <cellStyle name="Comma 3 12 8 2 2 2" xfId="48694" xr:uid="{C2BF690E-757D-40BE-999C-C45692056F2F}"/>
    <cellStyle name="Comma 3 12 8 2 2 3" xfId="29791" xr:uid="{7EE49917-00ED-4375-9147-1222EAB06A3E}"/>
    <cellStyle name="Comma 3 12 8 2 3" xfId="35304" xr:uid="{5C4D1BA9-F7B1-4AD2-952D-193AA4A86652}"/>
    <cellStyle name="Comma 3 12 8 2 4" xfId="24539" xr:uid="{E6E8B179-C783-4016-9C2F-A50D549667BC}"/>
    <cellStyle name="Comma 3 12 8 3" xfId="5104" xr:uid="{1657E863-D052-48D4-800B-24D9DC669B74}"/>
    <cellStyle name="Comma 3 12 8 3 2" xfId="51320" xr:uid="{A83420FC-030A-4FC5-965C-3F9725972CB7}"/>
    <cellStyle name="Comma 3 12 8 3 3" xfId="37930" xr:uid="{D0749614-37DA-4402-9C10-49D7E5CE80CC}"/>
    <cellStyle name="Comma 3 12 8 3 4" xfId="27165" xr:uid="{1747A262-6B1E-45AE-AC92-830FDF78E1CE}"/>
    <cellStyle name="Comma 3 12 8 4" xfId="10355" xr:uid="{189E4667-6647-43D7-9367-E716AC61FA69}"/>
    <cellStyle name="Comma 3 12 8 4 2" xfId="53946" xr:uid="{8794E0A5-9F87-441B-9F36-4B00CA52908B}"/>
    <cellStyle name="Comma 3 12 8 4 3" xfId="40556" xr:uid="{6919A19C-FC3A-46C9-A480-7223F52056C7}"/>
    <cellStyle name="Comma 3 12 8 5" xfId="12981" xr:uid="{8D6D2C2B-70D3-4ACA-84E8-8A73E926A701}"/>
    <cellStyle name="Comma 3 12 8 5 2" xfId="56571" xr:uid="{6ED647A1-FFE4-4E57-AB6E-5C2589D2085E}"/>
    <cellStyle name="Comma 3 12 8 5 3" xfId="43181" xr:uid="{943715CC-9FFA-455E-ADF0-B721A3EE9C58}"/>
    <cellStyle name="Comma 3 12 8 6" xfId="16134" xr:uid="{3B5178AA-AAD8-4109-8C5B-3C379C0D00CF}"/>
    <cellStyle name="Comma 3 12 8 6 2" xfId="45807" xr:uid="{A4C013DA-AC67-42A4-A705-C078A418A907}"/>
    <cellStyle name="Comma 3 12 8 7" xfId="59197" xr:uid="{83645321-59A6-4303-BDD0-361733A3AF2E}"/>
    <cellStyle name="Comma 3 12 8 8" xfId="61824" xr:uid="{932F3E36-736C-4FA3-A99F-F86DA1D1D4ED}"/>
    <cellStyle name="Comma 3 12 8 9" xfId="32417" xr:uid="{1F7CD8F7-6F86-4849-BBA8-67F764E2C4A3}"/>
    <cellStyle name="Comma 3 12 9" xfId="5365" xr:uid="{41D19CD1-B49B-43F8-AE2E-7FB02F428874}"/>
    <cellStyle name="Comma 3 12 9 2" xfId="16923" xr:uid="{8CCFAC34-F698-4D8D-B8BC-7699496A4DA9}"/>
    <cellStyle name="Comma 3 12 9 2 2" xfId="46069" xr:uid="{7182C4B2-9AA2-4E02-A13E-8E5890645271}"/>
    <cellStyle name="Comma 3 12 9 2 3" xfId="27427" xr:uid="{D84D9ED8-FAC6-4026-B9A6-BB55C639AB47}"/>
    <cellStyle name="Comma 3 12 9 3" xfId="13770" xr:uid="{700BCC4B-016D-4A28-8EC2-9AA58F230A35}"/>
    <cellStyle name="Comma 3 12 9 3 2" xfId="32679" xr:uid="{609BCF8B-6008-4BBD-B1DA-0073E51C2F5F}"/>
    <cellStyle name="Comma 3 12 9 4" xfId="22175" xr:uid="{8B37F302-1BFD-47BD-BA8B-C41FAE34BEDC}"/>
    <cellStyle name="Comma 3 13" xfId="127" xr:uid="{00000000-0005-0000-0000-00001D000000}"/>
    <cellStyle name="Comma 3 13 10" xfId="2756" xr:uid="{CF87055D-5856-4AA0-8561-6DD6BAB06572}"/>
    <cellStyle name="Comma 3 13 10 2" xfId="16411" xr:uid="{41E9AD4C-88CC-47E2-B970-1C04B8633FFC}"/>
    <cellStyle name="Comma 3 13 10 2 2" xfId="46346" xr:uid="{18A358D6-57FB-4775-9AB7-984BFCE1EEA7}"/>
    <cellStyle name="Comma 3 13 10 3" xfId="32956" xr:uid="{B201F4FD-FF8F-4311-92F0-43C129F63E08}"/>
    <cellStyle name="Comma 3 13 10 4" xfId="24817" xr:uid="{F4170E90-24ED-44B3-A966-23971C3C165A}"/>
    <cellStyle name="Comma 3 13 11" xfId="8007" xr:uid="{34C4EC86-E40E-4EC6-8AD2-FE3291EF5289}"/>
    <cellStyle name="Comma 3 13 11 2" xfId="48972" xr:uid="{1534B9B2-81A0-454C-BBB7-B0DA34045427}"/>
    <cellStyle name="Comma 3 13 11 3" xfId="35582" xr:uid="{7C7F1A40-F053-4348-8FBD-116B89003647}"/>
    <cellStyle name="Comma 3 13 12" xfId="10633" xr:uid="{381792B1-F101-47D8-BC0A-425BACD3D257}"/>
    <cellStyle name="Comma 3 13 12 2" xfId="51598" xr:uid="{A64CBD28-4AF3-490C-AED0-899BBFC245D8}"/>
    <cellStyle name="Comma 3 13 12 3" xfId="38208" xr:uid="{CF91AB82-44A6-4310-88A1-215970688455}"/>
    <cellStyle name="Comma 3 13 13" xfId="13258" xr:uid="{443500C4-620E-428B-80FA-C12CE2F4EA19}"/>
    <cellStyle name="Comma 3 13 13 2" xfId="54223" xr:uid="{9342797A-86F4-4BD6-9B03-DE9E2598C8B2}"/>
    <cellStyle name="Comma 3 13 13 3" xfId="40833" xr:uid="{620F3015-402E-4CA5-AC1F-B44F74F2E557}"/>
    <cellStyle name="Comma 3 13 14" xfId="43459" xr:uid="{D9B22CF1-9FA8-4DAB-917E-65550273EDF9}"/>
    <cellStyle name="Comma 3 13 15" xfId="56849" xr:uid="{0CF5574F-9881-4889-AE50-7152EC33470D}"/>
    <cellStyle name="Comma 3 13 16" xfId="59476" xr:uid="{F2DB3DA4-78F2-48D9-B5E1-C535B1214741}"/>
    <cellStyle name="Comma 3 13 17" xfId="30069" xr:uid="{49128FA0-CEF6-4186-BA08-2BCAF605BBC7}"/>
    <cellStyle name="Comma 3 13 18" xfId="19565" xr:uid="{198D9BBA-FA5B-4552-B196-FDC293558E69}"/>
    <cellStyle name="Comma 3 13 2" xfId="265" xr:uid="{00000000-0005-0000-0000-00001E000000}"/>
    <cellStyle name="Comma 3 13 2 10" xfId="8145" xr:uid="{09522151-65DC-47C1-ACB7-B8433869D17E}"/>
    <cellStyle name="Comma 3 13 2 10 2" xfId="49110" xr:uid="{83ADD67D-E168-465D-83D9-511470820A0F}"/>
    <cellStyle name="Comma 3 13 2 10 3" xfId="35720" xr:uid="{57EB8781-FACC-4750-AB9D-D38D2F2DCA61}"/>
    <cellStyle name="Comma 3 13 2 11" xfId="10771" xr:uid="{F17ABFB3-5456-436E-BDE4-EA46AE6614D3}"/>
    <cellStyle name="Comma 3 13 2 11 2" xfId="51736" xr:uid="{19974C6D-FDC4-4361-B940-BD36427DC8EB}"/>
    <cellStyle name="Comma 3 13 2 11 3" xfId="38346" xr:uid="{85E0B1D5-45A1-42A5-9B2D-A23FFC866863}"/>
    <cellStyle name="Comma 3 13 2 12" xfId="13396" xr:uid="{156EC824-2C2E-4729-BE70-22C6B2C148A1}"/>
    <cellStyle name="Comma 3 13 2 12 2" xfId="54361" xr:uid="{FA305B00-0434-49B0-8034-5360114B519A}"/>
    <cellStyle name="Comma 3 13 2 12 3" xfId="40971" xr:uid="{C9BF1A7E-96E0-4702-8300-DE29F0F85700}"/>
    <cellStyle name="Comma 3 13 2 13" xfId="43597" xr:uid="{C2BB5B74-5C20-47EE-B0CE-69CA50C41DA3}"/>
    <cellStyle name="Comma 3 13 2 14" xfId="56987" xr:uid="{418371B5-20EC-4204-ABF6-9DE4F6E1B9F6}"/>
    <cellStyle name="Comma 3 13 2 15" xfId="59614" xr:uid="{09F43729-7A46-4297-9BFC-D5C2A2A82B12}"/>
    <cellStyle name="Comma 3 13 2 16" xfId="30207" xr:uid="{7DE00A96-B225-4C5B-A24B-D678CE732A95}"/>
    <cellStyle name="Comma 3 13 2 17" xfId="19703" xr:uid="{D9D1B3CE-CF07-401D-ACB9-65E0CA040894}"/>
    <cellStyle name="Comma 3 13 2 2" xfId="526" xr:uid="{00000000-0005-0000-0000-00001F000000}"/>
    <cellStyle name="Comma 3 13 2 2 10" xfId="30467" xr:uid="{D45E273D-5E09-4864-9683-97C059E9BA9A}"/>
    <cellStyle name="Comma 3 13 2 2 11" xfId="19963" xr:uid="{A3B8225F-426B-4FA4-9060-CB482F1251EB}"/>
    <cellStyle name="Comma 3 13 2 2 2" xfId="1849" xr:uid="{027B255C-7BA2-4DF6-B86E-2C12B6BB026E}"/>
    <cellStyle name="Comma 3 13 2 2 2 10" xfId="21285" xr:uid="{FEE2B130-7037-47C7-AA2A-CC967675ADE5}"/>
    <cellStyle name="Comma 3 13 2 2 2 2" xfId="7101" xr:uid="{0FC04EF7-9E17-4F62-97EC-4FA0D5EFA37F}"/>
    <cellStyle name="Comma 3 13 2 2 2 2 2" xfId="18659" xr:uid="{6424E835-8919-438A-942D-209CE6C400A5}"/>
    <cellStyle name="Comma 3 13 2 2 2 2 2 2" xfId="48066" xr:uid="{390305D0-2860-4045-87AA-45ADDADDE079}"/>
    <cellStyle name="Comma 3 13 2 2 2 2 2 3" xfId="29163" xr:uid="{15126168-61F1-4BCC-8850-1A9BA800BE43}"/>
    <cellStyle name="Comma 3 13 2 2 2 2 3" xfId="34676" xr:uid="{52243F5D-452E-4E09-8828-00435369D7D4}"/>
    <cellStyle name="Comma 3 13 2 2 2 2 4" xfId="23911" xr:uid="{480F543B-0B67-4F85-969F-66022D25A7C0}"/>
    <cellStyle name="Comma 3 13 2 2 2 3" xfId="4476" xr:uid="{598DDD3B-B20A-49BA-B3C2-72DA95F55F92}"/>
    <cellStyle name="Comma 3 13 2 2 2 3 2" xfId="50692" xr:uid="{BFA1953E-0D5F-4AF3-89A9-BE1D1FAC6A90}"/>
    <cellStyle name="Comma 3 13 2 2 2 3 3" xfId="37302" xr:uid="{082445C8-191B-4C59-9786-D7923ACB9465}"/>
    <cellStyle name="Comma 3 13 2 2 2 3 4" xfId="26537" xr:uid="{EF0FBBCC-F2E2-46AE-AD83-8BD16E4EE35A}"/>
    <cellStyle name="Comma 3 13 2 2 2 4" xfId="9727" xr:uid="{116F97E7-7F67-47FF-B8B9-C90303346C75}"/>
    <cellStyle name="Comma 3 13 2 2 2 4 2" xfId="53318" xr:uid="{9EFDA0B6-0B30-42C8-B6A5-F86A19414C38}"/>
    <cellStyle name="Comma 3 13 2 2 2 4 3" xfId="39928" xr:uid="{4FCAD848-47C7-408D-AFE9-6F437E87181B}"/>
    <cellStyle name="Comma 3 13 2 2 2 5" xfId="12353" xr:uid="{12DFFED0-D63E-41DA-8830-35419C75D5E9}"/>
    <cellStyle name="Comma 3 13 2 2 2 5 2" xfId="55943" xr:uid="{728E9889-728F-470D-BEDC-FB317A2B3D2D}"/>
    <cellStyle name="Comma 3 13 2 2 2 5 3" xfId="42553" xr:uid="{B98E1377-6965-479B-B549-307C8C805912}"/>
    <cellStyle name="Comma 3 13 2 2 2 6" xfId="15506" xr:uid="{E9BC1797-CAF6-4233-B23E-3C5526F039E4}"/>
    <cellStyle name="Comma 3 13 2 2 2 6 2" xfId="45179" xr:uid="{DE63E6AD-5369-48AC-9366-ADB58654E12A}"/>
    <cellStyle name="Comma 3 13 2 2 2 7" xfId="58569" xr:uid="{24308BAB-6DA6-4EE5-86A9-EED5781A17AF}"/>
    <cellStyle name="Comma 3 13 2 2 2 8" xfId="61196" xr:uid="{FF2F87E9-70A9-47ED-9EFD-1790B57D5D61}"/>
    <cellStyle name="Comma 3 13 2 2 2 9" xfId="31789" xr:uid="{8C4A6A55-3FB6-4B53-8DF4-F210851798D9}"/>
    <cellStyle name="Comma 3 13 2 2 3" xfId="5779" xr:uid="{81951A3F-AA87-492C-9912-B462A5B5C901}"/>
    <cellStyle name="Comma 3 13 2 2 3 2" xfId="17337" xr:uid="{A494DE24-41E2-4CF5-89CD-3548D5226A44}"/>
    <cellStyle name="Comma 3 13 2 2 3 2 2" xfId="46744" xr:uid="{E554AC36-B47C-46BE-BC0B-B9582C06EB12}"/>
    <cellStyle name="Comma 3 13 2 2 3 2 3" xfId="27841" xr:uid="{64A897B2-4824-4BFB-BDA2-6F1BC271545C}"/>
    <cellStyle name="Comma 3 13 2 2 3 3" xfId="14184" xr:uid="{4BA61B90-139C-47F2-B2F7-13E303C7F379}"/>
    <cellStyle name="Comma 3 13 2 2 3 3 2" xfId="33354" xr:uid="{FCC97CBF-924A-4AC2-AEFB-17A304F76FAF}"/>
    <cellStyle name="Comma 3 13 2 2 3 4" xfId="22589" xr:uid="{A64D39AD-53A5-42CB-9C62-FBEB734953D5}"/>
    <cellStyle name="Comma 3 13 2 2 4" xfId="3154" xr:uid="{ACB2FF50-2EE1-4E5A-AD17-31393D2C4E67}"/>
    <cellStyle name="Comma 3 13 2 2 4 2" xfId="16809" xr:uid="{551D1CE8-EFCB-4A28-92C9-AECB6E0EBCC5}"/>
    <cellStyle name="Comma 3 13 2 2 4 2 2" xfId="49370" xr:uid="{D5822D7E-090D-459F-890A-942E9AE79008}"/>
    <cellStyle name="Comma 3 13 2 2 4 3" xfId="35980" xr:uid="{A65F24F7-7A71-4021-BC01-966BA36B9A8F}"/>
    <cellStyle name="Comma 3 13 2 2 4 4" xfId="25215" xr:uid="{61EC9DB0-9FF1-4F56-837B-135D70EEF61A}"/>
    <cellStyle name="Comma 3 13 2 2 5" xfId="8405" xr:uid="{98EECD80-7CCA-4E8C-BDCA-7A4ACF7BF9D4}"/>
    <cellStyle name="Comma 3 13 2 2 5 2" xfId="51996" xr:uid="{14867A10-D815-4F97-A370-2D57EE2F60FB}"/>
    <cellStyle name="Comma 3 13 2 2 5 3" xfId="38606" xr:uid="{F61B1D7E-582C-4CE1-A809-0BBD0A7B4E94}"/>
    <cellStyle name="Comma 3 13 2 2 6" xfId="11031" xr:uid="{BEF3C6AD-3014-45E5-9660-8EAB12488C79}"/>
    <cellStyle name="Comma 3 13 2 2 6 2" xfId="54621" xr:uid="{59654B6A-D2EF-444B-94A1-0018B65760C8}"/>
    <cellStyle name="Comma 3 13 2 2 6 3" xfId="41231" xr:uid="{6C5451C7-4F21-4853-B011-C14EB9EAE257}"/>
    <cellStyle name="Comma 3 13 2 2 7" xfId="13656" xr:uid="{0E1E992F-0C2B-4939-9187-D1F435E8EB0E}"/>
    <cellStyle name="Comma 3 13 2 2 7 2" xfId="43857" xr:uid="{EE879089-EE0A-45AB-A588-68C9BE626EA7}"/>
    <cellStyle name="Comma 3 13 2 2 8" xfId="57247" xr:uid="{74C0290B-7ADC-46E3-80D0-DA9CDAE0A77A}"/>
    <cellStyle name="Comma 3 13 2 2 9" xfId="59874" xr:uid="{3E0C4C71-1B4F-4413-B72C-D2DF42AB287A}"/>
    <cellStyle name="Comma 3 13 2 3" xfId="786" xr:uid="{00000000-0005-0000-0000-000020000000}"/>
    <cellStyle name="Comma 3 13 2 3 10" xfId="30727" xr:uid="{DAB619B5-3E59-4351-86FF-71F0A9375D99}"/>
    <cellStyle name="Comma 3 13 2 3 11" xfId="20223" xr:uid="{503BD885-818B-4B18-B0A1-2235E4EE54E4}"/>
    <cellStyle name="Comma 3 13 2 3 2" xfId="2109" xr:uid="{5038A32C-2A2A-4641-8930-D3EB069A402F}"/>
    <cellStyle name="Comma 3 13 2 3 2 10" xfId="21545" xr:uid="{1F84767A-1EDB-43A4-B2CD-7D40288A3F4A}"/>
    <cellStyle name="Comma 3 13 2 3 2 2" xfId="7361" xr:uid="{AC5F857B-9FC3-423A-825D-4A447D6B1E33}"/>
    <cellStyle name="Comma 3 13 2 3 2 2 2" xfId="18919" xr:uid="{2F1241D0-951D-4C79-9017-40872E14E653}"/>
    <cellStyle name="Comma 3 13 2 3 2 2 2 2" xfId="48326" xr:uid="{B021D64C-3670-404E-A51C-E8D24814E266}"/>
    <cellStyle name="Comma 3 13 2 3 2 2 2 3" xfId="29423" xr:uid="{833B3046-7D0C-4753-9EAC-F07AE13413CA}"/>
    <cellStyle name="Comma 3 13 2 3 2 2 3" xfId="34936" xr:uid="{7D1270EA-68E4-4DBA-9AC2-D6A29C55B977}"/>
    <cellStyle name="Comma 3 13 2 3 2 2 4" xfId="24171" xr:uid="{5F266EF7-8599-4EC9-A0AB-F725721BDB49}"/>
    <cellStyle name="Comma 3 13 2 3 2 3" xfId="4736" xr:uid="{5182F3F4-B7CB-4FAE-A532-DF43AB1A6E06}"/>
    <cellStyle name="Comma 3 13 2 3 2 3 2" xfId="50952" xr:uid="{D24D6281-0A45-4F5B-B896-F7773E8E667C}"/>
    <cellStyle name="Comma 3 13 2 3 2 3 3" xfId="37562" xr:uid="{3E1C15A8-5541-4666-98C2-C417FCDF37B4}"/>
    <cellStyle name="Comma 3 13 2 3 2 3 4" xfId="26797" xr:uid="{A2E07995-6EC2-423F-BEEF-9C1C83F56444}"/>
    <cellStyle name="Comma 3 13 2 3 2 4" xfId="9987" xr:uid="{0283949E-CB07-4FC6-A29D-57D40B85AB11}"/>
    <cellStyle name="Comma 3 13 2 3 2 4 2" xfId="53578" xr:uid="{C7264723-B9B8-4E08-82B4-0866EBC040CE}"/>
    <cellStyle name="Comma 3 13 2 3 2 4 3" xfId="40188" xr:uid="{F462A305-BE0B-4C62-8BB5-7DEE88807A3A}"/>
    <cellStyle name="Comma 3 13 2 3 2 5" xfId="12613" xr:uid="{3566E9A8-F34B-4A78-B3A6-F5B636BD90D4}"/>
    <cellStyle name="Comma 3 13 2 3 2 5 2" xfId="56203" xr:uid="{776919DA-B3AF-4236-9607-AC7F912A0FB7}"/>
    <cellStyle name="Comma 3 13 2 3 2 5 3" xfId="42813" xr:uid="{E7A06973-897C-495C-B2E8-E311B80B4482}"/>
    <cellStyle name="Comma 3 13 2 3 2 6" xfId="15766" xr:uid="{54478EB7-C2A0-4CAB-97C3-953B74290879}"/>
    <cellStyle name="Comma 3 13 2 3 2 6 2" xfId="45439" xr:uid="{66CA81CA-894E-4AFD-BED2-9839134B8730}"/>
    <cellStyle name="Comma 3 13 2 3 2 7" xfId="58829" xr:uid="{B89F3BCB-B8A9-404F-BB44-4BD06942B5DF}"/>
    <cellStyle name="Comma 3 13 2 3 2 8" xfId="61456" xr:uid="{92181DF2-45DC-424C-91F5-D9C5091BB27A}"/>
    <cellStyle name="Comma 3 13 2 3 2 9" xfId="32049" xr:uid="{C2EE2900-0E12-41F3-80D9-1298D0C2E1D7}"/>
    <cellStyle name="Comma 3 13 2 3 3" xfId="6039" xr:uid="{EE7E5D9D-16FA-432C-A7F2-F5BE03AF846F}"/>
    <cellStyle name="Comma 3 13 2 3 3 2" xfId="17597" xr:uid="{35D47488-A449-48E3-B21E-45CAF9AABEC4}"/>
    <cellStyle name="Comma 3 13 2 3 3 2 2" xfId="47004" xr:uid="{A6FCCA94-75A4-4E59-BE7A-BFC1B798E69A}"/>
    <cellStyle name="Comma 3 13 2 3 3 2 3" xfId="28101" xr:uid="{4089A012-4B08-48FA-9000-39B1C2D4893E}"/>
    <cellStyle name="Comma 3 13 2 3 3 3" xfId="33614" xr:uid="{853B8143-5AE7-4ABF-A13C-E7383F0A53A1}"/>
    <cellStyle name="Comma 3 13 2 3 3 4" xfId="22849" xr:uid="{72A4DF84-8759-4FAB-A1A9-D2AE6C4B37D3}"/>
    <cellStyle name="Comma 3 13 2 3 4" xfId="3414" xr:uid="{FD45139F-B7B3-4008-BD27-567F05203D5A}"/>
    <cellStyle name="Comma 3 13 2 3 4 2" xfId="49630" xr:uid="{B09A8436-F82D-40A9-8B40-25F371651C4E}"/>
    <cellStyle name="Comma 3 13 2 3 4 3" xfId="36240" xr:uid="{44C87BA5-6343-4C59-ACCC-8F76DE65D500}"/>
    <cellStyle name="Comma 3 13 2 3 4 4" xfId="25475" xr:uid="{8C0ACD28-E00B-4B22-B360-62F065C32CB7}"/>
    <cellStyle name="Comma 3 13 2 3 5" xfId="8665" xr:uid="{BB95A382-1CF6-4883-9F80-FDBC88DED248}"/>
    <cellStyle name="Comma 3 13 2 3 5 2" xfId="52256" xr:uid="{38175F3C-F5F6-484D-9E84-0FC18F52B5E9}"/>
    <cellStyle name="Comma 3 13 2 3 5 3" xfId="38866" xr:uid="{AE586903-A776-40DD-B331-EFDE2E8BF6C0}"/>
    <cellStyle name="Comma 3 13 2 3 6" xfId="11291" xr:uid="{8D3AFAAD-E530-414C-8055-7DB1DA91333D}"/>
    <cellStyle name="Comma 3 13 2 3 6 2" xfId="54881" xr:uid="{7368D6E5-75EF-401B-A3FE-B988A8660A3C}"/>
    <cellStyle name="Comma 3 13 2 3 6 3" xfId="41491" xr:uid="{2E9D840E-6E69-44B5-B366-418A1E805538}"/>
    <cellStyle name="Comma 3 13 2 3 7" xfId="14444" xr:uid="{A4EAD899-3ACE-42C5-BBF3-08C981AC4ED7}"/>
    <cellStyle name="Comma 3 13 2 3 7 2" xfId="44117" xr:uid="{BDAF2152-27EF-4CBA-9BB2-20E18A06A027}"/>
    <cellStyle name="Comma 3 13 2 3 8" xfId="57507" xr:uid="{4B4B2A08-66FC-4B42-8488-C93B165240D2}"/>
    <cellStyle name="Comma 3 13 2 3 9" xfId="60134" xr:uid="{B1F02633-D56A-49F7-A377-C3D011C2F763}"/>
    <cellStyle name="Comma 3 13 2 4" xfId="1046" xr:uid="{00000000-0005-0000-0000-000021000000}"/>
    <cellStyle name="Comma 3 13 2 4 10" xfId="30987" xr:uid="{2120C374-1D7B-44D6-B7F2-1D2F0EE1907D}"/>
    <cellStyle name="Comma 3 13 2 4 11" xfId="20483" xr:uid="{722B85B7-4230-4ED5-A0BC-1751B1F3223D}"/>
    <cellStyle name="Comma 3 13 2 4 2" xfId="2369" xr:uid="{828DD422-DD3E-4D71-9FE3-CCFFB53C845B}"/>
    <cellStyle name="Comma 3 13 2 4 2 10" xfId="21805" xr:uid="{C6CDB008-25AC-4310-922C-746E45ADB8B4}"/>
    <cellStyle name="Comma 3 13 2 4 2 2" xfId="7621" xr:uid="{CFCD14FE-4B33-40D6-BFE4-A55FEE1573A0}"/>
    <cellStyle name="Comma 3 13 2 4 2 2 2" xfId="19179" xr:uid="{3475642E-DF7C-41FD-B5DE-A3ABA8EBA133}"/>
    <cellStyle name="Comma 3 13 2 4 2 2 2 2" xfId="48586" xr:uid="{C5579AF1-16F3-4ECD-A001-32E2A82D5D4D}"/>
    <cellStyle name="Comma 3 13 2 4 2 2 2 3" xfId="29683" xr:uid="{2F55A22A-3E08-4DE4-BEDB-E20A6068076E}"/>
    <cellStyle name="Comma 3 13 2 4 2 2 3" xfId="35196" xr:uid="{54C53F63-31CF-4BCB-B892-F1C1D7641CE9}"/>
    <cellStyle name="Comma 3 13 2 4 2 2 4" xfId="24431" xr:uid="{E0C4A0CC-FDA5-4239-94FE-233B8A361944}"/>
    <cellStyle name="Comma 3 13 2 4 2 3" xfId="4996" xr:uid="{A2AD48D4-3A1B-4E6E-95E3-BED8F7FB33CB}"/>
    <cellStyle name="Comma 3 13 2 4 2 3 2" xfId="51212" xr:uid="{68453BD2-906E-438F-BA97-1E9C7F7F941C}"/>
    <cellStyle name="Comma 3 13 2 4 2 3 3" xfId="37822" xr:uid="{1ECF9181-8124-4DEC-ABFB-BFD66A33A535}"/>
    <cellStyle name="Comma 3 13 2 4 2 3 4" xfId="27057" xr:uid="{F64A51DC-018C-44D6-BCDD-0276084B9103}"/>
    <cellStyle name="Comma 3 13 2 4 2 4" xfId="10247" xr:uid="{2EABD7A6-F099-4211-A628-7EFFC829CB52}"/>
    <cellStyle name="Comma 3 13 2 4 2 4 2" xfId="53838" xr:uid="{78003E68-8335-4B4F-8E14-13AE433B294E}"/>
    <cellStyle name="Comma 3 13 2 4 2 4 3" xfId="40448" xr:uid="{90C8FAD2-1840-4952-B376-BFE9B967E861}"/>
    <cellStyle name="Comma 3 13 2 4 2 5" xfId="12873" xr:uid="{2972FEA2-6DA7-4550-B8E1-2B7E597D42C1}"/>
    <cellStyle name="Comma 3 13 2 4 2 5 2" xfId="56463" xr:uid="{9403E8DA-F710-4530-81B4-682A7DA0E472}"/>
    <cellStyle name="Comma 3 13 2 4 2 5 3" xfId="43073" xr:uid="{3FB1C495-8EB0-4F35-8481-02BA90FDD1FC}"/>
    <cellStyle name="Comma 3 13 2 4 2 6" xfId="16026" xr:uid="{19B202F3-FFA6-48A8-AA71-9A20BCA73496}"/>
    <cellStyle name="Comma 3 13 2 4 2 6 2" xfId="45699" xr:uid="{46D8AE07-2F6A-44F3-88AF-BECA07BA85B5}"/>
    <cellStyle name="Comma 3 13 2 4 2 7" xfId="59089" xr:uid="{412287DD-7863-4F71-A532-197FC26B9BDB}"/>
    <cellStyle name="Comma 3 13 2 4 2 8" xfId="61716" xr:uid="{6DA75C5F-01C1-48DA-B98F-C269448C8924}"/>
    <cellStyle name="Comma 3 13 2 4 2 9" xfId="32309" xr:uid="{C8408D8B-7255-47A1-B404-91FC8A19BA9A}"/>
    <cellStyle name="Comma 3 13 2 4 3" xfId="6299" xr:uid="{B492C601-0704-4CF2-8D89-9C04B1E68943}"/>
    <cellStyle name="Comma 3 13 2 4 3 2" xfId="17857" xr:uid="{0319294C-2C12-45E6-B3C3-71F48CD99610}"/>
    <cellStyle name="Comma 3 13 2 4 3 2 2" xfId="47264" xr:uid="{EFAB9949-D5DF-404F-9706-4138DD7DE202}"/>
    <cellStyle name="Comma 3 13 2 4 3 2 3" xfId="28361" xr:uid="{F6A844D1-DC99-43E8-975E-55B29B81A86D}"/>
    <cellStyle name="Comma 3 13 2 4 3 3" xfId="33874" xr:uid="{F9681D20-1975-409E-A59B-BA9AC07FCFDF}"/>
    <cellStyle name="Comma 3 13 2 4 3 4" xfId="23109" xr:uid="{68E33780-5170-48BB-8E5B-A5C72662AB3A}"/>
    <cellStyle name="Comma 3 13 2 4 4" xfId="3674" xr:uid="{51190ED0-9BFF-46FC-AAF6-9E693782D976}"/>
    <cellStyle name="Comma 3 13 2 4 4 2" xfId="49890" xr:uid="{340A2FF8-3905-4FD3-BEBC-881B4C226421}"/>
    <cellStyle name="Comma 3 13 2 4 4 3" xfId="36500" xr:uid="{AE852D9C-735F-4333-9EB8-D316C6354480}"/>
    <cellStyle name="Comma 3 13 2 4 4 4" xfId="25735" xr:uid="{4DC27100-5A0C-462E-8F0B-FE2105151E2D}"/>
    <cellStyle name="Comma 3 13 2 4 5" xfId="8925" xr:uid="{E650BB46-8226-4623-B229-E1759A085E6F}"/>
    <cellStyle name="Comma 3 13 2 4 5 2" xfId="52516" xr:uid="{8F71AC0B-B3AA-47F3-9F82-856B39183556}"/>
    <cellStyle name="Comma 3 13 2 4 5 3" xfId="39126" xr:uid="{57BD1E26-4001-4CBC-8C5A-1E74D89BDB7B}"/>
    <cellStyle name="Comma 3 13 2 4 6" xfId="11551" xr:uid="{139A1893-25D2-4FD7-A608-F94CF5ACAD5E}"/>
    <cellStyle name="Comma 3 13 2 4 6 2" xfId="55141" xr:uid="{16C156B0-5429-4147-A52F-4F760B573A7D}"/>
    <cellStyle name="Comma 3 13 2 4 6 3" xfId="41751" xr:uid="{6DEAC73B-D1BF-4508-99B8-D8D06334B370}"/>
    <cellStyle name="Comma 3 13 2 4 7" xfId="14704" xr:uid="{0D5CDDFD-CEFC-4D7A-BE4C-5A46E12B5C52}"/>
    <cellStyle name="Comma 3 13 2 4 7 2" xfId="44377" xr:uid="{7DF4C7F8-8F68-4275-B387-73CB1FEABA78}"/>
    <cellStyle name="Comma 3 13 2 4 8" xfId="57767" xr:uid="{EE42F4AB-48A9-43C5-AEDB-967FDFF35020}"/>
    <cellStyle name="Comma 3 13 2 4 9" xfId="60394" xr:uid="{7028911E-D2B6-4131-88DE-9B02DCFD90EE}"/>
    <cellStyle name="Comma 3 13 2 5" xfId="1326" xr:uid="{11E42296-57BD-4603-A914-C90BD59C0A84}"/>
    <cellStyle name="Comma 3 13 2 5 10" xfId="20763" xr:uid="{B12B9993-522D-4F09-93F1-FBE67B2ACB3A}"/>
    <cellStyle name="Comma 3 13 2 5 2" xfId="6579" xr:uid="{7E93B9DD-8725-4387-BFEB-33473D2D818D}"/>
    <cellStyle name="Comma 3 13 2 5 2 2" xfId="18137" xr:uid="{55101845-7874-49E9-AF2A-9274384BE123}"/>
    <cellStyle name="Comma 3 13 2 5 2 2 2" xfId="47544" xr:uid="{7189EE5A-5F02-4C81-B332-A057AF5A4507}"/>
    <cellStyle name="Comma 3 13 2 5 2 2 3" xfId="28641" xr:uid="{4F0F31B4-1ED7-4AF3-8EF3-7A9226C83167}"/>
    <cellStyle name="Comma 3 13 2 5 2 3" xfId="34154" xr:uid="{349EE563-3753-46C2-81A3-5C71066DC312}"/>
    <cellStyle name="Comma 3 13 2 5 2 4" xfId="23389" xr:uid="{36A388F5-5698-4591-A6D7-6B6F9C074C56}"/>
    <cellStyle name="Comma 3 13 2 5 3" xfId="3954" xr:uid="{979EB321-3865-47E0-9846-8D1A832CB573}"/>
    <cellStyle name="Comma 3 13 2 5 3 2" xfId="50170" xr:uid="{E4FCE4E8-804C-44D7-A3FC-B9B76C285509}"/>
    <cellStyle name="Comma 3 13 2 5 3 3" xfId="36780" xr:uid="{3512C737-48ED-4622-8C8C-17A7B1DC5789}"/>
    <cellStyle name="Comma 3 13 2 5 3 4" xfId="26015" xr:uid="{EED6DD4B-B950-49AB-9D35-B059E21F08A0}"/>
    <cellStyle name="Comma 3 13 2 5 4" xfId="9205" xr:uid="{F2E70F44-AA94-4DE3-B6D9-08F8DF6F8A36}"/>
    <cellStyle name="Comma 3 13 2 5 4 2" xfId="52796" xr:uid="{2C04450C-2DAC-41BC-B369-F2A652D3FC24}"/>
    <cellStyle name="Comma 3 13 2 5 4 3" xfId="39406" xr:uid="{6046464E-51C2-4E01-936C-B5E3E81620ED}"/>
    <cellStyle name="Comma 3 13 2 5 5" xfId="11831" xr:uid="{F4C237E0-B636-41BE-8201-1AC8BE6399EF}"/>
    <cellStyle name="Comma 3 13 2 5 5 2" xfId="55421" xr:uid="{796B377A-3B5D-40A0-A9D3-4E8CE0A84D7B}"/>
    <cellStyle name="Comma 3 13 2 5 5 3" xfId="42031" xr:uid="{A3399FA3-253D-4986-8293-7E8C3224BC87}"/>
    <cellStyle name="Comma 3 13 2 5 6" xfId="14984" xr:uid="{EE2BFE09-20FB-4047-B0AE-8DC5CDFBBEF0}"/>
    <cellStyle name="Comma 3 13 2 5 6 2" xfId="44657" xr:uid="{3727A701-05F5-460F-9C71-AFAD80117A5E}"/>
    <cellStyle name="Comma 3 13 2 5 7" xfId="58047" xr:uid="{D305ACE5-3705-46AF-B233-1ED4683E669B}"/>
    <cellStyle name="Comma 3 13 2 5 8" xfId="60674" xr:uid="{2CDEE96D-39EE-4F2A-9DD6-907A6BFE7C3B}"/>
    <cellStyle name="Comma 3 13 2 5 9" xfId="31267" xr:uid="{4FA27456-6BBD-4602-B643-44943B75ADC1}"/>
    <cellStyle name="Comma 3 13 2 6" xfId="1589" xr:uid="{01E1F08A-3B8B-439A-8B04-3842F92CC003}"/>
    <cellStyle name="Comma 3 13 2 6 10" xfId="21025" xr:uid="{F022E698-A34B-44D0-AACC-759EC40D17BF}"/>
    <cellStyle name="Comma 3 13 2 6 2" xfId="6841" xr:uid="{936245E0-20A4-417C-9C6B-34177787B916}"/>
    <cellStyle name="Comma 3 13 2 6 2 2" xfId="18399" xr:uid="{B7845BFC-A797-4C28-A330-869E78622C28}"/>
    <cellStyle name="Comma 3 13 2 6 2 2 2" xfId="47806" xr:uid="{A8C024DB-7C39-4D7F-856E-596A3637CCB3}"/>
    <cellStyle name="Comma 3 13 2 6 2 2 3" xfId="28903" xr:uid="{4122A087-8643-4B3F-9EF4-4DC4886D9518}"/>
    <cellStyle name="Comma 3 13 2 6 2 3" xfId="34416" xr:uid="{B6286C71-EB33-4C2B-BDCF-3449CFF68727}"/>
    <cellStyle name="Comma 3 13 2 6 2 4" xfId="23651" xr:uid="{2503138C-2624-4B4B-BA94-294AA3689FDF}"/>
    <cellStyle name="Comma 3 13 2 6 3" xfId="4216" xr:uid="{C1FBF931-5371-4E84-B382-3B64C679A02A}"/>
    <cellStyle name="Comma 3 13 2 6 3 2" xfId="50432" xr:uid="{C526BAF4-D0FE-4204-B1DD-AA00D113AF08}"/>
    <cellStyle name="Comma 3 13 2 6 3 3" xfId="37042" xr:uid="{746C7B6D-F4AB-49C8-B5D0-8760A5ED63AD}"/>
    <cellStyle name="Comma 3 13 2 6 3 4" xfId="26277" xr:uid="{51FE6129-CDA4-4AF5-A536-207279C8B247}"/>
    <cellStyle name="Comma 3 13 2 6 4" xfId="9467" xr:uid="{C14B20B1-1C0A-4202-8891-F4E7B897E288}"/>
    <cellStyle name="Comma 3 13 2 6 4 2" xfId="53058" xr:uid="{F59336F5-95AA-401E-BB80-3F1E4802BA08}"/>
    <cellStyle name="Comma 3 13 2 6 4 3" xfId="39668" xr:uid="{022C42A1-F6EF-4633-8484-9E7F23D95D85}"/>
    <cellStyle name="Comma 3 13 2 6 5" xfId="12093" xr:uid="{AA65C5E8-D21B-490C-AC41-C2617EABBE62}"/>
    <cellStyle name="Comma 3 13 2 6 5 2" xfId="55683" xr:uid="{9187AE59-C746-4C1D-987C-EC95AF3634FE}"/>
    <cellStyle name="Comma 3 13 2 6 5 3" xfId="42293" xr:uid="{B2508249-A35E-4AC0-B417-584E214D9C81}"/>
    <cellStyle name="Comma 3 13 2 6 6" xfId="15246" xr:uid="{72B95703-9098-48B4-8953-660CFB97E3BB}"/>
    <cellStyle name="Comma 3 13 2 6 6 2" xfId="44919" xr:uid="{F5E0C9FA-0549-4F78-B930-A744923AD96D}"/>
    <cellStyle name="Comma 3 13 2 6 7" xfId="58309" xr:uid="{6BDB82D7-3055-4D01-9ADA-416EA1C36593}"/>
    <cellStyle name="Comma 3 13 2 6 8" xfId="60936" xr:uid="{9DBD029C-E044-4D97-B2D4-19921E423BE0}"/>
    <cellStyle name="Comma 3 13 2 6 9" xfId="31529" xr:uid="{5A372C4A-4552-457A-A863-0D73612B525F}"/>
    <cellStyle name="Comma 3 13 2 7" xfId="2632" xr:uid="{A8A30B58-37F3-4A3A-A690-B79FCC4C0610}"/>
    <cellStyle name="Comma 3 13 2 7 10" xfId="22067" xr:uid="{F9D16C15-1A5B-4BCF-858D-4D9699451474}"/>
    <cellStyle name="Comma 3 13 2 7 2" xfId="7883" xr:uid="{9F5B431A-0031-49A6-B522-1533A0192268}"/>
    <cellStyle name="Comma 3 13 2 7 2 2" xfId="19441" xr:uid="{EC048325-7706-4572-93F2-579A091019E8}"/>
    <cellStyle name="Comma 3 13 2 7 2 2 2" xfId="48848" xr:uid="{795CD774-FFEB-4C3F-8AA8-3418D2E94C60}"/>
    <cellStyle name="Comma 3 13 2 7 2 2 3" xfId="29945" xr:uid="{CADFAB52-2B58-43F5-8330-989FFA768D95}"/>
    <cellStyle name="Comma 3 13 2 7 2 3" xfId="35458" xr:uid="{6769F332-D951-417C-8689-A236F6CB03C5}"/>
    <cellStyle name="Comma 3 13 2 7 2 4" xfId="24693" xr:uid="{4FB3B54C-E9A9-40A0-B274-DEAA677A43F9}"/>
    <cellStyle name="Comma 3 13 2 7 3" xfId="5258" xr:uid="{C9AF7211-E2C5-411A-9A9C-15E74C29197B}"/>
    <cellStyle name="Comma 3 13 2 7 3 2" xfId="51474" xr:uid="{BDC79D53-DEAB-4F6D-AE68-3EF6BDEF4C81}"/>
    <cellStyle name="Comma 3 13 2 7 3 3" xfId="38084" xr:uid="{AE7567A6-4B29-45B1-8458-F31BD850A5B4}"/>
    <cellStyle name="Comma 3 13 2 7 3 4" xfId="27319" xr:uid="{AF6B5C95-3C14-4C11-BAE6-692159323D12}"/>
    <cellStyle name="Comma 3 13 2 7 4" xfId="10509" xr:uid="{D158224D-8C7A-4F44-9768-710A3B23094A}"/>
    <cellStyle name="Comma 3 13 2 7 4 2" xfId="54100" xr:uid="{79C545F7-01E7-4486-95D8-0D543FFEA089}"/>
    <cellStyle name="Comma 3 13 2 7 4 3" xfId="40710" xr:uid="{100CCC3B-D877-492A-82F4-18447FD9F1A5}"/>
    <cellStyle name="Comma 3 13 2 7 5" xfId="13135" xr:uid="{D6477ADF-A8F9-456F-B7C6-C71C1F7A3DD1}"/>
    <cellStyle name="Comma 3 13 2 7 5 2" xfId="56725" xr:uid="{EC7F6422-8B59-4508-819F-F09A7254FB23}"/>
    <cellStyle name="Comma 3 13 2 7 5 3" xfId="43335" xr:uid="{AA2ADD86-89DA-4B4D-9C2B-C982C91BB20E}"/>
    <cellStyle name="Comma 3 13 2 7 6" xfId="16288" xr:uid="{2452B4FB-27C9-4739-8817-BAC88659AB32}"/>
    <cellStyle name="Comma 3 13 2 7 6 2" xfId="45961" xr:uid="{BC8418C6-4078-4FC5-A3C6-05D8594724C9}"/>
    <cellStyle name="Comma 3 13 2 7 7" xfId="59351" xr:uid="{4E7EB2DA-F4A4-461E-AB3C-E854EE8796A8}"/>
    <cellStyle name="Comma 3 13 2 7 8" xfId="61978" xr:uid="{540E0D80-028B-4C86-AC76-48A703821E9C}"/>
    <cellStyle name="Comma 3 13 2 7 9" xfId="32571" xr:uid="{EFA1464E-46D2-4C89-9F06-4B7C9261DCB8}"/>
    <cellStyle name="Comma 3 13 2 8" xfId="5519" xr:uid="{9507F6EB-2CB3-45FB-8C3C-D67C3B558562}"/>
    <cellStyle name="Comma 3 13 2 8 2" xfId="17077" xr:uid="{136E8B8E-1137-4800-A9BF-02F7F15CE8A7}"/>
    <cellStyle name="Comma 3 13 2 8 2 2" xfId="46223" xr:uid="{4E99FB7B-EF70-4B1B-9E92-1034AD653313}"/>
    <cellStyle name="Comma 3 13 2 8 2 3" xfId="27581" xr:uid="{409C78E9-A39F-4BE8-BF5E-DD55314B0F52}"/>
    <cellStyle name="Comma 3 13 2 8 3" xfId="13924" xr:uid="{66F0E7F5-01A9-4D2F-A6B1-B082AD7083AE}"/>
    <cellStyle name="Comma 3 13 2 8 3 2" xfId="32833" xr:uid="{3651347D-8EDD-4364-AA9A-7E5FD799F576}"/>
    <cellStyle name="Comma 3 13 2 8 4" xfId="22329" xr:uid="{F67FBDBC-5F7F-4991-B574-A525928F3801}"/>
    <cellStyle name="Comma 3 13 2 9" xfId="2894" xr:uid="{23143B0D-8708-4676-A69A-58886C215260}"/>
    <cellStyle name="Comma 3 13 2 9 2" xfId="16549" xr:uid="{C7222649-91F9-4FC1-9698-673AD324717D}"/>
    <cellStyle name="Comma 3 13 2 9 2 2" xfId="46484" xr:uid="{C8FE910B-52AF-4752-9728-9328B060FF7C}"/>
    <cellStyle name="Comma 3 13 2 9 3" xfId="33094" xr:uid="{9C68FB07-B9D9-4875-BAF5-DDDADE84B23D}"/>
    <cellStyle name="Comma 3 13 2 9 4" xfId="24955" xr:uid="{D729C9FE-018C-466A-8F49-7739C7131F9F}"/>
    <cellStyle name="Comma 3 13 3" xfId="388" xr:uid="{00000000-0005-0000-0000-000022000000}"/>
    <cellStyle name="Comma 3 13 3 10" xfId="30329" xr:uid="{0057761C-4149-4505-8C3A-DDEFC87F3C48}"/>
    <cellStyle name="Comma 3 13 3 11" xfId="19825" xr:uid="{062499AD-5DE9-425F-8E98-23B1E27365CB}"/>
    <cellStyle name="Comma 3 13 3 2" xfId="1711" xr:uid="{E1E6F12D-EAEF-4F52-A025-FE0FDE717012}"/>
    <cellStyle name="Comma 3 13 3 2 10" xfId="21147" xr:uid="{E66F764F-1439-4D14-BA81-A772EF7AA1AD}"/>
    <cellStyle name="Comma 3 13 3 2 2" xfId="6963" xr:uid="{2577E2A9-D9D0-4225-8040-16C2FB699FBF}"/>
    <cellStyle name="Comma 3 13 3 2 2 2" xfId="18521" xr:uid="{D9F16772-1D87-41D5-8151-043EDEC32AC2}"/>
    <cellStyle name="Comma 3 13 3 2 2 2 2" xfId="47928" xr:uid="{CD9C282D-428A-40DD-B285-4D1A46164E70}"/>
    <cellStyle name="Comma 3 13 3 2 2 2 3" xfId="29025" xr:uid="{4A3EFF19-4FCB-483D-99F2-6F7BD7C36FD2}"/>
    <cellStyle name="Comma 3 13 3 2 2 3" xfId="34538" xr:uid="{00C19DC8-3F47-414C-99D7-4CD820BE3E37}"/>
    <cellStyle name="Comma 3 13 3 2 2 4" xfId="23773" xr:uid="{51E89E32-9E7F-4E66-8B95-0116A8CA616F}"/>
    <cellStyle name="Comma 3 13 3 2 3" xfId="4338" xr:uid="{05903622-D2CB-4CFA-824D-8A556E5006F2}"/>
    <cellStyle name="Comma 3 13 3 2 3 2" xfId="50554" xr:uid="{9532C8C0-6E90-4CD4-8726-83A7082BF78D}"/>
    <cellStyle name="Comma 3 13 3 2 3 3" xfId="37164" xr:uid="{4689E0E9-A9FE-4880-AE4D-950A322B36DA}"/>
    <cellStyle name="Comma 3 13 3 2 3 4" xfId="26399" xr:uid="{08CFCE7D-EEFC-42E7-AD52-6E763D26E66D}"/>
    <cellStyle name="Comma 3 13 3 2 4" xfId="9589" xr:uid="{E7A4F9AF-7EC2-48A3-A42B-85BFFC917BA6}"/>
    <cellStyle name="Comma 3 13 3 2 4 2" xfId="53180" xr:uid="{3D04CFBB-D8B1-452E-B429-42848D93647B}"/>
    <cellStyle name="Comma 3 13 3 2 4 3" xfId="39790" xr:uid="{A77F15E3-ACE3-4836-8E2B-4295CFB64A22}"/>
    <cellStyle name="Comma 3 13 3 2 5" xfId="12215" xr:uid="{8DAC1A0F-F784-4D72-BFBB-520861292C8A}"/>
    <cellStyle name="Comma 3 13 3 2 5 2" xfId="55805" xr:uid="{7FB64B50-4EED-415D-BCF6-05CE51EB40FA}"/>
    <cellStyle name="Comma 3 13 3 2 5 3" xfId="42415" xr:uid="{76A7CB68-C6F5-4293-8DD8-7100507B7437}"/>
    <cellStyle name="Comma 3 13 3 2 6" xfId="15368" xr:uid="{707BC4EF-E563-48DD-9383-BF6BF5EE2CBA}"/>
    <cellStyle name="Comma 3 13 3 2 6 2" xfId="45041" xr:uid="{D0FB9B63-8E5A-49B5-A576-4055D66C1630}"/>
    <cellStyle name="Comma 3 13 3 2 7" xfId="58431" xr:uid="{37061D01-88FA-4451-99E2-E553DAFFCCB4}"/>
    <cellStyle name="Comma 3 13 3 2 8" xfId="61058" xr:uid="{B575192D-F5F8-4E3F-A033-12CC2EBA6A82}"/>
    <cellStyle name="Comma 3 13 3 2 9" xfId="31651" xr:uid="{1B06B9C6-F9DB-47C5-9B15-EA6F186AA7F5}"/>
    <cellStyle name="Comma 3 13 3 3" xfId="5641" xr:uid="{F2A2ECCE-BDDC-4366-8657-67844D2604D7}"/>
    <cellStyle name="Comma 3 13 3 3 2" xfId="17199" xr:uid="{E2966441-618D-4FFC-B6BD-DFCE5F443DCA}"/>
    <cellStyle name="Comma 3 13 3 3 2 2" xfId="46606" xr:uid="{C14DF4B4-AE9B-4E04-948F-B01E68843A3D}"/>
    <cellStyle name="Comma 3 13 3 3 2 3" xfId="27703" xr:uid="{DE5ECB8F-50CD-4CB0-AC2D-D961A5AE6F33}"/>
    <cellStyle name="Comma 3 13 3 3 3" xfId="14046" xr:uid="{B1BEE96F-0FF9-45F5-AA62-DF3E9D6F9585}"/>
    <cellStyle name="Comma 3 13 3 3 3 2" xfId="33216" xr:uid="{A4BB05EC-F91C-4AE2-ADF3-3FE442DB0E7F}"/>
    <cellStyle name="Comma 3 13 3 3 4" xfId="22451" xr:uid="{A91B445A-5A70-4D7A-8863-A4F6F71A38B5}"/>
    <cellStyle name="Comma 3 13 3 4" xfId="3016" xr:uid="{59FC7C60-2009-4268-B2CC-193743E88A28}"/>
    <cellStyle name="Comma 3 13 3 4 2" xfId="16671" xr:uid="{7E7DB43F-8420-46FE-B356-A658F7D8AB28}"/>
    <cellStyle name="Comma 3 13 3 4 2 2" xfId="49232" xr:uid="{B576E2F2-BADA-4F92-9D0C-2080368962A0}"/>
    <cellStyle name="Comma 3 13 3 4 3" xfId="35842" xr:uid="{762891EC-1E38-49ED-B796-16F75AACA90E}"/>
    <cellStyle name="Comma 3 13 3 4 4" xfId="25077" xr:uid="{9CBC76DD-6123-4E08-B5C2-D45D39E8BDC2}"/>
    <cellStyle name="Comma 3 13 3 5" xfId="8267" xr:uid="{EE76B11C-53CD-431F-A503-A128296FFC76}"/>
    <cellStyle name="Comma 3 13 3 5 2" xfId="51858" xr:uid="{16428F97-08B8-4F6E-B733-87F495913FCF}"/>
    <cellStyle name="Comma 3 13 3 5 3" xfId="38468" xr:uid="{195DF19A-BFB4-468E-8C49-1F63DE4D35F8}"/>
    <cellStyle name="Comma 3 13 3 6" xfId="10893" xr:uid="{4990AD05-ACFC-4178-9136-E4D94D35D044}"/>
    <cellStyle name="Comma 3 13 3 6 2" xfId="54483" xr:uid="{B0CCF323-9354-4C2C-B359-34B01211BDFE}"/>
    <cellStyle name="Comma 3 13 3 6 3" xfId="41093" xr:uid="{568F08A8-ADD9-4DF0-9CDD-2506C91C19A6}"/>
    <cellStyle name="Comma 3 13 3 7" xfId="13518" xr:uid="{76A9314A-D5C1-4019-AF7D-3F7B44BF6251}"/>
    <cellStyle name="Comma 3 13 3 7 2" xfId="43719" xr:uid="{8F72DEAC-1FCE-4828-8CB9-73DF08208D85}"/>
    <cellStyle name="Comma 3 13 3 8" xfId="57109" xr:uid="{D7506440-5DAA-401D-A32E-10F7743D5B03}"/>
    <cellStyle name="Comma 3 13 3 9" xfId="59736" xr:uid="{BE53D410-1B2F-4E22-A444-9B9C027C2A96}"/>
    <cellStyle name="Comma 3 13 4" xfId="648" xr:uid="{00000000-0005-0000-0000-000023000000}"/>
    <cellStyle name="Comma 3 13 4 10" xfId="30589" xr:uid="{ADC961F8-E1F2-46CF-9BA1-79E3085657E7}"/>
    <cellStyle name="Comma 3 13 4 11" xfId="20085" xr:uid="{75F116EE-ED42-4CCD-A177-B698095E764A}"/>
    <cellStyle name="Comma 3 13 4 2" xfId="1971" xr:uid="{E44FBAB3-D98C-4C0A-869F-DF8EA4F74F6F}"/>
    <cellStyle name="Comma 3 13 4 2 10" xfId="21407" xr:uid="{49F14DE5-3404-49C1-8E35-CF51B91F5D7A}"/>
    <cellStyle name="Comma 3 13 4 2 2" xfId="7223" xr:uid="{DF9D70F6-0526-4ED9-9143-A21D59B9B92C}"/>
    <cellStyle name="Comma 3 13 4 2 2 2" xfId="18781" xr:uid="{846BC475-DE90-4750-80FE-3EFD848C4C87}"/>
    <cellStyle name="Comma 3 13 4 2 2 2 2" xfId="48188" xr:uid="{2B0F688F-4082-4B87-99DE-5E7A8E5D1125}"/>
    <cellStyle name="Comma 3 13 4 2 2 2 3" xfId="29285" xr:uid="{354A77F5-6548-4FF4-9DD7-2DDA883B7066}"/>
    <cellStyle name="Comma 3 13 4 2 2 3" xfId="34798" xr:uid="{5D577BC3-5DAD-45E7-B371-F6D2A895A5DF}"/>
    <cellStyle name="Comma 3 13 4 2 2 4" xfId="24033" xr:uid="{75BC2E4B-AD0B-43B3-9820-08A168501D06}"/>
    <cellStyle name="Comma 3 13 4 2 3" xfId="4598" xr:uid="{BB45E928-E803-4E00-ABAB-AEAB2A9A3407}"/>
    <cellStyle name="Comma 3 13 4 2 3 2" xfId="50814" xr:uid="{9E6CF3C2-8B6C-45AD-B308-F27607767B79}"/>
    <cellStyle name="Comma 3 13 4 2 3 3" xfId="37424" xr:uid="{F6B9BC3F-A11F-4726-A24C-ED74C0C26D6B}"/>
    <cellStyle name="Comma 3 13 4 2 3 4" xfId="26659" xr:uid="{275D7AE0-5E12-49BD-9C98-D25155F8F571}"/>
    <cellStyle name="Comma 3 13 4 2 4" xfId="9849" xr:uid="{DB585603-24D0-411E-B59A-91E7B39A5F31}"/>
    <cellStyle name="Comma 3 13 4 2 4 2" xfId="53440" xr:uid="{5A509823-A2E9-4F48-A9AB-265BC395085D}"/>
    <cellStyle name="Comma 3 13 4 2 4 3" xfId="40050" xr:uid="{ADD226E3-4ACA-4C05-A419-CFA9FD1C16BB}"/>
    <cellStyle name="Comma 3 13 4 2 5" xfId="12475" xr:uid="{A45C8732-D677-406D-A2E2-58BB2DFE3326}"/>
    <cellStyle name="Comma 3 13 4 2 5 2" xfId="56065" xr:uid="{4FEFD2E9-878C-4D91-B6FB-744E5DAC0076}"/>
    <cellStyle name="Comma 3 13 4 2 5 3" xfId="42675" xr:uid="{ABF9790E-4339-4CE0-BAAF-E0039D05E9B2}"/>
    <cellStyle name="Comma 3 13 4 2 6" xfId="15628" xr:uid="{D0AFCC34-8CA6-4DAB-B0E0-175E6B6EC9C7}"/>
    <cellStyle name="Comma 3 13 4 2 6 2" xfId="45301" xr:uid="{7E224EBF-4286-4FAD-8362-10B71241445F}"/>
    <cellStyle name="Comma 3 13 4 2 7" xfId="58691" xr:uid="{2A7E731F-14B3-4715-B255-7A8C399BF3EF}"/>
    <cellStyle name="Comma 3 13 4 2 8" xfId="61318" xr:uid="{AD9DA7F0-68AA-4DAC-BC1D-4DFA7AA05BB0}"/>
    <cellStyle name="Comma 3 13 4 2 9" xfId="31911" xr:uid="{24A82647-D7A1-45E7-A1C4-8309E1023135}"/>
    <cellStyle name="Comma 3 13 4 3" xfId="5901" xr:uid="{95F0EAC3-3C3C-4DEC-A94D-DDCDEDF8D54A}"/>
    <cellStyle name="Comma 3 13 4 3 2" xfId="17459" xr:uid="{968955FE-30D2-4112-82AA-608C7C2C7F2A}"/>
    <cellStyle name="Comma 3 13 4 3 2 2" xfId="46866" xr:uid="{97BB43D7-9ABC-46A3-B807-8FDD378BF8B5}"/>
    <cellStyle name="Comma 3 13 4 3 2 3" xfId="27963" xr:uid="{60C9C0E6-235D-4406-98E3-65E26DF202EE}"/>
    <cellStyle name="Comma 3 13 4 3 3" xfId="33476" xr:uid="{F81B6D03-6F11-40A7-B43A-6EC6E58A4930}"/>
    <cellStyle name="Comma 3 13 4 3 4" xfId="22711" xr:uid="{F1D34D3A-74AD-40A0-BED8-E17EA835EBB8}"/>
    <cellStyle name="Comma 3 13 4 4" xfId="3276" xr:uid="{31D8FE79-B41E-4133-A51C-23DBD9CCF548}"/>
    <cellStyle name="Comma 3 13 4 4 2" xfId="49492" xr:uid="{FBF85F46-8FE1-49C7-9688-C593DF195006}"/>
    <cellStyle name="Comma 3 13 4 4 3" xfId="36102" xr:uid="{4D08DD11-2031-45D9-A44E-2A75093C65EF}"/>
    <cellStyle name="Comma 3 13 4 4 4" xfId="25337" xr:uid="{D10AA928-E2CD-47F4-852C-D24F6784BE88}"/>
    <cellStyle name="Comma 3 13 4 5" xfId="8527" xr:uid="{43C36BF3-98B0-43B8-B702-FA914B8F21E3}"/>
    <cellStyle name="Comma 3 13 4 5 2" xfId="52118" xr:uid="{FEAC5E62-00FB-4F2F-AE19-A2FCD521A421}"/>
    <cellStyle name="Comma 3 13 4 5 3" xfId="38728" xr:uid="{0863BDCB-C865-4F4D-839D-9BB8148C778A}"/>
    <cellStyle name="Comma 3 13 4 6" xfId="11153" xr:uid="{E488F091-EAC9-4584-A819-EABB7CED8799}"/>
    <cellStyle name="Comma 3 13 4 6 2" xfId="54743" xr:uid="{EDD6A625-74D1-4D6A-AC51-FA15C44342B5}"/>
    <cellStyle name="Comma 3 13 4 6 3" xfId="41353" xr:uid="{367BA69A-72E6-4137-A845-FE5497AAA09B}"/>
    <cellStyle name="Comma 3 13 4 7" xfId="14306" xr:uid="{E5E38C16-6360-4765-B8C8-D7C25D174777}"/>
    <cellStyle name="Comma 3 13 4 7 2" xfId="43979" xr:uid="{6073C6B2-AC0F-4B18-9AE0-5B52CF4D43A2}"/>
    <cellStyle name="Comma 3 13 4 8" xfId="57369" xr:uid="{A995A0B5-9314-4573-9395-07D877238FF0}"/>
    <cellStyle name="Comma 3 13 4 9" xfId="59996" xr:uid="{FA169738-2B58-4B82-9744-6946BE478533}"/>
    <cellStyle name="Comma 3 13 5" xfId="908" xr:uid="{00000000-0005-0000-0000-000024000000}"/>
    <cellStyle name="Comma 3 13 5 10" xfId="30849" xr:uid="{58D6E6D8-E603-48F1-9A1D-A46686B3EE7C}"/>
    <cellStyle name="Comma 3 13 5 11" xfId="20345" xr:uid="{24AF711F-DD9D-4CD6-9B9E-E6F8159669F5}"/>
    <cellStyle name="Comma 3 13 5 2" xfId="2231" xr:uid="{8694521B-C488-4A28-AED0-B7B1E1E307D1}"/>
    <cellStyle name="Comma 3 13 5 2 10" xfId="21667" xr:uid="{42320791-E278-4E07-9D01-02D5E48A9FFA}"/>
    <cellStyle name="Comma 3 13 5 2 2" xfId="7483" xr:uid="{FC0F608E-0508-4B01-AD85-A73E85901764}"/>
    <cellStyle name="Comma 3 13 5 2 2 2" xfId="19041" xr:uid="{F6DA6F3E-260C-493F-ABCE-275DB1FE52D7}"/>
    <cellStyle name="Comma 3 13 5 2 2 2 2" xfId="48448" xr:uid="{2F87F609-098D-4150-AC42-8CEF5DB0436B}"/>
    <cellStyle name="Comma 3 13 5 2 2 2 3" xfId="29545" xr:uid="{7AE1BDB6-3324-4736-A328-66990C47AA85}"/>
    <cellStyle name="Comma 3 13 5 2 2 3" xfId="35058" xr:uid="{7CF9C7FF-4F29-494D-92DB-5AEEFFD092F5}"/>
    <cellStyle name="Comma 3 13 5 2 2 4" xfId="24293" xr:uid="{7638C440-6B8B-4A4A-AEDD-4968FD6E1FB0}"/>
    <cellStyle name="Comma 3 13 5 2 3" xfId="4858" xr:uid="{605342BF-AC2E-4196-A290-9A800D9B92DB}"/>
    <cellStyle name="Comma 3 13 5 2 3 2" xfId="51074" xr:uid="{9C9A046E-E035-4CA5-B35B-33C7DC50194F}"/>
    <cellStyle name="Comma 3 13 5 2 3 3" xfId="37684" xr:uid="{81CBB096-AB77-4614-96A8-76A08EE4AAEF}"/>
    <cellStyle name="Comma 3 13 5 2 3 4" xfId="26919" xr:uid="{4600234F-E361-4946-9812-943BD99A7CFA}"/>
    <cellStyle name="Comma 3 13 5 2 4" xfId="10109" xr:uid="{68B209E4-9585-4093-8442-DEB88FBA3E9C}"/>
    <cellStyle name="Comma 3 13 5 2 4 2" xfId="53700" xr:uid="{9B3C0442-507C-42B0-BCCC-8B3056B20596}"/>
    <cellStyle name="Comma 3 13 5 2 4 3" xfId="40310" xr:uid="{8BFFA7C6-FFB9-443D-8E99-CE159B73A176}"/>
    <cellStyle name="Comma 3 13 5 2 5" xfId="12735" xr:uid="{5D8D1A51-6B55-4EBD-8211-C779C54C4647}"/>
    <cellStyle name="Comma 3 13 5 2 5 2" xfId="56325" xr:uid="{6F1C0FB4-4B60-4C7F-9CD4-4999A63F47E0}"/>
    <cellStyle name="Comma 3 13 5 2 5 3" xfId="42935" xr:uid="{33140623-CBAC-41FA-8013-7BD2B1FD6072}"/>
    <cellStyle name="Comma 3 13 5 2 6" xfId="15888" xr:uid="{1E59A552-B57A-4BD2-8455-66C5334E7FFB}"/>
    <cellStyle name="Comma 3 13 5 2 6 2" xfId="45561" xr:uid="{9B5E4483-7400-4512-882B-3DC4DA658CD1}"/>
    <cellStyle name="Comma 3 13 5 2 7" xfId="58951" xr:uid="{A8F6DCA9-726F-47C8-92E8-0C2C87BB87EB}"/>
    <cellStyle name="Comma 3 13 5 2 8" xfId="61578" xr:uid="{85C2B358-BA6B-4C64-AF44-1EF00D033820}"/>
    <cellStyle name="Comma 3 13 5 2 9" xfId="32171" xr:uid="{4E1A1D4B-B31E-4F1B-AB48-0E91E5F81F2D}"/>
    <cellStyle name="Comma 3 13 5 3" xfId="6161" xr:uid="{F974D633-8396-4C9A-8701-AC0355A37005}"/>
    <cellStyle name="Comma 3 13 5 3 2" xfId="17719" xr:uid="{0523D88B-2496-4450-AD6B-E1FCB1CFAE78}"/>
    <cellStyle name="Comma 3 13 5 3 2 2" xfId="47126" xr:uid="{1B6E2516-2EF5-410C-BDD6-99F6B63829F8}"/>
    <cellStyle name="Comma 3 13 5 3 2 3" xfId="28223" xr:uid="{78BB1888-23A4-4DD0-95C5-E2E4B11BC28C}"/>
    <cellStyle name="Comma 3 13 5 3 3" xfId="33736" xr:uid="{1E3A3E74-90E7-4334-9055-4E9296788BCC}"/>
    <cellStyle name="Comma 3 13 5 3 4" xfId="22971" xr:uid="{6D083ECE-5663-4B69-AA36-05E40CF3B9C7}"/>
    <cellStyle name="Comma 3 13 5 4" xfId="3536" xr:uid="{896E08FC-A31D-4DBA-980B-5C2B71DEE297}"/>
    <cellStyle name="Comma 3 13 5 4 2" xfId="49752" xr:uid="{3BCD6D3A-2625-4EDA-AB2C-B568ED268403}"/>
    <cellStyle name="Comma 3 13 5 4 3" xfId="36362" xr:uid="{D5A0AED3-C54F-4A5B-AA3B-7CA0480C7018}"/>
    <cellStyle name="Comma 3 13 5 4 4" xfId="25597" xr:uid="{8D220A2C-5210-46B5-A0FC-74C6E7F4FC42}"/>
    <cellStyle name="Comma 3 13 5 5" xfId="8787" xr:uid="{F9284F9C-6C87-4FF9-B849-FA5A53970E1F}"/>
    <cellStyle name="Comma 3 13 5 5 2" xfId="52378" xr:uid="{F7A4E2AE-ABC4-485B-8C76-150955B3EDD6}"/>
    <cellStyle name="Comma 3 13 5 5 3" xfId="38988" xr:uid="{7289488B-1107-4FE7-8691-2E84859BB27E}"/>
    <cellStyle name="Comma 3 13 5 6" xfId="11413" xr:uid="{64741652-B4DB-47CC-8DD7-BB48C195188A}"/>
    <cellStyle name="Comma 3 13 5 6 2" xfId="55003" xr:uid="{0C70582C-9439-49EC-BBFD-B29C314DC373}"/>
    <cellStyle name="Comma 3 13 5 6 3" xfId="41613" xr:uid="{424FF7B4-7232-4612-A8B8-A63F1B8ADB48}"/>
    <cellStyle name="Comma 3 13 5 7" xfId="14566" xr:uid="{F97AD002-C758-415A-92A2-9BED1CD08AE0}"/>
    <cellStyle name="Comma 3 13 5 7 2" xfId="44239" xr:uid="{3BEF9E81-9FFA-424E-BB97-AB4ADCCD7D7A}"/>
    <cellStyle name="Comma 3 13 5 8" xfId="57629" xr:uid="{E43DA281-7840-486C-9804-BDAE19572154}"/>
    <cellStyle name="Comma 3 13 5 9" xfId="60256" xr:uid="{4BA391C6-0932-442A-97F0-4528F33B5F05}"/>
    <cellStyle name="Comma 3 13 6" xfId="1188" xr:uid="{5F368328-0BDA-4CDA-8BBB-1AA6E9011FA1}"/>
    <cellStyle name="Comma 3 13 6 10" xfId="20625" xr:uid="{55C995F2-8EAE-4883-8262-1E26BC9B43FA}"/>
    <cellStyle name="Comma 3 13 6 2" xfId="6441" xr:uid="{31764DE0-8435-40E2-940A-A12787CFEAF1}"/>
    <cellStyle name="Comma 3 13 6 2 2" xfId="17999" xr:uid="{1E7550A8-844E-4503-AE07-76A16C347A0D}"/>
    <cellStyle name="Comma 3 13 6 2 2 2" xfId="47406" xr:uid="{FE6323F1-759F-458C-9244-0A4FD36DA969}"/>
    <cellStyle name="Comma 3 13 6 2 2 3" xfId="28503" xr:uid="{8AEEEDDD-895A-4D6C-86AA-2B1F8EEB81A0}"/>
    <cellStyle name="Comma 3 13 6 2 3" xfId="34016" xr:uid="{1DA44066-2286-42F0-ADDC-CA36B5ABA5DC}"/>
    <cellStyle name="Comma 3 13 6 2 4" xfId="23251" xr:uid="{EFE73B72-DCD8-4828-9F2C-A010BB19FD81}"/>
    <cellStyle name="Comma 3 13 6 3" xfId="3816" xr:uid="{5C3CCCF4-D828-4402-A39B-345FDD4DCAC2}"/>
    <cellStyle name="Comma 3 13 6 3 2" xfId="50032" xr:uid="{D096B23B-F616-45A9-B288-8C89ACFA32F8}"/>
    <cellStyle name="Comma 3 13 6 3 3" xfId="36642" xr:uid="{6DDFA077-8FB4-478E-82F5-467948C7E649}"/>
    <cellStyle name="Comma 3 13 6 3 4" xfId="25877" xr:uid="{0193E1D0-CF84-4394-9DDF-3A3D7A9D2D87}"/>
    <cellStyle name="Comma 3 13 6 4" xfId="9067" xr:uid="{2B1042FF-69CA-4BFC-AE87-3325DD6389D9}"/>
    <cellStyle name="Comma 3 13 6 4 2" xfId="52658" xr:uid="{FBE653A2-F83C-4E91-A8FA-1EB6AD280C12}"/>
    <cellStyle name="Comma 3 13 6 4 3" xfId="39268" xr:uid="{AC3E85ED-F2D3-42E5-AF86-003A031426A5}"/>
    <cellStyle name="Comma 3 13 6 5" xfId="11693" xr:uid="{916FEDC3-1231-439E-B157-FE9FA518380B}"/>
    <cellStyle name="Comma 3 13 6 5 2" xfId="55283" xr:uid="{23B55282-93E7-4092-88A3-7E59E61AB55D}"/>
    <cellStyle name="Comma 3 13 6 5 3" xfId="41893" xr:uid="{236DC22A-7884-4215-8CFC-FA833DD232DA}"/>
    <cellStyle name="Comma 3 13 6 6" xfId="14846" xr:uid="{6B141E20-4B76-4332-965F-A4DC3D775827}"/>
    <cellStyle name="Comma 3 13 6 6 2" xfId="44519" xr:uid="{2D926740-4C4D-4998-89E9-688ADD30A0F6}"/>
    <cellStyle name="Comma 3 13 6 7" xfId="57909" xr:uid="{A18B97DF-E1AF-4FD3-B112-E79813C3FAD5}"/>
    <cellStyle name="Comma 3 13 6 8" xfId="60536" xr:uid="{32DD3850-DD60-4A10-8540-FCFDD10B9D48}"/>
    <cellStyle name="Comma 3 13 6 9" xfId="31129" xr:uid="{258209BF-7F64-470E-B9BD-E646EE30DAF2}"/>
    <cellStyle name="Comma 3 13 7" xfId="1451" xr:uid="{EF7B05AC-CFC0-41A5-8F94-4799A3A923FA}"/>
    <cellStyle name="Comma 3 13 7 10" xfId="20887" xr:uid="{A4F7E408-CC0C-4716-A082-60FBDCAF5A09}"/>
    <cellStyle name="Comma 3 13 7 2" xfId="6703" xr:uid="{C958B322-D872-446C-BA89-6D33F5B3A88A}"/>
    <cellStyle name="Comma 3 13 7 2 2" xfId="18261" xr:uid="{1D694BA0-9E68-49A6-B400-33C0303852EF}"/>
    <cellStyle name="Comma 3 13 7 2 2 2" xfId="47668" xr:uid="{0CF19303-07B9-4908-BBCC-C4861D8121C0}"/>
    <cellStyle name="Comma 3 13 7 2 2 3" xfId="28765" xr:uid="{6FABB908-BA5A-4B35-AB66-B6799A67B6B4}"/>
    <cellStyle name="Comma 3 13 7 2 3" xfId="34278" xr:uid="{E6DE1527-1455-449F-AAA3-E98F35C5F247}"/>
    <cellStyle name="Comma 3 13 7 2 4" xfId="23513" xr:uid="{DAA09BB1-9E8F-4C05-94E5-46E2070EAABB}"/>
    <cellStyle name="Comma 3 13 7 3" xfId="4078" xr:uid="{0D6EFAD2-5031-4BAF-B6EA-589B02FEC4D3}"/>
    <cellStyle name="Comma 3 13 7 3 2" xfId="50294" xr:uid="{BEDF7A28-4995-468B-8C51-7A8E2FEAA637}"/>
    <cellStyle name="Comma 3 13 7 3 3" xfId="36904" xr:uid="{C0C0D610-2806-4CE8-B79B-1642C447F0D3}"/>
    <cellStyle name="Comma 3 13 7 3 4" xfId="26139" xr:uid="{1DB391DE-5F1D-4EB1-B257-CC68F4C6EBC8}"/>
    <cellStyle name="Comma 3 13 7 4" xfId="9329" xr:uid="{72D5D4A9-7460-4B9D-BDAD-55ACDE159DF8}"/>
    <cellStyle name="Comma 3 13 7 4 2" xfId="52920" xr:uid="{F3B39DEF-36A6-4D8A-A1C1-D1389A465B5A}"/>
    <cellStyle name="Comma 3 13 7 4 3" xfId="39530" xr:uid="{AA198AAE-1681-494D-BF95-F79E82BF1B64}"/>
    <cellStyle name="Comma 3 13 7 5" xfId="11955" xr:uid="{5073C72D-B169-4EFD-A53C-C4652BB82C7B}"/>
    <cellStyle name="Comma 3 13 7 5 2" xfId="55545" xr:uid="{1B95CFDF-3922-4FCB-8F99-FAA93686A2A3}"/>
    <cellStyle name="Comma 3 13 7 5 3" xfId="42155" xr:uid="{C44D5CAF-FAC6-41E3-8F4C-6CC7CBFDABD4}"/>
    <cellStyle name="Comma 3 13 7 6" xfId="15108" xr:uid="{D496C801-5C64-4C7C-98D2-78BF35083A18}"/>
    <cellStyle name="Comma 3 13 7 6 2" xfId="44781" xr:uid="{E12656D7-8D84-4BC1-887D-3571AEABD859}"/>
    <cellStyle name="Comma 3 13 7 7" xfId="58171" xr:uid="{24398393-908A-4ACE-8157-828F17AD5BAA}"/>
    <cellStyle name="Comma 3 13 7 8" xfId="60798" xr:uid="{90D0EBA2-A80B-4DC9-AEA9-761AD4257626}"/>
    <cellStyle name="Comma 3 13 7 9" xfId="31391" xr:uid="{7CF22552-4B2D-4DC6-B187-A18016DF4F6B}"/>
    <cellStyle name="Comma 3 13 8" xfId="2494" xr:uid="{72AA943D-D6E9-4E12-BC70-54D669F141B1}"/>
    <cellStyle name="Comma 3 13 8 10" xfId="21929" xr:uid="{9A73723D-C71C-40A5-8E1B-00CD56313DF5}"/>
    <cellStyle name="Comma 3 13 8 2" xfId="7745" xr:uid="{232F027E-773D-4C87-AC9D-2579C69F8051}"/>
    <cellStyle name="Comma 3 13 8 2 2" xfId="19303" xr:uid="{86CB5BA5-53B7-4038-8EC0-84630FFCA1B4}"/>
    <cellStyle name="Comma 3 13 8 2 2 2" xfId="48710" xr:uid="{FCF58297-225F-4C20-AD45-B3534388FBD6}"/>
    <cellStyle name="Comma 3 13 8 2 2 3" xfId="29807" xr:uid="{71298055-079C-423D-BFEE-12B7F8139D5E}"/>
    <cellStyle name="Comma 3 13 8 2 3" xfId="35320" xr:uid="{69A97BB3-E646-42A9-8B70-44B6E6176233}"/>
    <cellStyle name="Comma 3 13 8 2 4" xfId="24555" xr:uid="{7B71A420-68AA-46D0-80D2-D2E75D8FAD74}"/>
    <cellStyle name="Comma 3 13 8 3" xfId="5120" xr:uid="{F13E6C38-8683-4C2A-835A-59C2E74A31ED}"/>
    <cellStyle name="Comma 3 13 8 3 2" xfId="51336" xr:uid="{120AF438-F70A-4B24-83BC-9D87C03097BF}"/>
    <cellStyle name="Comma 3 13 8 3 3" xfId="37946" xr:uid="{DF63C979-1515-47B1-80A5-3F140F58B99B}"/>
    <cellStyle name="Comma 3 13 8 3 4" xfId="27181" xr:uid="{A21807D7-B004-4A13-989E-3CB04C741C0C}"/>
    <cellStyle name="Comma 3 13 8 4" xfId="10371" xr:uid="{0341A2C7-0193-4036-A616-1F59FD50436F}"/>
    <cellStyle name="Comma 3 13 8 4 2" xfId="53962" xr:uid="{F2721496-4D1B-42E6-B679-E780F2756286}"/>
    <cellStyle name="Comma 3 13 8 4 3" xfId="40572" xr:uid="{8F4BE27F-253B-4103-AAF5-E3921DCBDD25}"/>
    <cellStyle name="Comma 3 13 8 5" xfId="12997" xr:uid="{302715F7-E13F-4AFD-87B5-2529BF40C0EA}"/>
    <cellStyle name="Comma 3 13 8 5 2" xfId="56587" xr:uid="{40AB7971-279F-4214-96F2-838200D6678F}"/>
    <cellStyle name="Comma 3 13 8 5 3" xfId="43197" xr:uid="{BFD60207-43A5-4AC8-96D7-E4574CC625C1}"/>
    <cellStyle name="Comma 3 13 8 6" xfId="16150" xr:uid="{BE415176-D697-448E-AE74-E91203F88A88}"/>
    <cellStyle name="Comma 3 13 8 6 2" xfId="45823" xr:uid="{6228036D-9611-420C-B75A-352CF8D767F0}"/>
    <cellStyle name="Comma 3 13 8 7" xfId="59213" xr:uid="{967B6A22-E42D-4177-ACE7-CACA40C64639}"/>
    <cellStyle name="Comma 3 13 8 8" xfId="61840" xr:uid="{A903EC0C-F5BD-4EDC-B322-2D4A985A60ED}"/>
    <cellStyle name="Comma 3 13 8 9" xfId="32433" xr:uid="{83D7EC2B-60B7-40A4-B978-FE6BE7CA497D}"/>
    <cellStyle name="Comma 3 13 9" xfId="5381" xr:uid="{E28B0313-0E9A-485A-9B79-32205F4F9A91}"/>
    <cellStyle name="Comma 3 13 9 2" xfId="16939" xr:uid="{9296E75A-196C-436E-BD85-D68DCAF580E1}"/>
    <cellStyle name="Comma 3 13 9 2 2" xfId="46085" xr:uid="{28D934EC-BBED-477E-BC16-01B21B51A951}"/>
    <cellStyle name="Comma 3 13 9 2 3" xfId="27443" xr:uid="{AB479183-6D66-4265-83F7-4DF009AA55B1}"/>
    <cellStyle name="Comma 3 13 9 3" xfId="13786" xr:uid="{777F72BE-513B-4480-A1B9-27DBA57E3A5C}"/>
    <cellStyle name="Comma 3 13 9 3 2" xfId="32695" xr:uid="{A83F8B5D-8CA0-487A-A8E3-F3DD70999CD1}"/>
    <cellStyle name="Comma 3 13 9 4" xfId="22191" xr:uid="{353716A5-8CB2-4CDC-A382-265BCC5C002A}"/>
    <cellStyle name="Comma 3 14" xfId="132" xr:uid="{00000000-0005-0000-0000-000025000000}"/>
    <cellStyle name="Comma 3 14 10" xfId="2761" xr:uid="{7090011B-653F-41FF-A275-56115D9FC34D}"/>
    <cellStyle name="Comma 3 14 10 2" xfId="16416" xr:uid="{C29AD280-86E6-47B2-9EF2-E2D67323BDA6}"/>
    <cellStyle name="Comma 3 14 10 2 2" xfId="46351" xr:uid="{90A4B7B2-D1ED-4A15-AFB5-007B3874B5AB}"/>
    <cellStyle name="Comma 3 14 10 3" xfId="32961" xr:uid="{387ECBD6-ADC0-446E-A1CB-CF45065961ED}"/>
    <cellStyle name="Comma 3 14 10 4" xfId="24822" xr:uid="{7AFF09CE-3459-408C-A6CC-1059365E3C5B}"/>
    <cellStyle name="Comma 3 14 11" xfId="8012" xr:uid="{ADFA43CA-C83B-4A98-B2A8-F7B79B4A24D7}"/>
    <cellStyle name="Comma 3 14 11 2" xfId="48977" xr:uid="{E33000B3-1D3F-43D3-BBBE-061A941F0B2F}"/>
    <cellStyle name="Comma 3 14 11 3" xfId="35587" xr:uid="{1648396D-5202-4E38-B922-DB008264D6E0}"/>
    <cellStyle name="Comma 3 14 12" xfId="10638" xr:uid="{54CAA0C1-E46F-4A3B-A246-B16981185741}"/>
    <cellStyle name="Comma 3 14 12 2" xfId="51603" xr:uid="{8463D92A-9595-481D-A738-3C2455D52069}"/>
    <cellStyle name="Comma 3 14 12 3" xfId="38213" xr:uid="{4CBAFE64-CD96-41CC-9B12-544E9F77B1F5}"/>
    <cellStyle name="Comma 3 14 13" xfId="13263" xr:uid="{D18165E8-744C-4E11-BCFD-17BC5B15464E}"/>
    <cellStyle name="Comma 3 14 13 2" xfId="54228" xr:uid="{47651473-F766-44DD-89A2-2CEC6E1A1A19}"/>
    <cellStyle name="Comma 3 14 13 3" xfId="40838" xr:uid="{08676EF1-64FB-4654-8D3C-00D69ACE6835}"/>
    <cellStyle name="Comma 3 14 14" xfId="43464" xr:uid="{0888E175-38CE-47E1-BCA2-6AD943B11992}"/>
    <cellStyle name="Comma 3 14 15" xfId="56854" xr:uid="{120E3664-62BB-4D5C-95C0-0A0F6D9994A4}"/>
    <cellStyle name="Comma 3 14 16" xfId="59481" xr:uid="{0B48270F-89B7-46ED-B899-099E563E56F8}"/>
    <cellStyle name="Comma 3 14 17" xfId="30074" xr:uid="{C88D2A06-7790-4B12-8A84-B5B5171F0254}"/>
    <cellStyle name="Comma 3 14 18" xfId="19570" xr:uid="{79A0C5FA-1048-4EAF-A533-CD338415F8B4}"/>
    <cellStyle name="Comma 3 14 2" xfId="270" xr:uid="{00000000-0005-0000-0000-000026000000}"/>
    <cellStyle name="Comma 3 14 2 10" xfId="8150" xr:uid="{2C3CBFE9-CC74-4446-A26A-AF763F4E08C0}"/>
    <cellStyle name="Comma 3 14 2 10 2" xfId="49115" xr:uid="{37B43661-0E15-4519-A41B-862CFE28B46E}"/>
    <cellStyle name="Comma 3 14 2 10 3" xfId="35725" xr:uid="{7802ECE4-ADD7-4BB1-A8B6-9CB28B9AB45A}"/>
    <cellStyle name="Comma 3 14 2 11" xfId="10776" xr:uid="{0DF34DAB-9B8B-4625-B83C-2AB108C3E2B8}"/>
    <cellStyle name="Comma 3 14 2 11 2" xfId="51741" xr:uid="{AC60FE5D-301E-4B6D-BC15-A4155538D9A5}"/>
    <cellStyle name="Comma 3 14 2 11 3" xfId="38351" xr:uid="{D02BAC9E-D0D5-46CC-B840-184ED3CB8D34}"/>
    <cellStyle name="Comma 3 14 2 12" xfId="13401" xr:uid="{F909A704-6465-4262-A5D9-A7293493DC06}"/>
    <cellStyle name="Comma 3 14 2 12 2" xfId="54366" xr:uid="{EC06034B-2DE3-4896-B510-1AFAEB6069B7}"/>
    <cellStyle name="Comma 3 14 2 12 3" xfId="40976" xr:uid="{325EBB1B-CD8F-4688-BAA6-5C6D8CFFCDAC}"/>
    <cellStyle name="Comma 3 14 2 13" xfId="43602" xr:uid="{CF172F28-C217-4666-A581-7CD8AE3F4B5A}"/>
    <cellStyle name="Comma 3 14 2 14" xfId="56992" xr:uid="{FA214AE6-0F7A-4500-BAEA-251A317A4D9F}"/>
    <cellStyle name="Comma 3 14 2 15" xfId="59619" xr:uid="{4E2C61FB-5C99-4B55-8208-D84B0A537569}"/>
    <cellStyle name="Comma 3 14 2 16" xfId="30212" xr:uid="{DF3FD2E2-57CB-4DC6-B8CC-DABD02841BDC}"/>
    <cellStyle name="Comma 3 14 2 17" xfId="19708" xr:uid="{1191A5A1-757A-4244-A82A-C5D0150E4A95}"/>
    <cellStyle name="Comma 3 14 2 2" xfId="531" xr:uid="{00000000-0005-0000-0000-000027000000}"/>
    <cellStyle name="Comma 3 14 2 2 10" xfId="30472" xr:uid="{7F2A6688-6C2E-400B-87EB-719FC83252C1}"/>
    <cellStyle name="Comma 3 14 2 2 11" xfId="19968" xr:uid="{B9945525-C4AE-4775-9B23-1AD02F42E2C7}"/>
    <cellStyle name="Comma 3 14 2 2 2" xfId="1854" xr:uid="{FF2FD882-0BD6-42EC-A72E-1420BC8A3137}"/>
    <cellStyle name="Comma 3 14 2 2 2 10" xfId="21290" xr:uid="{C292A837-B4FA-48E2-9A4B-4CA9A454EE6C}"/>
    <cellStyle name="Comma 3 14 2 2 2 2" xfId="7106" xr:uid="{F73F9721-0431-400F-BE73-BEF1AA977443}"/>
    <cellStyle name="Comma 3 14 2 2 2 2 2" xfId="18664" xr:uid="{6F4D972B-8658-4803-B5E8-E889FE2DE166}"/>
    <cellStyle name="Comma 3 14 2 2 2 2 2 2" xfId="48071" xr:uid="{6D38745E-1DB9-46C3-8D61-45D890D3E8F8}"/>
    <cellStyle name="Comma 3 14 2 2 2 2 2 3" xfId="29168" xr:uid="{7648B682-D598-4493-848F-B076408D1530}"/>
    <cellStyle name="Comma 3 14 2 2 2 2 3" xfId="34681" xr:uid="{6AA11CA6-BB50-464A-A40A-71DA77137398}"/>
    <cellStyle name="Comma 3 14 2 2 2 2 4" xfId="23916" xr:uid="{3281FDE6-8677-4AF3-A251-6244E4A3A98B}"/>
    <cellStyle name="Comma 3 14 2 2 2 3" xfId="4481" xr:uid="{561A6188-E3EC-410A-AC36-0E87F6EB6C29}"/>
    <cellStyle name="Comma 3 14 2 2 2 3 2" xfId="50697" xr:uid="{C28618C1-3E55-430A-AC24-74E87212AD54}"/>
    <cellStyle name="Comma 3 14 2 2 2 3 3" xfId="37307" xr:uid="{2E3DE86B-15CA-4A6F-948C-807FD803F181}"/>
    <cellStyle name="Comma 3 14 2 2 2 3 4" xfId="26542" xr:uid="{124AB677-9DA5-4D1D-B30C-ABCCF2089EB3}"/>
    <cellStyle name="Comma 3 14 2 2 2 4" xfId="9732" xr:uid="{88031F89-A353-43EB-A7DF-2BF1DD180233}"/>
    <cellStyle name="Comma 3 14 2 2 2 4 2" xfId="53323" xr:uid="{9980A67B-D898-4BCC-84D8-D8CBC279B685}"/>
    <cellStyle name="Comma 3 14 2 2 2 4 3" xfId="39933" xr:uid="{1B8BA872-2296-4EC7-9C82-FA18416916BA}"/>
    <cellStyle name="Comma 3 14 2 2 2 5" xfId="12358" xr:uid="{5DD13968-56C5-4051-8AB6-CFD9FFCBCBE2}"/>
    <cellStyle name="Comma 3 14 2 2 2 5 2" xfId="55948" xr:uid="{20D9267B-930C-419A-9BA6-06F59A5BDEF2}"/>
    <cellStyle name="Comma 3 14 2 2 2 5 3" xfId="42558" xr:uid="{1A9D07CF-CD40-4888-B3DB-879F400054D6}"/>
    <cellStyle name="Comma 3 14 2 2 2 6" xfId="15511" xr:uid="{AE564C58-0EC5-4C08-BFE4-FA06D48AF658}"/>
    <cellStyle name="Comma 3 14 2 2 2 6 2" xfId="45184" xr:uid="{BC5A2A33-61BA-4D5D-8684-20FA445FC994}"/>
    <cellStyle name="Comma 3 14 2 2 2 7" xfId="58574" xr:uid="{8FF50299-6D17-40C1-8657-68210AB48A24}"/>
    <cellStyle name="Comma 3 14 2 2 2 8" xfId="61201" xr:uid="{9D3D3338-DFB5-4383-BA52-EC014D5C3696}"/>
    <cellStyle name="Comma 3 14 2 2 2 9" xfId="31794" xr:uid="{F9540FA0-AA8C-4F9F-83DF-984016154BE0}"/>
    <cellStyle name="Comma 3 14 2 2 3" xfId="5784" xr:uid="{D3B4A390-5AC8-45FF-82A4-2112F8B2055F}"/>
    <cellStyle name="Comma 3 14 2 2 3 2" xfId="17342" xr:uid="{CC891FDF-7FDE-4C20-8940-00A80497F9E1}"/>
    <cellStyle name="Comma 3 14 2 2 3 2 2" xfId="46749" xr:uid="{6C7F6468-EC57-4768-81C4-66F3FD3339A6}"/>
    <cellStyle name="Comma 3 14 2 2 3 2 3" xfId="27846" xr:uid="{E600EC31-6FDB-4C4A-AFEA-45DC8B3D1AE8}"/>
    <cellStyle name="Comma 3 14 2 2 3 3" xfId="14189" xr:uid="{87A14EE2-65D9-41A8-BDF2-A64E961C6BEC}"/>
    <cellStyle name="Comma 3 14 2 2 3 3 2" xfId="33359" xr:uid="{FE36B848-EB05-49B7-97CC-0BCD12A5A15D}"/>
    <cellStyle name="Comma 3 14 2 2 3 4" xfId="22594" xr:uid="{944C31C9-842B-4B62-B649-8A597960FC11}"/>
    <cellStyle name="Comma 3 14 2 2 4" xfId="3159" xr:uid="{921970A1-96E5-4F12-ADAE-6DDF19DFFE28}"/>
    <cellStyle name="Comma 3 14 2 2 4 2" xfId="16814" xr:uid="{B947DE1E-FE15-41C3-B57C-8B4AC5EC4FF5}"/>
    <cellStyle name="Comma 3 14 2 2 4 2 2" xfId="49375" xr:uid="{C45FCBA9-DFC1-4C58-9807-23B3146528B9}"/>
    <cellStyle name="Comma 3 14 2 2 4 3" xfId="35985" xr:uid="{E7398090-60EF-4C4B-BF67-DCA94A0C1A5F}"/>
    <cellStyle name="Comma 3 14 2 2 4 4" xfId="25220" xr:uid="{8F3A20FA-E00B-47D4-BEA7-A59BA9DA90AA}"/>
    <cellStyle name="Comma 3 14 2 2 5" xfId="8410" xr:uid="{96330CD6-5FFB-4C3F-A8C0-E649343E8D5F}"/>
    <cellStyle name="Comma 3 14 2 2 5 2" xfId="52001" xr:uid="{AA343C47-FF50-4AA0-9D84-9FBD5524DB05}"/>
    <cellStyle name="Comma 3 14 2 2 5 3" xfId="38611" xr:uid="{4BDE0DF5-0457-4A10-9B16-9804748D02C4}"/>
    <cellStyle name="Comma 3 14 2 2 6" xfId="11036" xr:uid="{446B92BE-9B7F-4E90-9B2E-441A92507D20}"/>
    <cellStyle name="Comma 3 14 2 2 6 2" xfId="54626" xr:uid="{85FC9E95-9D00-41A3-BBFC-17CFECF85825}"/>
    <cellStyle name="Comma 3 14 2 2 6 3" xfId="41236" xr:uid="{BCEBCF24-D54C-4FA1-A0DC-FA3E4969E2F8}"/>
    <cellStyle name="Comma 3 14 2 2 7" xfId="13661" xr:uid="{50BF0399-29A5-4E1E-8ABC-D00D870BF838}"/>
    <cellStyle name="Comma 3 14 2 2 7 2" xfId="43862" xr:uid="{A98E2F1E-A7B2-47DA-8337-8E5F20413497}"/>
    <cellStyle name="Comma 3 14 2 2 8" xfId="57252" xr:uid="{B5094216-C074-4BC4-ADD3-6DCA7F2EA88A}"/>
    <cellStyle name="Comma 3 14 2 2 9" xfId="59879" xr:uid="{588327A0-1E48-49EC-94DF-2F9FD345E259}"/>
    <cellStyle name="Comma 3 14 2 3" xfId="791" xr:uid="{00000000-0005-0000-0000-000028000000}"/>
    <cellStyle name="Comma 3 14 2 3 10" xfId="30732" xr:uid="{38733380-6D3B-4537-947F-3681CB6988A1}"/>
    <cellStyle name="Comma 3 14 2 3 11" xfId="20228" xr:uid="{533AFD61-5E2B-4432-97BA-0CE4D0DC18A0}"/>
    <cellStyle name="Comma 3 14 2 3 2" xfId="2114" xr:uid="{A598E652-43CA-4377-958F-EA6F1A0C67A0}"/>
    <cellStyle name="Comma 3 14 2 3 2 10" xfId="21550" xr:uid="{B872FD46-1193-4B1F-AE7A-0FD79654CEFC}"/>
    <cellStyle name="Comma 3 14 2 3 2 2" xfId="7366" xr:uid="{75E8AE44-9FD8-4A43-823B-DF3D9AF7449E}"/>
    <cellStyle name="Comma 3 14 2 3 2 2 2" xfId="18924" xr:uid="{29B672A6-52B2-4492-A106-6B5451E08439}"/>
    <cellStyle name="Comma 3 14 2 3 2 2 2 2" xfId="48331" xr:uid="{E843BA0E-AB5F-4B5A-B471-258DE72DF761}"/>
    <cellStyle name="Comma 3 14 2 3 2 2 2 3" xfId="29428" xr:uid="{4713D7A1-5E54-4852-B87E-3D3D295942B1}"/>
    <cellStyle name="Comma 3 14 2 3 2 2 3" xfId="34941" xr:uid="{85728569-4842-4540-A596-AF66678452E6}"/>
    <cellStyle name="Comma 3 14 2 3 2 2 4" xfId="24176" xr:uid="{4B3EBD8A-01DA-4E44-B44A-290B43CA900F}"/>
    <cellStyle name="Comma 3 14 2 3 2 3" xfId="4741" xr:uid="{5D828638-8BF1-4E6F-85F0-C1F6F188084C}"/>
    <cellStyle name="Comma 3 14 2 3 2 3 2" xfId="50957" xr:uid="{909642A8-A1FA-4DA1-BAA8-774A7DCE515E}"/>
    <cellStyle name="Comma 3 14 2 3 2 3 3" xfId="37567" xr:uid="{A0CEDD3E-A2BA-4BA8-8857-B9BFEDFA7554}"/>
    <cellStyle name="Comma 3 14 2 3 2 3 4" xfId="26802" xr:uid="{FD6DD1F0-57BB-441B-BC18-ACD9D7A2B3B5}"/>
    <cellStyle name="Comma 3 14 2 3 2 4" xfId="9992" xr:uid="{FF8F13CB-C72E-419A-BD33-DAF001687F6D}"/>
    <cellStyle name="Comma 3 14 2 3 2 4 2" xfId="53583" xr:uid="{C9CEF7AC-C01C-42D8-8D6F-1B6894775ED7}"/>
    <cellStyle name="Comma 3 14 2 3 2 4 3" xfId="40193" xr:uid="{0D2CFF0F-71D5-474D-AC4D-7154FC19D8A6}"/>
    <cellStyle name="Comma 3 14 2 3 2 5" xfId="12618" xr:uid="{08556C8A-21BF-42BB-A126-B1FEB73E5724}"/>
    <cellStyle name="Comma 3 14 2 3 2 5 2" xfId="56208" xr:uid="{43A431C3-99E6-49DA-B89F-173CC12B1CE9}"/>
    <cellStyle name="Comma 3 14 2 3 2 5 3" xfId="42818" xr:uid="{09D4B6CD-E97A-40D5-BF66-9EF304EBBA5D}"/>
    <cellStyle name="Comma 3 14 2 3 2 6" xfId="15771" xr:uid="{95328E6E-EE15-4377-A8A8-1ED68A619099}"/>
    <cellStyle name="Comma 3 14 2 3 2 6 2" xfId="45444" xr:uid="{411764C9-0CFA-4842-8D92-23AEC1015D51}"/>
    <cellStyle name="Comma 3 14 2 3 2 7" xfId="58834" xr:uid="{20202272-4554-4D19-8D5C-2EB60891E9CF}"/>
    <cellStyle name="Comma 3 14 2 3 2 8" xfId="61461" xr:uid="{666DE9B8-8000-4F02-894F-D23C15E54892}"/>
    <cellStyle name="Comma 3 14 2 3 2 9" xfId="32054" xr:uid="{F63FF6A4-2CD8-43D1-ADD4-2CD42493AFA2}"/>
    <cellStyle name="Comma 3 14 2 3 3" xfId="6044" xr:uid="{7881FC9C-CAB8-4015-A373-3BB31633249C}"/>
    <cellStyle name="Comma 3 14 2 3 3 2" xfId="17602" xr:uid="{E110154D-DEAD-4E11-9D33-1D61E626AD52}"/>
    <cellStyle name="Comma 3 14 2 3 3 2 2" xfId="47009" xr:uid="{A31DE3F5-4C68-419A-BDE2-A9E8CD20D6B5}"/>
    <cellStyle name="Comma 3 14 2 3 3 2 3" xfId="28106" xr:uid="{8CFC4BA3-B03F-4F95-AC66-3E734C2E2E12}"/>
    <cellStyle name="Comma 3 14 2 3 3 3" xfId="33619" xr:uid="{1D95DFC4-13B6-4FEF-AAA9-B363FA19510B}"/>
    <cellStyle name="Comma 3 14 2 3 3 4" xfId="22854" xr:uid="{2842B00B-E920-48B1-A936-03A3DDA2F57D}"/>
    <cellStyle name="Comma 3 14 2 3 4" xfId="3419" xr:uid="{EBC9D931-2C50-4E00-B6B2-7E468F44AC12}"/>
    <cellStyle name="Comma 3 14 2 3 4 2" xfId="49635" xr:uid="{0329AB3F-B0A3-40A4-B707-AFD8E42A35CC}"/>
    <cellStyle name="Comma 3 14 2 3 4 3" xfId="36245" xr:uid="{81FC2767-2386-4725-AA3E-C93C685A4DF8}"/>
    <cellStyle name="Comma 3 14 2 3 4 4" xfId="25480" xr:uid="{1921E286-A08A-4BD0-A0F9-E4BD128C4EF9}"/>
    <cellStyle name="Comma 3 14 2 3 5" xfId="8670" xr:uid="{7764CBD3-460F-401E-9FE0-CA63A87AB393}"/>
    <cellStyle name="Comma 3 14 2 3 5 2" xfId="52261" xr:uid="{40EB8FDF-2D49-450F-BD98-D807B46EA8FA}"/>
    <cellStyle name="Comma 3 14 2 3 5 3" xfId="38871" xr:uid="{9B60B7C9-4792-4CF7-AB88-17B60E7212A2}"/>
    <cellStyle name="Comma 3 14 2 3 6" xfId="11296" xr:uid="{8CF484DD-F54D-4631-AD03-69A168259B06}"/>
    <cellStyle name="Comma 3 14 2 3 6 2" xfId="54886" xr:uid="{2B26D9F2-7351-4637-8BF2-73C1165ED560}"/>
    <cellStyle name="Comma 3 14 2 3 6 3" xfId="41496" xr:uid="{A164D49A-AFFA-4604-8606-D0C8C790C086}"/>
    <cellStyle name="Comma 3 14 2 3 7" xfId="14449" xr:uid="{36F0A307-442D-4D0D-B63B-2D1D1F2DA818}"/>
    <cellStyle name="Comma 3 14 2 3 7 2" xfId="44122" xr:uid="{F6FF50F2-701C-4FBA-B577-3756D05F615C}"/>
    <cellStyle name="Comma 3 14 2 3 8" xfId="57512" xr:uid="{C438F6AF-ED9C-474C-BD4D-457E2E372902}"/>
    <cellStyle name="Comma 3 14 2 3 9" xfId="60139" xr:uid="{952F4CFC-D868-4E5A-A108-A02840F26A01}"/>
    <cellStyle name="Comma 3 14 2 4" xfId="1051" xr:uid="{00000000-0005-0000-0000-000029000000}"/>
    <cellStyle name="Comma 3 14 2 4 10" xfId="30992" xr:uid="{F92C224D-DD21-4285-B225-0F2D70C3A83E}"/>
    <cellStyle name="Comma 3 14 2 4 11" xfId="20488" xr:uid="{839D70BE-95ED-4FE5-94FF-C59A0BAC7AD3}"/>
    <cellStyle name="Comma 3 14 2 4 2" xfId="2374" xr:uid="{8257EE8A-0ECC-4F42-9256-8906561D53C3}"/>
    <cellStyle name="Comma 3 14 2 4 2 10" xfId="21810" xr:uid="{E5029149-A9D3-4293-B635-F1F48D4BEEA6}"/>
    <cellStyle name="Comma 3 14 2 4 2 2" xfId="7626" xr:uid="{66C04491-10AE-4544-BEDE-A4A1BDC6F0A6}"/>
    <cellStyle name="Comma 3 14 2 4 2 2 2" xfId="19184" xr:uid="{BD293530-1357-48A9-BBF2-D3C704B46E2F}"/>
    <cellStyle name="Comma 3 14 2 4 2 2 2 2" xfId="48591" xr:uid="{228FEEA5-392B-4238-AEF5-B79E62127546}"/>
    <cellStyle name="Comma 3 14 2 4 2 2 2 3" xfId="29688" xr:uid="{AF879729-157B-4642-9E16-04965FD97531}"/>
    <cellStyle name="Comma 3 14 2 4 2 2 3" xfId="35201" xr:uid="{AE160DC4-BAAF-420E-BCC5-30E42B06AFFC}"/>
    <cellStyle name="Comma 3 14 2 4 2 2 4" xfId="24436" xr:uid="{7D5C3DDC-1DB2-492D-9D24-B08C17C35605}"/>
    <cellStyle name="Comma 3 14 2 4 2 3" xfId="5001" xr:uid="{86E6EABF-3513-4B83-B137-5252BDBA245F}"/>
    <cellStyle name="Comma 3 14 2 4 2 3 2" xfId="51217" xr:uid="{32545E6B-B99D-4718-8D7E-CF9FF388F396}"/>
    <cellStyle name="Comma 3 14 2 4 2 3 3" xfId="37827" xr:uid="{FE04D620-6C97-4E58-88FF-AA08E7EAF8C4}"/>
    <cellStyle name="Comma 3 14 2 4 2 3 4" xfId="27062" xr:uid="{DAC04523-87FB-429A-AF12-A8011363B8CE}"/>
    <cellStyle name="Comma 3 14 2 4 2 4" xfId="10252" xr:uid="{E36456D8-D307-4468-A4C2-FC90D5970900}"/>
    <cellStyle name="Comma 3 14 2 4 2 4 2" xfId="53843" xr:uid="{BCC4D13B-3D50-4E12-9304-148337DD1EDC}"/>
    <cellStyle name="Comma 3 14 2 4 2 4 3" xfId="40453" xr:uid="{89DE5521-5F3E-4EDF-A7D8-B8A97607F5EF}"/>
    <cellStyle name="Comma 3 14 2 4 2 5" xfId="12878" xr:uid="{EE1258D7-FE15-4FF5-A539-16E95D6F85C6}"/>
    <cellStyle name="Comma 3 14 2 4 2 5 2" xfId="56468" xr:uid="{2F7995DE-C134-4BAE-B838-228EC455429A}"/>
    <cellStyle name="Comma 3 14 2 4 2 5 3" xfId="43078" xr:uid="{D7323BDE-8253-476C-BF97-B06665BE9589}"/>
    <cellStyle name="Comma 3 14 2 4 2 6" xfId="16031" xr:uid="{00B98F3C-5B06-42C3-BC3D-804666CE896B}"/>
    <cellStyle name="Comma 3 14 2 4 2 6 2" xfId="45704" xr:uid="{C2BB304D-6B91-4223-9F05-CF87AC6EF074}"/>
    <cellStyle name="Comma 3 14 2 4 2 7" xfId="59094" xr:uid="{5EBB264E-5786-45FF-ACC1-A4A92B92F784}"/>
    <cellStyle name="Comma 3 14 2 4 2 8" xfId="61721" xr:uid="{3CC476AC-55F7-457E-90B1-14AE6DAEA9A5}"/>
    <cellStyle name="Comma 3 14 2 4 2 9" xfId="32314" xr:uid="{06B2CB48-F613-4BBE-B8AD-AA32F7AE8BBE}"/>
    <cellStyle name="Comma 3 14 2 4 3" xfId="6304" xr:uid="{8C2C40F6-9E93-4F98-A35C-FE1B01FD7B66}"/>
    <cellStyle name="Comma 3 14 2 4 3 2" xfId="17862" xr:uid="{DA389887-238B-4E5A-A83F-D528B691ECC7}"/>
    <cellStyle name="Comma 3 14 2 4 3 2 2" xfId="47269" xr:uid="{24D149A1-EFD0-4BFA-AA3F-B8EA7AD27691}"/>
    <cellStyle name="Comma 3 14 2 4 3 2 3" xfId="28366" xr:uid="{120D322F-1820-474C-8CC5-8EFDC54A668D}"/>
    <cellStyle name="Comma 3 14 2 4 3 3" xfId="33879" xr:uid="{C4D361CD-535A-4EC6-8A3D-3D0E5EFC050F}"/>
    <cellStyle name="Comma 3 14 2 4 3 4" xfId="23114" xr:uid="{C8AE061E-5655-412C-9E4F-33970F72AE19}"/>
    <cellStyle name="Comma 3 14 2 4 4" xfId="3679" xr:uid="{50E27F57-BC94-45A6-8006-11F032E06526}"/>
    <cellStyle name="Comma 3 14 2 4 4 2" xfId="49895" xr:uid="{1D98B1C4-A3E6-4239-8BDC-FB9AE11A5913}"/>
    <cellStyle name="Comma 3 14 2 4 4 3" xfId="36505" xr:uid="{C252485E-A42B-4E67-9CD1-B7CECFD65EA2}"/>
    <cellStyle name="Comma 3 14 2 4 4 4" xfId="25740" xr:uid="{11F73EEF-DFAC-491C-9A76-42E072B5995E}"/>
    <cellStyle name="Comma 3 14 2 4 5" xfId="8930" xr:uid="{BAED0F59-679D-4581-86B8-402D6A2C8AD1}"/>
    <cellStyle name="Comma 3 14 2 4 5 2" xfId="52521" xr:uid="{9D37A9B8-3BA0-4B06-8B6A-0A01D325B88F}"/>
    <cellStyle name="Comma 3 14 2 4 5 3" xfId="39131" xr:uid="{F0F7ECF1-4E0D-456F-8E8F-D16862722049}"/>
    <cellStyle name="Comma 3 14 2 4 6" xfId="11556" xr:uid="{5EA68C35-D1B1-411F-B728-FD91FBCC2092}"/>
    <cellStyle name="Comma 3 14 2 4 6 2" xfId="55146" xr:uid="{2E6564AF-9724-4C79-B9EB-8A6F072AD109}"/>
    <cellStyle name="Comma 3 14 2 4 6 3" xfId="41756" xr:uid="{6C0E9D39-81DC-403A-B867-D0E4D2A8F2C3}"/>
    <cellStyle name="Comma 3 14 2 4 7" xfId="14709" xr:uid="{DB71047C-4CD3-4BFD-8FE4-C9FA954EBF9D}"/>
    <cellStyle name="Comma 3 14 2 4 7 2" xfId="44382" xr:uid="{CD4B72D9-3C02-499F-A548-8FA622156E20}"/>
    <cellStyle name="Comma 3 14 2 4 8" xfId="57772" xr:uid="{D981B73C-7C01-4F1C-97FA-EE895BC11281}"/>
    <cellStyle name="Comma 3 14 2 4 9" xfId="60399" xr:uid="{68A1C28D-E555-4796-B65E-3FE9520514FF}"/>
    <cellStyle name="Comma 3 14 2 5" xfId="1331" xr:uid="{0516471B-4627-4A9E-86B5-0BB2E964C334}"/>
    <cellStyle name="Comma 3 14 2 5 10" xfId="20768" xr:uid="{241AC94C-AB5A-440E-A51C-62F6DA8119D4}"/>
    <cellStyle name="Comma 3 14 2 5 2" xfId="6584" xr:uid="{4A2E0E86-B676-400F-8AF9-F8CBF002F832}"/>
    <cellStyle name="Comma 3 14 2 5 2 2" xfId="18142" xr:uid="{EB0F5CD4-93FB-4E8B-81E9-7993E0B0C1AA}"/>
    <cellStyle name="Comma 3 14 2 5 2 2 2" xfId="47549" xr:uid="{C4CEEA71-2C67-40BB-9C90-C612DA6C2700}"/>
    <cellStyle name="Comma 3 14 2 5 2 2 3" xfId="28646" xr:uid="{693B006F-3AC3-4F0B-88AE-892E7B906630}"/>
    <cellStyle name="Comma 3 14 2 5 2 3" xfId="34159" xr:uid="{55886E2F-B3D7-4205-BD3E-321424182E52}"/>
    <cellStyle name="Comma 3 14 2 5 2 4" xfId="23394" xr:uid="{2BB436E4-B9E2-474C-AFF5-DBB497DFC8FE}"/>
    <cellStyle name="Comma 3 14 2 5 3" xfId="3959" xr:uid="{72C93A2B-B56A-4816-9E8A-A270FEE4EC98}"/>
    <cellStyle name="Comma 3 14 2 5 3 2" xfId="50175" xr:uid="{A38639F3-4C25-43E7-8490-B0154242D97A}"/>
    <cellStyle name="Comma 3 14 2 5 3 3" xfId="36785" xr:uid="{7B6B414F-DFAE-47A1-8A87-9639164B810F}"/>
    <cellStyle name="Comma 3 14 2 5 3 4" xfId="26020" xr:uid="{67C9CB67-A285-4AD1-AC60-ABF6415FAC85}"/>
    <cellStyle name="Comma 3 14 2 5 4" xfId="9210" xr:uid="{86423289-0698-4AD6-B6A4-76D3DF01AC5E}"/>
    <cellStyle name="Comma 3 14 2 5 4 2" xfId="52801" xr:uid="{077EC074-F3D2-4C07-8960-3E3736E49EBC}"/>
    <cellStyle name="Comma 3 14 2 5 4 3" xfId="39411" xr:uid="{B2126DC8-F7B1-46AB-9B09-A0AC0234F6EB}"/>
    <cellStyle name="Comma 3 14 2 5 5" xfId="11836" xr:uid="{0D78320E-C3A2-46E1-9B7D-51F73AB15A80}"/>
    <cellStyle name="Comma 3 14 2 5 5 2" xfId="55426" xr:uid="{F342B2F2-7985-4638-9CEC-BD70FD6F182A}"/>
    <cellStyle name="Comma 3 14 2 5 5 3" xfId="42036" xr:uid="{2143E6A7-115D-44EB-9BE1-F3992192AA2A}"/>
    <cellStyle name="Comma 3 14 2 5 6" xfId="14989" xr:uid="{2F835339-269F-4A83-87FE-B31388890DD0}"/>
    <cellStyle name="Comma 3 14 2 5 6 2" xfId="44662" xr:uid="{601FD3BB-E427-474A-BA50-FE3941C8B189}"/>
    <cellStyle name="Comma 3 14 2 5 7" xfId="58052" xr:uid="{50B3B432-ACFF-4127-BDA6-A4AD31A20796}"/>
    <cellStyle name="Comma 3 14 2 5 8" xfId="60679" xr:uid="{99147FAF-EB3D-4402-84EB-F6F714FAFB43}"/>
    <cellStyle name="Comma 3 14 2 5 9" xfId="31272" xr:uid="{314B520F-0420-4558-9AF1-6838E72BDF5B}"/>
    <cellStyle name="Comma 3 14 2 6" xfId="1594" xr:uid="{DF9B92FE-9C17-4F03-9F51-F83D5FF6ACE1}"/>
    <cellStyle name="Comma 3 14 2 6 10" xfId="21030" xr:uid="{D45CE8E2-4365-4BEC-A2B8-BC4CC9D41306}"/>
    <cellStyle name="Comma 3 14 2 6 2" xfId="6846" xr:uid="{4DB792AA-173B-4058-84BD-1C6249EF9FE9}"/>
    <cellStyle name="Comma 3 14 2 6 2 2" xfId="18404" xr:uid="{23F4D1EC-18F8-4BB7-BE35-871210932099}"/>
    <cellStyle name="Comma 3 14 2 6 2 2 2" xfId="47811" xr:uid="{1C9378C2-0992-4159-B33D-BF882D650B9F}"/>
    <cellStyle name="Comma 3 14 2 6 2 2 3" xfId="28908" xr:uid="{70F4C9D1-422E-4490-96F0-565E375CA703}"/>
    <cellStyle name="Comma 3 14 2 6 2 3" xfId="34421" xr:uid="{BC434A8E-0564-435C-925F-B1E7C05761AC}"/>
    <cellStyle name="Comma 3 14 2 6 2 4" xfId="23656" xr:uid="{81102332-B64B-44BC-B6D0-7056EAB263B2}"/>
    <cellStyle name="Comma 3 14 2 6 3" xfId="4221" xr:uid="{877EA7F5-FC84-4C45-AEF8-6BD82A788989}"/>
    <cellStyle name="Comma 3 14 2 6 3 2" xfId="50437" xr:uid="{8B81B54F-08FF-4918-981C-85194A5E91C9}"/>
    <cellStyle name="Comma 3 14 2 6 3 3" xfId="37047" xr:uid="{824DA734-CE61-4674-BFD1-EDC0425FE9CA}"/>
    <cellStyle name="Comma 3 14 2 6 3 4" xfId="26282" xr:uid="{E753BA4A-3036-4D65-B9BC-7FFF7C824709}"/>
    <cellStyle name="Comma 3 14 2 6 4" xfId="9472" xr:uid="{367B2A8F-2190-4FAF-B5A5-7EA4C0FF74E4}"/>
    <cellStyle name="Comma 3 14 2 6 4 2" xfId="53063" xr:uid="{0B23FD42-50FA-4772-9097-917BC2288E68}"/>
    <cellStyle name="Comma 3 14 2 6 4 3" xfId="39673" xr:uid="{A90B88B3-523F-4DCA-BEB4-16BA8AF58BE6}"/>
    <cellStyle name="Comma 3 14 2 6 5" xfId="12098" xr:uid="{21107329-AC61-4AF3-9A42-ED44EB045914}"/>
    <cellStyle name="Comma 3 14 2 6 5 2" xfId="55688" xr:uid="{CBC6A1A7-AA9A-41C2-A024-BE85AF621815}"/>
    <cellStyle name="Comma 3 14 2 6 5 3" xfId="42298" xr:uid="{7BA53BED-2F97-43A4-9318-CA1DECF377C9}"/>
    <cellStyle name="Comma 3 14 2 6 6" xfId="15251" xr:uid="{95B46F19-8408-4394-9B6B-34AE1D88ADBB}"/>
    <cellStyle name="Comma 3 14 2 6 6 2" xfId="44924" xr:uid="{53820AC6-257D-4959-B860-945EA4121313}"/>
    <cellStyle name="Comma 3 14 2 6 7" xfId="58314" xr:uid="{F86AF5FF-91F9-4B3D-A23B-A1513DA66E7D}"/>
    <cellStyle name="Comma 3 14 2 6 8" xfId="60941" xr:uid="{DF895A4F-19DE-423C-86DF-2FE45F520A68}"/>
    <cellStyle name="Comma 3 14 2 6 9" xfId="31534" xr:uid="{3C09904E-EBDE-41BF-8097-E8B4F133235D}"/>
    <cellStyle name="Comma 3 14 2 7" xfId="2637" xr:uid="{485A337F-6690-4DBF-B00F-DB6B6B41F878}"/>
    <cellStyle name="Comma 3 14 2 7 10" xfId="22072" xr:uid="{E78939B7-F0C4-491B-9F6B-F5A8D00217DF}"/>
    <cellStyle name="Comma 3 14 2 7 2" xfId="7888" xr:uid="{88E5D44E-C136-451F-BEB6-18EA4FB327CE}"/>
    <cellStyle name="Comma 3 14 2 7 2 2" xfId="19446" xr:uid="{73E71A78-E70D-4D29-ADBD-F1241BAD5652}"/>
    <cellStyle name="Comma 3 14 2 7 2 2 2" xfId="48853" xr:uid="{9DE05B6B-CB1E-4AD2-BB3E-49C537134B18}"/>
    <cellStyle name="Comma 3 14 2 7 2 2 3" xfId="29950" xr:uid="{2972B492-F40E-4F14-A83E-B1837B163C44}"/>
    <cellStyle name="Comma 3 14 2 7 2 3" xfId="35463" xr:uid="{4EB0FE50-B2D3-4F9A-AF0A-AF8A6FA70A67}"/>
    <cellStyle name="Comma 3 14 2 7 2 4" xfId="24698" xr:uid="{DD9E3F47-6CA2-4AE0-BEF7-B0FB509C9131}"/>
    <cellStyle name="Comma 3 14 2 7 3" xfId="5263" xr:uid="{B67A789E-6006-4A98-86A3-EF7C8FBBD46B}"/>
    <cellStyle name="Comma 3 14 2 7 3 2" xfId="51479" xr:uid="{C1DCC9C2-ABAC-4A7D-BA7C-414FC2E50385}"/>
    <cellStyle name="Comma 3 14 2 7 3 3" xfId="38089" xr:uid="{68A02C87-BE12-4E7B-A96B-DCEB8E3C8056}"/>
    <cellStyle name="Comma 3 14 2 7 3 4" xfId="27324" xr:uid="{D525EFB1-76F3-4774-9CA4-D4C8BC212B1B}"/>
    <cellStyle name="Comma 3 14 2 7 4" xfId="10514" xr:uid="{19FBD961-DB7D-4DD0-8309-A7EC616E5E23}"/>
    <cellStyle name="Comma 3 14 2 7 4 2" xfId="54105" xr:uid="{335F08E4-B93C-4246-A37B-849D5A59A6D0}"/>
    <cellStyle name="Comma 3 14 2 7 4 3" xfId="40715" xr:uid="{B038D9B0-9370-4631-A3D9-548545BF3647}"/>
    <cellStyle name="Comma 3 14 2 7 5" xfId="13140" xr:uid="{1B033809-50AA-4304-8661-73586706BAD7}"/>
    <cellStyle name="Comma 3 14 2 7 5 2" xfId="56730" xr:uid="{E61A3598-36E2-4B16-BAD3-0583C4FD699B}"/>
    <cellStyle name="Comma 3 14 2 7 5 3" xfId="43340" xr:uid="{DE9A22C9-5C33-4B24-80B8-D4CD886CED19}"/>
    <cellStyle name="Comma 3 14 2 7 6" xfId="16293" xr:uid="{B9727E7D-2D59-4CCE-B235-6080B63FA1DF}"/>
    <cellStyle name="Comma 3 14 2 7 6 2" xfId="45966" xr:uid="{882BC324-C0EA-4164-984C-5D8429634814}"/>
    <cellStyle name="Comma 3 14 2 7 7" xfId="59356" xr:uid="{1815FAD0-0216-4074-A98A-1F649B9DCF4C}"/>
    <cellStyle name="Comma 3 14 2 7 8" xfId="61983" xr:uid="{A2B48645-1832-4081-8B03-E073EDD65983}"/>
    <cellStyle name="Comma 3 14 2 7 9" xfId="32576" xr:uid="{FC7E82AE-D79F-48CF-8027-C0E379858851}"/>
    <cellStyle name="Comma 3 14 2 8" xfId="5524" xr:uid="{C2DE9758-01E3-48B8-9080-6B1D9B576A0B}"/>
    <cellStyle name="Comma 3 14 2 8 2" xfId="17082" xr:uid="{026915D7-DFC8-4A84-BB13-69E0FE659215}"/>
    <cellStyle name="Comma 3 14 2 8 2 2" xfId="46228" xr:uid="{DF334DD1-C145-4EA8-A718-29B7E8327343}"/>
    <cellStyle name="Comma 3 14 2 8 2 3" xfId="27586" xr:uid="{4F95F240-D8B7-4A49-87C2-C5B0A3792640}"/>
    <cellStyle name="Comma 3 14 2 8 3" xfId="13929" xr:uid="{5306EAEC-F176-447B-AB5B-B6187E61A123}"/>
    <cellStyle name="Comma 3 14 2 8 3 2" xfId="32838" xr:uid="{66DE825F-5F96-4B04-B3BC-30394539D273}"/>
    <cellStyle name="Comma 3 14 2 8 4" xfId="22334" xr:uid="{FDE2817F-48EF-4719-9832-6B7F174AB089}"/>
    <cellStyle name="Comma 3 14 2 9" xfId="2899" xr:uid="{FD278E67-BF66-46AF-974A-BFA736E6DD79}"/>
    <cellStyle name="Comma 3 14 2 9 2" xfId="16554" xr:uid="{89A214B3-BED9-4BFB-8B59-3E53FE97D39E}"/>
    <cellStyle name="Comma 3 14 2 9 2 2" xfId="46489" xr:uid="{DDDCB8A1-7846-4FFA-B386-1E1FAE168344}"/>
    <cellStyle name="Comma 3 14 2 9 3" xfId="33099" xr:uid="{864A224E-DC2E-406D-A18D-E0523B75E995}"/>
    <cellStyle name="Comma 3 14 2 9 4" xfId="24960" xr:uid="{BB72396D-8E70-41DB-BD67-5FF70C3EED9D}"/>
    <cellStyle name="Comma 3 14 3" xfId="393" xr:uid="{00000000-0005-0000-0000-00002A000000}"/>
    <cellStyle name="Comma 3 14 3 10" xfId="30334" xr:uid="{BE3405AE-85F9-4409-86A8-C42106C67BA0}"/>
    <cellStyle name="Comma 3 14 3 11" xfId="19830" xr:uid="{5B06AF26-B9F1-44DF-8162-751F7661CCA3}"/>
    <cellStyle name="Comma 3 14 3 2" xfId="1716" xr:uid="{36ECF283-7A57-4927-9244-BC0C36A5C92C}"/>
    <cellStyle name="Comma 3 14 3 2 10" xfId="21152" xr:uid="{3761C0B3-7EDC-4931-9B8D-9539628EBA01}"/>
    <cellStyle name="Comma 3 14 3 2 2" xfId="6968" xr:uid="{6B376B8D-1F23-43BF-A79E-8CE5EBD2E999}"/>
    <cellStyle name="Comma 3 14 3 2 2 2" xfId="18526" xr:uid="{DF3076A2-BB09-4FEF-9C16-A1511071CB80}"/>
    <cellStyle name="Comma 3 14 3 2 2 2 2" xfId="47933" xr:uid="{A4BE9303-8E77-4F23-B237-709B776A9E98}"/>
    <cellStyle name="Comma 3 14 3 2 2 2 3" xfId="29030" xr:uid="{CFD722D5-BAC3-4B23-A512-B9416187D617}"/>
    <cellStyle name="Comma 3 14 3 2 2 3" xfId="34543" xr:uid="{945F5DFC-74F8-47DE-996C-1F63AF4CED7E}"/>
    <cellStyle name="Comma 3 14 3 2 2 4" xfId="23778" xr:uid="{7B7F23E5-2363-444F-BE36-2531011F556F}"/>
    <cellStyle name="Comma 3 14 3 2 3" xfId="4343" xr:uid="{B7F2BFA5-7D21-42B5-891F-6B549E634728}"/>
    <cellStyle name="Comma 3 14 3 2 3 2" xfId="50559" xr:uid="{4E231FB0-EF12-4D53-8319-5016EEC55A7F}"/>
    <cellStyle name="Comma 3 14 3 2 3 3" xfId="37169" xr:uid="{8964BF31-E00F-4D1F-9945-D4C5CD5FC908}"/>
    <cellStyle name="Comma 3 14 3 2 3 4" xfId="26404" xr:uid="{BA3BBB72-4422-4E71-83E3-418E12FF13CB}"/>
    <cellStyle name="Comma 3 14 3 2 4" xfId="9594" xr:uid="{1FEB82F2-2ABA-481C-92E9-4A5E483F551A}"/>
    <cellStyle name="Comma 3 14 3 2 4 2" xfId="53185" xr:uid="{D0EE6C99-29D9-41F9-8F61-D5D0D1E78B74}"/>
    <cellStyle name="Comma 3 14 3 2 4 3" xfId="39795" xr:uid="{9B92188F-4F01-4FB1-9B8F-E2D73905B6F2}"/>
    <cellStyle name="Comma 3 14 3 2 5" xfId="12220" xr:uid="{5A0EBF56-D072-47E0-847E-82BE1C0396DF}"/>
    <cellStyle name="Comma 3 14 3 2 5 2" xfId="55810" xr:uid="{5F71CB36-84F6-4104-9056-44BB4DF70A3D}"/>
    <cellStyle name="Comma 3 14 3 2 5 3" xfId="42420" xr:uid="{231683F6-A407-403D-B947-451C5FFE408C}"/>
    <cellStyle name="Comma 3 14 3 2 6" xfId="15373" xr:uid="{C20E145E-740E-4997-BB6E-7E3F6DC292B3}"/>
    <cellStyle name="Comma 3 14 3 2 6 2" xfId="45046" xr:uid="{7B644FFD-A1E2-485D-B13C-B17B6ADC68CB}"/>
    <cellStyle name="Comma 3 14 3 2 7" xfId="58436" xr:uid="{758CB572-D878-4519-A8E7-9FFE22661F31}"/>
    <cellStyle name="Comma 3 14 3 2 8" xfId="61063" xr:uid="{2BD3882D-CD56-40E0-8D15-67571A527F13}"/>
    <cellStyle name="Comma 3 14 3 2 9" xfId="31656" xr:uid="{A4BC38E7-71B9-49C2-8AB6-53051B8B39B8}"/>
    <cellStyle name="Comma 3 14 3 3" xfId="5646" xr:uid="{31C6E169-B7AA-4618-93F4-832FA68AC291}"/>
    <cellStyle name="Comma 3 14 3 3 2" xfId="17204" xr:uid="{BF8E425C-C01B-43DB-8887-388112D5ECA4}"/>
    <cellStyle name="Comma 3 14 3 3 2 2" xfId="46611" xr:uid="{3590D01C-34BB-45B4-BD64-A5EC274A711E}"/>
    <cellStyle name="Comma 3 14 3 3 2 3" xfId="27708" xr:uid="{0F852A98-FC32-40BB-BB31-F7B2C8FFF65F}"/>
    <cellStyle name="Comma 3 14 3 3 3" xfId="14051" xr:uid="{D5E9AFA6-6FEF-4AA6-935A-C18D75DC7C3A}"/>
    <cellStyle name="Comma 3 14 3 3 3 2" xfId="33221" xr:uid="{C6D04FA3-4496-4015-8E74-8E25506F6EC2}"/>
    <cellStyle name="Comma 3 14 3 3 4" xfId="22456" xr:uid="{F4CCC189-DF10-46D4-9514-CA6D2DABF4D3}"/>
    <cellStyle name="Comma 3 14 3 4" xfId="3021" xr:uid="{0FDFEC88-ADB1-411B-B860-762B95EB180D}"/>
    <cellStyle name="Comma 3 14 3 4 2" xfId="16676" xr:uid="{340C72A6-86B4-4D84-AA7A-87D12DE3DF1A}"/>
    <cellStyle name="Comma 3 14 3 4 2 2" xfId="49237" xr:uid="{72356ACF-54F0-4250-B341-D192C15B0F33}"/>
    <cellStyle name="Comma 3 14 3 4 3" xfId="35847" xr:uid="{119CFF9D-635F-401B-99A9-7381309FD24A}"/>
    <cellStyle name="Comma 3 14 3 4 4" xfId="25082" xr:uid="{D0154C36-C9EE-4757-ABE8-3F4A89D205E6}"/>
    <cellStyle name="Comma 3 14 3 5" xfId="8272" xr:uid="{5D8506DA-3ADE-47F4-B1B7-681FA4B72B37}"/>
    <cellStyle name="Comma 3 14 3 5 2" xfId="51863" xr:uid="{06CC119D-076D-463F-A0B9-D97D88A37B0D}"/>
    <cellStyle name="Comma 3 14 3 5 3" xfId="38473" xr:uid="{E7A4FD5E-A50A-49ED-A464-D11E4B0460A2}"/>
    <cellStyle name="Comma 3 14 3 6" xfId="10898" xr:uid="{78396076-963D-48EB-B53C-D77568B12B15}"/>
    <cellStyle name="Comma 3 14 3 6 2" xfId="54488" xr:uid="{1C94C859-B1BD-4EDF-B2D1-96FE0D29C00A}"/>
    <cellStyle name="Comma 3 14 3 6 3" xfId="41098" xr:uid="{A7CE5AAF-A7A8-48A9-9067-03DB60CF754F}"/>
    <cellStyle name="Comma 3 14 3 7" xfId="13523" xr:uid="{8BB90D3D-3B64-4298-BFD3-DCC498BE625D}"/>
    <cellStyle name="Comma 3 14 3 7 2" xfId="43724" xr:uid="{205639F0-5618-4E5C-8DA5-380B0979A0F9}"/>
    <cellStyle name="Comma 3 14 3 8" xfId="57114" xr:uid="{EB4663CE-E743-4C88-BDE9-13C7B828A2DD}"/>
    <cellStyle name="Comma 3 14 3 9" xfId="59741" xr:uid="{8EF72EA4-B2B2-46FE-9854-3D73BD5364D2}"/>
    <cellStyle name="Comma 3 14 4" xfId="653" xr:uid="{00000000-0005-0000-0000-00002B000000}"/>
    <cellStyle name="Comma 3 14 4 10" xfId="30594" xr:uid="{0AA830D7-8E5B-4648-8924-BFCD76041136}"/>
    <cellStyle name="Comma 3 14 4 11" xfId="20090" xr:uid="{892055F0-2A63-440D-9C61-7E697D6C0CF7}"/>
    <cellStyle name="Comma 3 14 4 2" xfId="1976" xr:uid="{C5CBE6F2-CFFF-4C83-83EF-8BD269F14434}"/>
    <cellStyle name="Comma 3 14 4 2 10" xfId="21412" xr:uid="{71B94314-3C99-4FBF-B880-4CF4FE9EABCA}"/>
    <cellStyle name="Comma 3 14 4 2 2" xfId="7228" xr:uid="{73519E92-461A-42BB-97D1-EEDCCE7DDF46}"/>
    <cellStyle name="Comma 3 14 4 2 2 2" xfId="18786" xr:uid="{FD90E0CA-EECC-420B-8E93-4449B37C2985}"/>
    <cellStyle name="Comma 3 14 4 2 2 2 2" xfId="48193" xr:uid="{2CAC1E7C-55C0-49E7-AA22-A262EE17C5D3}"/>
    <cellStyle name="Comma 3 14 4 2 2 2 3" xfId="29290" xr:uid="{FEA4E8C3-31B7-45AD-AADA-5342953C1F02}"/>
    <cellStyle name="Comma 3 14 4 2 2 3" xfId="34803" xr:uid="{C6930C27-061D-4BA1-8CD0-748D679D42F7}"/>
    <cellStyle name="Comma 3 14 4 2 2 4" xfId="24038" xr:uid="{14F51784-2D3E-4092-9E05-3D93AF510802}"/>
    <cellStyle name="Comma 3 14 4 2 3" xfId="4603" xr:uid="{F78DD372-72C5-492D-98D0-F4F2FBF1AE18}"/>
    <cellStyle name="Comma 3 14 4 2 3 2" xfId="50819" xr:uid="{67A4A3E0-6ABB-4AA1-A9F3-CF8014B35B39}"/>
    <cellStyle name="Comma 3 14 4 2 3 3" xfId="37429" xr:uid="{1F5DE9B0-FE16-413D-883D-BEC9961638E7}"/>
    <cellStyle name="Comma 3 14 4 2 3 4" xfId="26664" xr:uid="{FF6BE0DB-5030-4C2A-9F7D-573226CF7B0B}"/>
    <cellStyle name="Comma 3 14 4 2 4" xfId="9854" xr:uid="{4C7F3FC3-E57A-4BDA-9AB8-5E49424F49A6}"/>
    <cellStyle name="Comma 3 14 4 2 4 2" xfId="53445" xr:uid="{7B0057DB-42BD-4764-827E-2DCE2AE0AA11}"/>
    <cellStyle name="Comma 3 14 4 2 4 3" xfId="40055" xr:uid="{D8288CCA-CF39-4BED-9734-39AA730F5CC3}"/>
    <cellStyle name="Comma 3 14 4 2 5" xfId="12480" xr:uid="{B8043474-F523-4FEE-9CD8-6E4A4DA7D319}"/>
    <cellStyle name="Comma 3 14 4 2 5 2" xfId="56070" xr:uid="{C764144E-75F2-46CB-BB88-696CFD8E7B89}"/>
    <cellStyle name="Comma 3 14 4 2 5 3" xfId="42680" xr:uid="{DC1EA862-3111-4BBD-91DE-BCA37F6F07AA}"/>
    <cellStyle name="Comma 3 14 4 2 6" xfId="15633" xr:uid="{48CA4548-B836-4071-91F1-A3A401DA97B2}"/>
    <cellStyle name="Comma 3 14 4 2 6 2" xfId="45306" xr:uid="{C384F41F-B32D-4E09-B94D-FE4107E31536}"/>
    <cellStyle name="Comma 3 14 4 2 7" xfId="58696" xr:uid="{FDDCD11C-B77C-4D62-9403-40659C6B08C9}"/>
    <cellStyle name="Comma 3 14 4 2 8" xfId="61323" xr:uid="{3740AE87-EC3A-47C8-8187-7875E13F47CA}"/>
    <cellStyle name="Comma 3 14 4 2 9" xfId="31916" xr:uid="{2E976EB9-F5E1-49BF-8336-636E10CAE3FD}"/>
    <cellStyle name="Comma 3 14 4 3" xfId="5906" xr:uid="{CD901E32-0252-4776-8434-49D6E2E15716}"/>
    <cellStyle name="Comma 3 14 4 3 2" xfId="17464" xr:uid="{19AF3082-0C5F-421D-87B6-0DFBD3FABDC3}"/>
    <cellStyle name="Comma 3 14 4 3 2 2" xfId="46871" xr:uid="{E3EBA85A-BE1F-4D4C-8D98-A06620FC24FD}"/>
    <cellStyle name="Comma 3 14 4 3 2 3" xfId="27968" xr:uid="{3690B2E2-26FD-42F9-A031-E8236F35C900}"/>
    <cellStyle name="Comma 3 14 4 3 3" xfId="33481" xr:uid="{C345B64E-AA39-465C-B653-C49902F62CF1}"/>
    <cellStyle name="Comma 3 14 4 3 4" xfId="22716" xr:uid="{B5897483-2973-4E06-9AB1-8942CA6F24F9}"/>
    <cellStyle name="Comma 3 14 4 4" xfId="3281" xr:uid="{01886C0B-DD97-4A9C-81DE-AAC9593D3B63}"/>
    <cellStyle name="Comma 3 14 4 4 2" xfId="49497" xr:uid="{D4F0D3E9-0A02-4A89-89D6-284BE8A2FC2F}"/>
    <cellStyle name="Comma 3 14 4 4 3" xfId="36107" xr:uid="{902A0D72-7624-447C-A36D-DE505353BA3A}"/>
    <cellStyle name="Comma 3 14 4 4 4" xfId="25342" xr:uid="{FF786B05-7675-49B1-BA95-14EF1B7DACA9}"/>
    <cellStyle name="Comma 3 14 4 5" xfId="8532" xr:uid="{809AA4D4-863F-464A-B13B-F854C7346C32}"/>
    <cellStyle name="Comma 3 14 4 5 2" xfId="52123" xr:uid="{974F0B4C-535B-4424-8500-2FBC1DC12C45}"/>
    <cellStyle name="Comma 3 14 4 5 3" xfId="38733" xr:uid="{EBED3AFD-DF3F-4A79-93CA-9B7DB158AE73}"/>
    <cellStyle name="Comma 3 14 4 6" xfId="11158" xr:uid="{F7AF0479-61FB-4C4E-BBD8-E34DBF579680}"/>
    <cellStyle name="Comma 3 14 4 6 2" xfId="54748" xr:uid="{B7655EB7-A991-4770-8CDC-056E57E0C907}"/>
    <cellStyle name="Comma 3 14 4 6 3" xfId="41358" xr:uid="{A473C1CB-4546-4D2D-AF1B-DF7EA09E9504}"/>
    <cellStyle name="Comma 3 14 4 7" xfId="14311" xr:uid="{BA00451D-0E9B-404A-96FA-77C29BAF59D3}"/>
    <cellStyle name="Comma 3 14 4 7 2" xfId="43984" xr:uid="{A35BBFDC-82B1-4F7D-B083-A66AFD69C5D8}"/>
    <cellStyle name="Comma 3 14 4 8" xfId="57374" xr:uid="{5B86F375-D864-4E7A-9DF0-A091188C8D46}"/>
    <cellStyle name="Comma 3 14 4 9" xfId="60001" xr:uid="{DC9EE9CA-3EAA-471F-919A-16C859439424}"/>
    <cellStyle name="Comma 3 14 5" xfId="913" xr:uid="{00000000-0005-0000-0000-00002C000000}"/>
    <cellStyle name="Comma 3 14 5 10" xfId="30854" xr:uid="{AD951526-3784-4B48-93E2-16B4F01FF9F6}"/>
    <cellStyle name="Comma 3 14 5 11" xfId="20350" xr:uid="{2A8CB99B-E1F8-420D-921E-AB92164B0899}"/>
    <cellStyle name="Comma 3 14 5 2" xfId="2236" xr:uid="{907EB01D-5351-4AFD-ADFC-5E656F5AEB89}"/>
    <cellStyle name="Comma 3 14 5 2 10" xfId="21672" xr:uid="{6C7C56B0-46EB-4880-9745-463460D82F0E}"/>
    <cellStyle name="Comma 3 14 5 2 2" xfId="7488" xr:uid="{EAC44396-8BE5-4F76-B4C6-1451233FF32F}"/>
    <cellStyle name="Comma 3 14 5 2 2 2" xfId="19046" xr:uid="{C58A7ACE-FEC9-4DEB-88D5-07A58A56B0DE}"/>
    <cellStyle name="Comma 3 14 5 2 2 2 2" xfId="48453" xr:uid="{039F84BD-95EC-45FF-8076-1CD4A831E541}"/>
    <cellStyle name="Comma 3 14 5 2 2 2 3" xfId="29550" xr:uid="{3E845EF7-CFE8-4BD5-96FE-1F6F9BF5A9C9}"/>
    <cellStyle name="Comma 3 14 5 2 2 3" xfId="35063" xr:uid="{49FD1FF5-6732-4E3C-AA4A-EF2D95DAE999}"/>
    <cellStyle name="Comma 3 14 5 2 2 4" xfId="24298" xr:uid="{41CD5ED0-6B59-4F26-93C5-8CDC4646A10A}"/>
    <cellStyle name="Comma 3 14 5 2 3" xfId="4863" xr:uid="{3A36D05A-9822-4923-9F34-E67DD3363F61}"/>
    <cellStyle name="Comma 3 14 5 2 3 2" xfId="51079" xr:uid="{ACCCF3B4-3053-460E-84E4-95678FF7876F}"/>
    <cellStyle name="Comma 3 14 5 2 3 3" xfId="37689" xr:uid="{5F83E3FF-4AF8-4E63-B9F1-755817EA788D}"/>
    <cellStyle name="Comma 3 14 5 2 3 4" xfId="26924" xr:uid="{E3FF9714-350A-42DD-9E7F-6A1C6D9835E5}"/>
    <cellStyle name="Comma 3 14 5 2 4" xfId="10114" xr:uid="{52A9C962-D1FB-4D40-A06F-4065180D55AE}"/>
    <cellStyle name="Comma 3 14 5 2 4 2" xfId="53705" xr:uid="{C5B2E4E6-B802-423B-BB7C-BB3DADEB6CBD}"/>
    <cellStyle name="Comma 3 14 5 2 4 3" xfId="40315" xr:uid="{B09BFF52-CA76-499D-9784-26B90D48E8E2}"/>
    <cellStyle name="Comma 3 14 5 2 5" xfId="12740" xr:uid="{1F2778E7-4009-4951-863F-BCA1FB244CC2}"/>
    <cellStyle name="Comma 3 14 5 2 5 2" xfId="56330" xr:uid="{67FC76A4-35E2-4907-9A05-B0F005635754}"/>
    <cellStyle name="Comma 3 14 5 2 5 3" xfId="42940" xr:uid="{28970CAC-AACD-455D-A237-510F58BE31DE}"/>
    <cellStyle name="Comma 3 14 5 2 6" xfId="15893" xr:uid="{F665F09B-DE15-4182-A310-13FFE038DA80}"/>
    <cellStyle name="Comma 3 14 5 2 6 2" xfId="45566" xr:uid="{25D43C0D-C478-4B2A-992B-2511718390C8}"/>
    <cellStyle name="Comma 3 14 5 2 7" xfId="58956" xr:uid="{FFB4830C-EB39-4894-AF35-92785EB7BFE2}"/>
    <cellStyle name="Comma 3 14 5 2 8" xfId="61583" xr:uid="{4F064EF4-74E4-4ACF-8974-034283B88849}"/>
    <cellStyle name="Comma 3 14 5 2 9" xfId="32176" xr:uid="{76F45FDA-E712-4B32-B5FE-AF3251D48240}"/>
    <cellStyle name="Comma 3 14 5 3" xfId="6166" xr:uid="{903EB866-6AAF-4D9E-A7D6-8CD7A57319AA}"/>
    <cellStyle name="Comma 3 14 5 3 2" xfId="17724" xr:uid="{547E8150-F621-449B-A6D8-6F22E4C22BCD}"/>
    <cellStyle name="Comma 3 14 5 3 2 2" xfId="47131" xr:uid="{FB1EC0FC-400A-4011-BCF4-122937026B0C}"/>
    <cellStyle name="Comma 3 14 5 3 2 3" xfId="28228" xr:uid="{6783469E-5845-42F4-8BF6-6A36F827B5C3}"/>
    <cellStyle name="Comma 3 14 5 3 3" xfId="33741" xr:uid="{2DC6FB8E-1CBE-4C65-AFBC-659DB74A9C8C}"/>
    <cellStyle name="Comma 3 14 5 3 4" xfId="22976" xr:uid="{82B6EA93-9A49-4C29-9351-F1E3D12041DF}"/>
    <cellStyle name="Comma 3 14 5 4" xfId="3541" xr:uid="{4F9469CD-05BF-4B24-9AE6-2D394209250D}"/>
    <cellStyle name="Comma 3 14 5 4 2" xfId="49757" xr:uid="{875AD607-5750-4621-85E1-60E70800A257}"/>
    <cellStyle name="Comma 3 14 5 4 3" xfId="36367" xr:uid="{CE1EFEAF-8C07-49D8-81C4-3990D4A968A3}"/>
    <cellStyle name="Comma 3 14 5 4 4" xfId="25602" xr:uid="{DE0CE0EB-2F43-45A2-945D-23595258F5FA}"/>
    <cellStyle name="Comma 3 14 5 5" xfId="8792" xr:uid="{86D354D7-67E8-415E-9700-8119DCE4F1FF}"/>
    <cellStyle name="Comma 3 14 5 5 2" xfId="52383" xr:uid="{75F03DA2-E18E-4633-A1A7-4539045F64EA}"/>
    <cellStyle name="Comma 3 14 5 5 3" xfId="38993" xr:uid="{895F3122-6329-490F-AB60-55E80C471BEC}"/>
    <cellStyle name="Comma 3 14 5 6" xfId="11418" xr:uid="{BE0D99E6-9915-451B-BEA4-F9459975A557}"/>
    <cellStyle name="Comma 3 14 5 6 2" xfId="55008" xr:uid="{9B46B418-7B31-48D7-A370-DA87F067AF07}"/>
    <cellStyle name="Comma 3 14 5 6 3" xfId="41618" xr:uid="{560397E3-F07A-46B4-8192-D06B2FDF3559}"/>
    <cellStyle name="Comma 3 14 5 7" xfId="14571" xr:uid="{33A21101-3836-4876-BB7E-342E97B38C13}"/>
    <cellStyle name="Comma 3 14 5 7 2" xfId="44244" xr:uid="{35ACF12B-60B5-4AAA-97C8-18DDFF2850FF}"/>
    <cellStyle name="Comma 3 14 5 8" xfId="57634" xr:uid="{B05C92D8-560F-43D6-8944-8003CF907EAB}"/>
    <cellStyle name="Comma 3 14 5 9" xfId="60261" xr:uid="{D3A0F763-5DDD-40E6-BBC4-233D54413224}"/>
    <cellStyle name="Comma 3 14 6" xfId="1193" xr:uid="{9B459F45-9AC9-4DAB-B31E-A64B75D1A8A8}"/>
    <cellStyle name="Comma 3 14 6 10" xfId="20630" xr:uid="{D4913568-D51E-4EF4-BAC1-55A624B9B6C2}"/>
    <cellStyle name="Comma 3 14 6 2" xfId="6446" xr:uid="{6A5D9E4C-FE03-47BA-8430-474513DFDDBF}"/>
    <cellStyle name="Comma 3 14 6 2 2" xfId="18004" xr:uid="{4028863D-E53E-470B-9553-0B72EAA844D8}"/>
    <cellStyle name="Comma 3 14 6 2 2 2" xfId="47411" xr:uid="{AA114EAD-4CAB-4051-89C9-2A89CB420780}"/>
    <cellStyle name="Comma 3 14 6 2 2 3" xfId="28508" xr:uid="{2F3FD592-CBD6-40DE-9A6B-0A501EF367DA}"/>
    <cellStyle name="Comma 3 14 6 2 3" xfId="34021" xr:uid="{22F46071-4305-454D-ADB6-439D3A7C42AB}"/>
    <cellStyle name="Comma 3 14 6 2 4" xfId="23256" xr:uid="{80F07A85-7139-4373-819C-D83593877CA7}"/>
    <cellStyle name="Comma 3 14 6 3" xfId="3821" xr:uid="{4A3105F4-AB86-46C1-8A0B-2E7FE7A24D72}"/>
    <cellStyle name="Comma 3 14 6 3 2" xfId="50037" xr:uid="{622A5D14-1E9B-47E3-8CBB-28E67462A2A8}"/>
    <cellStyle name="Comma 3 14 6 3 3" xfId="36647" xr:uid="{611C7014-7336-4331-85C3-3B75823E2A71}"/>
    <cellStyle name="Comma 3 14 6 3 4" xfId="25882" xr:uid="{072E72A6-68C9-4CA8-BA6E-02DA1E447445}"/>
    <cellStyle name="Comma 3 14 6 4" xfId="9072" xr:uid="{CC33368E-F50A-4517-8CF6-48E83FAF865F}"/>
    <cellStyle name="Comma 3 14 6 4 2" xfId="52663" xr:uid="{5CB43298-47C1-4306-AC92-B79C2DCC4425}"/>
    <cellStyle name="Comma 3 14 6 4 3" xfId="39273" xr:uid="{15FFD6C0-386C-4122-93D8-0B75A74D3ACC}"/>
    <cellStyle name="Comma 3 14 6 5" xfId="11698" xr:uid="{213CA4E1-1820-4C9D-B836-E3B31BAAFCBA}"/>
    <cellStyle name="Comma 3 14 6 5 2" xfId="55288" xr:uid="{21B0EF5B-35DC-4632-BD9F-DC8ADDFD9A7F}"/>
    <cellStyle name="Comma 3 14 6 5 3" xfId="41898" xr:uid="{2F42494E-DB3C-421A-8CE3-C57A877B292C}"/>
    <cellStyle name="Comma 3 14 6 6" xfId="14851" xr:uid="{FD57FF8B-4630-4D88-9278-0BB372CFCBC3}"/>
    <cellStyle name="Comma 3 14 6 6 2" xfId="44524" xr:uid="{0CCB1775-3865-4E6A-B5C7-8A1DC0A5DFFB}"/>
    <cellStyle name="Comma 3 14 6 7" xfId="57914" xr:uid="{5CD595BD-7360-4EC6-A315-521490E43DD7}"/>
    <cellStyle name="Comma 3 14 6 8" xfId="60541" xr:uid="{E62B0C3F-3484-43A1-A130-ABA259422DF4}"/>
    <cellStyle name="Comma 3 14 6 9" xfId="31134" xr:uid="{27D856EB-9F32-40B0-B3FB-F62EAD211E6D}"/>
    <cellStyle name="Comma 3 14 7" xfId="1456" xr:uid="{B896CFAD-386F-43E8-8329-825793BE8018}"/>
    <cellStyle name="Comma 3 14 7 10" xfId="20892" xr:uid="{367ED21F-7842-40BD-AD47-BFAE6DFE4B8E}"/>
    <cellStyle name="Comma 3 14 7 2" xfId="6708" xr:uid="{2584F2FB-0422-47B3-A5EE-471ED53FE760}"/>
    <cellStyle name="Comma 3 14 7 2 2" xfId="18266" xr:uid="{3801605A-8516-4429-B206-F565A91C1524}"/>
    <cellStyle name="Comma 3 14 7 2 2 2" xfId="47673" xr:uid="{D6E6FA4B-9632-46D2-8D7A-B544256441B4}"/>
    <cellStyle name="Comma 3 14 7 2 2 3" xfId="28770" xr:uid="{69D2ED6F-32E8-4D6F-88A0-D017B715209A}"/>
    <cellStyle name="Comma 3 14 7 2 3" xfId="34283" xr:uid="{42EC9C45-8BCB-4A2E-8D2E-27B89BBF15FC}"/>
    <cellStyle name="Comma 3 14 7 2 4" xfId="23518" xr:uid="{36282120-75E5-40D2-82A1-9C5F8998F5BE}"/>
    <cellStyle name="Comma 3 14 7 3" xfId="4083" xr:uid="{16596C9E-9237-49AF-A837-3128247785CF}"/>
    <cellStyle name="Comma 3 14 7 3 2" xfId="50299" xr:uid="{96BD5328-C700-4BFC-B716-D2244C3A9C8F}"/>
    <cellStyle name="Comma 3 14 7 3 3" xfId="36909" xr:uid="{EE47F856-802D-4203-A828-F2F2A231FF4A}"/>
    <cellStyle name="Comma 3 14 7 3 4" xfId="26144" xr:uid="{91E6B2C7-C2E3-45D4-A09A-A641424E5676}"/>
    <cellStyle name="Comma 3 14 7 4" xfId="9334" xr:uid="{7F18C8AF-548A-45E5-AE1A-9C1A9CB33DBE}"/>
    <cellStyle name="Comma 3 14 7 4 2" xfId="52925" xr:uid="{A9FFC9F2-3F8F-4D72-99BE-50D6C9133252}"/>
    <cellStyle name="Comma 3 14 7 4 3" xfId="39535" xr:uid="{44670E96-B896-462B-A913-E2BD003DC150}"/>
    <cellStyle name="Comma 3 14 7 5" xfId="11960" xr:uid="{43D4C860-E7F7-4760-B1B1-B019B1621EBD}"/>
    <cellStyle name="Comma 3 14 7 5 2" xfId="55550" xr:uid="{E62DFECD-6C4B-4759-B311-5B4FD831B3C3}"/>
    <cellStyle name="Comma 3 14 7 5 3" xfId="42160" xr:uid="{4F11D5B5-94C2-4AA1-8159-755E26147888}"/>
    <cellStyle name="Comma 3 14 7 6" xfId="15113" xr:uid="{328B273B-CA7F-45E8-990C-B77E789720A1}"/>
    <cellStyle name="Comma 3 14 7 6 2" xfId="44786" xr:uid="{5C30754D-68FF-4570-A2C5-3179F78C291A}"/>
    <cellStyle name="Comma 3 14 7 7" xfId="58176" xr:uid="{44F6A13E-6D97-4843-9C26-CEF4A53E6552}"/>
    <cellStyle name="Comma 3 14 7 8" xfId="60803" xr:uid="{D26942AF-9486-4AC6-A2A1-073384EEE612}"/>
    <cellStyle name="Comma 3 14 7 9" xfId="31396" xr:uid="{6F776633-478D-4867-8981-3DC1808CF7A0}"/>
    <cellStyle name="Comma 3 14 8" xfId="2499" xr:uid="{BE1831D1-2C9D-46F7-848C-258E6EF3D800}"/>
    <cellStyle name="Comma 3 14 8 10" xfId="21934" xr:uid="{6C88728C-6479-4E03-94F3-8FBCB4812156}"/>
    <cellStyle name="Comma 3 14 8 2" xfId="7750" xr:uid="{75E327F7-6B3F-4384-86CB-7EBD2E6D7259}"/>
    <cellStyle name="Comma 3 14 8 2 2" xfId="19308" xr:uid="{2BA751C5-4F07-49C2-9FBA-06E6F41ED302}"/>
    <cellStyle name="Comma 3 14 8 2 2 2" xfId="48715" xr:uid="{09826EAE-AFBF-4977-BEC2-065824C60580}"/>
    <cellStyle name="Comma 3 14 8 2 2 3" xfId="29812" xr:uid="{0C784CA6-3979-46FE-A7E9-ED7F0F5CBA61}"/>
    <cellStyle name="Comma 3 14 8 2 3" xfId="35325" xr:uid="{94D6302B-676B-4EAA-A099-CBA4A3E00A7A}"/>
    <cellStyle name="Comma 3 14 8 2 4" xfId="24560" xr:uid="{32EAD98D-B40D-4B16-8808-90394FC93145}"/>
    <cellStyle name="Comma 3 14 8 3" xfId="5125" xr:uid="{2B9139E9-807D-46A7-A7C0-59FC282D02B0}"/>
    <cellStyle name="Comma 3 14 8 3 2" xfId="51341" xr:uid="{A3A713CA-5EFC-47AD-B935-13DD66E9D258}"/>
    <cellStyle name="Comma 3 14 8 3 3" xfId="37951" xr:uid="{3EFDF8A0-B8F1-4E2A-9AE1-0A0633C19F2F}"/>
    <cellStyle name="Comma 3 14 8 3 4" xfId="27186" xr:uid="{EB4C632B-FAC7-4851-8E5C-FE22AA149983}"/>
    <cellStyle name="Comma 3 14 8 4" xfId="10376" xr:uid="{CEB0B0D0-3885-484C-9E9B-B93EE1049FEE}"/>
    <cellStyle name="Comma 3 14 8 4 2" xfId="53967" xr:uid="{18839FD2-367D-48B1-A102-92F1D365508E}"/>
    <cellStyle name="Comma 3 14 8 4 3" xfId="40577" xr:uid="{B2515299-8768-460C-A563-0039A953B467}"/>
    <cellStyle name="Comma 3 14 8 5" xfId="13002" xr:uid="{ADF56DA4-12D8-4635-AE35-98CF6E26D6F7}"/>
    <cellStyle name="Comma 3 14 8 5 2" xfId="56592" xr:uid="{FD712C94-AE54-42D9-9163-A1868C521D8E}"/>
    <cellStyle name="Comma 3 14 8 5 3" xfId="43202" xr:uid="{F910F3CB-6A68-4862-9951-B66FDE54CB6A}"/>
    <cellStyle name="Comma 3 14 8 6" xfId="16155" xr:uid="{8C39E66B-75D0-499E-9007-A029230A7AF4}"/>
    <cellStyle name="Comma 3 14 8 6 2" xfId="45828" xr:uid="{C80DF3E6-343D-42E4-AFD7-53111D226FA5}"/>
    <cellStyle name="Comma 3 14 8 7" xfId="59218" xr:uid="{01CE561C-455E-40CA-A30E-D34D4E27898C}"/>
    <cellStyle name="Comma 3 14 8 8" xfId="61845" xr:uid="{26545A8A-CE8A-4B36-9FFC-37E2DB6714B0}"/>
    <cellStyle name="Comma 3 14 8 9" xfId="32438" xr:uid="{1E6C4C4F-EA71-44C3-ACFE-261250813427}"/>
    <cellStyle name="Comma 3 14 9" xfId="5386" xr:uid="{D8756933-28C4-468F-AAD6-24B8F457DFA0}"/>
    <cellStyle name="Comma 3 14 9 2" xfId="16944" xr:uid="{08E812A2-6400-4B07-A191-CB7C36775AC9}"/>
    <cellStyle name="Comma 3 14 9 2 2" xfId="46090" xr:uid="{0E6FB24A-57FD-43B7-A014-B1DE64551141}"/>
    <cellStyle name="Comma 3 14 9 2 3" xfId="27448" xr:uid="{73382A25-BDDB-44F3-AB53-D2FDAA24B78D}"/>
    <cellStyle name="Comma 3 14 9 3" xfId="13791" xr:uid="{FCF2D12A-9D73-46D7-8B77-FBF265DDEF45}"/>
    <cellStyle name="Comma 3 14 9 3 2" xfId="32700" xr:uid="{BE3D0D91-7167-4406-9D65-EB9BA6718728}"/>
    <cellStyle name="Comma 3 14 9 4" xfId="22196" xr:uid="{B7677251-EA40-446D-95E0-70B5779E316D}"/>
    <cellStyle name="Comma 3 15" xfId="137" xr:uid="{00000000-0005-0000-0000-00002D000000}"/>
    <cellStyle name="Comma 3 15 10" xfId="8017" xr:uid="{8A46D1F9-D44E-4084-B633-169828B79FBB}"/>
    <cellStyle name="Comma 3 15 10 2" xfId="48982" xr:uid="{F56D6AB3-103A-4ECD-A4D2-6E95256228DB}"/>
    <cellStyle name="Comma 3 15 10 3" xfId="35592" xr:uid="{29A027D4-EDAB-4D39-A4FD-D31D610C9FEA}"/>
    <cellStyle name="Comma 3 15 11" xfId="10643" xr:uid="{A0995EF5-6059-4288-A4AA-89226A974648}"/>
    <cellStyle name="Comma 3 15 11 2" xfId="51608" xr:uid="{59A4E893-F481-4A9E-B4CC-6388EEAF23E3}"/>
    <cellStyle name="Comma 3 15 11 3" xfId="38218" xr:uid="{D5DD782B-30F8-4647-853D-F8B58F30E7C2}"/>
    <cellStyle name="Comma 3 15 12" xfId="13268" xr:uid="{35AB5556-A215-4CB2-96F7-F71788FDC1A1}"/>
    <cellStyle name="Comma 3 15 12 2" xfId="54233" xr:uid="{D0F57F6A-67BA-4BE8-B4DF-B63D6E58864E}"/>
    <cellStyle name="Comma 3 15 12 3" xfId="40843" xr:uid="{ACD84C41-6149-4B7C-ADF2-D45306F59CB3}"/>
    <cellStyle name="Comma 3 15 13" xfId="43469" xr:uid="{58487BCC-F67B-453C-9AEA-D28AFAE2954D}"/>
    <cellStyle name="Comma 3 15 14" xfId="56859" xr:uid="{21A88DE4-04B5-4DE4-8B7E-D86B4EAD0EE9}"/>
    <cellStyle name="Comma 3 15 15" xfId="59486" xr:uid="{09EBE746-4B5E-43D1-87BC-0CF2A71DBA7A}"/>
    <cellStyle name="Comma 3 15 16" xfId="30079" xr:uid="{835CDED8-84F6-405C-BF83-9A2CC01E3BF7}"/>
    <cellStyle name="Comma 3 15 17" xfId="19575" xr:uid="{109F7562-1007-4273-826E-4CE8B0FB9582}"/>
    <cellStyle name="Comma 3 15 2" xfId="398" xr:uid="{00000000-0005-0000-0000-00002E000000}"/>
    <cellStyle name="Comma 3 15 2 10" xfId="30339" xr:uid="{6905743C-2DD6-405F-B699-D7D4D3F85675}"/>
    <cellStyle name="Comma 3 15 2 11" xfId="19835" xr:uid="{AAD18580-119E-44B5-B7AD-C4ACA2AE9AE2}"/>
    <cellStyle name="Comma 3 15 2 2" xfId="1721" xr:uid="{ACA73009-C2EF-496A-BFC1-5B165B1E8F27}"/>
    <cellStyle name="Comma 3 15 2 2 10" xfId="21157" xr:uid="{836E9F7F-9978-431E-8EBC-D078CD6CCF27}"/>
    <cellStyle name="Comma 3 15 2 2 2" xfId="6973" xr:uid="{7F742329-731B-4CAD-AAFF-FB2A21D492D5}"/>
    <cellStyle name="Comma 3 15 2 2 2 2" xfId="18531" xr:uid="{A3FBA046-F375-4253-867F-31B17572B88F}"/>
    <cellStyle name="Comma 3 15 2 2 2 2 2" xfId="47938" xr:uid="{F8D31C5F-C08A-4F54-8DBE-DA596A8A9182}"/>
    <cellStyle name="Comma 3 15 2 2 2 2 3" xfId="29035" xr:uid="{4354E828-A388-43A5-9EAE-51F20AF454C1}"/>
    <cellStyle name="Comma 3 15 2 2 2 3" xfId="34548" xr:uid="{A1EFA40D-8C29-4169-AA2F-83816FE08130}"/>
    <cellStyle name="Comma 3 15 2 2 2 4" xfId="23783" xr:uid="{32804EAA-48D0-4768-A62B-A65109B71D0E}"/>
    <cellStyle name="Comma 3 15 2 2 3" xfId="4348" xr:uid="{2A260205-F098-489A-A98C-2661FA7B213A}"/>
    <cellStyle name="Comma 3 15 2 2 3 2" xfId="50564" xr:uid="{A37FF14E-2C00-44C4-84A1-93F28CA5CC7E}"/>
    <cellStyle name="Comma 3 15 2 2 3 3" xfId="37174" xr:uid="{BC2B9EB0-6C81-4320-8B6D-4BC5A6FF8156}"/>
    <cellStyle name="Comma 3 15 2 2 3 4" xfId="26409" xr:uid="{187890EF-DF70-4585-A3B8-FEEF432113D6}"/>
    <cellStyle name="Comma 3 15 2 2 4" xfId="9599" xr:uid="{0835F643-F0D3-4D94-BE8A-8DBEC367D624}"/>
    <cellStyle name="Comma 3 15 2 2 4 2" xfId="53190" xr:uid="{BCE9D39C-6BBB-483E-B5A2-FB7865E3AA3C}"/>
    <cellStyle name="Comma 3 15 2 2 4 3" xfId="39800" xr:uid="{3A3C52B3-E357-45A4-AF59-C3C1B8BA7280}"/>
    <cellStyle name="Comma 3 15 2 2 5" xfId="12225" xr:uid="{63C92BBB-9973-441C-9CC5-FA0527C1E757}"/>
    <cellStyle name="Comma 3 15 2 2 5 2" xfId="55815" xr:uid="{AE7A7929-23F3-4224-96F2-537827AF819F}"/>
    <cellStyle name="Comma 3 15 2 2 5 3" xfId="42425" xr:uid="{D45CDF7D-3C54-42A5-8688-5998890AEF61}"/>
    <cellStyle name="Comma 3 15 2 2 6" xfId="15378" xr:uid="{C8E6C79E-4FD8-4AD4-B6AA-36E9A8D8828A}"/>
    <cellStyle name="Comma 3 15 2 2 6 2" xfId="45051" xr:uid="{2C6CE3B2-DCF0-45B3-A17A-34532839EAA6}"/>
    <cellStyle name="Comma 3 15 2 2 7" xfId="58441" xr:uid="{6BA04A3E-19AA-4155-85CA-5C48844FEE16}"/>
    <cellStyle name="Comma 3 15 2 2 8" xfId="61068" xr:uid="{2C569635-9630-4ACA-94A1-140E79052043}"/>
    <cellStyle name="Comma 3 15 2 2 9" xfId="31661" xr:uid="{19B2280B-B1EA-4FDF-A814-50236FEBD639}"/>
    <cellStyle name="Comma 3 15 2 3" xfId="5651" xr:uid="{5F021915-AD04-4122-9E19-22BFA5141A0B}"/>
    <cellStyle name="Comma 3 15 2 3 2" xfId="17209" xr:uid="{6511E1BA-F8F8-489B-A7CD-C7B54BE40172}"/>
    <cellStyle name="Comma 3 15 2 3 2 2" xfId="46616" xr:uid="{6B8D35D1-C6B3-48E6-937C-68B243D345C5}"/>
    <cellStyle name="Comma 3 15 2 3 2 3" xfId="27713" xr:uid="{F01062E5-3781-49DF-B4E2-DD339CF1F03D}"/>
    <cellStyle name="Comma 3 15 2 3 3" xfId="14056" xr:uid="{9B10C94D-85B2-4A3B-B9D1-698874FCC448}"/>
    <cellStyle name="Comma 3 15 2 3 3 2" xfId="33226" xr:uid="{ECDF6305-F001-4BFB-9315-5DC5E9041F32}"/>
    <cellStyle name="Comma 3 15 2 3 4" xfId="22461" xr:uid="{678A06B2-543B-4DDA-88C3-73058B29CC48}"/>
    <cellStyle name="Comma 3 15 2 4" xfId="3026" xr:uid="{B6358D0A-771D-4101-BB3B-391149CC7A55}"/>
    <cellStyle name="Comma 3 15 2 4 2" xfId="16681" xr:uid="{35B4B2DD-3AE8-4237-8F88-F2B5BCF4B3AA}"/>
    <cellStyle name="Comma 3 15 2 4 2 2" xfId="49242" xr:uid="{F661331B-75A1-4C9F-9678-E11D7EC45F1B}"/>
    <cellStyle name="Comma 3 15 2 4 3" xfId="35852" xr:uid="{58E22C7E-7FEB-4D5F-A202-E7CF8A8FD78D}"/>
    <cellStyle name="Comma 3 15 2 4 4" xfId="25087" xr:uid="{EF001767-E8E5-4571-B3A8-FF85F8D614FE}"/>
    <cellStyle name="Comma 3 15 2 5" xfId="8277" xr:uid="{7232739D-4571-4815-87AB-A5D5770B152C}"/>
    <cellStyle name="Comma 3 15 2 5 2" xfId="51868" xr:uid="{29D220FA-D614-4E52-9770-8F839E003306}"/>
    <cellStyle name="Comma 3 15 2 5 3" xfId="38478" xr:uid="{392AD954-FD43-4A81-AE29-715F56538935}"/>
    <cellStyle name="Comma 3 15 2 6" xfId="10903" xr:uid="{741F02F5-A970-4C7E-BA72-4D799A868F2F}"/>
    <cellStyle name="Comma 3 15 2 6 2" xfId="54493" xr:uid="{B7D49D8B-9895-4DC9-80B4-BD2546B6662D}"/>
    <cellStyle name="Comma 3 15 2 6 3" xfId="41103" xr:uid="{FA88E141-2B4F-43D4-AC15-62C5ADA16203}"/>
    <cellStyle name="Comma 3 15 2 7" xfId="13528" xr:uid="{043B26BD-4831-437A-860F-DB372560D7FF}"/>
    <cellStyle name="Comma 3 15 2 7 2" xfId="43729" xr:uid="{1B4EF627-7E2B-4D14-90FC-3B8B755787D5}"/>
    <cellStyle name="Comma 3 15 2 8" xfId="57119" xr:uid="{DA22D7CC-D5B5-4340-9207-6294B91C5784}"/>
    <cellStyle name="Comma 3 15 2 9" xfId="59746" xr:uid="{35A76E9E-E35F-4546-B3EB-CD1C497A6034}"/>
    <cellStyle name="Comma 3 15 3" xfId="658" xr:uid="{00000000-0005-0000-0000-00002F000000}"/>
    <cellStyle name="Comma 3 15 3 10" xfId="30599" xr:uid="{F54484C4-7C8F-4189-B329-6C56236BFAA1}"/>
    <cellStyle name="Comma 3 15 3 11" xfId="20095" xr:uid="{65804697-7142-4F75-8D42-27DF817C5E3B}"/>
    <cellStyle name="Comma 3 15 3 2" xfId="1981" xr:uid="{0D513ACE-F956-4A1E-9B60-40AF2B5CE49C}"/>
    <cellStyle name="Comma 3 15 3 2 10" xfId="21417" xr:uid="{633795D4-B05F-4D2A-B43C-21D9EC8B21EA}"/>
    <cellStyle name="Comma 3 15 3 2 2" xfId="7233" xr:uid="{AD9E35A0-C205-4233-8551-07E8EFC7C5EF}"/>
    <cellStyle name="Comma 3 15 3 2 2 2" xfId="18791" xr:uid="{87CD6AD2-565E-4A70-B44D-937BCD9E4D70}"/>
    <cellStyle name="Comma 3 15 3 2 2 2 2" xfId="48198" xr:uid="{B832773C-DF91-447E-8888-E6A7160EA3C6}"/>
    <cellStyle name="Comma 3 15 3 2 2 2 3" xfId="29295" xr:uid="{2CFAFCDD-856F-48C4-89E5-716C2238AEE5}"/>
    <cellStyle name="Comma 3 15 3 2 2 3" xfId="34808" xr:uid="{96D0EBA3-F9F8-4FCC-AF2B-8C8C5BF66D1C}"/>
    <cellStyle name="Comma 3 15 3 2 2 4" xfId="24043" xr:uid="{21AAF4B2-D981-4EC5-A75B-EC1A56E11674}"/>
    <cellStyle name="Comma 3 15 3 2 3" xfId="4608" xr:uid="{6476EFCA-7692-4B8B-841D-59258D5E31B4}"/>
    <cellStyle name="Comma 3 15 3 2 3 2" xfId="50824" xr:uid="{D105503D-9BEA-4343-8D8F-BDA0ED430B63}"/>
    <cellStyle name="Comma 3 15 3 2 3 3" xfId="37434" xr:uid="{ACA9BFA6-07C7-425B-818C-8D5350E6CF63}"/>
    <cellStyle name="Comma 3 15 3 2 3 4" xfId="26669" xr:uid="{C417696B-BA2A-430D-9011-96060EF6BE3B}"/>
    <cellStyle name="Comma 3 15 3 2 4" xfId="9859" xr:uid="{39B7A2E7-6611-43EA-AFEF-C95DB2E46F30}"/>
    <cellStyle name="Comma 3 15 3 2 4 2" xfId="53450" xr:uid="{66F2C78D-EDC1-4F3A-A38E-9F185241C66A}"/>
    <cellStyle name="Comma 3 15 3 2 4 3" xfId="40060" xr:uid="{550BB86C-C59E-4168-886D-B1AF00902AD7}"/>
    <cellStyle name="Comma 3 15 3 2 5" xfId="12485" xr:uid="{3815E482-1649-4292-A12F-D4F0ECB725F2}"/>
    <cellStyle name="Comma 3 15 3 2 5 2" xfId="56075" xr:uid="{33B0A323-D95E-4581-8289-F27DAEF50DB8}"/>
    <cellStyle name="Comma 3 15 3 2 5 3" xfId="42685" xr:uid="{FDC36B92-7EC6-4F3B-9B79-E2CAE2ABB916}"/>
    <cellStyle name="Comma 3 15 3 2 6" xfId="15638" xr:uid="{E1E145F0-F1BB-431F-95AA-EF0DB2D4FA40}"/>
    <cellStyle name="Comma 3 15 3 2 6 2" xfId="45311" xr:uid="{61BB39BD-FF4A-491A-87B1-01675399B210}"/>
    <cellStyle name="Comma 3 15 3 2 7" xfId="58701" xr:uid="{348F4EA6-3C27-46D8-B02C-BF3CB1E6B840}"/>
    <cellStyle name="Comma 3 15 3 2 8" xfId="61328" xr:uid="{D6201813-D33A-43A9-8F02-B65A215CE473}"/>
    <cellStyle name="Comma 3 15 3 2 9" xfId="31921" xr:uid="{CCAFCB45-3263-4293-8ADA-83A37977B83F}"/>
    <cellStyle name="Comma 3 15 3 3" xfId="5911" xr:uid="{7447F371-12F9-4D03-BEAC-886C656B72A4}"/>
    <cellStyle name="Comma 3 15 3 3 2" xfId="17469" xr:uid="{567EB01D-8CE1-46CC-89B0-DEB1613F0038}"/>
    <cellStyle name="Comma 3 15 3 3 2 2" xfId="46876" xr:uid="{592E9AD2-AF12-49E6-825A-ED67DCCF9D35}"/>
    <cellStyle name="Comma 3 15 3 3 2 3" xfId="27973" xr:uid="{D244848F-C3E1-4154-A3E0-C328697B214C}"/>
    <cellStyle name="Comma 3 15 3 3 3" xfId="33486" xr:uid="{19C6EA13-54DF-4756-A844-422EA06BBFCC}"/>
    <cellStyle name="Comma 3 15 3 3 4" xfId="22721" xr:uid="{FB464FAA-B94D-4664-8C41-68963A9EDD31}"/>
    <cellStyle name="Comma 3 15 3 4" xfId="3286" xr:uid="{B75C11C3-A2B4-4879-80B4-50167CF7CE60}"/>
    <cellStyle name="Comma 3 15 3 4 2" xfId="49502" xr:uid="{BD298BB5-5674-42E9-A39F-F48FA5FFC28A}"/>
    <cellStyle name="Comma 3 15 3 4 3" xfId="36112" xr:uid="{3D8EBD04-382F-4DB0-9758-66CCDE63D35E}"/>
    <cellStyle name="Comma 3 15 3 4 4" xfId="25347" xr:uid="{CF713FFA-9D91-488A-AEE4-9A3C3173A900}"/>
    <cellStyle name="Comma 3 15 3 5" xfId="8537" xr:uid="{0ED4FB42-D5C6-4C62-8A62-0BA79A0F4061}"/>
    <cellStyle name="Comma 3 15 3 5 2" xfId="52128" xr:uid="{7F40D067-FE13-4447-85FF-9213E3F400F7}"/>
    <cellStyle name="Comma 3 15 3 5 3" xfId="38738" xr:uid="{1D11BC90-1E3C-4F35-95E8-7E7915334EA0}"/>
    <cellStyle name="Comma 3 15 3 6" xfId="11163" xr:uid="{C7536BED-D1AC-4732-A5B0-70505348C018}"/>
    <cellStyle name="Comma 3 15 3 6 2" xfId="54753" xr:uid="{3E43F2CE-CF3C-4580-A1D8-0A5B74C7B267}"/>
    <cellStyle name="Comma 3 15 3 6 3" xfId="41363" xr:uid="{735AC5AA-5A2E-4F34-80AE-E922B597587A}"/>
    <cellStyle name="Comma 3 15 3 7" xfId="14316" xr:uid="{2985CAA9-CAB0-43AE-B33F-EC2050B5859E}"/>
    <cellStyle name="Comma 3 15 3 7 2" xfId="43989" xr:uid="{E860511F-C14E-437E-A0D6-6D352472CE8E}"/>
    <cellStyle name="Comma 3 15 3 8" xfId="57379" xr:uid="{ED4F87AA-6D4F-44D4-8E01-F554CAAAE5EB}"/>
    <cellStyle name="Comma 3 15 3 9" xfId="60006" xr:uid="{1C4547FE-D7D0-42E4-89BE-B2DADCEA1AA8}"/>
    <cellStyle name="Comma 3 15 4" xfId="918" xr:uid="{00000000-0005-0000-0000-000030000000}"/>
    <cellStyle name="Comma 3 15 4 10" xfId="30859" xr:uid="{21FD3A80-7BB6-46A5-A0D0-BDACB99BFCA7}"/>
    <cellStyle name="Comma 3 15 4 11" xfId="20355" xr:uid="{F26059A7-0112-42E9-8640-6720F64FC012}"/>
    <cellStyle name="Comma 3 15 4 2" xfId="2241" xr:uid="{A3E0FEC8-BCA3-4716-AFBC-F6F37E7E2B87}"/>
    <cellStyle name="Comma 3 15 4 2 10" xfId="21677" xr:uid="{DF4A628A-BBD5-4319-8AA1-603269785BC9}"/>
    <cellStyle name="Comma 3 15 4 2 2" xfId="7493" xr:uid="{D326C3FB-700D-4D5D-AF78-41D55F05454A}"/>
    <cellStyle name="Comma 3 15 4 2 2 2" xfId="19051" xr:uid="{1CE3CE29-A3DF-41CF-9DC4-EBE5CEE48A1D}"/>
    <cellStyle name="Comma 3 15 4 2 2 2 2" xfId="48458" xr:uid="{7EBFA1BC-AD19-446A-AAF2-9B61128AB5B1}"/>
    <cellStyle name="Comma 3 15 4 2 2 2 3" xfId="29555" xr:uid="{0C45E8E0-04D9-4D4B-AD0B-BB077D47C1C6}"/>
    <cellStyle name="Comma 3 15 4 2 2 3" xfId="35068" xr:uid="{19ECB220-4CDA-4B61-8E23-BB8C8C0EE066}"/>
    <cellStyle name="Comma 3 15 4 2 2 4" xfId="24303" xr:uid="{0DBA4A14-D113-4F7E-B901-9862DBDAEDBD}"/>
    <cellStyle name="Comma 3 15 4 2 3" xfId="4868" xr:uid="{94E19866-624B-435B-B60C-E48EA228ACAB}"/>
    <cellStyle name="Comma 3 15 4 2 3 2" xfId="51084" xr:uid="{66E7B6F5-37E1-4816-B836-1FE94B77580A}"/>
    <cellStyle name="Comma 3 15 4 2 3 3" xfId="37694" xr:uid="{77E878E4-20B9-4659-B9AA-AE1CD5DB7920}"/>
    <cellStyle name="Comma 3 15 4 2 3 4" xfId="26929" xr:uid="{8F064DB6-4CD9-4920-A341-E98BCD01F55F}"/>
    <cellStyle name="Comma 3 15 4 2 4" xfId="10119" xr:uid="{0DA99DD1-DA1C-4E0D-B314-129F262CB6AD}"/>
    <cellStyle name="Comma 3 15 4 2 4 2" xfId="53710" xr:uid="{5FC0B36B-8E00-4D1D-8006-DD6C8D77BE2C}"/>
    <cellStyle name="Comma 3 15 4 2 4 3" xfId="40320" xr:uid="{53FB3CF3-A5D9-4934-9301-BCC92081B518}"/>
    <cellStyle name="Comma 3 15 4 2 5" xfId="12745" xr:uid="{15A9DAF3-B703-4BAE-98E8-22247FBF1B8F}"/>
    <cellStyle name="Comma 3 15 4 2 5 2" xfId="56335" xr:uid="{7BBEAA7D-236F-432C-B5D5-2A607FC28B73}"/>
    <cellStyle name="Comma 3 15 4 2 5 3" xfId="42945" xr:uid="{E266E037-5C29-49F2-96C1-F750EE971809}"/>
    <cellStyle name="Comma 3 15 4 2 6" xfId="15898" xr:uid="{38BC62E0-8E91-4016-B316-90B0E1FF747C}"/>
    <cellStyle name="Comma 3 15 4 2 6 2" xfId="45571" xr:uid="{66827153-7716-401D-89BC-CF03F01E74FE}"/>
    <cellStyle name="Comma 3 15 4 2 7" xfId="58961" xr:uid="{BFD404A3-5E1F-4FAF-B8EB-E2ECB3024A20}"/>
    <cellStyle name="Comma 3 15 4 2 8" xfId="61588" xr:uid="{5087BD59-A21F-4E27-8EAD-2ADDE9A62C5D}"/>
    <cellStyle name="Comma 3 15 4 2 9" xfId="32181" xr:uid="{C6F5026F-EC0C-4DA8-A06D-FA9FA53EFC9C}"/>
    <cellStyle name="Comma 3 15 4 3" xfId="6171" xr:uid="{44C414AF-9DC7-40E3-9AEC-44457B00CAEF}"/>
    <cellStyle name="Comma 3 15 4 3 2" xfId="17729" xr:uid="{2C44D855-66F6-414B-8F8D-FF8EFB5D8E2E}"/>
    <cellStyle name="Comma 3 15 4 3 2 2" xfId="47136" xr:uid="{A04430FA-F361-4516-AA48-4D8D7AB8A7F0}"/>
    <cellStyle name="Comma 3 15 4 3 2 3" xfId="28233" xr:uid="{76716799-3597-4909-AF21-E52E03DB4AB3}"/>
    <cellStyle name="Comma 3 15 4 3 3" xfId="33746" xr:uid="{2EE66795-CB23-4542-B7FD-34EEED369EE1}"/>
    <cellStyle name="Comma 3 15 4 3 4" xfId="22981" xr:uid="{3E187D27-0939-49FF-BA37-F37038977451}"/>
    <cellStyle name="Comma 3 15 4 4" xfId="3546" xr:uid="{D9FB4477-3FC1-4B37-82D9-F052E7E378E5}"/>
    <cellStyle name="Comma 3 15 4 4 2" xfId="49762" xr:uid="{6361B9C4-AA2D-4258-931C-0F32DD566A8C}"/>
    <cellStyle name="Comma 3 15 4 4 3" xfId="36372" xr:uid="{4FC1C26F-B7DD-422B-BD03-13CFDE6018F8}"/>
    <cellStyle name="Comma 3 15 4 4 4" xfId="25607" xr:uid="{F7EAB878-CB02-461A-B002-A369F49C9B13}"/>
    <cellStyle name="Comma 3 15 4 5" xfId="8797" xr:uid="{F105592A-8239-4DD3-8321-A776B50B42D6}"/>
    <cellStyle name="Comma 3 15 4 5 2" xfId="52388" xr:uid="{CD1A473F-5B90-41EA-AF99-CDC0DEAAA244}"/>
    <cellStyle name="Comma 3 15 4 5 3" xfId="38998" xr:uid="{F0C2435E-1839-481D-B273-9411147D9DDB}"/>
    <cellStyle name="Comma 3 15 4 6" xfId="11423" xr:uid="{6CFE39EB-5E3E-4596-AA06-E4DE50003DE4}"/>
    <cellStyle name="Comma 3 15 4 6 2" xfId="55013" xr:uid="{04A9BDAC-902F-4C1C-88F0-E70110F2B420}"/>
    <cellStyle name="Comma 3 15 4 6 3" xfId="41623" xr:uid="{9C923062-9951-4F05-8340-B46FB85F4A2D}"/>
    <cellStyle name="Comma 3 15 4 7" xfId="14576" xr:uid="{423CFA5C-F3CC-4DD0-9CF6-B0445F10B42D}"/>
    <cellStyle name="Comma 3 15 4 7 2" xfId="44249" xr:uid="{34ED3827-A298-44D5-8C04-9E56EABD5C40}"/>
    <cellStyle name="Comma 3 15 4 8" xfId="57639" xr:uid="{BCC58489-78D8-477D-91BB-BBBD4A4BFC8C}"/>
    <cellStyle name="Comma 3 15 4 9" xfId="60266" xr:uid="{BF4D3D20-D181-452E-BA15-17877BE81EA3}"/>
    <cellStyle name="Comma 3 15 5" xfId="1198" xr:uid="{14B1560C-2D5A-4E0C-A762-DB6C20AA51C9}"/>
    <cellStyle name="Comma 3 15 5 10" xfId="20635" xr:uid="{DFD59D99-7EC6-4CEF-B18C-24BAFA3FBB18}"/>
    <cellStyle name="Comma 3 15 5 2" xfId="6451" xr:uid="{057C8B75-7DED-495E-AE79-CC55E96621A7}"/>
    <cellStyle name="Comma 3 15 5 2 2" xfId="18009" xr:uid="{B36F7477-5A6C-460A-8747-B5A13E4A9DAF}"/>
    <cellStyle name="Comma 3 15 5 2 2 2" xfId="47416" xr:uid="{4A659F7B-CBAF-466B-B66B-48B99C0890F2}"/>
    <cellStyle name="Comma 3 15 5 2 2 3" xfId="28513" xr:uid="{98DCF76F-968D-4F8B-9516-CBDD4F1E7114}"/>
    <cellStyle name="Comma 3 15 5 2 3" xfId="34026" xr:uid="{E201B406-D430-434E-87C3-08B11F7F73F1}"/>
    <cellStyle name="Comma 3 15 5 2 4" xfId="23261" xr:uid="{FA8CEAB7-0861-4C9E-88E7-B6CEA81229B6}"/>
    <cellStyle name="Comma 3 15 5 3" xfId="3826" xr:uid="{E3EBE0B8-6E2C-43F0-8558-A823E8C4EB16}"/>
    <cellStyle name="Comma 3 15 5 3 2" xfId="50042" xr:uid="{881CF1A4-56A6-411B-920E-11B56D7C159A}"/>
    <cellStyle name="Comma 3 15 5 3 3" xfId="36652" xr:uid="{5050C6B3-4A85-4CEB-B9DC-F3B0BF140808}"/>
    <cellStyle name="Comma 3 15 5 3 4" xfId="25887" xr:uid="{73D91BE0-C226-4827-B6D5-4A0554F880E4}"/>
    <cellStyle name="Comma 3 15 5 4" xfId="9077" xr:uid="{FD822386-4526-4956-AD79-F751F52C669E}"/>
    <cellStyle name="Comma 3 15 5 4 2" xfId="52668" xr:uid="{349CFB9A-4411-46D2-ADB7-2CAFD6DD645F}"/>
    <cellStyle name="Comma 3 15 5 4 3" xfId="39278" xr:uid="{AD2FF445-52E7-4C11-BFBC-CA7FBF4D6BE9}"/>
    <cellStyle name="Comma 3 15 5 5" xfId="11703" xr:uid="{FF18A843-2F37-4D8E-9D06-7A5749CD97CD}"/>
    <cellStyle name="Comma 3 15 5 5 2" xfId="55293" xr:uid="{D98F14D0-AFFA-4429-83E2-83BD869C0583}"/>
    <cellStyle name="Comma 3 15 5 5 3" xfId="41903" xr:uid="{D981EDF1-C324-493D-A022-38D75AAA2BC8}"/>
    <cellStyle name="Comma 3 15 5 6" xfId="14856" xr:uid="{EEB3FE05-94AE-445B-9290-B8DED005EF3D}"/>
    <cellStyle name="Comma 3 15 5 6 2" xfId="44529" xr:uid="{E37F3E30-B890-4F5C-915C-22A7536F0DB5}"/>
    <cellStyle name="Comma 3 15 5 7" xfId="57919" xr:uid="{C082E995-7EC0-4132-AC9B-6DBF139C8F62}"/>
    <cellStyle name="Comma 3 15 5 8" xfId="60546" xr:uid="{B7DEBAA8-629E-4277-BD59-67D4EEAA4AF7}"/>
    <cellStyle name="Comma 3 15 5 9" xfId="31139" xr:uid="{70E44153-551B-498D-8BB6-0AAD664A12F9}"/>
    <cellStyle name="Comma 3 15 6" xfId="1461" xr:uid="{5E48901C-3B9F-4706-84FE-341A3224BE3F}"/>
    <cellStyle name="Comma 3 15 6 10" xfId="20897" xr:uid="{9A073AED-35DC-4B8A-BF39-DAF8C45183F1}"/>
    <cellStyle name="Comma 3 15 6 2" xfId="6713" xr:uid="{E8760E97-A45E-4253-9DA5-F07A69FE810F}"/>
    <cellStyle name="Comma 3 15 6 2 2" xfId="18271" xr:uid="{13D72C48-4584-4361-8919-F374A151AED1}"/>
    <cellStyle name="Comma 3 15 6 2 2 2" xfId="47678" xr:uid="{465D895D-A931-4F3B-9900-7C1CC070534F}"/>
    <cellStyle name="Comma 3 15 6 2 2 3" xfId="28775" xr:uid="{B008AD5D-FDF0-4481-BD72-C62455D19EEC}"/>
    <cellStyle name="Comma 3 15 6 2 3" xfId="34288" xr:uid="{C43961D8-966F-4BC1-837E-2F74084EE855}"/>
    <cellStyle name="Comma 3 15 6 2 4" xfId="23523" xr:uid="{BE8EEEB0-B005-432A-9C52-D7CC8570C158}"/>
    <cellStyle name="Comma 3 15 6 3" xfId="4088" xr:uid="{79088524-B52A-4DD4-B421-950F6D33C448}"/>
    <cellStyle name="Comma 3 15 6 3 2" xfId="50304" xr:uid="{680BF854-2CAD-4520-B69A-2B379356B04C}"/>
    <cellStyle name="Comma 3 15 6 3 3" xfId="36914" xr:uid="{ED2A3DBE-0017-4C8A-BCA1-6B4951F5D898}"/>
    <cellStyle name="Comma 3 15 6 3 4" xfId="26149" xr:uid="{729D8F21-7566-47BD-8C97-83ADDBA81EDC}"/>
    <cellStyle name="Comma 3 15 6 4" xfId="9339" xr:uid="{D655C6EF-CB81-4CAE-A09B-7A8A56550599}"/>
    <cellStyle name="Comma 3 15 6 4 2" xfId="52930" xr:uid="{E4FE5381-BE33-4682-9DD6-20B1AD0D74E6}"/>
    <cellStyle name="Comma 3 15 6 4 3" xfId="39540" xr:uid="{0115A4CC-A6D8-4890-8E19-192D00392490}"/>
    <cellStyle name="Comma 3 15 6 5" xfId="11965" xr:uid="{ADCAF128-6043-4F7C-A103-F245BA240141}"/>
    <cellStyle name="Comma 3 15 6 5 2" xfId="55555" xr:uid="{197EEF74-FC57-4228-82F1-76BF424D465C}"/>
    <cellStyle name="Comma 3 15 6 5 3" xfId="42165" xr:uid="{15266BA5-9B1E-44D5-B097-DF6C7C3478F2}"/>
    <cellStyle name="Comma 3 15 6 6" xfId="15118" xr:uid="{10083D00-FBCB-4A21-87A3-F0AB56777AD0}"/>
    <cellStyle name="Comma 3 15 6 6 2" xfId="44791" xr:uid="{DF12D2E3-5EE8-4182-9FEF-BDD7FD280A74}"/>
    <cellStyle name="Comma 3 15 6 7" xfId="58181" xr:uid="{29BC70E6-6D0C-44C3-8060-CBC3FEDFF139}"/>
    <cellStyle name="Comma 3 15 6 8" xfId="60808" xr:uid="{82784B78-0DBA-4300-BD3D-69CFF5DFDC31}"/>
    <cellStyle name="Comma 3 15 6 9" xfId="31401" xr:uid="{55163B3F-776B-4CF1-AFAE-D80B5526EB11}"/>
    <cellStyle name="Comma 3 15 7" xfId="2504" xr:uid="{BD193D8B-0ED5-405E-AB35-C5E76F34525A}"/>
    <cellStyle name="Comma 3 15 7 10" xfId="21939" xr:uid="{C39B8743-7106-407E-8ECA-6606EB3A8C9B}"/>
    <cellStyle name="Comma 3 15 7 2" xfId="7755" xr:uid="{B8AB0546-0A60-4B47-ABFD-532830C439CD}"/>
    <cellStyle name="Comma 3 15 7 2 2" xfId="19313" xr:uid="{54F0A45A-8C03-46BE-940B-C5BB9FD79034}"/>
    <cellStyle name="Comma 3 15 7 2 2 2" xfId="48720" xr:uid="{8A467BF9-D8F5-4FF3-BF82-6AF7EA012720}"/>
    <cellStyle name="Comma 3 15 7 2 2 3" xfId="29817" xr:uid="{3F1C4768-E660-427C-96F2-4FEDD3829AEA}"/>
    <cellStyle name="Comma 3 15 7 2 3" xfId="35330" xr:uid="{5B14F6AD-F23E-46E7-B5E8-C7AE3DE79277}"/>
    <cellStyle name="Comma 3 15 7 2 4" xfId="24565" xr:uid="{13ABF040-F0C8-4B02-822D-85ECB28B89A7}"/>
    <cellStyle name="Comma 3 15 7 3" xfId="5130" xr:uid="{6F90CCA9-CBF7-4F0F-ADF1-31326F5F0247}"/>
    <cellStyle name="Comma 3 15 7 3 2" xfId="51346" xr:uid="{42C75540-8573-4C9A-834E-3A8FB869A843}"/>
    <cellStyle name="Comma 3 15 7 3 3" xfId="37956" xr:uid="{A89F4342-95BA-4411-940A-481CC6005635}"/>
    <cellStyle name="Comma 3 15 7 3 4" xfId="27191" xr:uid="{EFB089AE-7064-4B22-952B-14BFBC862976}"/>
    <cellStyle name="Comma 3 15 7 4" xfId="10381" xr:uid="{751F43A6-89C9-4233-AECC-813C4001BE9F}"/>
    <cellStyle name="Comma 3 15 7 4 2" xfId="53972" xr:uid="{D4E85097-AE61-42D2-B2F2-49649B923468}"/>
    <cellStyle name="Comma 3 15 7 4 3" xfId="40582" xr:uid="{046AADEC-A5E0-4532-ACE5-D8C7B9C25994}"/>
    <cellStyle name="Comma 3 15 7 5" xfId="13007" xr:uid="{B68A96A7-1717-4D5D-B5A1-6B5050DD90FA}"/>
    <cellStyle name="Comma 3 15 7 5 2" xfId="56597" xr:uid="{C0D12D1A-A9DB-4418-AE1C-1D3BCC1CDF0C}"/>
    <cellStyle name="Comma 3 15 7 5 3" xfId="43207" xr:uid="{3866AB1D-28E8-4500-B58B-DB4E47F381FE}"/>
    <cellStyle name="Comma 3 15 7 6" xfId="16160" xr:uid="{08CBAE81-ED50-488D-B6EF-79171FFFB2E4}"/>
    <cellStyle name="Comma 3 15 7 6 2" xfId="45833" xr:uid="{0B8B801D-4ADA-4241-B7CB-D38FD4928FF1}"/>
    <cellStyle name="Comma 3 15 7 7" xfId="59223" xr:uid="{046ABE57-E1B1-4C4D-8EF9-606ADA079611}"/>
    <cellStyle name="Comma 3 15 7 8" xfId="61850" xr:uid="{673B9847-AE42-40DB-9D48-13ED053780D5}"/>
    <cellStyle name="Comma 3 15 7 9" xfId="32443" xr:uid="{E02B500D-047E-490D-BC03-A9AD5835BA95}"/>
    <cellStyle name="Comma 3 15 8" xfId="5391" xr:uid="{537AA18B-C2D6-4459-A310-7023648B4578}"/>
    <cellStyle name="Comma 3 15 8 2" xfId="16949" xr:uid="{7FBB6DB6-4991-432D-ADD4-981A19E87903}"/>
    <cellStyle name="Comma 3 15 8 2 2" xfId="46095" xr:uid="{044D1D54-CC9E-4383-90D1-E5C2AB47CA6A}"/>
    <cellStyle name="Comma 3 15 8 2 3" xfId="27453" xr:uid="{7A748B68-4816-4602-809D-11DD22421109}"/>
    <cellStyle name="Comma 3 15 8 3" xfId="13796" xr:uid="{17512B0D-A7AA-4F3E-9FA5-CD844C2B1599}"/>
    <cellStyle name="Comma 3 15 8 3 2" xfId="32705" xr:uid="{7505F206-656F-4ADC-B7CF-B1C30A56AE6C}"/>
    <cellStyle name="Comma 3 15 8 4" xfId="22201" xr:uid="{18DAE04F-F009-40F8-9430-0FFC1AB22EF5}"/>
    <cellStyle name="Comma 3 15 9" xfId="2766" xr:uid="{15331B46-F7F8-42A6-AE97-5237BCA3EFB4}"/>
    <cellStyle name="Comma 3 15 9 2" xfId="16421" xr:uid="{9CF8CDC0-0999-4C8B-98C7-A33EEC0C502B}"/>
    <cellStyle name="Comma 3 15 9 2 2" xfId="46356" xr:uid="{096146FB-26C5-46E8-9EBC-64C970BA26C3}"/>
    <cellStyle name="Comma 3 15 9 3" xfId="32966" xr:uid="{602380C2-94C9-48DF-90FA-16C811D4948D}"/>
    <cellStyle name="Comma 3 15 9 4" xfId="24827" xr:uid="{A2100BB0-101F-43FA-87D9-EE1FA5924FA6}"/>
    <cellStyle name="Comma 3 16" xfId="169" xr:uid="{00000000-0005-0000-0000-000031000000}"/>
    <cellStyle name="Comma 3 16 10" xfId="8049" xr:uid="{DCBE53DE-D852-4960-8547-0FAA80F72E4C}"/>
    <cellStyle name="Comma 3 16 10 2" xfId="49014" xr:uid="{613FD401-6AD9-44CE-884E-5D945423ADBD}"/>
    <cellStyle name="Comma 3 16 10 3" xfId="35624" xr:uid="{CB56C463-1723-4836-BAD3-3A53018F629F}"/>
    <cellStyle name="Comma 3 16 11" xfId="10675" xr:uid="{60EA8BAD-4325-402B-8B57-06E7670128BA}"/>
    <cellStyle name="Comma 3 16 11 2" xfId="51640" xr:uid="{1B0F9B54-322A-4CF1-B560-1D3CBB1BA0A3}"/>
    <cellStyle name="Comma 3 16 11 3" xfId="38250" xr:uid="{1AF8B824-8E83-4DC0-9847-2BB07336037E}"/>
    <cellStyle name="Comma 3 16 12" xfId="13300" xr:uid="{3FEBF528-ECDC-40A0-90DB-D9ECEE7C52F5}"/>
    <cellStyle name="Comma 3 16 12 2" xfId="54265" xr:uid="{4F1AE7C7-A9B9-45AA-BC2F-3098BC63397F}"/>
    <cellStyle name="Comma 3 16 12 3" xfId="40875" xr:uid="{E96337BE-3039-4EA5-8038-CD3E87246901}"/>
    <cellStyle name="Comma 3 16 13" xfId="43501" xr:uid="{7CBCE34E-06FC-4E17-A540-BB287D192234}"/>
    <cellStyle name="Comma 3 16 14" xfId="56891" xr:uid="{30319688-838A-4533-8144-A2EA53A541E6}"/>
    <cellStyle name="Comma 3 16 15" xfId="59518" xr:uid="{959E89AD-54C5-4CEF-B4B7-7EE6D239E467}"/>
    <cellStyle name="Comma 3 16 16" xfId="30111" xr:uid="{C205855A-219D-4830-ACA5-CE311C940CC4}"/>
    <cellStyle name="Comma 3 16 17" xfId="19607" xr:uid="{DF09D18D-1642-4C51-A641-DB91000CA9D2}"/>
    <cellStyle name="Comma 3 16 2" xfId="430" xr:uid="{00000000-0005-0000-0000-000032000000}"/>
    <cellStyle name="Comma 3 16 2 10" xfId="30371" xr:uid="{DA203EE7-70ED-4ACF-9287-D4BE970BC435}"/>
    <cellStyle name="Comma 3 16 2 11" xfId="19867" xr:uid="{E6F07220-4F41-4E35-BE54-D904DCFF4F17}"/>
    <cellStyle name="Comma 3 16 2 2" xfId="1753" xr:uid="{E13AC49B-012C-435F-BDCA-3A09FEACDE71}"/>
    <cellStyle name="Comma 3 16 2 2 10" xfId="21189" xr:uid="{DAD4B6C2-18CF-4B7D-84EC-9881DE31B2FF}"/>
    <cellStyle name="Comma 3 16 2 2 2" xfId="7005" xr:uid="{B39C91C3-7121-44B5-A247-D8B21B5DFA34}"/>
    <cellStyle name="Comma 3 16 2 2 2 2" xfId="18563" xr:uid="{380B8317-E624-4284-8E3B-31460AD2A26D}"/>
    <cellStyle name="Comma 3 16 2 2 2 2 2" xfId="47970" xr:uid="{B2989044-F8A8-49CE-81F4-8DBF444EFED9}"/>
    <cellStyle name="Comma 3 16 2 2 2 2 3" xfId="29067" xr:uid="{DEB51A13-E647-45FA-B19E-74CEDDF53806}"/>
    <cellStyle name="Comma 3 16 2 2 2 3" xfId="34580" xr:uid="{F85BAF9D-D51A-474A-ADD1-DA4520EA123D}"/>
    <cellStyle name="Comma 3 16 2 2 2 4" xfId="23815" xr:uid="{B8038030-360F-44E3-B406-E0525AF64EF7}"/>
    <cellStyle name="Comma 3 16 2 2 3" xfId="4380" xr:uid="{7072116E-7530-4DBC-BE66-224513CB6388}"/>
    <cellStyle name="Comma 3 16 2 2 3 2" xfId="50596" xr:uid="{49E33DC8-E31F-421B-A030-F1D53EBE4D3D}"/>
    <cellStyle name="Comma 3 16 2 2 3 3" xfId="37206" xr:uid="{9622DAA1-C457-4229-95C3-2E1BCE74E3C0}"/>
    <cellStyle name="Comma 3 16 2 2 3 4" xfId="26441" xr:uid="{56D963A1-1EB8-4158-B057-1742FB29E985}"/>
    <cellStyle name="Comma 3 16 2 2 4" xfId="9631" xr:uid="{838C8A03-711B-4E1E-AA2A-F60A4A5BC572}"/>
    <cellStyle name="Comma 3 16 2 2 4 2" xfId="53222" xr:uid="{C50C5E1B-AF8E-4410-A640-377FCCADF865}"/>
    <cellStyle name="Comma 3 16 2 2 4 3" xfId="39832" xr:uid="{CD4A8A03-EB3F-4F64-94A8-B780FD3A466C}"/>
    <cellStyle name="Comma 3 16 2 2 5" xfId="12257" xr:uid="{82929FD0-6055-4DE8-98CB-8D4C436D0CA5}"/>
    <cellStyle name="Comma 3 16 2 2 5 2" xfId="55847" xr:uid="{E135B2D7-5273-49E2-9028-616F4FC694D2}"/>
    <cellStyle name="Comma 3 16 2 2 5 3" xfId="42457" xr:uid="{FB314BE2-0ADC-4E31-B7C4-0E294A0D574C}"/>
    <cellStyle name="Comma 3 16 2 2 6" xfId="15410" xr:uid="{535B0983-D94B-4DFD-A87C-7951871AF6C3}"/>
    <cellStyle name="Comma 3 16 2 2 6 2" xfId="45083" xr:uid="{C43E5FB4-BF3D-4FAA-A5D4-152348DFD70E}"/>
    <cellStyle name="Comma 3 16 2 2 7" xfId="58473" xr:uid="{3D8A6329-D596-4779-B50C-20D126A8884A}"/>
    <cellStyle name="Comma 3 16 2 2 8" xfId="61100" xr:uid="{DD791D66-9629-4756-9BCB-EEBC2ADD0D65}"/>
    <cellStyle name="Comma 3 16 2 2 9" xfId="31693" xr:uid="{90FEB022-24D5-4BF8-84E4-82377315195C}"/>
    <cellStyle name="Comma 3 16 2 3" xfId="5683" xr:uid="{E5B06A45-1CE7-4876-90A1-81F5C221D641}"/>
    <cellStyle name="Comma 3 16 2 3 2" xfId="17241" xr:uid="{EBFC3990-EF17-4EC6-AAFE-71AFA12646B0}"/>
    <cellStyle name="Comma 3 16 2 3 2 2" xfId="46648" xr:uid="{90282ABB-FDF0-44E6-B486-0D4E3C12128F}"/>
    <cellStyle name="Comma 3 16 2 3 2 3" xfId="27745" xr:uid="{6201F40A-B780-4094-94C6-BCA7B44EAEEC}"/>
    <cellStyle name="Comma 3 16 2 3 3" xfId="14088" xr:uid="{CD210F54-32BD-4EC5-9B6B-A21B35B33DDE}"/>
    <cellStyle name="Comma 3 16 2 3 3 2" xfId="33258" xr:uid="{4E11AC3C-CE50-45AE-B020-10EBAEE17C92}"/>
    <cellStyle name="Comma 3 16 2 3 4" xfId="22493" xr:uid="{B224DA3A-E1FA-404A-AA94-9FE446EAC7C1}"/>
    <cellStyle name="Comma 3 16 2 4" xfId="3058" xr:uid="{5A03CE32-1319-4366-8443-688B3D7D538A}"/>
    <cellStyle name="Comma 3 16 2 4 2" xfId="16713" xr:uid="{1D13566A-91FC-4715-AD9C-A91B2E9C33FF}"/>
    <cellStyle name="Comma 3 16 2 4 2 2" xfId="49274" xr:uid="{E14E16BA-B75F-4EC3-89A8-886DB355D9B9}"/>
    <cellStyle name="Comma 3 16 2 4 3" xfId="35884" xr:uid="{DE290747-F05A-4ECD-9E3E-58F4A8768733}"/>
    <cellStyle name="Comma 3 16 2 4 4" xfId="25119" xr:uid="{36834481-64AE-4BDE-9D3D-19BF8790A5AE}"/>
    <cellStyle name="Comma 3 16 2 5" xfId="8309" xr:uid="{9E43D74A-CCAB-4EC9-BB85-9414A77FE427}"/>
    <cellStyle name="Comma 3 16 2 5 2" xfId="51900" xr:uid="{69B8060D-E6CB-454F-998E-5C81D5914BFF}"/>
    <cellStyle name="Comma 3 16 2 5 3" xfId="38510" xr:uid="{20D9D73C-F7B3-4879-9BF1-66E84074A43B}"/>
    <cellStyle name="Comma 3 16 2 6" xfId="10935" xr:uid="{E96B26C5-AACC-4DAD-8045-658050885C7E}"/>
    <cellStyle name="Comma 3 16 2 6 2" xfId="54525" xr:uid="{44B6442A-D0E3-42F6-A74D-B12A62A99436}"/>
    <cellStyle name="Comma 3 16 2 6 3" xfId="41135" xr:uid="{4C2FB629-634B-488C-8EF5-40ECA33F80B1}"/>
    <cellStyle name="Comma 3 16 2 7" xfId="13560" xr:uid="{642809D1-F04F-4316-9E7C-921B9F5EAA21}"/>
    <cellStyle name="Comma 3 16 2 7 2" xfId="43761" xr:uid="{954501CD-63AA-4513-95AF-78A2749C0C8E}"/>
    <cellStyle name="Comma 3 16 2 8" xfId="57151" xr:uid="{72B0F387-6229-4809-9468-B1A3646996D3}"/>
    <cellStyle name="Comma 3 16 2 9" xfId="59778" xr:uid="{8320B293-3E99-4439-824D-2DD3FF2A2FA3}"/>
    <cellStyle name="Comma 3 16 3" xfId="690" xr:uid="{00000000-0005-0000-0000-000033000000}"/>
    <cellStyle name="Comma 3 16 3 10" xfId="30631" xr:uid="{5D21860A-6A10-4598-A9AC-5EC0D39E31EE}"/>
    <cellStyle name="Comma 3 16 3 11" xfId="20127" xr:uid="{C9DD529E-7065-449C-ADFC-3CCDF3D33869}"/>
    <cellStyle name="Comma 3 16 3 2" xfId="2013" xr:uid="{E53B1A20-6FF5-4E58-B3CA-1B6E3177EFE4}"/>
    <cellStyle name="Comma 3 16 3 2 10" xfId="21449" xr:uid="{F9868E2C-A09E-4EE7-81D1-E35CDD100B1A}"/>
    <cellStyle name="Comma 3 16 3 2 2" xfId="7265" xr:uid="{9AF43913-29A3-4CC5-B14D-4E046D1A4AF5}"/>
    <cellStyle name="Comma 3 16 3 2 2 2" xfId="18823" xr:uid="{BD88073D-879A-41F3-8AD2-08E545C532AA}"/>
    <cellStyle name="Comma 3 16 3 2 2 2 2" xfId="48230" xr:uid="{8240CBDE-3382-43A5-9B8F-B8F6E2A301C9}"/>
    <cellStyle name="Comma 3 16 3 2 2 2 3" xfId="29327" xr:uid="{7F7388A5-5805-448E-B322-BF87D1EC40A7}"/>
    <cellStyle name="Comma 3 16 3 2 2 3" xfId="34840" xr:uid="{C7E65C80-B31A-46BD-80A4-C690C4AA3F14}"/>
    <cellStyle name="Comma 3 16 3 2 2 4" xfId="24075" xr:uid="{F05AA5A6-C5EE-481C-94D9-7D28BBD2508D}"/>
    <cellStyle name="Comma 3 16 3 2 3" xfId="4640" xr:uid="{702C604B-6DD2-450A-856B-81D1E6135529}"/>
    <cellStyle name="Comma 3 16 3 2 3 2" xfId="50856" xr:uid="{EFD23B75-3E83-438B-946C-1F38BC8D818F}"/>
    <cellStyle name="Comma 3 16 3 2 3 3" xfId="37466" xr:uid="{19CE5F3D-0278-4EC9-90D6-8390C798AFF9}"/>
    <cellStyle name="Comma 3 16 3 2 3 4" xfId="26701" xr:uid="{7A319A32-D590-4405-B8CF-9E8121D1F7FB}"/>
    <cellStyle name="Comma 3 16 3 2 4" xfId="9891" xr:uid="{9C98B0EA-B334-4DA7-A355-1EC2F97C140D}"/>
    <cellStyle name="Comma 3 16 3 2 4 2" xfId="53482" xr:uid="{FEEFDC55-B8F4-4338-BC2F-9F29318A3C8D}"/>
    <cellStyle name="Comma 3 16 3 2 4 3" xfId="40092" xr:uid="{9B6CE048-9D59-47FA-B4C6-A2D9D7AB7EAC}"/>
    <cellStyle name="Comma 3 16 3 2 5" xfId="12517" xr:uid="{3A067141-D838-4288-9A83-7A2F074BF505}"/>
    <cellStyle name="Comma 3 16 3 2 5 2" xfId="56107" xr:uid="{2A809BB8-C282-479F-91FA-8220FDFDDBA0}"/>
    <cellStyle name="Comma 3 16 3 2 5 3" xfId="42717" xr:uid="{7E567220-FCBF-49FF-9AEF-EEDB172D233C}"/>
    <cellStyle name="Comma 3 16 3 2 6" xfId="15670" xr:uid="{58193A75-25ED-47F5-A89E-CBF645C82EE3}"/>
    <cellStyle name="Comma 3 16 3 2 6 2" xfId="45343" xr:uid="{5A3DDB30-EE84-4D24-8F51-1DEAE3B1D842}"/>
    <cellStyle name="Comma 3 16 3 2 7" xfId="58733" xr:uid="{620A4FD9-D2B9-4FD6-A43A-6B667B32FA4F}"/>
    <cellStyle name="Comma 3 16 3 2 8" xfId="61360" xr:uid="{6CD21368-0DEB-4FE8-8D92-B89F75A3FE13}"/>
    <cellStyle name="Comma 3 16 3 2 9" xfId="31953" xr:uid="{E435A5D2-B27F-428D-BA22-A842E60082A6}"/>
    <cellStyle name="Comma 3 16 3 3" xfId="5943" xr:uid="{940CAD15-E962-413C-AE8A-6F1390DB9E5D}"/>
    <cellStyle name="Comma 3 16 3 3 2" xfId="17501" xr:uid="{17B63A68-31B3-4D77-9CBC-96EEF2FC2D8A}"/>
    <cellStyle name="Comma 3 16 3 3 2 2" xfId="46908" xr:uid="{B6BE829E-34B3-4F7D-B5E9-E82781EE80D7}"/>
    <cellStyle name="Comma 3 16 3 3 2 3" xfId="28005" xr:uid="{E3399F18-55AA-4AF0-9E23-60D72AE3892C}"/>
    <cellStyle name="Comma 3 16 3 3 3" xfId="33518" xr:uid="{2B6223FA-BAB0-41AA-8D4C-6DF621A646D0}"/>
    <cellStyle name="Comma 3 16 3 3 4" xfId="22753" xr:uid="{ED39EA7F-2880-4D25-BDE5-1C21E873C34D}"/>
    <cellStyle name="Comma 3 16 3 4" xfId="3318" xr:uid="{1D4E8918-922B-4242-A2A1-F5F3C35D949B}"/>
    <cellStyle name="Comma 3 16 3 4 2" xfId="49534" xr:uid="{AF4046FF-57DA-4113-B9B3-CAC16F7243DF}"/>
    <cellStyle name="Comma 3 16 3 4 3" xfId="36144" xr:uid="{8CEEF69D-9F7B-4F89-9628-0385EA028C98}"/>
    <cellStyle name="Comma 3 16 3 4 4" xfId="25379" xr:uid="{B586ECB6-801A-448C-9F28-10B47152CF94}"/>
    <cellStyle name="Comma 3 16 3 5" xfId="8569" xr:uid="{FE5507C6-AFA5-4FB0-97A5-38F5FCA09663}"/>
    <cellStyle name="Comma 3 16 3 5 2" xfId="52160" xr:uid="{C2AE47F9-1483-4365-9C79-00B62133CDC8}"/>
    <cellStyle name="Comma 3 16 3 5 3" xfId="38770" xr:uid="{6F1EA76F-4D7E-4E6F-B29C-31A879CA9E08}"/>
    <cellStyle name="Comma 3 16 3 6" xfId="11195" xr:uid="{B2750C41-4F5B-496B-BC43-09CE3FE59C19}"/>
    <cellStyle name="Comma 3 16 3 6 2" xfId="54785" xr:uid="{2D866E66-6B95-4971-9C08-B5DDCE4DD002}"/>
    <cellStyle name="Comma 3 16 3 6 3" xfId="41395" xr:uid="{5D0B4CE8-D8BB-4B95-A617-74451679E632}"/>
    <cellStyle name="Comma 3 16 3 7" xfId="14348" xr:uid="{3D29E72F-9204-4A77-8F48-8DC42BFFBD04}"/>
    <cellStyle name="Comma 3 16 3 7 2" xfId="44021" xr:uid="{10DF3B29-6384-45F2-93C5-7D44163062FA}"/>
    <cellStyle name="Comma 3 16 3 8" xfId="57411" xr:uid="{26FC2267-6FF7-4615-A364-B683CA13CED3}"/>
    <cellStyle name="Comma 3 16 3 9" xfId="60038" xr:uid="{407C2CD8-389A-470C-A9AC-BC0836FBE214}"/>
    <cellStyle name="Comma 3 16 4" xfId="950" xr:uid="{00000000-0005-0000-0000-000034000000}"/>
    <cellStyle name="Comma 3 16 4 10" xfId="30891" xr:uid="{003B78B3-1FD6-4A9C-9492-C9544F61B9DE}"/>
    <cellStyle name="Comma 3 16 4 11" xfId="20387" xr:uid="{4116F7D9-2BC9-4A43-9F6E-02F649B5FA97}"/>
    <cellStyle name="Comma 3 16 4 2" xfId="2273" xr:uid="{16A37D66-1AD5-4A0A-88D2-8EFB61EEB957}"/>
    <cellStyle name="Comma 3 16 4 2 10" xfId="21709" xr:uid="{08B8170D-7A9D-43E6-9457-FC8C8765BDCD}"/>
    <cellStyle name="Comma 3 16 4 2 2" xfId="7525" xr:uid="{69873332-4BE8-4958-A6B0-8B09F32F2D8D}"/>
    <cellStyle name="Comma 3 16 4 2 2 2" xfId="19083" xr:uid="{25EB3394-2CA1-40CC-8E00-DD8B879D66D5}"/>
    <cellStyle name="Comma 3 16 4 2 2 2 2" xfId="48490" xr:uid="{7CEB473C-B27C-43A0-B4E1-B58768039636}"/>
    <cellStyle name="Comma 3 16 4 2 2 2 3" xfId="29587" xr:uid="{18D0EC6E-571B-4683-B319-8D91CB1DD298}"/>
    <cellStyle name="Comma 3 16 4 2 2 3" xfId="35100" xr:uid="{CECB9607-C455-4F52-8AEF-53E8BC494565}"/>
    <cellStyle name="Comma 3 16 4 2 2 4" xfId="24335" xr:uid="{E47B4484-BCBE-452C-A66A-B5DBADEBEC9B}"/>
    <cellStyle name="Comma 3 16 4 2 3" xfId="4900" xr:uid="{320FC76F-5484-496E-8983-A54EDFDC09F2}"/>
    <cellStyle name="Comma 3 16 4 2 3 2" xfId="51116" xr:uid="{F4C11B66-4E23-4D78-8EAE-97506D0F770B}"/>
    <cellStyle name="Comma 3 16 4 2 3 3" xfId="37726" xr:uid="{1FB880FE-E1C7-4CD5-A1E1-3CFCEDC01ED3}"/>
    <cellStyle name="Comma 3 16 4 2 3 4" xfId="26961" xr:uid="{95DB8ED4-0FAC-4DC4-9D49-239AF1071C36}"/>
    <cellStyle name="Comma 3 16 4 2 4" xfId="10151" xr:uid="{758E5278-631F-4C78-BFC3-151607541134}"/>
    <cellStyle name="Comma 3 16 4 2 4 2" xfId="53742" xr:uid="{B3C2CEA4-94DC-44C7-8A92-61FB9EA69355}"/>
    <cellStyle name="Comma 3 16 4 2 4 3" xfId="40352" xr:uid="{77BDD846-7F86-4F22-9673-F2451D30AA05}"/>
    <cellStyle name="Comma 3 16 4 2 5" xfId="12777" xr:uid="{3CD2531D-8E7A-47D3-97BA-FE1DC59ED571}"/>
    <cellStyle name="Comma 3 16 4 2 5 2" xfId="56367" xr:uid="{30BF8DC3-23D9-40B3-8203-90E7FB06FE25}"/>
    <cellStyle name="Comma 3 16 4 2 5 3" xfId="42977" xr:uid="{62ECD1A6-D42E-4D7E-BF94-A0FBB3785AF0}"/>
    <cellStyle name="Comma 3 16 4 2 6" xfId="15930" xr:uid="{DFEECF9C-17F1-4383-BE44-050639FA8F53}"/>
    <cellStyle name="Comma 3 16 4 2 6 2" xfId="45603" xr:uid="{C099F345-7FF8-4771-BAC0-6AD6F613C265}"/>
    <cellStyle name="Comma 3 16 4 2 7" xfId="58993" xr:uid="{0CEC1841-2E94-48BD-8D60-C60DCCF638DD}"/>
    <cellStyle name="Comma 3 16 4 2 8" xfId="61620" xr:uid="{8AB5633C-C39E-4B6B-9FB7-E8DF739DC396}"/>
    <cellStyle name="Comma 3 16 4 2 9" xfId="32213" xr:uid="{D8A472D9-C25C-4D60-9DF3-6C3A0283A6BC}"/>
    <cellStyle name="Comma 3 16 4 3" xfId="6203" xr:uid="{7C248433-FF26-48B0-AA87-FB2D47D7A4D9}"/>
    <cellStyle name="Comma 3 16 4 3 2" xfId="17761" xr:uid="{92A91BB4-2437-4F78-A9F1-9C1A60A3D9A0}"/>
    <cellStyle name="Comma 3 16 4 3 2 2" xfId="47168" xr:uid="{E32B2690-4612-44E2-99DC-F5B35890438E}"/>
    <cellStyle name="Comma 3 16 4 3 2 3" xfId="28265" xr:uid="{986E1E92-12DF-4FCA-9520-CC0EF235707B}"/>
    <cellStyle name="Comma 3 16 4 3 3" xfId="33778" xr:uid="{865A78AB-D562-4314-BB29-94AB8B924412}"/>
    <cellStyle name="Comma 3 16 4 3 4" xfId="23013" xr:uid="{331456F9-A8A2-4F29-A34A-D213978310CA}"/>
    <cellStyle name="Comma 3 16 4 4" xfId="3578" xr:uid="{D698F51D-D2F2-4B44-8279-F80D8551DD15}"/>
    <cellStyle name="Comma 3 16 4 4 2" xfId="49794" xr:uid="{019FEDD2-9A78-4D8C-8491-8813771563F5}"/>
    <cellStyle name="Comma 3 16 4 4 3" xfId="36404" xr:uid="{65F30E56-B14F-4237-98D9-CFBA085DC02B}"/>
    <cellStyle name="Comma 3 16 4 4 4" xfId="25639" xr:uid="{F3D79B1F-1FD4-42D0-A7A0-2F6742CFA7CA}"/>
    <cellStyle name="Comma 3 16 4 5" xfId="8829" xr:uid="{FFB34C2D-B4EA-4142-84C1-7D3B4277A353}"/>
    <cellStyle name="Comma 3 16 4 5 2" xfId="52420" xr:uid="{2A1468F6-5593-4315-B3A1-CF3DAE8FDDE6}"/>
    <cellStyle name="Comma 3 16 4 5 3" xfId="39030" xr:uid="{E5BE9A75-9332-4046-A7B2-8A7394CE4C50}"/>
    <cellStyle name="Comma 3 16 4 6" xfId="11455" xr:uid="{351A380C-A23E-491E-9EA2-A02B8442E337}"/>
    <cellStyle name="Comma 3 16 4 6 2" xfId="55045" xr:uid="{457A013B-08A3-44AC-9594-53B3211B6E14}"/>
    <cellStyle name="Comma 3 16 4 6 3" xfId="41655" xr:uid="{5E6674C9-47C0-458E-8F0C-940DF9534879}"/>
    <cellStyle name="Comma 3 16 4 7" xfId="14608" xr:uid="{C4494F29-58BD-4797-92A3-11AC7CA24678}"/>
    <cellStyle name="Comma 3 16 4 7 2" xfId="44281" xr:uid="{433673BF-297E-4F90-B591-79CA530C9736}"/>
    <cellStyle name="Comma 3 16 4 8" xfId="57671" xr:uid="{C9FB1721-14CA-4DAB-A6C6-BBF4A667E313}"/>
    <cellStyle name="Comma 3 16 4 9" xfId="60298" xr:uid="{8918981A-8882-4852-BAE2-480BCB585424}"/>
    <cellStyle name="Comma 3 16 5" xfId="1230" xr:uid="{3AF10D47-A1EE-426F-B18B-81FE353A8617}"/>
    <cellStyle name="Comma 3 16 5 10" xfId="20667" xr:uid="{A3C267D0-AE98-4861-B957-623A4060309F}"/>
    <cellStyle name="Comma 3 16 5 2" xfId="6483" xr:uid="{FEFC1794-B013-424B-BA24-12BCF023302A}"/>
    <cellStyle name="Comma 3 16 5 2 2" xfId="18041" xr:uid="{D925D2AC-4D97-47E6-8A94-D5F97F5687CA}"/>
    <cellStyle name="Comma 3 16 5 2 2 2" xfId="47448" xr:uid="{66152DED-8D96-4E58-9116-F1C6C5157652}"/>
    <cellStyle name="Comma 3 16 5 2 2 3" xfId="28545" xr:uid="{E741BCE4-3C99-46F8-B373-A7DBF0870F4A}"/>
    <cellStyle name="Comma 3 16 5 2 3" xfId="34058" xr:uid="{90D5B4CE-E930-4D3F-A47E-B71430C61BD4}"/>
    <cellStyle name="Comma 3 16 5 2 4" xfId="23293" xr:uid="{E0C6AD52-02B7-4CD5-A2AD-83A8F42A426B}"/>
    <cellStyle name="Comma 3 16 5 3" xfId="3858" xr:uid="{542BA073-6629-4924-BDF3-9E643E851143}"/>
    <cellStyle name="Comma 3 16 5 3 2" xfId="50074" xr:uid="{A12CFFAF-3F81-4A39-A3AF-A7D9B3880685}"/>
    <cellStyle name="Comma 3 16 5 3 3" xfId="36684" xr:uid="{40467DF3-F7B0-46A2-A403-27549B18671F}"/>
    <cellStyle name="Comma 3 16 5 3 4" xfId="25919" xr:uid="{B91FE9E6-2A43-4730-B29D-1277B99CB675}"/>
    <cellStyle name="Comma 3 16 5 4" xfId="9109" xr:uid="{568D7FDA-91B5-4FDD-8673-78B016FC1CF6}"/>
    <cellStyle name="Comma 3 16 5 4 2" xfId="52700" xr:uid="{AD264DC9-B6AB-4A2C-A139-4D42B1D5DF83}"/>
    <cellStyle name="Comma 3 16 5 4 3" xfId="39310" xr:uid="{62B9E285-5A7A-4882-9A37-BF711C046FD4}"/>
    <cellStyle name="Comma 3 16 5 5" xfId="11735" xr:uid="{3A6303E1-7183-468C-A242-CD51FAA45E02}"/>
    <cellStyle name="Comma 3 16 5 5 2" xfId="55325" xr:uid="{202AFADB-3622-40DE-8551-2E25C27E6B5B}"/>
    <cellStyle name="Comma 3 16 5 5 3" xfId="41935" xr:uid="{C6B53680-EC79-461E-843F-D7DEE10A8D12}"/>
    <cellStyle name="Comma 3 16 5 6" xfId="14888" xr:uid="{36F25275-EAB8-4D39-A14A-0016B9B98D94}"/>
    <cellStyle name="Comma 3 16 5 6 2" xfId="44561" xr:uid="{0162D12F-AB27-4B18-A8EC-AC9E3739B378}"/>
    <cellStyle name="Comma 3 16 5 7" xfId="57951" xr:uid="{41E2C451-0F37-493D-A27C-F4B07775D6B4}"/>
    <cellStyle name="Comma 3 16 5 8" xfId="60578" xr:uid="{D6398A68-FB16-4AE0-BF7F-3960170A4ACF}"/>
    <cellStyle name="Comma 3 16 5 9" xfId="31171" xr:uid="{734E8ED0-4D7C-4B54-907A-6AFA17062BF4}"/>
    <cellStyle name="Comma 3 16 6" xfId="1493" xr:uid="{BA51B9B7-4325-4D18-AC11-2C806DD2D1DD}"/>
    <cellStyle name="Comma 3 16 6 10" xfId="20929" xr:uid="{E8BD901B-B826-4DE0-BD80-91713E74C41B}"/>
    <cellStyle name="Comma 3 16 6 2" xfId="6745" xr:uid="{A8D6CEBE-C735-49C1-938D-89D5219E28C2}"/>
    <cellStyle name="Comma 3 16 6 2 2" xfId="18303" xr:uid="{A2B1A750-073D-421F-9A98-261030410FDC}"/>
    <cellStyle name="Comma 3 16 6 2 2 2" xfId="47710" xr:uid="{2A68266E-7B27-474E-A2A9-D86C5E929513}"/>
    <cellStyle name="Comma 3 16 6 2 2 3" xfId="28807" xr:uid="{3F893E3C-D955-4C75-8F59-AFC140C9B109}"/>
    <cellStyle name="Comma 3 16 6 2 3" xfId="34320" xr:uid="{5B37EDB6-FFEB-4910-A6EC-AEC1055D3FF2}"/>
    <cellStyle name="Comma 3 16 6 2 4" xfId="23555" xr:uid="{7A9687E9-FC8A-4C50-8A74-46F11C15D545}"/>
    <cellStyle name="Comma 3 16 6 3" xfId="4120" xr:uid="{B0CEB8FE-0B34-44D2-9001-BF2C21403DA3}"/>
    <cellStyle name="Comma 3 16 6 3 2" xfId="50336" xr:uid="{DCC5CB1E-0606-41DD-AE78-36E82B598542}"/>
    <cellStyle name="Comma 3 16 6 3 3" xfId="36946" xr:uid="{AD8303AB-3833-4713-A7DD-74EE4F88E9C8}"/>
    <cellStyle name="Comma 3 16 6 3 4" xfId="26181" xr:uid="{CC200277-3A1A-44CB-BA09-66B3363CE9B1}"/>
    <cellStyle name="Comma 3 16 6 4" xfId="9371" xr:uid="{E688D21C-188C-425F-A98D-7B5D702466F1}"/>
    <cellStyle name="Comma 3 16 6 4 2" xfId="52962" xr:uid="{C83572E9-3B68-404F-85C6-7BBE8BD895DA}"/>
    <cellStyle name="Comma 3 16 6 4 3" xfId="39572" xr:uid="{FE3C25A2-C165-4D4E-A50B-DC5D54DD9AE0}"/>
    <cellStyle name="Comma 3 16 6 5" xfId="11997" xr:uid="{445146B0-EB06-4754-8CCF-3E11DFB43D86}"/>
    <cellStyle name="Comma 3 16 6 5 2" xfId="55587" xr:uid="{53298239-6244-4674-994E-175F6A1D67A5}"/>
    <cellStyle name="Comma 3 16 6 5 3" xfId="42197" xr:uid="{F617E635-0D0C-4CF8-92F7-B715FC409EA2}"/>
    <cellStyle name="Comma 3 16 6 6" xfId="15150" xr:uid="{4AD4FA44-512A-4DB8-8389-652FA7E793DF}"/>
    <cellStyle name="Comma 3 16 6 6 2" xfId="44823" xr:uid="{B04A89A9-A1EF-498C-9B44-2726A304269A}"/>
    <cellStyle name="Comma 3 16 6 7" xfId="58213" xr:uid="{CB4E5B87-2751-4785-99E4-E084178C36A9}"/>
    <cellStyle name="Comma 3 16 6 8" xfId="60840" xr:uid="{43E9A0D7-E594-4100-97CB-3196F3A6F0F4}"/>
    <cellStyle name="Comma 3 16 6 9" xfId="31433" xr:uid="{246F1D50-6560-4F43-9D71-B77960D2A5A8}"/>
    <cellStyle name="Comma 3 16 7" xfId="2536" xr:uid="{6D881C9E-C5F9-4C8E-BCF2-C06629126A60}"/>
    <cellStyle name="Comma 3 16 7 10" xfId="21971" xr:uid="{3D4C4AF9-3668-40F6-8F4A-A5B0A8DEBA38}"/>
    <cellStyle name="Comma 3 16 7 2" xfId="7787" xr:uid="{F2615EF0-0C08-43D6-9219-BC719E133176}"/>
    <cellStyle name="Comma 3 16 7 2 2" xfId="19345" xr:uid="{1BDD5903-3ACF-4078-9AE3-F2A26276CFC8}"/>
    <cellStyle name="Comma 3 16 7 2 2 2" xfId="48752" xr:uid="{A5584732-889B-4F35-8840-B1704913F577}"/>
    <cellStyle name="Comma 3 16 7 2 2 3" xfId="29849" xr:uid="{35D87638-F604-4B51-8E00-3BA10E080855}"/>
    <cellStyle name="Comma 3 16 7 2 3" xfId="35362" xr:uid="{F615DC8A-EBD4-40FA-9CD7-2863B257DB68}"/>
    <cellStyle name="Comma 3 16 7 2 4" xfId="24597" xr:uid="{3F20AF50-E317-4B45-A194-366B1A5CB60E}"/>
    <cellStyle name="Comma 3 16 7 3" xfId="5162" xr:uid="{F1453164-4013-4AA4-B7AF-F8F6D3D962EE}"/>
    <cellStyle name="Comma 3 16 7 3 2" xfId="51378" xr:uid="{3776EC77-33AF-415A-A2A0-8C01A153979B}"/>
    <cellStyle name="Comma 3 16 7 3 3" xfId="37988" xr:uid="{BB980B3F-55D7-47F6-A257-C4E09779A9F0}"/>
    <cellStyle name="Comma 3 16 7 3 4" xfId="27223" xr:uid="{7AA18E0A-F6BD-4066-AEF3-BEF74EFBB956}"/>
    <cellStyle name="Comma 3 16 7 4" xfId="10413" xr:uid="{706C9A3B-F904-4CED-B93C-9C9EE5A4B1D7}"/>
    <cellStyle name="Comma 3 16 7 4 2" xfId="54004" xr:uid="{C1C72C2D-D9C8-4C5B-AE23-A7728D0826A3}"/>
    <cellStyle name="Comma 3 16 7 4 3" xfId="40614" xr:uid="{616413B0-11FB-4996-81B3-15BAD476F5B2}"/>
    <cellStyle name="Comma 3 16 7 5" xfId="13039" xr:uid="{A5A4A956-649A-46A7-A2C7-68849A64DA4C}"/>
    <cellStyle name="Comma 3 16 7 5 2" xfId="56629" xr:uid="{BF919B0E-7C4C-4399-B8BD-611CC479CCFF}"/>
    <cellStyle name="Comma 3 16 7 5 3" xfId="43239" xr:uid="{CBE4FFF1-1786-4EC8-8433-C9BA7ECEBC18}"/>
    <cellStyle name="Comma 3 16 7 6" xfId="16192" xr:uid="{288D11F4-D501-431D-9E65-87BC20F834B8}"/>
    <cellStyle name="Comma 3 16 7 6 2" xfId="45865" xr:uid="{8833106E-3F33-40B0-8866-5232B8382ADA}"/>
    <cellStyle name="Comma 3 16 7 7" xfId="59255" xr:uid="{CC166A29-07F9-4AD1-A511-9837B0EDD736}"/>
    <cellStyle name="Comma 3 16 7 8" xfId="61882" xr:uid="{E2FA0E94-66C8-406A-BE83-D44610B8A2B1}"/>
    <cellStyle name="Comma 3 16 7 9" xfId="32475" xr:uid="{EE0846ED-3CF3-444E-97F2-6B9D4DA0052B}"/>
    <cellStyle name="Comma 3 16 8" xfId="5423" xr:uid="{6FD428D3-EAAD-497A-9D0F-A521A2F89BC8}"/>
    <cellStyle name="Comma 3 16 8 2" xfId="16981" xr:uid="{B320C59B-1537-4CF5-8A07-2D7EE64E8379}"/>
    <cellStyle name="Comma 3 16 8 2 2" xfId="46127" xr:uid="{74DA204B-1A53-4597-A652-1C7FDBF7D555}"/>
    <cellStyle name="Comma 3 16 8 2 3" xfId="27485" xr:uid="{34A00B28-6E5B-480C-9581-89A72BB44502}"/>
    <cellStyle name="Comma 3 16 8 3" xfId="13828" xr:uid="{5B254DA2-90D0-4E12-BFD5-FF43710F53E5}"/>
    <cellStyle name="Comma 3 16 8 3 2" xfId="32737" xr:uid="{07E5ED61-B758-4EFE-A8CF-5B26CE438EA5}"/>
    <cellStyle name="Comma 3 16 8 4" xfId="22233" xr:uid="{D1D9BA88-9C35-40D1-884D-2C63EE6F6BF4}"/>
    <cellStyle name="Comma 3 16 9" xfId="2798" xr:uid="{892AD913-5EFC-4E0A-8442-D9EE5AA2CAD5}"/>
    <cellStyle name="Comma 3 16 9 2" xfId="16453" xr:uid="{E762E2C5-89CD-4C51-B196-F170BA5DE4D5}"/>
    <cellStyle name="Comma 3 16 9 2 2" xfId="46388" xr:uid="{F15FA240-15C4-4648-996A-513589F6DD30}"/>
    <cellStyle name="Comma 3 16 9 3" xfId="32998" xr:uid="{A50562DE-EA38-4838-AF58-BFC0CCDD91BA}"/>
    <cellStyle name="Comma 3 16 9 4" xfId="24859" xr:uid="{2C6DC582-D2C8-4209-8EEF-46886389799E}"/>
    <cellStyle name="Comma 3 17" xfId="275" xr:uid="{00000000-0005-0000-0000-000035000000}"/>
    <cellStyle name="Comma 3 17 10" xfId="8155" xr:uid="{21DA8DF0-5B7C-44C0-B2B0-0D931CE08586}"/>
    <cellStyle name="Comma 3 17 10 2" xfId="49120" xr:uid="{89F585DA-2333-466B-BE9C-8FC910660E72}"/>
    <cellStyle name="Comma 3 17 10 3" xfId="35730" xr:uid="{94ED05D8-5DB5-4E85-9188-988409DCB5A0}"/>
    <cellStyle name="Comma 3 17 11" xfId="10781" xr:uid="{6C762D2C-AE1D-4082-A528-37E3CAC5D4DA}"/>
    <cellStyle name="Comma 3 17 11 2" xfId="51746" xr:uid="{7D1BF6B9-9597-45F6-9C71-166DE697E905}"/>
    <cellStyle name="Comma 3 17 11 3" xfId="38356" xr:uid="{CF850626-997D-489C-9702-981052105781}"/>
    <cellStyle name="Comma 3 17 12" xfId="13406" xr:uid="{4EB57B09-16C0-4582-B089-ADD0661A4EDE}"/>
    <cellStyle name="Comma 3 17 12 2" xfId="54371" xr:uid="{AB0CDCF6-FFD6-4A64-AB7E-2F782A56159F}"/>
    <cellStyle name="Comma 3 17 12 3" xfId="40981" xr:uid="{37F49EA4-64DC-4633-BA1E-CA06206F98FD}"/>
    <cellStyle name="Comma 3 17 13" xfId="43607" xr:uid="{9478A9BA-AB9D-491E-B980-425C6D26E37A}"/>
    <cellStyle name="Comma 3 17 14" xfId="56997" xr:uid="{F53F77D5-C005-4AA5-92CC-C922D395DE83}"/>
    <cellStyle name="Comma 3 17 15" xfId="59624" xr:uid="{17478218-65B6-4186-B8B3-3D5A3010F053}"/>
    <cellStyle name="Comma 3 17 16" xfId="30217" xr:uid="{32A8AE93-335A-4C57-A7C4-7CEFAC416FE2}"/>
    <cellStyle name="Comma 3 17 17" xfId="19713" xr:uid="{9CE030EF-C50F-4AFD-914F-60FA9EB978BE}"/>
    <cellStyle name="Comma 3 17 2" xfId="536" xr:uid="{00000000-0005-0000-0000-000036000000}"/>
    <cellStyle name="Comma 3 17 2 10" xfId="30477" xr:uid="{AA89BE8F-2D7C-401E-BA14-99D25860BCC7}"/>
    <cellStyle name="Comma 3 17 2 11" xfId="19973" xr:uid="{30836948-D7CA-4885-8CF2-F6FD78F59BDE}"/>
    <cellStyle name="Comma 3 17 2 2" xfId="1859" xr:uid="{B8C3D004-7E85-4EB0-937C-250FF1E1D2E5}"/>
    <cellStyle name="Comma 3 17 2 2 10" xfId="21295" xr:uid="{88E76F17-0DA1-4BA9-A005-8D21AE854CAB}"/>
    <cellStyle name="Comma 3 17 2 2 2" xfId="7111" xr:uid="{6BAA09E4-41C3-4E02-8FEE-FA6A5F70696E}"/>
    <cellStyle name="Comma 3 17 2 2 2 2" xfId="18669" xr:uid="{6B140B01-9A02-40FD-B31A-3698C5FCD056}"/>
    <cellStyle name="Comma 3 17 2 2 2 2 2" xfId="48076" xr:uid="{7404D725-228C-4815-8527-5470CC39FD44}"/>
    <cellStyle name="Comma 3 17 2 2 2 2 3" xfId="29173" xr:uid="{8349D013-0B3C-489D-8AF3-4CFF1084DCF6}"/>
    <cellStyle name="Comma 3 17 2 2 2 3" xfId="34686" xr:uid="{76BF2F44-81C2-444C-AC20-093609914523}"/>
    <cellStyle name="Comma 3 17 2 2 2 4" xfId="23921" xr:uid="{B256CDDB-60B1-4E0E-85A7-FC508FEB5194}"/>
    <cellStyle name="Comma 3 17 2 2 3" xfId="4486" xr:uid="{955CC3D3-7E09-400D-859B-B96D46D32208}"/>
    <cellStyle name="Comma 3 17 2 2 3 2" xfId="50702" xr:uid="{4AB91446-2713-457B-A79C-81005905E7F9}"/>
    <cellStyle name="Comma 3 17 2 2 3 3" xfId="37312" xr:uid="{A3F035AE-06EE-4804-AC8B-A3A23993B92D}"/>
    <cellStyle name="Comma 3 17 2 2 3 4" xfId="26547" xr:uid="{3E58BE50-A6D8-4F2D-91FD-030CAEC03722}"/>
    <cellStyle name="Comma 3 17 2 2 4" xfId="9737" xr:uid="{48549F92-2F0B-4DAA-9878-43879856890C}"/>
    <cellStyle name="Comma 3 17 2 2 4 2" xfId="53328" xr:uid="{EA56AF1F-56DB-4DF9-9E6F-C07758EF452D}"/>
    <cellStyle name="Comma 3 17 2 2 4 3" xfId="39938" xr:uid="{147BFBAB-E26E-4A0D-AD4E-C4860737CE7D}"/>
    <cellStyle name="Comma 3 17 2 2 5" xfId="12363" xr:uid="{F7BFAE27-1241-4FD3-BC80-87D31CA5270E}"/>
    <cellStyle name="Comma 3 17 2 2 5 2" xfId="55953" xr:uid="{287D82C7-7B6C-41EC-85E3-A8413F7885D3}"/>
    <cellStyle name="Comma 3 17 2 2 5 3" xfId="42563" xr:uid="{16A5CFFF-CFA0-49ED-BBE0-3F8C71370D88}"/>
    <cellStyle name="Comma 3 17 2 2 6" xfId="15516" xr:uid="{4B37B22C-C8B5-435E-9E7D-57ACCEFCF3A6}"/>
    <cellStyle name="Comma 3 17 2 2 6 2" xfId="45189" xr:uid="{46374184-3A0D-4840-AB05-606C410EB083}"/>
    <cellStyle name="Comma 3 17 2 2 7" xfId="58579" xr:uid="{653F512F-5EDB-48E3-9B56-E4FD0EDF0CC5}"/>
    <cellStyle name="Comma 3 17 2 2 8" xfId="61206" xr:uid="{80422BB9-98D3-420E-A2BF-D0A18E615C60}"/>
    <cellStyle name="Comma 3 17 2 2 9" xfId="31799" xr:uid="{76F0CF72-9438-45A6-AF23-2AE71E59A887}"/>
    <cellStyle name="Comma 3 17 2 3" xfId="5789" xr:uid="{1C6FE8E9-5E8D-4DEC-BC5D-70505DF6AF7C}"/>
    <cellStyle name="Comma 3 17 2 3 2" xfId="17347" xr:uid="{CDC8AD22-0F25-49CA-AB9B-5E8AA52C5C4B}"/>
    <cellStyle name="Comma 3 17 2 3 2 2" xfId="46754" xr:uid="{EDDFF838-4B80-45F8-85FE-C8F0BC6B2C98}"/>
    <cellStyle name="Comma 3 17 2 3 2 3" xfId="27851" xr:uid="{17FA2B73-A494-410C-9093-406EB485E53D}"/>
    <cellStyle name="Comma 3 17 2 3 3" xfId="14194" xr:uid="{64C17080-98C0-42A6-9F61-FC1DE882ACF2}"/>
    <cellStyle name="Comma 3 17 2 3 3 2" xfId="33364" xr:uid="{08C13ED3-66A3-4097-B5F1-FC78FF9C4AE1}"/>
    <cellStyle name="Comma 3 17 2 3 4" xfId="22599" xr:uid="{6CB61ACA-7314-4A67-B724-7CB6D61FF698}"/>
    <cellStyle name="Comma 3 17 2 4" xfId="3164" xr:uid="{7D0963DD-0E7C-4C2E-A9F3-4B0CAAE49BCA}"/>
    <cellStyle name="Comma 3 17 2 4 2" xfId="16819" xr:uid="{33346553-373F-4DCD-BB60-F2228CADF3B6}"/>
    <cellStyle name="Comma 3 17 2 4 2 2" xfId="49380" xr:uid="{C31F57D8-4D4B-413B-A32A-980BA443AC50}"/>
    <cellStyle name="Comma 3 17 2 4 3" xfId="35990" xr:uid="{F4ECF22E-8FCD-41C4-821D-68DF62F0E24A}"/>
    <cellStyle name="Comma 3 17 2 4 4" xfId="25225" xr:uid="{DA49D1D5-1B62-4560-89EF-D3FFBD27A0E4}"/>
    <cellStyle name="Comma 3 17 2 5" xfId="8415" xr:uid="{8A195663-D59E-463A-A1FA-604A591E818B}"/>
    <cellStyle name="Comma 3 17 2 5 2" xfId="52006" xr:uid="{2177651E-8DD4-413C-BA2D-84C5DB9D600C}"/>
    <cellStyle name="Comma 3 17 2 5 3" xfId="38616" xr:uid="{81BDE6EF-3C47-4714-8710-D203251C835B}"/>
    <cellStyle name="Comma 3 17 2 6" xfId="11041" xr:uid="{5760F1AA-77A3-4144-86BC-783B2A7C22AD}"/>
    <cellStyle name="Comma 3 17 2 6 2" xfId="54631" xr:uid="{CEB1273E-5A4A-4B43-84B6-733394B4CFF8}"/>
    <cellStyle name="Comma 3 17 2 6 3" xfId="41241" xr:uid="{50668823-58B2-49F5-806C-F3D8C0E3735E}"/>
    <cellStyle name="Comma 3 17 2 7" xfId="13666" xr:uid="{97B0E4C5-E947-4FBE-8D6D-C75256072036}"/>
    <cellStyle name="Comma 3 17 2 7 2" xfId="43867" xr:uid="{F2F9D96B-E0DB-4A75-9F35-6E8845CE34C5}"/>
    <cellStyle name="Comma 3 17 2 8" xfId="57257" xr:uid="{1ED9473F-3D95-4F4D-811F-07E835D3C9AF}"/>
    <cellStyle name="Comma 3 17 2 9" xfId="59884" xr:uid="{DA51ED31-45CA-4898-8137-6E42FEF29015}"/>
    <cellStyle name="Comma 3 17 3" xfId="796" xr:uid="{00000000-0005-0000-0000-000037000000}"/>
    <cellStyle name="Comma 3 17 3 10" xfId="30737" xr:uid="{D812662A-2AE5-4740-92E3-E0466D0D9446}"/>
    <cellStyle name="Comma 3 17 3 11" xfId="20233" xr:uid="{66E9CBA4-CC3A-4F6D-8470-6528E24FEBF1}"/>
    <cellStyle name="Comma 3 17 3 2" xfId="2119" xr:uid="{181E9045-328B-4FB2-9956-F0BC99532C83}"/>
    <cellStyle name="Comma 3 17 3 2 10" xfId="21555" xr:uid="{459A5377-47AE-4CCE-A8C8-41AC4067B847}"/>
    <cellStyle name="Comma 3 17 3 2 2" xfId="7371" xr:uid="{B4347912-BD20-4EF8-8672-71328863F88D}"/>
    <cellStyle name="Comma 3 17 3 2 2 2" xfId="18929" xr:uid="{9BFD12E4-B213-4BA7-A05E-7363028329F9}"/>
    <cellStyle name="Comma 3 17 3 2 2 2 2" xfId="48336" xr:uid="{D9179743-6562-4A6C-8924-BACCC01C4106}"/>
    <cellStyle name="Comma 3 17 3 2 2 2 3" xfId="29433" xr:uid="{026F067D-6E95-4C2F-9C64-682E0A5F3C9F}"/>
    <cellStyle name="Comma 3 17 3 2 2 3" xfId="34946" xr:uid="{0E319602-5328-4CE4-AA4B-3F09A05AB847}"/>
    <cellStyle name="Comma 3 17 3 2 2 4" xfId="24181" xr:uid="{54E7EB08-AB41-4CF1-A4A4-B10E8879E966}"/>
    <cellStyle name="Comma 3 17 3 2 3" xfId="4746" xr:uid="{77EA0D2A-FDDB-4F55-93FD-7203568E0DAD}"/>
    <cellStyle name="Comma 3 17 3 2 3 2" xfId="50962" xr:uid="{9FF48A1B-801E-46A7-BC90-E700839503E1}"/>
    <cellStyle name="Comma 3 17 3 2 3 3" xfId="37572" xr:uid="{EE15956E-1292-4649-875C-F0141BD46543}"/>
    <cellStyle name="Comma 3 17 3 2 3 4" xfId="26807" xr:uid="{BC1729DB-09C6-4CC2-8067-3EA3F8F1A754}"/>
    <cellStyle name="Comma 3 17 3 2 4" xfId="9997" xr:uid="{51549533-0CD9-4C78-9751-45D959089314}"/>
    <cellStyle name="Comma 3 17 3 2 4 2" xfId="53588" xr:uid="{B523253E-4157-46DD-BD69-75939E8EE35A}"/>
    <cellStyle name="Comma 3 17 3 2 4 3" xfId="40198" xr:uid="{9B6F1952-0183-43D1-A284-0DADCCF0FD6C}"/>
    <cellStyle name="Comma 3 17 3 2 5" xfId="12623" xr:uid="{101B9383-B584-4628-ADA5-3A16113D6FB1}"/>
    <cellStyle name="Comma 3 17 3 2 5 2" xfId="56213" xr:uid="{BDC71F86-5C65-4F80-AE50-AFC6E5CA945F}"/>
    <cellStyle name="Comma 3 17 3 2 5 3" xfId="42823" xr:uid="{A8F8FF7F-5D1B-4A47-8CB1-840E64942CC0}"/>
    <cellStyle name="Comma 3 17 3 2 6" xfId="15776" xr:uid="{185824EC-FDBB-4500-981A-63D4679D7CE6}"/>
    <cellStyle name="Comma 3 17 3 2 6 2" xfId="45449" xr:uid="{FC484E98-9300-4A7A-9E9E-160811D875CC}"/>
    <cellStyle name="Comma 3 17 3 2 7" xfId="58839" xr:uid="{AC2E074F-9F7A-421D-8A25-0947DA816C81}"/>
    <cellStyle name="Comma 3 17 3 2 8" xfId="61466" xr:uid="{7BB25EB9-76DC-44EA-A75C-5137EF80D4C9}"/>
    <cellStyle name="Comma 3 17 3 2 9" xfId="32059" xr:uid="{A092A775-27BC-42F9-8164-4B241FBBFF0C}"/>
    <cellStyle name="Comma 3 17 3 3" xfId="6049" xr:uid="{40655112-7EF5-42C2-8B80-4496393AD9E8}"/>
    <cellStyle name="Comma 3 17 3 3 2" xfId="17607" xr:uid="{6098FA84-1CC1-424F-82C7-078B2D62DBE6}"/>
    <cellStyle name="Comma 3 17 3 3 2 2" xfId="47014" xr:uid="{AD690AFD-B30B-4E82-B508-17D47746538D}"/>
    <cellStyle name="Comma 3 17 3 3 2 3" xfId="28111" xr:uid="{03CED54D-A578-4714-AF2F-756CC947F1EC}"/>
    <cellStyle name="Comma 3 17 3 3 3" xfId="33624" xr:uid="{66B32CA4-8896-4AD3-83F7-C0FA08170A8E}"/>
    <cellStyle name="Comma 3 17 3 3 4" xfId="22859" xr:uid="{4CA6E196-D4C4-4AF0-A41C-A54C67E98100}"/>
    <cellStyle name="Comma 3 17 3 4" xfId="3424" xr:uid="{588A1678-28EC-4CF2-9B35-1AD10433C896}"/>
    <cellStyle name="Comma 3 17 3 4 2" xfId="49640" xr:uid="{B6D22B03-413F-4BFC-9F1B-4645AAF4D95A}"/>
    <cellStyle name="Comma 3 17 3 4 3" xfId="36250" xr:uid="{2E4EFBC4-F98F-42B6-ABBD-FF94A47ED8AC}"/>
    <cellStyle name="Comma 3 17 3 4 4" xfId="25485" xr:uid="{8E92CAA9-916E-410E-9FDF-38BB9A26F77C}"/>
    <cellStyle name="Comma 3 17 3 5" xfId="8675" xr:uid="{F4664959-747A-4487-804E-5CB56195EC77}"/>
    <cellStyle name="Comma 3 17 3 5 2" xfId="52266" xr:uid="{89D7C0A8-5689-456E-829E-82DF056ACA7D}"/>
    <cellStyle name="Comma 3 17 3 5 3" xfId="38876" xr:uid="{871A0B57-EE3C-431B-9EEE-B6FA167EC167}"/>
    <cellStyle name="Comma 3 17 3 6" xfId="11301" xr:uid="{D3502083-0BF4-49A7-8C9D-C361005FB60F}"/>
    <cellStyle name="Comma 3 17 3 6 2" xfId="54891" xr:uid="{2416E60E-B270-4F0E-8B99-78B6A63D4B4F}"/>
    <cellStyle name="Comma 3 17 3 6 3" xfId="41501" xr:uid="{279A2283-06F1-4EC6-8767-1C0A7839A42A}"/>
    <cellStyle name="Comma 3 17 3 7" xfId="14454" xr:uid="{0F4D81DB-DDA0-43BB-AC40-458E66AF732E}"/>
    <cellStyle name="Comma 3 17 3 7 2" xfId="44127" xr:uid="{46B1280B-7D58-46AF-B1C8-EB5DE5357692}"/>
    <cellStyle name="Comma 3 17 3 8" xfId="57517" xr:uid="{EEFD1554-7587-48C5-AD8B-AE40E02E5170}"/>
    <cellStyle name="Comma 3 17 3 9" xfId="60144" xr:uid="{4324ED9D-07EC-4125-A75F-5783DF12CF2B}"/>
    <cellStyle name="Comma 3 17 4" xfId="1056" xr:uid="{00000000-0005-0000-0000-000038000000}"/>
    <cellStyle name="Comma 3 17 4 10" xfId="30997" xr:uid="{4DC49D42-955F-4914-9020-F9BD75BB2F8B}"/>
    <cellStyle name="Comma 3 17 4 11" xfId="20493" xr:uid="{849FB368-041F-47AA-A522-862070D6998C}"/>
    <cellStyle name="Comma 3 17 4 2" xfId="2379" xr:uid="{B66FB777-E9FF-4F37-BCD1-D272CD9FCADB}"/>
    <cellStyle name="Comma 3 17 4 2 10" xfId="21815" xr:uid="{07D88141-4A7E-426C-A5F2-8AC902B83C08}"/>
    <cellStyle name="Comma 3 17 4 2 2" xfId="7631" xr:uid="{964D9A58-F355-4076-95B2-D9A7A1CE6E2F}"/>
    <cellStyle name="Comma 3 17 4 2 2 2" xfId="19189" xr:uid="{CF779DF7-E098-44F7-9DB5-C65B9C8389D5}"/>
    <cellStyle name="Comma 3 17 4 2 2 2 2" xfId="48596" xr:uid="{99F6AD99-A277-42BA-8094-D4EA4F97C02C}"/>
    <cellStyle name="Comma 3 17 4 2 2 2 3" xfId="29693" xr:uid="{2A2D46F8-2E52-4A17-B3E3-E267E0263F83}"/>
    <cellStyle name="Comma 3 17 4 2 2 3" xfId="35206" xr:uid="{5336EAB5-7193-4791-9CD5-7A942E57729A}"/>
    <cellStyle name="Comma 3 17 4 2 2 4" xfId="24441" xr:uid="{6AC8C92A-F11C-4991-BC01-02D00E903812}"/>
    <cellStyle name="Comma 3 17 4 2 3" xfId="5006" xr:uid="{8067765A-C646-4E9F-A322-C3BC133C0A75}"/>
    <cellStyle name="Comma 3 17 4 2 3 2" xfId="51222" xr:uid="{3EA47130-EAE0-4B08-8B6B-2BAD0A0663C2}"/>
    <cellStyle name="Comma 3 17 4 2 3 3" xfId="37832" xr:uid="{298B95E2-EADC-495A-8280-E1F8BA4E2E16}"/>
    <cellStyle name="Comma 3 17 4 2 3 4" xfId="27067" xr:uid="{CD154714-2063-45B0-9BDC-2B8675A1DBF9}"/>
    <cellStyle name="Comma 3 17 4 2 4" xfId="10257" xr:uid="{35E6AC04-42D9-4196-AC25-ADF3C9AAB6FE}"/>
    <cellStyle name="Comma 3 17 4 2 4 2" xfId="53848" xr:uid="{20C7E6C1-5465-4D8D-89DF-94840E28A42D}"/>
    <cellStyle name="Comma 3 17 4 2 4 3" xfId="40458" xr:uid="{EF832380-FBD4-40B0-99ED-F3396ED27E68}"/>
    <cellStyle name="Comma 3 17 4 2 5" xfId="12883" xr:uid="{D59C275F-F108-4228-9362-78AF74F6CF8E}"/>
    <cellStyle name="Comma 3 17 4 2 5 2" xfId="56473" xr:uid="{19C94B4A-612D-44D8-946D-24CF4D1FCE91}"/>
    <cellStyle name="Comma 3 17 4 2 5 3" xfId="43083" xr:uid="{3A972DDE-56EA-4915-AAC9-3DE0E8E34F02}"/>
    <cellStyle name="Comma 3 17 4 2 6" xfId="16036" xr:uid="{13DB763C-ACC9-4B66-9059-C9D0BFD569DF}"/>
    <cellStyle name="Comma 3 17 4 2 6 2" xfId="45709" xr:uid="{FECEB09A-1BFF-48C5-A9C6-C686B1A2E36E}"/>
    <cellStyle name="Comma 3 17 4 2 7" xfId="59099" xr:uid="{9405B941-3210-49B8-908A-40EA1679388F}"/>
    <cellStyle name="Comma 3 17 4 2 8" xfId="61726" xr:uid="{665860DA-FC7D-4CED-9E9C-C1D8E6AF5D64}"/>
    <cellStyle name="Comma 3 17 4 2 9" xfId="32319" xr:uid="{89F80FFC-539E-4AF7-8D51-6CC1A5016281}"/>
    <cellStyle name="Comma 3 17 4 3" xfId="6309" xr:uid="{B9EE7EC7-D36B-467C-893E-F955ED7EE7D2}"/>
    <cellStyle name="Comma 3 17 4 3 2" xfId="17867" xr:uid="{1F9DDAAA-7800-4F15-8AF3-F771D5A77FCA}"/>
    <cellStyle name="Comma 3 17 4 3 2 2" xfId="47274" xr:uid="{400781BB-274E-4958-8935-63C9CF5C9AC9}"/>
    <cellStyle name="Comma 3 17 4 3 2 3" xfId="28371" xr:uid="{E4CC93D6-6F79-45E9-8039-7D811FDE30F7}"/>
    <cellStyle name="Comma 3 17 4 3 3" xfId="33884" xr:uid="{E57A782E-1E5B-402E-AF38-3E9F4E6C3FAD}"/>
    <cellStyle name="Comma 3 17 4 3 4" xfId="23119" xr:uid="{408A29EE-3725-447D-A779-4F92611FAA71}"/>
    <cellStyle name="Comma 3 17 4 4" xfId="3684" xr:uid="{8551F901-BD52-4CD1-8338-F1743619CF25}"/>
    <cellStyle name="Comma 3 17 4 4 2" xfId="49900" xr:uid="{BCCBAA8F-77ED-46A8-BD99-9E8EB498B43A}"/>
    <cellStyle name="Comma 3 17 4 4 3" xfId="36510" xr:uid="{C8F4776D-695E-49C6-800B-9EEC7C96BE1E}"/>
    <cellStyle name="Comma 3 17 4 4 4" xfId="25745" xr:uid="{D636FDB5-B750-4692-80FF-F0F8ADF789BB}"/>
    <cellStyle name="Comma 3 17 4 5" xfId="8935" xr:uid="{14C56F71-71BC-40F6-9250-1F557009BD5B}"/>
    <cellStyle name="Comma 3 17 4 5 2" xfId="52526" xr:uid="{8FCAB641-B28E-48FB-BDBA-5E5276902F8D}"/>
    <cellStyle name="Comma 3 17 4 5 3" xfId="39136" xr:uid="{ADB8CFB3-E77D-444C-A94E-8F30C78A12BB}"/>
    <cellStyle name="Comma 3 17 4 6" xfId="11561" xr:uid="{11468070-B026-4C0E-8978-A3322934ECCD}"/>
    <cellStyle name="Comma 3 17 4 6 2" xfId="55151" xr:uid="{FC486796-694A-4B39-8F80-114823602387}"/>
    <cellStyle name="Comma 3 17 4 6 3" xfId="41761" xr:uid="{FC6A907D-8D61-4BFC-B26F-2CD21A8DDBD3}"/>
    <cellStyle name="Comma 3 17 4 7" xfId="14714" xr:uid="{1F1934FD-60B6-4DCE-B8BD-3C58C6211767}"/>
    <cellStyle name="Comma 3 17 4 7 2" xfId="44387" xr:uid="{EA06F560-1F03-4725-BE02-38E92EEEDED7}"/>
    <cellStyle name="Comma 3 17 4 8" xfId="57777" xr:uid="{24DFA416-5582-4D99-8C70-AA269EAE58EF}"/>
    <cellStyle name="Comma 3 17 4 9" xfId="60404" xr:uid="{71F42B19-8C7B-4A67-9D9C-4958501E44D0}"/>
    <cellStyle name="Comma 3 17 5" xfId="1336" xr:uid="{528516BD-F3FE-47FD-85F4-2CE5CC3DA223}"/>
    <cellStyle name="Comma 3 17 5 10" xfId="20773" xr:uid="{36076317-7738-428E-B69B-A743484671EC}"/>
    <cellStyle name="Comma 3 17 5 2" xfId="6589" xr:uid="{29051D43-2645-4A4B-A29A-DB6F539C3712}"/>
    <cellStyle name="Comma 3 17 5 2 2" xfId="18147" xr:uid="{051EAED7-6E8F-4EFC-B890-47695F923E56}"/>
    <cellStyle name="Comma 3 17 5 2 2 2" xfId="47554" xr:uid="{39BE97D8-8EE4-4F92-A06A-F6E4BC89E5DE}"/>
    <cellStyle name="Comma 3 17 5 2 2 3" xfId="28651" xr:uid="{BE5704A0-D959-482B-BEC3-65228D4E0204}"/>
    <cellStyle name="Comma 3 17 5 2 3" xfId="34164" xr:uid="{2334C744-21D2-4F49-B003-3E5DB75355F0}"/>
    <cellStyle name="Comma 3 17 5 2 4" xfId="23399" xr:uid="{7329DDDC-4B77-4CF2-A490-86C95A23CC1B}"/>
    <cellStyle name="Comma 3 17 5 3" xfId="3964" xr:uid="{5E735734-C154-4009-9946-8E8A640F648D}"/>
    <cellStyle name="Comma 3 17 5 3 2" xfId="50180" xr:uid="{40C7FCE2-1DD7-480D-86FF-BCBD9E30F19E}"/>
    <cellStyle name="Comma 3 17 5 3 3" xfId="36790" xr:uid="{A4E6537C-8198-4627-B366-43F3C71A5CD5}"/>
    <cellStyle name="Comma 3 17 5 3 4" xfId="26025" xr:uid="{AC0315FB-1A09-44D0-B273-D499A44366E9}"/>
    <cellStyle name="Comma 3 17 5 4" xfId="9215" xr:uid="{D572DDE3-EF66-418C-9A75-81130BF4F1CE}"/>
    <cellStyle name="Comma 3 17 5 4 2" xfId="52806" xr:uid="{038D2A01-A9FF-4435-A724-77956C7A0694}"/>
    <cellStyle name="Comma 3 17 5 4 3" xfId="39416" xr:uid="{C2C8E076-5064-46E2-B1CD-6083D1AF9C02}"/>
    <cellStyle name="Comma 3 17 5 5" xfId="11841" xr:uid="{B0E5FD20-2366-4339-8B3B-0C701C163281}"/>
    <cellStyle name="Comma 3 17 5 5 2" xfId="55431" xr:uid="{43BA3322-62FA-4B73-A39B-9F092E493B65}"/>
    <cellStyle name="Comma 3 17 5 5 3" xfId="42041" xr:uid="{1B2296A7-3EE8-49E9-AEC1-EA9A300F54E7}"/>
    <cellStyle name="Comma 3 17 5 6" xfId="14994" xr:uid="{6910697A-26E7-4BA7-A8F4-2F87B94BC24F}"/>
    <cellStyle name="Comma 3 17 5 6 2" xfId="44667" xr:uid="{E217FA26-C721-475C-86B1-A45AF3F77ABF}"/>
    <cellStyle name="Comma 3 17 5 7" xfId="58057" xr:uid="{02A9173F-6847-4EBD-820B-1CDD0D1F190F}"/>
    <cellStyle name="Comma 3 17 5 8" xfId="60684" xr:uid="{2A1AB590-2E22-4F79-8040-A66A474C413F}"/>
    <cellStyle name="Comma 3 17 5 9" xfId="31277" xr:uid="{57BB8240-9C65-4AC0-828A-67264F3FA94D}"/>
    <cellStyle name="Comma 3 17 6" xfId="1599" xr:uid="{0A80899A-D09B-41C5-BE0C-337F3F7BD2CE}"/>
    <cellStyle name="Comma 3 17 6 10" xfId="21035" xr:uid="{F9B74202-B985-4520-A6DD-92E8331F929B}"/>
    <cellStyle name="Comma 3 17 6 2" xfId="6851" xr:uid="{006E0EE5-1AD9-4A04-97D7-7A970BC640B5}"/>
    <cellStyle name="Comma 3 17 6 2 2" xfId="18409" xr:uid="{3F1771D0-9D69-4F9F-846A-F164D7B2D45A}"/>
    <cellStyle name="Comma 3 17 6 2 2 2" xfId="47816" xr:uid="{EBE90877-46A2-4BA8-84C9-E31B85CD047D}"/>
    <cellStyle name="Comma 3 17 6 2 2 3" xfId="28913" xr:uid="{FB643E18-AA20-4C0F-A1E3-A242B8F20824}"/>
    <cellStyle name="Comma 3 17 6 2 3" xfId="34426" xr:uid="{1B77070E-DC66-48A4-91B5-D3A5C41C93EC}"/>
    <cellStyle name="Comma 3 17 6 2 4" xfId="23661" xr:uid="{A2FA1F7B-C4DD-4066-AE71-ECBB2601F047}"/>
    <cellStyle name="Comma 3 17 6 3" xfId="4226" xr:uid="{B619FCD4-31F8-406B-B8E5-038214937B59}"/>
    <cellStyle name="Comma 3 17 6 3 2" xfId="50442" xr:uid="{0E377432-55FE-43CC-BDE2-8A2865E151BB}"/>
    <cellStyle name="Comma 3 17 6 3 3" xfId="37052" xr:uid="{51230A2E-F415-4BD6-80D1-A50593072FD3}"/>
    <cellStyle name="Comma 3 17 6 3 4" xfId="26287" xr:uid="{9898C1A1-50B1-4D45-836F-75FC630DF451}"/>
    <cellStyle name="Comma 3 17 6 4" xfId="9477" xr:uid="{1DBF459C-B0E1-485E-9085-2691D0F46540}"/>
    <cellStyle name="Comma 3 17 6 4 2" xfId="53068" xr:uid="{F243CF87-1BC3-4931-8F54-26421947E4CF}"/>
    <cellStyle name="Comma 3 17 6 4 3" xfId="39678" xr:uid="{E5DAC7EF-628E-4B3E-ACF9-A65D8111F40E}"/>
    <cellStyle name="Comma 3 17 6 5" xfId="12103" xr:uid="{9B956BD5-9EE7-483A-A7AA-A743734DD7DA}"/>
    <cellStyle name="Comma 3 17 6 5 2" xfId="55693" xr:uid="{6A281EEE-463A-48B0-AD49-6C8E85FB4AAD}"/>
    <cellStyle name="Comma 3 17 6 5 3" xfId="42303" xr:uid="{5E58282F-4D1D-4F52-9810-158C249B9EA3}"/>
    <cellStyle name="Comma 3 17 6 6" xfId="15256" xr:uid="{5F262D73-BAA9-4CB1-AFFF-D8C180554EDF}"/>
    <cellStyle name="Comma 3 17 6 6 2" xfId="44929" xr:uid="{44A6F0EE-242B-4AB2-8982-375FDB0FD73C}"/>
    <cellStyle name="Comma 3 17 6 7" xfId="58319" xr:uid="{EDAC4F4A-F205-4D4C-8EA5-8B490C44159E}"/>
    <cellStyle name="Comma 3 17 6 8" xfId="60946" xr:uid="{88F8AC49-D9D2-4324-BD28-4779A19890C3}"/>
    <cellStyle name="Comma 3 17 6 9" xfId="31539" xr:uid="{8DFFE212-7516-4693-A738-6C240018C5BE}"/>
    <cellStyle name="Comma 3 17 7" xfId="2642" xr:uid="{7A61FDD7-4B00-4FFF-96DA-2E2A5C80E7DF}"/>
    <cellStyle name="Comma 3 17 7 10" xfId="22077" xr:uid="{027CF29E-CA55-4F0A-98BD-5D4E3190124D}"/>
    <cellStyle name="Comma 3 17 7 2" xfId="7893" xr:uid="{344074EE-27A6-453C-8E07-F8EBA193B782}"/>
    <cellStyle name="Comma 3 17 7 2 2" xfId="19451" xr:uid="{D2F31DA8-0AFE-4542-9ABB-9EE808C553CF}"/>
    <cellStyle name="Comma 3 17 7 2 2 2" xfId="48858" xr:uid="{0F2D1B49-1FD6-4CAB-92D6-97BB30A58FE3}"/>
    <cellStyle name="Comma 3 17 7 2 2 3" xfId="29955" xr:uid="{96C89A3A-2FCE-4BBF-A69F-5D417C5661DA}"/>
    <cellStyle name="Comma 3 17 7 2 3" xfId="35468" xr:uid="{216187F9-D29C-48EC-B962-CA9B12CBA0F2}"/>
    <cellStyle name="Comma 3 17 7 2 4" xfId="24703" xr:uid="{7D2A6A1B-099B-4CA5-BDD6-7AF25830F9E6}"/>
    <cellStyle name="Comma 3 17 7 3" xfId="5268" xr:uid="{D2DDB12A-0BA0-4B1A-93CB-D5AF6B411A05}"/>
    <cellStyle name="Comma 3 17 7 3 2" xfId="51484" xr:uid="{88BA8F26-C153-48F4-964C-8705CD7302FC}"/>
    <cellStyle name="Comma 3 17 7 3 3" xfId="38094" xr:uid="{259D4198-767E-4408-9DE4-852BC3983A85}"/>
    <cellStyle name="Comma 3 17 7 3 4" xfId="27329" xr:uid="{E31E486F-458B-4CA9-A831-0CD65EA7D580}"/>
    <cellStyle name="Comma 3 17 7 4" xfId="10519" xr:uid="{12D89B2C-1A79-4D8A-AD6D-94C620BFCF99}"/>
    <cellStyle name="Comma 3 17 7 4 2" xfId="54110" xr:uid="{F2D5C594-B2A7-4488-B295-9ED816FA55DF}"/>
    <cellStyle name="Comma 3 17 7 4 3" xfId="40720" xr:uid="{0C3E4CC8-441F-4C74-AC75-40CE71C8024F}"/>
    <cellStyle name="Comma 3 17 7 5" xfId="13145" xr:uid="{4AC06624-9225-4B04-9000-25EDAFA7E664}"/>
    <cellStyle name="Comma 3 17 7 5 2" xfId="56735" xr:uid="{A033A77B-39DC-4C8D-9F2F-9C8B168DB8E0}"/>
    <cellStyle name="Comma 3 17 7 5 3" xfId="43345" xr:uid="{A99D84E5-E2BF-4D07-8B29-958F8E5BC109}"/>
    <cellStyle name="Comma 3 17 7 6" xfId="16298" xr:uid="{9580FC3D-CCE9-4CD9-8AE3-CC3683E9C98C}"/>
    <cellStyle name="Comma 3 17 7 6 2" xfId="45971" xr:uid="{1BD2F67D-9D95-4F1A-8805-6EEF62FBF4AA}"/>
    <cellStyle name="Comma 3 17 7 7" xfId="59361" xr:uid="{B94B7377-3768-4901-B256-99BDB08F5A6B}"/>
    <cellStyle name="Comma 3 17 7 8" xfId="61988" xr:uid="{2C7926DA-6F08-4146-B0DC-E3684612AA6C}"/>
    <cellStyle name="Comma 3 17 7 9" xfId="32581" xr:uid="{A6C75730-61A0-483F-8D81-66E49043D6DE}"/>
    <cellStyle name="Comma 3 17 8" xfId="5529" xr:uid="{C466D3B9-352C-4073-AD57-9A767AE7A5C0}"/>
    <cellStyle name="Comma 3 17 8 2" xfId="17087" xr:uid="{FA35949A-E034-4843-8704-80350ABC0CD4}"/>
    <cellStyle name="Comma 3 17 8 2 2" xfId="46233" xr:uid="{E22FB87E-64B2-4984-8A75-6CDB3901B0CF}"/>
    <cellStyle name="Comma 3 17 8 2 3" xfId="27591" xr:uid="{DE5E68DE-0C91-45B2-9903-9EBB73A1E1DA}"/>
    <cellStyle name="Comma 3 17 8 3" xfId="13934" xr:uid="{834171A6-7BB9-4B5B-9D72-D29DE0F258B2}"/>
    <cellStyle name="Comma 3 17 8 3 2" xfId="32843" xr:uid="{1F98228A-BFC9-4632-A640-85C5654A2672}"/>
    <cellStyle name="Comma 3 17 8 4" xfId="22339" xr:uid="{5D3234E2-BE7F-43E0-A62D-17AF5A73A07A}"/>
    <cellStyle name="Comma 3 17 9" xfId="2904" xr:uid="{9F5B03A9-56E2-48C4-B665-E6C355F40E39}"/>
    <cellStyle name="Comma 3 17 9 2" xfId="16559" xr:uid="{FFEB3389-27C8-4F1B-95CD-3BC00F3B1B0B}"/>
    <cellStyle name="Comma 3 17 9 2 2" xfId="46494" xr:uid="{D43EB6C3-E0FD-41CB-9C61-00F2B1216CD5}"/>
    <cellStyle name="Comma 3 17 9 3" xfId="33104" xr:uid="{55C78F18-B860-4120-93A6-13F218FFF392}"/>
    <cellStyle name="Comma 3 17 9 4" xfId="24965" xr:uid="{B7FFF7F2-6F1B-4089-8090-A5E4A7F67C23}"/>
    <cellStyle name="Comma 3 18" xfId="292" xr:uid="{00000000-0005-0000-0000-000039000000}"/>
    <cellStyle name="Comma 3 18 10" xfId="30233" xr:uid="{913B89E3-D243-4591-91F7-468917706CB6}"/>
    <cellStyle name="Comma 3 18 11" xfId="19729" xr:uid="{7D5DC48C-9BA1-4B83-BBE3-D5EC524F69CC}"/>
    <cellStyle name="Comma 3 18 2" xfId="1615" xr:uid="{9949C59D-B840-40A2-BB69-6F3396A9D214}"/>
    <cellStyle name="Comma 3 18 2 10" xfId="21051" xr:uid="{4F142AB3-2A7D-450C-8AB4-697643696CA3}"/>
    <cellStyle name="Comma 3 18 2 2" xfId="6867" xr:uid="{C04E48D3-2EC9-4F28-8765-552272FA2E1E}"/>
    <cellStyle name="Comma 3 18 2 2 2" xfId="18425" xr:uid="{FFE05F03-BA12-4133-A8A5-B307576FB173}"/>
    <cellStyle name="Comma 3 18 2 2 2 2" xfId="47832" xr:uid="{9DAC34F1-DEFA-485A-9313-2B4FE8284856}"/>
    <cellStyle name="Comma 3 18 2 2 2 3" xfId="28929" xr:uid="{5C608771-4863-4234-B41F-254965256FE2}"/>
    <cellStyle name="Comma 3 18 2 2 3" xfId="34442" xr:uid="{1BA829AB-5E86-4FFE-9F3C-E1B75C3DC347}"/>
    <cellStyle name="Comma 3 18 2 2 4" xfId="23677" xr:uid="{9F48F50F-23AE-445D-BC39-2B35354B4E85}"/>
    <cellStyle name="Comma 3 18 2 3" xfId="4242" xr:uid="{A4DF3C82-45A2-4C3A-A34C-CE833AEB959D}"/>
    <cellStyle name="Comma 3 18 2 3 2" xfId="50458" xr:uid="{82649C27-9AC7-4FCE-A41B-9B5CD905689A}"/>
    <cellStyle name="Comma 3 18 2 3 3" xfId="37068" xr:uid="{1FCB1D7F-3C92-494E-8F9F-6BA2F41F4597}"/>
    <cellStyle name="Comma 3 18 2 3 4" xfId="26303" xr:uid="{6D06C175-8A6B-435D-81FF-8CA464FE93D0}"/>
    <cellStyle name="Comma 3 18 2 4" xfId="9493" xr:uid="{1B6DA115-5EF9-436C-A81A-2BA617231060}"/>
    <cellStyle name="Comma 3 18 2 4 2" xfId="53084" xr:uid="{F68F29DC-354A-4E0B-8236-9788DB1EE843}"/>
    <cellStyle name="Comma 3 18 2 4 3" xfId="39694" xr:uid="{6811B4B6-1B38-4D50-8E5A-A18733816B8A}"/>
    <cellStyle name="Comma 3 18 2 5" xfId="12119" xr:uid="{038E1305-17A6-42C7-9AB5-A55A3A1179DB}"/>
    <cellStyle name="Comma 3 18 2 5 2" xfId="55709" xr:uid="{B7F7667D-4061-4188-A20C-65409D70AAE7}"/>
    <cellStyle name="Comma 3 18 2 5 3" xfId="42319" xr:uid="{D3C3658C-C34A-411F-B1F9-2C767F618473}"/>
    <cellStyle name="Comma 3 18 2 6" xfId="15272" xr:uid="{CCFEA3D0-C835-4B69-9373-DFA59A01040B}"/>
    <cellStyle name="Comma 3 18 2 6 2" xfId="44945" xr:uid="{6EBEB5CB-87B5-4235-A9D9-646C5447B43D}"/>
    <cellStyle name="Comma 3 18 2 7" xfId="58335" xr:uid="{2D9447AB-866B-44AE-B818-5B06840E27BC}"/>
    <cellStyle name="Comma 3 18 2 8" xfId="60962" xr:uid="{28CCE469-0E78-4440-8FDE-EFD13BC5F61D}"/>
    <cellStyle name="Comma 3 18 2 9" xfId="31555" xr:uid="{F372A5D8-AEE7-4662-918B-CA340E227675}"/>
    <cellStyle name="Comma 3 18 3" xfId="5545" xr:uid="{6C509880-4632-4C2C-9FF7-306741873280}"/>
    <cellStyle name="Comma 3 18 3 2" xfId="17103" xr:uid="{22F28776-4D01-4D3A-96F2-AB4390BE8D81}"/>
    <cellStyle name="Comma 3 18 3 2 2" xfId="46510" xr:uid="{C8FE3195-0A26-459A-B701-EF2186C4B6AB}"/>
    <cellStyle name="Comma 3 18 3 2 3" xfId="27607" xr:uid="{A303D8AD-7EFB-45A6-A2D4-2D46DDED61D3}"/>
    <cellStyle name="Comma 3 18 3 3" xfId="13950" xr:uid="{15F8DBFA-DB57-4895-8217-7827CA8B3B35}"/>
    <cellStyle name="Comma 3 18 3 3 2" xfId="33120" xr:uid="{B34CF4F4-4210-4C65-96B8-5F424B174B05}"/>
    <cellStyle name="Comma 3 18 3 4" xfId="22355" xr:uid="{B8B891B9-E128-4B03-90C9-6D724AF4321F}"/>
    <cellStyle name="Comma 3 18 4" xfId="2920" xr:uid="{24DBE291-1599-42C5-9DFE-5FDB40842971}"/>
    <cellStyle name="Comma 3 18 4 2" xfId="16575" xr:uid="{10731C2F-A73C-4080-A6FB-570066E401C7}"/>
    <cellStyle name="Comma 3 18 4 2 2" xfId="49136" xr:uid="{22D65CCA-CC4A-471A-B57A-1CD0DAD6AB29}"/>
    <cellStyle name="Comma 3 18 4 3" xfId="35746" xr:uid="{B8DDB6FC-DDC8-4670-AF9A-9D84CBA5BDB6}"/>
    <cellStyle name="Comma 3 18 4 4" xfId="24981" xr:uid="{F53BDD74-7237-4648-9E58-D9A1F6253C11}"/>
    <cellStyle name="Comma 3 18 5" xfId="8171" xr:uid="{A832539B-E3AC-4878-8FAA-8E57C52F5573}"/>
    <cellStyle name="Comma 3 18 5 2" xfId="51762" xr:uid="{0931A5A5-EA2A-417A-8057-3DFC26DBB732}"/>
    <cellStyle name="Comma 3 18 5 3" xfId="38372" xr:uid="{B51D6DD8-DBC9-471C-A1DD-A6812BDB3C7C}"/>
    <cellStyle name="Comma 3 18 6" xfId="10797" xr:uid="{7E930D96-7640-44A0-831C-12042E38CE28}"/>
    <cellStyle name="Comma 3 18 6 2" xfId="54387" xr:uid="{DFFF6BBF-EE75-48FB-9F05-F29B614FC492}"/>
    <cellStyle name="Comma 3 18 6 3" xfId="40997" xr:uid="{A70A688D-2645-468C-977C-BD785622F948}"/>
    <cellStyle name="Comma 3 18 7" xfId="13422" xr:uid="{8EC6506E-BD50-4613-BFC8-8E0DE01E4DE2}"/>
    <cellStyle name="Comma 3 18 7 2" xfId="43623" xr:uid="{05475CD5-16C6-42C6-85B8-2A923636A1BA}"/>
    <cellStyle name="Comma 3 18 8" xfId="57013" xr:uid="{04BF32C1-AC4A-478D-868E-BD77B91FE71E}"/>
    <cellStyle name="Comma 3 18 9" xfId="59640" xr:uid="{0E885A05-6DB0-4B9A-B1A1-82EC3BFE1BE2}"/>
    <cellStyle name="Comma 3 19" xfId="552" xr:uid="{00000000-0005-0000-0000-00003A000000}"/>
    <cellStyle name="Comma 3 19 10" xfId="30493" xr:uid="{BEA8A71B-1990-4023-8C54-8A36E3B1A556}"/>
    <cellStyle name="Comma 3 19 11" xfId="19989" xr:uid="{8FC95753-63C6-466D-A44E-6EA04B1C0FC2}"/>
    <cellStyle name="Comma 3 19 2" xfId="1875" xr:uid="{CBC3D71B-A1EB-4427-B5D2-E719113C92C1}"/>
    <cellStyle name="Comma 3 19 2 10" xfId="21311" xr:uid="{E8B41DBD-81A7-477E-B47E-F67F0455F0CF}"/>
    <cellStyle name="Comma 3 19 2 2" xfId="7127" xr:uid="{818CFB85-AC4A-4A96-BAE5-C28249495081}"/>
    <cellStyle name="Comma 3 19 2 2 2" xfId="18685" xr:uid="{0B6074AC-30F0-48B6-81FA-3E339EA6DB74}"/>
    <cellStyle name="Comma 3 19 2 2 2 2" xfId="48092" xr:uid="{621D0B7F-45DB-49A3-88C6-A3F79AFDE67E}"/>
    <cellStyle name="Comma 3 19 2 2 2 3" xfId="29189" xr:uid="{438041D5-3046-4457-9F1B-D3126DAF8475}"/>
    <cellStyle name="Comma 3 19 2 2 3" xfId="34702" xr:uid="{B3CBD5CE-A7F9-4F12-B78F-F9E6CC2AB535}"/>
    <cellStyle name="Comma 3 19 2 2 4" xfId="23937" xr:uid="{98394F14-1696-4BE4-979F-11E8007A3DCC}"/>
    <cellStyle name="Comma 3 19 2 3" xfId="4502" xr:uid="{FEC305DE-18E0-4695-A053-DA5EAB12A419}"/>
    <cellStyle name="Comma 3 19 2 3 2" xfId="50718" xr:uid="{48CB6E78-26E5-4BA8-A1C7-BCE3A2DB1781}"/>
    <cellStyle name="Comma 3 19 2 3 3" xfId="37328" xr:uid="{55D2F9D1-1AA9-42A7-95DC-AC22F8160817}"/>
    <cellStyle name="Comma 3 19 2 3 4" xfId="26563" xr:uid="{14291A62-B49F-4B78-AD64-833BC2BD5E6B}"/>
    <cellStyle name="Comma 3 19 2 4" xfId="9753" xr:uid="{3D0D4532-7EDD-47A2-AC18-691DCFC4AB6B}"/>
    <cellStyle name="Comma 3 19 2 4 2" xfId="53344" xr:uid="{3DDA9FEA-F27C-4246-A460-10479EC9540B}"/>
    <cellStyle name="Comma 3 19 2 4 3" xfId="39954" xr:uid="{45CD9D10-1BCE-4DCF-91FA-A70B6E2863AB}"/>
    <cellStyle name="Comma 3 19 2 5" xfId="12379" xr:uid="{CE22CEDA-523C-44E4-960F-8E8A213B5454}"/>
    <cellStyle name="Comma 3 19 2 5 2" xfId="55969" xr:uid="{646F1E98-0996-4C96-B07E-4572F45757BF}"/>
    <cellStyle name="Comma 3 19 2 5 3" xfId="42579" xr:uid="{38FBAC93-8E39-4A91-B5E7-99556DCB0F32}"/>
    <cellStyle name="Comma 3 19 2 6" xfId="15532" xr:uid="{5CA34A49-A005-4188-BDC7-D771452D35F6}"/>
    <cellStyle name="Comma 3 19 2 6 2" xfId="45205" xr:uid="{9EEDDF9D-4A96-4784-8D89-050D422723CF}"/>
    <cellStyle name="Comma 3 19 2 7" xfId="58595" xr:uid="{A6B07008-6D5C-4FBF-AA20-9F58D577DED6}"/>
    <cellStyle name="Comma 3 19 2 8" xfId="61222" xr:uid="{66C8AE96-51D2-4786-855A-FB4EDC62FB6F}"/>
    <cellStyle name="Comma 3 19 2 9" xfId="31815" xr:uid="{DB53F0F8-DDBF-4A19-9B22-F5840D6DC51A}"/>
    <cellStyle name="Comma 3 19 3" xfId="5805" xr:uid="{75A15AF1-81B7-4BEF-8C76-C7F52D5C162C}"/>
    <cellStyle name="Comma 3 19 3 2" xfId="17363" xr:uid="{85AC1E64-4912-4E79-9FFE-92C058D3F3DB}"/>
    <cellStyle name="Comma 3 19 3 2 2" xfId="46770" xr:uid="{9949BC92-C01A-444B-8624-51A6A665C762}"/>
    <cellStyle name="Comma 3 19 3 2 3" xfId="27867" xr:uid="{A5344A3A-299D-450D-AC56-C90E63489D02}"/>
    <cellStyle name="Comma 3 19 3 3" xfId="14210" xr:uid="{C45D453A-7272-4D2D-976C-A759528D8552}"/>
    <cellStyle name="Comma 3 19 3 3 2" xfId="33380" xr:uid="{73C9AED9-3F53-4D87-A13E-DFEB0E1F25C3}"/>
    <cellStyle name="Comma 3 19 3 4" xfId="22615" xr:uid="{9742F83A-7391-4CA8-B708-FB1A1E517D09}"/>
    <cellStyle name="Comma 3 19 4" xfId="3180" xr:uid="{A554E83C-43E0-49BD-994F-E99DA49FCC1C}"/>
    <cellStyle name="Comma 3 19 4 2" xfId="16835" xr:uid="{64E58401-21A9-4DBF-B85C-33C2F66E14DC}"/>
    <cellStyle name="Comma 3 19 4 2 2" xfId="49396" xr:uid="{EC966195-92A5-491A-90F0-56C55C9FA980}"/>
    <cellStyle name="Comma 3 19 4 3" xfId="36006" xr:uid="{3EAACF57-D5A0-4A80-9A47-6CAEBC3EC9BF}"/>
    <cellStyle name="Comma 3 19 4 4" xfId="25241" xr:uid="{9298E93E-8598-459F-BB42-03EABEB81BEF}"/>
    <cellStyle name="Comma 3 19 5" xfId="8431" xr:uid="{72E657DA-BB23-45FE-B3E4-3F5C52ACBD92}"/>
    <cellStyle name="Comma 3 19 5 2" xfId="52022" xr:uid="{70BB7BB6-F4E3-456E-BC33-6140F89C4596}"/>
    <cellStyle name="Comma 3 19 5 3" xfId="38632" xr:uid="{7FEE3525-A8E9-4C69-92AE-C007D2CAF571}"/>
    <cellStyle name="Comma 3 19 6" xfId="11057" xr:uid="{FB17DA46-77CD-4081-A5A3-B1F38748805A}"/>
    <cellStyle name="Comma 3 19 6 2" xfId="54647" xr:uid="{30156984-9194-446B-8ED8-18F4112CDD03}"/>
    <cellStyle name="Comma 3 19 6 3" xfId="41257" xr:uid="{B48E99CD-2A7F-49F7-BE8C-23D3EA4D0BAC}"/>
    <cellStyle name="Comma 3 19 7" xfId="13682" xr:uid="{E85D3481-0E09-4B6E-9945-E08C4C8DA3BD}"/>
    <cellStyle name="Comma 3 19 7 2" xfId="43883" xr:uid="{966A2FFD-4DC3-4EC6-B876-D5D9F963940A}"/>
    <cellStyle name="Comma 3 19 8" xfId="57273" xr:uid="{A998D43F-33BE-4527-948E-4C0A5969DD07}"/>
    <cellStyle name="Comma 3 19 9" xfId="59900" xr:uid="{809CAB8C-DF48-48F2-A42C-FC02CF44C0EC}"/>
    <cellStyle name="Comma 3 2" xfId="10" xr:uid="{00000000-0005-0000-0000-00003B000000}"/>
    <cellStyle name="Comma 3 2 10" xfId="13162" xr:uid="{EC17E97F-439A-4729-9BFE-86EFEBBCCBCE}"/>
    <cellStyle name="Comma 3 2 10 2" xfId="54127" xr:uid="{239731BE-4575-4350-9862-260D2BD8D8E1}"/>
    <cellStyle name="Comma 3 2 10 3" xfId="40737" xr:uid="{BC6D9EBA-C9CD-45D8-B502-EC53F579A66E}"/>
    <cellStyle name="Comma 3 2 11" xfId="43362" xr:uid="{BDFB5CB0-BBF9-4D17-88F6-3615761030CD}"/>
    <cellStyle name="Comma 3 2 12" xfId="56752" xr:uid="{C7660C86-AA71-4387-AF38-358CD6C4A632}"/>
    <cellStyle name="Comma 3 2 13" xfId="59379" xr:uid="{6847DBA8-5EF2-4DC2-9D25-6EBFA22F8D19}"/>
    <cellStyle name="Comma 3 2 14" xfId="29973" xr:uid="{C4570D37-DC6F-48CB-B0BE-E5BDBE13684B}"/>
    <cellStyle name="Comma 3 2 15" xfId="19469" xr:uid="{A57DB5F9-A9AF-4178-A5E1-9B4FBD2A4E1C}"/>
    <cellStyle name="Comma 3 2 2" xfId="1073" xr:uid="{1C9DCB8A-B56B-40C6-BEBF-CFAFCAA62BDF}"/>
    <cellStyle name="Comma 3 2 2 10" xfId="20510" xr:uid="{A10F661A-CB28-4FBF-835B-55FFA3D10822}"/>
    <cellStyle name="Comma 3 2 2 2" xfId="6326" xr:uid="{D6A7BFFE-D94F-425B-A573-368207F34D12}"/>
    <cellStyle name="Comma 3 2 2 2 2" xfId="17884" xr:uid="{08232460-81C7-47CF-B461-4406BB5560BA}"/>
    <cellStyle name="Comma 3 2 2 2 2 2" xfId="47291" xr:uid="{A657F85C-A196-4AD4-95CF-2404DF0AF922}"/>
    <cellStyle name="Comma 3 2 2 2 2 3" xfId="28388" xr:uid="{394613B9-9285-4C8F-AF8B-15A1BB33039D}"/>
    <cellStyle name="Comma 3 2 2 2 3" xfId="33901" xr:uid="{006FB0E7-8D5A-4540-BD6F-D3FC9A3536C1}"/>
    <cellStyle name="Comma 3 2 2 2 4" xfId="23136" xr:uid="{9364F478-8F9C-4AA3-9905-42CB634DAAE4}"/>
    <cellStyle name="Comma 3 2 2 3" xfId="3701" xr:uid="{88F76FDF-7B9B-4A5C-B99B-986E7D8CDC84}"/>
    <cellStyle name="Comma 3 2 2 3 2" xfId="49917" xr:uid="{3AD0CA0D-8289-4144-9DF6-9E44E6FF2B3B}"/>
    <cellStyle name="Comma 3 2 2 3 3" xfId="36527" xr:uid="{E0AC0080-F89B-47FB-BE41-5F3142E0F2BC}"/>
    <cellStyle name="Comma 3 2 2 3 4" xfId="25762" xr:uid="{643CA154-6A2F-4671-9FA3-7644A96136EE}"/>
    <cellStyle name="Comma 3 2 2 4" xfId="8952" xr:uid="{62E8F08A-61E6-44EA-8C66-1B49CD88A306}"/>
    <cellStyle name="Comma 3 2 2 4 2" xfId="52543" xr:uid="{5B5BB32D-6D14-426C-B47B-889D0C8EA836}"/>
    <cellStyle name="Comma 3 2 2 4 3" xfId="39153" xr:uid="{5AD3018C-1428-48F7-A26E-60CCA28376E4}"/>
    <cellStyle name="Comma 3 2 2 5" xfId="11578" xr:uid="{03D4D421-5A6B-45B7-A527-3BC9D49CFCCA}"/>
    <cellStyle name="Comma 3 2 2 5 2" xfId="55168" xr:uid="{D22E5172-EEC5-420E-B0CF-34FB5FFE49EB}"/>
    <cellStyle name="Comma 3 2 2 5 3" xfId="41778" xr:uid="{FCC15AC3-5346-4F36-AEF1-74FA047AB4CB}"/>
    <cellStyle name="Comma 3 2 2 6" xfId="14731" xr:uid="{24CE6F09-3AA1-49F7-885D-449F41A78AD4}"/>
    <cellStyle name="Comma 3 2 2 6 2" xfId="44404" xr:uid="{D4DDEA56-D57D-418E-92F7-F9498BE973DE}"/>
    <cellStyle name="Comma 3 2 2 7" xfId="57794" xr:uid="{F2DBC506-F7FC-4182-AF39-943DD1A2BD54}"/>
    <cellStyle name="Comma 3 2 2 8" xfId="60421" xr:uid="{F25BA46F-994D-4CB5-A4CA-BC52A0B6D655}"/>
    <cellStyle name="Comma 3 2 2 9" xfId="31014" xr:uid="{46CBC1C4-53A6-480D-846C-6B235ECF49C3}"/>
    <cellStyle name="Comma 3 2 3" xfId="1091" xr:uid="{748358E2-4974-45C0-9624-B698D47CFE4D}"/>
    <cellStyle name="Comma 3 2 3 10" xfId="20528" xr:uid="{1976BDFF-84F4-47B3-8795-FAEE033BE7FE}"/>
    <cellStyle name="Comma 3 2 3 2" xfId="6344" xr:uid="{B23E6D28-0E24-4CFC-B9CF-F528A8E61E19}"/>
    <cellStyle name="Comma 3 2 3 2 2" xfId="17902" xr:uid="{F7C97C98-C1AA-417C-9CA3-794CE7F37B40}"/>
    <cellStyle name="Comma 3 2 3 2 2 2" xfId="47309" xr:uid="{8E1C8B4E-3D63-4EC5-B030-A71A8FD912E2}"/>
    <cellStyle name="Comma 3 2 3 2 2 3" xfId="28406" xr:uid="{0FC45E18-24CA-42FD-A743-5D3D2C9A186F}"/>
    <cellStyle name="Comma 3 2 3 2 3" xfId="33919" xr:uid="{23B64C41-F119-4AE9-ADDD-5E42561B37EB}"/>
    <cellStyle name="Comma 3 2 3 2 4" xfId="23154" xr:uid="{C9E659A7-0D56-40EC-807C-235ABD5CA05B}"/>
    <cellStyle name="Comma 3 2 3 3" xfId="3719" xr:uid="{8AFF3923-DCC5-459D-9883-85F361FD39EF}"/>
    <cellStyle name="Comma 3 2 3 3 2" xfId="49935" xr:uid="{5B0F1682-FC9E-448B-B7AD-53290F1F9E9B}"/>
    <cellStyle name="Comma 3 2 3 3 3" xfId="36545" xr:uid="{F2ADA632-1D05-44E0-9892-61692C0E8E92}"/>
    <cellStyle name="Comma 3 2 3 3 4" xfId="25780" xr:uid="{5AF44EE6-48F0-4050-9C38-717D2A726CF6}"/>
    <cellStyle name="Comma 3 2 3 4" xfId="8970" xr:uid="{0C47F618-7B94-40DE-B9DD-5CFB2E739AB1}"/>
    <cellStyle name="Comma 3 2 3 4 2" xfId="52561" xr:uid="{B90E4E37-024C-4F76-8721-386EAC5F3F2D}"/>
    <cellStyle name="Comma 3 2 3 4 3" xfId="39171" xr:uid="{0C31961C-45A2-4AB3-8D73-CF8EDBFBBCCD}"/>
    <cellStyle name="Comma 3 2 3 5" xfId="11596" xr:uid="{403B41ED-4D9D-4A4C-A749-D252AECEB415}"/>
    <cellStyle name="Comma 3 2 3 5 2" xfId="55186" xr:uid="{81EBEBB8-F905-4AE8-B387-4411E0F2AAA4}"/>
    <cellStyle name="Comma 3 2 3 5 3" xfId="41796" xr:uid="{67698F43-CD21-4790-A903-1AB31661ACC5}"/>
    <cellStyle name="Comma 3 2 3 6" xfId="14749" xr:uid="{5F893CD6-5C34-4642-91F3-1CF82A2B7B39}"/>
    <cellStyle name="Comma 3 2 3 6 2" xfId="44422" xr:uid="{D6237103-9625-4AAC-81E7-2231221B2F11}"/>
    <cellStyle name="Comma 3 2 3 7" xfId="57812" xr:uid="{D21ED01C-D000-49C2-944C-0CBE0092B1CD}"/>
    <cellStyle name="Comma 3 2 3 8" xfId="60439" xr:uid="{274CE0B5-AEE4-49EB-BE0A-BB3A1E0370A6}"/>
    <cellStyle name="Comma 3 2 3 9" xfId="31032" xr:uid="{CEE06C29-C86C-42C1-B2B9-E29A14506727}"/>
    <cellStyle name="Comma 3 2 4" xfId="1354" xr:uid="{B998530A-8841-4991-B314-BD1F3F501BF3}"/>
    <cellStyle name="Comma 3 2 4 10" xfId="20790" xr:uid="{BB449766-8032-4E26-B2C8-379F24851644}"/>
    <cellStyle name="Comma 3 2 4 2" xfId="6606" xr:uid="{1EA535A2-1F95-4D41-804B-8D3B05B0971D}"/>
    <cellStyle name="Comma 3 2 4 2 2" xfId="18164" xr:uid="{1D759C87-FB33-479C-88E4-466C826EC469}"/>
    <cellStyle name="Comma 3 2 4 2 2 2" xfId="47571" xr:uid="{BA445607-F5B5-4DBD-9301-2C64F0A58718}"/>
    <cellStyle name="Comma 3 2 4 2 2 3" xfId="28668" xr:uid="{48A2032B-6ACD-4042-8AC2-47148B2C1143}"/>
    <cellStyle name="Comma 3 2 4 2 3" xfId="34181" xr:uid="{43486C38-4E5D-4F52-B08E-B8260C0ED4D2}"/>
    <cellStyle name="Comma 3 2 4 2 4" xfId="23416" xr:uid="{807164D0-A002-4BE0-B416-A14FA480F79B}"/>
    <cellStyle name="Comma 3 2 4 3" xfId="3981" xr:uid="{4D9071D2-D7F4-4D39-A462-D825A002FDC2}"/>
    <cellStyle name="Comma 3 2 4 3 2" xfId="50197" xr:uid="{A95B50C8-5C3B-46ED-B550-DA1794B6820B}"/>
    <cellStyle name="Comma 3 2 4 3 3" xfId="36807" xr:uid="{8495B983-BC03-469F-98A0-C996AA417BD8}"/>
    <cellStyle name="Comma 3 2 4 3 4" xfId="26042" xr:uid="{05B3E756-1A52-43F3-87A9-0A9B891CFB9B}"/>
    <cellStyle name="Comma 3 2 4 4" xfId="9232" xr:uid="{EC8D8CF8-376E-4BCE-996B-01F3D12ED015}"/>
    <cellStyle name="Comma 3 2 4 4 2" xfId="52823" xr:uid="{08B7F876-5A5D-4335-9155-0C64C71D1170}"/>
    <cellStyle name="Comma 3 2 4 4 3" xfId="39433" xr:uid="{DBA34826-478E-410A-A638-BFB2D07C28E1}"/>
    <cellStyle name="Comma 3 2 4 5" xfId="11858" xr:uid="{48E08FDF-FB5D-41D5-B321-870F6AACDCAF}"/>
    <cellStyle name="Comma 3 2 4 5 2" xfId="55448" xr:uid="{1314955C-6708-48AA-B8E5-A36BCE9EB8A0}"/>
    <cellStyle name="Comma 3 2 4 5 3" xfId="42058" xr:uid="{0EC118C2-6CC9-4F60-A39B-7A8FCAFB66F2}"/>
    <cellStyle name="Comma 3 2 4 6" xfId="15011" xr:uid="{24D68758-7DAC-4E3B-8231-AE40F97A6B8B}"/>
    <cellStyle name="Comma 3 2 4 6 2" xfId="44684" xr:uid="{90410D95-3CAD-4049-9DAE-41FA4F77F5E2}"/>
    <cellStyle name="Comma 3 2 4 7" xfId="58074" xr:uid="{A7DF1CA2-22BA-4B77-9271-70B05C2B7C0F}"/>
    <cellStyle name="Comma 3 2 4 8" xfId="60701" xr:uid="{399BAC6F-4B63-4BC4-9A8D-C772E2834125}"/>
    <cellStyle name="Comma 3 2 4 9" xfId="31294" xr:uid="{A0202F73-D2AC-4684-87DA-A89A70F7D8BD}"/>
    <cellStyle name="Comma 3 2 5" xfId="2397" xr:uid="{DCAB131A-1C6A-4A3A-A69A-09BC38C67FC6}"/>
    <cellStyle name="Comma 3 2 5 10" xfId="21832" xr:uid="{7EBB6FFC-C141-4EC0-B6BE-9F3D76F11876}"/>
    <cellStyle name="Comma 3 2 5 2" xfId="7648" xr:uid="{C495AC7D-97AE-49E0-AAF7-03F766905C71}"/>
    <cellStyle name="Comma 3 2 5 2 2" xfId="19206" xr:uid="{57868515-C76E-4A49-83EC-05756556FC1A}"/>
    <cellStyle name="Comma 3 2 5 2 2 2" xfId="48613" xr:uid="{DF395DFA-477D-4FE7-BA4B-37B4C9233010}"/>
    <cellStyle name="Comma 3 2 5 2 2 3" xfId="29710" xr:uid="{D68DAF92-0BEF-475A-841F-A330BA0FF271}"/>
    <cellStyle name="Comma 3 2 5 2 3" xfId="35223" xr:uid="{862FA24A-EB6D-4C99-A6B7-210643361E50}"/>
    <cellStyle name="Comma 3 2 5 2 4" xfId="24458" xr:uid="{ADAA4E30-9582-4BBB-B60C-7B980EA67EF1}"/>
    <cellStyle name="Comma 3 2 5 3" xfId="5023" xr:uid="{F259EECE-D7CD-42AC-B529-F7009D7AA2DB}"/>
    <cellStyle name="Comma 3 2 5 3 2" xfId="51239" xr:uid="{33386C30-B232-43E6-AD55-60F854E95566}"/>
    <cellStyle name="Comma 3 2 5 3 3" xfId="37849" xr:uid="{6043CDEF-27B0-49E4-AFF6-A4CC9151BF4D}"/>
    <cellStyle name="Comma 3 2 5 3 4" xfId="27084" xr:uid="{B5FA48A0-5112-432E-A3B8-EAC40887C41E}"/>
    <cellStyle name="Comma 3 2 5 4" xfId="10274" xr:uid="{A4EEF763-1816-4CE1-99E1-4C8B9AAE6980}"/>
    <cellStyle name="Comma 3 2 5 4 2" xfId="53865" xr:uid="{2362AA14-9466-471E-92F4-B56F9E8FD106}"/>
    <cellStyle name="Comma 3 2 5 4 3" xfId="40475" xr:uid="{C3B0F0D2-97F7-4692-8D86-EBA7D600AA51}"/>
    <cellStyle name="Comma 3 2 5 5" xfId="12900" xr:uid="{E50F8100-F9AF-489A-8F98-CFF6BCD3F908}"/>
    <cellStyle name="Comma 3 2 5 5 2" xfId="56490" xr:uid="{53DB2009-5E7F-4A5B-BD75-834885BBAB11}"/>
    <cellStyle name="Comma 3 2 5 5 3" xfId="43100" xr:uid="{F1788897-4E02-470C-8F4D-6C0B7AFE970D}"/>
    <cellStyle name="Comma 3 2 5 6" xfId="16053" xr:uid="{5DA268B1-21B4-404A-BA04-7F3A18A23E5C}"/>
    <cellStyle name="Comma 3 2 5 6 2" xfId="45726" xr:uid="{5B8AE21C-9B39-4831-BDE2-3594B811FEE9}"/>
    <cellStyle name="Comma 3 2 5 7" xfId="59116" xr:uid="{19F6FA24-EB5E-4368-985B-4C75D0F865C9}"/>
    <cellStyle name="Comma 3 2 5 8" xfId="61743" xr:uid="{0DD7B82B-829B-450B-8405-C248FF56D769}"/>
    <cellStyle name="Comma 3 2 5 9" xfId="32336" xr:uid="{67981416-9B8C-41D1-A3F4-0D303A8BA6EE}"/>
    <cellStyle name="Comma 3 2 6" xfId="5285" xr:uid="{626852FB-C486-45BC-97E4-05722A59280C}"/>
    <cellStyle name="Comma 3 2 6 2" xfId="16841" xr:uid="{027D08D7-0804-47DF-834C-809848E5B5B2}"/>
    <cellStyle name="Comma 3 2 6 2 2" xfId="45988" xr:uid="{A3ECB1A8-63B8-4590-8D8C-75340F3FEA63}"/>
    <cellStyle name="Comma 3 2 6 2 3" xfId="27346" xr:uid="{CD1D321B-D50D-426F-810E-7958D30610FD}"/>
    <cellStyle name="Comma 3 2 6 3" xfId="13688" xr:uid="{DD7AAC0C-0871-4400-BED2-B7678D11FDF7}"/>
    <cellStyle name="Comma 3 2 6 3 2" xfId="32598" xr:uid="{5B2A1FD1-9D17-4A7F-A759-A91059BB44D8}"/>
    <cellStyle name="Comma 3 2 6 4" xfId="22094" xr:uid="{955763BF-1CD6-4864-AF09-C559D65AA7FF}"/>
    <cellStyle name="Comma 3 2 7" xfId="2659" xr:uid="{1EF625AF-5A38-4A28-9098-126B30DA4460}"/>
    <cellStyle name="Comma 3 2 7 2" xfId="16315" xr:uid="{EBB96293-14CA-41DD-9DCB-BD8A8589D888}"/>
    <cellStyle name="Comma 3 2 7 2 2" xfId="46250" xr:uid="{2827206D-83A7-41DB-B2B4-75FD0B571AE1}"/>
    <cellStyle name="Comma 3 2 7 3" xfId="32860" xr:uid="{B3C0CC29-1EFA-4C6E-A936-DA5A88E697AE}"/>
    <cellStyle name="Comma 3 2 7 4" xfId="24721" xr:uid="{FF2A16F0-DDA6-450A-A4D4-F0418E90A506}"/>
    <cellStyle name="Comma 3 2 8" xfId="7910" xr:uid="{FC05378D-4440-4C0D-8D3C-9F765B285417}"/>
    <cellStyle name="Comma 3 2 8 2" xfId="48875" xr:uid="{C4BC0870-2DFE-42E4-ADB3-C42D1224F692}"/>
    <cellStyle name="Comma 3 2 8 3" xfId="35485" xr:uid="{9F255395-9001-4869-9E2C-A5C2681445A3}"/>
    <cellStyle name="Comma 3 2 9" xfId="10536" xr:uid="{128046F8-1E5E-4E45-8AAB-DE3D32FFF550}"/>
    <cellStyle name="Comma 3 2 9 2" xfId="51501" xr:uid="{78645042-F67A-4E4C-8CD2-5447DCBA67AB}"/>
    <cellStyle name="Comma 3 2 9 3" xfId="38111" xr:uid="{1760A0DB-41ED-47D7-AFCE-6639D12E5F28}"/>
    <cellStyle name="Comma 3 20" xfId="812" xr:uid="{00000000-0005-0000-0000-00003C000000}"/>
    <cellStyle name="Comma 3 20 10" xfId="30753" xr:uid="{E05FF2E7-CBF7-45EE-BFDC-D88B8F829BE0}"/>
    <cellStyle name="Comma 3 20 11" xfId="20249" xr:uid="{04E785D2-53D7-4F31-B245-F71DF5E91C5F}"/>
    <cellStyle name="Comma 3 20 2" xfId="2135" xr:uid="{4A8FD5D6-5937-41D6-A3D0-B059EB049554}"/>
    <cellStyle name="Comma 3 20 2 10" xfId="21571" xr:uid="{ADB27C56-8F42-471E-A33A-4AE055D199C5}"/>
    <cellStyle name="Comma 3 20 2 2" xfId="7387" xr:uid="{88DDA74F-0F92-42D4-96A3-532A9B5D9AA6}"/>
    <cellStyle name="Comma 3 20 2 2 2" xfId="18945" xr:uid="{508B9CE1-A6EA-4796-AB5E-C55835D8E895}"/>
    <cellStyle name="Comma 3 20 2 2 2 2" xfId="48352" xr:uid="{261045B9-A98A-463C-A888-6FDA4906D180}"/>
    <cellStyle name="Comma 3 20 2 2 2 3" xfId="29449" xr:uid="{C99ACDF2-71B6-4A50-91E3-890EA76AFBB4}"/>
    <cellStyle name="Comma 3 20 2 2 3" xfId="34962" xr:uid="{02B4ECBA-C141-4F2D-AFAC-DEEF56E45A6E}"/>
    <cellStyle name="Comma 3 20 2 2 4" xfId="24197" xr:uid="{F11911F0-A239-4CB8-B457-4A3330465A82}"/>
    <cellStyle name="Comma 3 20 2 3" xfId="4762" xr:uid="{D9BF453B-EB4C-4F84-963A-7A88D4815257}"/>
    <cellStyle name="Comma 3 20 2 3 2" xfId="50978" xr:uid="{68AAB000-F831-489D-BAC8-297FCA8B422C}"/>
    <cellStyle name="Comma 3 20 2 3 3" xfId="37588" xr:uid="{BF2A26A5-C998-43EA-B5CB-D465A6DC1FD3}"/>
    <cellStyle name="Comma 3 20 2 3 4" xfId="26823" xr:uid="{367A435D-A395-476F-A03A-60B9346B338E}"/>
    <cellStyle name="Comma 3 20 2 4" xfId="10013" xr:uid="{1F7E3658-62F8-4F39-A4BC-31EF2CDCBFE3}"/>
    <cellStyle name="Comma 3 20 2 4 2" xfId="53604" xr:uid="{E106AC62-8ABF-4804-9BAC-D24741DC8112}"/>
    <cellStyle name="Comma 3 20 2 4 3" xfId="40214" xr:uid="{5F4316F8-023E-4959-AEFE-C655D75E9E44}"/>
    <cellStyle name="Comma 3 20 2 5" xfId="12639" xr:uid="{3781141E-6B15-4C5F-A061-BE9F305F8671}"/>
    <cellStyle name="Comma 3 20 2 5 2" xfId="56229" xr:uid="{CF3C05F6-4092-45F1-BC6F-5240E848D957}"/>
    <cellStyle name="Comma 3 20 2 5 3" xfId="42839" xr:uid="{BBAF68B7-370C-4644-A2F7-75796BEFA4F6}"/>
    <cellStyle name="Comma 3 20 2 6" xfId="15792" xr:uid="{0D83169C-4F43-45F5-8B16-5C0D4DB49CFE}"/>
    <cellStyle name="Comma 3 20 2 6 2" xfId="45465" xr:uid="{D89521EA-9474-4686-8B84-BC2650130554}"/>
    <cellStyle name="Comma 3 20 2 7" xfId="58855" xr:uid="{32763688-321C-49C9-8C45-4882F4392F90}"/>
    <cellStyle name="Comma 3 20 2 8" xfId="61482" xr:uid="{1521AE2F-8753-48FF-A3F2-15E0076E3D38}"/>
    <cellStyle name="Comma 3 20 2 9" xfId="32075" xr:uid="{81EF1C6F-9D93-4FD5-A297-94CF2A75CB8A}"/>
    <cellStyle name="Comma 3 20 3" xfId="6065" xr:uid="{AFBA2D24-0783-450A-BAF7-1F3FC372A769}"/>
    <cellStyle name="Comma 3 20 3 2" xfId="17623" xr:uid="{467EDBA1-3A7B-4B66-B133-054ECAFFAE6D}"/>
    <cellStyle name="Comma 3 20 3 2 2" xfId="47030" xr:uid="{A3D0D968-D593-4D4D-A0DB-26CC17792250}"/>
    <cellStyle name="Comma 3 20 3 2 3" xfId="28127" xr:uid="{2ABC14E6-8857-4AF0-9805-291F8A7482AD}"/>
    <cellStyle name="Comma 3 20 3 3" xfId="33640" xr:uid="{16906A55-A9B0-47C2-B0CE-0046E1E4F362}"/>
    <cellStyle name="Comma 3 20 3 4" xfId="22875" xr:uid="{1D180D4E-6E30-4D25-836C-7A939380D6E9}"/>
    <cellStyle name="Comma 3 20 4" xfId="3440" xr:uid="{75A0D9EC-FB38-4AC3-9B27-9FC18C960CA0}"/>
    <cellStyle name="Comma 3 20 4 2" xfId="49656" xr:uid="{1D0D9D09-F27C-41DE-BF96-C2778F1AF688}"/>
    <cellStyle name="Comma 3 20 4 3" xfId="36266" xr:uid="{F4A1CA81-6353-47BB-95DA-CCE3A6D1D043}"/>
    <cellStyle name="Comma 3 20 4 4" xfId="25501" xr:uid="{F83CD051-15BC-4BDF-B732-747BA089124E}"/>
    <cellStyle name="Comma 3 20 5" xfId="8691" xr:uid="{0C26C6CD-FB34-4560-8C8D-DFE96A2F1356}"/>
    <cellStyle name="Comma 3 20 5 2" xfId="52282" xr:uid="{AA25BA37-DEDF-4A66-8564-C1C6DC3F3D62}"/>
    <cellStyle name="Comma 3 20 5 3" xfId="38892" xr:uid="{B41F270F-E0D1-4141-BC16-A51DC253BD37}"/>
    <cellStyle name="Comma 3 20 6" xfId="11317" xr:uid="{B2641A21-47E1-45F9-B99D-6E1549F5A4BE}"/>
    <cellStyle name="Comma 3 20 6 2" xfId="54907" xr:uid="{64EE932A-FAFB-42C5-B485-E63F02411D36}"/>
    <cellStyle name="Comma 3 20 6 3" xfId="41517" xr:uid="{07D42CEC-8105-4799-B596-93DAAB0CFF1F}"/>
    <cellStyle name="Comma 3 20 7" xfId="14470" xr:uid="{30B78545-098D-4F65-ACAD-243DEF262DF7}"/>
    <cellStyle name="Comma 3 20 7 2" xfId="44143" xr:uid="{876DC7D7-D249-45B3-946D-B43521862F40}"/>
    <cellStyle name="Comma 3 20 8" xfId="57533" xr:uid="{A639E3C9-7202-4EF0-9038-26D0F27FCD44}"/>
    <cellStyle name="Comma 3 20 9" xfId="60160" xr:uid="{11083C7A-B061-42E0-B7C0-837C67ADC0FF}"/>
    <cellStyle name="Comma 3 21" xfId="1072" xr:uid="{FDE0F9DA-87FF-433C-A6CF-917CB2D44E23}"/>
    <cellStyle name="Comma 3 21 10" xfId="20509" xr:uid="{BCEF2ECD-EA7D-4C8B-9A3E-4FE0D1789CF8}"/>
    <cellStyle name="Comma 3 21 2" xfId="6325" xr:uid="{313A6678-BA14-4FBA-AC1C-0FCD716CC3AD}"/>
    <cellStyle name="Comma 3 21 2 2" xfId="17883" xr:uid="{88F05303-7DF3-43EC-BA25-A165E9334C6A}"/>
    <cellStyle name="Comma 3 21 2 2 2" xfId="47290" xr:uid="{E6A68EA8-58C6-4A0C-A89E-51F89DC1B520}"/>
    <cellStyle name="Comma 3 21 2 2 3" xfId="28387" xr:uid="{25E821D7-B95E-49BE-814E-F0AA04FFECEF}"/>
    <cellStyle name="Comma 3 21 2 3" xfId="33900" xr:uid="{3673CD15-AA45-4636-BF5F-44D515E774F0}"/>
    <cellStyle name="Comma 3 21 2 4" xfId="23135" xr:uid="{67A7E3A4-8AB4-44B9-9F18-989E3AA3852D}"/>
    <cellStyle name="Comma 3 21 3" xfId="3700" xr:uid="{53091C70-E540-4F83-953E-1D18F33ECC95}"/>
    <cellStyle name="Comma 3 21 3 2" xfId="49916" xr:uid="{5EB2420C-5C8D-48D4-B39E-FB9957BA47D4}"/>
    <cellStyle name="Comma 3 21 3 3" xfId="36526" xr:uid="{6942EE6C-3A95-4E2C-9D23-63EB6E69931B}"/>
    <cellStyle name="Comma 3 21 3 4" xfId="25761" xr:uid="{CCD817F7-0302-4BB9-B096-32D8DB5FE00D}"/>
    <cellStyle name="Comma 3 21 4" xfId="8951" xr:uid="{8BD39A7A-70B6-4B5E-8537-BFC9BE8464ED}"/>
    <cellStyle name="Comma 3 21 4 2" xfId="52542" xr:uid="{FEB36FE8-7809-423B-9D5F-FF40F09CC5B2}"/>
    <cellStyle name="Comma 3 21 4 3" xfId="39152" xr:uid="{EA2C66D6-8EF2-44DE-B0F9-53181FC38FFE}"/>
    <cellStyle name="Comma 3 21 5" xfId="11577" xr:uid="{0890DE05-E5A6-4E9B-9A69-8AA654985A7C}"/>
    <cellStyle name="Comma 3 21 5 2" xfId="55167" xr:uid="{7B8CFA76-D41C-4D9E-AC18-D143A10849FE}"/>
    <cellStyle name="Comma 3 21 5 3" xfId="41777" xr:uid="{4BE5783E-ABBA-47EB-843C-2EB4DC28F38D}"/>
    <cellStyle name="Comma 3 21 6" xfId="14730" xr:uid="{C8B7D040-401C-418B-BE2B-427508B329B4}"/>
    <cellStyle name="Comma 3 21 6 2" xfId="44403" xr:uid="{BCCDD508-8F48-45B1-B1CA-ED2D3F238168}"/>
    <cellStyle name="Comma 3 21 7" xfId="57793" xr:uid="{345F76CF-6A1E-4D2A-B6F4-BB5B2CEB2180}"/>
    <cellStyle name="Comma 3 21 8" xfId="60420" xr:uid="{9B942354-DE0E-432B-8F93-CC21663FBE7B}"/>
    <cellStyle name="Comma 3 21 9" xfId="31013" xr:uid="{C61CF0EE-0C83-4973-B209-954F9BD2FA55}"/>
    <cellStyle name="Comma 3 22" xfId="1090" xr:uid="{AB1D8810-E4AB-41AF-AB53-278D486DF1EE}"/>
    <cellStyle name="Comma 3 22 10" xfId="20527" xr:uid="{2E32D98A-BA4E-45A2-9DAE-0B55C5E8153F}"/>
    <cellStyle name="Comma 3 22 2" xfId="6343" xr:uid="{8ECE2658-621F-4593-8E62-4AE2025B5498}"/>
    <cellStyle name="Comma 3 22 2 2" xfId="17901" xr:uid="{94BD49FD-8CD7-4E72-9B74-E6D8556597E3}"/>
    <cellStyle name="Comma 3 22 2 2 2" xfId="47308" xr:uid="{50966092-D71A-45EA-8E88-80138775A0D8}"/>
    <cellStyle name="Comma 3 22 2 2 3" xfId="28405" xr:uid="{9C4CBE2A-F35F-4FC2-A7BA-7032D631D4DA}"/>
    <cellStyle name="Comma 3 22 2 3" xfId="33918" xr:uid="{99812FE5-0521-4925-A085-7AB50F982BD9}"/>
    <cellStyle name="Comma 3 22 2 4" xfId="23153" xr:uid="{D57DE7E5-340E-4A22-B83E-E070B56770F6}"/>
    <cellStyle name="Comma 3 22 3" xfId="3718" xr:uid="{1497E876-2B26-48AD-8F07-1A72AFBF992E}"/>
    <cellStyle name="Comma 3 22 3 2" xfId="49934" xr:uid="{DA50321A-E0FC-4AD4-8721-D9CAF034A7D3}"/>
    <cellStyle name="Comma 3 22 3 3" xfId="36544" xr:uid="{383D7C83-7617-47CF-A22B-966887E691C5}"/>
    <cellStyle name="Comma 3 22 3 4" xfId="25779" xr:uid="{02FF0A11-1AFE-4770-AE4F-1B861098B4A3}"/>
    <cellStyle name="Comma 3 22 4" xfId="8969" xr:uid="{82810AA8-7929-49B4-B440-AFAD191DA95B}"/>
    <cellStyle name="Comma 3 22 4 2" xfId="52560" xr:uid="{539DFBE8-E1B3-43DF-A064-B3CED472C6F9}"/>
    <cellStyle name="Comma 3 22 4 3" xfId="39170" xr:uid="{C2AF6E93-148D-4E4C-B70C-A4E2CF99495B}"/>
    <cellStyle name="Comma 3 22 5" xfId="11595" xr:uid="{8C8D9368-D996-4873-86EA-9E5B497EEFD7}"/>
    <cellStyle name="Comma 3 22 5 2" xfId="55185" xr:uid="{1C682369-F54C-4606-93B5-49EBFC02FC9C}"/>
    <cellStyle name="Comma 3 22 5 3" xfId="41795" xr:uid="{C26356E3-9DBB-42AB-BD81-533F930524F7}"/>
    <cellStyle name="Comma 3 22 6" xfId="14748" xr:uid="{24F0DBA5-C9D0-4B27-9F13-33307C9CCD40}"/>
    <cellStyle name="Comma 3 22 6 2" xfId="44421" xr:uid="{659F4071-B746-426A-864C-21A852F3C6DB}"/>
    <cellStyle name="Comma 3 22 7" xfId="57811" xr:uid="{006DA594-3E3E-4E38-A17C-D3BA543D8835}"/>
    <cellStyle name="Comma 3 22 8" xfId="60438" xr:uid="{324A2FF1-A87D-4D5F-B086-75610FFE1DCB}"/>
    <cellStyle name="Comma 3 22 9" xfId="31031" xr:uid="{512E696A-98A4-4DE4-86DE-1A4E68D6F934}"/>
    <cellStyle name="Comma 3 23" xfId="1353" xr:uid="{665A483D-2248-475E-9D73-996EC03425AC}"/>
    <cellStyle name="Comma 3 23 10" xfId="20789" xr:uid="{AD225613-E2DA-4074-8A50-2D91A31C82A7}"/>
    <cellStyle name="Comma 3 23 2" xfId="6605" xr:uid="{90AFDD90-489A-4C3F-8E31-CE6B51D628A5}"/>
    <cellStyle name="Comma 3 23 2 2" xfId="18163" xr:uid="{16804E29-872C-4FF1-874A-1D5CFEA8D4BC}"/>
    <cellStyle name="Comma 3 23 2 2 2" xfId="47570" xr:uid="{6A359EFD-AC9E-45F1-AE6B-AD6F1937D6B3}"/>
    <cellStyle name="Comma 3 23 2 2 3" xfId="28667" xr:uid="{52DF6E00-BE56-4E71-9AA3-2594FBA5D351}"/>
    <cellStyle name="Comma 3 23 2 3" xfId="34180" xr:uid="{426A5B5C-091E-4769-AA16-FAC05036C227}"/>
    <cellStyle name="Comma 3 23 2 4" xfId="23415" xr:uid="{27B34184-A082-4692-9BAE-9C12FA5E7422}"/>
    <cellStyle name="Comma 3 23 3" xfId="3980" xr:uid="{45333463-EE11-4372-A8E1-742BE86BFEF4}"/>
    <cellStyle name="Comma 3 23 3 2" xfId="50196" xr:uid="{736BE737-218F-4B06-B42D-F81EE5DC75B7}"/>
    <cellStyle name="Comma 3 23 3 3" xfId="36806" xr:uid="{7D55BDF7-64AC-4653-B296-3A88759B13F9}"/>
    <cellStyle name="Comma 3 23 3 4" xfId="26041" xr:uid="{F6A556B8-24BA-4DDC-AD8E-F5CB5D6CB93D}"/>
    <cellStyle name="Comma 3 23 4" xfId="9231" xr:uid="{5A672ABC-38BF-4238-91BE-DA0D80CB6FBA}"/>
    <cellStyle name="Comma 3 23 4 2" xfId="52822" xr:uid="{8C684DD5-3A4D-41C9-807F-54D04375826A}"/>
    <cellStyle name="Comma 3 23 4 3" xfId="39432" xr:uid="{46FAD9E7-AD04-44A8-8079-668F7C9F455C}"/>
    <cellStyle name="Comma 3 23 5" xfId="11857" xr:uid="{DEA20089-0407-42A7-89A5-057C396C8258}"/>
    <cellStyle name="Comma 3 23 5 2" xfId="55447" xr:uid="{9CA10D9A-4FBC-408F-A753-2C755005FC6B}"/>
    <cellStyle name="Comma 3 23 5 3" xfId="42057" xr:uid="{C2873579-E8F4-42AB-9A64-10D593B5DA32}"/>
    <cellStyle name="Comma 3 23 6" xfId="15010" xr:uid="{2E2AC099-9C11-434B-9BAE-21BEDA6C811A}"/>
    <cellStyle name="Comma 3 23 6 2" xfId="44683" xr:uid="{B26A017E-4608-4E82-880C-AF9EE1461879}"/>
    <cellStyle name="Comma 3 23 7" xfId="58073" xr:uid="{B20A4DB5-2D69-4AAE-AA4E-47E411F52FF5}"/>
    <cellStyle name="Comma 3 23 8" xfId="60700" xr:uid="{DBF49A62-9F18-4DAD-A160-89E92218FF78}"/>
    <cellStyle name="Comma 3 23 9" xfId="31293" xr:uid="{F7EE3234-236B-483A-A31C-5E7588340ACC}"/>
    <cellStyle name="Comma 3 24" xfId="2396" xr:uid="{5176AA32-662F-4F65-AAAC-6587D8632AE0}"/>
    <cellStyle name="Comma 3 24 10" xfId="21831" xr:uid="{0390A807-016E-40D1-91AD-A2BCC375540A}"/>
    <cellStyle name="Comma 3 24 2" xfId="7647" xr:uid="{12C00BFF-224F-4BCE-AE5A-ED30414B754E}"/>
    <cellStyle name="Comma 3 24 2 2" xfId="19205" xr:uid="{08E3AAB4-9BC3-4532-B8D3-289D305F1D39}"/>
    <cellStyle name="Comma 3 24 2 2 2" xfId="48612" xr:uid="{C6FE5C73-51E5-46F9-86A1-83A9C5FE3547}"/>
    <cellStyle name="Comma 3 24 2 2 3" xfId="29709" xr:uid="{1931558F-C280-4B8C-AB99-DF2E04C1C0E4}"/>
    <cellStyle name="Comma 3 24 2 3" xfId="35222" xr:uid="{088392CD-EBAC-4F79-9E21-5A5697BDF5D8}"/>
    <cellStyle name="Comma 3 24 2 4" xfId="24457" xr:uid="{4EF4DBB2-29D4-4698-87B6-600B985B7AAD}"/>
    <cellStyle name="Comma 3 24 3" xfId="5022" xr:uid="{F9AC2104-5A4E-425C-AD6D-92BEF4310BF9}"/>
    <cellStyle name="Comma 3 24 3 2" xfId="51238" xr:uid="{BB9D1C90-8E0F-443C-B545-993DC637C143}"/>
    <cellStyle name="Comma 3 24 3 3" xfId="37848" xr:uid="{9BA3EDC9-C464-4CFC-87CD-750BB7415866}"/>
    <cellStyle name="Comma 3 24 3 4" xfId="27083" xr:uid="{C77FDB36-D01E-4048-81F4-BBAC31E2C7E0}"/>
    <cellStyle name="Comma 3 24 4" xfId="10273" xr:uid="{FFCD0115-84AB-40C7-B03A-3272615755BF}"/>
    <cellStyle name="Comma 3 24 4 2" xfId="53864" xr:uid="{8496FA51-6AA0-4AE2-A00F-02CDF3B48A69}"/>
    <cellStyle name="Comma 3 24 4 3" xfId="40474" xr:uid="{B57E5E10-4E76-4B2F-9D03-A9FB84C3C7FA}"/>
    <cellStyle name="Comma 3 24 5" xfId="12899" xr:uid="{568AA07D-634A-4308-A6FB-B589618F5DC4}"/>
    <cellStyle name="Comma 3 24 5 2" xfId="56489" xr:uid="{9F868922-4B3B-4EAA-AB9B-24419C462A3F}"/>
    <cellStyle name="Comma 3 24 5 3" xfId="43099" xr:uid="{9868876B-5BDB-4E06-99D2-DAB468A17355}"/>
    <cellStyle name="Comma 3 24 6" xfId="16052" xr:uid="{79D3BD7B-4108-4C1E-B05A-3D9C4C6830A3}"/>
    <cellStyle name="Comma 3 24 6 2" xfId="45725" xr:uid="{57E494B8-51A4-4089-B491-6F7DB017674B}"/>
    <cellStyle name="Comma 3 24 7" xfId="59115" xr:uid="{094D669D-58F2-4E63-9A20-E01CFCA6B3D0}"/>
    <cellStyle name="Comma 3 24 8" xfId="61742" xr:uid="{9AAC66FE-B839-4E29-A1E9-EE4D2500FD12}"/>
    <cellStyle name="Comma 3 24 9" xfId="32335" xr:uid="{3E437C45-572F-4DC2-BCE8-9F1E923419F5}"/>
    <cellStyle name="Comma 3 25" xfId="5284" xr:uid="{624DAAF5-613F-4218-B3C8-23FBEB67C1E7}"/>
    <cellStyle name="Comma 3 25 2" xfId="16840" xr:uid="{C5AE63C7-145B-4C0D-B475-441A2FC62127}"/>
    <cellStyle name="Comma 3 25 2 2" xfId="45987" xr:uid="{941A0015-4D12-4BB0-9C24-9652229FB628}"/>
    <cellStyle name="Comma 3 25 2 3" xfId="27345" xr:uid="{528438F2-510B-42B4-8259-3DC2E8D57A89}"/>
    <cellStyle name="Comma 3 25 3" xfId="13687" xr:uid="{3606124C-75D6-4FA1-8075-9BB13BAEA6D3}"/>
    <cellStyle name="Comma 3 25 3 2" xfId="32597" xr:uid="{461B6EE8-0084-4BCC-9231-E464A46A0413}"/>
    <cellStyle name="Comma 3 25 4" xfId="22093" xr:uid="{9F063211-C9D3-407B-8E83-D6666C98CB9E}"/>
    <cellStyle name="Comma 3 26" xfId="2658" xr:uid="{2B42C215-474A-42DD-830E-E7276B46CD82}"/>
    <cellStyle name="Comma 3 26 2" xfId="16314" xr:uid="{1D6B49AA-2565-4B32-B974-059CA96F38E3}"/>
    <cellStyle name="Comma 3 26 2 2" xfId="46249" xr:uid="{DDA3F6CA-A936-4002-916A-9237F01FFC28}"/>
    <cellStyle name="Comma 3 26 3" xfId="32859" xr:uid="{4CD62DA9-02E6-4ACE-A97C-0AB8DE9009B8}"/>
    <cellStyle name="Comma 3 26 4" xfId="24720" xr:uid="{B6686E57-1A4E-4291-9FF9-994280F7D825}"/>
    <cellStyle name="Comma 3 27" xfId="7909" xr:uid="{C732B553-AA30-43B0-81E4-51EADC081F08}"/>
    <cellStyle name="Comma 3 27 2" xfId="48874" xr:uid="{A0D045B4-703A-4E94-B11F-96E0F953B9F8}"/>
    <cellStyle name="Comma 3 27 3" xfId="35484" xr:uid="{72A0BDE0-5E95-4144-9A3E-6DDE4C13EC2C}"/>
    <cellStyle name="Comma 3 28" xfId="10535" xr:uid="{B4CBCF80-1D0F-425D-9BA2-CC1720EC2065}"/>
    <cellStyle name="Comma 3 28 2" xfId="51500" xr:uid="{812EBCF4-ED40-4159-9D04-D913165ABFE9}"/>
    <cellStyle name="Comma 3 28 3" xfId="38110" xr:uid="{AADA20A5-B8B8-463C-A15E-ED7657C9B9D5}"/>
    <cellStyle name="Comma 3 29" xfId="13161" xr:uid="{875A4714-FC55-4548-8896-19F6E398F006}"/>
    <cellStyle name="Comma 3 29 2" xfId="54126" xr:uid="{7689EB1B-4285-4E1C-B4CD-325877A65B77}"/>
    <cellStyle name="Comma 3 29 3" xfId="40736" xr:uid="{4E8B1258-9D8C-462E-8E4C-F30E981E26D9}"/>
    <cellStyle name="Comma 3 3" xfId="27" xr:uid="{00000000-0005-0000-0000-00003D000000}"/>
    <cellStyle name="Comma 3 3 10" xfId="129" xr:uid="{00000000-0005-0000-0000-00003E000000}"/>
    <cellStyle name="Comma 3 3 10 10" xfId="2758" xr:uid="{F9D7B66D-2D66-4C8A-A82F-3D521CEC9701}"/>
    <cellStyle name="Comma 3 3 10 10 2" xfId="16413" xr:uid="{3D4D565A-B014-4B75-87AD-8DB745D35949}"/>
    <cellStyle name="Comma 3 3 10 10 2 2" xfId="46348" xr:uid="{C44990BB-6B9F-41FF-9CAE-DEB296ABC8C4}"/>
    <cellStyle name="Comma 3 3 10 10 3" xfId="32958" xr:uid="{EAAC850B-DB3F-4361-830E-7AA35E351B3E}"/>
    <cellStyle name="Comma 3 3 10 10 4" xfId="24819" xr:uid="{6157D493-DC73-4A96-A9C9-EB4932F4719F}"/>
    <cellStyle name="Comma 3 3 10 11" xfId="8009" xr:uid="{E83AA2FE-D811-4C72-B0ED-E815FE5E7C1C}"/>
    <cellStyle name="Comma 3 3 10 11 2" xfId="48974" xr:uid="{2FC6CDCD-3075-46A5-AACC-5E0E02598422}"/>
    <cellStyle name="Comma 3 3 10 11 3" xfId="35584" xr:uid="{E2E9F3D9-B105-4949-9231-CDAE48896561}"/>
    <cellStyle name="Comma 3 3 10 12" xfId="10635" xr:uid="{87275F29-8456-41DE-83F5-7A019BBAE167}"/>
    <cellStyle name="Comma 3 3 10 12 2" xfId="51600" xr:uid="{44EC6E4B-355C-4A5B-8E07-10168DF1A144}"/>
    <cellStyle name="Comma 3 3 10 12 3" xfId="38210" xr:uid="{445963C8-80A1-49B1-B618-7C2CF666795D}"/>
    <cellStyle name="Comma 3 3 10 13" xfId="13260" xr:uid="{2626E84D-F6F1-4F3D-8B78-C096160CB820}"/>
    <cellStyle name="Comma 3 3 10 13 2" xfId="54225" xr:uid="{144E12FE-91CA-4FF6-A2FB-CB2A76978325}"/>
    <cellStyle name="Comma 3 3 10 13 3" xfId="40835" xr:uid="{16FD6A55-D771-4BA2-BEAF-A7DF63573CC9}"/>
    <cellStyle name="Comma 3 3 10 14" xfId="43461" xr:uid="{782A5A3B-E98B-42A9-870B-66D2F589130D}"/>
    <cellStyle name="Comma 3 3 10 15" xfId="56851" xr:uid="{328FDE9F-E330-4765-A833-39378E5A7978}"/>
    <cellStyle name="Comma 3 3 10 16" xfId="59478" xr:uid="{A2D1FD6E-79E2-4C72-B19E-805583A0515A}"/>
    <cellStyle name="Comma 3 3 10 17" xfId="30071" xr:uid="{BA9A38D9-A8D3-45C1-B482-FB986C52F491}"/>
    <cellStyle name="Comma 3 3 10 18" xfId="19567" xr:uid="{99AEDF44-065A-4E99-A9BB-F03441F79254}"/>
    <cellStyle name="Comma 3 3 10 2" xfId="267" xr:uid="{00000000-0005-0000-0000-00003F000000}"/>
    <cellStyle name="Comma 3 3 10 2 10" xfId="8147" xr:uid="{72941DBA-6DAF-43CC-92CA-9EF9BA55B208}"/>
    <cellStyle name="Comma 3 3 10 2 10 2" xfId="49112" xr:uid="{30877F60-9457-4190-B5BF-A8188B28029C}"/>
    <cellStyle name="Comma 3 3 10 2 10 3" xfId="35722" xr:uid="{FCEB0508-1D90-461E-8631-83892D12FCD1}"/>
    <cellStyle name="Comma 3 3 10 2 11" xfId="10773" xr:uid="{798D1E24-7D59-481E-84A4-050EBCAC0F7B}"/>
    <cellStyle name="Comma 3 3 10 2 11 2" xfId="51738" xr:uid="{EA064E8A-D657-4A84-9406-3248DD41944F}"/>
    <cellStyle name="Comma 3 3 10 2 11 3" xfId="38348" xr:uid="{728FCC93-9EDE-4583-9104-D716B668D8E7}"/>
    <cellStyle name="Comma 3 3 10 2 12" xfId="13398" xr:uid="{F69C10BB-42C1-4B51-B097-9491AF32F898}"/>
    <cellStyle name="Comma 3 3 10 2 12 2" xfId="54363" xr:uid="{243E4F4C-0DAB-49DE-BCB2-794AAF438806}"/>
    <cellStyle name="Comma 3 3 10 2 12 3" xfId="40973" xr:uid="{F75C41FA-319D-4EA4-9F77-2D60C1CB6B73}"/>
    <cellStyle name="Comma 3 3 10 2 13" xfId="43599" xr:uid="{F6B9EA5B-EA4F-4B96-883E-22DAE2502DB3}"/>
    <cellStyle name="Comma 3 3 10 2 14" xfId="56989" xr:uid="{B8E8213E-7313-4242-BCDA-A5D53D243022}"/>
    <cellStyle name="Comma 3 3 10 2 15" xfId="59616" xr:uid="{ABC095FA-C143-4029-8602-E16A73CB3B3B}"/>
    <cellStyle name="Comma 3 3 10 2 16" xfId="30209" xr:uid="{4D43B53F-1240-477E-9957-91729927004B}"/>
    <cellStyle name="Comma 3 3 10 2 17" xfId="19705" xr:uid="{E33DEE4C-DDC6-4D9A-AC0A-0FB4A7EDADDB}"/>
    <cellStyle name="Comma 3 3 10 2 2" xfId="528" xr:uid="{00000000-0005-0000-0000-000040000000}"/>
    <cellStyle name="Comma 3 3 10 2 2 10" xfId="30469" xr:uid="{2FB8CB9E-8C59-4831-A74E-C212E69C839F}"/>
    <cellStyle name="Comma 3 3 10 2 2 11" xfId="19965" xr:uid="{02D744CA-722D-4AAD-A3D7-5CDDDB5389EE}"/>
    <cellStyle name="Comma 3 3 10 2 2 2" xfId="1851" xr:uid="{EDF4EE2B-5B4B-43C8-8371-B36BB43E3C66}"/>
    <cellStyle name="Comma 3 3 10 2 2 2 10" xfId="21287" xr:uid="{E943F1AD-7A00-4BB8-BABC-A08D5C09A050}"/>
    <cellStyle name="Comma 3 3 10 2 2 2 2" xfId="7103" xr:uid="{DAA561ED-0CBE-460F-8984-2BEECB806E3A}"/>
    <cellStyle name="Comma 3 3 10 2 2 2 2 2" xfId="18661" xr:uid="{541FAB25-F52E-4F2D-BF71-AF6FE339BDFA}"/>
    <cellStyle name="Comma 3 3 10 2 2 2 2 2 2" xfId="48068" xr:uid="{24B0C9B7-6E70-44D4-910A-147670EC7D81}"/>
    <cellStyle name="Comma 3 3 10 2 2 2 2 2 3" xfId="29165" xr:uid="{F4F5B83E-0201-4FA5-B660-485D33C410F5}"/>
    <cellStyle name="Comma 3 3 10 2 2 2 2 3" xfId="34678" xr:uid="{B2207AD8-BF27-44CB-976F-20012BE9089C}"/>
    <cellStyle name="Comma 3 3 10 2 2 2 2 4" xfId="23913" xr:uid="{280F45EE-3424-4124-86D0-B33E16DB96C0}"/>
    <cellStyle name="Comma 3 3 10 2 2 2 3" xfId="4478" xr:uid="{5D3AA108-DF03-47BE-8342-85453F34C04B}"/>
    <cellStyle name="Comma 3 3 10 2 2 2 3 2" xfId="50694" xr:uid="{DEC5C21B-D438-45DD-924B-23026C482E33}"/>
    <cellStyle name="Comma 3 3 10 2 2 2 3 3" xfId="37304" xr:uid="{78E5079D-CBA3-44D6-B976-325AFDD99869}"/>
    <cellStyle name="Comma 3 3 10 2 2 2 3 4" xfId="26539" xr:uid="{4BA08451-A670-4610-9EA9-971AF6FBD601}"/>
    <cellStyle name="Comma 3 3 10 2 2 2 4" xfId="9729" xr:uid="{B76D532D-7F02-4571-95CC-0F46BB63D61C}"/>
    <cellStyle name="Comma 3 3 10 2 2 2 4 2" xfId="53320" xr:uid="{C15DA0EA-EF84-4EFC-B907-60AB7D055D7E}"/>
    <cellStyle name="Comma 3 3 10 2 2 2 4 3" xfId="39930" xr:uid="{B73136E3-30B7-4269-BB55-1477D3084399}"/>
    <cellStyle name="Comma 3 3 10 2 2 2 5" xfId="12355" xr:uid="{8C3817F4-8496-4B79-AB31-2A0D240E9BF0}"/>
    <cellStyle name="Comma 3 3 10 2 2 2 5 2" xfId="55945" xr:uid="{06368F29-0BEC-46CB-8749-31D3CB4E5F96}"/>
    <cellStyle name="Comma 3 3 10 2 2 2 5 3" xfId="42555" xr:uid="{4EA07A62-CB0C-484D-A6B9-E0A89247E33C}"/>
    <cellStyle name="Comma 3 3 10 2 2 2 6" xfId="15508" xr:uid="{DD1CA655-BF39-484C-B05B-3D0C72F62FBE}"/>
    <cellStyle name="Comma 3 3 10 2 2 2 6 2" xfId="45181" xr:uid="{75121444-4F85-466C-AD9B-CF6FFF573C68}"/>
    <cellStyle name="Comma 3 3 10 2 2 2 7" xfId="58571" xr:uid="{3FC03D32-7638-4E12-B2C2-EFECEB6F556E}"/>
    <cellStyle name="Comma 3 3 10 2 2 2 8" xfId="61198" xr:uid="{41478115-8B65-4C5B-923E-ADCF2C203CB4}"/>
    <cellStyle name="Comma 3 3 10 2 2 2 9" xfId="31791" xr:uid="{1A8AA7C6-E209-4DE0-9822-DD3475583F79}"/>
    <cellStyle name="Comma 3 3 10 2 2 3" xfId="5781" xr:uid="{617C3D62-C650-4FC7-88EA-EE985311E4A1}"/>
    <cellStyle name="Comma 3 3 10 2 2 3 2" xfId="17339" xr:uid="{42DE9DAC-6363-4918-B24E-1A5834835EC3}"/>
    <cellStyle name="Comma 3 3 10 2 2 3 2 2" xfId="46746" xr:uid="{5679E2BD-969B-4639-AC6C-EEB64BC003A8}"/>
    <cellStyle name="Comma 3 3 10 2 2 3 2 3" xfId="27843" xr:uid="{0E35BC5A-9849-4810-8EB5-14C1C5C55A22}"/>
    <cellStyle name="Comma 3 3 10 2 2 3 3" xfId="14186" xr:uid="{0FFABB8B-F796-40E2-9357-2E6BB65A1B95}"/>
    <cellStyle name="Comma 3 3 10 2 2 3 3 2" xfId="33356" xr:uid="{574C7CEB-7CA0-47D0-9A44-97E4DBB2DB83}"/>
    <cellStyle name="Comma 3 3 10 2 2 3 4" xfId="22591" xr:uid="{48AF4C2C-5D86-47A1-B5E0-8A4A20DA46BC}"/>
    <cellStyle name="Comma 3 3 10 2 2 4" xfId="3156" xr:uid="{CD67F619-C166-4F0D-89E7-9A4C34E8633D}"/>
    <cellStyle name="Comma 3 3 10 2 2 4 2" xfId="16811" xr:uid="{2613D43B-B1B8-4827-B765-B294779DCD56}"/>
    <cellStyle name="Comma 3 3 10 2 2 4 2 2" xfId="49372" xr:uid="{C54F2630-ADE0-4C27-BF11-DFFDB61EEC34}"/>
    <cellStyle name="Comma 3 3 10 2 2 4 3" xfId="35982" xr:uid="{4D419480-7065-4B03-8811-E3615153806B}"/>
    <cellStyle name="Comma 3 3 10 2 2 4 4" xfId="25217" xr:uid="{A690D342-DF25-47D9-A596-D3BD5F81192C}"/>
    <cellStyle name="Comma 3 3 10 2 2 5" xfId="8407" xr:uid="{DD553BD1-8088-4D14-8CC9-AC8CDC97F4F1}"/>
    <cellStyle name="Comma 3 3 10 2 2 5 2" xfId="51998" xr:uid="{5EE95E7F-2323-4ACA-AF1D-5F738B268E2B}"/>
    <cellStyle name="Comma 3 3 10 2 2 5 3" xfId="38608" xr:uid="{3BB99B35-1FD1-40A3-A350-17AA7B137EEB}"/>
    <cellStyle name="Comma 3 3 10 2 2 6" xfId="11033" xr:uid="{46439BC8-A72B-41D5-933E-5263D818BFEE}"/>
    <cellStyle name="Comma 3 3 10 2 2 6 2" xfId="54623" xr:uid="{680BAC58-6323-4640-A4A8-C5D68ECCFF0F}"/>
    <cellStyle name="Comma 3 3 10 2 2 6 3" xfId="41233" xr:uid="{C225290D-B9A1-4267-8D44-5F9EF40631AA}"/>
    <cellStyle name="Comma 3 3 10 2 2 7" xfId="13658" xr:uid="{75CFF5A5-1B2F-4A53-9438-4685C93AA963}"/>
    <cellStyle name="Comma 3 3 10 2 2 7 2" xfId="43859" xr:uid="{71483F1E-FD13-4E29-A81C-E6D72F59EC75}"/>
    <cellStyle name="Comma 3 3 10 2 2 8" xfId="57249" xr:uid="{45C04454-D816-46C9-95F5-F7FD5F381222}"/>
    <cellStyle name="Comma 3 3 10 2 2 9" xfId="59876" xr:uid="{CE254FC7-B769-45DD-B251-7ADA9637858F}"/>
    <cellStyle name="Comma 3 3 10 2 3" xfId="788" xr:uid="{00000000-0005-0000-0000-000041000000}"/>
    <cellStyle name="Comma 3 3 10 2 3 10" xfId="30729" xr:uid="{E6B311D2-E196-4EBF-BEBD-11940331AB07}"/>
    <cellStyle name="Comma 3 3 10 2 3 11" xfId="20225" xr:uid="{C4044A97-37BF-4617-90B1-624694416D50}"/>
    <cellStyle name="Comma 3 3 10 2 3 2" xfId="2111" xr:uid="{BBEABA4A-B015-4590-9414-4A6CDC9EFF1A}"/>
    <cellStyle name="Comma 3 3 10 2 3 2 10" xfId="21547" xr:uid="{B9BC4E27-8925-47F6-8F4D-FCFD721361F4}"/>
    <cellStyle name="Comma 3 3 10 2 3 2 2" xfId="7363" xr:uid="{58BBC00F-DE6B-4983-9206-178419A69EB4}"/>
    <cellStyle name="Comma 3 3 10 2 3 2 2 2" xfId="18921" xr:uid="{C64FF4FA-2913-489B-83EE-A0A2453D4939}"/>
    <cellStyle name="Comma 3 3 10 2 3 2 2 2 2" xfId="48328" xr:uid="{592EB1B2-4C4F-425E-81FB-531B3BA257A6}"/>
    <cellStyle name="Comma 3 3 10 2 3 2 2 2 3" xfId="29425" xr:uid="{B35C8B66-163A-45B9-B434-FFD97A42E202}"/>
    <cellStyle name="Comma 3 3 10 2 3 2 2 3" xfId="34938" xr:uid="{1627B922-374F-4C36-A6EA-1C26C2577BF3}"/>
    <cellStyle name="Comma 3 3 10 2 3 2 2 4" xfId="24173" xr:uid="{A6D7C590-3546-4E84-B4D9-46F928CA0C1D}"/>
    <cellStyle name="Comma 3 3 10 2 3 2 3" xfId="4738" xr:uid="{BCC700D8-9C0B-4F91-9B20-BD5AF7DE5349}"/>
    <cellStyle name="Comma 3 3 10 2 3 2 3 2" xfId="50954" xr:uid="{877924EB-E0FB-4F93-BAD7-69E39F1DBDC0}"/>
    <cellStyle name="Comma 3 3 10 2 3 2 3 3" xfId="37564" xr:uid="{202ADAA9-43C9-4C2B-AD6D-0866D0C0DEB4}"/>
    <cellStyle name="Comma 3 3 10 2 3 2 3 4" xfId="26799" xr:uid="{19782E33-C46F-496E-8001-FB8C6CEE3228}"/>
    <cellStyle name="Comma 3 3 10 2 3 2 4" xfId="9989" xr:uid="{337D6DB4-D1E8-4FE0-8A27-F9AAEFAAC587}"/>
    <cellStyle name="Comma 3 3 10 2 3 2 4 2" xfId="53580" xr:uid="{399F30ED-E01F-42D8-A536-74455E70271A}"/>
    <cellStyle name="Comma 3 3 10 2 3 2 4 3" xfId="40190" xr:uid="{FFCF1279-B309-4C44-8FAF-BD9FA5608373}"/>
    <cellStyle name="Comma 3 3 10 2 3 2 5" xfId="12615" xr:uid="{E0D29F7A-AE12-45AA-8759-89D0F19DD563}"/>
    <cellStyle name="Comma 3 3 10 2 3 2 5 2" xfId="56205" xr:uid="{FD50AECF-A24B-43A9-AAC8-1893265A0C95}"/>
    <cellStyle name="Comma 3 3 10 2 3 2 5 3" xfId="42815" xr:uid="{979A63B3-84E3-4758-840F-965F6A64C108}"/>
    <cellStyle name="Comma 3 3 10 2 3 2 6" xfId="15768" xr:uid="{94AFBD94-98A1-49DE-87FE-8C37F2EA026F}"/>
    <cellStyle name="Comma 3 3 10 2 3 2 6 2" xfId="45441" xr:uid="{3E6F6ADB-52E9-4E60-B97C-5A508A250744}"/>
    <cellStyle name="Comma 3 3 10 2 3 2 7" xfId="58831" xr:uid="{2DE4A164-988C-4470-95C3-19088BACAD1F}"/>
    <cellStyle name="Comma 3 3 10 2 3 2 8" xfId="61458" xr:uid="{B75AA9BF-06C0-4027-A7B0-4DEA093A959F}"/>
    <cellStyle name="Comma 3 3 10 2 3 2 9" xfId="32051" xr:uid="{A7D40955-7497-461D-89A9-FADD75E100B5}"/>
    <cellStyle name="Comma 3 3 10 2 3 3" xfId="6041" xr:uid="{6CA77827-779D-4046-BD8C-A9DFF4DC3789}"/>
    <cellStyle name="Comma 3 3 10 2 3 3 2" xfId="17599" xr:uid="{8621D95A-002F-4C45-BF47-3D6CC4BE174E}"/>
    <cellStyle name="Comma 3 3 10 2 3 3 2 2" xfId="47006" xr:uid="{67ADC9C3-ABB9-4178-B163-BECAF7F489E8}"/>
    <cellStyle name="Comma 3 3 10 2 3 3 2 3" xfId="28103" xr:uid="{6972074B-817F-49E8-BE56-B0CFCE115FC0}"/>
    <cellStyle name="Comma 3 3 10 2 3 3 3" xfId="33616" xr:uid="{08C5CFCA-6A98-4AED-9AE4-597C4A046049}"/>
    <cellStyle name="Comma 3 3 10 2 3 3 4" xfId="22851" xr:uid="{0B1E31A6-B75A-4AF9-B932-D64DE34359B3}"/>
    <cellStyle name="Comma 3 3 10 2 3 4" xfId="3416" xr:uid="{D2E69ECB-A169-475E-BA81-7C6F70BF233C}"/>
    <cellStyle name="Comma 3 3 10 2 3 4 2" xfId="49632" xr:uid="{5E24A136-79FD-4235-91EE-DE5B9B2DB5FD}"/>
    <cellStyle name="Comma 3 3 10 2 3 4 3" xfId="36242" xr:uid="{6644BDD6-D6AB-45D5-83E3-02EA19B087D3}"/>
    <cellStyle name="Comma 3 3 10 2 3 4 4" xfId="25477" xr:uid="{A58153A1-5FD4-4E6D-A48A-8843AFA689F8}"/>
    <cellStyle name="Comma 3 3 10 2 3 5" xfId="8667" xr:uid="{EA728078-371F-4F5C-8955-8F742AADD22F}"/>
    <cellStyle name="Comma 3 3 10 2 3 5 2" xfId="52258" xr:uid="{1E0BB7D2-2BD2-4A29-B256-2323D47182E8}"/>
    <cellStyle name="Comma 3 3 10 2 3 5 3" xfId="38868" xr:uid="{032B38F2-82CA-48B7-BB18-EEF25D5CCCDD}"/>
    <cellStyle name="Comma 3 3 10 2 3 6" xfId="11293" xr:uid="{F9ACC326-DB85-4E7B-907C-D83BA81D5373}"/>
    <cellStyle name="Comma 3 3 10 2 3 6 2" xfId="54883" xr:uid="{D6EB9465-6038-4AFA-BD1B-74041B71A990}"/>
    <cellStyle name="Comma 3 3 10 2 3 6 3" xfId="41493" xr:uid="{2AC4B924-E4AF-4D5F-B31C-33F970F8C7B3}"/>
    <cellStyle name="Comma 3 3 10 2 3 7" xfId="14446" xr:uid="{8919D551-34E1-4ACC-A13D-81A47247EC00}"/>
    <cellStyle name="Comma 3 3 10 2 3 7 2" xfId="44119" xr:uid="{C0C3E6B7-68A0-4A6C-8B83-CBB97D98FD5A}"/>
    <cellStyle name="Comma 3 3 10 2 3 8" xfId="57509" xr:uid="{91550C9D-E4CF-4A23-82DD-841A847D1D09}"/>
    <cellStyle name="Comma 3 3 10 2 3 9" xfId="60136" xr:uid="{4FF5FC91-CB16-4D78-AED0-857FDB43EFF6}"/>
    <cellStyle name="Comma 3 3 10 2 4" xfId="1048" xr:uid="{00000000-0005-0000-0000-000042000000}"/>
    <cellStyle name="Comma 3 3 10 2 4 10" xfId="30989" xr:uid="{00BB530C-310C-4E88-BB13-E059598B7928}"/>
    <cellStyle name="Comma 3 3 10 2 4 11" xfId="20485" xr:uid="{A7FCC363-5191-487E-A106-C7F5E197C017}"/>
    <cellStyle name="Comma 3 3 10 2 4 2" xfId="2371" xr:uid="{472AB41A-D9E4-4C04-A8E0-81A70EDF2590}"/>
    <cellStyle name="Comma 3 3 10 2 4 2 10" xfId="21807" xr:uid="{34305483-5859-4B3D-B619-4BB225440F99}"/>
    <cellStyle name="Comma 3 3 10 2 4 2 2" xfId="7623" xr:uid="{346FF938-67D8-4FAC-8670-1F6578686ACD}"/>
    <cellStyle name="Comma 3 3 10 2 4 2 2 2" xfId="19181" xr:uid="{90D97C23-2DC3-4A8F-8F90-CF3EDCC1CD82}"/>
    <cellStyle name="Comma 3 3 10 2 4 2 2 2 2" xfId="48588" xr:uid="{0CF8E71A-EDE7-42F6-B781-DDBAA36A7140}"/>
    <cellStyle name="Comma 3 3 10 2 4 2 2 2 3" xfId="29685" xr:uid="{570FA6D2-71A8-4D52-B52E-48BB588E67CC}"/>
    <cellStyle name="Comma 3 3 10 2 4 2 2 3" xfId="35198" xr:uid="{ED6619BE-A6AB-48A7-BD8F-C961512C8B7B}"/>
    <cellStyle name="Comma 3 3 10 2 4 2 2 4" xfId="24433" xr:uid="{70502DD0-21CF-45A1-B955-7025D62943A8}"/>
    <cellStyle name="Comma 3 3 10 2 4 2 3" xfId="4998" xr:uid="{491C3BAB-0E22-4B25-B130-9F81726789C5}"/>
    <cellStyle name="Comma 3 3 10 2 4 2 3 2" xfId="51214" xr:uid="{04D384DF-68A0-4574-90FC-F0EBEB2E69FE}"/>
    <cellStyle name="Comma 3 3 10 2 4 2 3 3" xfId="37824" xr:uid="{1283DD35-FAAD-41F8-9BDF-1F240E800787}"/>
    <cellStyle name="Comma 3 3 10 2 4 2 3 4" xfId="27059" xr:uid="{BBB148D4-7FCC-4C70-AF5C-EB02087F5788}"/>
    <cellStyle name="Comma 3 3 10 2 4 2 4" xfId="10249" xr:uid="{28BE61B2-214E-462D-8E83-D890002BEDB1}"/>
    <cellStyle name="Comma 3 3 10 2 4 2 4 2" xfId="53840" xr:uid="{99DA0293-DDA7-43F5-978C-1AA4A41AB2AC}"/>
    <cellStyle name="Comma 3 3 10 2 4 2 4 3" xfId="40450" xr:uid="{15B6C787-B392-4607-8F5C-8B3EADB3246B}"/>
    <cellStyle name="Comma 3 3 10 2 4 2 5" xfId="12875" xr:uid="{12C61621-5838-43AB-9703-F4B2FD739437}"/>
    <cellStyle name="Comma 3 3 10 2 4 2 5 2" xfId="56465" xr:uid="{1E711684-A9CF-48CF-B0FC-F9087FE0BE15}"/>
    <cellStyle name="Comma 3 3 10 2 4 2 5 3" xfId="43075" xr:uid="{8DA9DE4C-3FD4-47B4-AA2C-1E346541C42F}"/>
    <cellStyle name="Comma 3 3 10 2 4 2 6" xfId="16028" xr:uid="{C7ACC466-192D-49D6-93E9-DBAE88F19AE4}"/>
    <cellStyle name="Comma 3 3 10 2 4 2 6 2" xfId="45701" xr:uid="{E7528BF3-B4F1-407B-BF1E-ED6D971646D1}"/>
    <cellStyle name="Comma 3 3 10 2 4 2 7" xfId="59091" xr:uid="{1FFE5FE3-5B96-4970-A336-0F1478DC1D43}"/>
    <cellStyle name="Comma 3 3 10 2 4 2 8" xfId="61718" xr:uid="{9705EB2A-1D52-43FC-83FC-7192D2438967}"/>
    <cellStyle name="Comma 3 3 10 2 4 2 9" xfId="32311" xr:uid="{2B92F882-8E1E-4AD5-8EE4-29DEAF399505}"/>
    <cellStyle name="Comma 3 3 10 2 4 3" xfId="6301" xr:uid="{45FE05AE-F4DE-4B0B-A370-D64C4FF30080}"/>
    <cellStyle name="Comma 3 3 10 2 4 3 2" xfId="17859" xr:uid="{9E84E482-F1DA-4E07-BEAF-4ADB9EAD91F8}"/>
    <cellStyle name="Comma 3 3 10 2 4 3 2 2" xfId="47266" xr:uid="{7351F096-109D-4E48-A247-199A5BA7B504}"/>
    <cellStyle name="Comma 3 3 10 2 4 3 2 3" xfId="28363" xr:uid="{8FA3F535-DE7F-4D3A-B5B1-BD5D2DCB460F}"/>
    <cellStyle name="Comma 3 3 10 2 4 3 3" xfId="33876" xr:uid="{1CF9A025-2359-4334-95A0-A65971E46378}"/>
    <cellStyle name="Comma 3 3 10 2 4 3 4" xfId="23111" xr:uid="{A5A0A575-63D1-4CF1-B256-F5E86B4A47DF}"/>
    <cellStyle name="Comma 3 3 10 2 4 4" xfId="3676" xr:uid="{4639FBA7-9D0B-4283-A69D-5461E14A6336}"/>
    <cellStyle name="Comma 3 3 10 2 4 4 2" xfId="49892" xr:uid="{85059A65-6BAA-4933-B25F-589DA53D24E3}"/>
    <cellStyle name="Comma 3 3 10 2 4 4 3" xfId="36502" xr:uid="{BA283558-EEED-4487-9064-07A77D724D78}"/>
    <cellStyle name="Comma 3 3 10 2 4 4 4" xfId="25737" xr:uid="{81CADA99-B870-463E-8DD1-9237D8C87BEE}"/>
    <cellStyle name="Comma 3 3 10 2 4 5" xfId="8927" xr:uid="{7AB828D3-67CD-41AD-BD4E-69FFF7930052}"/>
    <cellStyle name="Comma 3 3 10 2 4 5 2" xfId="52518" xr:uid="{FE288F3A-CEE2-4230-8BF6-CEDEB4FBB21F}"/>
    <cellStyle name="Comma 3 3 10 2 4 5 3" xfId="39128" xr:uid="{A0E373BA-5723-41A6-8374-3589296C3DA7}"/>
    <cellStyle name="Comma 3 3 10 2 4 6" xfId="11553" xr:uid="{00A3C531-73F5-4830-994C-B1964B09F5DF}"/>
    <cellStyle name="Comma 3 3 10 2 4 6 2" xfId="55143" xr:uid="{CE2C9562-692D-4A62-9D0C-712EAD465C0A}"/>
    <cellStyle name="Comma 3 3 10 2 4 6 3" xfId="41753" xr:uid="{B37DD648-754A-4674-BF87-504D2587F2DE}"/>
    <cellStyle name="Comma 3 3 10 2 4 7" xfId="14706" xr:uid="{1D7D4812-C8AC-426C-8C08-013DEEE2640B}"/>
    <cellStyle name="Comma 3 3 10 2 4 7 2" xfId="44379" xr:uid="{FEBE41CD-ECAF-4867-90B0-009D68DBDB73}"/>
    <cellStyle name="Comma 3 3 10 2 4 8" xfId="57769" xr:uid="{A40B2149-F9CC-42C8-8E43-D76866E9727B}"/>
    <cellStyle name="Comma 3 3 10 2 4 9" xfId="60396" xr:uid="{066998C4-ADE3-4A8C-8294-95957DA2454D}"/>
    <cellStyle name="Comma 3 3 10 2 5" xfId="1328" xr:uid="{2D68E68C-22CF-4078-B3FA-059283AB9DF8}"/>
    <cellStyle name="Comma 3 3 10 2 5 10" xfId="20765" xr:uid="{382733A7-40CD-42D9-9EA8-E844C9D00066}"/>
    <cellStyle name="Comma 3 3 10 2 5 2" xfId="6581" xr:uid="{4A169684-6F41-4744-A171-04276033E458}"/>
    <cellStyle name="Comma 3 3 10 2 5 2 2" xfId="18139" xr:uid="{596758FF-5609-4649-8D93-37DF8755D26B}"/>
    <cellStyle name="Comma 3 3 10 2 5 2 2 2" xfId="47546" xr:uid="{5F8E425A-F89E-4CF9-9FE6-3735E9B5C949}"/>
    <cellStyle name="Comma 3 3 10 2 5 2 2 3" xfId="28643" xr:uid="{74D039B9-D3EF-469D-BA0E-FCF932960473}"/>
    <cellStyle name="Comma 3 3 10 2 5 2 3" xfId="34156" xr:uid="{ADBCF331-75E6-4CDB-9356-A74AB111E774}"/>
    <cellStyle name="Comma 3 3 10 2 5 2 4" xfId="23391" xr:uid="{AA9A0FFE-F9B5-426A-BF3E-F162216B4B8A}"/>
    <cellStyle name="Comma 3 3 10 2 5 3" xfId="3956" xr:uid="{64AD2808-223C-4AAF-A12E-B2C6BD93570A}"/>
    <cellStyle name="Comma 3 3 10 2 5 3 2" xfId="50172" xr:uid="{D678F042-810B-4E1D-B6A6-5A1B11E0C327}"/>
    <cellStyle name="Comma 3 3 10 2 5 3 3" xfId="36782" xr:uid="{13A9A51A-A09E-43BC-80D0-4754721D9686}"/>
    <cellStyle name="Comma 3 3 10 2 5 3 4" xfId="26017" xr:uid="{4B8EB829-96B5-401D-9157-569A6DA25D90}"/>
    <cellStyle name="Comma 3 3 10 2 5 4" xfId="9207" xr:uid="{90DA874F-F6B1-4E12-9F3F-ED519A8CB3EF}"/>
    <cellStyle name="Comma 3 3 10 2 5 4 2" xfId="52798" xr:uid="{AFD44927-0BB2-472D-941B-F7353BB2BE9E}"/>
    <cellStyle name="Comma 3 3 10 2 5 4 3" xfId="39408" xr:uid="{5483A827-3725-449A-8B6A-75C3DD7B3C5F}"/>
    <cellStyle name="Comma 3 3 10 2 5 5" xfId="11833" xr:uid="{AC503E4B-86E8-4F40-8825-ACCAF26925EA}"/>
    <cellStyle name="Comma 3 3 10 2 5 5 2" xfId="55423" xr:uid="{EFE1D28C-7BE0-4C64-BB48-9281D7CF0FB3}"/>
    <cellStyle name="Comma 3 3 10 2 5 5 3" xfId="42033" xr:uid="{6BA62536-1599-4B26-9CC1-7957EECFD38C}"/>
    <cellStyle name="Comma 3 3 10 2 5 6" xfId="14986" xr:uid="{CA338A63-BB86-42F8-975C-48A1FD6D3895}"/>
    <cellStyle name="Comma 3 3 10 2 5 6 2" xfId="44659" xr:uid="{08711090-18E3-4C6A-B471-8C6283DA2A91}"/>
    <cellStyle name="Comma 3 3 10 2 5 7" xfId="58049" xr:uid="{C0BAD6D5-F897-4AEC-8343-DB15B1F04764}"/>
    <cellStyle name="Comma 3 3 10 2 5 8" xfId="60676" xr:uid="{ABEB8EF4-CA4B-4FDA-917C-7E5120538518}"/>
    <cellStyle name="Comma 3 3 10 2 5 9" xfId="31269" xr:uid="{12DD1DE1-BD78-4C62-BD04-4E7C1F014028}"/>
    <cellStyle name="Comma 3 3 10 2 6" xfId="1591" xr:uid="{006EC3C0-354A-47FE-9D10-A26C566F04D0}"/>
    <cellStyle name="Comma 3 3 10 2 6 10" xfId="21027" xr:uid="{1EAF3951-F8C4-48F9-9DAF-AFCAA23B48F4}"/>
    <cellStyle name="Comma 3 3 10 2 6 2" xfId="6843" xr:uid="{D7A92654-CC0E-42E9-99AE-FC069EBE5DFF}"/>
    <cellStyle name="Comma 3 3 10 2 6 2 2" xfId="18401" xr:uid="{F9420F7B-03A5-473A-B54A-A5E7B6620299}"/>
    <cellStyle name="Comma 3 3 10 2 6 2 2 2" xfId="47808" xr:uid="{D103D0FA-92CE-413F-85BB-DD390D2692BD}"/>
    <cellStyle name="Comma 3 3 10 2 6 2 2 3" xfId="28905" xr:uid="{BABD8DC9-B67A-4861-ADA6-D7A476240AED}"/>
    <cellStyle name="Comma 3 3 10 2 6 2 3" xfId="34418" xr:uid="{F03D8307-6ED6-4BC7-8428-A01C625D0019}"/>
    <cellStyle name="Comma 3 3 10 2 6 2 4" xfId="23653" xr:uid="{808CC5A3-13C9-4C5A-BF1B-1BA70EE1E7BA}"/>
    <cellStyle name="Comma 3 3 10 2 6 3" xfId="4218" xr:uid="{356D8299-1CC9-4EEE-ADDA-6CD77D0C429C}"/>
    <cellStyle name="Comma 3 3 10 2 6 3 2" xfId="50434" xr:uid="{52B008B9-0D00-4B86-8D37-F82567735F8F}"/>
    <cellStyle name="Comma 3 3 10 2 6 3 3" xfId="37044" xr:uid="{2C9EC386-C9A4-49F0-BAD3-5E7AE563E07C}"/>
    <cellStyle name="Comma 3 3 10 2 6 3 4" xfId="26279" xr:uid="{57C3F156-8D0E-4BF2-882D-C769F3B05E34}"/>
    <cellStyle name="Comma 3 3 10 2 6 4" xfId="9469" xr:uid="{35D89600-C5B7-4712-924F-39B54E35E22D}"/>
    <cellStyle name="Comma 3 3 10 2 6 4 2" xfId="53060" xr:uid="{21268015-87E8-4FCF-B2F6-AD5140F502AE}"/>
    <cellStyle name="Comma 3 3 10 2 6 4 3" xfId="39670" xr:uid="{DE9E85CE-2967-4D41-BF98-DF47E7CB1F56}"/>
    <cellStyle name="Comma 3 3 10 2 6 5" xfId="12095" xr:uid="{1F2EC9E5-0B59-4D62-A128-A4A4DE30599C}"/>
    <cellStyle name="Comma 3 3 10 2 6 5 2" xfId="55685" xr:uid="{FE87FEBF-8C84-4A82-9D40-E7FDBD8996E1}"/>
    <cellStyle name="Comma 3 3 10 2 6 5 3" xfId="42295" xr:uid="{E1C591EB-DC0F-4625-9198-D2D61B297AB1}"/>
    <cellStyle name="Comma 3 3 10 2 6 6" xfId="15248" xr:uid="{201F1DA5-37D5-4599-AF27-EE76A1991DC8}"/>
    <cellStyle name="Comma 3 3 10 2 6 6 2" xfId="44921" xr:uid="{C4F61A30-E9EF-42F8-BCFA-7966100E2C82}"/>
    <cellStyle name="Comma 3 3 10 2 6 7" xfId="58311" xr:uid="{E1716CC8-AE44-49C8-960C-3A7C96BC90D3}"/>
    <cellStyle name="Comma 3 3 10 2 6 8" xfId="60938" xr:uid="{2143F9C2-C25E-4F06-95F3-16537D9BF32C}"/>
    <cellStyle name="Comma 3 3 10 2 6 9" xfId="31531" xr:uid="{9426F0B2-CC78-4666-B507-3217E64A8D9A}"/>
    <cellStyle name="Comma 3 3 10 2 7" xfId="2634" xr:uid="{3B70F43E-2F30-4041-8D3F-4429AE807BAE}"/>
    <cellStyle name="Comma 3 3 10 2 7 10" xfId="22069" xr:uid="{6CB6C416-4D97-415E-B613-CE3B8B20EA33}"/>
    <cellStyle name="Comma 3 3 10 2 7 2" xfId="7885" xr:uid="{652F5295-A16B-4015-8E96-EAC1D52606FA}"/>
    <cellStyle name="Comma 3 3 10 2 7 2 2" xfId="19443" xr:uid="{A7530FFE-77B8-407E-8391-3D07F50318A8}"/>
    <cellStyle name="Comma 3 3 10 2 7 2 2 2" xfId="48850" xr:uid="{0F8AC485-4032-4434-9B66-C4D91FAF0FF1}"/>
    <cellStyle name="Comma 3 3 10 2 7 2 2 3" xfId="29947" xr:uid="{A0A8C05D-F6AB-4365-994D-99F3755E7D97}"/>
    <cellStyle name="Comma 3 3 10 2 7 2 3" xfId="35460" xr:uid="{5A50CF0D-E2DF-4283-BDBB-10C4C9D86EC9}"/>
    <cellStyle name="Comma 3 3 10 2 7 2 4" xfId="24695" xr:uid="{932354F9-1F11-4B55-993D-6A40745C1711}"/>
    <cellStyle name="Comma 3 3 10 2 7 3" xfId="5260" xr:uid="{D367111E-356E-46C1-879F-241F1DCE8A3B}"/>
    <cellStyle name="Comma 3 3 10 2 7 3 2" xfId="51476" xr:uid="{CB534E00-1F86-4D7B-BEFB-064852345681}"/>
    <cellStyle name="Comma 3 3 10 2 7 3 3" xfId="38086" xr:uid="{91A431AC-8ACE-4AB2-B704-1A7C797D616E}"/>
    <cellStyle name="Comma 3 3 10 2 7 3 4" xfId="27321" xr:uid="{49CB2E8E-3F62-48F6-A79D-A5C317F06FED}"/>
    <cellStyle name="Comma 3 3 10 2 7 4" xfId="10511" xr:uid="{8F86C148-DD07-4A0E-B389-FD61383BC4A3}"/>
    <cellStyle name="Comma 3 3 10 2 7 4 2" xfId="54102" xr:uid="{3B776159-73A6-49ED-93C0-AABAE17DA902}"/>
    <cellStyle name="Comma 3 3 10 2 7 4 3" xfId="40712" xr:uid="{9E4F03A0-11EA-451E-A916-84046B0A0C09}"/>
    <cellStyle name="Comma 3 3 10 2 7 5" xfId="13137" xr:uid="{F1C2A478-C8FB-4B27-9D7A-E04B8CAFC81D}"/>
    <cellStyle name="Comma 3 3 10 2 7 5 2" xfId="56727" xr:uid="{048B47DB-2FFB-4701-BD8B-E35574A68AF3}"/>
    <cellStyle name="Comma 3 3 10 2 7 5 3" xfId="43337" xr:uid="{EF7B7386-3136-48DD-AAA5-7951B0092B8E}"/>
    <cellStyle name="Comma 3 3 10 2 7 6" xfId="16290" xr:uid="{EE81484B-5F9A-4CA2-8162-672171851072}"/>
    <cellStyle name="Comma 3 3 10 2 7 6 2" xfId="45963" xr:uid="{B617DB4D-1B7F-447E-8D5D-062675259586}"/>
    <cellStyle name="Comma 3 3 10 2 7 7" xfId="59353" xr:uid="{FAF0297F-3627-498A-B705-A00000EECC62}"/>
    <cellStyle name="Comma 3 3 10 2 7 8" xfId="61980" xr:uid="{9637FA52-5FC6-48E3-8C35-10410A16BB9E}"/>
    <cellStyle name="Comma 3 3 10 2 7 9" xfId="32573" xr:uid="{E5DDF791-8253-4C1E-A3AF-33BFA3F2F865}"/>
    <cellStyle name="Comma 3 3 10 2 8" xfId="5521" xr:uid="{F42DE25B-567E-4BE2-B5FE-BCE045F7FD9B}"/>
    <cellStyle name="Comma 3 3 10 2 8 2" xfId="17079" xr:uid="{8920F54A-8B55-4850-806E-6D8BFB52C68B}"/>
    <cellStyle name="Comma 3 3 10 2 8 2 2" xfId="46225" xr:uid="{129D6897-9D3E-4D87-9D4C-90656A371CAD}"/>
    <cellStyle name="Comma 3 3 10 2 8 2 3" xfId="27583" xr:uid="{F213815B-24D7-419F-90F8-047D70CC43D9}"/>
    <cellStyle name="Comma 3 3 10 2 8 3" xfId="13926" xr:uid="{04933755-D5A6-44BA-A780-19C5128FD748}"/>
    <cellStyle name="Comma 3 3 10 2 8 3 2" xfId="32835" xr:uid="{B12C8C6C-FBC0-4448-BEB8-EE3CB181E0E0}"/>
    <cellStyle name="Comma 3 3 10 2 8 4" xfId="22331" xr:uid="{1103BE41-6D87-4648-9B9C-56419140DAB1}"/>
    <cellStyle name="Comma 3 3 10 2 9" xfId="2896" xr:uid="{26B4423C-138C-4AD5-BD2E-27D78E1B32E2}"/>
    <cellStyle name="Comma 3 3 10 2 9 2" xfId="16551" xr:uid="{A4AE26AF-6B8C-4E5B-93AD-A2043F2532D5}"/>
    <cellStyle name="Comma 3 3 10 2 9 2 2" xfId="46486" xr:uid="{1B818DAE-8AF7-43EF-833B-2B9B365D8C54}"/>
    <cellStyle name="Comma 3 3 10 2 9 3" xfId="33096" xr:uid="{D2B15403-04A7-473C-8C31-CD666AD09343}"/>
    <cellStyle name="Comma 3 3 10 2 9 4" xfId="24957" xr:uid="{5F93CD56-C5D0-4F6F-A37F-4B69089AFEDC}"/>
    <cellStyle name="Comma 3 3 10 3" xfId="390" xr:uid="{00000000-0005-0000-0000-000043000000}"/>
    <cellStyle name="Comma 3 3 10 3 10" xfId="30331" xr:uid="{33441E88-FEBB-4E31-9FEF-2D32F2630F4D}"/>
    <cellStyle name="Comma 3 3 10 3 11" xfId="19827" xr:uid="{1D07B7D7-569D-45ED-A9AA-87AE4388887B}"/>
    <cellStyle name="Comma 3 3 10 3 2" xfId="1713" xr:uid="{597FA8C6-454E-431F-87F2-B622D625713A}"/>
    <cellStyle name="Comma 3 3 10 3 2 10" xfId="21149" xr:uid="{6FCAE95C-7A58-410B-89AB-A8F5B9521AE2}"/>
    <cellStyle name="Comma 3 3 10 3 2 2" xfId="6965" xr:uid="{D5F3C392-46F8-46B1-90CC-7A943C797339}"/>
    <cellStyle name="Comma 3 3 10 3 2 2 2" xfId="18523" xr:uid="{59A6A283-2C8A-46A4-9AE4-03866F444675}"/>
    <cellStyle name="Comma 3 3 10 3 2 2 2 2" xfId="47930" xr:uid="{35A3B1E4-B7CD-4A60-80C3-CF4D0517A678}"/>
    <cellStyle name="Comma 3 3 10 3 2 2 2 3" xfId="29027" xr:uid="{1E0DBD68-900C-4650-AACD-1BF68B723255}"/>
    <cellStyle name="Comma 3 3 10 3 2 2 3" xfId="34540" xr:uid="{5AFD08EE-6ECB-4017-9C52-F8C6B613FD0B}"/>
    <cellStyle name="Comma 3 3 10 3 2 2 4" xfId="23775" xr:uid="{B9364327-7670-4FB0-8E1E-0116A10C7649}"/>
    <cellStyle name="Comma 3 3 10 3 2 3" xfId="4340" xr:uid="{45EF764F-30A2-47EE-978A-02B51C589C5A}"/>
    <cellStyle name="Comma 3 3 10 3 2 3 2" xfId="50556" xr:uid="{F96BA51C-3144-4090-BDE2-564DF59B8DFB}"/>
    <cellStyle name="Comma 3 3 10 3 2 3 3" xfId="37166" xr:uid="{85B370CE-9E66-47D9-B32E-10C5B495B16B}"/>
    <cellStyle name="Comma 3 3 10 3 2 3 4" xfId="26401" xr:uid="{067A9F46-83D0-486E-9EA7-198E08C2A5E3}"/>
    <cellStyle name="Comma 3 3 10 3 2 4" xfId="9591" xr:uid="{D7438F29-C0CE-42B2-98E2-00BCE5EF21AF}"/>
    <cellStyle name="Comma 3 3 10 3 2 4 2" xfId="53182" xr:uid="{63D18915-70EF-4A8A-BDC3-FC19E760005C}"/>
    <cellStyle name="Comma 3 3 10 3 2 4 3" xfId="39792" xr:uid="{FC0167BD-913D-44AD-886B-CB6C349DEA20}"/>
    <cellStyle name="Comma 3 3 10 3 2 5" xfId="12217" xr:uid="{3D558E2B-CFF4-46EF-942B-DCBB4F5F90F1}"/>
    <cellStyle name="Comma 3 3 10 3 2 5 2" xfId="55807" xr:uid="{454A9D41-7F56-4C2C-8C4B-28A4DDF0C2D7}"/>
    <cellStyle name="Comma 3 3 10 3 2 5 3" xfId="42417" xr:uid="{B91820E2-9E33-43CC-BA45-E341590F1296}"/>
    <cellStyle name="Comma 3 3 10 3 2 6" xfId="15370" xr:uid="{2C15E464-B927-4A8C-805B-1C9C1AE7A39B}"/>
    <cellStyle name="Comma 3 3 10 3 2 6 2" xfId="45043" xr:uid="{1EE153FE-A7A6-4599-97B9-92F36A3C5708}"/>
    <cellStyle name="Comma 3 3 10 3 2 7" xfId="58433" xr:uid="{7E4FF1D2-5A05-41E3-BC33-15060D2D4EFD}"/>
    <cellStyle name="Comma 3 3 10 3 2 8" xfId="61060" xr:uid="{1A6A4420-A8AF-4F6A-84B2-CF21CBFE8D33}"/>
    <cellStyle name="Comma 3 3 10 3 2 9" xfId="31653" xr:uid="{E7FDD7B1-9AC0-4A08-BC2C-E53DEC6BB875}"/>
    <cellStyle name="Comma 3 3 10 3 3" xfId="5643" xr:uid="{8A9DFA04-2FA1-4436-ADF9-D82F86A0272A}"/>
    <cellStyle name="Comma 3 3 10 3 3 2" xfId="17201" xr:uid="{47F0E71B-FE55-42F4-A852-7CAD3C907B9B}"/>
    <cellStyle name="Comma 3 3 10 3 3 2 2" xfId="46608" xr:uid="{7E393F54-F6A3-4C48-B652-43AD69F51039}"/>
    <cellStyle name="Comma 3 3 10 3 3 2 3" xfId="27705" xr:uid="{8757804E-55C9-43B1-8BA7-28116980ACBB}"/>
    <cellStyle name="Comma 3 3 10 3 3 3" xfId="14048" xr:uid="{3520DA6D-DE8C-4C76-ACF0-7876F1235D20}"/>
    <cellStyle name="Comma 3 3 10 3 3 3 2" xfId="33218" xr:uid="{FB456D3B-9E5D-4169-8DB5-605A2A1355FB}"/>
    <cellStyle name="Comma 3 3 10 3 3 4" xfId="22453" xr:uid="{10756290-675D-4E5F-AFD0-A60450396457}"/>
    <cellStyle name="Comma 3 3 10 3 4" xfId="3018" xr:uid="{1A9829BB-B83D-45C3-8D6A-393D8A214719}"/>
    <cellStyle name="Comma 3 3 10 3 4 2" xfId="16673" xr:uid="{5EB156BF-5648-4957-AA59-A73B9AA5C737}"/>
    <cellStyle name="Comma 3 3 10 3 4 2 2" xfId="49234" xr:uid="{4799802B-E75E-44C5-B73E-C699121152ED}"/>
    <cellStyle name="Comma 3 3 10 3 4 3" xfId="35844" xr:uid="{01C248DB-30AD-4363-88C1-0F7F90CC34CE}"/>
    <cellStyle name="Comma 3 3 10 3 4 4" xfId="25079" xr:uid="{8C0FE966-293F-4A64-BF12-BD1ECC92C444}"/>
    <cellStyle name="Comma 3 3 10 3 5" xfId="8269" xr:uid="{4A2408D4-6AE4-4FA4-8898-49BA9BE4468E}"/>
    <cellStyle name="Comma 3 3 10 3 5 2" xfId="51860" xr:uid="{83C61E75-65E5-4625-A550-C7E646F59122}"/>
    <cellStyle name="Comma 3 3 10 3 5 3" xfId="38470" xr:uid="{74D7653D-83BB-472C-9315-867D647BDDB7}"/>
    <cellStyle name="Comma 3 3 10 3 6" xfId="10895" xr:uid="{19EA3ADF-3729-42E8-A6A7-991F8B5AA2FC}"/>
    <cellStyle name="Comma 3 3 10 3 6 2" xfId="54485" xr:uid="{27164F9E-5770-4995-8700-934B48314678}"/>
    <cellStyle name="Comma 3 3 10 3 6 3" xfId="41095" xr:uid="{0CF20ED5-FFE9-4900-9D7B-9C21CFA9B3BE}"/>
    <cellStyle name="Comma 3 3 10 3 7" xfId="13520" xr:uid="{C76304D8-C7C1-49B8-B2B3-572D5AA32AAD}"/>
    <cellStyle name="Comma 3 3 10 3 7 2" xfId="43721" xr:uid="{C0795B4B-CB02-4E9D-8D05-F164D1FC0DE6}"/>
    <cellStyle name="Comma 3 3 10 3 8" xfId="57111" xr:uid="{E5D0C3F8-229E-4D0E-AC27-F4D60D90A698}"/>
    <cellStyle name="Comma 3 3 10 3 9" xfId="59738" xr:uid="{2EE2C703-388B-44A1-97C6-3BDE3CADC030}"/>
    <cellStyle name="Comma 3 3 10 4" xfId="650" xr:uid="{00000000-0005-0000-0000-000044000000}"/>
    <cellStyle name="Comma 3 3 10 4 10" xfId="30591" xr:uid="{F9EB9F4C-F505-44D5-A38E-935F9D84EADD}"/>
    <cellStyle name="Comma 3 3 10 4 11" xfId="20087" xr:uid="{E633B349-8307-4555-91C6-83AE0EFE3191}"/>
    <cellStyle name="Comma 3 3 10 4 2" xfId="1973" xr:uid="{470E1262-0E16-4059-8108-E8229EEC283A}"/>
    <cellStyle name="Comma 3 3 10 4 2 10" xfId="21409" xr:uid="{5C623049-C4DB-4D99-9CE7-30F218E29596}"/>
    <cellStyle name="Comma 3 3 10 4 2 2" xfId="7225" xr:uid="{7C0FB35E-42D8-4658-8120-76561F1A5715}"/>
    <cellStyle name="Comma 3 3 10 4 2 2 2" xfId="18783" xr:uid="{2D3BCEA9-E479-472F-AF57-BEF641ACA014}"/>
    <cellStyle name="Comma 3 3 10 4 2 2 2 2" xfId="48190" xr:uid="{958ADE6E-5036-4E37-86FA-7DE0768986FE}"/>
    <cellStyle name="Comma 3 3 10 4 2 2 2 3" xfId="29287" xr:uid="{20A9CF19-6E02-4A72-8B33-1F7A73D658AE}"/>
    <cellStyle name="Comma 3 3 10 4 2 2 3" xfId="34800" xr:uid="{075979AE-1B0D-4EDB-A284-97FC77F9C48A}"/>
    <cellStyle name="Comma 3 3 10 4 2 2 4" xfId="24035" xr:uid="{054E398A-B407-4BDA-90FA-F3D794373977}"/>
    <cellStyle name="Comma 3 3 10 4 2 3" xfId="4600" xr:uid="{AEAEBC06-BA28-4EAC-A304-A1F0B63D2386}"/>
    <cellStyle name="Comma 3 3 10 4 2 3 2" xfId="50816" xr:uid="{3A2C40DD-A8BC-4F2F-BB62-A7D3DDC0B9C0}"/>
    <cellStyle name="Comma 3 3 10 4 2 3 3" xfId="37426" xr:uid="{F26477B0-68F1-47CF-A6AE-C16A364459FA}"/>
    <cellStyle name="Comma 3 3 10 4 2 3 4" xfId="26661" xr:uid="{0D74ECCA-65A5-4BB0-A9C4-D0120825BE39}"/>
    <cellStyle name="Comma 3 3 10 4 2 4" xfId="9851" xr:uid="{36EC44EA-F66C-450D-9591-BBB64CCCFF57}"/>
    <cellStyle name="Comma 3 3 10 4 2 4 2" xfId="53442" xr:uid="{7D2EBF21-8DAC-4AE3-9600-AF1922DAEA97}"/>
    <cellStyle name="Comma 3 3 10 4 2 4 3" xfId="40052" xr:uid="{E66F9EC2-D547-41DC-8AA9-5DA8FE1578EB}"/>
    <cellStyle name="Comma 3 3 10 4 2 5" xfId="12477" xr:uid="{5482BE02-B312-41D8-BD9D-E247568CA04A}"/>
    <cellStyle name="Comma 3 3 10 4 2 5 2" xfId="56067" xr:uid="{006B3FF7-CC8B-470C-B576-88B9F6F26793}"/>
    <cellStyle name="Comma 3 3 10 4 2 5 3" xfId="42677" xr:uid="{23811432-FEFF-41C6-A2B9-FC61DD291C3E}"/>
    <cellStyle name="Comma 3 3 10 4 2 6" xfId="15630" xr:uid="{EE48F768-531E-4DBD-BEBE-E46BA4D7D528}"/>
    <cellStyle name="Comma 3 3 10 4 2 6 2" xfId="45303" xr:uid="{D8A89E9A-5B96-441A-8D92-8C34DBC4C59D}"/>
    <cellStyle name="Comma 3 3 10 4 2 7" xfId="58693" xr:uid="{D30E11C3-6AE8-4C1C-B563-F9F5A9CC5426}"/>
    <cellStyle name="Comma 3 3 10 4 2 8" xfId="61320" xr:uid="{E7164F64-C8D9-479C-AC09-49D0900B0C4D}"/>
    <cellStyle name="Comma 3 3 10 4 2 9" xfId="31913" xr:uid="{6BD64699-0118-449E-B054-0A4AB3BAD1F3}"/>
    <cellStyle name="Comma 3 3 10 4 3" xfId="5903" xr:uid="{F871153E-F779-4D16-8139-4AAD262C20C3}"/>
    <cellStyle name="Comma 3 3 10 4 3 2" xfId="17461" xr:uid="{1E043222-F13E-4CC6-AD75-B18541B7EB24}"/>
    <cellStyle name="Comma 3 3 10 4 3 2 2" xfId="46868" xr:uid="{FDC79373-7BF0-4C79-A8E1-6C003F8A7FC9}"/>
    <cellStyle name="Comma 3 3 10 4 3 2 3" xfId="27965" xr:uid="{C50F6830-55D8-4E58-9F52-21973C26EFAA}"/>
    <cellStyle name="Comma 3 3 10 4 3 3" xfId="33478" xr:uid="{09EEC3B7-7278-431B-A974-F9E169EBE34E}"/>
    <cellStyle name="Comma 3 3 10 4 3 4" xfId="22713" xr:uid="{78C0467A-DF20-416F-BCED-0BFEF6C42018}"/>
    <cellStyle name="Comma 3 3 10 4 4" xfId="3278" xr:uid="{14CE6766-9434-4869-B26F-5A77024CEEED}"/>
    <cellStyle name="Comma 3 3 10 4 4 2" xfId="49494" xr:uid="{187BE4E0-69AA-4038-AA2D-15F4D4381A49}"/>
    <cellStyle name="Comma 3 3 10 4 4 3" xfId="36104" xr:uid="{10AC2270-FD3F-44EE-9731-EA9C8B089CCC}"/>
    <cellStyle name="Comma 3 3 10 4 4 4" xfId="25339" xr:uid="{A52AD9DE-A62E-4931-9D0A-B5CAAC6A45DB}"/>
    <cellStyle name="Comma 3 3 10 4 5" xfId="8529" xr:uid="{690EC15F-63B0-491D-8089-4B2E679C0EFE}"/>
    <cellStyle name="Comma 3 3 10 4 5 2" xfId="52120" xr:uid="{A7FDFAFD-1301-4A39-A6F5-689937E8C1C7}"/>
    <cellStyle name="Comma 3 3 10 4 5 3" xfId="38730" xr:uid="{3C4D4255-E3A2-4994-B3F3-9BF6CCF7332F}"/>
    <cellStyle name="Comma 3 3 10 4 6" xfId="11155" xr:uid="{1EAFF52D-7A27-4543-A348-96EB49BEA125}"/>
    <cellStyle name="Comma 3 3 10 4 6 2" xfId="54745" xr:uid="{BB7CA07F-F34A-4172-BFF4-F186E157B939}"/>
    <cellStyle name="Comma 3 3 10 4 6 3" xfId="41355" xr:uid="{FADD9FFF-EF1E-4CED-A2E8-FD3C994E710B}"/>
    <cellStyle name="Comma 3 3 10 4 7" xfId="14308" xr:uid="{7B572C00-2DEF-44D7-807B-6E068EEEE5E7}"/>
    <cellStyle name="Comma 3 3 10 4 7 2" xfId="43981" xr:uid="{05F820EA-2922-4685-A565-F958CDA6B4BA}"/>
    <cellStyle name="Comma 3 3 10 4 8" xfId="57371" xr:uid="{443CFB39-E0FB-4856-89BE-ED8DC6774E52}"/>
    <cellStyle name="Comma 3 3 10 4 9" xfId="59998" xr:uid="{F1F9AE1B-3042-4F75-9B7C-2ECFEF6F4484}"/>
    <cellStyle name="Comma 3 3 10 5" xfId="910" xr:uid="{00000000-0005-0000-0000-000045000000}"/>
    <cellStyle name="Comma 3 3 10 5 10" xfId="30851" xr:uid="{1C966BDE-A525-4C0B-9EAB-5C35E7623E75}"/>
    <cellStyle name="Comma 3 3 10 5 11" xfId="20347" xr:uid="{AC2D93CF-2A32-49B9-88A5-31C483882120}"/>
    <cellStyle name="Comma 3 3 10 5 2" xfId="2233" xr:uid="{DFE30249-6A40-4ACA-A1BA-B51F0DAA9A0E}"/>
    <cellStyle name="Comma 3 3 10 5 2 10" xfId="21669" xr:uid="{BFA01C51-B42C-4FEE-9CAE-DC9B23F70B1F}"/>
    <cellStyle name="Comma 3 3 10 5 2 2" xfId="7485" xr:uid="{956602F9-12F7-44C1-B84D-7E695C4AA1D2}"/>
    <cellStyle name="Comma 3 3 10 5 2 2 2" xfId="19043" xr:uid="{1B918726-37DB-4B57-AA94-94185EFDC64A}"/>
    <cellStyle name="Comma 3 3 10 5 2 2 2 2" xfId="48450" xr:uid="{908B8F42-6AA8-4FE2-A2B7-597AA4128CB7}"/>
    <cellStyle name="Comma 3 3 10 5 2 2 2 3" xfId="29547" xr:uid="{C91EBA19-6852-4221-9A29-856297BFEA67}"/>
    <cellStyle name="Comma 3 3 10 5 2 2 3" xfId="35060" xr:uid="{FB2334B6-0F4D-4DC0-BE1E-664C85B8E419}"/>
    <cellStyle name="Comma 3 3 10 5 2 2 4" xfId="24295" xr:uid="{4CD7A151-7694-4C4C-B9D1-02580AC10099}"/>
    <cellStyle name="Comma 3 3 10 5 2 3" xfId="4860" xr:uid="{9C325954-B579-4DB8-9522-AE53FF46BF92}"/>
    <cellStyle name="Comma 3 3 10 5 2 3 2" xfId="51076" xr:uid="{722643CF-2810-4157-AAF0-E4030750FF85}"/>
    <cellStyle name="Comma 3 3 10 5 2 3 3" xfId="37686" xr:uid="{2F8A39F8-2563-4990-A3A6-BB111E1694AB}"/>
    <cellStyle name="Comma 3 3 10 5 2 3 4" xfId="26921" xr:uid="{C84AD896-410D-4096-AB8E-F8D846B16C64}"/>
    <cellStyle name="Comma 3 3 10 5 2 4" xfId="10111" xr:uid="{A76AA0D0-E5C8-41DE-B20C-6F944737FA6D}"/>
    <cellStyle name="Comma 3 3 10 5 2 4 2" xfId="53702" xr:uid="{733B70A7-0B20-4C52-8B7E-E5E7F8E5C1C9}"/>
    <cellStyle name="Comma 3 3 10 5 2 4 3" xfId="40312" xr:uid="{EEF7210D-9F2B-441A-8D36-1C57D062F584}"/>
    <cellStyle name="Comma 3 3 10 5 2 5" xfId="12737" xr:uid="{2D0F8864-917F-400A-9A65-D9A9E34BA3BA}"/>
    <cellStyle name="Comma 3 3 10 5 2 5 2" xfId="56327" xr:uid="{1C12B072-BDE0-4A7D-ABDB-5898D8244ECF}"/>
    <cellStyle name="Comma 3 3 10 5 2 5 3" xfId="42937" xr:uid="{521D391D-AAF3-4E9F-A225-A7FDBFB725B4}"/>
    <cellStyle name="Comma 3 3 10 5 2 6" xfId="15890" xr:uid="{2758DFF4-39F2-4AA9-AF52-93D29487B4DC}"/>
    <cellStyle name="Comma 3 3 10 5 2 6 2" xfId="45563" xr:uid="{0E645103-1F6F-4696-BB30-FFD58B41EBFB}"/>
    <cellStyle name="Comma 3 3 10 5 2 7" xfId="58953" xr:uid="{3AE7A5E6-D0B4-4CE5-9CFC-3099A42759D2}"/>
    <cellStyle name="Comma 3 3 10 5 2 8" xfId="61580" xr:uid="{F86220B0-A2C5-475F-B584-7F21BBD954DD}"/>
    <cellStyle name="Comma 3 3 10 5 2 9" xfId="32173" xr:uid="{F9FA4958-A81D-46F0-B5A6-7F4E580057F8}"/>
    <cellStyle name="Comma 3 3 10 5 3" xfId="6163" xr:uid="{CBC34073-20E1-45A2-BCEB-A191B68922C5}"/>
    <cellStyle name="Comma 3 3 10 5 3 2" xfId="17721" xr:uid="{F18505F4-0EE9-4BF6-B13F-D252C61E6855}"/>
    <cellStyle name="Comma 3 3 10 5 3 2 2" xfId="47128" xr:uid="{9131527B-74A0-4841-81DD-CA3C08595FCB}"/>
    <cellStyle name="Comma 3 3 10 5 3 2 3" xfId="28225" xr:uid="{60B95F97-BE4F-4C89-A612-8E9E0A5C5D58}"/>
    <cellStyle name="Comma 3 3 10 5 3 3" xfId="33738" xr:uid="{F2E36320-D867-4EFD-B4D5-814D7D7714BA}"/>
    <cellStyle name="Comma 3 3 10 5 3 4" xfId="22973" xr:uid="{365FEA2E-BDDA-409C-A5AD-2CEB0E466EE5}"/>
    <cellStyle name="Comma 3 3 10 5 4" xfId="3538" xr:uid="{B3CF441A-E3B2-45C3-A501-3820D8B06E2D}"/>
    <cellStyle name="Comma 3 3 10 5 4 2" xfId="49754" xr:uid="{A5AADD5E-D9F2-4A77-BF4F-8DAF6553D764}"/>
    <cellStyle name="Comma 3 3 10 5 4 3" xfId="36364" xr:uid="{68D2D290-AE5C-458D-B580-8FF051B1632C}"/>
    <cellStyle name="Comma 3 3 10 5 4 4" xfId="25599" xr:uid="{32F8D03E-D5DB-44B2-830F-469A1BCC61E3}"/>
    <cellStyle name="Comma 3 3 10 5 5" xfId="8789" xr:uid="{71295BAF-FF7F-47A8-BF36-A925D330432E}"/>
    <cellStyle name="Comma 3 3 10 5 5 2" xfId="52380" xr:uid="{83B39FC8-9AE1-458D-AADC-0A2794841C53}"/>
    <cellStyle name="Comma 3 3 10 5 5 3" xfId="38990" xr:uid="{9E39D98E-688A-4AD4-BB2B-90172F6B1056}"/>
    <cellStyle name="Comma 3 3 10 5 6" xfId="11415" xr:uid="{868C96DB-6CAE-42D1-BFB4-A33D429D2083}"/>
    <cellStyle name="Comma 3 3 10 5 6 2" xfId="55005" xr:uid="{B3AE8052-338F-4DDE-BE2E-AA14F6C89069}"/>
    <cellStyle name="Comma 3 3 10 5 6 3" xfId="41615" xr:uid="{47BE1AAE-6755-4210-8898-9D59EEA474D3}"/>
    <cellStyle name="Comma 3 3 10 5 7" xfId="14568" xr:uid="{345E84E9-4FBF-4AB9-A0AB-E28FF00EEC8F}"/>
    <cellStyle name="Comma 3 3 10 5 7 2" xfId="44241" xr:uid="{CDB1F4A6-0C6B-4C0F-8863-35E34EB55F6B}"/>
    <cellStyle name="Comma 3 3 10 5 8" xfId="57631" xr:uid="{500AE028-32BC-4447-A5CB-2E5BDFFD951D}"/>
    <cellStyle name="Comma 3 3 10 5 9" xfId="60258" xr:uid="{C8E6BEDA-5279-447F-AABB-C6618A110423}"/>
    <cellStyle name="Comma 3 3 10 6" xfId="1190" xr:uid="{4075BADA-73BD-4E73-AC09-A0B08E181772}"/>
    <cellStyle name="Comma 3 3 10 6 10" xfId="20627" xr:uid="{7775A4B7-0A80-4DE1-9251-3FE56A1F2428}"/>
    <cellStyle name="Comma 3 3 10 6 2" xfId="6443" xr:uid="{8500AD90-3A3F-428F-BBB9-3A92D95A4F23}"/>
    <cellStyle name="Comma 3 3 10 6 2 2" xfId="18001" xr:uid="{DE8470B1-DD16-4EE3-A57D-642D5C77584A}"/>
    <cellStyle name="Comma 3 3 10 6 2 2 2" xfId="47408" xr:uid="{37DC8691-B8AF-4162-B443-6A2F06942FB0}"/>
    <cellStyle name="Comma 3 3 10 6 2 2 3" xfId="28505" xr:uid="{AA5E444C-10B5-4520-BF9A-7BFB8F2BBD68}"/>
    <cellStyle name="Comma 3 3 10 6 2 3" xfId="34018" xr:uid="{1C8672E3-D1EE-467B-9FD5-51F0B823572D}"/>
    <cellStyle name="Comma 3 3 10 6 2 4" xfId="23253" xr:uid="{E0B42A4D-62DD-44EE-8981-007A003B470F}"/>
    <cellStyle name="Comma 3 3 10 6 3" xfId="3818" xr:uid="{5BBD6291-AD93-458E-B257-8FFBB0EDAEA9}"/>
    <cellStyle name="Comma 3 3 10 6 3 2" xfId="50034" xr:uid="{D4CCCC37-3BB4-4DCD-AB6C-B60F9174CD2B}"/>
    <cellStyle name="Comma 3 3 10 6 3 3" xfId="36644" xr:uid="{A825BF39-13C8-4A8B-B109-D0FC17C1FF35}"/>
    <cellStyle name="Comma 3 3 10 6 3 4" xfId="25879" xr:uid="{A67FC409-52D4-4304-8468-1E735E2B584E}"/>
    <cellStyle name="Comma 3 3 10 6 4" xfId="9069" xr:uid="{0EB252A1-C308-415E-B1D3-9E748666FF5D}"/>
    <cellStyle name="Comma 3 3 10 6 4 2" xfId="52660" xr:uid="{95850C3B-2C1E-470A-87E7-DFC41BA0CD63}"/>
    <cellStyle name="Comma 3 3 10 6 4 3" xfId="39270" xr:uid="{CEB800BC-B48E-45B2-AF18-63A823B53373}"/>
    <cellStyle name="Comma 3 3 10 6 5" xfId="11695" xr:uid="{7CB4044A-576A-46C4-9287-3E64E38166C2}"/>
    <cellStyle name="Comma 3 3 10 6 5 2" xfId="55285" xr:uid="{D19B9CEC-BD24-49E4-A375-934D38B0A96D}"/>
    <cellStyle name="Comma 3 3 10 6 5 3" xfId="41895" xr:uid="{0FEAD764-443F-4AC6-9774-608C01DE8E13}"/>
    <cellStyle name="Comma 3 3 10 6 6" xfId="14848" xr:uid="{E5F50F0B-3DD9-4F60-B75D-E4E84669089D}"/>
    <cellStyle name="Comma 3 3 10 6 6 2" xfId="44521" xr:uid="{BF7C79FF-AA4B-4A46-A616-0A8EB1FDBF6F}"/>
    <cellStyle name="Comma 3 3 10 6 7" xfId="57911" xr:uid="{8E34BF92-31F8-4247-844A-8A33BD86C5D9}"/>
    <cellStyle name="Comma 3 3 10 6 8" xfId="60538" xr:uid="{1EAB7B5B-3029-4081-A8B5-2C2A55F7B8D4}"/>
    <cellStyle name="Comma 3 3 10 6 9" xfId="31131" xr:uid="{D3F00C78-54D5-429F-89F4-7124E9E62E9D}"/>
    <cellStyle name="Comma 3 3 10 7" xfId="1453" xr:uid="{FFD90904-319B-4677-913A-B2D7A480C011}"/>
    <cellStyle name="Comma 3 3 10 7 10" xfId="20889" xr:uid="{E2C91034-B612-47F0-B025-D798EB9467C4}"/>
    <cellStyle name="Comma 3 3 10 7 2" xfId="6705" xr:uid="{63BE56D4-BC81-4342-8C67-3F4A73FD47FF}"/>
    <cellStyle name="Comma 3 3 10 7 2 2" xfId="18263" xr:uid="{1173315A-3E09-4198-A27A-4A8DA0F193E5}"/>
    <cellStyle name="Comma 3 3 10 7 2 2 2" xfId="47670" xr:uid="{179694CB-208B-4234-8A1C-1164E99147C8}"/>
    <cellStyle name="Comma 3 3 10 7 2 2 3" xfId="28767" xr:uid="{9E4E6F62-F1FA-4F0F-AF26-DFC6C2A56677}"/>
    <cellStyle name="Comma 3 3 10 7 2 3" xfId="34280" xr:uid="{7A3146F9-6AD9-411B-BE5D-F96E978D0685}"/>
    <cellStyle name="Comma 3 3 10 7 2 4" xfId="23515" xr:uid="{D48BD381-F5D9-44A3-ABCE-1EBF93757EC0}"/>
    <cellStyle name="Comma 3 3 10 7 3" xfId="4080" xr:uid="{AA7E98D0-D7CA-4291-B942-E1EF1341B522}"/>
    <cellStyle name="Comma 3 3 10 7 3 2" xfId="50296" xr:uid="{6011F1B6-7D62-4B24-AA71-27E9B00A0224}"/>
    <cellStyle name="Comma 3 3 10 7 3 3" xfId="36906" xr:uid="{EDF3491C-C404-4B30-BC17-9C3B5175D6BA}"/>
    <cellStyle name="Comma 3 3 10 7 3 4" xfId="26141" xr:uid="{CC2A8F1A-F87A-4B44-BDCC-C72A940C38F4}"/>
    <cellStyle name="Comma 3 3 10 7 4" xfId="9331" xr:uid="{69C4DF61-58CF-4012-BB5A-476CF45FECBA}"/>
    <cellStyle name="Comma 3 3 10 7 4 2" xfId="52922" xr:uid="{3B5266D3-3A32-4860-8939-CCA32C3FF7B0}"/>
    <cellStyle name="Comma 3 3 10 7 4 3" xfId="39532" xr:uid="{DE693F1A-325A-4B4B-AB77-CC9A42AA0AF8}"/>
    <cellStyle name="Comma 3 3 10 7 5" xfId="11957" xr:uid="{68C1D7EC-2BD9-44D0-BA6B-9A601663FF27}"/>
    <cellStyle name="Comma 3 3 10 7 5 2" xfId="55547" xr:uid="{0000897F-103D-42B4-8789-D6CB0B5564F6}"/>
    <cellStyle name="Comma 3 3 10 7 5 3" xfId="42157" xr:uid="{ED3196D9-4D1E-4C63-8587-F35FD64AC34B}"/>
    <cellStyle name="Comma 3 3 10 7 6" xfId="15110" xr:uid="{CDCA50E4-F378-4572-A9BE-CA96FEB3278F}"/>
    <cellStyle name="Comma 3 3 10 7 6 2" xfId="44783" xr:uid="{95AF51D2-93F1-49FD-8215-F6F12BCD434B}"/>
    <cellStyle name="Comma 3 3 10 7 7" xfId="58173" xr:uid="{C5BBB3BB-A6B5-458B-948C-71558457CF9D}"/>
    <cellStyle name="Comma 3 3 10 7 8" xfId="60800" xr:uid="{2598505B-E36A-491A-B0DB-EC0720F7CFF5}"/>
    <cellStyle name="Comma 3 3 10 7 9" xfId="31393" xr:uid="{668F21BB-0D37-434A-841D-78E049878503}"/>
    <cellStyle name="Comma 3 3 10 8" xfId="2496" xr:uid="{89A43718-98AE-47FD-AC6B-E0D94CDDA4DE}"/>
    <cellStyle name="Comma 3 3 10 8 10" xfId="21931" xr:uid="{FF63B67B-D205-4A01-9580-7B30071B96F8}"/>
    <cellStyle name="Comma 3 3 10 8 2" xfId="7747" xr:uid="{A2E7FAF4-A966-4BC1-ADEC-DDB3C83665A5}"/>
    <cellStyle name="Comma 3 3 10 8 2 2" xfId="19305" xr:uid="{B8654C36-8978-4C0A-91B1-7337DCE33256}"/>
    <cellStyle name="Comma 3 3 10 8 2 2 2" xfId="48712" xr:uid="{A1A25882-E01C-49F9-A227-93A6C13AB7F9}"/>
    <cellStyle name="Comma 3 3 10 8 2 2 3" xfId="29809" xr:uid="{77B9F5DC-70B4-4C6D-86BD-BFFC4EE762A4}"/>
    <cellStyle name="Comma 3 3 10 8 2 3" xfId="35322" xr:uid="{30ABC1CE-F8A8-4707-A0D1-9DE3FA3D16EF}"/>
    <cellStyle name="Comma 3 3 10 8 2 4" xfId="24557" xr:uid="{4CF4F49C-D6D3-40DF-854C-C07FA14ADD13}"/>
    <cellStyle name="Comma 3 3 10 8 3" xfId="5122" xr:uid="{E57B94CC-F7FB-4239-8049-4086964D5C9B}"/>
    <cellStyle name="Comma 3 3 10 8 3 2" xfId="51338" xr:uid="{37B9C68E-E42D-4606-B2E5-8026148F279D}"/>
    <cellStyle name="Comma 3 3 10 8 3 3" xfId="37948" xr:uid="{392E6990-0C1B-43BA-9B84-24C95C4E26EA}"/>
    <cellStyle name="Comma 3 3 10 8 3 4" xfId="27183" xr:uid="{E1C24D7C-7F34-47FD-86D8-6AD6B076B78F}"/>
    <cellStyle name="Comma 3 3 10 8 4" xfId="10373" xr:uid="{9B35421F-A868-4C79-AA05-501D84A68C82}"/>
    <cellStyle name="Comma 3 3 10 8 4 2" xfId="53964" xr:uid="{FBB64D25-127F-42C8-B20E-711D8C43B063}"/>
    <cellStyle name="Comma 3 3 10 8 4 3" xfId="40574" xr:uid="{28401F14-37AE-4F05-AF81-9DEAB8EAE315}"/>
    <cellStyle name="Comma 3 3 10 8 5" xfId="12999" xr:uid="{A1F832AE-A346-4784-B072-4C96A6B11B83}"/>
    <cellStyle name="Comma 3 3 10 8 5 2" xfId="56589" xr:uid="{FC57E042-694B-4D1D-96D2-F2F126E60264}"/>
    <cellStyle name="Comma 3 3 10 8 5 3" xfId="43199" xr:uid="{93A12B0D-9B6D-4E2C-A7EC-0EFE56027FD8}"/>
    <cellStyle name="Comma 3 3 10 8 6" xfId="16152" xr:uid="{508DED09-F142-467C-BB27-B11D52A9A75A}"/>
    <cellStyle name="Comma 3 3 10 8 6 2" xfId="45825" xr:uid="{241D7D4F-DB11-4AFD-89DD-8A206BFF52DD}"/>
    <cellStyle name="Comma 3 3 10 8 7" xfId="59215" xr:uid="{32FC6FB7-8374-4F44-BA27-6B817D6E90B2}"/>
    <cellStyle name="Comma 3 3 10 8 8" xfId="61842" xr:uid="{2E50E2AB-2B5B-48B8-8BB5-66B62EE58830}"/>
    <cellStyle name="Comma 3 3 10 8 9" xfId="32435" xr:uid="{06F2CD48-67B1-4418-8638-790A63701FDA}"/>
    <cellStyle name="Comma 3 3 10 9" xfId="5383" xr:uid="{382F658B-F289-4D0F-A78D-4615F61114C2}"/>
    <cellStyle name="Comma 3 3 10 9 2" xfId="16941" xr:uid="{037BFA3E-E544-4DB2-A2FB-E77378108567}"/>
    <cellStyle name="Comma 3 3 10 9 2 2" xfId="46087" xr:uid="{3AD73C53-F7AA-4993-B51E-144A68900722}"/>
    <cellStyle name="Comma 3 3 10 9 2 3" xfId="27445" xr:uid="{B2DECC26-1151-44D2-9DF9-701A54081AA0}"/>
    <cellStyle name="Comma 3 3 10 9 3" xfId="13788" xr:uid="{B0C044F9-AE66-4024-B9A6-41D7645C7C44}"/>
    <cellStyle name="Comma 3 3 10 9 3 2" xfId="32697" xr:uid="{A1595506-1FD4-4BD2-98EB-D3439A7207A3}"/>
    <cellStyle name="Comma 3 3 10 9 4" xfId="22193" xr:uid="{9E80B1FD-572D-42FA-A8B8-A8BDC2191B8E}"/>
    <cellStyle name="Comma 3 3 11" xfId="134" xr:uid="{00000000-0005-0000-0000-000046000000}"/>
    <cellStyle name="Comma 3 3 11 10" xfId="2763" xr:uid="{52326D93-96DC-4E67-AB0E-425343E22F36}"/>
    <cellStyle name="Comma 3 3 11 10 2" xfId="16418" xr:uid="{8B15C84E-D906-4A7A-9F9C-3228CDD0D362}"/>
    <cellStyle name="Comma 3 3 11 10 2 2" xfId="46353" xr:uid="{AFE1F162-7F2F-47A5-AE58-D9561A44583D}"/>
    <cellStyle name="Comma 3 3 11 10 3" xfId="32963" xr:uid="{817CD731-302C-4B79-9114-97B4120C2067}"/>
    <cellStyle name="Comma 3 3 11 10 4" xfId="24824" xr:uid="{D0D6CC57-7F0A-4D99-9C8B-60A3C9008F40}"/>
    <cellStyle name="Comma 3 3 11 11" xfId="8014" xr:uid="{33FD553C-0228-4518-B0A4-D00147279C46}"/>
    <cellStyle name="Comma 3 3 11 11 2" xfId="48979" xr:uid="{8EAAAF1E-4333-4373-B3E1-CB90EC529788}"/>
    <cellStyle name="Comma 3 3 11 11 3" xfId="35589" xr:uid="{438D0706-9D83-4D33-BD01-94C176FF4F35}"/>
    <cellStyle name="Comma 3 3 11 12" xfId="10640" xr:uid="{DDD5253F-1681-43D9-BCA3-6E8093351E20}"/>
    <cellStyle name="Comma 3 3 11 12 2" xfId="51605" xr:uid="{EE0F5EE8-215C-4C4A-878F-EA53AECC3C2D}"/>
    <cellStyle name="Comma 3 3 11 12 3" xfId="38215" xr:uid="{D3ED72BB-FAE3-4A42-8E91-CB35F9355338}"/>
    <cellStyle name="Comma 3 3 11 13" xfId="13265" xr:uid="{29DF6368-BE4B-4FED-A255-0EDCDA3B5235}"/>
    <cellStyle name="Comma 3 3 11 13 2" xfId="54230" xr:uid="{B6E53BD2-E75D-488D-B7D1-F6905E410858}"/>
    <cellStyle name="Comma 3 3 11 13 3" xfId="40840" xr:uid="{39E21D46-6D3F-4492-8688-5DD090C82A31}"/>
    <cellStyle name="Comma 3 3 11 14" xfId="43466" xr:uid="{B639A721-D7E2-4359-A904-FA85BB43C12D}"/>
    <cellStyle name="Comma 3 3 11 15" xfId="56856" xr:uid="{CC2DC784-81AF-4026-A452-A7FC18798A8A}"/>
    <cellStyle name="Comma 3 3 11 16" xfId="59483" xr:uid="{F463E781-C44B-4985-9508-9ED2BA26FFF2}"/>
    <cellStyle name="Comma 3 3 11 17" xfId="30076" xr:uid="{00022BAB-7B07-4906-B4FE-123A351B034B}"/>
    <cellStyle name="Comma 3 3 11 18" xfId="19572" xr:uid="{6E319F08-39CC-46B3-8AAD-FED68B26B27B}"/>
    <cellStyle name="Comma 3 3 11 2" xfId="272" xr:uid="{00000000-0005-0000-0000-000047000000}"/>
    <cellStyle name="Comma 3 3 11 2 10" xfId="8152" xr:uid="{853AA1C6-A6FC-45B5-9C0D-AA357BDC4B34}"/>
    <cellStyle name="Comma 3 3 11 2 10 2" xfId="49117" xr:uid="{E280D390-735E-4EAF-9EEA-CBB2889CC187}"/>
    <cellStyle name="Comma 3 3 11 2 10 3" xfId="35727" xr:uid="{B9107690-A9BC-4BED-BAE4-B074A02B34DF}"/>
    <cellStyle name="Comma 3 3 11 2 11" xfId="10778" xr:uid="{01663A4C-DC6E-476A-9915-6FF8C5A2519F}"/>
    <cellStyle name="Comma 3 3 11 2 11 2" xfId="51743" xr:uid="{E4DF23EF-C1B2-459D-AC28-8A96CFF7C7BD}"/>
    <cellStyle name="Comma 3 3 11 2 11 3" xfId="38353" xr:uid="{3437C3E8-8CAF-490E-9157-E6526E9227E1}"/>
    <cellStyle name="Comma 3 3 11 2 12" xfId="13403" xr:uid="{5F2FECB7-9006-441E-85F6-C083D7B94447}"/>
    <cellStyle name="Comma 3 3 11 2 12 2" xfId="54368" xr:uid="{63C4C790-8F3D-4119-891C-10ADB5B09B46}"/>
    <cellStyle name="Comma 3 3 11 2 12 3" xfId="40978" xr:uid="{A0F3CCB6-8B74-4165-AF7F-761FCE1428F5}"/>
    <cellStyle name="Comma 3 3 11 2 13" xfId="43604" xr:uid="{2ECA502C-A918-419C-ABCB-15E799E85595}"/>
    <cellStyle name="Comma 3 3 11 2 14" xfId="56994" xr:uid="{4682F627-5597-499F-A42E-CD2B36903E20}"/>
    <cellStyle name="Comma 3 3 11 2 15" xfId="59621" xr:uid="{05CD7CCA-3ECF-44AD-8347-27194490B093}"/>
    <cellStyle name="Comma 3 3 11 2 16" xfId="30214" xr:uid="{173E7599-6CCD-4199-846D-23F4AFBB2159}"/>
    <cellStyle name="Comma 3 3 11 2 17" xfId="19710" xr:uid="{C2670A80-1866-4CCE-B0D4-0617DE218F7C}"/>
    <cellStyle name="Comma 3 3 11 2 2" xfId="533" xr:uid="{00000000-0005-0000-0000-000048000000}"/>
    <cellStyle name="Comma 3 3 11 2 2 10" xfId="30474" xr:uid="{0E35AF70-DFEE-43BE-BB2C-8A2F4E92C9ED}"/>
    <cellStyle name="Comma 3 3 11 2 2 11" xfId="19970" xr:uid="{9E59C5B7-6CAF-44F6-8E3E-58B56BC71C2A}"/>
    <cellStyle name="Comma 3 3 11 2 2 2" xfId="1856" xr:uid="{957DFA24-FE0B-4098-B91E-4E76930529A4}"/>
    <cellStyle name="Comma 3 3 11 2 2 2 10" xfId="21292" xr:uid="{4EE56F0D-18F7-449F-ADE8-A4D71E90E10D}"/>
    <cellStyle name="Comma 3 3 11 2 2 2 2" xfId="7108" xr:uid="{9203AFA9-696B-40E7-842D-021495A0A1B0}"/>
    <cellStyle name="Comma 3 3 11 2 2 2 2 2" xfId="18666" xr:uid="{C4023C8E-05BD-4D5D-9FB7-E32C929C6B42}"/>
    <cellStyle name="Comma 3 3 11 2 2 2 2 2 2" xfId="48073" xr:uid="{F72C0C9F-8E08-46CD-B048-2DA48A66EB34}"/>
    <cellStyle name="Comma 3 3 11 2 2 2 2 2 3" xfId="29170" xr:uid="{D523E169-C880-4495-9C35-34A7230143BE}"/>
    <cellStyle name="Comma 3 3 11 2 2 2 2 3" xfId="34683" xr:uid="{A4530064-D5A8-4775-A88F-9D0EF5C6556B}"/>
    <cellStyle name="Comma 3 3 11 2 2 2 2 4" xfId="23918" xr:uid="{5C746779-BA78-46B3-A56D-D88CA2B40178}"/>
    <cellStyle name="Comma 3 3 11 2 2 2 3" xfId="4483" xr:uid="{F972D6C4-4ADC-4062-B4B4-36FE7EF37235}"/>
    <cellStyle name="Comma 3 3 11 2 2 2 3 2" xfId="50699" xr:uid="{B752D1AA-3039-4189-96BD-D905F000FD56}"/>
    <cellStyle name="Comma 3 3 11 2 2 2 3 3" xfId="37309" xr:uid="{7D227479-D133-45B0-9458-DC8E192E08B2}"/>
    <cellStyle name="Comma 3 3 11 2 2 2 3 4" xfId="26544" xr:uid="{226273F6-37EF-418B-9D69-03931DA0378F}"/>
    <cellStyle name="Comma 3 3 11 2 2 2 4" xfId="9734" xr:uid="{20957279-1BEF-4F48-AEB8-A9428C50316B}"/>
    <cellStyle name="Comma 3 3 11 2 2 2 4 2" xfId="53325" xr:uid="{4640A981-29A1-42D7-AE4D-C9844D88C802}"/>
    <cellStyle name="Comma 3 3 11 2 2 2 4 3" xfId="39935" xr:uid="{5B058817-70E3-418F-87E8-B4BB356454F7}"/>
    <cellStyle name="Comma 3 3 11 2 2 2 5" xfId="12360" xr:uid="{92166A38-064F-49B2-98C9-260FFD7230F5}"/>
    <cellStyle name="Comma 3 3 11 2 2 2 5 2" xfId="55950" xr:uid="{0EA2563A-03CB-446F-80D8-0B251A65B42E}"/>
    <cellStyle name="Comma 3 3 11 2 2 2 5 3" xfId="42560" xr:uid="{0ECA9D0E-0F9D-415B-8EC7-54ED5250F331}"/>
    <cellStyle name="Comma 3 3 11 2 2 2 6" xfId="15513" xr:uid="{DF596113-42D5-446A-90B1-C6FFFF3DF9A3}"/>
    <cellStyle name="Comma 3 3 11 2 2 2 6 2" xfId="45186" xr:uid="{9BCD0D76-3E41-46F7-A851-BC2FB8CB78EE}"/>
    <cellStyle name="Comma 3 3 11 2 2 2 7" xfId="58576" xr:uid="{87EC653C-F236-45E9-8EA2-B8CC7F3F57EA}"/>
    <cellStyle name="Comma 3 3 11 2 2 2 8" xfId="61203" xr:uid="{258273E0-15DA-48D6-A4B3-A80120BB1798}"/>
    <cellStyle name="Comma 3 3 11 2 2 2 9" xfId="31796" xr:uid="{4E285CC5-91C6-4AB9-B026-5817B0DB4314}"/>
    <cellStyle name="Comma 3 3 11 2 2 3" xfId="5786" xr:uid="{FB37090A-B1B7-4DFD-8402-A113C80C6BFF}"/>
    <cellStyle name="Comma 3 3 11 2 2 3 2" xfId="17344" xr:uid="{9DA2A3F6-5320-49D2-B42A-964F516C3EEA}"/>
    <cellStyle name="Comma 3 3 11 2 2 3 2 2" xfId="46751" xr:uid="{406C578F-249B-4CFE-B0D3-F1127CDC42BA}"/>
    <cellStyle name="Comma 3 3 11 2 2 3 2 3" xfId="27848" xr:uid="{C3B0A065-8C2C-4FF7-8EC0-3BABB53AF97E}"/>
    <cellStyle name="Comma 3 3 11 2 2 3 3" xfId="14191" xr:uid="{B739448B-9747-43DE-A802-7E17E9C0BAAC}"/>
    <cellStyle name="Comma 3 3 11 2 2 3 3 2" xfId="33361" xr:uid="{A11358B3-152C-49B9-B0F9-31B2D233AD34}"/>
    <cellStyle name="Comma 3 3 11 2 2 3 4" xfId="22596" xr:uid="{07D1ABA9-7967-438F-A0B9-9C9569CB0D03}"/>
    <cellStyle name="Comma 3 3 11 2 2 4" xfId="3161" xr:uid="{211657C8-49B8-44A3-A84B-B796E91B8979}"/>
    <cellStyle name="Comma 3 3 11 2 2 4 2" xfId="16816" xr:uid="{4CDF643C-04BB-4601-9363-1DE723BEEBA3}"/>
    <cellStyle name="Comma 3 3 11 2 2 4 2 2" xfId="49377" xr:uid="{69B49791-2163-4A9C-AF33-D9C34AF69C49}"/>
    <cellStyle name="Comma 3 3 11 2 2 4 3" xfId="35987" xr:uid="{C6FA0667-CDDF-46F4-8AD6-FE2AF3E74BCD}"/>
    <cellStyle name="Comma 3 3 11 2 2 4 4" xfId="25222" xr:uid="{FAABAFB0-0CE7-4F65-98E4-2B8B09061653}"/>
    <cellStyle name="Comma 3 3 11 2 2 5" xfId="8412" xr:uid="{9088C6F5-FE25-480E-9641-3B297A67B157}"/>
    <cellStyle name="Comma 3 3 11 2 2 5 2" xfId="52003" xr:uid="{EB6175A6-0C34-4C8E-83BF-FDDA440D9CF4}"/>
    <cellStyle name="Comma 3 3 11 2 2 5 3" xfId="38613" xr:uid="{90F30A59-622C-4FA0-91D0-3D54EAC5C043}"/>
    <cellStyle name="Comma 3 3 11 2 2 6" xfId="11038" xr:uid="{136D9A22-E028-43E5-AE51-051885D6E557}"/>
    <cellStyle name="Comma 3 3 11 2 2 6 2" xfId="54628" xr:uid="{8B8635D6-F120-4A53-AED6-0F069A37FA7E}"/>
    <cellStyle name="Comma 3 3 11 2 2 6 3" xfId="41238" xr:uid="{C4548E49-78D3-4CEF-BEE5-6AA2BF621F4F}"/>
    <cellStyle name="Comma 3 3 11 2 2 7" xfId="13663" xr:uid="{14BBCA95-CC6F-4229-AB8E-3FF464A512CD}"/>
    <cellStyle name="Comma 3 3 11 2 2 7 2" xfId="43864" xr:uid="{818BE9D7-4E6B-4BA2-B26A-29A1C62271C7}"/>
    <cellStyle name="Comma 3 3 11 2 2 8" xfId="57254" xr:uid="{AA608E24-AB31-486D-9707-9463E7C35C51}"/>
    <cellStyle name="Comma 3 3 11 2 2 9" xfId="59881" xr:uid="{FEEDF95E-7812-4C12-B6E0-B6DD424071BE}"/>
    <cellStyle name="Comma 3 3 11 2 3" xfId="793" xr:uid="{00000000-0005-0000-0000-000049000000}"/>
    <cellStyle name="Comma 3 3 11 2 3 10" xfId="30734" xr:uid="{A554D14C-1837-4042-8BDE-B512FB9726AE}"/>
    <cellStyle name="Comma 3 3 11 2 3 11" xfId="20230" xr:uid="{F44CD296-B7FE-48F7-82EF-B7CA508FF5CD}"/>
    <cellStyle name="Comma 3 3 11 2 3 2" xfId="2116" xr:uid="{0E953AAC-4CBF-4F8A-8861-DA59C172FEEB}"/>
    <cellStyle name="Comma 3 3 11 2 3 2 10" xfId="21552" xr:uid="{6DA86E6E-EC2F-4A04-8AB9-1B752F35A50C}"/>
    <cellStyle name="Comma 3 3 11 2 3 2 2" xfId="7368" xr:uid="{C2763148-C878-49D9-B277-CAE530753D2A}"/>
    <cellStyle name="Comma 3 3 11 2 3 2 2 2" xfId="18926" xr:uid="{5A085CD9-EF80-4503-9BE7-708B5ACC57BC}"/>
    <cellStyle name="Comma 3 3 11 2 3 2 2 2 2" xfId="48333" xr:uid="{D521B04A-3705-4B95-AFCA-1E7C61D61BB2}"/>
    <cellStyle name="Comma 3 3 11 2 3 2 2 2 3" xfId="29430" xr:uid="{796F0A47-559F-4514-86FC-EF416D975341}"/>
    <cellStyle name="Comma 3 3 11 2 3 2 2 3" xfId="34943" xr:uid="{894D4CDE-196E-4606-A793-BF5AFA2BCEB7}"/>
    <cellStyle name="Comma 3 3 11 2 3 2 2 4" xfId="24178" xr:uid="{921D31F2-5ED3-4141-972F-0B43633832C8}"/>
    <cellStyle name="Comma 3 3 11 2 3 2 3" xfId="4743" xr:uid="{B10D2A5E-E5AE-4117-BB2D-FDA090B83BE9}"/>
    <cellStyle name="Comma 3 3 11 2 3 2 3 2" xfId="50959" xr:uid="{B0BD77AF-FF5F-478D-96D0-CE0BB0EEFBFA}"/>
    <cellStyle name="Comma 3 3 11 2 3 2 3 3" xfId="37569" xr:uid="{C1A8160B-E579-4721-9BF9-9D570D61B52E}"/>
    <cellStyle name="Comma 3 3 11 2 3 2 3 4" xfId="26804" xr:uid="{3AE4E14C-8782-495F-8A40-49E23B673155}"/>
    <cellStyle name="Comma 3 3 11 2 3 2 4" xfId="9994" xr:uid="{ED3A7E8B-0037-46D2-BE8A-6BF0F278C959}"/>
    <cellStyle name="Comma 3 3 11 2 3 2 4 2" xfId="53585" xr:uid="{3B94FB11-3816-4D06-82D8-A02F193C17E0}"/>
    <cellStyle name="Comma 3 3 11 2 3 2 4 3" xfId="40195" xr:uid="{81C79306-19D3-43DF-960C-CA44B79032B5}"/>
    <cellStyle name="Comma 3 3 11 2 3 2 5" xfId="12620" xr:uid="{BAA2726E-F495-4C9E-A8D4-9C25C6D31379}"/>
    <cellStyle name="Comma 3 3 11 2 3 2 5 2" xfId="56210" xr:uid="{8F032F61-EF96-446B-AA71-896750A1D3A9}"/>
    <cellStyle name="Comma 3 3 11 2 3 2 5 3" xfId="42820" xr:uid="{E4DD859C-8838-42B2-911D-EA99B21B77E3}"/>
    <cellStyle name="Comma 3 3 11 2 3 2 6" xfId="15773" xr:uid="{5CA344B6-3057-4FC9-9721-2820A86C235E}"/>
    <cellStyle name="Comma 3 3 11 2 3 2 6 2" xfId="45446" xr:uid="{75B19919-7317-49A5-8C55-A231871DC8E4}"/>
    <cellStyle name="Comma 3 3 11 2 3 2 7" xfId="58836" xr:uid="{97D1A4A3-76D7-48E4-9189-C98712B5F961}"/>
    <cellStyle name="Comma 3 3 11 2 3 2 8" xfId="61463" xr:uid="{67BDCE87-018F-44A8-A51E-374749E4E0A9}"/>
    <cellStyle name="Comma 3 3 11 2 3 2 9" xfId="32056" xr:uid="{6A314DDF-1C31-4183-A697-F16B81FE15CA}"/>
    <cellStyle name="Comma 3 3 11 2 3 3" xfId="6046" xr:uid="{02BD7465-D0BC-4D42-BCA3-91FEC03F701C}"/>
    <cellStyle name="Comma 3 3 11 2 3 3 2" xfId="17604" xr:uid="{54036232-E3F6-4A31-8DDD-82791A279192}"/>
    <cellStyle name="Comma 3 3 11 2 3 3 2 2" xfId="47011" xr:uid="{939E8233-6FE6-4779-8C09-B771DAB64252}"/>
    <cellStyle name="Comma 3 3 11 2 3 3 2 3" xfId="28108" xr:uid="{A29B77CC-BDF4-477E-AFB4-D646CA2EC4B7}"/>
    <cellStyle name="Comma 3 3 11 2 3 3 3" xfId="33621" xr:uid="{9695B214-5323-4315-BE2F-C2DDE9BA2611}"/>
    <cellStyle name="Comma 3 3 11 2 3 3 4" xfId="22856" xr:uid="{8296EBDB-1949-4AE8-99E1-A4F26C24AEC1}"/>
    <cellStyle name="Comma 3 3 11 2 3 4" xfId="3421" xr:uid="{87395C5F-E898-4D49-8ED7-8A9363A506AC}"/>
    <cellStyle name="Comma 3 3 11 2 3 4 2" xfId="49637" xr:uid="{1513645A-8AE7-4D23-81DB-2DCF3883C5E8}"/>
    <cellStyle name="Comma 3 3 11 2 3 4 3" xfId="36247" xr:uid="{9310ED8E-2B8F-4791-B73C-9F8002F97714}"/>
    <cellStyle name="Comma 3 3 11 2 3 4 4" xfId="25482" xr:uid="{C5AF48AC-E6D8-4D4B-ABBA-14F4C8B97CC3}"/>
    <cellStyle name="Comma 3 3 11 2 3 5" xfId="8672" xr:uid="{59768DDC-5D94-42CE-9564-3FC8FFDB5A48}"/>
    <cellStyle name="Comma 3 3 11 2 3 5 2" xfId="52263" xr:uid="{8AEA737A-44DB-4924-8104-219749416334}"/>
    <cellStyle name="Comma 3 3 11 2 3 5 3" xfId="38873" xr:uid="{57FA87AF-A9E2-4290-B394-8028205C4953}"/>
    <cellStyle name="Comma 3 3 11 2 3 6" xfId="11298" xr:uid="{9CF99CEA-3FC3-4475-9778-499D6DC7AC1D}"/>
    <cellStyle name="Comma 3 3 11 2 3 6 2" xfId="54888" xr:uid="{ED5CF18E-86E6-46C4-A3DA-EB28263A153D}"/>
    <cellStyle name="Comma 3 3 11 2 3 6 3" xfId="41498" xr:uid="{30187F37-D4A1-43E2-A375-B6C5FBCC7ED7}"/>
    <cellStyle name="Comma 3 3 11 2 3 7" xfId="14451" xr:uid="{BEEDD1FA-B35C-46EE-93D5-2074648BF4E6}"/>
    <cellStyle name="Comma 3 3 11 2 3 7 2" xfId="44124" xr:uid="{8A977C90-D374-41EB-8C39-DA5C7546AD62}"/>
    <cellStyle name="Comma 3 3 11 2 3 8" xfId="57514" xr:uid="{7AB172DD-1A65-4ACC-AC07-77A3C19BB17B}"/>
    <cellStyle name="Comma 3 3 11 2 3 9" xfId="60141" xr:uid="{C7AED079-246C-41D3-8D88-0F8205EF2160}"/>
    <cellStyle name="Comma 3 3 11 2 4" xfId="1053" xr:uid="{00000000-0005-0000-0000-00004A000000}"/>
    <cellStyle name="Comma 3 3 11 2 4 10" xfId="30994" xr:uid="{100DF867-2491-44C4-9CBA-53C1D0EBC9B1}"/>
    <cellStyle name="Comma 3 3 11 2 4 11" xfId="20490" xr:uid="{53DD8F0B-FA25-411E-A01B-3A7A3B4F7EF5}"/>
    <cellStyle name="Comma 3 3 11 2 4 2" xfId="2376" xr:uid="{1A325C11-74A7-4F02-9D6D-8A7A63EFAFC6}"/>
    <cellStyle name="Comma 3 3 11 2 4 2 10" xfId="21812" xr:uid="{B7C93DD3-B244-4256-B8EF-F9CD49372CC6}"/>
    <cellStyle name="Comma 3 3 11 2 4 2 2" xfId="7628" xr:uid="{39D76565-8E59-4A35-BF98-1F140B81302D}"/>
    <cellStyle name="Comma 3 3 11 2 4 2 2 2" xfId="19186" xr:uid="{C6C46329-68A8-4EAA-8861-12A4B3E7DC7E}"/>
    <cellStyle name="Comma 3 3 11 2 4 2 2 2 2" xfId="48593" xr:uid="{7898B83F-1D1C-48DD-88DA-823A7177756B}"/>
    <cellStyle name="Comma 3 3 11 2 4 2 2 2 3" xfId="29690" xr:uid="{982149B1-E575-4027-B9C8-9C4B5E0E8738}"/>
    <cellStyle name="Comma 3 3 11 2 4 2 2 3" xfId="35203" xr:uid="{FD406B97-1333-4BFA-AA26-E1840C13EF9F}"/>
    <cellStyle name="Comma 3 3 11 2 4 2 2 4" xfId="24438" xr:uid="{1DEE8D70-EFC6-477F-AFF5-62E7975B349A}"/>
    <cellStyle name="Comma 3 3 11 2 4 2 3" xfId="5003" xr:uid="{F77637D6-41AF-43F8-8E72-81F363721628}"/>
    <cellStyle name="Comma 3 3 11 2 4 2 3 2" xfId="51219" xr:uid="{250C430E-B6DC-4FFD-B6B4-AD3ACFFCC7F9}"/>
    <cellStyle name="Comma 3 3 11 2 4 2 3 3" xfId="37829" xr:uid="{385DB500-182B-4C88-BA7D-4D009C8A6247}"/>
    <cellStyle name="Comma 3 3 11 2 4 2 3 4" xfId="27064" xr:uid="{A3894C8A-744C-4219-8EB2-BC903C34F283}"/>
    <cellStyle name="Comma 3 3 11 2 4 2 4" xfId="10254" xr:uid="{43D152A2-CA52-4CCC-B3BD-C8F566920E2A}"/>
    <cellStyle name="Comma 3 3 11 2 4 2 4 2" xfId="53845" xr:uid="{DAE306C3-955B-4FDE-B1E5-3E91841F6E5E}"/>
    <cellStyle name="Comma 3 3 11 2 4 2 4 3" xfId="40455" xr:uid="{5B60E68B-FE94-4271-AD91-D034ABDE8572}"/>
    <cellStyle name="Comma 3 3 11 2 4 2 5" xfId="12880" xr:uid="{7A9413CA-1F9B-4A14-8134-2AFBDD0B4254}"/>
    <cellStyle name="Comma 3 3 11 2 4 2 5 2" xfId="56470" xr:uid="{F24F57D2-256E-4584-A62E-6F69F7594214}"/>
    <cellStyle name="Comma 3 3 11 2 4 2 5 3" xfId="43080" xr:uid="{A45E255F-D280-4104-B200-C9B7E10F9D3C}"/>
    <cellStyle name="Comma 3 3 11 2 4 2 6" xfId="16033" xr:uid="{00DE88A3-1C21-48FF-A462-A28E81B8D641}"/>
    <cellStyle name="Comma 3 3 11 2 4 2 6 2" xfId="45706" xr:uid="{620261E3-5DCA-4E9F-8ED7-4BD5496BE70E}"/>
    <cellStyle name="Comma 3 3 11 2 4 2 7" xfId="59096" xr:uid="{F4F96DCC-310C-4B5B-9777-3442893E1525}"/>
    <cellStyle name="Comma 3 3 11 2 4 2 8" xfId="61723" xr:uid="{290E328F-5C6F-4B54-B987-F97E535EAF37}"/>
    <cellStyle name="Comma 3 3 11 2 4 2 9" xfId="32316" xr:uid="{151EF955-75A4-418F-BEFF-E11D73678C1A}"/>
    <cellStyle name="Comma 3 3 11 2 4 3" xfId="6306" xr:uid="{2E140E7A-CD88-4016-A60F-8F46FC9BFBF8}"/>
    <cellStyle name="Comma 3 3 11 2 4 3 2" xfId="17864" xr:uid="{1C6F094C-A6A4-4050-A24C-9CB7A178640D}"/>
    <cellStyle name="Comma 3 3 11 2 4 3 2 2" xfId="47271" xr:uid="{D7A63973-7E57-45BC-A0D7-09A7AC7B5DA5}"/>
    <cellStyle name="Comma 3 3 11 2 4 3 2 3" xfId="28368" xr:uid="{1138EE0E-5D17-462D-B3A1-01F32EC59495}"/>
    <cellStyle name="Comma 3 3 11 2 4 3 3" xfId="33881" xr:uid="{056D21D9-BCC5-430B-96AF-1F3B0A923E6A}"/>
    <cellStyle name="Comma 3 3 11 2 4 3 4" xfId="23116" xr:uid="{BAC30343-3D96-43C3-B958-979FE6EE25F5}"/>
    <cellStyle name="Comma 3 3 11 2 4 4" xfId="3681" xr:uid="{B2867277-2E3B-47E2-A345-715FAA5F9E1E}"/>
    <cellStyle name="Comma 3 3 11 2 4 4 2" xfId="49897" xr:uid="{15227DBF-A5E2-4E91-BBA9-62A23B3D5874}"/>
    <cellStyle name="Comma 3 3 11 2 4 4 3" xfId="36507" xr:uid="{8AD136AB-CE13-49AD-A9A5-DD491D59F4D5}"/>
    <cellStyle name="Comma 3 3 11 2 4 4 4" xfId="25742" xr:uid="{572CD380-2B52-41D1-B642-D348713161D1}"/>
    <cellStyle name="Comma 3 3 11 2 4 5" xfId="8932" xr:uid="{F4706879-1433-4BC9-A425-FEE45DF528AA}"/>
    <cellStyle name="Comma 3 3 11 2 4 5 2" xfId="52523" xr:uid="{42698405-F6A0-41BE-90F4-B05E4D3D0336}"/>
    <cellStyle name="Comma 3 3 11 2 4 5 3" xfId="39133" xr:uid="{66875C3E-6BA4-4C19-9D24-F31FE7A5B224}"/>
    <cellStyle name="Comma 3 3 11 2 4 6" xfId="11558" xr:uid="{6BA846E9-5E5B-4A46-BE90-945EE505A394}"/>
    <cellStyle name="Comma 3 3 11 2 4 6 2" xfId="55148" xr:uid="{0CE534D6-DC61-4F9C-AE76-B5B1B2370E41}"/>
    <cellStyle name="Comma 3 3 11 2 4 6 3" xfId="41758" xr:uid="{BA04C15C-0B91-4E0F-BA45-13F16246AE26}"/>
    <cellStyle name="Comma 3 3 11 2 4 7" xfId="14711" xr:uid="{9CA39655-FBCB-4C3E-BD2C-8FDFAF716852}"/>
    <cellStyle name="Comma 3 3 11 2 4 7 2" xfId="44384" xr:uid="{38EB4926-6063-4CCF-86B7-1E2A4E797AA4}"/>
    <cellStyle name="Comma 3 3 11 2 4 8" xfId="57774" xr:uid="{D027DBFE-DCE4-4B17-A9A5-C9B1ABF431B1}"/>
    <cellStyle name="Comma 3 3 11 2 4 9" xfId="60401" xr:uid="{58BA7F6A-70C7-4460-AF96-5643677EE85D}"/>
    <cellStyle name="Comma 3 3 11 2 5" xfId="1333" xr:uid="{9E410431-8108-4F11-B98E-60BBB89CA197}"/>
    <cellStyle name="Comma 3 3 11 2 5 10" xfId="20770" xr:uid="{D7C0D81F-B7FB-4FBF-ADC6-0256CF47D4B0}"/>
    <cellStyle name="Comma 3 3 11 2 5 2" xfId="6586" xr:uid="{E9D9EDE7-23BE-4108-9E28-51A4554D7665}"/>
    <cellStyle name="Comma 3 3 11 2 5 2 2" xfId="18144" xr:uid="{B8E6B13D-15D1-4FC1-95FA-FDD16794ED45}"/>
    <cellStyle name="Comma 3 3 11 2 5 2 2 2" xfId="47551" xr:uid="{28BE9E70-57DC-4A99-9A2D-60BEC71A6517}"/>
    <cellStyle name="Comma 3 3 11 2 5 2 2 3" xfId="28648" xr:uid="{A62AB59C-DC0F-49BB-A271-201404BC1C9F}"/>
    <cellStyle name="Comma 3 3 11 2 5 2 3" xfId="34161" xr:uid="{F201FBEC-9F7C-45FA-86DB-97335800FF23}"/>
    <cellStyle name="Comma 3 3 11 2 5 2 4" xfId="23396" xr:uid="{1ABD0F56-8869-4F58-AB1D-9A080A65E2B5}"/>
    <cellStyle name="Comma 3 3 11 2 5 3" xfId="3961" xr:uid="{3C787067-BD76-43B7-9DFF-38B42E26CBE0}"/>
    <cellStyle name="Comma 3 3 11 2 5 3 2" xfId="50177" xr:uid="{1EB8066B-1008-4D57-A79B-15CF53D2A17E}"/>
    <cellStyle name="Comma 3 3 11 2 5 3 3" xfId="36787" xr:uid="{C27E8877-A983-412B-BF37-58985FE71B6A}"/>
    <cellStyle name="Comma 3 3 11 2 5 3 4" xfId="26022" xr:uid="{5E4AD2E6-CFF5-40CD-ADAF-4C25A6BA32DA}"/>
    <cellStyle name="Comma 3 3 11 2 5 4" xfId="9212" xr:uid="{17AD3FA0-4FD4-486F-A581-635F9FF2121A}"/>
    <cellStyle name="Comma 3 3 11 2 5 4 2" xfId="52803" xr:uid="{12E67952-7215-4615-BACC-3C4D07BE7C9D}"/>
    <cellStyle name="Comma 3 3 11 2 5 4 3" xfId="39413" xr:uid="{B79E706E-41B4-4089-8447-13682ADABC17}"/>
    <cellStyle name="Comma 3 3 11 2 5 5" xfId="11838" xr:uid="{1ABCD1EA-BB08-43BE-A8AF-2A4C42A084A5}"/>
    <cellStyle name="Comma 3 3 11 2 5 5 2" xfId="55428" xr:uid="{97E5C2A9-3DF9-408F-A5F5-CA5FCD0F7011}"/>
    <cellStyle name="Comma 3 3 11 2 5 5 3" xfId="42038" xr:uid="{8BD10D55-2C8B-4AEA-9AA0-383AEC462E85}"/>
    <cellStyle name="Comma 3 3 11 2 5 6" xfId="14991" xr:uid="{0E60013E-9FE0-4CF1-B810-76356C3712A1}"/>
    <cellStyle name="Comma 3 3 11 2 5 6 2" xfId="44664" xr:uid="{7143841F-B1C0-483B-85F3-D02B9826D558}"/>
    <cellStyle name="Comma 3 3 11 2 5 7" xfId="58054" xr:uid="{F9078FBA-BCF9-40C1-B0D5-1E626CD7CA16}"/>
    <cellStyle name="Comma 3 3 11 2 5 8" xfId="60681" xr:uid="{E3FAB6A6-1A1D-4F96-B409-B8883AAC2EA7}"/>
    <cellStyle name="Comma 3 3 11 2 5 9" xfId="31274" xr:uid="{FC616977-F6EF-444E-9718-7B0349D110AD}"/>
    <cellStyle name="Comma 3 3 11 2 6" xfId="1596" xr:uid="{0C8A474B-0DF8-4C8E-BF29-3238C1803AEA}"/>
    <cellStyle name="Comma 3 3 11 2 6 10" xfId="21032" xr:uid="{674D389E-CC68-40C0-BC57-C735A2193C18}"/>
    <cellStyle name="Comma 3 3 11 2 6 2" xfId="6848" xr:uid="{00ED6A3A-F601-464A-8193-8010557EDB71}"/>
    <cellStyle name="Comma 3 3 11 2 6 2 2" xfId="18406" xr:uid="{2E82DE4D-0639-4E34-A39F-703824D2BE50}"/>
    <cellStyle name="Comma 3 3 11 2 6 2 2 2" xfId="47813" xr:uid="{F469FF6D-A1C2-44FC-8F7B-6AA3E9561CF1}"/>
    <cellStyle name="Comma 3 3 11 2 6 2 2 3" xfId="28910" xr:uid="{8EB723BF-1F3E-4F23-B432-9BF2E1AF79F0}"/>
    <cellStyle name="Comma 3 3 11 2 6 2 3" xfId="34423" xr:uid="{20C03F24-1141-4EF9-BD7C-C1671B26E1FA}"/>
    <cellStyle name="Comma 3 3 11 2 6 2 4" xfId="23658" xr:uid="{11A15D36-99A1-419A-A509-F57F3DE9370F}"/>
    <cellStyle name="Comma 3 3 11 2 6 3" xfId="4223" xr:uid="{0DFEF53A-740A-4504-ABFB-ADAABBE0D089}"/>
    <cellStyle name="Comma 3 3 11 2 6 3 2" xfId="50439" xr:uid="{6AC09802-E790-45B7-A277-4A5B27513F16}"/>
    <cellStyle name="Comma 3 3 11 2 6 3 3" xfId="37049" xr:uid="{5CFE04A0-727D-4CED-8CF5-9BE393682D9F}"/>
    <cellStyle name="Comma 3 3 11 2 6 3 4" xfId="26284" xr:uid="{57AADDEE-C6D3-48CA-AEE2-4E4833638B6E}"/>
    <cellStyle name="Comma 3 3 11 2 6 4" xfId="9474" xr:uid="{B4ACD58D-2365-4DEB-AF5D-DF5154C7A20E}"/>
    <cellStyle name="Comma 3 3 11 2 6 4 2" xfId="53065" xr:uid="{C2B178B6-1342-47A0-9F3C-D632B02ED2EE}"/>
    <cellStyle name="Comma 3 3 11 2 6 4 3" xfId="39675" xr:uid="{6B3EC3F0-0101-40AC-939F-69D026208AB6}"/>
    <cellStyle name="Comma 3 3 11 2 6 5" xfId="12100" xr:uid="{EEB19136-67C4-4724-9D70-3DD0702AE1DC}"/>
    <cellStyle name="Comma 3 3 11 2 6 5 2" xfId="55690" xr:uid="{1FE626BF-8E12-4642-9176-227E3D37FAA9}"/>
    <cellStyle name="Comma 3 3 11 2 6 5 3" xfId="42300" xr:uid="{5B9EB434-0828-49A0-BD2F-4FFC299673E6}"/>
    <cellStyle name="Comma 3 3 11 2 6 6" xfId="15253" xr:uid="{C22483E3-058F-4CAF-ACC2-56A57B848BED}"/>
    <cellStyle name="Comma 3 3 11 2 6 6 2" xfId="44926" xr:uid="{B813FAFC-1C2F-4ED1-B649-AC52F42F78DE}"/>
    <cellStyle name="Comma 3 3 11 2 6 7" xfId="58316" xr:uid="{748BAF9A-265A-44C0-937F-F65EC27A40C9}"/>
    <cellStyle name="Comma 3 3 11 2 6 8" xfId="60943" xr:uid="{746A8042-68E6-410D-ACB2-441379A540A8}"/>
    <cellStyle name="Comma 3 3 11 2 6 9" xfId="31536" xr:uid="{2F8904F2-E11B-4F39-8EC5-DBA1C9B7D1AB}"/>
    <cellStyle name="Comma 3 3 11 2 7" xfId="2639" xr:uid="{D9E10BA3-8457-431E-9A5A-E34367804733}"/>
    <cellStyle name="Comma 3 3 11 2 7 10" xfId="22074" xr:uid="{F89E837F-77AA-46B2-B9C0-774E8A86081B}"/>
    <cellStyle name="Comma 3 3 11 2 7 2" xfId="7890" xr:uid="{7E0ED7A3-350F-434A-93A5-53847642C992}"/>
    <cellStyle name="Comma 3 3 11 2 7 2 2" xfId="19448" xr:uid="{5F11522C-7F00-4939-96DA-8E4B83F42955}"/>
    <cellStyle name="Comma 3 3 11 2 7 2 2 2" xfId="48855" xr:uid="{E85EFCAC-2E30-4E34-A5D4-5DD98B53E232}"/>
    <cellStyle name="Comma 3 3 11 2 7 2 2 3" xfId="29952" xr:uid="{1C061361-C1AC-43BD-847F-09599B5009AE}"/>
    <cellStyle name="Comma 3 3 11 2 7 2 3" xfId="35465" xr:uid="{8974556D-FD24-4CD6-A587-00C96B457B15}"/>
    <cellStyle name="Comma 3 3 11 2 7 2 4" xfId="24700" xr:uid="{5447BB3D-0C42-4D7E-B186-6A13E0201B86}"/>
    <cellStyle name="Comma 3 3 11 2 7 3" xfId="5265" xr:uid="{946F3891-9532-46C0-8EEE-80E83FD8DF64}"/>
    <cellStyle name="Comma 3 3 11 2 7 3 2" xfId="51481" xr:uid="{076000C1-3D8B-4A7A-857B-2AE99937752C}"/>
    <cellStyle name="Comma 3 3 11 2 7 3 3" xfId="38091" xr:uid="{659C05FD-DEAD-43D2-8D0D-6E3778D488F5}"/>
    <cellStyle name="Comma 3 3 11 2 7 3 4" xfId="27326" xr:uid="{C2AA3E70-220D-4338-A42A-4941F6EB1869}"/>
    <cellStyle name="Comma 3 3 11 2 7 4" xfId="10516" xr:uid="{73AFFC9F-B2DD-4035-A972-704C3033184F}"/>
    <cellStyle name="Comma 3 3 11 2 7 4 2" xfId="54107" xr:uid="{ED28C69D-EF3E-4F31-992A-1B8988D40876}"/>
    <cellStyle name="Comma 3 3 11 2 7 4 3" xfId="40717" xr:uid="{720421E6-CAF2-489B-9121-AE77D451F314}"/>
    <cellStyle name="Comma 3 3 11 2 7 5" xfId="13142" xr:uid="{2F3D4428-7116-4B50-9881-20CA46F96FC9}"/>
    <cellStyle name="Comma 3 3 11 2 7 5 2" xfId="56732" xr:uid="{80DD4121-8158-4F59-80A3-8977C29857AB}"/>
    <cellStyle name="Comma 3 3 11 2 7 5 3" xfId="43342" xr:uid="{4BFDAE75-CEAD-4CB5-8CF2-2A066BE13B7D}"/>
    <cellStyle name="Comma 3 3 11 2 7 6" xfId="16295" xr:uid="{2779FBF3-99F5-40C0-931B-7DEBD28EEDC9}"/>
    <cellStyle name="Comma 3 3 11 2 7 6 2" xfId="45968" xr:uid="{7A99985C-19C6-45CA-948F-FBC0B1F5E55A}"/>
    <cellStyle name="Comma 3 3 11 2 7 7" xfId="59358" xr:uid="{31AA9082-34CE-4DA7-B508-E871B98EF357}"/>
    <cellStyle name="Comma 3 3 11 2 7 8" xfId="61985" xr:uid="{998D33FF-17E4-4697-90E6-87D49B3EE287}"/>
    <cellStyle name="Comma 3 3 11 2 7 9" xfId="32578" xr:uid="{0F2DC3AB-7306-432C-BEE5-2A653E3E6384}"/>
    <cellStyle name="Comma 3 3 11 2 8" xfId="5526" xr:uid="{0B9135A7-7DF8-4FF9-ADF0-A480AD2DC1C1}"/>
    <cellStyle name="Comma 3 3 11 2 8 2" xfId="17084" xr:uid="{69CB330B-3197-4E3A-AE72-10D8A2BFE1D4}"/>
    <cellStyle name="Comma 3 3 11 2 8 2 2" xfId="46230" xr:uid="{30748B1A-E4EE-45F6-94C1-9DD4FFAC60B7}"/>
    <cellStyle name="Comma 3 3 11 2 8 2 3" xfId="27588" xr:uid="{D7DBAABA-0D94-483A-A693-416E517F303F}"/>
    <cellStyle name="Comma 3 3 11 2 8 3" xfId="13931" xr:uid="{808D06D0-3A80-459E-8224-FD9AD663ECEA}"/>
    <cellStyle name="Comma 3 3 11 2 8 3 2" xfId="32840" xr:uid="{99D19559-222D-4B24-B445-5F4AFD98BAE3}"/>
    <cellStyle name="Comma 3 3 11 2 8 4" xfId="22336" xr:uid="{E8ED6CE2-D821-4CE7-9139-EC3F517D63C9}"/>
    <cellStyle name="Comma 3 3 11 2 9" xfId="2901" xr:uid="{14346A80-F2B0-428D-AD00-A7279A907C7B}"/>
    <cellStyle name="Comma 3 3 11 2 9 2" xfId="16556" xr:uid="{1EE7EABE-CED5-4E9D-BBA5-94C2F382BE9B}"/>
    <cellStyle name="Comma 3 3 11 2 9 2 2" xfId="46491" xr:uid="{D76CAB96-5AEA-47A0-9EE5-F9843CE9892A}"/>
    <cellStyle name="Comma 3 3 11 2 9 3" xfId="33101" xr:uid="{D218CB58-6975-4E4C-A74E-EBB6AC5C7A91}"/>
    <cellStyle name="Comma 3 3 11 2 9 4" xfId="24962" xr:uid="{FA17CBF2-941D-4C57-BF55-A1CD53E479C7}"/>
    <cellStyle name="Comma 3 3 11 3" xfId="395" xr:uid="{00000000-0005-0000-0000-00004B000000}"/>
    <cellStyle name="Comma 3 3 11 3 10" xfId="30336" xr:uid="{A2A474E0-2D4B-442F-AB14-E2437F721854}"/>
    <cellStyle name="Comma 3 3 11 3 11" xfId="19832" xr:uid="{C679F1F2-D774-4AF3-BF51-92F920F07EE8}"/>
    <cellStyle name="Comma 3 3 11 3 2" xfId="1718" xr:uid="{DF2EBB34-53EF-402D-8E80-40BAD910062A}"/>
    <cellStyle name="Comma 3 3 11 3 2 10" xfId="21154" xr:uid="{36B19156-B6ED-4041-9B09-71C14B21B13D}"/>
    <cellStyle name="Comma 3 3 11 3 2 2" xfId="6970" xr:uid="{F06DCFD4-535C-4C1A-B554-5A479D10F8EE}"/>
    <cellStyle name="Comma 3 3 11 3 2 2 2" xfId="18528" xr:uid="{0BC1DD10-8423-4E88-8E3B-4D4DFE6E4E6B}"/>
    <cellStyle name="Comma 3 3 11 3 2 2 2 2" xfId="47935" xr:uid="{998CF2DB-F0CE-488D-977A-933FE8184FDE}"/>
    <cellStyle name="Comma 3 3 11 3 2 2 2 3" xfId="29032" xr:uid="{BD20142C-2F4C-498A-9B68-0861D34B4CCD}"/>
    <cellStyle name="Comma 3 3 11 3 2 2 3" xfId="34545" xr:uid="{0660554E-B05C-4826-BBC8-657DA2FCC796}"/>
    <cellStyle name="Comma 3 3 11 3 2 2 4" xfId="23780" xr:uid="{6FA24487-6746-4355-BB49-82751AEB8605}"/>
    <cellStyle name="Comma 3 3 11 3 2 3" xfId="4345" xr:uid="{4B6113D9-ABC7-4451-9466-4134635E99EA}"/>
    <cellStyle name="Comma 3 3 11 3 2 3 2" xfId="50561" xr:uid="{71E5CDF1-DC3B-4E1F-A766-6B87FAC8C9FD}"/>
    <cellStyle name="Comma 3 3 11 3 2 3 3" xfId="37171" xr:uid="{45E2B94A-9BBC-4BCA-8698-8BFCA2815449}"/>
    <cellStyle name="Comma 3 3 11 3 2 3 4" xfId="26406" xr:uid="{C8BA2645-D00F-48AE-99B4-0079353CD45E}"/>
    <cellStyle name="Comma 3 3 11 3 2 4" xfId="9596" xr:uid="{8D37DA69-B5B6-40B1-9B49-7CFE789555D2}"/>
    <cellStyle name="Comma 3 3 11 3 2 4 2" xfId="53187" xr:uid="{1B175A23-0556-4B6F-BBF9-7E82D8ED6FD9}"/>
    <cellStyle name="Comma 3 3 11 3 2 4 3" xfId="39797" xr:uid="{90C5469E-A0D7-48EE-A641-3B9AC26F2193}"/>
    <cellStyle name="Comma 3 3 11 3 2 5" xfId="12222" xr:uid="{F98571DA-A3E2-4033-A8F8-865F0A78757F}"/>
    <cellStyle name="Comma 3 3 11 3 2 5 2" xfId="55812" xr:uid="{AF9FD9AD-71C2-4C5C-B549-1E510FDCF62A}"/>
    <cellStyle name="Comma 3 3 11 3 2 5 3" xfId="42422" xr:uid="{67C7C721-1B0E-4ACE-A9EA-D50A79CEB8E9}"/>
    <cellStyle name="Comma 3 3 11 3 2 6" xfId="15375" xr:uid="{BD8CF2B4-ECAF-4DEF-84EC-0E702FCAB01F}"/>
    <cellStyle name="Comma 3 3 11 3 2 6 2" xfId="45048" xr:uid="{809C1300-8185-4151-8329-88C5E7D84458}"/>
    <cellStyle name="Comma 3 3 11 3 2 7" xfId="58438" xr:uid="{AD4D1378-2284-46E5-AD3D-BEE595A7F78E}"/>
    <cellStyle name="Comma 3 3 11 3 2 8" xfId="61065" xr:uid="{C874C210-A9F9-4FD3-B77A-F4F67ABDA7C2}"/>
    <cellStyle name="Comma 3 3 11 3 2 9" xfId="31658" xr:uid="{7B5A3EFB-2787-464F-98ED-AA918D383B5A}"/>
    <cellStyle name="Comma 3 3 11 3 3" xfId="5648" xr:uid="{DF48E3FD-7039-4A2F-84D0-3BC543FBB3B7}"/>
    <cellStyle name="Comma 3 3 11 3 3 2" xfId="17206" xr:uid="{31B1F652-14A3-404A-9A23-FA55BD422DCB}"/>
    <cellStyle name="Comma 3 3 11 3 3 2 2" xfId="46613" xr:uid="{40FFDD6A-E2BE-4A63-8205-91B443C15487}"/>
    <cellStyle name="Comma 3 3 11 3 3 2 3" xfId="27710" xr:uid="{E8AD2C78-78CB-4FD6-B751-626BF89721B5}"/>
    <cellStyle name="Comma 3 3 11 3 3 3" xfId="14053" xr:uid="{2C7A6E39-845C-498D-A889-74F9CF6976AE}"/>
    <cellStyle name="Comma 3 3 11 3 3 3 2" xfId="33223" xr:uid="{1F5A3CC1-C769-4557-98D1-A7404D36D889}"/>
    <cellStyle name="Comma 3 3 11 3 3 4" xfId="22458" xr:uid="{841F4371-FA33-4145-B6D8-AA07AFD80FC2}"/>
    <cellStyle name="Comma 3 3 11 3 4" xfId="3023" xr:uid="{97D542FA-539E-4004-A00E-F5EE45C54C98}"/>
    <cellStyle name="Comma 3 3 11 3 4 2" xfId="16678" xr:uid="{6968E507-154D-47DD-9C73-A0A6E2D45BAB}"/>
    <cellStyle name="Comma 3 3 11 3 4 2 2" xfId="49239" xr:uid="{297320B2-D0FA-48C9-9406-5B61EFA23A66}"/>
    <cellStyle name="Comma 3 3 11 3 4 3" xfId="35849" xr:uid="{AF0EEE0D-C44B-4AEB-AB9B-95AC9BA3ADCB}"/>
    <cellStyle name="Comma 3 3 11 3 4 4" xfId="25084" xr:uid="{79BD5919-F2A5-4B7E-A122-6E4ABAE850E7}"/>
    <cellStyle name="Comma 3 3 11 3 5" xfId="8274" xr:uid="{E3F60FDC-E9BB-4BD2-A386-8C035E3C8640}"/>
    <cellStyle name="Comma 3 3 11 3 5 2" xfId="51865" xr:uid="{163B7352-9912-4415-9FE3-AC23BC9877D3}"/>
    <cellStyle name="Comma 3 3 11 3 5 3" xfId="38475" xr:uid="{BA547ED1-FE61-4DA4-988A-5F4E13D53DA2}"/>
    <cellStyle name="Comma 3 3 11 3 6" xfId="10900" xr:uid="{A138F389-FC34-47FB-98EB-691F4BEEFE9E}"/>
    <cellStyle name="Comma 3 3 11 3 6 2" xfId="54490" xr:uid="{AFE72387-DC63-4452-8D27-3F612C8DDC92}"/>
    <cellStyle name="Comma 3 3 11 3 6 3" xfId="41100" xr:uid="{8D7E5F7E-7B1C-44EA-A7E9-AF514F1249CD}"/>
    <cellStyle name="Comma 3 3 11 3 7" xfId="13525" xr:uid="{7BB3C42A-0090-4D8F-A0EA-9F03730800FE}"/>
    <cellStyle name="Comma 3 3 11 3 7 2" xfId="43726" xr:uid="{41E45BE6-C67B-4CE0-8E2F-4A0BF837C0D6}"/>
    <cellStyle name="Comma 3 3 11 3 8" xfId="57116" xr:uid="{DDA54A8B-D397-4093-8B33-97190BFA868E}"/>
    <cellStyle name="Comma 3 3 11 3 9" xfId="59743" xr:uid="{C9E45240-6EEA-4506-8B50-8426E3CDDB4E}"/>
    <cellStyle name="Comma 3 3 11 4" xfId="655" xr:uid="{00000000-0005-0000-0000-00004C000000}"/>
    <cellStyle name="Comma 3 3 11 4 10" xfId="30596" xr:uid="{D8BA17F8-51C9-4E38-BD0D-CBE8EDA86148}"/>
    <cellStyle name="Comma 3 3 11 4 11" xfId="20092" xr:uid="{7D93BB18-543B-41F2-B082-4EA89734B621}"/>
    <cellStyle name="Comma 3 3 11 4 2" xfId="1978" xr:uid="{77109255-B1FF-4A3C-BEC6-2EDC39219571}"/>
    <cellStyle name="Comma 3 3 11 4 2 10" xfId="21414" xr:uid="{2BC0651A-B726-48FA-A199-188335A9E984}"/>
    <cellStyle name="Comma 3 3 11 4 2 2" xfId="7230" xr:uid="{8C7D1B25-F7AD-4C49-9A82-D39112F9F42C}"/>
    <cellStyle name="Comma 3 3 11 4 2 2 2" xfId="18788" xr:uid="{DA251AF5-17E7-4481-AABC-3A274CA8F748}"/>
    <cellStyle name="Comma 3 3 11 4 2 2 2 2" xfId="48195" xr:uid="{9EEE84FC-BD62-45CF-9B2B-58E3A4983637}"/>
    <cellStyle name="Comma 3 3 11 4 2 2 2 3" xfId="29292" xr:uid="{F59A753C-0322-423F-8774-A70E77A56D7E}"/>
    <cellStyle name="Comma 3 3 11 4 2 2 3" xfId="34805" xr:uid="{0EDC58E6-EDD2-44E9-B2FF-47B95D0424F1}"/>
    <cellStyle name="Comma 3 3 11 4 2 2 4" xfId="24040" xr:uid="{0EF83FD9-8CC3-4979-B80D-B0538287CD10}"/>
    <cellStyle name="Comma 3 3 11 4 2 3" xfId="4605" xr:uid="{1719DAF0-A4BE-4A02-80B7-40658AA3CB87}"/>
    <cellStyle name="Comma 3 3 11 4 2 3 2" xfId="50821" xr:uid="{2E9898DB-EB21-4BD9-985A-ADAD4BBA8571}"/>
    <cellStyle name="Comma 3 3 11 4 2 3 3" xfId="37431" xr:uid="{F7572CB7-9337-4C82-ABC9-14730F87CD90}"/>
    <cellStyle name="Comma 3 3 11 4 2 3 4" xfId="26666" xr:uid="{38F46B65-B5B3-420E-A53E-B508FCAAC024}"/>
    <cellStyle name="Comma 3 3 11 4 2 4" xfId="9856" xr:uid="{2DFB0589-4C2E-4449-ABF9-606F869AE6DF}"/>
    <cellStyle name="Comma 3 3 11 4 2 4 2" xfId="53447" xr:uid="{F0C81480-CA27-45AD-B152-7B78BE9842EC}"/>
    <cellStyle name="Comma 3 3 11 4 2 4 3" xfId="40057" xr:uid="{053C0E37-548B-4B52-BDFF-2F57F4D5B6FC}"/>
    <cellStyle name="Comma 3 3 11 4 2 5" xfId="12482" xr:uid="{3BF6A691-4C90-4E89-8E25-660D2B309EDA}"/>
    <cellStyle name="Comma 3 3 11 4 2 5 2" xfId="56072" xr:uid="{0C956B62-582D-4BB2-9FDA-59FDD1A36131}"/>
    <cellStyle name="Comma 3 3 11 4 2 5 3" xfId="42682" xr:uid="{FC9CA2CE-6EDA-4816-9D71-42B5A1ABDBA8}"/>
    <cellStyle name="Comma 3 3 11 4 2 6" xfId="15635" xr:uid="{C9699161-5699-4CDE-93EB-7F1706884D7D}"/>
    <cellStyle name="Comma 3 3 11 4 2 6 2" xfId="45308" xr:uid="{43E64A83-1DF6-422D-9832-BE5A1E84F773}"/>
    <cellStyle name="Comma 3 3 11 4 2 7" xfId="58698" xr:uid="{51FBE94A-5703-4F54-940D-44D6D4EB4949}"/>
    <cellStyle name="Comma 3 3 11 4 2 8" xfId="61325" xr:uid="{BCD5402C-ECA0-40DB-83E3-C82DB586CFD1}"/>
    <cellStyle name="Comma 3 3 11 4 2 9" xfId="31918" xr:uid="{A519D40A-D31F-4944-9AF5-F417A7CA217D}"/>
    <cellStyle name="Comma 3 3 11 4 3" xfId="5908" xr:uid="{C263B057-0571-49FC-B8A2-3AAFECC5A235}"/>
    <cellStyle name="Comma 3 3 11 4 3 2" xfId="17466" xr:uid="{67C197CB-1092-42D7-8A8A-ED6507673240}"/>
    <cellStyle name="Comma 3 3 11 4 3 2 2" xfId="46873" xr:uid="{259320D5-0787-45DF-9F66-8E580A1F0AB1}"/>
    <cellStyle name="Comma 3 3 11 4 3 2 3" xfId="27970" xr:uid="{0A0F5286-9F40-46B7-9F94-3DFE1DB28325}"/>
    <cellStyle name="Comma 3 3 11 4 3 3" xfId="33483" xr:uid="{24912D65-1F5C-466A-8467-6A30233F0CE4}"/>
    <cellStyle name="Comma 3 3 11 4 3 4" xfId="22718" xr:uid="{BA289319-CD9E-4DAE-904B-0A78BD8FB8AB}"/>
    <cellStyle name="Comma 3 3 11 4 4" xfId="3283" xr:uid="{E85F0FA5-4925-4FF0-8F5A-97B5ECFB318B}"/>
    <cellStyle name="Comma 3 3 11 4 4 2" xfId="49499" xr:uid="{0E6B9929-7485-447B-9583-9509C10D32C7}"/>
    <cellStyle name="Comma 3 3 11 4 4 3" xfId="36109" xr:uid="{7178202E-BE7C-43AC-B7C4-17269FCF5B27}"/>
    <cellStyle name="Comma 3 3 11 4 4 4" xfId="25344" xr:uid="{7E0C5E7A-BC4E-4269-9628-1FCD092DA5D4}"/>
    <cellStyle name="Comma 3 3 11 4 5" xfId="8534" xr:uid="{C3EAFAB4-2095-4BC7-8CB9-A1829502D001}"/>
    <cellStyle name="Comma 3 3 11 4 5 2" xfId="52125" xr:uid="{71A55F3D-0545-4717-880B-30EC0DB20D88}"/>
    <cellStyle name="Comma 3 3 11 4 5 3" xfId="38735" xr:uid="{3CF3482A-87A4-4A2A-8AE3-E381354C4876}"/>
    <cellStyle name="Comma 3 3 11 4 6" xfId="11160" xr:uid="{F61F6314-59C4-47BC-B2A9-9135CB5C5E7B}"/>
    <cellStyle name="Comma 3 3 11 4 6 2" xfId="54750" xr:uid="{677FD3CC-D4B1-4DBB-80A9-ACCF4BF68108}"/>
    <cellStyle name="Comma 3 3 11 4 6 3" xfId="41360" xr:uid="{8438B356-C5FD-4A2A-A2C8-DDF132431277}"/>
    <cellStyle name="Comma 3 3 11 4 7" xfId="14313" xr:uid="{B69EA15D-F6DD-4538-97C8-4EBBFACADA9E}"/>
    <cellStyle name="Comma 3 3 11 4 7 2" xfId="43986" xr:uid="{FCA04865-4378-4C30-9C7B-475E1ED9106A}"/>
    <cellStyle name="Comma 3 3 11 4 8" xfId="57376" xr:uid="{F2381BC3-F007-4C89-9EE8-F30A9D5940B7}"/>
    <cellStyle name="Comma 3 3 11 4 9" xfId="60003" xr:uid="{DCC977EF-CE0A-4AC8-A473-F95DD7C2659A}"/>
    <cellStyle name="Comma 3 3 11 5" xfId="915" xr:uid="{00000000-0005-0000-0000-00004D000000}"/>
    <cellStyle name="Comma 3 3 11 5 10" xfId="30856" xr:uid="{B42E0DA9-16A6-4F6D-80A6-538FB464D134}"/>
    <cellStyle name="Comma 3 3 11 5 11" xfId="20352" xr:uid="{EF22974B-B513-4C38-BFBB-E9F0FF3040EC}"/>
    <cellStyle name="Comma 3 3 11 5 2" xfId="2238" xr:uid="{0EC9EE4D-B5D2-4B41-B1F4-874D3EBC8C9D}"/>
    <cellStyle name="Comma 3 3 11 5 2 10" xfId="21674" xr:uid="{AD1BDFD5-596B-4544-8E6B-378BEEAB891C}"/>
    <cellStyle name="Comma 3 3 11 5 2 2" xfId="7490" xr:uid="{22510424-8682-4771-922C-C927317722ED}"/>
    <cellStyle name="Comma 3 3 11 5 2 2 2" xfId="19048" xr:uid="{51E37B38-B85F-40FD-A00F-FA7BC1A0E7AE}"/>
    <cellStyle name="Comma 3 3 11 5 2 2 2 2" xfId="48455" xr:uid="{52F45EB0-014A-43C5-9EEA-0CED49561A59}"/>
    <cellStyle name="Comma 3 3 11 5 2 2 2 3" xfId="29552" xr:uid="{31F2FD4B-3BEA-41AD-B45D-5C8286CE24CC}"/>
    <cellStyle name="Comma 3 3 11 5 2 2 3" xfId="35065" xr:uid="{26048582-1D37-442C-8713-8E45F589B604}"/>
    <cellStyle name="Comma 3 3 11 5 2 2 4" xfId="24300" xr:uid="{3B666C6E-EF53-4108-A750-1842403D943B}"/>
    <cellStyle name="Comma 3 3 11 5 2 3" xfId="4865" xr:uid="{7250A21B-C689-46B4-9A33-CFBF26095546}"/>
    <cellStyle name="Comma 3 3 11 5 2 3 2" xfId="51081" xr:uid="{2D351D2E-A8A0-4488-8828-8359FF278FED}"/>
    <cellStyle name="Comma 3 3 11 5 2 3 3" xfId="37691" xr:uid="{EFC28DA5-4B54-4D17-890B-DDFECAE8D71A}"/>
    <cellStyle name="Comma 3 3 11 5 2 3 4" xfId="26926" xr:uid="{E94CA376-A11A-42FC-8836-DEAD45A1E784}"/>
    <cellStyle name="Comma 3 3 11 5 2 4" xfId="10116" xr:uid="{55D54AFE-8BE9-4187-B125-B648ECE19C82}"/>
    <cellStyle name="Comma 3 3 11 5 2 4 2" xfId="53707" xr:uid="{EEFD1AAC-A5EE-4680-9D07-92AA8795A035}"/>
    <cellStyle name="Comma 3 3 11 5 2 4 3" xfId="40317" xr:uid="{E425F6FA-C056-4F39-B3D6-E663F8377118}"/>
    <cellStyle name="Comma 3 3 11 5 2 5" xfId="12742" xr:uid="{61EAAA82-2669-45D9-8052-7ADA9ECC9DB9}"/>
    <cellStyle name="Comma 3 3 11 5 2 5 2" xfId="56332" xr:uid="{AF2E6302-F1E2-4799-8D48-5DCF6751D1BA}"/>
    <cellStyle name="Comma 3 3 11 5 2 5 3" xfId="42942" xr:uid="{1503E58E-4B59-49A4-9B5A-E23AF470B7EF}"/>
    <cellStyle name="Comma 3 3 11 5 2 6" xfId="15895" xr:uid="{9C975C53-2652-4552-A7E9-78B9545094DA}"/>
    <cellStyle name="Comma 3 3 11 5 2 6 2" xfId="45568" xr:uid="{8CDC5F5B-F37D-4808-860D-13CCC9C71C18}"/>
    <cellStyle name="Comma 3 3 11 5 2 7" xfId="58958" xr:uid="{FF2B980D-F8BF-4B97-BAE7-5F56B3CF936B}"/>
    <cellStyle name="Comma 3 3 11 5 2 8" xfId="61585" xr:uid="{B5C16C57-15DE-4A10-BB5B-60E855745AF0}"/>
    <cellStyle name="Comma 3 3 11 5 2 9" xfId="32178" xr:uid="{F5AD7B44-AB60-417D-A8C6-9061930AD848}"/>
    <cellStyle name="Comma 3 3 11 5 3" xfId="6168" xr:uid="{E71D4518-30D6-4C8F-A7EF-E972DE76F98F}"/>
    <cellStyle name="Comma 3 3 11 5 3 2" xfId="17726" xr:uid="{BE6A5EC3-542F-4888-9A7E-FBB419019B76}"/>
    <cellStyle name="Comma 3 3 11 5 3 2 2" xfId="47133" xr:uid="{09FE2506-0BC7-42E1-9FFA-8C25D6FDFA8B}"/>
    <cellStyle name="Comma 3 3 11 5 3 2 3" xfId="28230" xr:uid="{EE8C2EE1-2888-4AE7-ABF5-DD9A05FFEDDD}"/>
    <cellStyle name="Comma 3 3 11 5 3 3" xfId="33743" xr:uid="{C4999923-2D36-4929-B2D5-CB75BAAFF8E0}"/>
    <cellStyle name="Comma 3 3 11 5 3 4" xfId="22978" xr:uid="{AD2EA29F-8794-44A3-9A86-97811BBF4AAF}"/>
    <cellStyle name="Comma 3 3 11 5 4" xfId="3543" xr:uid="{8A4565FA-5859-4061-8DD9-0FA491F3FCE0}"/>
    <cellStyle name="Comma 3 3 11 5 4 2" xfId="49759" xr:uid="{750FC66C-9F0A-4DC1-BD82-4DF808FF032D}"/>
    <cellStyle name="Comma 3 3 11 5 4 3" xfId="36369" xr:uid="{D2E35843-5DA7-4CE8-84C6-4CC7337DBF36}"/>
    <cellStyle name="Comma 3 3 11 5 4 4" xfId="25604" xr:uid="{CA80B099-3DB0-4352-ADAD-DDB69BED6626}"/>
    <cellStyle name="Comma 3 3 11 5 5" xfId="8794" xr:uid="{1ACA5172-06CB-42CB-A04C-04047EF5D078}"/>
    <cellStyle name="Comma 3 3 11 5 5 2" xfId="52385" xr:uid="{FAE98F8E-18F6-4388-8B1C-D9F3A25189D7}"/>
    <cellStyle name="Comma 3 3 11 5 5 3" xfId="38995" xr:uid="{44DB90E5-D56F-4AE2-9CDD-F380F5688144}"/>
    <cellStyle name="Comma 3 3 11 5 6" xfId="11420" xr:uid="{0242681E-0F07-445C-882E-77617C9E5C1C}"/>
    <cellStyle name="Comma 3 3 11 5 6 2" xfId="55010" xr:uid="{2BB5C83D-8495-41E7-AB97-8AB8EE36BE9D}"/>
    <cellStyle name="Comma 3 3 11 5 6 3" xfId="41620" xr:uid="{116B4B96-AE63-4B38-A454-01E1FA077D53}"/>
    <cellStyle name="Comma 3 3 11 5 7" xfId="14573" xr:uid="{99A6C67B-9CB0-4C5D-AA8C-4731747AD1DD}"/>
    <cellStyle name="Comma 3 3 11 5 7 2" xfId="44246" xr:uid="{51C2582F-042A-4577-8E50-46774A55B478}"/>
    <cellStyle name="Comma 3 3 11 5 8" xfId="57636" xr:uid="{23B180D3-2B32-426E-A84F-DCFF90947D38}"/>
    <cellStyle name="Comma 3 3 11 5 9" xfId="60263" xr:uid="{70094AC0-EC74-40B8-8835-A381007BFC80}"/>
    <cellStyle name="Comma 3 3 11 6" xfId="1195" xr:uid="{9063A921-DD82-4A09-B3DA-1269E5A9DB57}"/>
    <cellStyle name="Comma 3 3 11 6 10" xfId="20632" xr:uid="{623EE1D4-BCBE-47C5-9401-CDDC644B185B}"/>
    <cellStyle name="Comma 3 3 11 6 2" xfId="6448" xr:uid="{DF48D63D-C989-427A-8FA5-A38CA59AF5E8}"/>
    <cellStyle name="Comma 3 3 11 6 2 2" xfId="18006" xr:uid="{29EB762A-6B4A-4972-8FF6-FB2F876A85F2}"/>
    <cellStyle name="Comma 3 3 11 6 2 2 2" xfId="47413" xr:uid="{D35AFCA2-29BC-4706-BF60-49B546142F79}"/>
    <cellStyle name="Comma 3 3 11 6 2 2 3" xfId="28510" xr:uid="{70EDA68A-7504-48AD-84A4-B4536A0CFF6C}"/>
    <cellStyle name="Comma 3 3 11 6 2 3" xfId="34023" xr:uid="{8658BBC4-8072-41C8-8B17-E5453923A35F}"/>
    <cellStyle name="Comma 3 3 11 6 2 4" xfId="23258" xr:uid="{0A817D66-F741-4B54-ADFB-D8A998B2D9D9}"/>
    <cellStyle name="Comma 3 3 11 6 3" xfId="3823" xr:uid="{C52811F4-DD33-4131-A8BE-499D470D8267}"/>
    <cellStyle name="Comma 3 3 11 6 3 2" xfId="50039" xr:uid="{5E4192CF-283E-4D79-9079-F6F574B1CD98}"/>
    <cellStyle name="Comma 3 3 11 6 3 3" xfId="36649" xr:uid="{7EEC49B3-1EC1-4B2C-9969-C672FB65D660}"/>
    <cellStyle name="Comma 3 3 11 6 3 4" xfId="25884" xr:uid="{CF71EADA-7D70-4EE7-9B86-241440B6D50D}"/>
    <cellStyle name="Comma 3 3 11 6 4" xfId="9074" xr:uid="{7C3C5C7A-D74D-42D0-A196-C404032F1FE0}"/>
    <cellStyle name="Comma 3 3 11 6 4 2" xfId="52665" xr:uid="{9F43C6DB-53E2-4DED-919D-0A2D96DF045F}"/>
    <cellStyle name="Comma 3 3 11 6 4 3" xfId="39275" xr:uid="{D5E11CF4-D816-4D6F-A7C6-8AF95270F78F}"/>
    <cellStyle name="Comma 3 3 11 6 5" xfId="11700" xr:uid="{99B28CD9-1BB0-434F-8850-D79D050F24ED}"/>
    <cellStyle name="Comma 3 3 11 6 5 2" xfId="55290" xr:uid="{D32110CC-CAC8-4678-933F-B4EB2A4758AD}"/>
    <cellStyle name="Comma 3 3 11 6 5 3" xfId="41900" xr:uid="{04387A01-FB57-459E-BAC0-1493D25898BC}"/>
    <cellStyle name="Comma 3 3 11 6 6" xfId="14853" xr:uid="{0468D300-1408-42A6-ADB1-FD1B12C85566}"/>
    <cellStyle name="Comma 3 3 11 6 6 2" xfId="44526" xr:uid="{B6F48E9C-89C2-403B-A3C4-906D934DCB99}"/>
    <cellStyle name="Comma 3 3 11 6 7" xfId="57916" xr:uid="{BAD3596E-652C-4219-A202-08C3B8683983}"/>
    <cellStyle name="Comma 3 3 11 6 8" xfId="60543" xr:uid="{6DF27FA1-DB29-4F4D-BEB4-099D37C95031}"/>
    <cellStyle name="Comma 3 3 11 6 9" xfId="31136" xr:uid="{55A4E496-5D0A-4E75-B946-20E94C8E3008}"/>
    <cellStyle name="Comma 3 3 11 7" xfId="1458" xr:uid="{38F8DA7D-88B1-4C8C-AC61-5168C64B7949}"/>
    <cellStyle name="Comma 3 3 11 7 10" xfId="20894" xr:uid="{4B0C12E3-4E54-4779-83AB-7865F26B9612}"/>
    <cellStyle name="Comma 3 3 11 7 2" xfId="6710" xr:uid="{754FF673-A157-4513-91AA-F75E7C53FC60}"/>
    <cellStyle name="Comma 3 3 11 7 2 2" xfId="18268" xr:uid="{680AC4B4-837B-4FE2-88CF-38F121DB3BC8}"/>
    <cellStyle name="Comma 3 3 11 7 2 2 2" xfId="47675" xr:uid="{0DFE23DB-318F-4022-A4E3-8F986CA36D89}"/>
    <cellStyle name="Comma 3 3 11 7 2 2 3" xfId="28772" xr:uid="{0C57EF59-D0BD-4C7C-AA04-E2D0DDF436E4}"/>
    <cellStyle name="Comma 3 3 11 7 2 3" xfId="34285" xr:uid="{754207EE-18A4-4268-A3E6-845D269CCB08}"/>
    <cellStyle name="Comma 3 3 11 7 2 4" xfId="23520" xr:uid="{F04236CA-0D26-403A-ABD7-BF1531B340D6}"/>
    <cellStyle name="Comma 3 3 11 7 3" xfId="4085" xr:uid="{758E7414-992F-4EEE-BB89-39B99DC5E1B3}"/>
    <cellStyle name="Comma 3 3 11 7 3 2" xfId="50301" xr:uid="{FEAC36AD-2A51-41C6-AEAB-0C3EE7774BDB}"/>
    <cellStyle name="Comma 3 3 11 7 3 3" xfId="36911" xr:uid="{5425C50C-98AF-400B-94B0-2E4D2BD28318}"/>
    <cellStyle name="Comma 3 3 11 7 3 4" xfId="26146" xr:uid="{73ADE5C0-5A93-4209-8EB6-609C0BE81CCF}"/>
    <cellStyle name="Comma 3 3 11 7 4" xfId="9336" xr:uid="{336A4924-F306-432C-A6DB-4FD61EE87505}"/>
    <cellStyle name="Comma 3 3 11 7 4 2" xfId="52927" xr:uid="{E9FCEBC1-773C-47F3-9989-4809411BC412}"/>
    <cellStyle name="Comma 3 3 11 7 4 3" xfId="39537" xr:uid="{6B488C02-5329-4B70-8F2A-94A29816A7A6}"/>
    <cellStyle name="Comma 3 3 11 7 5" xfId="11962" xr:uid="{A57873C1-EDCE-4649-9961-99C2B2DEDC1E}"/>
    <cellStyle name="Comma 3 3 11 7 5 2" xfId="55552" xr:uid="{9F5D9289-5A30-412C-BE0B-679B6BE9E39E}"/>
    <cellStyle name="Comma 3 3 11 7 5 3" xfId="42162" xr:uid="{F376B1AF-B050-4948-ABE0-A0FC7E4A87E2}"/>
    <cellStyle name="Comma 3 3 11 7 6" xfId="15115" xr:uid="{4C50A7B6-1BE6-423C-9309-C9688C9C63B6}"/>
    <cellStyle name="Comma 3 3 11 7 6 2" xfId="44788" xr:uid="{029F5D81-EF02-4CAB-8334-BB8432007D99}"/>
    <cellStyle name="Comma 3 3 11 7 7" xfId="58178" xr:uid="{15092D0E-794A-40D4-B1B3-104C61AEDA66}"/>
    <cellStyle name="Comma 3 3 11 7 8" xfId="60805" xr:uid="{433B2D2B-0080-45CA-8217-9363D0062900}"/>
    <cellStyle name="Comma 3 3 11 7 9" xfId="31398" xr:uid="{FB08D9E3-D7D5-452A-A0FC-860301C2AD4F}"/>
    <cellStyle name="Comma 3 3 11 8" xfId="2501" xr:uid="{149C3AB5-F876-4C37-B3FF-839AFB9E6EC6}"/>
    <cellStyle name="Comma 3 3 11 8 10" xfId="21936" xr:uid="{1058723B-D55A-4747-AC8B-D516D0E3D76C}"/>
    <cellStyle name="Comma 3 3 11 8 2" xfId="7752" xr:uid="{FFE13D89-46F7-41B9-94B0-078071511505}"/>
    <cellStyle name="Comma 3 3 11 8 2 2" xfId="19310" xr:uid="{6F13447F-EE36-4E09-9846-F3480AC11281}"/>
    <cellStyle name="Comma 3 3 11 8 2 2 2" xfId="48717" xr:uid="{0F2CD332-1CC1-4383-A1B8-7D56FC7F2F03}"/>
    <cellStyle name="Comma 3 3 11 8 2 2 3" xfId="29814" xr:uid="{9522B72A-C39C-4729-BB81-948C393844F6}"/>
    <cellStyle name="Comma 3 3 11 8 2 3" xfId="35327" xr:uid="{167A4043-FB80-404C-A9F0-F433F68FDAB5}"/>
    <cellStyle name="Comma 3 3 11 8 2 4" xfId="24562" xr:uid="{E2A2FD00-7FE9-4858-AB34-34B29D565BE6}"/>
    <cellStyle name="Comma 3 3 11 8 3" xfId="5127" xr:uid="{B65285E7-57B2-4CF6-98AE-867666E736BD}"/>
    <cellStyle name="Comma 3 3 11 8 3 2" xfId="51343" xr:uid="{ED9C41BA-7BBA-406E-B8DB-BE53B9C2AE4C}"/>
    <cellStyle name="Comma 3 3 11 8 3 3" xfId="37953" xr:uid="{B552E2FE-4F91-4B57-87FB-1D8AE12A506D}"/>
    <cellStyle name="Comma 3 3 11 8 3 4" xfId="27188" xr:uid="{EC967C26-2580-4FEE-B290-33FAEE8AD854}"/>
    <cellStyle name="Comma 3 3 11 8 4" xfId="10378" xr:uid="{E113606F-7970-40AA-AF83-C93335F81AA3}"/>
    <cellStyle name="Comma 3 3 11 8 4 2" xfId="53969" xr:uid="{4AC1D452-4945-4A46-81ED-0F2DCFB71CBC}"/>
    <cellStyle name="Comma 3 3 11 8 4 3" xfId="40579" xr:uid="{60666C5A-3B48-4696-A22A-05FBFD49402E}"/>
    <cellStyle name="Comma 3 3 11 8 5" xfId="13004" xr:uid="{736D81EC-E10F-41E6-96F5-758B5CDF1BF8}"/>
    <cellStyle name="Comma 3 3 11 8 5 2" xfId="56594" xr:uid="{4E457D24-DEC2-4B47-A047-D9AC2F175B6A}"/>
    <cellStyle name="Comma 3 3 11 8 5 3" xfId="43204" xr:uid="{D49ED808-3627-4B18-8F4B-105E790E36E8}"/>
    <cellStyle name="Comma 3 3 11 8 6" xfId="16157" xr:uid="{D36CAB55-919B-4DBC-AB46-B6DAC4EAC771}"/>
    <cellStyle name="Comma 3 3 11 8 6 2" xfId="45830" xr:uid="{E1C42556-DDF2-49C5-8D49-A2DD2EE92310}"/>
    <cellStyle name="Comma 3 3 11 8 7" xfId="59220" xr:uid="{8AA16449-FEED-4F41-A927-1D54C230CF55}"/>
    <cellStyle name="Comma 3 3 11 8 8" xfId="61847" xr:uid="{3B723F13-77F4-4E28-8DEF-16EA1A4A029C}"/>
    <cellStyle name="Comma 3 3 11 8 9" xfId="32440" xr:uid="{5C2F5AF5-4835-40B2-B8A6-A0E1FBBACE87}"/>
    <cellStyle name="Comma 3 3 11 9" xfId="5388" xr:uid="{5BF2BF62-E936-43B9-B2A9-8CCCB07F9CCD}"/>
    <cellStyle name="Comma 3 3 11 9 2" xfId="16946" xr:uid="{C7F0AEA7-DC53-405C-8A06-814A3A5BAC23}"/>
    <cellStyle name="Comma 3 3 11 9 2 2" xfId="46092" xr:uid="{FEE8B5E9-880D-4C01-8A0A-1F2E08043566}"/>
    <cellStyle name="Comma 3 3 11 9 2 3" xfId="27450" xr:uid="{0CDA79CE-02FF-4CCB-B426-D34AB1DD7D02}"/>
    <cellStyle name="Comma 3 3 11 9 3" xfId="13793" xr:uid="{130BF622-D50F-4C4E-96F4-88B19DDA3BBD}"/>
    <cellStyle name="Comma 3 3 11 9 3 2" xfId="32702" xr:uid="{85A7F535-06B2-4878-A5D9-390329F799CC}"/>
    <cellStyle name="Comma 3 3 11 9 4" xfId="22198" xr:uid="{AF308E6D-B0E3-48F9-8AF3-8C39FDCE7571}"/>
    <cellStyle name="Comma 3 3 12" xfId="139" xr:uid="{00000000-0005-0000-0000-00004E000000}"/>
    <cellStyle name="Comma 3 3 12 10" xfId="8019" xr:uid="{233A5476-290E-4B8F-878E-C8566108297B}"/>
    <cellStyle name="Comma 3 3 12 10 2" xfId="48984" xr:uid="{CB736E45-C934-42D8-8123-1094582738C8}"/>
    <cellStyle name="Comma 3 3 12 10 3" xfId="35594" xr:uid="{9BD91439-BFBE-4F75-A356-76BFB0341E26}"/>
    <cellStyle name="Comma 3 3 12 11" xfId="10645" xr:uid="{29937963-319C-4A78-86BC-7C2B37842C14}"/>
    <cellStyle name="Comma 3 3 12 11 2" xfId="51610" xr:uid="{B96BDB97-94C7-4573-9CB0-1CD010FE82B4}"/>
    <cellStyle name="Comma 3 3 12 11 3" xfId="38220" xr:uid="{1A8D9F28-101C-47EF-B11B-7B17A7B00A92}"/>
    <cellStyle name="Comma 3 3 12 12" xfId="13270" xr:uid="{0187386B-22F3-4829-B8B7-C86FF47D7D93}"/>
    <cellStyle name="Comma 3 3 12 12 2" xfId="54235" xr:uid="{DBC19826-687A-4378-BDA5-A4179BA79BFA}"/>
    <cellStyle name="Comma 3 3 12 12 3" xfId="40845" xr:uid="{CB9F9521-B68E-40FB-A747-92225EEC415D}"/>
    <cellStyle name="Comma 3 3 12 13" xfId="43471" xr:uid="{0CF79A1F-0818-4147-B8D3-EDE75578827C}"/>
    <cellStyle name="Comma 3 3 12 14" xfId="56861" xr:uid="{88F80E39-79D9-411F-81E1-145AFC832873}"/>
    <cellStyle name="Comma 3 3 12 15" xfId="59488" xr:uid="{3DDC3B12-66AD-4987-A405-4069D606B2B2}"/>
    <cellStyle name="Comma 3 3 12 16" xfId="30081" xr:uid="{200A9081-75EA-4CD6-AAF3-877991283429}"/>
    <cellStyle name="Comma 3 3 12 17" xfId="19577" xr:uid="{BCCBA9F6-E837-4AEC-88D3-4E05FD8B263E}"/>
    <cellStyle name="Comma 3 3 12 2" xfId="400" xr:uid="{00000000-0005-0000-0000-00004F000000}"/>
    <cellStyle name="Comma 3 3 12 2 10" xfId="30341" xr:uid="{D35CC0D9-B637-4354-8E6F-80E7218D9B85}"/>
    <cellStyle name="Comma 3 3 12 2 11" xfId="19837" xr:uid="{303CAF77-6DC7-4301-9394-C73628E32519}"/>
    <cellStyle name="Comma 3 3 12 2 2" xfId="1723" xr:uid="{5660425F-FCA5-42BA-8B4F-BC7A68D2CEBC}"/>
    <cellStyle name="Comma 3 3 12 2 2 10" xfId="21159" xr:uid="{803ECABC-96DC-412D-B583-0C17A1551BA2}"/>
    <cellStyle name="Comma 3 3 12 2 2 2" xfId="6975" xr:uid="{4FFE0794-682F-4B22-B16D-B3E0CF8A3A7B}"/>
    <cellStyle name="Comma 3 3 12 2 2 2 2" xfId="18533" xr:uid="{30384483-E4A5-4674-AB73-8EA70443298A}"/>
    <cellStyle name="Comma 3 3 12 2 2 2 2 2" xfId="47940" xr:uid="{D1BCEB14-F305-4DBB-9B5A-8D78D84F3D14}"/>
    <cellStyle name="Comma 3 3 12 2 2 2 2 3" xfId="29037" xr:uid="{1B070C8B-909E-48AD-9C9D-AA3402137C02}"/>
    <cellStyle name="Comma 3 3 12 2 2 2 3" xfId="34550" xr:uid="{EC185D19-FE27-45FE-BF87-AE7FBFA2B009}"/>
    <cellStyle name="Comma 3 3 12 2 2 2 4" xfId="23785" xr:uid="{BBE83C77-3042-4A87-9AC9-AC5F83A7896B}"/>
    <cellStyle name="Comma 3 3 12 2 2 3" xfId="4350" xr:uid="{5A75510D-9462-4A61-98B0-097F4C3A902B}"/>
    <cellStyle name="Comma 3 3 12 2 2 3 2" xfId="50566" xr:uid="{778B4C38-C596-4687-82D3-397C656FCF06}"/>
    <cellStyle name="Comma 3 3 12 2 2 3 3" xfId="37176" xr:uid="{6E33F005-90AC-4932-B4FB-EF62D4F6C751}"/>
    <cellStyle name="Comma 3 3 12 2 2 3 4" xfId="26411" xr:uid="{CE65C673-D769-4428-A015-5940ED22CC60}"/>
    <cellStyle name="Comma 3 3 12 2 2 4" xfId="9601" xr:uid="{F7BA8110-86A1-454F-BE28-7F0D304A057D}"/>
    <cellStyle name="Comma 3 3 12 2 2 4 2" xfId="53192" xr:uid="{3E2DDA4D-2248-4177-8803-3AF1FEC5B7A3}"/>
    <cellStyle name="Comma 3 3 12 2 2 4 3" xfId="39802" xr:uid="{F1FF7F2D-05B9-4540-B471-95EE368520FD}"/>
    <cellStyle name="Comma 3 3 12 2 2 5" xfId="12227" xr:uid="{51A2C011-9C1A-471C-AAD4-4B6D10C65283}"/>
    <cellStyle name="Comma 3 3 12 2 2 5 2" xfId="55817" xr:uid="{FC12A240-8456-4094-98BE-1D88935347DD}"/>
    <cellStyle name="Comma 3 3 12 2 2 5 3" xfId="42427" xr:uid="{03E4C81E-0B28-436B-A5AE-D7A003F2AEB8}"/>
    <cellStyle name="Comma 3 3 12 2 2 6" xfId="15380" xr:uid="{5AFD3091-E273-45B4-861A-76E9715ED100}"/>
    <cellStyle name="Comma 3 3 12 2 2 6 2" xfId="45053" xr:uid="{65197B07-FD58-4545-BE58-2A6461874E16}"/>
    <cellStyle name="Comma 3 3 12 2 2 7" xfId="58443" xr:uid="{87E34D0B-C499-41CB-A737-DCF9BE6BC47C}"/>
    <cellStyle name="Comma 3 3 12 2 2 8" xfId="61070" xr:uid="{6C714DDE-F161-49D3-A95F-9ABE3A07F687}"/>
    <cellStyle name="Comma 3 3 12 2 2 9" xfId="31663" xr:uid="{D32AA560-2B75-4629-82A0-7BAC84D69544}"/>
    <cellStyle name="Comma 3 3 12 2 3" xfId="5653" xr:uid="{5DD2F62D-3809-4062-AD8B-2197843A5432}"/>
    <cellStyle name="Comma 3 3 12 2 3 2" xfId="17211" xr:uid="{B8EDE8A4-DF79-49CF-A8BD-766F0439BB12}"/>
    <cellStyle name="Comma 3 3 12 2 3 2 2" xfId="46618" xr:uid="{59A3257A-53A7-4593-919A-6E9ACE40730E}"/>
    <cellStyle name="Comma 3 3 12 2 3 2 3" xfId="27715" xr:uid="{6B78282A-D405-4184-A2EB-5A2E8AFEFA65}"/>
    <cellStyle name="Comma 3 3 12 2 3 3" xfId="14058" xr:uid="{9A5B1158-C274-40DD-A28E-AE8976394A19}"/>
    <cellStyle name="Comma 3 3 12 2 3 3 2" xfId="33228" xr:uid="{2CDAD057-DDFC-4D18-AA5C-1B9C555DBB93}"/>
    <cellStyle name="Comma 3 3 12 2 3 4" xfId="22463" xr:uid="{534DAE4A-B0E9-403D-94D2-6EEFA9302706}"/>
    <cellStyle name="Comma 3 3 12 2 4" xfId="3028" xr:uid="{5F43111A-9D7C-4C6E-91DC-2F1091C8C922}"/>
    <cellStyle name="Comma 3 3 12 2 4 2" xfId="16683" xr:uid="{64EBC252-2B97-49B6-A20A-1270FE6219D4}"/>
    <cellStyle name="Comma 3 3 12 2 4 2 2" xfId="49244" xr:uid="{6A2978C2-9047-408D-88FC-3F1F6B7108F2}"/>
    <cellStyle name="Comma 3 3 12 2 4 3" xfId="35854" xr:uid="{59A87483-5DDA-4565-BFAC-E5FAFEDFF20F}"/>
    <cellStyle name="Comma 3 3 12 2 4 4" xfId="25089" xr:uid="{395C9234-30DB-4634-959D-57AFD870C119}"/>
    <cellStyle name="Comma 3 3 12 2 5" xfId="8279" xr:uid="{8A6E462B-7D49-4A04-80E5-EE109EED56FE}"/>
    <cellStyle name="Comma 3 3 12 2 5 2" xfId="51870" xr:uid="{AD6B2902-8870-40AD-967A-FF849E99494E}"/>
    <cellStyle name="Comma 3 3 12 2 5 3" xfId="38480" xr:uid="{AF8325C7-759A-4294-8528-9616FDA08193}"/>
    <cellStyle name="Comma 3 3 12 2 6" xfId="10905" xr:uid="{19DF43AA-6C4D-43B6-8555-9D7C6F3B348E}"/>
    <cellStyle name="Comma 3 3 12 2 6 2" xfId="54495" xr:uid="{3435A048-D7ED-49C0-A51C-5A2749613362}"/>
    <cellStyle name="Comma 3 3 12 2 6 3" xfId="41105" xr:uid="{96A6EF2E-96C1-49BD-91F6-E1407AF47C78}"/>
    <cellStyle name="Comma 3 3 12 2 7" xfId="13530" xr:uid="{CFD735AA-7BC8-4F7A-B1DD-659105858CA0}"/>
    <cellStyle name="Comma 3 3 12 2 7 2" xfId="43731" xr:uid="{BE112141-99B7-41F1-A747-CAC05A253CEC}"/>
    <cellStyle name="Comma 3 3 12 2 8" xfId="57121" xr:uid="{B6D82EBD-8956-4295-B585-9A3504B0B934}"/>
    <cellStyle name="Comma 3 3 12 2 9" xfId="59748" xr:uid="{2017986A-63BB-47D5-A6F8-EAE3DF856900}"/>
    <cellStyle name="Comma 3 3 12 3" xfId="660" xr:uid="{00000000-0005-0000-0000-000050000000}"/>
    <cellStyle name="Comma 3 3 12 3 10" xfId="30601" xr:uid="{7059E051-E5D4-4BB9-8515-D60A5522782B}"/>
    <cellStyle name="Comma 3 3 12 3 11" xfId="20097" xr:uid="{CEB204A6-C5E4-45E7-BA00-42765C4C6FA9}"/>
    <cellStyle name="Comma 3 3 12 3 2" xfId="1983" xr:uid="{56B61459-30E0-4733-AC0A-028C7C107721}"/>
    <cellStyle name="Comma 3 3 12 3 2 10" xfId="21419" xr:uid="{225950BF-2D41-4C3C-88A4-E65C09838342}"/>
    <cellStyle name="Comma 3 3 12 3 2 2" xfId="7235" xr:uid="{C4B93759-25F8-4F5E-B4B8-193A51A6B577}"/>
    <cellStyle name="Comma 3 3 12 3 2 2 2" xfId="18793" xr:uid="{F830291E-F846-4128-A9AD-658027842917}"/>
    <cellStyle name="Comma 3 3 12 3 2 2 2 2" xfId="48200" xr:uid="{F5544024-1722-442D-BBF9-09D34B674CBD}"/>
    <cellStyle name="Comma 3 3 12 3 2 2 2 3" xfId="29297" xr:uid="{1DAB7F0C-F923-4854-8A10-870D8B31A4F2}"/>
    <cellStyle name="Comma 3 3 12 3 2 2 3" xfId="34810" xr:uid="{F1DEFAAA-6F43-41F9-9A5E-B7419907A6C8}"/>
    <cellStyle name="Comma 3 3 12 3 2 2 4" xfId="24045" xr:uid="{5733B306-C121-4BB6-8C1E-9BD59BB6FB74}"/>
    <cellStyle name="Comma 3 3 12 3 2 3" xfId="4610" xr:uid="{A016D357-3A5E-4497-AA62-E4F429F4A744}"/>
    <cellStyle name="Comma 3 3 12 3 2 3 2" xfId="50826" xr:uid="{3ABEF871-9DA9-4388-8645-6BD205FC6531}"/>
    <cellStyle name="Comma 3 3 12 3 2 3 3" xfId="37436" xr:uid="{E245A144-CAC1-419B-8D26-5B733AF6AE4D}"/>
    <cellStyle name="Comma 3 3 12 3 2 3 4" xfId="26671" xr:uid="{E9ABFAE1-0460-4FAC-A5A7-E76F650F90EE}"/>
    <cellStyle name="Comma 3 3 12 3 2 4" xfId="9861" xr:uid="{96179134-4484-46C1-B03F-D9669B06CFFE}"/>
    <cellStyle name="Comma 3 3 12 3 2 4 2" xfId="53452" xr:uid="{D65A962A-77CE-4144-9BED-D104F76286AD}"/>
    <cellStyle name="Comma 3 3 12 3 2 4 3" xfId="40062" xr:uid="{52854BA7-DE46-451F-B27B-D7B6641B0C18}"/>
    <cellStyle name="Comma 3 3 12 3 2 5" xfId="12487" xr:uid="{1E3E87FE-E306-46D7-AFE7-09F84B854D0A}"/>
    <cellStyle name="Comma 3 3 12 3 2 5 2" xfId="56077" xr:uid="{55D067B0-D18B-4A3A-B788-9E7D8F616B34}"/>
    <cellStyle name="Comma 3 3 12 3 2 5 3" xfId="42687" xr:uid="{B7B93293-AB69-43DF-BCA0-FFBDA81EB22D}"/>
    <cellStyle name="Comma 3 3 12 3 2 6" xfId="15640" xr:uid="{F54C9653-226E-4AA6-86F3-CD2FFDC2313C}"/>
    <cellStyle name="Comma 3 3 12 3 2 6 2" xfId="45313" xr:uid="{4E10B34B-D0C2-49AF-B468-50A393DB4102}"/>
    <cellStyle name="Comma 3 3 12 3 2 7" xfId="58703" xr:uid="{3EC13B30-AD3C-4C4E-9397-3A19603B2FE9}"/>
    <cellStyle name="Comma 3 3 12 3 2 8" xfId="61330" xr:uid="{24148300-190C-4A18-BB94-0A6CB14A7AA0}"/>
    <cellStyle name="Comma 3 3 12 3 2 9" xfId="31923" xr:uid="{68F1C7CB-9779-4C50-AFB8-3BA4AE2BC4BE}"/>
    <cellStyle name="Comma 3 3 12 3 3" xfId="5913" xr:uid="{CBBF1CC2-19CD-42E1-A314-A71169861729}"/>
    <cellStyle name="Comma 3 3 12 3 3 2" xfId="17471" xr:uid="{BD04CB43-5A55-443A-BE7F-E730C9829D09}"/>
    <cellStyle name="Comma 3 3 12 3 3 2 2" xfId="46878" xr:uid="{9D5E0078-B2B9-4768-BA7B-BE191785CAA2}"/>
    <cellStyle name="Comma 3 3 12 3 3 2 3" xfId="27975" xr:uid="{DCA85A61-F585-46C4-8F6A-22E3894125B8}"/>
    <cellStyle name="Comma 3 3 12 3 3 3" xfId="33488" xr:uid="{C6A657A9-0BB6-413F-9B4C-71061CCC432F}"/>
    <cellStyle name="Comma 3 3 12 3 3 4" xfId="22723" xr:uid="{32C937A7-98D3-4728-A4AF-09B9CB51D3E7}"/>
    <cellStyle name="Comma 3 3 12 3 4" xfId="3288" xr:uid="{8614BF63-31BB-40D8-A1C2-9FE7BC7AC5F2}"/>
    <cellStyle name="Comma 3 3 12 3 4 2" xfId="49504" xr:uid="{A416224B-28BB-4DF3-BFB2-78782E6F869F}"/>
    <cellStyle name="Comma 3 3 12 3 4 3" xfId="36114" xr:uid="{F79906A2-4A5F-411C-9956-FDF272F029C3}"/>
    <cellStyle name="Comma 3 3 12 3 4 4" xfId="25349" xr:uid="{CB364E76-5BAA-4245-8C85-AAD4049E736B}"/>
    <cellStyle name="Comma 3 3 12 3 5" xfId="8539" xr:uid="{352CC63F-7474-48EB-B774-DD81E6189D76}"/>
    <cellStyle name="Comma 3 3 12 3 5 2" xfId="52130" xr:uid="{4F77FB18-8317-43E4-825F-F7CCB6E8AEC3}"/>
    <cellStyle name="Comma 3 3 12 3 5 3" xfId="38740" xr:uid="{14B48226-DD02-4135-B679-374FE36D4F5F}"/>
    <cellStyle name="Comma 3 3 12 3 6" xfId="11165" xr:uid="{8B95731F-04A6-4971-ACA4-79476EE7B7DC}"/>
    <cellStyle name="Comma 3 3 12 3 6 2" xfId="54755" xr:uid="{0C86088C-7E4E-4D75-958F-0071B8A41B4D}"/>
    <cellStyle name="Comma 3 3 12 3 6 3" xfId="41365" xr:uid="{FB5246B0-6FB0-474D-9FE8-4D750458F0D7}"/>
    <cellStyle name="Comma 3 3 12 3 7" xfId="14318" xr:uid="{1FF1FE63-A43E-49E4-AF17-33D4767DCF54}"/>
    <cellStyle name="Comma 3 3 12 3 7 2" xfId="43991" xr:uid="{3C0CD877-09E0-4CB8-8C62-E4BE160B19B4}"/>
    <cellStyle name="Comma 3 3 12 3 8" xfId="57381" xr:uid="{687543BC-8E18-4481-B9F6-7142192A397D}"/>
    <cellStyle name="Comma 3 3 12 3 9" xfId="60008" xr:uid="{4D63FC2F-752D-48BA-8AC3-0ECAE40094F4}"/>
    <cellStyle name="Comma 3 3 12 4" xfId="920" xr:uid="{00000000-0005-0000-0000-000051000000}"/>
    <cellStyle name="Comma 3 3 12 4 10" xfId="30861" xr:uid="{366FB91F-FA3B-474B-BF80-5FECB3125487}"/>
    <cellStyle name="Comma 3 3 12 4 11" xfId="20357" xr:uid="{D4807A03-2C2F-4495-A4CD-DCA05E7B459E}"/>
    <cellStyle name="Comma 3 3 12 4 2" xfId="2243" xr:uid="{5510B220-D2CA-4FAE-B4D0-A348C3B46ACC}"/>
    <cellStyle name="Comma 3 3 12 4 2 10" xfId="21679" xr:uid="{3CACA589-B86E-44C6-86B9-9A00FF9E53BA}"/>
    <cellStyle name="Comma 3 3 12 4 2 2" xfId="7495" xr:uid="{FDB3B4C4-482F-4C19-8334-5C25AFA39AF6}"/>
    <cellStyle name="Comma 3 3 12 4 2 2 2" xfId="19053" xr:uid="{BAC69024-2759-4A6A-86D6-91149354E188}"/>
    <cellStyle name="Comma 3 3 12 4 2 2 2 2" xfId="48460" xr:uid="{2073852F-A72D-4B35-9619-01F7D75784CA}"/>
    <cellStyle name="Comma 3 3 12 4 2 2 2 3" xfId="29557" xr:uid="{29423C50-1CF5-47C3-A886-0EB17FB005F5}"/>
    <cellStyle name="Comma 3 3 12 4 2 2 3" xfId="35070" xr:uid="{43893685-55E4-4AB1-A64B-DB63D9860733}"/>
    <cellStyle name="Comma 3 3 12 4 2 2 4" xfId="24305" xr:uid="{3E07200F-D720-4740-B24D-49B359C93BB6}"/>
    <cellStyle name="Comma 3 3 12 4 2 3" xfId="4870" xr:uid="{B49A3DBC-3A1A-4B31-9224-47195274037A}"/>
    <cellStyle name="Comma 3 3 12 4 2 3 2" xfId="51086" xr:uid="{62317B99-D2D6-4BA4-8664-F6120293E801}"/>
    <cellStyle name="Comma 3 3 12 4 2 3 3" xfId="37696" xr:uid="{A26CE6FE-A083-4FF9-BEA6-66090ACDB043}"/>
    <cellStyle name="Comma 3 3 12 4 2 3 4" xfId="26931" xr:uid="{416562B8-3E2A-4A92-9D48-6DF4F7705B1A}"/>
    <cellStyle name="Comma 3 3 12 4 2 4" xfId="10121" xr:uid="{B2DE0E70-EE87-4923-B763-04334368642E}"/>
    <cellStyle name="Comma 3 3 12 4 2 4 2" xfId="53712" xr:uid="{84F66E4F-8EAD-44F6-87EE-104FC420521B}"/>
    <cellStyle name="Comma 3 3 12 4 2 4 3" xfId="40322" xr:uid="{14349362-89CA-4E25-A408-FACEE5160435}"/>
    <cellStyle name="Comma 3 3 12 4 2 5" xfId="12747" xr:uid="{A2F7953C-8BCE-4C5E-9A40-809E0F577F79}"/>
    <cellStyle name="Comma 3 3 12 4 2 5 2" xfId="56337" xr:uid="{915FB546-A14A-45A0-8E6C-BA33E4F82CAC}"/>
    <cellStyle name="Comma 3 3 12 4 2 5 3" xfId="42947" xr:uid="{18EDD74F-2B80-45E5-947C-DB5A2D221793}"/>
    <cellStyle name="Comma 3 3 12 4 2 6" xfId="15900" xr:uid="{812D0FD8-4E88-4422-9FA4-AED49CE108F3}"/>
    <cellStyle name="Comma 3 3 12 4 2 6 2" xfId="45573" xr:uid="{F85C7280-7F37-4611-B6B8-594D626485D2}"/>
    <cellStyle name="Comma 3 3 12 4 2 7" xfId="58963" xr:uid="{CCBC54FC-2D23-46E5-A889-ADDB18C254BA}"/>
    <cellStyle name="Comma 3 3 12 4 2 8" xfId="61590" xr:uid="{CD2F2331-9B71-4BE5-91AB-52EDE5979E68}"/>
    <cellStyle name="Comma 3 3 12 4 2 9" xfId="32183" xr:uid="{49E78B3D-9DAF-421A-AA73-EE20473F9550}"/>
    <cellStyle name="Comma 3 3 12 4 3" xfId="6173" xr:uid="{6F858538-7917-4FFF-B154-0ADCA11AECBF}"/>
    <cellStyle name="Comma 3 3 12 4 3 2" xfId="17731" xr:uid="{2B205DE8-8B52-4117-BF6A-CB12437DD809}"/>
    <cellStyle name="Comma 3 3 12 4 3 2 2" xfId="47138" xr:uid="{0DCDFF43-FD54-41C7-8E0D-22DBEFE01419}"/>
    <cellStyle name="Comma 3 3 12 4 3 2 3" xfId="28235" xr:uid="{314AD111-C7FA-461C-BE91-63B9E8C25D65}"/>
    <cellStyle name="Comma 3 3 12 4 3 3" xfId="33748" xr:uid="{5DB88DB7-19CB-45A9-A5E3-E95E0E937DB2}"/>
    <cellStyle name="Comma 3 3 12 4 3 4" xfId="22983" xr:uid="{C2E6A8B3-E331-41AE-BB6E-69E316ED4191}"/>
    <cellStyle name="Comma 3 3 12 4 4" xfId="3548" xr:uid="{3212C24F-41B5-48A7-B6F4-94C13129512E}"/>
    <cellStyle name="Comma 3 3 12 4 4 2" xfId="49764" xr:uid="{99769402-7B13-4F7F-BBDF-C4147F3056FF}"/>
    <cellStyle name="Comma 3 3 12 4 4 3" xfId="36374" xr:uid="{0D3CE831-EC37-4F3E-B7FB-02BE8D2E5020}"/>
    <cellStyle name="Comma 3 3 12 4 4 4" xfId="25609" xr:uid="{F08C5311-8AD8-4AAD-AD61-44AD6CF137F7}"/>
    <cellStyle name="Comma 3 3 12 4 5" xfId="8799" xr:uid="{44F6FE51-90B0-4961-8971-57D8E00169C5}"/>
    <cellStyle name="Comma 3 3 12 4 5 2" xfId="52390" xr:uid="{385DAFE9-94B7-4027-BC55-1D020E18DB92}"/>
    <cellStyle name="Comma 3 3 12 4 5 3" xfId="39000" xr:uid="{753B72B4-6BD9-4A44-A706-8046CDB760DC}"/>
    <cellStyle name="Comma 3 3 12 4 6" xfId="11425" xr:uid="{989C4E5D-07D9-4D9D-8ABF-BF9F8656D0B7}"/>
    <cellStyle name="Comma 3 3 12 4 6 2" xfId="55015" xr:uid="{6021F860-F9A9-485C-83D7-B20EA25ADAB7}"/>
    <cellStyle name="Comma 3 3 12 4 6 3" xfId="41625" xr:uid="{3763A58E-2F12-4896-8107-A28A89AF6E4E}"/>
    <cellStyle name="Comma 3 3 12 4 7" xfId="14578" xr:uid="{1079F0D0-5F5F-4406-BEE8-5B1A497B9911}"/>
    <cellStyle name="Comma 3 3 12 4 7 2" xfId="44251" xr:uid="{BE5B2F9C-5587-4ABC-9D18-87810A6DDDB6}"/>
    <cellStyle name="Comma 3 3 12 4 8" xfId="57641" xr:uid="{8355B06E-9D03-4789-AE86-25E7D06EBA35}"/>
    <cellStyle name="Comma 3 3 12 4 9" xfId="60268" xr:uid="{AE26C2EC-8A41-4561-8535-AC45F1AD481B}"/>
    <cellStyle name="Comma 3 3 12 5" xfId="1200" xr:uid="{3200834A-2E58-4F98-B336-C6E8D870527A}"/>
    <cellStyle name="Comma 3 3 12 5 10" xfId="20637" xr:uid="{5C69C854-A419-4095-AC0B-62C827B2C507}"/>
    <cellStyle name="Comma 3 3 12 5 2" xfId="6453" xr:uid="{27C5AE9F-C433-46E3-BAEA-242718B3BA0C}"/>
    <cellStyle name="Comma 3 3 12 5 2 2" xfId="18011" xr:uid="{5E22EA9D-73C3-4046-A496-116941191BA6}"/>
    <cellStyle name="Comma 3 3 12 5 2 2 2" xfId="47418" xr:uid="{2C801A77-B208-4259-9E94-3DF1E1C54303}"/>
    <cellStyle name="Comma 3 3 12 5 2 2 3" xfId="28515" xr:uid="{E67A63A0-370D-4499-BCE2-E6D1EA3A3B5A}"/>
    <cellStyle name="Comma 3 3 12 5 2 3" xfId="34028" xr:uid="{94E45552-819D-46CD-82FF-D47F9C694A84}"/>
    <cellStyle name="Comma 3 3 12 5 2 4" xfId="23263" xr:uid="{9D561E32-DAEC-45BC-B905-790420E9DAD2}"/>
    <cellStyle name="Comma 3 3 12 5 3" xfId="3828" xr:uid="{2D95BAF7-134B-4CEB-9804-6F77875E4FB9}"/>
    <cellStyle name="Comma 3 3 12 5 3 2" xfId="50044" xr:uid="{DD850292-BC69-4107-B18D-5A0D7549EA24}"/>
    <cellStyle name="Comma 3 3 12 5 3 3" xfId="36654" xr:uid="{E27A9BD5-0FFC-41E2-B9C8-239416CCD6C8}"/>
    <cellStyle name="Comma 3 3 12 5 3 4" xfId="25889" xr:uid="{D33CB5B2-2394-4ED5-8F13-76D40A3B58DB}"/>
    <cellStyle name="Comma 3 3 12 5 4" xfId="9079" xr:uid="{7AC7E418-F819-4404-8194-F3C539ED058F}"/>
    <cellStyle name="Comma 3 3 12 5 4 2" xfId="52670" xr:uid="{90D9A19F-FA23-4D50-AA8C-175A026E54DE}"/>
    <cellStyle name="Comma 3 3 12 5 4 3" xfId="39280" xr:uid="{61E7BDE2-0D1F-4739-95DD-9B8C434D04A7}"/>
    <cellStyle name="Comma 3 3 12 5 5" xfId="11705" xr:uid="{07CCF7C2-BC61-4038-8A55-C4B60EB7D2C5}"/>
    <cellStyle name="Comma 3 3 12 5 5 2" xfId="55295" xr:uid="{B94D5CB5-B237-4A61-88B5-456D286D941C}"/>
    <cellStyle name="Comma 3 3 12 5 5 3" xfId="41905" xr:uid="{F71991FA-693A-4E0A-9CE5-0E1AC7F6D616}"/>
    <cellStyle name="Comma 3 3 12 5 6" xfId="14858" xr:uid="{82311796-2935-4847-A078-C59E5403F71E}"/>
    <cellStyle name="Comma 3 3 12 5 6 2" xfId="44531" xr:uid="{87B517B0-7228-4FDA-8B00-AB79AADDF69A}"/>
    <cellStyle name="Comma 3 3 12 5 7" xfId="57921" xr:uid="{33817514-7C49-4DEE-BCA1-39F7C88EBE0A}"/>
    <cellStyle name="Comma 3 3 12 5 8" xfId="60548" xr:uid="{66EDDE78-B225-4C44-832C-E4AB3F78B69F}"/>
    <cellStyle name="Comma 3 3 12 5 9" xfId="31141" xr:uid="{6BEE4312-08D6-48B2-A7B8-69155BEA62F7}"/>
    <cellStyle name="Comma 3 3 12 6" xfId="1463" xr:uid="{84D20052-C644-4AE4-A042-EB9C34C471D7}"/>
    <cellStyle name="Comma 3 3 12 6 10" xfId="20899" xr:uid="{F90BCF96-CC0A-4D4C-85FD-9C3C57DF11F3}"/>
    <cellStyle name="Comma 3 3 12 6 2" xfId="6715" xr:uid="{24399763-B0BB-4436-947F-0D56CAE289B0}"/>
    <cellStyle name="Comma 3 3 12 6 2 2" xfId="18273" xr:uid="{75EE4D59-F01A-4E0A-B5AA-03E50CFAFAA7}"/>
    <cellStyle name="Comma 3 3 12 6 2 2 2" xfId="47680" xr:uid="{9AA1AE42-5542-467B-8893-1DF84C158545}"/>
    <cellStyle name="Comma 3 3 12 6 2 2 3" xfId="28777" xr:uid="{A1DE82E2-AAEE-4C16-93A0-A5B40A29146C}"/>
    <cellStyle name="Comma 3 3 12 6 2 3" xfId="34290" xr:uid="{F86B60D5-A8CB-461C-8028-CB8F2CD475CC}"/>
    <cellStyle name="Comma 3 3 12 6 2 4" xfId="23525" xr:uid="{8D1260A4-FAC5-4436-B0B4-A1A2D4FCAECD}"/>
    <cellStyle name="Comma 3 3 12 6 3" xfId="4090" xr:uid="{493C9D53-4037-4735-9EBC-48B9D58931BD}"/>
    <cellStyle name="Comma 3 3 12 6 3 2" xfId="50306" xr:uid="{9CF06A59-CD3F-47D8-8C8B-25DBC4EBF727}"/>
    <cellStyle name="Comma 3 3 12 6 3 3" xfId="36916" xr:uid="{CD06A8E6-AF3F-472F-BDAC-F3FD644E6158}"/>
    <cellStyle name="Comma 3 3 12 6 3 4" xfId="26151" xr:uid="{756F6F2F-CCB3-4328-9359-A4DB759C8FA8}"/>
    <cellStyle name="Comma 3 3 12 6 4" xfId="9341" xr:uid="{B5B42D63-FE96-4D08-AC31-00DF551E749D}"/>
    <cellStyle name="Comma 3 3 12 6 4 2" xfId="52932" xr:uid="{F5009B5B-1AED-4A59-8EED-9B98829CFF56}"/>
    <cellStyle name="Comma 3 3 12 6 4 3" xfId="39542" xr:uid="{BD673C60-A93C-49EC-BF04-36D2D3064BCE}"/>
    <cellStyle name="Comma 3 3 12 6 5" xfId="11967" xr:uid="{97BEEA0D-1BA3-4B55-A20B-8EB0728E4B81}"/>
    <cellStyle name="Comma 3 3 12 6 5 2" xfId="55557" xr:uid="{BEBFDDD7-2D65-4EB3-86AD-B4E223106D28}"/>
    <cellStyle name="Comma 3 3 12 6 5 3" xfId="42167" xr:uid="{A2BE3F49-6D0E-4C3E-A2BA-9FD518B775FB}"/>
    <cellStyle name="Comma 3 3 12 6 6" xfId="15120" xr:uid="{80EBD9A1-709E-4901-A703-94C0F968147E}"/>
    <cellStyle name="Comma 3 3 12 6 6 2" xfId="44793" xr:uid="{F557E9D5-BCCF-418D-9348-421FF73F22A2}"/>
    <cellStyle name="Comma 3 3 12 6 7" xfId="58183" xr:uid="{F9665775-0F87-4E60-96DE-602A246C8E4F}"/>
    <cellStyle name="Comma 3 3 12 6 8" xfId="60810" xr:uid="{567E806B-DCB3-4364-A4C8-1206EF97D512}"/>
    <cellStyle name="Comma 3 3 12 6 9" xfId="31403" xr:uid="{00DE7B7C-E1CD-4C00-8C60-6EE3FEAE5AF3}"/>
    <cellStyle name="Comma 3 3 12 7" xfId="2506" xr:uid="{DD4B3B60-DEE9-49EE-9F10-2F7FEB400052}"/>
    <cellStyle name="Comma 3 3 12 7 10" xfId="21941" xr:uid="{F67E70C6-1E30-4947-B381-0CCDA79FCC71}"/>
    <cellStyle name="Comma 3 3 12 7 2" xfId="7757" xr:uid="{E08DC122-EDCC-4229-98F8-8A15067BEC90}"/>
    <cellStyle name="Comma 3 3 12 7 2 2" xfId="19315" xr:uid="{58D4AAA9-46C3-42D4-A4A5-55A08267F4F6}"/>
    <cellStyle name="Comma 3 3 12 7 2 2 2" xfId="48722" xr:uid="{9A6745A5-D971-49E8-A4FB-B2DFB72F8F1B}"/>
    <cellStyle name="Comma 3 3 12 7 2 2 3" xfId="29819" xr:uid="{CFB53FEE-09E4-4291-92A3-ABF4FA54A343}"/>
    <cellStyle name="Comma 3 3 12 7 2 3" xfId="35332" xr:uid="{1029303C-2FED-456D-B8DE-514FC906196F}"/>
    <cellStyle name="Comma 3 3 12 7 2 4" xfId="24567" xr:uid="{0C81D472-AC1B-4A56-A73A-D06D77636D32}"/>
    <cellStyle name="Comma 3 3 12 7 3" xfId="5132" xr:uid="{0CC49739-3DC7-470D-8DC7-B1EF2F27CE24}"/>
    <cellStyle name="Comma 3 3 12 7 3 2" xfId="51348" xr:uid="{B537F364-3FDB-4FB9-B621-976E0941E437}"/>
    <cellStyle name="Comma 3 3 12 7 3 3" xfId="37958" xr:uid="{1F287B88-65AB-4612-97BA-885BCA4CAEB6}"/>
    <cellStyle name="Comma 3 3 12 7 3 4" xfId="27193" xr:uid="{B41CC5F2-5257-42EA-AC40-C71C913DA552}"/>
    <cellStyle name="Comma 3 3 12 7 4" xfId="10383" xr:uid="{EFC6223A-F0EF-4B7A-A7F8-6D3FD2338C6A}"/>
    <cellStyle name="Comma 3 3 12 7 4 2" xfId="53974" xr:uid="{1267D360-80D1-4A44-821A-8951BDEBFCE3}"/>
    <cellStyle name="Comma 3 3 12 7 4 3" xfId="40584" xr:uid="{47B77676-676B-4A8F-87A2-9407AE1515CC}"/>
    <cellStyle name="Comma 3 3 12 7 5" xfId="13009" xr:uid="{C2CD076E-CAB3-4891-8B54-7CC5993AE42F}"/>
    <cellStyle name="Comma 3 3 12 7 5 2" xfId="56599" xr:uid="{2B6C00C2-898A-43E3-A33A-5D3AE996E370}"/>
    <cellStyle name="Comma 3 3 12 7 5 3" xfId="43209" xr:uid="{7C5F0176-D0CB-4231-9C74-572494406801}"/>
    <cellStyle name="Comma 3 3 12 7 6" xfId="16162" xr:uid="{78E6F29E-1649-4FD3-819E-95495AC7A26E}"/>
    <cellStyle name="Comma 3 3 12 7 6 2" xfId="45835" xr:uid="{FCD2FF36-996F-4E99-BCD3-B5EF9B65E71F}"/>
    <cellStyle name="Comma 3 3 12 7 7" xfId="59225" xr:uid="{2CB2A743-EA60-48D6-A488-D74A9371B1B4}"/>
    <cellStyle name="Comma 3 3 12 7 8" xfId="61852" xr:uid="{A4828DCE-13AA-45AC-8EAA-5057D8B2E879}"/>
    <cellStyle name="Comma 3 3 12 7 9" xfId="32445" xr:uid="{E6AE1BD5-59B8-49C3-8150-CC1C3125C914}"/>
    <cellStyle name="Comma 3 3 12 8" xfId="5393" xr:uid="{437EFADF-FEEF-4D0F-883D-2D243563A54B}"/>
    <cellStyle name="Comma 3 3 12 8 2" xfId="16951" xr:uid="{7851F2B4-FF66-4F12-8851-EE73A3335354}"/>
    <cellStyle name="Comma 3 3 12 8 2 2" xfId="46097" xr:uid="{2145CA1E-AE6A-4D63-AEE5-A500B4288028}"/>
    <cellStyle name="Comma 3 3 12 8 2 3" xfId="27455" xr:uid="{F32B00EE-C4D3-436B-9E11-EC14558C60F0}"/>
    <cellStyle name="Comma 3 3 12 8 3" xfId="13798" xr:uid="{4D97815E-2E57-4B6D-9BB1-138353D41103}"/>
    <cellStyle name="Comma 3 3 12 8 3 2" xfId="32707" xr:uid="{D6090683-02A3-41F4-950F-4A2D8D9746C8}"/>
    <cellStyle name="Comma 3 3 12 8 4" xfId="22203" xr:uid="{98FBC9D7-9561-4047-8992-A92B9DDFD523}"/>
    <cellStyle name="Comma 3 3 12 9" xfId="2768" xr:uid="{0CF976D9-4467-4A68-9964-54E11A5F1CA8}"/>
    <cellStyle name="Comma 3 3 12 9 2" xfId="16423" xr:uid="{62C19908-9C5A-4848-BB28-FB73AE778434}"/>
    <cellStyle name="Comma 3 3 12 9 2 2" xfId="46358" xr:uid="{174D0E35-C95B-4BA9-83FE-80C51576085C}"/>
    <cellStyle name="Comma 3 3 12 9 3" xfId="32968" xr:uid="{21716ABB-FB3D-471E-B283-8CA6F2186015}"/>
    <cellStyle name="Comma 3 3 12 9 4" xfId="24829" xr:uid="{ED13E07E-4972-4CCD-89DD-64BBF05EE971}"/>
    <cellStyle name="Comma 3 3 13" xfId="171" xr:uid="{00000000-0005-0000-0000-000052000000}"/>
    <cellStyle name="Comma 3 3 13 10" xfId="8051" xr:uid="{5FB71E3F-6C88-4277-9B9D-060E18EA090E}"/>
    <cellStyle name="Comma 3 3 13 10 2" xfId="49016" xr:uid="{A06981E3-0800-409E-9554-1E57B416F17A}"/>
    <cellStyle name="Comma 3 3 13 10 3" xfId="35626" xr:uid="{A1D76DF5-6E21-4133-AA9B-C4742C5D57FC}"/>
    <cellStyle name="Comma 3 3 13 11" xfId="10677" xr:uid="{E0D456C1-4696-401F-9CD7-6FC38227D541}"/>
    <cellStyle name="Comma 3 3 13 11 2" xfId="51642" xr:uid="{FD42815A-24C2-449A-8765-32A3D4721209}"/>
    <cellStyle name="Comma 3 3 13 11 3" xfId="38252" xr:uid="{D61A4AE8-7BCD-476B-A771-0A1960F84C33}"/>
    <cellStyle name="Comma 3 3 13 12" xfId="13302" xr:uid="{69FA8BC7-F176-4C21-92B7-0F74D79D0CD4}"/>
    <cellStyle name="Comma 3 3 13 12 2" xfId="54267" xr:uid="{7BDA78C4-E1EB-4765-856E-456D07C549BF}"/>
    <cellStyle name="Comma 3 3 13 12 3" xfId="40877" xr:uid="{12E57E26-F84D-452D-A951-8253B40C2FCF}"/>
    <cellStyle name="Comma 3 3 13 13" xfId="43503" xr:uid="{A96DE1E7-6AC1-4426-BAC9-C3D8DA3C28D9}"/>
    <cellStyle name="Comma 3 3 13 14" xfId="56893" xr:uid="{0FE33B48-8502-4D7C-8E8D-9DDEEC995096}"/>
    <cellStyle name="Comma 3 3 13 15" xfId="59520" xr:uid="{B29CC9A3-B238-4850-B13D-403071C6EC61}"/>
    <cellStyle name="Comma 3 3 13 16" xfId="30113" xr:uid="{8B36C1F7-B481-4061-8390-918FB888899A}"/>
    <cellStyle name="Comma 3 3 13 17" xfId="19609" xr:uid="{7E25DEFC-BD6F-4690-858A-6ED80C6767FB}"/>
    <cellStyle name="Comma 3 3 13 2" xfId="432" xr:uid="{00000000-0005-0000-0000-000053000000}"/>
    <cellStyle name="Comma 3 3 13 2 10" xfId="30373" xr:uid="{0E50596C-5000-4BC2-BCCE-87AC33A98CF8}"/>
    <cellStyle name="Comma 3 3 13 2 11" xfId="19869" xr:uid="{B0982AE5-8246-4CBD-BBCE-C7FA465E0107}"/>
    <cellStyle name="Comma 3 3 13 2 2" xfId="1755" xr:uid="{4EE23B7A-57A0-4C2C-9A15-EFE26CD5861B}"/>
    <cellStyle name="Comma 3 3 13 2 2 10" xfId="21191" xr:uid="{8051E8C0-5669-412F-A68F-1574720D2854}"/>
    <cellStyle name="Comma 3 3 13 2 2 2" xfId="7007" xr:uid="{FC637B12-0548-402A-9C20-EFD664338F95}"/>
    <cellStyle name="Comma 3 3 13 2 2 2 2" xfId="18565" xr:uid="{D3F4520F-A90B-4CA9-82A9-77ADC1C3116F}"/>
    <cellStyle name="Comma 3 3 13 2 2 2 2 2" xfId="47972" xr:uid="{F00E6728-AFEA-4A84-AD66-9A021602AA38}"/>
    <cellStyle name="Comma 3 3 13 2 2 2 2 3" xfId="29069" xr:uid="{3E371659-5763-42EE-9749-D829147E33B0}"/>
    <cellStyle name="Comma 3 3 13 2 2 2 3" xfId="34582" xr:uid="{D1656152-3AE2-4E80-B548-09A48D684836}"/>
    <cellStyle name="Comma 3 3 13 2 2 2 4" xfId="23817" xr:uid="{3BAE17AA-70FA-4B9B-98E5-A2621A16ECC0}"/>
    <cellStyle name="Comma 3 3 13 2 2 3" xfId="4382" xr:uid="{F62A2E56-B0C3-4DD9-8459-043C5C192FAA}"/>
    <cellStyle name="Comma 3 3 13 2 2 3 2" xfId="50598" xr:uid="{CEB27567-7DD8-40AC-B8B7-47B3009BC678}"/>
    <cellStyle name="Comma 3 3 13 2 2 3 3" xfId="37208" xr:uid="{2F5E0AC1-D7FB-41E1-83EE-530E4A404980}"/>
    <cellStyle name="Comma 3 3 13 2 2 3 4" xfId="26443" xr:uid="{81145FB0-CB23-4BA4-8D26-90A9CABBCE1A}"/>
    <cellStyle name="Comma 3 3 13 2 2 4" xfId="9633" xr:uid="{E364C2E3-3ECF-4F28-A720-17DA80343604}"/>
    <cellStyle name="Comma 3 3 13 2 2 4 2" xfId="53224" xr:uid="{4462D257-3926-49A3-87F4-46BDDB105E48}"/>
    <cellStyle name="Comma 3 3 13 2 2 4 3" xfId="39834" xr:uid="{36214662-E4A7-4CCD-BF5A-51C1E5E8A2DA}"/>
    <cellStyle name="Comma 3 3 13 2 2 5" xfId="12259" xr:uid="{8005D55C-133F-41D0-88B5-A317F6A287CE}"/>
    <cellStyle name="Comma 3 3 13 2 2 5 2" xfId="55849" xr:uid="{85D6FC96-17DE-4017-9B24-9E92D5BB9025}"/>
    <cellStyle name="Comma 3 3 13 2 2 5 3" xfId="42459" xr:uid="{CDF1ACB8-9F2E-4B43-AF54-30D0C7B2127D}"/>
    <cellStyle name="Comma 3 3 13 2 2 6" xfId="15412" xr:uid="{36402AC5-9E71-4AD3-9D15-B05F2A455328}"/>
    <cellStyle name="Comma 3 3 13 2 2 6 2" xfId="45085" xr:uid="{F45CC2EF-E881-4BE4-9B47-9246242ACA21}"/>
    <cellStyle name="Comma 3 3 13 2 2 7" xfId="58475" xr:uid="{8BC6A4B7-BB48-43DF-B5D5-3202859ED828}"/>
    <cellStyle name="Comma 3 3 13 2 2 8" xfId="61102" xr:uid="{E3381E20-B699-4BA0-B5C2-F7EE212CA053}"/>
    <cellStyle name="Comma 3 3 13 2 2 9" xfId="31695" xr:uid="{AC697FF5-185E-41B6-8AC8-F46A619231D6}"/>
    <cellStyle name="Comma 3 3 13 2 3" xfId="5685" xr:uid="{9C0A264C-7750-4632-9FEB-324AEBFBF62C}"/>
    <cellStyle name="Comma 3 3 13 2 3 2" xfId="17243" xr:uid="{0D164A85-BD02-4684-94DC-81D3C876DCFB}"/>
    <cellStyle name="Comma 3 3 13 2 3 2 2" xfId="46650" xr:uid="{0BDE4497-C2BE-49F2-9CA7-3B59CF4DBCB3}"/>
    <cellStyle name="Comma 3 3 13 2 3 2 3" xfId="27747" xr:uid="{B81F24DD-863B-4897-BDEF-A51D3931676C}"/>
    <cellStyle name="Comma 3 3 13 2 3 3" xfId="14090" xr:uid="{9813E137-5099-49FB-AD2C-9134564CA13C}"/>
    <cellStyle name="Comma 3 3 13 2 3 3 2" xfId="33260" xr:uid="{7C3A5F77-40FB-4697-B20B-0DC1BA3E40DA}"/>
    <cellStyle name="Comma 3 3 13 2 3 4" xfId="22495" xr:uid="{BA00DC46-65DD-4EB6-B960-324E1539D814}"/>
    <cellStyle name="Comma 3 3 13 2 4" xfId="3060" xr:uid="{6F748094-F028-4770-8A92-80E1DF4AF05D}"/>
    <cellStyle name="Comma 3 3 13 2 4 2" xfId="16715" xr:uid="{F4EE3FEC-8D06-4803-AD33-C02E98BFE328}"/>
    <cellStyle name="Comma 3 3 13 2 4 2 2" xfId="49276" xr:uid="{9CB047D5-DF40-4E53-8D48-4CD8A6C84319}"/>
    <cellStyle name="Comma 3 3 13 2 4 3" xfId="35886" xr:uid="{C234508E-2BF9-420E-AB53-CD5CEBEA3787}"/>
    <cellStyle name="Comma 3 3 13 2 4 4" xfId="25121" xr:uid="{DB181E6D-7413-40E2-AB2C-94BD3C01FD48}"/>
    <cellStyle name="Comma 3 3 13 2 5" xfId="8311" xr:uid="{9F2A6188-C1F2-4114-A77D-645D490D7C3F}"/>
    <cellStyle name="Comma 3 3 13 2 5 2" xfId="51902" xr:uid="{CBDB6576-0F2A-44EB-878F-95D86087A92C}"/>
    <cellStyle name="Comma 3 3 13 2 5 3" xfId="38512" xr:uid="{29E6437D-FC87-4681-80B9-A9EB7F04E655}"/>
    <cellStyle name="Comma 3 3 13 2 6" xfId="10937" xr:uid="{788136D2-36CB-48C7-A9EF-678CB111E1CF}"/>
    <cellStyle name="Comma 3 3 13 2 6 2" xfId="54527" xr:uid="{4575F68C-29D5-4CD9-8544-75E643175000}"/>
    <cellStyle name="Comma 3 3 13 2 6 3" xfId="41137" xr:uid="{5EE99622-EFFC-4258-A6E1-E96E0F91F766}"/>
    <cellStyle name="Comma 3 3 13 2 7" xfId="13562" xr:uid="{29B1EB6F-59C7-46E2-AD27-F047AB7F7D3C}"/>
    <cellStyle name="Comma 3 3 13 2 7 2" xfId="43763" xr:uid="{785A8FB0-750E-4816-9305-9556EFA30978}"/>
    <cellStyle name="Comma 3 3 13 2 8" xfId="57153" xr:uid="{ADC27CD2-F9A7-4878-AEDA-A3F7AEF4EE2D}"/>
    <cellStyle name="Comma 3 3 13 2 9" xfId="59780" xr:uid="{BD1BFEE1-EE8D-4C42-94C4-2328EA50FB96}"/>
    <cellStyle name="Comma 3 3 13 3" xfId="692" xr:uid="{00000000-0005-0000-0000-000054000000}"/>
    <cellStyle name="Comma 3 3 13 3 10" xfId="30633" xr:uid="{A7D7981B-DCC0-46AF-AD05-8A79243CBDC9}"/>
    <cellStyle name="Comma 3 3 13 3 11" xfId="20129" xr:uid="{8306671E-A019-48FF-B6B1-6E384D2F7A16}"/>
    <cellStyle name="Comma 3 3 13 3 2" xfId="2015" xr:uid="{085CA8AC-3ED3-415C-9E41-D4B7CA6DBF00}"/>
    <cellStyle name="Comma 3 3 13 3 2 10" xfId="21451" xr:uid="{691478CD-9F87-4D87-B0CA-92EAF85DF166}"/>
    <cellStyle name="Comma 3 3 13 3 2 2" xfId="7267" xr:uid="{D27C87C3-F892-4249-8457-F8C0ADFE1B08}"/>
    <cellStyle name="Comma 3 3 13 3 2 2 2" xfId="18825" xr:uid="{9D73D426-6A53-42F6-8C50-7A2B18BE4708}"/>
    <cellStyle name="Comma 3 3 13 3 2 2 2 2" xfId="48232" xr:uid="{90B9E66B-6AF3-4B53-A575-6DA3844D7DC8}"/>
    <cellStyle name="Comma 3 3 13 3 2 2 2 3" xfId="29329" xr:uid="{75644FFB-3328-48CF-94BF-3D175072F011}"/>
    <cellStyle name="Comma 3 3 13 3 2 2 3" xfId="34842" xr:uid="{0B9E5FB0-3CCA-4C39-B5DC-0B2D98685457}"/>
    <cellStyle name="Comma 3 3 13 3 2 2 4" xfId="24077" xr:uid="{3795DB7F-1F03-4A51-98AD-C9B6E54DE6EE}"/>
    <cellStyle name="Comma 3 3 13 3 2 3" xfId="4642" xr:uid="{243401F2-9F7C-46EB-A54F-A9F6DE8AB6EE}"/>
    <cellStyle name="Comma 3 3 13 3 2 3 2" xfId="50858" xr:uid="{C9963D18-C3FE-4BCD-9525-C62ED30AC40F}"/>
    <cellStyle name="Comma 3 3 13 3 2 3 3" xfId="37468" xr:uid="{E6676C36-819F-4595-B8C3-71BDE6894FAE}"/>
    <cellStyle name="Comma 3 3 13 3 2 3 4" xfId="26703" xr:uid="{FA8ACF69-B0F7-4970-BC62-FC3083CEF756}"/>
    <cellStyle name="Comma 3 3 13 3 2 4" xfId="9893" xr:uid="{0D556A2D-74AF-474F-92FF-164BB918FDB6}"/>
    <cellStyle name="Comma 3 3 13 3 2 4 2" xfId="53484" xr:uid="{B7EB54D9-E4CD-4FB0-96F6-D32DAF324C4A}"/>
    <cellStyle name="Comma 3 3 13 3 2 4 3" xfId="40094" xr:uid="{EC22D621-24A5-4F72-A197-1343F4C947E3}"/>
    <cellStyle name="Comma 3 3 13 3 2 5" xfId="12519" xr:uid="{6E62A9D4-8BA0-4913-AF61-BA361E00ADAF}"/>
    <cellStyle name="Comma 3 3 13 3 2 5 2" xfId="56109" xr:uid="{4700BDF0-A21F-46B7-AE98-02678DD43B01}"/>
    <cellStyle name="Comma 3 3 13 3 2 5 3" xfId="42719" xr:uid="{F5434530-6FD7-4933-B06B-729E4EAE01A3}"/>
    <cellStyle name="Comma 3 3 13 3 2 6" xfId="15672" xr:uid="{652E7D2C-9BD4-4A81-842E-FFD7EC6595EB}"/>
    <cellStyle name="Comma 3 3 13 3 2 6 2" xfId="45345" xr:uid="{F548C74E-FC69-45C9-B411-3903552034D7}"/>
    <cellStyle name="Comma 3 3 13 3 2 7" xfId="58735" xr:uid="{DA5126A3-CB11-4B53-B4F3-5370AF3ABCCE}"/>
    <cellStyle name="Comma 3 3 13 3 2 8" xfId="61362" xr:uid="{284E20E6-5273-4184-A669-8AB9DF21D9AC}"/>
    <cellStyle name="Comma 3 3 13 3 2 9" xfId="31955" xr:uid="{1CE2D07E-71B6-481D-815C-71B3A6E8507E}"/>
    <cellStyle name="Comma 3 3 13 3 3" xfId="5945" xr:uid="{5F21FC46-D72D-494D-9842-D498FDF744E9}"/>
    <cellStyle name="Comma 3 3 13 3 3 2" xfId="17503" xr:uid="{9FF36FD5-E6B4-4A95-ADF2-9AB46E0F18DE}"/>
    <cellStyle name="Comma 3 3 13 3 3 2 2" xfId="46910" xr:uid="{844A5093-118E-42F8-B4A2-598190C157FD}"/>
    <cellStyle name="Comma 3 3 13 3 3 2 3" xfId="28007" xr:uid="{16A9BEDC-F41D-4C47-98E5-D0ECB1EBEF10}"/>
    <cellStyle name="Comma 3 3 13 3 3 3" xfId="33520" xr:uid="{B80CA52D-F5CB-48CB-88FF-FFCB66DECFA6}"/>
    <cellStyle name="Comma 3 3 13 3 3 4" xfId="22755" xr:uid="{5DD2299F-D32E-4B7C-9961-ED746ECBFB85}"/>
    <cellStyle name="Comma 3 3 13 3 4" xfId="3320" xr:uid="{C5DC3D81-2934-40E2-B46D-D00E7030ED9A}"/>
    <cellStyle name="Comma 3 3 13 3 4 2" xfId="49536" xr:uid="{EDD97081-279B-424C-8FF9-8E74729B912D}"/>
    <cellStyle name="Comma 3 3 13 3 4 3" xfId="36146" xr:uid="{665BBBF0-AEA0-4CD6-9933-7CFE26CB90F4}"/>
    <cellStyle name="Comma 3 3 13 3 4 4" xfId="25381" xr:uid="{D21F43EA-AFC0-409A-9915-F7B2C56F7E62}"/>
    <cellStyle name="Comma 3 3 13 3 5" xfId="8571" xr:uid="{872EF6D4-293E-4809-8ECF-E33020E8FB81}"/>
    <cellStyle name="Comma 3 3 13 3 5 2" xfId="52162" xr:uid="{4A2A697A-2ABD-4286-AA84-7A23D9A73D18}"/>
    <cellStyle name="Comma 3 3 13 3 5 3" xfId="38772" xr:uid="{A6AED52C-7FF7-4218-BB04-B89024082C54}"/>
    <cellStyle name="Comma 3 3 13 3 6" xfId="11197" xr:uid="{CD3E51DD-C821-47A7-AB10-38C8FBE0AA36}"/>
    <cellStyle name="Comma 3 3 13 3 6 2" xfId="54787" xr:uid="{088645F6-C517-444D-9F42-2C616DFB6C55}"/>
    <cellStyle name="Comma 3 3 13 3 6 3" xfId="41397" xr:uid="{5077BD28-B7E0-434D-B5B8-3F1C39D3D5CE}"/>
    <cellStyle name="Comma 3 3 13 3 7" xfId="14350" xr:uid="{029FEF3D-A1CB-49FB-B0CF-23351EB38912}"/>
    <cellStyle name="Comma 3 3 13 3 7 2" xfId="44023" xr:uid="{8128909D-C082-42CD-82FD-0119B50B9E20}"/>
    <cellStyle name="Comma 3 3 13 3 8" xfId="57413" xr:uid="{ED4ECD4F-F439-4477-9E2B-4F15A8D58C54}"/>
    <cellStyle name="Comma 3 3 13 3 9" xfId="60040" xr:uid="{04DB4D0D-9C14-4478-831E-2C6249F970C0}"/>
    <cellStyle name="Comma 3 3 13 4" xfId="952" xr:uid="{00000000-0005-0000-0000-000055000000}"/>
    <cellStyle name="Comma 3 3 13 4 10" xfId="30893" xr:uid="{E2837F1B-AA83-411E-AC1D-7679F7EF756C}"/>
    <cellStyle name="Comma 3 3 13 4 11" xfId="20389" xr:uid="{00C58FE9-A7F8-4CEF-8FC7-D4AE401CB33F}"/>
    <cellStyle name="Comma 3 3 13 4 2" xfId="2275" xr:uid="{9C28D797-F59E-4C60-970A-B679A7A469D1}"/>
    <cellStyle name="Comma 3 3 13 4 2 10" xfId="21711" xr:uid="{ADF8AD04-57EE-46FF-B620-53A6F36252C3}"/>
    <cellStyle name="Comma 3 3 13 4 2 2" xfId="7527" xr:uid="{9D10D489-975E-48B0-A5A2-F4105DDD8BDF}"/>
    <cellStyle name="Comma 3 3 13 4 2 2 2" xfId="19085" xr:uid="{31D3AB1A-D68A-4563-8443-61033D2F04AC}"/>
    <cellStyle name="Comma 3 3 13 4 2 2 2 2" xfId="48492" xr:uid="{2C03F6A9-C9B3-4031-84E6-5CE3C064F86B}"/>
    <cellStyle name="Comma 3 3 13 4 2 2 2 3" xfId="29589" xr:uid="{4BB422D7-E40A-44A0-A3F8-3F952341D02D}"/>
    <cellStyle name="Comma 3 3 13 4 2 2 3" xfId="35102" xr:uid="{493AF0FE-B3E7-4528-A754-FFBE027989A9}"/>
    <cellStyle name="Comma 3 3 13 4 2 2 4" xfId="24337" xr:uid="{53010208-35C9-449F-909A-B5F9DAEF92D0}"/>
    <cellStyle name="Comma 3 3 13 4 2 3" xfId="4902" xr:uid="{00CC67BF-5822-44F3-8984-BF4623A4A295}"/>
    <cellStyle name="Comma 3 3 13 4 2 3 2" xfId="51118" xr:uid="{989F81D6-5374-4DDE-9088-8D039BCB2C81}"/>
    <cellStyle name="Comma 3 3 13 4 2 3 3" xfId="37728" xr:uid="{7D72A63E-609B-4430-B2B0-50FB93285C94}"/>
    <cellStyle name="Comma 3 3 13 4 2 3 4" xfId="26963" xr:uid="{40FC6C89-98B4-4D28-B872-53A4DC902908}"/>
    <cellStyle name="Comma 3 3 13 4 2 4" xfId="10153" xr:uid="{7A84AA88-6E7D-4BFA-B965-2569EEC402F5}"/>
    <cellStyle name="Comma 3 3 13 4 2 4 2" xfId="53744" xr:uid="{0E0C5D52-3E58-44F7-80BE-FD86A76D2D77}"/>
    <cellStyle name="Comma 3 3 13 4 2 4 3" xfId="40354" xr:uid="{812B95AB-4F7A-4418-B5A6-AB1BFFB8138D}"/>
    <cellStyle name="Comma 3 3 13 4 2 5" xfId="12779" xr:uid="{B343C2DA-7700-4546-9626-FEB8FEF10AEF}"/>
    <cellStyle name="Comma 3 3 13 4 2 5 2" xfId="56369" xr:uid="{F65F2628-C1FA-4048-8D5F-633BC55519F7}"/>
    <cellStyle name="Comma 3 3 13 4 2 5 3" xfId="42979" xr:uid="{D200F939-7AF7-4B50-9FCD-C12A631572DA}"/>
    <cellStyle name="Comma 3 3 13 4 2 6" xfId="15932" xr:uid="{27619AE5-6B3B-49FB-8E6C-2D1CEC24B567}"/>
    <cellStyle name="Comma 3 3 13 4 2 6 2" xfId="45605" xr:uid="{5AC9D7D4-4CD2-4A2C-AED5-6F0C4F7E975A}"/>
    <cellStyle name="Comma 3 3 13 4 2 7" xfId="58995" xr:uid="{10AFF615-401C-4B85-9D91-055E6D688073}"/>
    <cellStyle name="Comma 3 3 13 4 2 8" xfId="61622" xr:uid="{57F8979B-F8D0-40DA-9DEC-7A920332F35E}"/>
    <cellStyle name="Comma 3 3 13 4 2 9" xfId="32215" xr:uid="{F12E658A-21DB-417A-B1DD-BBFCF401B091}"/>
    <cellStyle name="Comma 3 3 13 4 3" xfId="6205" xr:uid="{BCB91B17-DCAF-437C-B467-1F36835726D2}"/>
    <cellStyle name="Comma 3 3 13 4 3 2" xfId="17763" xr:uid="{90A27B6A-7C9B-4D38-874E-E4FAC5A0DB28}"/>
    <cellStyle name="Comma 3 3 13 4 3 2 2" xfId="47170" xr:uid="{A5F254BD-58E0-4AAD-9DF8-52B2CFC9919C}"/>
    <cellStyle name="Comma 3 3 13 4 3 2 3" xfId="28267" xr:uid="{C390275B-7A33-476A-99F2-3DFECE912BBC}"/>
    <cellStyle name="Comma 3 3 13 4 3 3" xfId="33780" xr:uid="{FACBE6A3-E35C-4ADF-A450-8ADA88F5C52C}"/>
    <cellStyle name="Comma 3 3 13 4 3 4" xfId="23015" xr:uid="{4C044F54-DB6E-47D0-922E-11EB77167C1D}"/>
    <cellStyle name="Comma 3 3 13 4 4" xfId="3580" xr:uid="{D0EFAFE2-3558-44FE-A6CC-F80AE828B5F5}"/>
    <cellStyle name="Comma 3 3 13 4 4 2" xfId="49796" xr:uid="{0E938481-D916-45B4-B6D7-AB7694B5DB19}"/>
    <cellStyle name="Comma 3 3 13 4 4 3" xfId="36406" xr:uid="{F49CB8D2-CD58-439D-A049-A955C4AFD43C}"/>
    <cellStyle name="Comma 3 3 13 4 4 4" xfId="25641" xr:uid="{B7D47955-BD95-4D41-BC4B-4E6F23383DF9}"/>
    <cellStyle name="Comma 3 3 13 4 5" xfId="8831" xr:uid="{B26C8EA0-DEA7-4426-82FE-EC0F62A6AC07}"/>
    <cellStyle name="Comma 3 3 13 4 5 2" xfId="52422" xr:uid="{08B57F57-7D7F-42BB-8D78-FE3ACFDA94A2}"/>
    <cellStyle name="Comma 3 3 13 4 5 3" xfId="39032" xr:uid="{A72B6CEB-F176-40A0-BB6A-18E82AA2558F}"/>
    <cellStyle name="Comma 3 3 13 4 6" xfId="11457" xr:uid="{1086C119-1F02-447F-9EEE-9BFAC9779C18}"/>
    <cellStyle name="Comma 3 3 13 4 6 2" xfId="55047" xr:uid="{243FF82A-7863-4225-B247-540E26955EED}"/>
    <cellStyle name="Comma 3 3 13 4 6 3" xfId="41657" xr:uid="{6717BA59-C019-4379-9BA8-CADCE83A9035}"/>
    <cellStyle name="Comma 3 3 13 4 7" xfId="14610" xr:uid="{74045846-F41D-449E-ACD1-157A36C35640}"/>
    <cellStyle name="Comma 3 3 13 4 7 2" xfId="44283" xr:uid="{1B9DD32A-18D2-4D16-A472-0DA5599310E4}"/>
    <cellStyle name="Comma 3 3 13 4 8" xfId="57673" xr:uid="{479E3BDF-0742-4708-BAD7-539CCB0B1076}"/>
    <cellStyle name="Comma 3 3 13 4 9" xfId="60300" xr:uid="{9DF254EE-42F9-495E-9D77-1C87ABB0D778}"/>
    <cellStyle name="Comma 3 3 13 5" xfId="1232" xr:uid="{1B76F4D4-EE64-4378-B145-D6BA31B66901}"/>
    <cellStyle name="Comma 3 3 13 5 10" xfId="20669" xr:uid="{0F23A8AE-F7F9-4E42-B71D-6772ECDBBAAE}"/>
    <cellStyle name="Comma 3 3 13 5 2" xfId="6485" xr:uid="{45AF30E7-B338-48CD-AEFC-F7594E2B8117}"/>
    <cellStyle name="Comma 3 3 13 5 2 2" xfId="18043" xr:uid="{8CD96154-E060-4114-B276-A6D0EA950DB9}"/>
    <cellStyle name="Comma 3 3 13 5 2 2 2" xfId="47450" xr:uid="{897B4558-8933-44F4-9F2F-39E6EFA71CE1}"/>
    <cellStyle name="Comma 3 3 13 5 2 2 3" xfId="28547" xr:uid="{3FD200A4-0C7F-42FD-88CF-4C48B090B40E}"/>
    <cellStyle name="Comma 3 3 13 5 2 3" xfId="34060" xr:uid="{97082756-0EC3-48FF-8556-FD5EFFA39E03}"/>
    <cellStyle name="Comma 3 3 13 5 2 4" xfId="23295" xr:uid="{EF557108-E3B0-4CDB-94B5-F10C8193A643}"/>
    <cellStyle name="Comma 3 3 13 5 3" xfId="3860" xr:uid="{5A5D8CCD-52EC-4794-85AB-C48EE62593AF}"/>
    <cellStyle name="Comma 3 3 13 5 3 2" xfId="50076" xr:uid="{6F7E75C9-71E7-4DF4-A9E1-203D385AE9BD}"/>
    <cellStyle name="Comma 3 3 13 5 3 3" xfId="36686" xr:uid="{B14ABE28-22E8-420B-9256-789694E840C3}"/>
    <cellStyle name="Comma 3 3 13 5 3 4" xfId="25921" xr:uid="{1E96D58D-09A3-4F0F-8526-8FD922F8D7A8}"/>
    <cellStyle name="Comma 3 3 13 5 4" xfId="9111" xr:uid="{5249147C-FA13-4367-8D20-C81E21926460}"/>
    <cellStyle name="Comma 3 3 13 5 4 2" xfId="52702" xr:uid="{EDA113BC-D52F-45BF-A7C0-42E3569A86FA}"/>
    <cellStyle name="Comma 3 3 13 5 4 3" xfId="39312" xr:uid="{250738D2-2164-4843-91C1-23CE7440970A}"/>
    <cellStyle name="Comma 3 3 13 5 5" xfId="11737" xr:uid="{F4CBF0B6-C54A-4A3C-B14D-BEA4CB1AE0EA}"/>
    <cellStyle name="Comma 3 3 13 5 5 2" xfId="55327" xr:uid="{26A2DDA7-3E3B-4B64-A5A4-36456A78B7EA}"/>
    <cellStyle name="Comma 3 3 13 5 5 3" xfId="41937" xr:uid="{B91A7470-0CC3-4B5A-ADE1-77D051E8B277}"/>
    <cellStyle name="Comma 3 3 13 5 6" xfId="14890" xr:uid="{866CA1E5-53AD-4973-9857-026D3607F3B6}"/>
    <cellStyle name="Comma 3 3 13 5 6 2" xfId="44563" xr:uid="{2EEC576F-B435-4B1D-A54C-F6FB9EC476A8}"/>
    <cellStyle name="Comma 3 3 13 5 7" xfId="57953" xr:uid="{2A9C5549-3445-4769-864C-BE786824635D}"/>
    <cellStyle name="Comma 3 3 13 5 8" xfId="60580" xr:uid="{0F224325-2073-45C8-BD8D-EB2BA5B6EF4F}"/>
    <cellStyle name="Comma 3 3 13 5 9" xfId="31173" xr:uid="{0EBB4A2B-79D9-49AD-A554-D32A341F01C0}"/>
    <cellStyle name="Comma 3 3 13 6" xfId="1495" xr:uid="{5050F330-359F-4979-9C4E-677838287602}"/>
    <cellStyle name="Comma 3 3 13 6 10" xfId="20931" xr:uid="{167BA5ED-9BFF-434C-9F4D-9F13C9D62734}"/>
    <cellStyle name="Comma 3 3 13 6 2" xfId="6747" xr:uid="{6A2236A0-0986-468B-902E-BD854E12B3F4}"/>
    <cellStyle name="Comma 3 3 13 6 2 2" xfId="18305" xr:uid="{234B201B-D7E2-4017-B17C-04CB0BCCEAD3}"/>
    <cellStyle name="Comma 3 3 13 6 2 2 2" xfId="47712" xr:uid="{E697373D-AD79-4A1E-B317-5C2F366BAEE6}"/>
    <cellStyle name="Comma 3 3 13 6 2 2 3" xfId="28809" xr:uid="{EF695DFE-127F-4C1F-B5FC-038CC8E1AAC4}"/>
    <cellStyle name="Comma 3 3 13 6 2 3" xfId="34322" xr:uid="{46FD46E7-9025-4C4F-B7B7-B58B6D7C301F}"/>
    <cellStyle name="Comma 3 3 13 6 2 4" xfId="23557" xr:uid="{75F97B49-8FB7-4F01-9590-503AF675F27D}"/>
    <cellStyle name="Comma 3 3 13 6 3" xfId="4122" xr:uid="{A320DE39-9D18-424F-8599-DAACEEE93637}"/>
    <cellStyle name="Comma 3 3 13 6 3 2" xfId="50338" xr:uid="{5025D15B-E4C3-4F20-9249-C41C4E7ACD37}"/>
    <cellStyle name="Comma 3 3 13 6 3 3" xfId="36948" xr:uid="{AFB95E3F-F6D8-49BC-8CD5-F48A116A6A78}"/>
    <cellStyle name="Comma 3 3 13 6 3 4" xfId="26183" xr:uid="{47DBF57D-5EE0-4A7A-8148-788EA69E3C03}"/>
    <cellStyle name="Comma 3 3 13 6 4" xfId="9373" xr:uid="{66F185D2-0DFB-4014-9957-56910C836481}"/>
    <cellStyle name="Comma 3 3 13 6 4 2" xfId="52964" xr:uid="{ED67C69D-A6A8-4B4B-9C18-8F6FD29111F9}"/>
    <cellStyle name="Comma 3 3 13 6 4 3" xfId="39574" xr:uid="{E3910D97-4F56-4E2C-9CAC-E68DEB25AF9A}"/>
    <cellStyle name="Comma 3 3 13 6 5" xfId="11999" xr:uid="{640CA52E-EF75-40FB-B616-DD3124C5347A}"/>
    <cellStyle name="Comma 3 3 13 6 5 2" xfId="55589" xr:uid="{CD7D31F5-FC62-4576-8FE7-E2EBDD8DEBF8}"/>
    <cellStyle name="Comma 3 3 13 6 5 3" xfId="42199" xr:uid="{F8695790-AC18-444B-A0D6-AEB49B33439D}"/>
    <cellStyle name="Comma 3 3 13 6 6" xfId="15152" xr:uid="{E594854E-C8EB-42C6-BCCB-AD397AB0F401}"/>
    <cellStyle name="Comma 3 3 13 6 6 2" xfId="44825" xr:uid="{3572339E-AFAD-43D7-8165-9C671904394A}"/>
    <cellStyle name="Comma 3 3 13 6 7" xfId="58215" xr:uid="{91E13D14-4299-4671-8844-A51F29165B94}"/>
    <cellStyle name="Comma 3 3 13 6 8" xfId="60842" xr:uid="{CC2715FC-14B5-461C-A739-C7D0D43EC42B}"/>
    <cellStyle name="Comma 3 3 13 6 9" xfId="31435" xr:uid="{AE9CDE1C-BD18-4A8C-8A7D-6DF0F1917FA2}"/>
    <cellStyle name="Comma 3 3 13 7" xfId="2538" xr:uid="{342A27DA-1D27-42E9-84B4-1DE1C6F95185}"/>
    <cellStyle name="Comma 3 3 13 7 10" xfId="21973" xr:uid="{576861A0-CDA5-4C17-BE78-0E660B316329}"/>
    <cellStyle name="Comma 3 3 13 7 2" xfId="7789" xr:uid="{78972333-4B79-477D-8E28-7CB9F489B0A3}"/>
    <cellStyle name="Comma 3 3 13 7 2 2" xfId="19347" xr:uid="{F4C3DA4B-5AE6-48C2-9BD1-68EF22D0C615}"/>
    <cellStyle name="Comma 3 3 13 7 2 2 2" xfId="48754" xr:uid="{2803E38D-8030-455A-B184-35433DEFB7A0}"/>
    <cellStyle name="Comma 3 3 13 7 2 2 3" xfId="29851" xr:uid="{99200358-2B76-46AA-81C3-0B71957B8690}"/>
    <cellStyle name="Comma 3 3 13 7 2 3" xfId="35364" xr:uid="{49CD9767-36A2-49A0-AB45-AB4AA3A4E463}"/>
    <cellStyle name="Comma 3 3 13 7 2 4" xfId="24599" xr:uid="{ACEF32F1-DAB2-42D6-B02E-C81074EA2983}"/>
    <cellStyle name="Comma 3 3 13 7 3" xfId="5164" xr:uid="{559E4CC6-2C70-4771-9DD7-20218AC985EF}"/>
    <cellStyle name="Comma 3 3 13 7 3 2" xfId="51380" xr:uid="{A4AD4943-0D40-47DE-A887-42DE109C8DA6}"/>
    <cellStyle name="Comma 3 3 13 7 3 3" xfId="37990" xr:uid="{679DA694-1441-4608-B74B-568A7DA9B99B}"/>
    <cellStyle name="Comma 3 3 13 7 3 4" xfId="27225" xr:uid="{FF07E887-4A33-4841-95F6-B6DF253CF8F1}"/>
    <cellStyle name="Comma 3 3 13 7 4" xfId="10415" xr:uid="{1EE2A301-6F9B-4CFA-AD91-5638521C9065}"/>
    <cellStyle name="Comma 3 3 13 7 4 2" xfId="54006" xr:uid="{2E8B7658-1F66-4AAB-908A-AEDB3B3424D4}"/>
    <cellStyle name="Comma 3 3 13 7 4 3" xfId="40616" xr:uid="{3E5D93FE-86D2-4E26-B322-DE6C81CA5FF9}"/>
    <cellStyle name="Comma 3 3 13 7 5" xfId="13041" xr:uid="{1A69013F-6417-417C-A810-806F3FC91602}"/>
    <cellStyle name="Comma 3 3 13 7 5 2" xfId="56631" xr:uid="{624D5D30-0BFA-495B-928F-0489F2C1AD7E}"/>
    <cellStyle name="Comma 3 3 13 7 5 3" xfId="43241" xr:uid="{5F88C2FE-B066-43CE-B61F-6066B6F2A666}"/>
    <cellStyle name="Comma 3 3 13 7 6" xfId="16194" xr:uid="{CBC684CD-BA7C-440B-9C85-D375D8628546}"/>
    <cellStyle name="Comma 3 3 13 7 6 2" xfId="45867" xr:uid="{E14E2E4A-C26C-4FB8-852D-865D09668FCD}"/>
    <cellStyle name="Comma 3 3 13 7 7" xfId="59257" xr:uid="{BE11E5A2-5A3F-43D7-9477-51AD609C1466}"/>
    <cellStyle name="Comma 3 3 13 7 8" xfId="61884" xr:uid="{79F7E900-AB6A-4113-BEAD-B5EBECDE1C42}"/>
    <cellStyle name="Comma 3 3 13 7 9" xfId="32477" xr:uid="{83FAEC55-B7F1-42AD-B92F-8A07ACFF8DC2}"/>
    <cellStyle name="Comma 3 3 13 8" xfId="5425" xr:uid="{85C59557-16A6-4506-A670-45695BE51B5A}"/>
    <cellStyle name="Comma 3 3 13 8 2" xfId="16983" xr:uid="{13379816-FEB5-4D8C-AB01-ABE4D046A6CA}"/>
    <cellStyle name="Comma 3 3 13 8 2 2" xfId="46129" xr:uid="{6384BE65-83B4-44A5-B843-97B5D786FE5E}"/>
    <cellStyle name="Comma 3 3 13 8 2 3" xfId="27487" xr:uid="{87B62FE9-3BD6-4641-9433-44F6EB29F901}"/>
    <cellStyle name="Comma 3 3 13 8 3" xfId="13830" xr:uid="{FB493194-3FB5-4232-B44A-7CABDA10F3E2}"/>
    <cellStyle name="Comma 3 3 13 8 3 2" xfId="32739" xr:uid="{47A7651D-1979-4C46-B8CD-008D10FF8308}"/>
    <cellStyle name="Comma 3 3 13 8 4" xfId="22235" xr:uid="{C814BEB1-BADC-46EA-8F32-5A4F17E69877}"/>
    <cellStyle name="Comma 3 3 13 9" xfId="2800" xr:uid="{D3CA934B-5A8A-475B-BCE4-9B7E97B7D35E}"/>
    <cellStyle name="Comma 3 3 13 9 2" xfId="16455" xr:uid="{61AE7433-3366-44F5-8159-3E414B7828DA}"/>
    <cellStyle name="Comma 3 3 13 9 2 2" xfId="46390" xr:uid="{CFC6F0B7-EB5D-4C47-A775-77947D0DC2A7}"/>
    <cellStyle name="Comma 3 3 13 9 3" xfId="33000" xr:uid="{3C9D5A9E-C41F-4F5F-A185-B92BCBAF1B16}"/>
    <cellStyle name="Comma 3 3 13 9 4" xfId="24861" xr:uid="{EF68CA84-87C5-468A-913F-E6F736DA7359}"/>
    <cellStyle name="Comma 3 3 14" xfId="277" xr:uid="{00000000-0005-0000-0000-000056000000}"/>
    <cellStyle name="Comma 3 3 14 10" xfId="8157" xr:uid="{79DB1E7C-EB8E-4DF8-B2E7-08DD751516B3}"/>
    <cellStyle name="Comma 3 3 14 10 2" xfId="49122" xr:uid="{315AB2C7-973E-4E3D-97E6-A6F96E72CDBA}"/>
    <cellStyle name="Comma 3 3 14 10 3" xfId="35732" xr:uid="{931EC76F-8A58-48FD-8CDC-90DD685E9B4E}"/>
    <cellStyle name="Comma 3 3 14 11" xfId="10783" xr:uid="{A2B32F51-ABB0-4886-8AB9-A70633A547AC}"/>
    <cellStyle name="Comma 3 3 14 11 2" xfId="51748" xr:uid="{FA007856-37B4-400E-9CF2-203E8CFB4B49}"/>
    <cellStyle name="Comma 3 3 14 11 3" xfId="38358" xr:uid="{AD8327E6-5297-44CD-A7DC-F18AEB38DC4E}"/>
    <cellStyle name="Comma 3 3 14 12" xfId="13408" xr:uid="{BFF10A35-BDF7-41B9-849D-23F282AC2DC7}"/>
    <cellStyle name="Comma 3 3 14 12 2" xfId="54373" xr:uid="{716DC07B-B15B-4F50-B3F8-624EDC2C5A5E}"/>
    <cellStyle name="Comma 3 3 14 12 3" xfId="40983" xr:uid="{30A7A3E8-CD2F-4E12-BE96-DEAAA185326E}"/>
    <cellStyle name="Comma 3 3 14 13" xfId="43609" xr:uid="{21BD671D-1B91-44F6-BC6C-2E02F392ACDF}"/>
    <cellStyle name="Comma 3 3 14 14" xfId="56999" xr:uid="{B2D008D2-FADD-4452-B188-1CBD2080D58B}"/>
    <cellStyle name="Comma 3 3 14 15" xfId="59626" xr:uid="{9C68EC1B-501A-4778-A000-0614D30CA533}"/>
    <cellStyle name="Comma 3 3 14 16" xfId="30219" xr:uid="{DAA72A8F-B3D3-436D-AF17-CBA4B6062EBB}"/>
    <cellStyle name="Comma 3 3 14 17" xfId="19715" xr:uid="{B6E54244-E399-483E-9948-18EE7E8055E6}"/>
    <cellStyle name="Comma 3 3 14 2" xfId="538" xr:uid="{00000000-0005-0000-0000-000057000000}"/>
    <cellStyle name="Comma 3 3 14 2 10" xfId="30479" xr:uid="{5121934D-7204-4DF4-BD3F-14FEDD6E048F}"/>
    <cellStyle name="Comma 3 3 14 2 11" xfId="19975" xr:uid="{49F597D9-4CDA-42F4-B5E0-E1BB6C7C2EF1}"/>
    <cellStyle name="Comma 3 3 14 2 2" xfId="1861" xr:uid="{CA0C21C8-92B2-4A1C-B5F9-81CB463B231F}"/>
    <cellStyle name="Comma 3 3 14 2 2 10" xfId="21297" xr:uid="{0A38124D-90B9-4343-9624-0512655855FD}"/>
    <cellStyle name="Comma 3 3 14 2 2 2" xfId="7113" xr:uid="{8A795471-D63E-4581-9D14-AC3CB1B76CDA}"/>
    <cellStyle name="Comma 3 3 14 2 2 2 2" xfId="18671" xr:uid="{57E0DAD3-306B-467F-B7E0-99EF82EC0EB3}"/>
    <cellStyle name="Comma 3 3 14 2 2 2 2 2" xfId="48078" xr:uid="{4D236C79-663A-409E-84D5-CE4DCA687E36}"/>
    <cellStyle name="Comma 3 3 14 2 2 2 2 3" xfId="29175" xr:uid="{EC1C567B-63F1-4CD7-8E50-44F310D93335}"/>
    <cellStyle name="Comma 3 3 14 2 2 2 3" xfId="34688" xr:uid="{24EA6256-8356-4325-BD7D-184503A48BE7}"/>
    <cellStyle name="Comma 3 3 14 2 2 2 4" xfId="23923" xr:uid="{00DE8DD6-CDCA-43ED-8F06-49D595516185}"/>
    <cellStyle name="Comma 3 3 14 2 2 3" xfId="4488" xr:uid="{00D566E6-9439-4F8A-B932-2D936C69B589}"/>
    <cellStyle name="Comma 3 3 14 2 2 3 2" xfId="50704" xr:uid="{E2B7C003-06F4-4546-8686-70B77809B4E7}"/>
    <cellStyle name="Comma 3 3 14 2 2 3 3" xfId="37314" xr:uid="{87D05669-6155-430F-B23B-402CA93B1940}"/>
    <cellStyle name="Comma 3 3 14 2 2 3 4" xfId="26549" xr:uid="{6B651E6A-7689-4C7B-B664-0234E79DD26F}"/>
    <cellStyle name="Comma 3 3 14 2 2 4" xfId="9739" xr:uid="{E348DDEE-1220-41E4-B9E5-73484F267D36}"/>
    <cellStyle name="Comma 3 3 14 2 2 4 2" xfId="53330" xr:uid="{9DA69381-5F94-49E5-99EA-477A0ECE182E}"/>
    <cellStyle name="Comma 3 3 14 2 2 4 3" xfId="39940" xr:uid="{032C31D4-6035-4E2B-B632-D24B4A38C85D}"/>
    <cellStyle name="Comma 3 3 14 2 2 5" xfId="12365" xr:uid="{CD682F04-ED8A-4B70-98DA-3ACF20876929}"/>
    <cellStyle name="Comma 3 3 14 2 2 5 2" xfId="55955" xr:uid="{F77D77A8-AE4C-44C4-AFE2-9388219FC616}"/>
    <cellStyle name="Comma 3 3 14 2 2 5 3" xfId="42565" xr:uid="{53F5BC02-6F05-47B1-9348-5EC01CF27E26}"/>
    <cellStyle name="Comma 3 3 14 2 2 6" xfId="15518" xr:uid="{F7F6DAF8-24D8-4969-A149-3E639364E893}"/>
    <cellStyle name="Comma 3 3 14 2 2 6 2" xfId="45191" xr:uid="{91B51BB8-DEA4-4039-AAF9-415793C70BA5}"/>
    <cellStyle name="Comma 3 3 14 2 2 7" xfId="58581" xr:uid="{82D1668F-BFA9-4566-86E4-4BAB875EB0E6}"/>
    <cellStyle name="Comma 3 3 14 2 2 8" xfId="61208" xr:uid="{92F5FAFA-81FF-4BB8-A297-325C5E6D2BA6}"/>
    <cellStyle name="Comma 3 3 14 2 2 9" xfId="31801" xr:uid="{4FFAD230-E8E4-490F-A8DB-4DB10E2C52ED}"/>
    <cellStyle name="Comma 3 3 14 2 3" xfId="5791" xr:uid="{BACBAC7D-5B74-47F1-A972-7DEE8718F930}"/>
    <cellStyle name="Comma 3 3 14 2 3 2" xfId="17349" xr:uid="{82E6D8A3-E899-41DE-99A8-0672A56E48AC}"/>
    <cellStyle name="Comma 3 3 14 2 3 2 2" xfId="46756" xr:uid="{8D549133-7882-417B-A2B4-9C3E5B85E424}"/>
    <cellStyle name="Comma 3 3 14 2 3 2 3" xfId="27853" xr:uid="{C1C1FF61-6071-446A-AF31-6A3F455A9767}"/>
    <cellStyle name="Comma 3 3 14 2 3 3" xfId="14196" xr:uid="{4DAF5CFD-6610-4F5C-9557-E1C91253E5DA}"/>
    <cellStyle name="Comma 3 3 14 2 3 3 2" xfId="33366" xr:uid="{B5C23E08-679A-4C6E-8FDE-57225CD6D92D}"/>
    <cellStyle name="Comma 3 3 14 2 3 4" xfId="22601" xr:uid="{CCEE1046-D870-4FE3-B164-3D9B0EC6AC3E}"/>
    <cellStyle name="Comma 3 3 14 2 4" xfId="3166" xr:uid="{385B0F69-7D28-453D-B7EA-48392F928117}"/>
    <cellStyle name="Comma 3 3 14 2 4 2" xfId="16821" xr:uid="{ED586657-9577-462F-8A6D-CF97C25CEECC}"/>
    <cellStyle name="Comma 3 3 14 2 4 2 2" xfId="49382" xr:uid="{BACD3AB1-989D-4A77-A269-DFE2EFD3FF98}"/>
    <cellStyle name="Comma 3 3 14 2 4 3" xfId="35992" xr:uid="{7B7645F1-5E33-4D51-8768-9797B442F944}"/>
    <cellStyle name="Comma 3 3 14 2 4 4" xfId="25227" xr:uid="{2A5F700F-C7A4-4562-8DD9-6CB3C21A1551}"/>
    <cellStyle name="Comma 3 3 14 2 5" xfId="8417" xr:uid="{D0E1CB1B-A2EA-4834-9D69-3F532B99DDDB}"/>
    <cellStyle name="Comma 3 3 14 2 5 2" xfId="52008" xr:uid="{53DF0725-8F20-44C9-A88D-E2736A64CED1}"/>
    <cellStyle name="Comma 3 3 14 2 5 3" xfId="38618" xr:uid="{FDC46641-E95E-4362-9EBD-015E90D98837}"/>
    <cellStyle name="Comma 3 3 14 2 6" xfId="11043" xr:uid="{5BE648D6-611D-4296-9F5E-39477DAA1CE7}"/>
    <cellStyle name="Comma 3 3 14 2 6 2" xfId="54633" xr:uid="{E5968799-586D-4862-A8D7-90F0857A37E3}"/>
    <cellStyle name="Comma 3 3 14 2 6 3" xfId="41243" xr:uid="{731BCAB2-2F13-4430-AA47-00D0F0E4FB0B}"/>
    <cellStyle name="Comma 3 3 14 2 7" xfId="13668" xr:uid="{589E9F0A-9FCD-48D5-9D58-A5FEB6856CC2}"/>
    <cellStyle name="Comma 3 3 14 2 7 2" xfId="43869" xr:uid="{F6F2588C-DF33-43D2-90FB-109FAD0BDDDF}"/>
    <cellStyle name="Comma 3 3 14 2 8" xfId="57259" xr:uid="{1C049AF6-7F04-4606-949E-C0914B977B8A}"/>
    <cellStyle name="Comma 3 3 14 2 9" xfId="59886" xr:uid="{CFB0F2A4-1CD2-49A7-9C57-721ABA7F8B27}"/>
    <cellStyle name="Comma 3 3 14 3" xfId="798" xr:uid="{00000000-0005-0000-0000-000058000000}"/>
    <cellStyle name="Comma 3 3 14 3 10" xfId="30739" xr:uid="{156786D2-1A21-4202-87A7-9A152BC089F8}"/>
    <cellStyle name="Comma 3 3 14 3 11" xfId="20235" xr:uid="{02033D3D-EABE-4408-BBAE-9B9F85A66ECC}"/>
    <cellStyle name="Comma 3 3 14 3 2" xfId="2121" xr:uid="{3BD9AC9E-0FA7-49C9-A116-1ED74F7D701C}"/>
    <cellStyle name="Comma 3 3 14 3 2 10" xfId="21557" xr:uid="{5034A782-48C7-4FD8-A7EC-788DA26C69E7}"/>
    <cellStyle name="Comma 3 3 14 3 2 2" xfId="7373" xr:uid="{69AB3DF1-01ED-4C4D-B549-F6C6968CFAA2}"/>
    <cellStyle name="Comma 3 3 14 3 2 2 2" xfId="18931" xr:uid="{F7F5EECA-7BC6-4859-81A1-CDD24FF66CD8}"/>
    <cellStyle name="Comma 3 3 14 3 2 2 2 2" xfId="48338" xr:uid="{16FEECB1-3049-408E-A782-DACD5F267D56}"/>
    <cellStyle name="Comma 3 3 14 3 2 2 2 3" xfId="29435" xr:uid="{B43BE443-4BB8-436D-A4BD-01F53D27EA21}"/>
    <cellStyle name="Comma 3 3 14 3 2 2 3" xfId="34948" xr:uid="{BA9CC6C7-D2C2-4860-8F6F-804D384ED99F}"/>
    <cellStyle name="Comma 3 3 14 3 2 2 4" xfId="24183" xr:uid="{1B8D7023-F1AD-4B3C-BF28-9181641E1E64}"/>
    <cellStyle name="Comma 3 3 14 3 2 3" xfId="4748" xr:uid="{52FC189E-39E5-44AB-8C33-580A019F2586}"/>
    <cellStyle name="Comma 3 3 14 3 2 3 2" xfId="50964" xr:uid="{3E4DD04C-74A4-4205-A737-9C107CD8C7E0}"/>
    <cellStyle name="Comma 3 3 14 3 2 3 3" xfId="37574" xr:uid="{F15C72CF-2CCB-4994-8F02-32D99B5239B7}"/>
    <cellStyle name="Comma 3 3 14 3 2 3 4" xfId="26809" xr:uid="{089E0425-D4C9-444B-91F0-D98257179590}"/>
    <cellStyle name="Comma 3 3 14 3 2 4" xfId="9999" xr:uid="{D4F6BD7E-C185-4D4C-828B-9682D0F297A2}"/>
    <cellStyle name="Comma 3 3 14 3 2 4 2" xfId="53590" xr:uid="{E1443EE8-AEDB-42B4-8C5A-E557C33AD0E1}"/>
    <cellStyle name="Comma 3 3 14 3 2 4 3" xfId="40200" xr:uid="{4F686DD8-9FE1-43B1-B2BB-844B6910E9FE}"/>
    <cellStyle name="Comma 3 3 14 3 2 5" xfId="12625" xr:uid="{EC13A28B-A9DD-4055-B256-08DB57E94237}"/>
    <cellStyle name="Comma 3 3 14 3 2 5 2" xfId="56215" xr:uid="{354DEEE6-EA33-40A7-AD5A-488DDE8DBFFE}"/>
    <cellStyle name="Comma 3 3 14 3 2 5 3" xfId="42825" xr:uid="{73AC7DB2-248E-49D6-A755-A161C93109DE}"/>
    <cellStyle name="Comma 3 3 14 3 2 6" xfId="15778" xr:uid="{95A80821-4073-4428-B44C-F4AB02C7A0F5}"/>
    <cellStyle name="Comma 3 3 14 3 2 6 2" xfId="45451" xr:uid="{866B3D34-8EBB-4CB1-82C9-7AFA5A483FE8}"/>
    <cellStyle name="Comma 3 3 14 3 2 7" xfId="58841" xr:uid="{0E31B74F-4DA5-4843-80FC-E86A44D5D935}"/>
    <cellStyle name="Comma 3 3 14 3 2 8" xfId="61468" xr:uid="{989BEEDD-2340-4D30-A6E5-70990043D31F}"/>
    <cellStyle name="Comma 3 3 14 3 2 9" xfId="32061" xr:uid="{07FEEB64-F95C-4B8D-AFFE-AA4A778BD67A}"/>
    <cellStyle name="Comma 3 3 14 3 3" xfId="6051" xr:uid="{94072027-6438-4330-B90A-047B0F216887}"/>
    <cellStyle name="Comma 3 3 14 3 3 2" xfId="17609" xr:uid="{E7F85CA8-F39E-4887-8929-9F2BD92DB927}"/>
    <cellStyle name="Comma 3 3 14 3 3 2 2" xfId="47016" xr:uid="{821642DF-B9E0-42D8-A4D6-DC1B61727FBA}"/>
    <cellStyle name="Comma 3 3 14 3 3 2 3" xfId="28113" xr:uid="{6458F19F-7714-4FB1-947F-302BFE341CE1}"/>
    <cellStyle name="Comma 3 3 14 3 3 3" xfId="33626" xr:uid="{87DE4835-7C3D-40B3-8B69-C5AA02C5CF64}"/>
    <cellStyle name="Comma 3 3 14 3 3 4" xfId="22861" xr:uid="{2ABA6569-45CE-4DEC-A57D-B4C51144E7F7}"/>
    <cellStyle name="Comma 3 3 14 3 4" xfId="3426" xr:uid="{AA9A84EA-FE2E-466A-AFBF-55E185CF1C09}"/>
    <cellStyle name="Comma 3 3 14 3 4 2" xfId="49642" xr:uid="{7CCC5CDB-342B-4BED-9746-C5D72BBD17A6}"/>
    <cellStyle name="Comma 3 3 14 3 4 3" xfId="36252" xr:uid="{1E5537EF-DA0F-4527-9A17-D39315F76734}"/>
    <cellStyle name="Comma 3 3 14 3 4 4" xfId="25487" xr:uid="{FE945B9F-635F-4A96-9D86-DEC69D91518A}"/>
    <cellStyle name="Comma 3 3 14 3 5" xfId="8677" xr:uid="{BD6AD9ED-FB47-4753-B5B6-91662C86BFCD}"/>
    <cellStyle name="Comma 3 3 14 3 5 2" xfId="52268" xr:uid="{84428F87-5E8D-4756-9E0F-69D6FD79408F}"/>
    <cellStyle name="Comma 3 3 14 3 5 3" xfId="38878" xr:uid="{597F6B4C-A7DD-4AA9-BFF3-D625249435E1}"/>
    <cellStyle name="Comma 3 3 14 3 6" xfId="11303" xr:uid="{EC081040-D03A-426F-A92B-623C8F3820DD}"/>
    <cellStyle name="Comma 3 3 14 3 6 2" xfId="54893" xr:uid="{2607D7AE-CE4A-42F1-B6D2-9759B386F5D5}"/>
    <cellStyle name="Comma 3 3 14 3 6 3" xfId="41503" xr:uid="{3085B224-E6AD-4CCC-BD76-19B9D29408BA}"/>
    <cellStyle name="Comma 3 3 14 3 7" xfId="14456" xr:uid="{CA99179E-89C0-4328-8E68-6A43312CE63F}"/>
    <cellStyle name="Comma 3 3 14 3 7 2" xfId="44129" xr:uid="{3F28ECB0-0E21-44D3-95D0-5EF3335860FE}"/>
    <cellStyle name="Comma 3 3 14 3 8" xfId="57519" xr:uid="{B792B794-A5C3-49E5-A2C5-1B39D6B205E8}"/>
    <cellStyle name="Comma 3 3 14 3 9" xfId="60146" xr:uid="{8EB3D659-397A-4C48-88E5-E14E254743DC}"/>
    <cellStyle name="Comma 3 3 14 4" xfId="1058" xr:uid="{00000000-0005-0000-0000-000059000000}"/>
    <cellStyle name="Comma 3 3 14 4 10" xfId="30999" xr:uid="{A1CA17C9-2B8E-45C3-979E-285C3845F53F}"/>
    <cellStyle name="Comma 3 3 14 4 11" xfId="20495" xr:uid="{62972F5C-86CD-483E-B174-7489DFDAE331}"/>
    <cellStyle name="Comma 3 3 14 4 2" xfId="2381" xr:uid="{6CEF3089-D4E4-4BEA-9DCA-CCC36A862B19}"/>
    <cellStyle name="Comma 3 3 14 4 2 10" xfId="21817" xr:uid="{3F4554B8-8B4E-4F22-A33F-8F797D0648E4}"/>
    <cellStyle name="Comma 3 3 14 4 2 2" xfId="7633" xr:uid="{4B17EE7E-27C0-493E-A0A2-12395184E0EA}"/>
    <cellStyle name="Comma 3 3 14 4 2 2 2" xfId="19191" xr:uid="{AF65FD30-311B-4592-BBE2-41A29FF9EB20}"/>
    <cellStyle name="Comma 3 3 14 4 2 2 2 2" xfId="48598" xr:uid="{42065053-C748-4BA9-B403-475E0DF38AD7}"/>
    <cellStyle name="Comma 3 3 14 4 2 2 2 3" xfId="29695" xr:uid="{0EA8A74B-6921-423D-ACA6-2EDE13A5DD56}"/>
    <cellStyle name="Comma 3 3 14 4 2 2 3" xfId="35208" xr:uid="{14327F48-D7BC-43B2-89CE-D742F68FB8CF}"/>
    <cellStyle name="Comma 3 3 14 4 2 2 4" xfId="24443" xr:uid="{063E859A-D7C5-4090-A631-E4FDB86D8B9C}"/>
    <cellStyle name="Comma 3 3 14 4 2 3" xfId="5008" xr:uid="{328A95D6-2243-4F41-B578-C557CA05A021}"/>
    <cellStyle name="Comma 3 3 14 4 2 3 2" xfId="51224" xr:uid="{15A7FD43-BAD2-44AC-A760-FC53963C90A4}"/>
    <cellStyle name="Comma 3 3 14 4 2 3 3" xfId="37834" xr:uid="{F954D616-08D6-4387-9693-9ED2A17A8A95}"/>
    <cellStyle name="Comma 3 3 14 4 2 3 4" xfId="27069" xr:uid="{8AAF44CC-641E-406C-85B7-E0006D029248}"/>
    <cellStyle name="Comma 3 3 14 4 2 4" xfId="10259" xr:uid="{851CF2D1-C8EE-437E-B540-9A12D17D223C}"/>
    <cellStyle name="Comma 3 3 14 4 2 4 2" xfId="53850" xr:uid="{2121CFEF-DB2A-44EC-B71B-0BD33EF6A7A6}"/>
    <cellStyle name="Comma 3 3 14 4 2 4 3" xfId="40460" xr:uid="{1B9E37F1-ABA7-4A7E-B5BA-82CF57624D67}"/>
    <cellStyle name="Comma 3 3 14 4 2 5" xfId="12885" xr:uid="{08868B43-89B2-4C28-A755-648E31DB2D3C}"/>
    <cellStyle name="Comma 3 3 14 4 2 5 2" xfId="56475" xr:uid="{AE5BDE3F-19B5-46B9-94AF-A605F6160F08}"/>
    <cellStyle name="Comma 3 3 14 4 2 5 3" xfId="43085" xr:uid="{A278ABC0-CC97-4BBE-9224-74776BFB61DC}"/>
    <cellStyle name="Comma 3 3 14 4 2 6" xfId="16038" xr:uid="{635AE832-8727-401B-A20C-E53795504548}"/>
    <cellStyle name="Comma 3 3 14 4 2 6 2" xfId="45711" xr:uid="{91A20C45-4CED-4B37-9849-1EB615151C8A}"/>
    <cellStyle name="Comma 3 3 14 4 2 7" xfId="59101" xr:uid="{39D3287E-0523-4C20-AA2E-AED6280BCD2D}"/>
    <cellStyle name="Comma 3 3 14 4 2 8" xfId="61728" xr:uid="{1DCD9D7F-7D5B-4A43-8141-619C491E30DA}"/>
    <cellStyle name="Comma 3 3 14 4 2 9" xfId="32321" xr:uid="{89FF3D09-BF73-4EFE-B23E-3D13EBC08303}"/>
    <cellStyle name="Comma 3 3 14 4 3" xfId="6311" xr:uid="{B9B5E916-D776-44F7-9C84-2145FD828200}"/>
    <cellStyle name="Comma 3 3 14 4 3 2" xfId="17869" xr:uid="{5AF3C348-1C33-4D3A-B76A-281FDC516037}"/>
    <cellStyle name="Comma 3 3 14 4 3 2 2" xfId="47276" xr:uid="{9944C6AD-0787-4FAF-BF63-FCCE5E23FE27}"/>
    <cellStyle name="Comma 3 3 14 4 3 2 3" xfId="28373" xr:uid="{8D8C63C2-CC30-407A-9F79-7820C7B8517E}"/>
    <cellStyle name="Comma 3 3 14 4 3 3" xfId="33886" xr:uid="{4D8DC4EE-BD2C-47CF-A668-C3D6BBF684BA}"/>
    <cellStyle name="Comma 3 3 14 4 3 4" xfId="23121" xr:uid="{9F744E6B-797C-47CA-B3E8-F4C62C0D7B07}"/>
    <cellStyle name="Comma 3 3 14 4 4" xfId="3686" xr:uid="{C8E5C191-8681-47C0-8E9A-0451EE7D6858}"/>
    <cellStyle name="Comma 3 3 14 4 4 2" xfId="49902" xr:uid="{686C3E9E-6FEF-46AE-84D8-DAE9D995BB3B}"/>
    <cellStyle name="Comma 3 3 14 4 4 3" xfId="36512" xr:uid="{B1F6A216-8D90-4E95-B9F4-479A45754760}"/>
    <cellStyle name="Comma 3 3 14 4 4 4" xfId="25747" xr:uid="{6246F8CE-B76B-4930-9266-D7F72317475E}"/>
    <cellStyle name="Comma 3 3 14 4 5" xfId="8937" xr:uid="{CF4947D4-1B04-488E-A9FA-F865F687E2D3}"/>
    <cellStyle name="Comma 3 3 14 4 5 2" xfId="52528" xr:uid="{A529EF60-3AF9-48AC-85ED-2AFCD92D07AC}"/>
    <cellStyle name="Comma 3 3 14 4 5 3" xfId="39138" xr:uid="{31340152-C2AB-422C-86AE-A73F4C758A2E}"/>
    <cellStyle name="Comma 3 3 14 4 6" xfId="11563" xr:uid="{A4B1EB3A-CA25-4B07-9389-7A2A6DC942DC}"/>
    <cellStyle name="Comma 3 3 14 4 6 2" xfId="55153" xr:uid="{85D0A31D-86FA-4D53-82B1-BD732CB9C19C}"/>
    <cellStyle name="Comma 3 3 14 4 6 3" xfId="41763" xr:uid="{AC3098A4-DEC3-47FA-A905-4E320A65D8B1}"/>
    <cellStyle name="Comma 3 3 14 4 7" xfId="14716" xr:uid="{7D72728D-4C45-4290-B594-834B73626B5B}"/>
    <cellStyle name="Comma 3 3 14 4 7 2" xfId="44389" xr:uid="{35323964-8495-4573-9DDB-6B3C7553CDF8}"/>
    <cellStyle name="Comma 3 3 14 4 8" xfId="57779" xr:uid="{D2C69741-2F1D-4CF5-B443-80479121221C}"/>
    <cellStyle name="Comma 3 3 14 4 9" xfId="60406" xr:uid="{929BD97C-6389-43AB-8B20-21BCA01044A2}"/>
    <cellStyle name="Comma 3 3 14 5" xfId="1338" xr:uid="{2C9996C6-3E83-4D2D-9664-69F0CA193246}"/>
    <cellStyle name="Comma 3 3 14 5 10" xfId="20775" xr:uid="{6D0E35AA-6338-46D9-8D17-94706069CA4E}"/>
    <cellStyle name="Comma 3 3 14 5 2" xfId="6591" xr:uid="{F88CB3C8-7B07-46F6-8591-F3B5A3C9DB53}"/>
    <cellStyle name="Comma 3 3 14 5 2 2" xfId="18149" xr:uid="{6C473179-0201-4C60-8587-0917C0CC692E}"/>
    <cellStyle name="Comma 3 3 14 5 2 2 2" xfId="47556" xr:uid="{8E773498-21C3-4658-8A57-1B4CBD691C8C}"/>
    <cellStyle name="Comma 3 3 14 5 2 2 3" xfId="28653" xr:uid="{EB3A4A2C-C999-430D-A7FB-F7D7CA0BB268}"/>
    <cellStyle name="Comma 3 3 14 5 2 3" xfId="34166" xr:uid="{5486EE3D-E3A7-405D-89A7-1606C16610E6}"/>
    <cellStyle name="Comma 3 3 14 5 2 4" xfId="23401" xr:uid="{872359CD-9997-4485-A8C2-DB62E9BD4F0B}"/>
    <cellStyle name="Comma 3 3 14 5 3" xfId="3966" xr:uid="{D2911D7C-6DE9-4BEC-B056-3744EA3E73E9}"/>
    <cellStyle name="Comma 3 3 14 5 3 2" xfId="50182" xr:uid="{32F03301-57B1-49F1-9806-BC5ED152B27C}"/>
    <cellStyle name="Comma 3 3 14 5 3 3" xfId="36792" xr:uid="{3AD449BC-A54C-4B87-B94C-08FDCD826F30}"/>
    <cellStyle name="Comma 3 3 14 5 3 4" xfId="26027" xr:uid="{146D7A60-100A-4C2D-B9E6-B943D1E7C203}"/>
    <cellStyle name="Comma 3 3 14 5 4" xfId="9217" xr:uid="{BA6F35CF-8329-4139-9740-874DB23E2ECE}"/>
    <cellStyle name="Comma 3 3 14 5 4 2" xfId="52808" xr:uid="{63932248-2FD0-440B-8EA2-135EE4FD5F44}"/>
    <cellStyle name="Comma 3 3 14 5 4 3" xfId="39418" xr:uid="{659DB5E3-E85D-4577-8F18-6AD00188E0B9}"/>
    <cellStyle name="Comma 3 3 14 5 5" xfId="11843" xr:uid="{9716B789-6098-4772-92D0-71731F84B322}"/>
    <cellStyle name="Comma 3 3 14 5 5 2" xfId="55433" xr:uid="{539DDE68-AB09-4633-A034-D5A132A72C2D}"/>
    <cellStyle name="Comma 3 3 14 5 5 3" xfId="42043" xr:uid="{B07994AB-2DBC-4AFA-9906-70C1143EFC08}"/>
    <cellStyle name="Comma 3 3 14 5 6" xfId="14996" xr:uid="{F392AB8E-88D0-41E3-A6CD-C3A77A4839E5}"/>
    <cellStyle name="Comma 3 3 14 5 6 2" xfId="44669" xr:uid="{A092BFAA-B914-48D4-89AA-C2A0857F635F}"/>
    <cellStyle name="Comma 3 3 14 5 7" xfId="58059" xr:uid="{C951CED2-F2F1-4D56-8480-09F49DD545B5}"/>
    <cellStyle name="Comma 3 3 14 5 8" xfId="60686" xr:uid="{73ABF3C3-B12F-4847-9ED8-A290AD45C8D6}"/>
    <cellStyle name="Comma 3 3 14 5 9" xfId="31279" xr:uid="{42CA0EC0-85D8-438E-AC47-A8C8A6909D1B}"/>
    <cellStyle name="Comma 3 3 14 6" xfId="1601" xr:uid="{395F22F2-1FCF-4202-A797-8292C46CC08D}"/>
    <cellStyle name="Comma 3 3 14 6 10" xfId="21037" xr:uid="{74BB64D1-AD3D-43DB-AE94-71ABF93A4AA9}"/>
    <cellStyle name="Comma 3 3 14 6 2" xfId="6853" xr:uid="{63B60FD5-ACC6-4B0F-A043-0F5D72D67A01}"/>
    <cellStyle name="Comma 3 3 14 6 2 2" xfId="18411" xr:uid="{2E0AAA22-2CDA-4BD9-A388-60268F91C6ED}"/>
    <cellStyle name="Comma 3 3 14 6 2 2 2" xfId="47818" xr:uid="{9D91D39E-9989-45E4-AC22-43B23D0E73BC}"/>
    <cellStyle name="Comma 3 3 14 6 2 2 3" xfId="28915" xr:uid="{8A4F1060-F164-4247-BBD3-5CFAECD041DC}"/>
    <cellStyle name="Comma 3 3 14 6 2 3" xfId="34428" xr:uid="{0E12AD0F-043F-461F-BAF4-1B34EA111345}"/>
    <cellStyle name="Comma 3 3 14 6 2 4" xfId="23663" xr:uid="{413576CF-8EFD-4D7C-971E-4F19D75C145A}"/>
    <cellStyle name="Comma 3 3 14 6 3" xfId="4228" xr:uid="{88053AB2-67B2-4313-9513-25CBEA3D6997}"/>
    <cellStyle name="Comma 3 3 14 6 3 2" xfId="50444" xr:uid="{0B84B09B-4170-4DA0-97C7-4E3E72C60FD8}"/>
    <cellStyle name="Comma 3 3 14 6 3 3" xfId="37054" xr:uid="{7FF6C9B2-45A6-4430-B4E1-FBE1D7E45438}"/>
    <cellStyle name="Comma 3 3 14 6 3 4" xfId="26289" xr:uid="{8AF7F007-19B7-4BA5-AC54-39DFB9B1A4F0}"/>
    <cellStyle name="Comma 3 3 14 6 4" xfId="9479" xr:uid="{BB35D571-B2C1-4722-BED4-0D7D370504BF}"/>
    <cellStyle name="Comma 3 3 14 6 4 2" xfId="53070" xr:uid="{E2FC433E-F0FA-4315-9A0C-17852DB8659D}"/>
    <cellStyle name="Comma 3 3 14 6 4 3" xfId="39680" xr:uid="{2390C5EA-3276-4C40-B723-6EA367952498}"/>
    <cellStyle name="Comma 3 3 14 6 5" xfId="12105" xr:uid="{BA47DFEF-BD77-4996-B60A-D194BFEA5C16}"/>
    <cellStyle name="Comma 3 3 14 6 5 2" xfId="55695" xr:uid="{A7E9B3EE-9473-4A0C-AD59-5C14D5E83163}"/>
    <cellStyle name="Comma 3 3 14 6 5 3" xfId="42305" xr:uid="{ACCED54B-4931-4288-9EC2-D3362F438D1B}"/>
    <cellStyle name="Comma 3 3 14 6 6" xfId="15258" xr:uid="{3ABD8B3B-8691-430D-8160-5147C9F23D09}"/>
    <cellStyle name="Comma 3 3 14 6 6 2" xfId="44931" xr:uid="{FCF0A24F-63EF-4989-9F59-8D95E4AF5DEC}"/>
    <cellStyle name="Comma 3 3 14 6 7" xfId="58321" xr:uid="{E8873F42-0CC3-4F72-8C32-9962A6944923}"/>
    <cellStyle name="Comma 3 3 14 6 8" xfId="60948" xr:uid="{A06AE577-D2A0-431C-9D5D-61330CB6A23B}"/>
    <cellStyle name="Comma 3 3 14 6 9" xfId="31541" xr:uid="{339ADA92-8389-4EBC-B682-7BC9E95CAAA8}"/>
    <cellStyle name="Comma 3 3 14 7" xfId="2644" xr:uid="{A10AD52B-7F7B-4CD1-9A24-E7D14CAE88D1}"/>
    <cellStyle name="Comma 3 3 14 7 10" xfId="22079" xr:uid="{B208EF6B-2131-48A5-A547-26EB2F7F1DA8}"/>
    <cellStyle name="Comma 3 3 14 7 2" xfId="7895" xr:uid="{8A32537D-57D6-40F0-ACF1-4FA932C85A0E}"/>
    <cellStyle name="Comma 3 3 14 7 2 2" xfId="19453" xr:uid="{C808EAB0-8C13-44FA-AE20-49A358B3039E}"/>
    <cellStyle name="Comma 3 3 14 7 2 2 2" xfId="48860" xr:uid="{22CE5B76-46DF-450F-B0D1-2C9C978D580F}"/>
    <cellStyle name="Comma 3 3 14 7 2 2 3" xfId="29957" xr:uid="{93C4844F-EC84-480B-B511-87F9DF88CCA0}"/>
    <cellStyle name="Comma 3 3 14 7 2 3" xfId="35470" xr:uid="{BA58C0C6-DAB6-45F3-ADD5-E725098AEA8A}"/>
    <cellStyle name="Comma 3 3 14 7 2 4" xfId="24705" xr:uid="{2438A2A2-A71F-487B-B47A-C782D6DE68D5}"/>
    <cellStyle name="Comma 3 3 14 7 3" xfId="5270" xr:uid="{032CC91D-A253-421B-956F-2D6E20FB5ABE}"/>
    <cellStyle name="Comma 3 3 14 7 3 2" xfId="51486" xr:uid="{806401CA-23F0-44D2-AA7E-C7EA25EA86A2}"/>
    <cellStyle name="Comma 3 3 14 7 3 3" xfId="38096" xr:uid="{5EB9D378-FBCB-4A62-8C86-79B397FF589D}"/>
    <cellStyle name="Comma 3 3 14 7 3 4" xfId="27331" xr:uid="{D564AF50-8B42-4697-980D-590F1DEC8FAE}"/>
    <cellStyle name="Comma 3 3 14 7 4" xfId="10521" xr:uid="{A50F8A39-0EF8-4AA2-BD9E-3FCAB17704B4}"/>
    <cellStyle name="Comma 3 3 14 7 4 2" xfId="54112" xr:uid="{41DDF3E0-AB3F-4048-85C9-A4531D29348F}"/>
    <cellStyle name="Comma 3 3 14 7 4 3" xfId="40722" xr:uid="{2E202758-7FF5-40D8-BF70-F7077DAC55AE}"/>
    <cellStyle name="Comma 3 3 14 7 5" xfId="13147" xr:uid="{AF531D70-6642-4C09-9418-38EBF64E5EAD}"/>
    <cellStyle name="Comma 3 3 14 7 5 2" xfId="56737" xr:uid="{4BE643B9-14F8-4A6C-8DA1-05CDB221B356}"/>
    <cellStyle name="Comma 3 3 14 7 5 3" xfId="43347" xr:uid="{DCDC202A-0E7C-4815-BC9C-7EE7DDF68779}"/>
    <cellStyle name="Comma 3 3 14 7 6" xfId="16300" xr:uid="{0CED8F9F-52BA-4A81-834A-428E988DEAC0}"/>
    <cellStyle name="Comma 3 3 14 7 6 2" xfId="45973" xr:uid="{9392838B-5EE7-44BA-A144-9B409C1D1512}"/>
    <cellStyle name="Comma 3 3 14 7 7" xfId="59363" xr:uid="{FE13E4FF-3224-4A7C-BB9C-D5B693AC0E34}"/>
    <cellStyle name="Comma 3 3 14 7 8" xfId="61990" xr:uid="{59895FF8-832A-4AE8-BF5D-C248648AFC84}"/>
    <cellStyle name="Comma 3 3 14 7 9" xfId="32583" xr:uid="{83B98B77-EDA3-479B-813B-253DDE5EC395}"/>
    <cellStyle name="Comma 3 3 14 8" xfId="5531" xr:uid="{4DE09A5B-BAEA-4ABE-98FD-AF1D9240D58B}"/>
    <cellStyle name="Comma 3 3 14 8 2" xfId="17089" xr:uid="{77C6574B-2CE1-4B2F-BCF9-1B34AB831BAF}"/>
    <cellStyle name="Comma 3 3 14 8 2 2" xfId="46235" xr:uid="{38BBC62B-38D2-42E2-96C0-BD9415B48D09}"/>
    <cellStyle name="Comma 3 3 14 8 2 3" xfId="27593" xr:uid="{C1F490A4-FFE1-4171-A6D4-7446311D5888}"/>
    <cellStyle name="Comma 3 3 14 8 3" xfId="13936" xr:uid="{37CFE35B-B3C1-4FB7-B390-FC6AB170C8AB}"/>
    <cellStyle name="Comma 3 3 14 8 3 2" xfId="32845" xr:uid="{A8A7AE87-AA3D-479D-A688-39BB8FDEA390}"/>
    <cellStyle name="Comma 3 3 14 8 4" xfId="22341" xr:uid="{49487F16-BDC8-4538-ABC1-6EDA0444C5DD}"/>
    <cellStyle name="Comma 3 3 14 9" xfId="2906" xr:uid="{AB374222-CC5B-472F-AEFA-B16CBD770B4F}"/>
    <cellStyle name="Comma 3 3 14 9 2" xfId="16561" xr:uid="{92CBF587-CF70-44DD-8018-8E8C0BA7C65B}"/>
    <cellStyle name="Comma 3 3 14 9 2 2" xfId="46496" xr:uid="{651AC5AA-989B-4F8A-B022-78DEE8C50D1F}"/>
    <cellStyle name="Comma 3 3 14 9 3" xfId="33106" xr:uid="{726AFA5A-1056-4697-8FC0-315F999CA0C9}"/>
    <cellStyle name="Comma 3 3 14 9 4" xfId="24967" xr:uid="{60C43F5D-1C05-4D28-8727-849FC488C114}"/>
    <cellStyle name="Comma 3 3 15" xfId="294" xr:uid="{00000000-0005-0000-0000-00005A000000}"/>
    <cellStyle name="Comma 3 3 15 10" xfId="30235" xr:uid="{EC67AA57-9CD1-47FF-97C3-8DA320FEC89B}"/>
    <cellStyle name="Comma 3 3 15 11" xfId="19731" xr:uid="{DA124F2D-DB27-4A2B-8D6A-91B6CE60567D}"/>
    <cellStyle name="Comma 3 3 15 2" xfId="1617" xr:uid="{F945856A-A8CF-492E-A97A-CA2FD9579D81}"/>
    <cellStyle name="Comma 3 3 15 2 10" xfId="21053" xr:uid="{C340E622-F079-4731-99AF-809328D0EBF9}"/>
    <cellStyle name="Comma 3 3 15 2 2" xfId="6869" xr:uid="{13DB4DB2-E8D7-42C6-99FB-1A5F62D816B6}"/>
    <cellStyle name="Comma 3 3 15 2 2 2" xfId="18427" xr:uid="{B4863E51-481E-4FCA-B3B2-1E150E2B43D5}"/>
    <cellStyle name="Comma 3 3 15 2 2 2 2" xfId="47834" xr:uid="{F9B47E17-EF0E-4F63-8357-47E7ED8ECF36}"/>
    <cellStyle name="Comma 3 3 15 2 2 2 3" xfId="28931" xr:uid="{AD04AB5E-CE05-436D-81E5-78E2DAA4958F}"/>
    <cellStyle name="Comma 3 3 15 2 2 3" xfId="34444" xr:uid="{E4F9C65B-8499-41B4-B0AE-DB632550D9C9}"/>
    <cellStyle name="Comma 3 3 15 2 2 4" xfId="23679" xr:uid="{F56531D4-8D01-4016-B8C9-1DB1C333B25A}"/>
    <cellStyle name="Comma 3 3 15 2 3" xfId="4244" xr:uid="{C3A91030-A4FE-4382-8F5B-39E231790E6A}"/>
    <cellStyle name="Comma 3 3 15 2 3 2" xfId="50460" xr:uid="{B4B9FF68-6B87-410C-A86C-02F6DBA32D24}"/>
    <cellStyle name="Comma 3 3 15 2 3 3" xfId="37070" xr:uid="{8491CD4C-47B1-426E-BD10-863334261098}"/>
    <cellStyle name="Comma 3 3 15 2 3 4" xfId="26305" xr:uid="{74C2A155-967B-43BE-BDF0-7C0D8E223F0E}"/>
    <cellStyle name="Comma 3 3 15 2 4" xfId="9495" xr:uid="{93F2B8F6-EF16-426B-AE59-B2210F2A761F}"/>
    <cellStyle name="Comma 3 3 15 2 4 2" xfId="53086" xr:uid="{1348256A-2B48-4EE5-8559-54513D460B19}"/>
    <cellStyle name="Comma 3 3 15 2 4 3" xfId="39696" xr:uid="{E8355240-CFCC-407B-8F37-DB10349DA44F}"/>
    <cellStyle name="Comma 3 3 15 2 5" xfId="12121" xr:uid="{81B65A2F-A6AC-43CD-8498-F5E5D4723726}"/>
    <cellStyle name="Comma 3 3 15 2 5 2" xfId="55711" xr:uid="{F01252BD-E6E5-4C68-94A6-D6930A6E6E14}"/>
    <cellStyle name="Comma 3 3 15 2 5 3" xfId="42321" xr:uid="{B09B63CC-6581-41BB-BD95-6AE17786A48A}"/>
    <cellStyle name="Comma 3 3 15 2 6" xfId="15274" xr:uid="{DB4DF04C-412B-49FC-9936-A3FB400B0272}"/>
    <cellStyle name="Comma 3 3 15 2 6 2" xfId="44947" xr:uid="{1F51AE63-A020-4319-90DC-A176AB137472}"/>
    <cellStyle name="Comma 3 3 15 2 7" xfId="58337" xr:uid="{C5696BA9-2726-4DEA-914D-27EEC5D33B84}"/>
    <cellStyle name="Comma 3 3 15 2 8" xfId="60964" xr:uid="{07698D18-2DC0-4700-AC35-611221E901F1}"/>
    <cellStyle name="Comma 3 3 15 2 9" xfId="31557" xr:uid="{2D2F6324-C013-4A7C-9A5F-A32C8779171B}"/>
    <cellStyle name="Comma 3 3 15 3" xfId="5547" xr:uid="{FECA8125-D4F3-406E-801B-093139F6D5EF}"/>
    <cellStyle name="Comma 3 3 15 3 2" xfId="17105" xr:uid="{4B43B155-3ABA-4260-956B-A2D47523B512}"/>
    <cellStyle name="Comma 3 3 15 3 2 2" xfId="46512" xr:uid="{93852CBA-7120-4496-8900-17A41341D777}"/>
    <cellStyle name="Comma 3 3 15 3 2 3" xfId="27609" xr:uid="{93B3CFFD-4904-4DAA-B19E-3CBC2CBD3AF8}"/>
    <cellStyle name="Comma 3 3 15 3 3" xfId="13952" xr:uid="{4ACF3F14-EE4F-421F-869D-B1ECA1A7AA20}"/>
    <cellStyle name="Comma 3 3 15 3 3 2" xfId="33122" xr:uid="{6014E9CB-CBD2-41D7-B1EB-2F47FAC4BFFF}"/>
    <cellStyle name="Comma 3 3 15 3 4" xfId="22357" xr:uid="{CA525556-DCCD-4A71-B4C6-8DD1AC8F7A54}"/>
    <cellStyle name="Comma 3 3 15 4" xfId="2922" xr:uid="{2E307F47-2459-42B4-96B2-47AC9E57F876}"/>
    <cellStyle name="Comma 3 3 15 4 2" xfId="16577" xr:uid="{A1A46D57-CE09-4ECB-B6AD-07FB5263D5D7}"/>
    <cellStyle name="Comma 3 3 15 4 2 2" xfId="49138" xr:uid="{12045A17-C475-4025-8341-885F007308E1}"/>
    <cellStyle name="Comma 3 3 15 4 3" xfId="35748" xr:uid="{025681F8-8435-4756-A4CF-BD8D287AF8CF}"/>
    <cellStyle name="Comma 3 3 15 4 4" xfId="24983" xr:uid="{63F2561E-7690-4E2B-B1AB-AD7183C7FB43}"/>
    <cellStyle name="Comma 3 3 15 5" xfId="8173" xr:uid="{83C2BAC1-4F22-4DD5-8F36-476AD1FC7C8F}"/>
    <cellStyle name="Comma 3 3 15 5 2" xfId="51764" xr:uid="{6A2ACDE8-3439-40EA-948D-C3A4FDD56B2C}"/>
    <cellStyle name="Comma 3 3 15 5 3" xfId="38374" xr:uid="{174B52C6-3AEA-4D51-A428-F4A402E57C7F}"/>
    <cellStyle name="Comma 3 3 15 6" xfId="10799" xr:uid="{3FFE5052-6BE6-4455-9EC3-FD19B8909CFA}"/>
    <cellStyle name="Comma 3 3 15 6 2" xfId="54389" xr:uid="{02035C33-2B85-4748-B03A-54D85C5488F5}"/>
    <cellStyle name="Comma 3 3 15 6 3" xfId="40999" xr:uid="{880F17B4-0488-4F5C-8711-521C2598C3CF}"/>
    <cellStyle name="Comma 3 3 15 7" xfId="13424" xr:uid="{7C7989B5-7CED-4B5C-94BD-B2F283B89E03}"/>
    <cellStyle name="Comma 3 3 15 7 2" xfId="43625" xr:uid="{0C639D3F-ECF2-41AC-927D-4BA10939EA14}"/>
    <cellStyle name="Comma 3 3 15 8" xfId="57015" xr:uid="{40769F84-5A93-4541-A876-2FDD570638AD}"/>
    <cellStyle name="Comma 3 3 15 9" xfId="59642" xr:uid="{2FDA622D-99A0-48D1-99EE-739C914DFA3C}"/>
    <cellStyle name="Comma 3 3 16" xfId="554" xr:uid="{00000000-0005-0000-0000-00005B000000}"/>
    <cellStyle name="Comma 3 3 16 10" xfId="30495" xr:uid="{0EA3C409-D503-45DE-B467-A98A6C7B366B}"/>
    <cellStyle name="Comma 3 3 16 11" xfId="19991" xr:uid="{41D43247-74FB-46BA-9203-4B5734CF58A6}"/>
    <cellStyle name="Comma 3 3 16 2" xfId="1877" xr:uid="{7C2B0249-B0FD-405A-8790-497A763269E6}"/>
    <cellStyle name="Comma 3 3 16 2 10" xfId="21313" xr:uid="{F87B5863-EC82-43B0-835E-F536EE4FC717}"/>
    <cellStyle name="Comma 3 3 16 2 2" xfId="7129" xr:uid="{D2775B96-16F2-42FB-B6DD-6AB4650B7047}"/>
    <cellStyle name="Comma 3 3 16 2 2 2" xfId="18687" xr:uid="{8D576BC7-640B-4AE4-AF69-CBAFBF7AF61F}"/>
    <cellStyle name="Comma 3 3 16 2 2 2 2" xfId="48094" xr:uid="{74EE27D9-CB92-415A-9AF8-294D2792C318}"/>
    <cellStyle name="Comma 3 3 16 2 2 2 3" xfId="29191" xr:uid="{9C34E18A-1886-432F-8FA4-F252560068EF}"/>
    <cellStyle name="Comma 3 3 16 2 2 3" xfId="34704" xr:uid="{D01579FE-9A3A-42E7-8267-4CB4BD0E1BC9}"/>
    <cellStyle name="Comma 3 3 16 2 2 4" xfId="23939" xr:uid="{29E32EC9-8E56-4A93-874F-43DDAD70C45D}"/>
    <cellStyle name="Comma 3 3 16 2 3" xfId="4504" xr:uid="{07AB3C95-11D7-499B-B185-41744D7A07F8}"/>
    <cellStyle name="Comma 3 3 16 2 3 2" xfId="50720" xr:uid="{637D8874-6939-465C-904A-4391D2522793}"/>
    <cellStyle name="Comma 3 3 16 2 3 3" xfId="37330" xr:uid="{C29EBDB1-A1D2-4662-9DAE-99D42263A139}"/>
    <cellStyle name="Comma 3 3 16 2 3 4" xfId="26565" xr:uid="{583919BD-F6AB-4971-864F-D073B6823F87}"/>
    <cellStyle name="Comma 3 3 16 2 4" xfId="9755" xr:uid="{7547A392-9998-4070-AB7D-7D8F035F328F}"/>
    <cellStyle name="Comma 3 3 16 2 4 2" xfId="53346" xr:uid="{DEDE0CCB-B5B0-482B-9624-3755BE8356FE}"/>
    <cellStyle name="Comma 3 3 16 2 4 3" xfId="39956" xr:uid="{3284E1C8-4DD8-43CB-B981-6D0B756E1210}"/>
    <cellStyle name="Comma 3 3 16 2 5" xfId="12381" xr:uid="{D5C1BCBB-C32D-48F0-862B-A44FD47182EF}"/>
    <cellStyle name="Comma 3 3 16 2 5 2" xfId="55971" xr:uid="{A74AF738-E55B-4F55-9EF4-DEB91ECD7F72}"/>
    <cellStyle name="Comma 3 3 16 2 5 3" xfId="42581" xr:uid="{B4456B96-B160-4FF9-9345-2DB84904CBC3}"/>
    <cellStyle name="Comma 3 3 16 2 6" xfId="15534" xr:uid="{DB5DD5CE-612C-4FF8-92E8-CB125AF971C5}"/>
    <cellStyle name="Comma 3 3 16 2 6 2" xfId="45207" xr:uid="{9407A5F7-EA21-494B-892B-7D57D7B27592}"/>
    <cellStyle name="Comma 3 3 16 2 7" xfId="58597" xr:uid="{30C78CA9-A176-43A6-9EE3-78C0D816A18B}"/>
    <cellStyle name="Comma 3 3 16 2 8" xfId="61224" xr:uid="{0A2DEC68-8962-468A-B549-54A79B2C00E3}"/>
    <cellStyle name="Comma 3 3 16 2 9" xfId="31817" xr:uid="{339DFB1B-A927-4C47-A1E3-C471E0518DA7}"/>
    <cellStyle name="Comma 3 3 16 3" xfId="5807" xr:uid="{60B14EC5-6A2D-4CB4-A3A8-3BD686F22DD7}"/>
    <cellStyle name="Comma 3 3 16 3 2" xfId="17365" xr:uid="{58D992AB-AA0D-46C8-BBD9-EDA5A1781C00}"/>
    <cellStyle name="Comma 3 3 16 3 2 2" xfId="46772" xr:uid="{7E79E327-0401-4AE5-8D5D-8CDFFE007877}"/>
    <cellStyle name="Comma 3 3 16 3 2 3" xfId="27869" xr:uid="{0E733C48-E297-4F15-AD51-8A76F5B22D89}"/>
    <cellStyle name="Comma 3 3 16 3 3" xfId="14212" xr:uid="{99826322-5030-4D35-9FAF-06BC7044BE6B}"/>
    <cellStyle name="Comma 3 3 16 3 3 2" xfId="33382" xr:uid="{875AF204-AE60-423B-BF5A-B8832E3509D2}"/>
    <cellStyle name="Comma 3 3 16 3 4" xfId="22617" xr:uid="{8A23F4E5-F196-495B-A1CE-D5CCD5774FD6}"/>
    <cellStyle name="Comma 3 3 16 4" xfId="3182" xr:uid="{D868F66E-EECE-4FF4-8AD6-570D568F9B97}"/>
    <cellStyle name="Comma 3 3 16 4 2" xfId="16837" xr:uid="{93964B50-D960-4376-A4C8-593B90F04CB4}"/>
    <cellStyle name="Comma 3 3 16 4 2 2" xfId="49398" xr:uid="{1BC78026-DF8F-4058-B9D1-43EF3EE29F96}"/>
    <cellStyle name="Comma 3 3 16 4 3" xfId="36008" xr:uid="{534EC577-3290-40F7-A934-B92260BAED6F}"/>
    <cellStyle name="Comma 3 3 16 4 4" xfId="25243" xr:uid="{40118539-B5AA-406D-9CEC-B2EB88FD2354}"/>
    <cellStyle name="Comma 3 3 16 5" xfId="8433" xr:uid="{86B1BE4D-AE14-4CE0-AB33-19D98EB143D8}"/>
    <cellStyle name="Comma 3 3 16 5 2" xfId="52024" xr:uid="{630C2446-C6BE-4DC9-B183-2BADE656C226}"/>
    <cellStyle name="Comma 3 3 16 5 3" xfId="38634" xr:uid="{2891EA1A-77FE-4FC0-AB9D-A332DB50FABB}"/>
    <cellStyle name="Comma 3 3 16 6" xfId="11059" xr:uid="{8E26BAE1-2AA6-473E-BB13-A322B72EBB3F}"/>
    <cellStyle name="Comma 3 3 16 6 2" xfId="54649" xr:uid="{9C9E67CA-BE53-440C-90F7-34811AFCC2D8}"/>
    <cellStyle name="Comma 3 3 16 6 3" xfId="41259" xr:uid="{628C8AB6-8CB9-4CB9-8536-967E8A818484}"/>
    <cellStyle name="Comma 3 3 16 7" xfId="13684" xr:uid="{C2000B93-F547-4155-BE6D-870A38878B75}"/>
    <cellStyle name="Comma 3 3 16 7 2" xfId="43885" xr:uid="{EB23F382-9AC7-43C3-A5A9-9C129D635364}"/>
    <cellStyle name="Comma 3 3 16 8" xfId="57275" xr:uid="{97EF11A4-62A1-4564-9605-6DA8E480CFBF}"/>
    <cellStyle name="Comma 3 3 16 9" xfId="59902" xr:uid="{18F3D9E8-0940-47D3-8C38-F1A3075D2078}"/>
    <cellStyle name="Comma 3 3 17" xfId="814" xr:uid="{00000000-0005-0000-0000-00005C000000}"/>
    <cellStyle name="Comma 3 3 17 10" xfId="30755" xr:uid="{39BF0133-C667-4148-9CE9-D57B8035D4D6}"/>
    <cellStyle name="Comma 3 3 17 11" xfId="20251" xr:uid="{013F9135-B1D0-4048-AE16-519ECDBEE9B4}"/>
    <cellStyle name="Comma 3 3 17 2" xfId="2137" xr:uid="{4FE8AE61-B238-4832-9380-890DC5843AC7}"/>
    <cellStyle name="Comma 3 3 17 2 10" xfId="21573" xr:uid="{88A646C1-FC45-4871-B65A-B885D4C2A5EB}"/>
    <cellStyle name="Comma 3 3 17 2 2" xfId="7389" xr:uid="{EBD05842-54C3-4B6B-86A2-9E88D2C64167}"/>
    <cellStyle name="Comma 3 3 17 2 2 2" xfId="18947" xr:uid="{CE77FF53-C8D6-4126-BE87-01FF6D01920A}"/>
    <cellStyle name="Comma 3 3 17 2 2 2 2" xfId="48354" xr:uid="{E405C1BD-B1E3-4D60-8A56-784FE26280E0}"/>
    <cellStyle name="Comma 3 3 17 2 2 2 3" xfId="29451" xr:uid="{DDE1DD71-A4CF-43E0-9FAC-69737D75E62B}"/>
    <cellStyle name="Comma 3 3 17 2 2 3" xfId="34964" xr:uid="{6CDF8F76-C387-4C30-B764-B7E0098A4533}"/>
    <cellStyle name="Comma 3 3 17 2 2 4" xfId="24199" xr:uid="{13440283-FFE1-43FC-BB96-3E51727209A4}"/>
    <cellStyle name="Comma 3 3 17 2 3" xfId="4764" xr:uid="{E610592A-7DD0-43D5-B486-182B1E45788D}"/>
    <cellStyle name="Comma 3 3 17 2 3 2" xfId="50980" xr:uid="{8CBD53D6-AC2D-4DF0-9827-4B00EEC02BD4}"/>
    <cellStyle name="Comma 3 3 17 2 3 3" xfId="37590" xr:uid="{BB6F76E0-4D1C-4C4B-9713-B7C24D847411}"/>
    <cellStyle name="Comma 3 3 17 2 3 4" xfId="26825" xr:uid="{B33A375E-127C-4D72-B9AA-70043DA41880}"/>
    <cellStyle name="Comma 3 3 17 2 4" xfId="10015" xr:uid="{B401870D-6960-4540-A28B-D0C96AD6D338}"/>
    <cellStyle name="Comma 3 3 17 2 4 2" xfId="53606" xr:uid="{A4645E4B-B2BA-48A8-BFE6-01EDF8561DE6}"/>
    <cellStyle name="Comma 3 3 17 2 4 3" xfId="40216" xr:uid="{5B0B90DC-41BF-4BF9-847F-34A66695CE19}"/>
    <cellStyle name="Comma 3 3 17 2 5" xfId="12641" xr:uid="{4C9340D3-7343-4B49-98C1-E482E1F1D2D2}"/>
    <cellStyle name="Comma 3 3 17 2 5 2" xfId="56231" xr:uid="{8B780788-8084-4AB5-B979-E528FD9F8776}"/>
    <cellStyle name="Comma 3 3 17 2 5 3" xfId="42841" xr:uid="{0742F919-C239-473F-B0A7-ADC54106B359}"/>
    <cellStyle name="Comma 3 3 17 2 6" xfId="15794" xr:uid="{653B3170-33B2-4040-9B39-36AA13EECB70}"/>
    <cellStyle name="Comma 3 3 17 2 6 2" xfId="45467" xr:uid="{C633F574-D84D-4798-8E62-5EACDCFCC010}"/>
    <cellStyle name="Comma 3 3 17 2 7" xfId="58857" xr:uid="{647ADBE6-E956-4747-BE34-633D35BB8BC7}"/>
    <cellStyle name="Comma 3 3 17 2 8" xfId="61484" xr:uid="{197B3D7A-18F3-41F8-94DB-143A5D4CFCD0}"/>
    <cellStyle name="Comma 3 3 17 2 9" xfId="32077" xr:uid="{0A232935-D2BB-4853-B1DF-59E24C563DF1}"/>
    <cellStyle name="Comma 3 3 17 3" xfId="6067" xr:uid="{38105E61-8A62-4C31-8395-A1CA26821B4A}"/>
    <cellStyle name="Comma 3 3 17 3 2" xfId="17625" xr:uid="{A07E6E34-1841-4E8F-87B1-94B09E8CB546}"/>
    <cellStyle name="Comma 3 3 17 3 2 2" xfId="47032" xr:uid="{E108D28B-8E25-4564-9109-9B91710D83D9}"/>
    <cellStyle name="Comma 3 3 17 3 2 3" xfId="28129" xr:uid="{E96EEA14-BECC-47F0-AFF4-47B72F0CDD58}"/>
    <cellStyle name="Comma 3 3 17 3 3" xfId="33642" xr:uid="{BF141121-78F0-47F6-BE73-2EB426333000}"/>
    <cellStyle name="Comma 3 3 17 3 4" xfId="22877" xr:uid="{A9A8E40C-99B5-4801-AAAA-8FBC624858FD}"/>
    <cellStyle name="Comma 3 3 17 4" xfId="3442" xr:uid="{3B36808D-7EF8-43A1-98B3-929D9E3318A9}"/>
    <cellStyle name="Comma 3 3 17 4 2" xfId="49658" xr:uid="{29DF5901-7D3F-4B83-BFBA-DED18D96ECCF}"/>
    <cellStyle name="Comma 3 3 17 4 3" xfId="36268" xr:uid="{7F36E6AA-AC5C-4AF1-BC8A-44FC4B897F6F}"/>
    <cellStyle name="Comma 3 3 17 4 4" xfId="25503" xr:uid="{35E16C30-0DBD-437F-98AC-39AF175694FA}"/>
    <cellStyle name="Comma 3 3 17 5" xfId="8693" xr:uid="{79E11CC2-4439-4FF6-B5D2-F9D91740EBA2}"/>
    <cellStyle name="Comma 3 3 17 5 2" xfId="52284" xr:uid="{06D1DEF6-54AA-4374-9B59-66FCF4FA5C0E}"/>
    <cellStyle name="Comma 3 3 17 5 3" xfId="38894" xr:uid="{A3BD54BF-68AA-41EC-88F7-CEC2EA64025F}"/>
    <cellStyle name="Comma 3 3 17 6" xfId="11319" xr:uid="{76D6F6A6-02CC-4971-8B81-D8B108B6AA89}"/>
    <cellStyle name="Comma 3 3 17 6 2" xfId="54909" xr:uid="{CAAF116F-889E-47DA-A3CB-CD4F9C46E325}"/>
    <cellStyle name="Comma 3 3 17 6 3" xfId="41519" xr:uid="{B9E5EB4D-0522-471D-B8B4-AAF5CBF9E98E}"/>
    <cellStyle name="Comma 3 3 17 7" xfId="14472" xr:uid="{822EF684-18D2-47A7-8204-0CDF97613313}"/>
    <cellStyle name="Comma 3 3 17 7 2" xfId="44145" xr:uid="{B09A7034-8529-48DC-824F-32E045EBF8C5}"/>
    <cellStyle name="Comma 3 3 17 8" xfId="57535" xr:uid="{3861CA4C-9957-4F48-8C29-74450F887EF9}"/>
    <cellStyle name="Comma 3 3 17 9" xfId="60162" xr:uid="{19323AD1-A2CC-4AF3-AEC6-9046883B82A9}"/>
    <cellStyle name="Comma 3 3 18" xfId="1075" xr:uid="{7A8293D2-02FF-4D99-826E-0D00655E6FFA}"/>
    <cellStyle name="Comma 3 3 18 10" xfId="20512" xr:uid="{D885839E-50BA-4678-81BE-0FB6DBDC2227}"/>
    <cellStyle name="Comma 3 3 18 2" xfId="6328" xr:uid="{5B9D6EDC-2C9F-451D-B550-A45B88D5F1D4}"/>
    <cellStyle name="Comma 3 3 18 2 2" xfId="17886" xr:uid="{8CE77F6C-3A6F-4DA7-B5C3-8012186446E8}"/>
    <cellStyle name="Comma 3 3 18 2 2 2" xfId="47293" xr:uid="{CD254684-E0E8-47B3-B7E0-36879C8880DC}"/>
    <cellStyle name="Comma 3 3 18 2 2 3" xfId="28390" xr:uid="{A91464E6-A92B-47A2-86CE-40973A2C320A}"/>
    <cellStyle name="Comma 3 3 18 2 3" xfId="33903" xr:uid="{1741B728-9FC2-4985-9521-7FDC0B948044}"/>
    <cellStyle name="Comma 3 3 18 2 4" xfId="23138" xr:uid="{13107739-FE23-4F17-8D15-CF3BC39EE0C4}"/>
    <cellStyle name="Comma 3 3 18 3" xfId="3703" xr:uid="{F257A9FE-382A-4D43-8590-E7CA96F36837}"/>
    <cellStyle name="Comma 3 3 18 3 2" xfId="49919" xr:uid="{035BF4DC-11F3-4B58-9699-30698AAFFAEE}"/>
    <cellStyle name="Comma 3 3 18 3 3" xfId="36529" xr:uid="{E7825B01-878F-434B-81F3-D3DD8EED2097}"/>
    <cellStyle name="Comma 3 3 18 3 4" xfId="25764" xr:uid="{0A20DCB8-6A6D-4EC9-BC3F-2F5124A0B8FF}"/>
    <cellStyle name="Comma 3 3 18 4" xfId="8954" xr:uid="{42519131-9209-42A8-A2E3-B05BBCD15119}"/>
    <cellStyle name="Comma 3 3 18 4 2" xfId="52545" xr:uid="{3B697AF6-E56E-4976-9635-EC992B7B131C}"/>
    <cellStyle name="Comma 3 3 18 4 3" xfId="39155" xr:uid="{34CF86C1-B919-42C0-BEF3-34C98F230E12}"/>
    <cellStyle name="Comma 3 3 18 5" xfId="11580" xr:uid="{5BA584C7-0528-454D-9BCE-D75F6D3B7DE8}"/>
    <cellStyle name="Comma 3 3 18 5 2" xfId="55170" xr:uid="{D04F2DBF-505D-402E-AAF0-D5FFB1B8CF14}"/>
    <cellStyle name="Comma 3 3 18 5 3" xfId="41780" xr:uid="{0824B3CD-E255-4B21-837E-989057A5C587}"/>
    <cellStyle name="Comma 3 3 18 6" xfId="14733" xr:uid="{A7A2CE48-01B5-447A-8D12-62E7D77E4C06}"/>
    <cellStyle name="Comma 3 3 18 6 2" xfId="44406" xr:uid="{3B657D89-0242-4E44-8869-67D5863DEEDF}"/>
    <cellStyle name="Comma 3 3 18 7" xfId="57796" xr:uid="{3A6EF69D-4817-42DB-B60A-2E914DD304E5}"/>
    <cellStyle name="Comma 3 3 18 8" xfId="60423" xr:uid="{71A4FE3B-65C8-4192-9CA7-08DBDCFACB00}"/>
    <cellStyle name="Comma 3 3 18 9" xfId="31016" xr:uid="{1A3356EF-F613-4985-997D-0AFEA874C33E}"/>
    <cellStyle name="Comma 3 3 19" xfId="1093" xr:uid="{0F46E271-9275-4CE3-ADFF-F591112A3B48}"/>
    <cellStyle name="Comma 3 3 19 10" xfId="20530" xr:uid="{53FEE45B-9A2A-452C-B049-5BC2F8B61DD2}"/>
    <cellStyle name="Comma 3 3 19 2" xfId="6346" xr:uid="{09AC23EA-450A-4FFC-9527-17161B099A11}"/>
    <cellStyle name="Comma 3 3 19 2 2" xfId="17904" xr:uid="{97FC597D-85D5-4029-A6E1-54F3C16FFC7F}"/>
    <cellStyle name="Comma 3 3 19 2 2 2" xfId="47311" xr:uid="{94006B5F-F505-423C-A3B5-9838FDEC6B14}"/>
    <cellStyle name="Comma 3 3 19 2 2 3" xfId="28408" xr:uid="{E95DA303-3741-451A-9D50-18EC26266BD9}"/>
    <cellStyle name="Comma 3 3 19 2 3" xfId="33921" xr:uid="{6B45D181-CB60-47F9-9036-7517BEED7269}"/>
    <cellStyle name="Comma 3 3 19 2 4" xfId="23156" xr:uid="{03508BF1-0A33-4D5D-85B1-4098B36550EC}"/>
    <cellStyle name="Comma 3 3 19 3" xfId="3721" xr:uid="{8BB1BC15-B98A-43E2-9235-75AC9F4C81E5}"/>
    <cellStyle name="Comma 3 3 19 3 2" xfId="49937" xr:uid="{D0254F30-DE1C-4D76-8514-E75EB412BF9A}"/>
    <cellStyle name="Comma 3 3 19 3 3" xfId="36547" xr:uid="{613AD803-334B-4563-9972-B0B91C387137}"/>
    <cellStyle name="Comma 3 3 19 3 4" xfId="25782" xr:uid="{9B3E80AB-7E9F-4BA9-9C63-D27961B367F3}"/>
    <cellStyle name="Comma 3 3 19 4" xfId="8972" xr:uid="{34378CC0-1FA3-4B0B-8241-2A1752FCB661}"/>
    <cellStyle name="Comma 3 3 19 4 2" xfId="52563" xr:uid="{7A1162C0-2E03-4D9F-AAC6-5870E9D9A3FE}"/>
    <cellStyle name="Comma 3 3 19 4 3" xfId="39173" xr:uid="{E4EED8CD-D5BE-43F3-BE53-E60F1A5B5E64}"/>
    <cellStyle name="Comma 3 3 19 5" xfId="11598" xr:uid="{0484126E-D860-4C25-96AA-AAB81C9C763F}"/>
    <cellStyle name="Comma 3 3 19 5 2" xfId="55188" xr:uid="{7EA7A73A-0C77-49D1-9682-A4ADF2310E53}"/>
    <cellStyle name="Comma 3 3 19 5 3" xfId="41798" xr:uid="{E1F646D3-BD34-4CF4-9358-7276F3F4BED1}"/>
    <cellStyle name="Comma 3 3 19 6" xfId="14751" xr:uid="{1EFCE6C6-E53C-416E-834C-D99609F55CD2}"/>
    <cellStyle name="Comma 3 3 19 6 2" xfId="44424" xr:uid="{6F8B68BB-85E8-4FA4-9A18-F5AB0D25DB02}"/>
    <cellStyle name="Comma 3 3 19 7" xfId="57814" xr:uid="{B3D03573-3702-441A-95BB-285122787C79}"/>
    <cellStyle name="Comma 3 3 19 8" xfId="60441" xr:uid="{CCB335B3-CEB5-4145-B46E-F56D2C38B2AD}"/>
    <cellStyle name="Comma 3 3 19 9" xfId="31034" xr:uid="{C9F7A44C-A452-4146-96ED-EE1D3D34F248}"/>
    <cellStyle name="Comma 3 3 2" xfId="30" xr:uid="{00000000-0005-0000-0000-00005D000000}"/>
    <cellStyle name="Comma 3 3 2 10" xfId="142" xr:uid="{00000000-0005-0000-0000-00005E000000}"/>
    <cellStyle name="Comma 3 3 2 10 10" xfId="8022" xr:uid="{1188CF95-F4B0-4814-9E66-D4AC38E75CA0}"/>
    <cellStyle name="Comma 3 3 2 10 10 2" xfId="48987" xr:uid="{8355D670-E80E-4A21-A051-31536FC0D3A4}"/>
    <cellStyle name="Comma 3 3 2 10 10 3" xfId="35597" xr:uid="{559CCB37-5228-44A4-B7D5-13F94886E572}"/>
    <cellStyle name="Comma 3 3 2 10 11" xfId="10648" xr:uid="{9CFF1535-6C49-4936-80BE-F11D06CF951D}"/>
    <cellStyle name="Comma 3 3 2 10 11 2" xfId="51613" xr:uid="{210860E8-9CCE-4F97-8E5E-C21CAF9DB2A8}"/>
    <cellStyle name="Comma 3 3 2 10 11 3" xfId="38223" xr:uid="{908CE68E-1779-4D6E-8D46-1AA4CEA91829}"/>
    <cellStyle name="Comma 3 3 2 10 12" xfId="13273" xr:uid="{8BDD8EDB-03E8-4568-A761-C455D20870AC}"/>
    <cellStyle name="Comma 3 3 2 10 12 2" xfId="54238" xr:uid="{074D4C77-49F6-4A93-877A-EAD2F8696DD8}"/>
    <cellStyle name="Comma 3 3 2 10 12 3" xfId="40848" xr:uid="{4C67CD92-FE9E-456F-845A-05B3B288F466}"/>
    <cellStyle name="Comma 3 3 2 10 13" xfId="43474" xr:uid="{E52CE802-9DC0-496A-B962-093BAF7FA862}"/>
    <cellStyle name="Comma 3 3 2 10 14" xfId="56864" xr:uid="{98F51384-3BFA-410C-AC7E-49B564E3F204}"/>
    <cellStyle name="Comma 3 3 2 10 15" xfId="59491" xr:uid="{45EDE8BB-FAF1-4374-955F-E5681BC7281E}"/>
    <cellStyle name="Comma 3 3 2 10 16" xfId="30084" xr:uid="{ED0FDF1F-B9A8-4F1A-B50E-284B2D0E6CAC}"/>
    <cellStyle name="Comma 3 3 2 10 17" xfId="19580" xr:uid="{8F162849-A57B-4416-9011-A2D400A3BB77}"/>
    <cellStyle name="Comma 3 3 2 10 2" xfId="403" xr:uid="{00000000-0005-0000-0000-00005F000000}"/>
    <cellStyle name="Comma 3 3 2 10 2 10" xfId="30344" xr:uid="{B1C43E57-8735-41E1-B620-B01CFB608C97}"/>
    <cellStyle name="Comma 3 3 2 10 2 11" xfId="19840" xr:uid="{AAB278DC-9FFB-432C-9852-3BDA8F359627}"/>
    <cellStyle name="Comma 3 3 2 10 2 2" xfId="1726" xr:uid="{76802F59-98CC-4B69-891C-AC225CC3DBB6}"/>
    <cellStyle name="Comma 3 3 2 10 2 2 10" xfId="21162" xr:uid="{4FFCE232-339A-434B-A036-8D772A3E9CD8}"/>
    <cellStyle name="Comma 3 3 2 10 2 2 2" xfId="6978" xr:uid="{4A59B53D-98DE-4EE5-9B7D-D774AE53CE85}"/>
    <cellStyle name="Comma 3 3 2 10 2 2 2 2" xfId="18536" xr:uid="{6358A5D6-D231-499D-818C-4F1FDFB1EB27}"/>
    <cellStyle name="Comma 3 3 2 10 2 2 2 2 2" xfId="47943" xr:uid="{0CC2AA4F-3A36-4CF8-9A90-DCC9F64C78D7}"/>
    <cellStyle name="Comma 3 3 2 10 2 2 2 2 3" xfId="29040" xr:uid="{B741D725-F431-4AC3-95A7-921BEE8DC807}"/>
    <cellStyle name="Comma 3 3 2 10 2 2 2 3" xfId="34553" xr:uid="{8E31A201-79FD-42BD-866E-8EC701A1772B}"/>
    <cellStyle name="Comma 3 3 2 10 2 2 2 4" xfId="23788" xr:uid="{ACFAD6D8-FBB2-4772-8F96-A3FFE1CB843C}"/>
    <cellStyle name="Comma 3 3 2 10 2 2 3" xfId="4353" xr:uid="{C6616634-73C7-46D0-BB92-EAB76A04381F}"/>
    <cellStyle name="Comma 3 3 2 10 2 2 3 2" xfId="50569" xr:uid="{215DD583-9092-4847-9F36-E59390C9E9C9}"/>
    <cellStyle name="Comma 3 3 2 10 2 2 3 3" xfId="37179" xr:uid="{8BBB156B-6356-4940-9E17-C6F0211DD20F}"/>
    <cellStyle name="Comma 3 3 2 10 2 2 3 4" xfId="26414" xr:uid="{3E6D83A6-A9FE-4259-9859-49BDBE31FE31}"/>
    <cellStyle name="Comma 3 3 2 10 2 2 4" xfId="9604" xr:uid="{88ACB9A4-66A4-4D27-8556-D180FAA08408}"/>
    <cellStyle name="Comma 3 3 2 10 2 2 4 2" xfId="53195" xr:uid="{D7A20212-EBDF-41CD-9125-7250F4D9C077}"/>
    <cellStyle name="Comma 3 3 2 10 2 2 4 3" xfId="39805" xr:uid="{615BD162-BB8C-4EF5-9613-4010F9103AB3}"/>
    <cellStyle name="Comma 3 3 2 10 2 2 5" xfId="12230" xr:uid="{29E8364A-4859-462F-8F20-8EBD357F3DAE}"/>
    <cellStyle name="Comma 3 3 2 10 2 2 5 2" xfId="55820" xr:uid="{452C5946-ABD3-4237-9D85-5E851918320E}"/>
    <cellStyle name="Comma 3 3 2 10 2 2 5 3" xfId="42430" xr:uid="{31364141-0B4A-46A0-81E3-157D1B3BDFB1}"/>
    <cellStyle name="Comma 3 3 2 10 2 2 6" xfId="15383" xr:uid="{FBA88C4C-9B69-4E72-8DC3-98031217CBDB}"/>
    <cellStyle name="Comma 3 3 2 10 2 2 6 2" xfId="45056" xr:uid="{63551C49-FA6E-4252-AC73-AB018FA32555}"/>
    <cellStyle name="Comma 3 3 2 10 2 2 7" xfId="58446" xr:uid="{D173773A-9DE2-4BB4-AA91-284F017B3C11}"/>
    <cellStyle name="Comma 3 3 2 10 2 2 8" xfId="61073" xr:uid="{AE5DF138-52C0-4EA0-B72D-7B3F1D0853C1}"/>
    <cellStyle name="Comma 3 3 2 10 2 2 9" xfId="31666" xr:uid="{051C33C8-303E-4FF7-940A-F82D48B6F490}"/>
    <cellStyle name="Comma 3 3 2 10 2 3" xfId="5656" xr:uid="{7ECADAA0-F7A7-46F3-A5F5-CE0F669C1D82}"/>
    <cellStyle name="Comma 3 3 2 10 2 3 2" xfId="17214" xr:uid="{6D55D2D7-164D-41BC-BB71-FF2B080108AD}"/>
    <cellStyle name="Comma 3 3 2 10 2 3 2 2" xfId="46621" xr:uid="{EE1F065A-EDDA-4368-9088-D6B6E8F592F2}"/>
    <cellStyle name="Comma 3 3 2 10 2 3 2 3" xfId="27718" xr:uid="{967B04C8-B2FC-474F-8E61-685A6F1B4574}"/>
    <cellStyle name="Comma 3 3 2 10 2 3 3" xfId="14061" xr:uid="{561C885E-A712-4D54-A637-786CCD83DAD3}"/>
    <cellStyle name="Comma 3 3 2 10 2 3 3 2" xfId="33231" xr:uid="{F676759B-B79E-4425-94FB-39395D81D3B9}"/>
    <cellStyle name="Comma 3 3 2 10 2 3 4" xfId="22466" xr:uid="{893DE4E6-C8A4-4009-916C-EFA6C5EB9CD2}"/>
    <cellStyle name="Comma 3 3 2 10 2 4" xfId="3031" xr:uid="{C5E3D9DA-14A7-498E-B323-A65A30283029}"/>
    <cellStyle name="Comma 3 3 2 10 2 4 2" xfId="16686" xr:uid="{16BC4BF2-11DB-4C57-93C7-67C76F437DB1}"/>
    <cellStyle name="Comma 3 3 2 10 2 4 2 2" xfId="49247" xr:uid="{110C2C78-3352-4260-A0B2-EDAA488B36E8}"/>
    <cellStyle name="Comma 3 3 2 10 2 4 3" xfId="35857" xr:uid="{4237FF06-3EE5-40EA-AD4A-2B901C98F631}"/>
    <cellStyle name="Comma 3 3 2 10 2 4 4" xfId="25092" xr:uid="{D056E36F-E59A-4D13-9FF2-8F886C077E6E}"/>
    <cellStyle name="Comma 3 3 2 10 2 5" xfId="8282" xr:uid="{7F5955A4-2929-438D-8539-D6202BCDF328}"/>
    <cellStyle name="Comma 3 3 2 10 2 5 2" xfId="51873" xr:uid="{5AE44E97-D944-42D1-B651-E2169BA21419}"/>
    <cellStyle name="Comma 3 3 2 10 2 5 3" xfId="38483" xr:uid="{49B0C91A-8C6A-4B1A-8B45-8A06081965A6}"/>
    <cellStyle name="Comma 3 3 2 10 2 6" xfId="10908" xr:uid="{D4350946-CC70-4F52-BD66-0A3AF3A34F2E}"/>
    <cellStyle name="Comma 3 3 2 10 2 6 2" xfId="54498" xr:uid="{A983D0F1-FE76-46A5-9B5F-DED96359D5EF}"/>
    <cellStyle name="Comma 3 3 2 10 2 6 3" xfId="41108" xr:uid="{13471810-9D50-4B6C-86BE-EFDCA8F271F8}"/>
    <cellStyle name="Comma 3 3 2 10 2 7" xfId="13533" xr:uid="{60A45B32-D290-42C0-B4D6-73130397B362}"/>
    <cellStyle name="Comma 3 3 2 10 2 7 2" xfId="43734" xr:uid="{16FD999D-2D11-46C9-BCAD-C588F3B7BA6E}"/>
    <cellStyle name="Comma 3 3 2 10 2 8" xfId="57124" xr:uid="{E6C33040-4C75-4D9A-A25B-E7AE1580C875}"/>
    <cellStyle name="Comma 3 3 2 10 2 9" xfId="59751" xr:uid="{86991F97-2EE2-4E36-AA5B-AE369D1A009F}"/>
    <cellStyle name="Comma 3 3 2 10 3" xfId="663" xr:uid="{00000000-0005-0000-0000-000060000000}"/>
    <cellStyle name="Comma 3 3 2 10 3 10" xfId="30604" xr:uid="{40648F76-5EFE-43C0-A48D-196086A06E07}"/>
    <cellStyle name="Comma 3 3 2 10 3 11" xfId="20100" xr:uid="{EF1B50AD-DD7F-42E7-9D43-9995E56613A5}"/>
    <cellStyle name="Comma 3 3 2 10 3 2" xfId="1986" xr:uid="{2469FF13-C28F-46E8-8E6C-79F1EFC38614}"/>
    <cellStyle name="Comma 3 3 2 10 3 2 10" xfId="21422" xr:uid="{FA3E982F-DA07-4289-8BA7-82A88A67B1FD}"/>
    <cellStyle name="Comma 3 3 2 10 3 2 2" xfId="7238" xr:uid="{772F5341-3409-48B2-8215-C48BFA64EE3A}"/>
    <cellStyle name="Comma 3 3 2 10 3 2 2 2" xfId="18796" xr:uid="{9C625065-91B3-4EE8-A4A6-ABA72FA7E7F5}"/>
    <cellStyle name="Comma 3 3 2 10 3 2 2 2 2" xfId="48203" xr:uid="{650583BF-762B-4DC7-A092-A1ED9B909087}"/>
    <cellStyle name="Comma 3 3 2 10 3 2 2 2 3" xfId="29300" xr:uid="{B122D6F4-DD33-4122-A56F-BDE7CB8BC552}"/>
    <cellStyle name="Comma 3 3 2 10 3 2 2 3" xfId="34813" xr:uid="{D589C007-9411-4BF8-A26A-95AB4F55CE03}"/>
    <cellStyle name="Comma 3 3 2 10 3 2 2 4" xfId="24048" xr:uid="{4F6BAEC2-0D04-4D96-B0C6-240FB34982D9}"/>
    <cellStyle name="Comma 3 3 2 10 3 2 3" xfId="4613" xr:uid="{54531B20-232E-4BE2-BF95-B78DC5AE47D4}"/>
    <cellStyle name="Comma 3 3 2 10 3 2 3 2" xfId="50829" xr:uid="{A418EB53-5F84-49E2-BB2A-FDBD2D4699F1}"/>
    <cellStyle name="Comma 3 3 2 10 3 2 3 3" xfId="37439" xr:uid="{F34A9602-13D6-44C7-A6DB-F8A490103BA6}"/>
    <cellStyle name="Comma 3 3 2 10 3 2 3 4" xfId="26674" xr:uid="{D58634BC-848C-4A8E-B8B2-8F4C5C8FC3E6}"/>
    <cellStyle name="Comma 3 3 2 10 3 2 4" xfId="9864" xr:uid="{FD02185E-4728-4B9D-816A-C47483ACA0A2}"/>
    <cellStyle name="Comma 3 3 2 10 3 2 4 2" xfId="53455" xr:uid="{7D02FFC9-7147-49AA-93A4-C338B9F42E8C}"/>
    <cellStyle name="Comma 3 3 2 10 3 2 4 3" xfId="40065" xr:uid="{6FB228BE-CB09-4C2F-97AE-2559A4376D64}"/>
    <cellStyle name="Comma 3 3 2 10 3 2 5" xfId="12490" xr:uid="{9D0B2B3C-CE61-4B85-9C05-BBD1D6EED3B8}"/>
    <cellStyle name="Comma 3 3 2 10 3 2 5 2" xfId="56080" xr:uid="{EA0FB30A-B440-4FB8-B2A3-54423DF11B35}"/>
    <cellStyle name="Comma 3 3 2 10 3 2 5 3" xfId="42690" xr:uid="{FE51DC2E-3A99-4335-94AB-477F019F16C9}"/>
    <cellStyle name="Comma 3 3 2 10 3 2 6" xfId="15643" xr:uid="{D112068A-614E-4BA6-81E7-40A8B7DF558A}"/>
    <cellStyle name="Comma 3 3 2 10 3 2 6 2" xfId="45316" xr:uid="{43AFC9A2-56F5-4498-9726-92E25F1A5E8C}"/>
    <cellStyle name="Comma 3 3 2 10 3 2 7" xfId="58706" xr:uid="{805EE8C0-68DA-4274-9FD0-A67F19BE11A7}"/>
    <cellStyle name="Comma 3 3 2 10 3 2 8" xfId="61333" xr:uid="{06F3F209-EF80-4FA1-A9A6-42BE232BB509}"/>
    <cellStyle name="Comma 3 3 2 10 3 2 9" xfId="31926" xr:uid="{FCD7297A-F114-460D-AAC2-7EFFF4B9C652}"/>
    <cellStyle name="Comma 3 3 2 10 3 3" xfId="5916" xr:uid="{2BC7DAEA-231E-4F74-BC7F-8482F189ACCD}"/>
    <cellStyle name="Comma 3 3 2 10 3 3 2" xfId="17474" xr:uid="{915B4558-DD6F-4D9A-98D3-01BAAB17C6CC}"/>
    <cellStyle name="Comma 3 3 2 10 3 3 2 2" xfId="46881" xr:uid="{51C20CF4-D204-4280-8FA8-F6D12D013A31}"/>
    <cellStyle name="Comma 3 3 2 10 3 3 2 3" xfId="27978" xr:uid="{A2A8E01B-73D8-4082-85DC-D7768AE089EE}"/>
    <cellStyle name="Comma 3 3 2 10 3 3 3" xfId="33491" xr:uid="{8A098579-B6AA-4069-B9E3-6D0BCB8B121D}"/>
    <cellStyle name="Comma 3 3 2 10 3 3 4" xfId="22726" xr:uid="{822AA15C-8931-4248-ABFE-D99BE1CD7145}"/>
    <cellStyle name="Comma 3 3 2 10 3 4" xfId="3291" xr:uid="{B40CBE5F-EF80-481D-8E7B-9BD99D455277}"/>
    <cellStyle name="Comma 3 3 2 10 3 4 2" xfId="49507" xr:uid="{B4B7C277-1EFF-472C-9A75-030F231B10B0}"/>
    <cellStyle name="Comma 3 3 2 10 3 4 3" xfId="36117" xr:uid="{14A85458-E755-46A9-BD4C-130844E3EA85}"/>
    <cellStyle name="Comma 3 3 2 10 3 4 4" xfId="25352" xr:uid="{4E4F665A-D76F-4927-9E66-9A2DB930EDD4}"/>
    <cellStyle name="Comma 3 3 2 10 3 5" xfId="8542" xr:uid="{4C9612B7-4D77-4B39-AF43-9B54F50CD60D}"/>
    <cellStyle name="Comma 3 3 2 10 3 5 2" xfId="52133" xr:uid="{24C47E0B-C217-428B-8CFF-2855A1CB6FD1}"/>
    <cellStyle name="Comma 3 3 2 10 3 5 3" xfId="38743" xr:uid="{63BBAD80-4D81-46CB-9A1C-DD49580FCCB8}"/>
    <cellStyle name="Comma 3 3 2 10 3 6" xfId="11168" xr:uid="{CDDBA4B5-E824-434D-8D95-35485A7A30F1}"/>
    <cellStyle name="Comma 3 3 2 10 3 6 2" xfId="54758" xr:uid="{379A7DCA-97E8-43E9-A4DB-E881ECED4082}"/>
    <cellStyle name="Comma 3 3 2 10 3 6 3" xfId="41368" xr:uid="{07588AAA-20FA-4337-992E-74381A69B4B1}"/>
    <cellStyle name="Comma 3 3 2 10 3 7" xfId="14321" xr:uid="{BFD6BA35-D09C-487B-BFA3-5976ADF920E0}"/>
    <cellStyle name="Comma 3 3 2 10 3 7 2" xfId="43994" xr:uid="{7F8936CC-79EB-4862-86D7-A96826CE7DEF}"/>
    <cellStyle name="Comma 3 3 2 10 3 8" xfId="57384" xr:uid="{9FE1A1DA-45A2-442A-89E8-6EC2675D0C50}"/>
    <cellStyle name="Comma 3 3 2 10 3 9" xfId="60011" xr:uid="{3F9952D5-56B7-479D-8790-47C860ADDA5E}"/>
    <cellStyle name="Comma 3 3 2 10 4" xfId="923" xr:uid="{00000000-0005-0000-0000-000061000000}"/>
    <cellStyle name="Comma 3 3 2 10 4 10" xfId="30864" xr:uid="{04491255-556C-4E8C-989E-68C8A86D79F8}"/>
    <cellStyle name="Comma 3 3 2 10 4 11" xfId="20360" xr:uid="{0369A4FE-B8FB-401E-ACC0-B3074C65F712}"/>
    <cellStyle name="Comma 3 3 2 10 4 2" xfId="2246" xr:uid="{E937D053-FF12-42A6-9B79-AD41B18B32B4}"/>
    <cellStyle name="Comma 3 3 2 10 4 2 10" xfId="21682" xr:uid="{AF5C60A7-1D1C-48D4-B86D-5F917A2AC7F5}"/>
    <cellStyle name="Comma 3 3 2 10 4 2 2" xfId="7498" xr:uid="{9BE64149-AC71-4417-980A-7D5BA0FDD799}"/>
    <cellStyle name="Comma 3 3 2 10 4 2 2 2" xfId="19056" xr:uid="{26928023-B005-4A25-9A0C-17835A861577}"/>
    <cellStyle name="Comma 3 3 2 10 4 2 2 2 2" xfId="48463" xr:uid="{1929EAFD-0F60-4302-A2EA-76F4FE083947}"/>
    <cellStyle name="Comma 3 3 2 10 4 2 2 2 3" xfId="29560" xr:uid="{52A9E25C-CED1-4462-847F-A125F6E8ABC0}"/>
    <cellStyle name="Comma 3 3 2 10 4 2 2 3" xfId="35073" xr:uid="{B879134E-D484-4FF8-8D61-45E35FD5EBB8}"/>
    <cellStyle name="Comma 3 3 2 10 4 2 2 4" xfId="24308" xr:uid="{A590F345-807F-402D-AE73-DA5BC158F777}"/>
    <cellStyle name="Comma 3 3 2 10 4 2 3" xfId="4873" xr:uid="{8BD78004-5821-43D4-BBE5-774B691FE2ED}"/>
    <cellStyle name="Comma 3 3 2 10 4 2 3 2" xfId="51089" xr:uid="{8489492C-0B76-4F27-A2B1-E6B67DCD7BB5}"/>
    <cellStyle name="Comma 3 3 2 10 4 2 3 3" xfId="37699" xr:uid="{B6291A7C-A1A9-4109-A932-7FD9C7F344FC}"/>
    <cellStyle name="Comma 3 3 2 10 4 2 3 4" xfId="26934" xr:uid="{C012E492-2442-4313-891E-3FF63DD1176B}"/>
    <cellStyle name="Comma 3 3 2 10 4 2 4" xfId="10124" xr:uid="{13E5B758-0394-42FE-9EDF-93A0018B46A9}"/>
    <cellStyle name="Comma 3 3 2 10 4 2 4 2" xfId="53715" xr:uid="{6ABFFB03-242D-4CE2-BCB2-2D6E211A60DA}"/>
    <cellStyle name="Comma 3 3 2 10 4 2 4 3" xfId="40325" xr:uid="{D753FAA1-61EE-4EBD-A96F-ADD916E8EFB6}"/>
    <cellStyle name="Comma 3 3 2 10 4 2 5" xfId="12750" xr:uid="{862A0BFD-0F13-4CE6-97BD-FF1E46B83C44}"/>
    <cellStyle name="Comma 3 3 2 10 4 2 5 2" xfId="56340" xr:uid="{3A00A3CB-977A-4EB6-B67D-217953477901}"/>
    <cellStyle name="Comma 3 3 2 10 4 2 5 3" xfId="42950" xr:uid="{99A1403F-6A07-4431-95CA-2430C1EE58C0}"/>
    <cellStyle name="Comma 3 3 2 10 4 2 6" xfId="15903" xr:uid="{C0215416-44B6-42A5-B053-B09CAD9B6ECA}"/>
    <cellStyle name="Comma 3 3 2 10 4 2 6 2" xfId="45576" xr:uid="{CBD06BC5-B6C4-45AA-B786-ECA131777BBB}"/>
    <cellStyle name="Comma 3 3 2 10 4 2 7" xfId="58966" xr:uid="{F7350C12-1E18-43C6-A0AD-D4B341D218A0}"/>
    <cellStyle name="Comma 3 3 2 10 4 2 8" xfId="61593" xr:uid="{90428FDF-DA05-4C60-8652-30397509CB4A}"/>
    <cellStyle name="Comma 3 3 2 10 4 2 9" xfId="32186" xr:uid="{AFCF03C4-222E-42ED-8D38-0A6C95FACEB0}"/>
    <cellStyle name="Comma 3 3 2 10 4 3" xfId="6176" xr:uid="{F30F2FA1-157F-4A10-987F-2968CD50BADC}"/>
    <cellStyle name="Comma 3 3 2 10 4 3 2" xfId="17734" xr:uid="{DFA7872D-CFC4-4294-B0AA-9BD50CAC4864}"/>
    <cellStyle name="Comma 3 3 2 10 4 3 2 2" xfId="47141" xr:uid="{4495D48E-C20B-4D5C-A1C1-E59E6C7D302D}"/>
    <cellStyle name="Comma 3 3 2 10 4 3 2 3" xfId="28238" xr:uid="{46D35055-00E7-4E28-A702-8A95D96AA132}"/>
    <cellStyle name="Comma 3 3 2 10 4 3 3" xfId="33751" xr:uid="{119DEC1E-C0E2-43E5-B1DE-AED67DFF919D}"/>
    <cellStyle name="Comma 3 3 2 10 4 3 4" xfId="22986" xr:uid="{6246047C-936B-47DB-A689-E77C59E28D12}"/>
    <cellStyle name="Comma 3 3 2 10 4 4" xfId="3551" xr:uid="{36EC3225-32AC-49B2-9CDF-937C7D70DF71}"/>
    <cellStyle name="Comma 3 3 2 10 4 4 2" xfId="49767" xr:uid="{194D5A68-2DE9-4666-86F5-305047FD65A8}"/>
    <cellStyle name="Comma 3 3 2 10 4 4 3" xfId="36377" xr:uid="{EA646026-0CF1-4143-B4ED-0DE776F4C69A}"/>
    <cellStyle name="Comma 3 3 2 10 4 4 4" xfId="25612" xr:uid="{9AC0A52E-C9C8-48E8-869F-224C19E95BB5}"/>
    <cellStyle name="Comma 3 3 2 10 4 5" xfId="8802" xr:uid="{6387B502-5047-4ADC-AB5C-FE005CAEAD34}"/>
    <cellStyle name="Comma 3 3 2 10 4 5 2" xfId="52393" xr:uid="{61148D37-A903-4179-968C-C10E206F4D0C}"/>
    <cellStyle name="Comma 3 3 2 10 4 5 3" xfId="39003" xr:uid="{11D7874E-C000-4D69-973A-7CF2FBF7F087}"/>
    <cellStyle name="Comma 3 3 2 10 4 6" xfId="11428" xr:uid="{29FD1EEE-2AA1-4020-8440-F5D4DE232F59}"/>
    <cellStyle name="Comma 3 3 2 10 4 6 2" xfId="55018" xr:uid="{0A8BFA6E-72CC-4E51-9848-601CFC70B716}"/>
    <cellStyle name="Comma 3 3 2 10 4 6 3" xfId="41628" xr:uid="{ADD2DD2C-7ABC-496F-ACC7-14655E01CC42}"/>
    <cellStyle name="Comma 3 3 2 10 4 7" xfId="14581" xr:uid="{1FA73760-6A11-4668-9939-F131C99B2D1A}"/>
    <cellStyle name="Comma 3 3 2 10 4 7 2" xfId="44254" xr:uid="{913C3116-6D23-4CBF-BE31-D2C739E765CC}"/>
    <cellStyle name="Comma 3 3 2 10 4 8" xfId="57644" xr:uid="{DAB1072F-65B1-492A-A6FB-E677F6D3CF3F}"/>
    <cellStyle name="Comma 3 3 2 10 4 9" xfId="60271" xr:uid="{37CDCFDE-1406-4A99-A06E-83A84078A94F}"/>
    <cellStyle name="Comma 3 3 2 10 5" xfId="1203" xr:uid="{59AF2E42-954C-4B72-BD4B-9224B5145062}"/>
    <cellStyle name="Comma 3 3 2 10 5 10" xfId="20640" xr:uid="{0618525B-6CCE-4CA8-B8E9-702C375B3FF9}"/>
    <cellStyle name="Comma 3 3 2 10 5 2" xfId="6456" xr:uid="{63EE78A8-6AD8-41CE-9DB7-E356314E67FB}"/>
    <cellStyle name="Comma 3 3 2 10 5 2 2" xfId="18014" xr:uid="{863FAA2E-A880-42AD-AC1D-6A862CB4DD33}"/>
    <cellStyle name="Comma 3 3 2 10 5 2 2 2" xfId="47421" xr:uid="{E149360B-6365-494F-AAD2-CEF1465F90F3}"/>
    <cellStyle name="Comma 3 3 2 10 5 2 2 3" xfId="28518" xr:uid="{12B8CFF2-EB42-4C18-9E23-4907B68F401D}"/>
    <cellStyle name="Comma 3 3 2 10 5 2 3" xfId="34031" xr:uid="{7D18C921-F714-4B47-8403-D5F91CEF965A}"/>
    <cellStyle name="Comma 3 3 2 10 5 2 4" xfId="23266" xr:uid="{4D0DA204-23B9-4FCE-B3F0-F3D43EB548BD}"/>
    <cellStyle name="Comma 3 3 2 10 5 3" xfId="3831" xr:uid="{D8C5E537-8105-49CF-BC76-1D2E225BA995}"/>
    <cellStyle name="Comma 3 3 2 10 5 3 2" xfId="50047" xr:uid="{98C91AAD-0DEA-4C28-8C58-04F9A2E6878F}"/>
    <cellStyle name="Comma 3 3 2 10 5 3 3" xfId="36657" xr:uid="{B2314E55-328B-453A-B000-F9B13E8E92E3}"/>
    <cellStyle name="Comma 3 3 2 10 5 3 4" xfId="25892" xr:uid="{E39A68A5-9DAA-4527-AE11-8D9B907EF013}"/>
    <cellStyle name="Comma 3 3 2 10 5 4" xfId="9082" xr:uid="{5A9A8192-41ED-45E4-A84A-B8D766A6DDB3}"/>
    <cellStyle name="Comma 3 3 2 10 5 4 2" xfId="52673" xr:uid="{42E7924B-B5C7-4745-9DF6-1CB7BC2EE262}"/>
    <cellStyle name="Comma 3 3 2 10 5 4 3" xfId="39283" xr:uid="{BEA0E1E5-B5D9-4A4E-B4D3-13D678D8CDF7}"/>
    <cellStyle name="Comma 3 3 2 10 5 5" xfId="11708" xr:uid="{57775CE2-CEDC-4C66-B6F3-FABAAC9C0071}"/>
    <cellStyle name="Comma 3 3 2 10 5 5 2" xfId="55298" xr:uid="{62909808-1755-4FA8-9003-1BB9D8B390EA}"/>
    <cellStyle name="Comma 3 3 2 10 5 5 3" xfId="41908" xr:uid="{A7863702-0700-4EC3-82B4-5AC17C3D8442}"/>
    <cellStyle name="Comma 3 3 2 10 5 6" xfId="14861" xr:uid="{E9C37DCB-7C62-4FF0-B2A3-83DE15089FF3}"/>
    <cellStyle name="Comma 3 3 2 10 5 6 2" xfId="44534" xr:uid="{2C15B7D2-7D02-42D0-8618-287E04B338EF}"/>
    <cellStyle name="Comma 3 3 2 10 5 7" xfId="57924" xr:uid="{88CF4CA5-8DAA-4844-8E7E-A75280FE53BC}"/>
    <cellStyle name="Comma 3 3 2 10 5 8" xfId="60551" xr:uid="{619DF444-AC4F-4366-B713-B84E2B7AAFFF}"/>
    <cellStyle name="Comma 3 3 2 10 5 9" xfId="31144" xr:uid="{37C2C342-74B7-482B-9611-148D8E22217E}"/>
    <cellStyle name="Comma 3 3 2 10 6" xfId="1466" xr:uid="{40974F4D-98C4-4EC9-B450-390BE00787C1}"/>
    <cellStyle name="Comma 3 3 2 10 6 10" xfId="20902" xr:uid="{1D21D290-6410-444C-ADC0-D5DBDE96FFCE}"/>
    <cellStyle name="Comma 3 3 2 10 6 2" xfId="6718" xr:uid="{82BBE4D6-0305-4FCE-B81A-85EB1E15E1AB}"/>
    <cellStyle name="Comma 3 3 2 10 6 2 2" xfId="18276" xr:uid="{4CF49FEE-91D9-4A2B-BCB9-DDD52E5D7DFF}"/>
    <cellStyle name="Comma 3 3 2 10 6 2 2 2" xfId="47683" xr:uid="{7B72A62E-1172-4480-AE0E-B7C224F5E944}"/>
    <cellStyle name="Comma 3 3 2 10 6 2 2 3" xfId="28780" xr:uid="{D3717432-01BE-4A7F-893F-0F0351A40B39}"/>
    <cellStyle name="Comma 3 3 2 10 6 2 3" xfId="34293" xr:uid="{405FE693-5DB4-4E55-8E05-40A3E77ADCDF}"/>
    <cellStyle name="Comma 3 3 2 10 6 2 4" xfId="23528" xr:uid="{2025ECEE-9C2B-489D-ABC8-5A97E43B5D98}"/>
    <cellStyle name="Comma 3 3 2 10 6 3" xfId="4093" xr:uid="{BFAA3DB0-BC66-4A53-B9CD-E4ACBBC22882}"/>
    <cellStyle name="Comma 3 3 2 10 6 3 2" xfId="50309" xr:uid="{F4345B83-06EA-4083-AF64-86FA536217A8}"/>
    <cellStyle name="Comma 3 3 2 10 6 3 3" xfId="36919" xr:uid="{C795AEED-402A-4C56-B6FD-778DD467F9CD}"/>
    <cellStyle name="Comma 3 3 2 10 6 3 4" xfId="26154" xr:uid="{693A926F-8ECF-47EE-8D40-0344CDB69C6B}"/>
    <cellStyle name="Comma 3 3 2 10 6 4" xfId="9344" xr:uid="{FA26283D-3CFF-437F-A2B0-5475FD34FCF3}"/>
    <cellStyle name="Comma 3 3 2 10 6 4 2" xfId="52935" xr:uid="{3F7FAE54-CB45-456B-8C26-5ECF2FAB391E}"/>
    <cellStyle name="Comma 3 3 2 10 6 4 3" xfId="39545" xr:uid="{BB5202AD-F6BE-4CC5-9F6D-F38AB4F9393A}"/>
    <cellStyle name="Comma 3 3 2 10 6 5" xfId="11970" xr:uid="{319169B0-45E9-479A-A116-0DF893B54658}"/>
    <cellStyle name="Comma 3 3 2 10 6 5 2" xfId="55560" xr:uid="{385E8C85-1B1A-409E-B891-5929AADE1AF5}"/>
    <cellStyle name="Comma 3 3 2 10 6 5 3" xfId="42170" xr:uid="{738E79FE-74E8-48FD-A6DB-78F04F2CA49F}"/>
    <cellStyle name="Comma 3 3 2 10 6 6" xfId="15123" xr:uid="{7582BD13-BB89-4AEA-A780-572566027E41}"/>
    <cellStyle name="Comma 3 3 2 10 6 6 2" xfId="44796" xr:uid="{19C9A663-0124-404A-9293-1EB7A78F402F}"/>
    <cellStyle name="Comma 3 3 2 10 6 7" xfId="58186" xr:uid="{3F8D8427-E66A-4BE7-A2F2-D77A9D788533}"/>
    <cellStyle name="Comma 3 3 2 10 6 8" xfId="60813" xr:uid="{65E87B05-BE4B-49F4-AE15-59BFEE1C7AA4}"/>
    <cellStyle name="Comma 3 3 2 10 6 9" xfId="31406" xr:uid="{019688A8-A54E-49FA-BFCD-9D446493A6BC}"/>
    <cellStyle name="Comma 3 3 2 10 7" xfId="2509" xr:uid="{049C4ED8-4BB5-43A7-89EE-1763BAE46985}"/>
    <cellStyle name="Comma 3 3 2 10 7 10" xfId="21944" xr:uid="{EE6E52A7-83C8-4174-8794-53E83D8F444B}"/>
    <cellStyle name="Comma 3 3 2 10 7 2" xfId="7760" xr:uid="{2D75C3AF-8486-432E-8FDD-606432D71838}"/>
    <cellStyle name="Comma 3 3 2 10 7 2 2" xfId="19318" xr:uid="{21360279-F599-4C65-BFE6-409EB331D148}"/>
    <cellStyle name="Comma 3 3 2 10 7 2 2 2" xfId="48725" xr:uid="{D2FA0FF8-4152-4E82-B3B5-BE52356C35A9}"/>
    <cellStyle name="Comma 3 3 2 10 7 2 2 3" xfId="29822" xr:uid="{45AF03BE-4A73-4995-A8E1-C0A6B2CA5CB4}"/>
    <cellStyle name="Comma 3 3 2 10 7 2 3" xfId="35335" xr:uid="{12F48318-89B9-49F3-8AB7-DB6B5E870DC5}"/>
    <cellStyle name="Comma 3 3 2 10 7 2 4" xfId="24570" xr:uid="{61277A94-01F9-4F32-8786-413796820B52}"/>
    <cellStyle name="Comma 3 3 2 10 7 3" xfId="5135" xr:uid="{2ADECC25-B285-4467-BA10-E7650CDC5693}"/>
    <cellStyle name="Comma 3 3 2 10 7 3 2" xfId="51351" xr:uid="{95DE5F1A-7160-4F66-A2F9-D80EBDAA0303}"/>
    <cellStyle name="Comma 3 3 2 10 7 3 3" xfId="37961" xr:uid="{5CBC86A0-60CB-4983-9A97-53C91D710FC8}"/>
    <cellStyle name="Comma 3 3 2 10 7 3 4" xfId="27196" xr:uid="{0FFB72F5-F26E-4991-A47C-6B6839453CA5}"/>
    <cellStyle name="Comma 3 3 2 10 7 4" xfId="10386" xr:uid="{137CB42D-6785-4EA2-ABDB-C311DC0C3A5C}"/>
    <cellStyle name="Comma 3 3 2 10 7 4 2" xfId="53977" xr:uid="{EBE2CA91-C84F-421A-AC87-C1DE4A423702}"/>
    <cellStyle name="Comma 3 3 2 10 7 4 3" xfId="40587" xr:uid="{21876389-B59A-4856-8939-0FD12074AE0D}"/>
    <cellStyle name="Comma 3 3 2 10 7 5" xfId="13012" xr:uid="{517AC2A8-7AA2-45E1-841F-C4257C00EE61}"/>
    <cellStyle name="Comma 3 3 2 10 7 5 2" xfId="56602" xr:uid="{4CC10C64-8348-4303-89D4-984C2EB03DD5}"/>
    <cellStyle name="Comma 3 3 2 10 7 5 3" xfId="43212" xr:uid="{5287DAEC-281D-477E-8DB3-F032609B3DA4}"/>
    <cellStyle name="Comma 3 3 2 10 7 6" xfId="16165" xr:uid="{A301C43B-156D-446E-BE2D-39445438AD1F}"/>
    <cellStyle name="Comma 3 3 2 10 7 6 2" xfId="45838" xr:uid="{A0B03686-6EF1-4498-9093-4FD1E6D0FE5F}"/>
    <cellStyle name="Comma 3 3 2 10 7 7" xfId="59228" xr:uid="{CDFB01F0-C933-431D-9F0C-005EC5FF32EA}"/>
    <cellStyle name="Comma 3 3 2 10 7 8" xfId="61855" xr:uid="{12E059FA-8ACA-441E-B861-D540F8D4D2D6}"/>
    <cellStyle name="Comma 3 3 2 10 7 9" xfId="32448" xr:uid="{1193FE8A-8DA8-4321-8C94-21655B67DE90}"/>
    <cellStyle name="Comma 3 3 2 10 8" xfId="5396" xr:uid="{52AF173A-760B-4FC9-B381-674390EB8EFC}"/>
    <cellStyle name="Comma 3 3 2 10 8 2" xfId="16954" xr:uid="{62A3FBEE-7498-4836-B8DA-C11A7D8AB828}"/>
    <cellStyle name="Comma 3 3 2 10 8 2 2" xfId="46100" xr:uid="{DAC202C9-B9E1-42B0-82A2-01B8AC3111D7}"/>
    <cellStyle name="Comma 3 3 2 10 8 2 3" xfId="27458" xr:uid="{F3552D71-7D7F-429F-ACEB-5CCF7F50A300}"/>
    <cellStyle name="Comma 3 3 2 10 8 3" xfId="13801" xr:uid="{B028A4F2-F37C-4AF4-9759-94846BAFC570}"/>
    <cellStyle name="Comma 3 3 2 10 8 3 2" xfId="32710" xr:uid="{860D0825-A093-4B9F-A97E-ABA4F4C2FF7C}"/>
    <cellStyle name="Comma 3 3 2 10 8 4" xfId="22206" xr:uid="{B38DBEF3-2790-46C4-9488-0C9744C56A9D}"/>
    <cellStyle name="Comma 3 3 2 10 9" xfId="2771" xr:uid="{75B02D24-849F-40BF-A15C-E26A7AF37AA1}"/>
    <cellStyle name="Comma 3 3 2 10 9 2" xfId="16426" xr:uid="{70E20A68-B636-433A-8AAC-52AA704A4A04}"/>
    <cellStyle name="Comma 3 3 2 10 9 2 2" xfId="46361" xr:uid="{3879FBBE-ACCE-4CCB-87AF-665EBE099668}"/>
    <cellStyle name="Comma 3 3 2 10 9 3" xfId="32971" xr:uid="{E0F13CDE-6576-4728-A2E1-E2F7E01081A2}"/>
    <cellStyle name="Comma 3 3 2 10 9 4" xfId="24832" xr:uid="{B256903B-3A48-480D-BA48-E0001AACFC15}"/>
    <cellStyle name="Comma 3 3 2 11" xfId="174" xr:uid="{00000000-0005-0000-0000-000062000000}"/>
    <cellStyle name="Comma 3 3 2 11 10" xfId="8054" xr:uid="{32370811-ABC2-4776-ABCE-11FF5D7BD0BC}"/>
    <cellStyle name="Comma 3 3 2 11 10 2" xfId="49019" xr:uid="{0EC8EB4C-CAD6-4B99-A8F9-C5F00BD0CA17}"/>
    <cellStyle name="Comma 3 3 2 11 10 3" xfId="35629" xr:uid="{B9DC81AC-AAA2-4261-9F64-3C06B5516BA6}"/>
    <cellStyle name="Comma 3 3 2 11 11" xfId="10680" xr:uid="{457FF3E7-69E5-4845-A237-B6917C2EC678}"/>
    <cellStyle name="Comma 3 3 2 11 11 2" xfId="51645" xr:uid="{AC32C4C2-AABD-47B5-9759-ABCFDB0D2DB2}"/>
    <cellStyle name="Comma 3 3 2 11 11 3" xfId="38255" xr:uid="{4D5AC987-76CC-4EB0-81CA-66A10BA7F720}"/>
    <cellStyle name="Comma 3 3 2 11 12" xfId="13305" xr:uid="{ABBCD3AF-DCAE-42C1-8D92-60A0411D441D}"/>
    <cellStyle name="Comma 3 3 2 11 12 2" xfId="54270" xr:uid="{C9A63DF6-3877-4150-A98D-1BFA1C2E1964}"/>
    <cellStyle name="Comma 3 3 2 11 12 3" xfId="40880" xr:uid="{5F45662D-85D8-40ED-8042-1280A1BCC839}"/>
    <cellStyle name="Comma 3 3 2 11 13" xfId="43506" xr:uid="{D538C306-829C-4A2E-8663-4E5A695346F2}"/>
    <cellStyle name="Comma 3 3 2 11 14" xfId="56896" xr:uid="{DC65025F-D0A4-4337-B5FE-3816470D523E}"/>
    <cellStyle name="Comma 3 3 2 11 15" xfId="59523" xr:uid="{0EFF18E0-9801-4EF2-9D1A-ECC665705FAD}"/>
    <cellStyle name="Comma 3 3 2 11 16" xfId="30116" xr:uid="{C0FA0983-45F7-47BD-AED5-6BB252929AA6}"/>
    <cellStyle name="Comma 3 3 2 11 17" xfId="19612" xr:uid="{E6517829-9469-4EDF-8843-793A7FA4F8BE}"/>
    <cellStyle name="Comma 3 3 2 11 2" xfId="435" xr:uid="{00000000-0005-0000-0000-000063000000}"/>
    <cellStyle name="Comma 3 3 2 11 2 10" xfId="30376" xr:uid="{7C568867-427A-417B-AF61-02CC2BAD5D17}"/>
    <cellStyle name="Comma 3 3 2 11 2 11" xfId="19872" xr:uid="{5D6129FD-F744-47EB-9DA2-6ABB23B5813D}"/>
    <cellStyle name="Comma 3 3 2 11 2 2" xfId="1758" xr:uid="{6BAE7810-2DD4-4842-9066-AA659068C9F6}"/>
    <cellStyle name="Comma 3 3 2 11 2 2 10" xfId="21194" xr:uid="{44218AFD-C23E-4A0E-A975-314280811D6E}"/>
    <cellStyle name="Comma 3 3 2 11 2 2 2" xfId="7010" xr:uid="{F7650D8D-05E7-4A10-B7CA-C9144FCB0D72}"/>
    <cellStyle name="Comma 3 3 2 11 2 2 2 2" xfId="18568" xr:uid="{5AABBC49-B04E-4A11-8F4C-6A19527AA4D2}"/>
    <cellStyle name="Comma 3 3 2 11 2 2 2 2 2" xfId="47975" xr:uid="{131A837B-1B71-4697-BB7F-E8C9DAF37E34}"/>
    <cellStyle name="Comma 3 3 2 11 2 2 2 2 3" xfId="29072" xr:uid="{7311C42F-1C4E-477E-B7A8-E708382D90E7}"/>
    <cellStyle name="Comma 3 3 2 11 2 2 2 3" xfId="34585" xr:uid="{4E3DFE64-7563-404D-BA08-0F96C823781A}"/>
    <cellStyle name="Comma 3 3 2 11 2 2 2 4" xfId="23820" xr:uid="{21980D93-35F3-4A0A-A9EA-E34E5D26DB27}"/>
    <cellStyle name="Comma 3 3 2 11 2 2 3" xfId="4385" xr:uid="{9A741F58-6B61-4CB6-BF41-5D44BA85E5A8}"/>
    <cellStyle name="Comma 3 3 2 11 2 2 3 2" xfId="50601" xr:uid="{7147BD56-D07E-43F1-B444-7113906B65F5}"/>
    <cellStyle name="Comma 3 3 2 11 2 2 3 3" xfId="37211" xr:uid="{996F7121-1764-4F90-B4B3-3B5614920A13}"/>
    <cellStyle name="Comma 3 3 2 11 2 2 3 4" xfId="26446" xr:uid="{A4C9C35B-535D-47E6-BEBE-CCE2A25DF22E}"/>
    <cellStyle name="Comma 3 3 2 11 2 2 4" xfId="9636" xr:uid="{F44932C1-BFA7-478C-B46F-0A4078097EC4}"/>
    <cellStyle name="Comma 3 3 2 11 2 2 4 2" xfId="53227" xr:uid="{F26B4828-0418-438F-AB99-C04D39450BB7}"/>
    <cellStyle name="Comma 3 3 2 11 2 2 4 3" xfId="39837" xr:uid="{51293056-4E87-476E-BA2A-B6D4C692E087}"/>
    <cellStyle name="Comma 3 3 2 11 2 2 5" xfId="12262" xr:uid="{5FDD0E6A-D1D0-4D58-B5AD-213586302B7F}"/>
    <cellStyle name="Comma 3 3 2 11 2 2 5 2" xfId="55852" xr:uid="{F019B187-43F0-49BC-9CF5-B9414B1A8BFD}"/>
    <cellStyle name="Comma 3 3 2 11 2 2 5 3" xfId="42462" xr:uid="{B997307E-522C-40F9-82E9-2379D7840B83}"/>
    <cellStyle name="Comma 3 3 2 11 2 2 6" xfId="15415" xr:uid="{92A46776-8C9A-4E07-8022-87F845D40DA9}"/>
    <cellStyle name="Comma 3 3 2 11 2 2 6 2" xfId="45088" xr:uid="{FC97D77D-2F8C-4D87-B89C-A7BC1E8F28A5}"/>
    <cellStyle name="Comma 3 3 2 11 2 2 7" xfId="58478" xr:uid="{2D20B153-3609-41B7-97F0-7244A492C1A6}"/>
    <cellStyle name="Comma 3 3 2 11 2 2 8" xfId="61105" xr:uid="{C618A2AF-82DA-47F4-9A68-E86B78D4E7A5}"/>
    <cellStyle name="Comma 3 3 2 11 2 2 9" xfId="31698" xr:uid="{F931B7B1-5600-4F30-B93B-C607566EF429}"/>
    <cellStyle name="Comma 3 3 2 11 2 3" xfId="5688" xr:uid="{E3C92CBA-DBAC-4A10-8A3A-DA7135541638}"/>
    <cellStyle name="Comma 3 3 2 11 2 3 2" xfId="17246" xr:uid="{7046A5E7-5DD2-4143-B352-5F4A17D053E8}"/>
    <cellStyle name="Comma 3 3 2 11 2 3 2 2" xfId="46653" xr:uid="{E3654C35-644B-4090-A043-88BC1D8E5FF4}"/>
    <cellStyle name="Comma 3 3 2 11 2 3 2 3" xfId="27750" xr:uid="{C68A4AAA-7C5A-4739-8822-C83C4722F615}"/>
    <cellStyle name="Comma 3 3 2 11 2 3 3" xfId="14093" xr:uid="{FEC9EFD1-2DC1-4C0E-98E2-E24A7F369647}"/>
    <cellStyle name="Comma 3 3 2 11 2 3 3 2" xfId="33263" xr:uid="{382FCDB2-C390-47C5-88A5-61AC094875BB}"/>
    <cellStyle name="Comma 3 3 2 11 2 3 4" xfId="22498" xr:uid="{35550438-CAD8-4A15-8098-936F4D1EE24F}"/>
    <cellStyle name="Comma 3 3 2 11 2 4" xfId="3063" xr:uid="{A5CFA80F-6019-4770-88EB-6BF331094DA1}"/>
    <cellStyle name="Comma 3 3 2 11 2 4 2" xfId="16718" xr:uid="{78EF55CF-CCE3-4F3D-B9BF-914C4D32FC00}"/>
    <cellStyle name="Comma 3 3 2 11 2 4 2 2" xfId="49279" xr:uid="{3B8B547A-3D7E-44A2-896C-3F73210BEC66}"/>
    <cellStyle name="Comma 3 3 2 11 2 4 3" xfId="35889" xr:uid="{62F83F83-FE3D-425C-8CBB-9B817070F1EE}"/>
    <cellStyle name="Comma 3 3 2 11 2 4 4" xfId="25124" xr:uid="{1E404A4B-B65A-4077-ADC9-0C5E27B44DCB}"/>
    <cellStyle name="Comma 3 3 2 11 2 5" xfId="8314" xr:uid="{D09E5A86-448E-49B9-B2D9-1F885EE1B167}"/>
    <cellStyle name="Comma 3 3 2 11 2 5 2" xfId="51905" xr:uid="{4ABF9817-B35E-4ED0-BB9E-145571EFB5C9}"/>
    <cellStyle name="Comma 3 3 2 11 2 5 3" xfId="38515" xr:uid="{A63C8A6D-470F-4303-814F-DCF390ABA331}"/>
    <cellStyle name="Comma 3 3 2 11 2 6" xfId="10940" xr:uid="{45DC5FA9-78B0-462A-9A95-B34762026241}"/>
    <cellStyle name="Comma 3 3 2 11 2 6 2" xfId="54530" xr:uid="{FC306924-8799-42DC-98EE-C05D137A349F}"/>
    <cellStyle name="Comma 3 3 2 11 2 6 3" xfId="41140" xr:uid="{41C6CBFF-E540-46AA-BD85-CBB51451C9A8}"/>
    <cellStyle name="Comma 3 3 2 11 2 7" xfId="13565" xr:uid="{8642135F-6387-4091-9C5D-7D7FBF361513}"/>
    <cellStyle name="Comma 3 3 2 11 2 7 2" xfId="43766" xr:uid="{30D648B6-10B0-4D1E-92B9-FAF229C19AC6}"/>
    <cellStyle name="Comma 3 3 2 11 2 8" xfId="57156" xr:uid="{B26CE150-4A5D-473B-BE0F-BD6BE20766CD}"/>
    <cellStyle name="Comma 3 3 2 11 2 9" xfId="59783" xr:uid="{39763554-44D0-4837-8CDF-27D333200AE0}"/>
    <cellStyle name="Comma 3 3 2 11 3" xfId="695" xr:uid="{00000000-0005-0000-0000-000064000000}"/>
    <cellStyle name="Comma 3 3 2 11 3 10" xfId="30636" xr:uid="{351EC520-002D-472B-ADEA-0AFBB0FD858D}"/>
    <cellStyle name="Comma 3 3 2 11 3 11" xfId="20132" xr:uid="{BC7945AE-978A-4F2E-80CC-6A72FFB57A96}"/>
    <cellStyle name="Comma 3 3 2 11 3 2" xfId="2018" xr:uid="{33427736-D01B-4910-9BF3-C4A54FA23284}"/>
    <cellStyle name="Comma 3 3 2 11 3 2 10" xfId="21454" xr:uid="{A2D32B3D-1EE6-47A1-B46E-44ACA579C9BA}"/>
    <cellStyle name="Comma 3 3 2 11 3 2 2" xfId="7270" xr:uid="{D2AABE52-4CA5-4823-BC4C-82C559BA4C41}"/>
    <cellStyle name="Comma 3 3 2 11 3 2 2 2" xfId="18828" xr:uid="{B06A34D8-5D30-459B-AE45-154BC78E9023}"/>
    <cellStyle name="Comma 3 3 2 11 3 2 2 2 2" xfId="48235" xr:uid="{54226946-2DF5-4418-937F-F7FFCC60FA7B}"/>
    <cellStyle name="Comma 3 3 2 11 3 2 2 2 3" xfId="29332" xr:uid="{84C5AD0F-D5C8-4869-843D-602E0E25C439}"/>
    <cellStyle name="Comma 3 3 2 11 3 2 2 3" xfId="34845" xr:uid="{2C71B28C-DB2C-4D40-9161-299A5F4D0D20}"/>
    <cellStyle name="Comma 3 3 2 11 3 2 2 4" xfId="24080" xr:uid="{A71C3C33-D410-48A8-84A5-90F33322D9ED}"/>
    <cellStyle name="Comma 3 3 2 11 3 2 3" xfId="4645" xr:uid="{DCA905E3-10F0-4E4C-8F80-FED852F03FAE}"/>
    <cellStyle name="Comma 3 3 2 11 3 2 3 2" xfId="50861" xr:uid="{2CBA9989-2636-4B41-9CE8-ECCA947D77A4}"/>
    <cellStyle name="Comma 3 3 2 11 3 2 3 3" xfId="37471" xr:uid="{CF7D36E2-926B-460D-92A2-4FE9E426A70B}"/>
    <cellStyle name="Comma 3 3 2 11 3 2 3 4" xfId="26706" xr:uid="{7F0F566C-BC8E-4FE1-8ACD-EB600E0E43FE}"/>
    <cellStyle name="Comma 3 3 2 11 3 2 4" xfId="9896" xr:uid="{18E65894-1F33-45D5-AE39-7E674EABC70D}"/>
    <cellStyle name="Comma 3 3 2 11 3 2 4 2" xfId="53487" xr:uid="{8B4FBB04-47D8-4224-8250-C16257165DE2}"/>
    <cellStyle name="Comma 3 3 2 11 3 2 4 3" xfId="40097" xr:uid="{F91D0A5C-4A30-42BB-B5A8-90BB107D0F1A}"/>
    <cellStyle name="Comma 3 3 2 11 3 2 5" xfId="12522" xr:uid="{106780EC-2966-4A47-9FEC-16FE79FE3B6E}"/>
    <cellStyle name="Comma 3 3 2 11 3 2 5 2" xfId="56112" xr:uid="{8AD7C21A-A9E6-4D2E-A530-C5F0DF42175F}"/>
    <cellStyle name="Comma 3 3 2 11 3 2 5 3" xfId="42722" xr:uid="{BD6BD923-822C-487C-912E-ACBED7B902AD}"/>
    <cellStyle name="Comma 3 3 2 11 3 2 6" xfId="15675" xr:uid="{A7F4BA97-4EE7-48A0-817D-306A18178FB4}"/>
    <cellStyle name="Comma 3 3 2 11 3 2 6 2" xfId="45348" xr:uid="{42A27678-B0A3-4C84-A964-3A4BB2651D98}"/>
    <cellStyle name="Comma 3 3 2 11 3 2 7" xfId="58738" xr:uid="{D5E421E8-6AAB-4712-B635-66E3D1443C87}"/>
    <cellStyle name="Comma 3 3 2 11 3 2 8" xfId="61365" xr:uid="{E723DEC8-F021-40CB-8D1B-7D84AC3DF577}"/>
    <cellStyle name="Comma 3 3 2 11 3 2 9" xfId="31958" xr:uid="{212C93AB-750F-422A-A4EE-E89BF099BC23}"/>
    <cellStyle name="Comma 3 3 2 11 3 3" xfId="5948" xr:uid="{F0C9052B-73A3-41EB-8B1A-8DF2BD6EE8CD}"/>
    <cellStyle name="Comma 3 3 2 11 3 3 2" xfId="17506" xr:uid="{391CB955-7F9E-42CB-90E3-BD39865A2E62}"/>
    <cellStyle name="Comma 3 3 2 11 3 3 2 2" xfId="46913" xr:uid="{CC63D87F-F6BC-4586-8FD0-AD8779DD34C9}"/>
    <cellStyle name="Comma 3 3 2 11 3 3 2 3" xfId="28010" xr:uid="{D609959E-07C9-41D3-922F-13494DAA3D4D}"/>
    <cellStyle name="Comma 3 3 2 11 3 3 3" xfId="33523" xr:uid="{B90EBDF7-F951-47A4-9E9E-E0972AD4F292}"/>
    <cellStyle name="Comma 3 3 2 11 3 3 4" xfId="22758" xr:uid="{C4B07D5C-7F41-4EE9-BACE-828E6E465AF4}"/>
    <cellStyle name="Comma 3 3 2 11 3 4" xfId="3323" xr:uid="{6DA894EA-381B-4EAA-BC66-2D2E0CAE0670}"/>
    <cellStyle name="Comma 3 3 2 11 3 4 2" xfId="49539" xr:uid="{F2F2BCD7-6B44-4A12-9814-58F6A52FA417}"/>
    <cellStyle name="Comma 3 3 2 11 3 4 3" xfId="36149" xr:uid="{5029B441-77A7-4A7E-B43E-D4BD21686762}"/>
    <cellStyle name="Comma 3 3 2 11 3 4 4" xfId="25384" xr:uid="{497D55B0-801C-40FF-A38F-0170D9AC3C08}"/>
    <cellStyle name="Comma 3 3 2 11 3 5" xfId="8574" xr:uid="{AB4A81C4-ECF6-4A73-ADF2-72E16F19AAF7}"/>
    <cellStyle name="Comma 3 3 2 11 3 5 2" xfId="52165" xr:uid="{8CE22C70-AEE8-4C0B-9602-945D6F71A9F6}"/>
    <cellStyle name="Comma 3 3 2 11 3 5 3" xfId="38775" xr:uid="{E97A14B7-7F98-4CC7-937A-7CFF9FD595FE}"/>
    <cellStyle name="Comma 3 3 2 11 3 6" xfId="11200" xr:uid="{BFA448B8-D1DB-4547-B6E1-5BBB629A4973}"/>
    <cellStyle name="Comma 3 3 2 11 3 6 2" xfId="54790" xr:uid="{30177678-C718-4139-B903-CD523B1C03E0}"/>
    <cellStyle name="Comma 3 3 2 11 3 6 3" xfId="41400" xr:uid="{E9C1CFAB-7A09-4F07-80DE-2E74655CCAA1}"/>
    <cellStyle name="Comma 3 3 2 11 3 7" xfId="14353" xr:uid="{F8577AFE-486E-467A-A19D-A8C6AB2A5690}"/>
    <cellStyle name="Comma 3 3 2 11 3 7 2" xfId="44026" xr:uid="{EF44C5B4-0EAF-4DD3-B3C5-337C1E87BAF6}"/>
    <cellStyle name="Comma 3 3 2 11 3 8" xfId="57416" xr:uid="{EE4FDBF2-0F96-4BF3-8F37-FB52FF13D85C}"/>
    <cellStyle name="Comma 3 3 2 11 3 9" xfId="60043" xr:uid="{E30600D7-509C-42F8-86E0-A8427D81A633}"/>
    <cellStyle name="Comma 3 3 2 11 4" xfId="955" xr:uid="{00000000-0005-0000-0000-000065000000}"/>
    <cellStyle name="Comma 3 3 2 11 4 10" xfId="30896" xr:uid="{7E760599-78CC-43C0-8DAA-8FA217C4BA72}"/>
    <cellStyle name="Comma 3 3 2 11 4 11" xfId="20392" xr:uid="{36D76883-35D2-4163-81A7-AFE4F7E95F33}"/>
    <cellStyle name="Comma 3 3 2 11 4 2" xfId="2278" xr:uid="{7973FCF6-73A3-4795-B685-806AD37E087C}"/>
    <cellStyle name="Comma 3 3 2 11 4 2 10" xfId="21714" xr:uid="{820DECE0-CDC1-435B-81A8-5382EE771298}"/>
    <cellStyle name="Comma 3 3 2 11 4 2 2" xfId="7530" xr:uid="{F0591E2E-AA78-444A-8628-D0C07DB0F3FA}"/>
    <cellStyle name="Comma 3 3 2 11 4 2 2 2" xfId="19088" xr:uid="{B5D0BB59-21C4-4A0A-9341-75FA0025FBE7}"/>
    <cellStyle name="Comma 3 3 2 11 4 2 2 2 2" xfId="48495" xr:uid="{02B35499-DD24-42AF-BBA6-20172DE653F8}"/>
    <cellStyle name="Comma 3 3 2 11 4 2 2 2 3" xfId="29592" xr:uid="{78799032-DEDB-4AA1-95DC-60763DDAF708}"/>
    <cellStyle name="Comma 3 3 2 11 4 2 2 3" xfId="35105" xr:uid="{48F68456-BA03-40C5-BAA5-D6B0CBA8F7F9}"/>
    <cellStyle name="Comma 3 3 2 11 4 2 2 4" xfId="24340" xr:uid="{6626827D-50D0-4C41-9802-C9633812D5C1}"/>
    <cellStyle name="Comma 3 3 2 11 4 2 3" xfId="4905" xr:uid="{84BEEDD1-007A-4CF8-AB22-2BE496F8AD96}"/>
    <cellStyle name="Comma 3 3 2 11 4 2 3 2" xfId="51121" xr:uid="{9BA67A1E-A32C-4C8F-B697-4BBC6CCED365}"/>
    <cellStyle name="Comma 3 3 2 11 4 2 3 3" xfId="37731" xr:uid="{2590B1F9-93C8-44D1-AD83-37B7BC53B75D}"/>
    <cellStyle name="Comma 3 3 2 11 4 2 3 4" xfId="26966" xr:uid="{BAD4CADC-E217-4431-8103-EF6E7EC9390C}"/>
    <cellStyle name="Comma 3 3 2 11 4 2 4" xfId="10156" xr:uid="{F6E0D759-40C2-4F90-A719-CDD71856EFDD}"/>
    <cellStyle name="Comma 3 3 2 11 4 2 4 2" xfId="53747" xr:uid="{86F4C704-4276-48B6-BBF8-6474D4332FBC}"/>
    <cellStyle name="Comma 3 3 2 11 4 2 4 3" xfId="40357" xr:uid="{FE3F007D-04D3-43DF-A620-8A69F8B86F4D}"/>
    <cellStyle name="Comma 3 3 2 11 4 2 5" xfId="12782" xr:uid="{8488F7C6-BA56-43C1-9A9A-CC832B3308D3}"/>
    <cellStyle name="Comma 3 3 2 11 4 2 5 2" xfId="56372" xr:uid="{7A21A8FC-4BD4-4CBB-AAF6-63B1C5EA7B4A}"/>
    <cellStyle name="Comma 3 3 2 11 4 2 5 3" xfId="42982" xr:uid="{8167A1BA-93A7-48C3-91DF-67D10DCEA84B}"/>
    <cellStyle name="Comma 3 3 2 11 4 2 6" xfId="15935" xr:uid="{F791B357-0F20-49AA-BB10-75F845963426}"/>
    <cellStyle name="Comma 3 3 2 11 4 2 6 2" xfId="45608" xr:uid="{9800BCDB-610B-4BAD-ADFE-5B05F066394A}"/>
    <cellStyle name="Comma 3 3 2 11 4 2 7" xfId="58998" xr:uid="{EE127D81-02B7-4305-A84F-E135A80491F0}"/>
    <cellStyle name="Comma 3 3 2 11 4 2 8" xfId="61625" xr:uid="{1DA50EF3-60EA-445C-B183-36DD070AB7C5}"/>
    <cellStyle name="Comma 3 3 2 11 4 2 9" xfId="32218" xr:uid="{E88774E6-EA07-4EB9-8A57-DC957C77A3E0}"/>
    <cellStyle name="Comma 3 3 2 11 4 3" xfId="6208" xr:uid="{2DE7D04F-EEBF-491A-AB87-5865840C4E79}"/>
    <cellStyle name="Comma 3 3 2 11 4 3 2" xfId="17766" xr:uid="{FB64D5BE-5663-4659-8B63-F3377B8F6E15}"/>
    <cellStyle name="Comma 3 3 2 11 4 3 2 2" xfId="47173" xr:uid="{362BF793-2121-4251-A597-A3C6B4EBF678}"/>
    <cellStyle name="Comma 3 3 2 11 4 3 2 3" xfId="28270" xr:uid="{88B8342D-55A3-4604-946D-BD0FE30A3CC5}"/>
    <cellStyle name="Comma 3 3 2 11 4 3 3" xfId="33783" xr:uid="{20DE8AE5-1656-4135-9A27-E2DBFA62E6D6}"/>
    <cellStyle name="Comma 3 3 2 11 4 3 4" xfId="23018" xr:uid="{2CAFE583-B0EC-4D0B-898F-56B5911AEED6}"/>
    <cellStyle name="Comma 3 3 2 11 4 4" xfId="3583" xr:uid="{4A6E66D5-2FCA-4AE3-98D5-559B50535682}"/>
    <cellStyle name="Comma 3 3 2 11 4 4 2" xfId="49799" xr:uid="{27A30E4D-FD0E-4380-A660-69A176B9BC8C}"/>
    <cellStyle name="Comma 3 3 2 11 4 4 3" xfId="36409" xr:uid="{3C62C9FF-F62A-4F3F-9512-E01E77573F1D}"/>
    <cellStyle name="Comma 3 3 2 11 4 4 4" xfId="25644" xr:uid="{8F1DEDF8-2B21-4B7C-B093-4C19B771EAD3}"/>
    <cellStyle name="Comma 3 3 2 11 4 5" xfId="8834" xr:uid="{9B96313F-FEF8-432C-B71C-A919A9CADD9D}"/>
    <cellStyle name="Comma 3 3 2 11 4 5 2" xfId="52425" xr:uid="{685A969B-F0C6-4551-AB4F-17AA3AA46DB4}"/>
    <cellStyle name="Comma 3 3 2 11 4 5 3" xfId="39035" xr:uid="{CCE14E74-1F5B-4FA7-A326-2D117BA903C2}"/>
    <cellStyle name="Comma 3 3 2 11 4 6" xfId="11460" xr:uid="{47B02C19-936F-415F-9C05-D5EDC72BE6A8}"/>
    <cellStyle name="Comma 3 3 2 11 4 6 2" xfId="55050" xr:uid="{5C5BEC77-18B3-43B0-BD25-28E095A8443E}"/>
    <cellStyle name="Comma 3 3 2 11 4 6 3" xfId="41660" xr:uid="{E4BEC993-1F0A-43A7-9652-CF90853D8EAF}"/>
    <cellStyle name="Comma 3 3 2 11 4 7" xfId="14613" xr:uid="{C12B7853-74AE-4A64-A848-BB6E773EB8A7}"/>
    <cellStyle name="Comma 3 3 2 11 4 7 2" xfId="44286" xr:uid="{B7405390-6B17-4DA4-ACA0-42A977AA7C9A}"/>
    <cellStyle name="Comma 3 3 2 11 4 8" xfId="57676" xr:uid="{08BB37AD-62DF-45CD-9CFE-1DF09A968DEE}"/>
    <cellStyle name="Comma 3 3 2 11 4 9" xfId="60303" xr:uid="{F3EA4928-0F2D-4A15-8350-7D2E7855AB57}"/>
    <cellStyle name="Comma 3 3 2 11 5" xfId="1235" xr:uid="{20F58516-4CF1-40B9-987F-982263305FE5}"/>
    <cellStyle name="Comma 3 3 2 11 5 10" xfId="20672" xr:uid="{FFB1601E-421E-4A4D-954F-DE88FE11DD9F}"/>
    <cellStyle name="Comma 3 3 2 11 5 2" xfId="6488" xr:uid="{670C0E21-747E-4827-B03C-F6B641B1A3B4}"/>
    <cellStyle name="Comma 3 3 2 11 5 2 2" xfId="18046" xr:uid="{F076E3B3-CD4C-4A27-9D59-7269131579A5}"/>
    <cellStyle name="Comma 3 3 2 11 5 2 2 2" xfId="47453" xr:uid="{F003623F-5D03-4F1D-8CB1-E678EB01DED3}"/>
    <cellStyle name="Comma 3 3 2 11 5 2 2 3" xfId="28550" xr:uid="{0C1DF4CE-148A-4822-B403-E1A55BDF9C3D}"/>
    <cellStyle name="Comma 3 3 2 11 5 2 3" xfId="34063" xr:uid="{F9E209F4-B7B3-40BF-AD85-F799CCF35B06}"/>
    <cellStyle name="Comma 3 3 2 11 5 2 4" xfId="23298" xr:uid="{243FA4E8-4029-491C-BCE8-75FF99CF22F5}"/>
    <cellStyle name="Comma 3 3 2 11 5 3" xfId="3863" xr:uid="{256B44B1-890D-4A53-95F7-B71D2911BE57}"/>
    <cellStyle name="Comma 3 3 2 11 5 3 2" xfId="50079" xr:uid="{F6E518FA-37B6-4FE8-BEED-F4B2FD1ECDBC}"/>
    <cellStyle name="Comma 3 3 2 11 5 3 3" xfId="36689" xr:uid="{5F1D363A-DE33-419F-AFC5-53738EEEFCEE}"/>
    <cellStyle name="Comma 3 3 2 11 5 3 4" xfId="25924" xr:uid="{8B99B554-369E-4A09-9F43-530D49695965}"/>
    <cellStyle name="Comma 3 3 2 11 5 4" xfId="9114" xr:uid="{6A8A7E5B-34E0-4280-8223-FA473D5EBB99}"/>
    <cellStyle name="Comma 3 3 2 11 5 4 2" xfId="52705" xr:uid="{EB393C3D-B883-4BAC-9A4D-BE12E3F1D8EB}"/>
    <cellStyle name="Comma 3 3 2 11 5 4 3" xfId="39315" xr:uid="{155216C1-DB6D-48EB-B532-FCAE2B7DFE2D}"/>
    <cellStyle name="Comma 3 3 2 11 5 5" xfId="11740" xr:uid="{58F13E2E-1527-45D7-9A17-17B22A5012A9}"/>
    <cellStyle name="Comma 3 3 2 11 5 5 2" xfId="55330" xr:uid="{77210D67-6C00-460C-801B-3051E490CA02}"/>
    <cellStyle name="Comma 3 3 2 11 5 5 3" xfId="41940" xr:uid="{489813B5-F0EF-4A3A-8E62-B068926C81BC}"/>
    <cellStyle name="Comma 3 3 2 11 5 6" xfId="14893" xr:uid="{07F045E4-25A1-499C-AB98-8152E95A421C}"/>
    <cellStyle name="Comma 3 3 2 11 5 6 2" xfId="44566" xr:uid="{36CF2B55-0A48-4714-8923-03A71731CE3F}"/>
    <cellStyle name="Comma 3 3 2 11 5 7" xfId="57956" xr:uid="{743D6D7E-77F7-4CF7-8CE9-F2DD9D5DDFC8}"/>
    <cellStyle name="Comma 3 3 2 11 5 8" xfId="60583" xr:uid="{C26A8139-D26D-4A5C-A876-CB2C7C15CD60}"/>
    <cellStyle name="Comma 3 3 2 11 5 9" xfId="31176" xr:uid="{944FA32A-7BAE-4E73-B751-AEAC73A03970}"/>
    <cellStyle name="Comma 3 3 2 11 6" xfId="1498" xr:uid="{C16264C0-DFE4-406D-8197-43972B2CAE37}"/>
    <cellStyle name="Comma 3 3 2 11 6 10" xfId="20934" xr:uid="{EF017F4A-07B3-4C87-918E-74B07C77CDA9}"/>
    <cellStyle name="Comma 3 3 2 11 6 2" xfId="6750" xr:uid="{8191CB16-A359-4B21-8D8A-214FBF09B3C4}"/>
    <cellStyle name="Comma 3 3 2 11 6 2 2" xfId="18308" xr:uid="{AD89D1F1-AB45-4CC0-8D97-6ECDF9B65AA0}"/>
    <cellStyle name="Comma 3 3 2 11 6 2 2 2" xfId="47715" xr:uid="{969E3E3B-1EEC-4C11-B920-D2B6A0FAAE12}"/>
    <cellStyle name="Comma 3 3 2 11 6 2 2 3" xfId="28812" xr:uid="{E3FA55C4-6DCC-429D-871D-8520CEA809C2}"/>
    <cellStyle name="Comma 3 3 2 11 6 2 3" xfId="34325" xr:uid="{D7F55969-CF32-4DB2-9F85-5E7BAE49098B}"/>
    <cellStyle name="Comma 3 3 2 11 6 2 4" xfId="23560" xr:uid="{D94E4FC5-12D9-48EA-8F02-0604449F4B66}"/>
    <cellStyle name="Comma 3 3 2 11 6 3" xfId="4125" xr:uid="{F39B5B6F-7226-41EA-82A2-2144E36EF8E4}"/>
    <cellStyle name="Comma 3 3 2 11 6 3 2" xfId="50341" xr:uid="{4D912003-C0A3-468D-9860-65A9600F1752}"/>
    <cellStyle name="Comma 3 3 2 11 6 3 3" xfId="36951" xr:uid="{64376D02-D651-44AB-967C-29F442A2C358}"/>
    <cellStyle name="Comma 3 3 2 11 6 3 4" xfId="26186" xr:uid="{AF6A37A3-C93A-4BF4-B74B-D538D21C5B29}"/>
    <cellStyle name="Comma 3 3 2 11 6 4" xfId="9376" xr:uid="{4E0FFA01-4A9F-4CF1-AD75-01D7D530E855}"/>
    <cellStyle name="Comma 3 3 2 11 6 4 2" xfId="52967" xr:uid="{D7EAA47A-6C44-42F8-9563-D1D493F19FAB}"/>
    <cellStyle name="Comma 3 3 2 11 6 4 3" xfId="39577" xr:uid="{618C3946-2451-4417-8D5F-71D6E61B729C}"/>
    <cellStyle name="Comma 3 3 2 11 6 5" xfId="12002" xr:uid="{38F03B1B-EC63-4895-B70A-06C78B47614B}"/>
    <cellStyle name="Comma 3 3 2 11 6 5 2" xfId="55592" xr:uid="{87AF528C-9E4F-40AF-9B72-A2E509D94D0D}"/>
    <cellStyle name="Comma 3 3 2 11 6 5 3" xfId="42202" xr:uid="{C528BE84-724B-49F2-8E6C-AD0AC06486AE}"/>
    <cellStyle name="Comma 3 3 2 11 6 6" xfId="15155" xr:uid="{F966DD43-4472-4684-99FB-B740FAAE2E0E}"/>
    <cellStyle name="Comma 3 3 2 11 6 6 2" xfId="44828" xr:uid="{69907EE6-6015-4BFD-B575-2D280B3F9422}"/>
    <cellStyle name="Comma 3 3 2 11 6 7" xfId="58218" xr:uid="{FE9F41EA-57CD-44FF-AC1D-0BAFFB5E037F}"/>
    <cellStyle name="Comma 3 3 2 11 6 8" xfId="60845" xr:uid="{0059D4BD-A27B-4314-9C69-8325722020FB}"/>
    <cellStyle name="Comma 3 3 2 11 6 9" xfId="31438" xr:uid="{BDBC4CC5-9453-4906-8558-6DB9E0889AA0}"/>
    <cellStyle name="Comma 3 3 2 11 7" xfId="2541" xr:uid="{6D6B71A7-6584-4C3E-9AE8-BD8B00B9FF6D}"/>
    <cellStyle name="Comma 3 3 2 11 7 10" xfId="21976" xr:uid="{79FD886C-B54B-424D-9330-A0A248CE019F}"/>
    <cellStyle name="Comma 3 3 2 11 7 2" xfId="7792" xr:uid="{0B5AD7DC-B58E-4FF3-9BA2-E628AA42332B}"/>
    <cellStyle name="Comma 3 3 2 11 7 2 2" xfId="19350" xr:uid="{15B57838-4329-492D-95FF-C042A420BFE8}"/>
    <cellStyle name="Comma 3 3 2 11 7 2 2 2" xfId="48757" xr:uid="{918D9A5E-2294-4738-A544-724EE7E94593}"/>
    <cellStyle name="Comma 3 3 2 11 7 2 2 3" xfId="29854" xr:uid="{9826D6FE-567B-4B0B-9BFA-EFA9A5A32D3D}"/>
    <cellStyle name="Comma 3 3 2 11 7 2 3" xfId="35367" xr:uid="{B17E9CAA-78D7-4272-A754-F15EF2309C41}"/>
    <cellStyle name="Comma 3 3 2 11 7 2 4" xfId="24602" xr:uid="{1BCF4A4B-E1D9-4503-9532-02108A6596A9}"/>
    <cellStyle name="Comma 3 3 2 11 7 3" xfId="5167" xr:uid="{FAA88345-4207-4B98-B101-47B3E7B9883A}"/>
    <cellStyle name="Comma 3 3 2 11 7 3 2" xfId="51383" xr:uid="{E206E86D-B9BA-419F-8F68-7D8AD76BDBD5}"/>
    <cellStyle name="Comma 3 3 2 11 7 3 3" xfId="37993" xr:uid="{FC7CABB6-5A3C-48D0-B72B-CEBC97DB48D7}"/>
    <cellStyle name="Comma 3 3 2 11 7 3 4" xfId="27228" xr:uid="{EF1E0A61-8EDF-44FB-9E0B-12082181F86E}"/>
    <cellStyle name="Comma 3 3 2 11 7 4" xfId="10418" xr:uid="{16BEF295-24C6-4098-AC50-9C7235FAA293}"/>
    <cellStyle name="Comma 3 3 2 11 7 4 2" xfId="54009" xr:uid="{DD9FD83F-9F34-4ECC-8E25-FB9C7E32CC3A}"/>
    <cellStyle name="Comma 3 3 2 11 7 4 3" xfId="40619" xr:uid="{CF1D22D3-AF57-47AA-89A7-3882339EADEA}"/>
    <cellStyle name="Comma 3 3 2 11 7 5" xfId="13044" xr:uid="{7E0FB5C6-BCB2-4EA4-A6BF-9D993C87352F}"/>
    <cellStyle name="Comma 3 3 2 11 7 5 2" xfId="56634" xr:uid="{285358ED-1C12-4EBA-8838-BDD0A69B3B9F}"/>
    <cellStyle name="Comma 3 3 2 11 7 5 3" xfId="43244" xr:uid="{2A2A817E-7FCD-495E-85D3-FD54905E7F86}"/>
    <cellStyle name="Comma 3 3 2 11 7 6" xfId="16197" xr:uid="{29123CC6-004C-48F9-BB60-E7BA2801BD29}"/>
    <cellStyle name="Comma 3 3 2 11 7 6 2" xfId="45870" xr:uid="{C0989229-1177-4502-8205-56BB138486E4}"/>
    <cellStyle name="Comma 3 3 2 11 7 7" xfId="59260" xr:uid="{B89017FD-572F-4BF1-A1AC-106BE301F4F0}"/>
    <cellStyle name="Comma 3 3 2 11 7 8" xfId="61887" xr:uid="{5903D99E-8485-498B-9B7A-4C810ABDDF65}"/>
    <cellStyle name="Comma 3 3 2 11 7 9" xfId="32480" xr:uid="{A13B00CD-DFC5-40E1-88D7-37E5ADDB8836}"/>
    <cellStyle name="Comma 3 3 2 11 8" xfId="5428" xr:uid="{DE594B78-1B27-4F88-84C9-B6177E669C8F}"/>
    <cellStyle name="Comma 3 3 2 11 8 2" xfId="16986" xr:uid="{323ED5F1-9B86-4A52-BE2C-910187382E3E}"/>
    <cellStyle name="Comma 3 3 2 11 8 2 2" xfId="46132" xr:uid="{5235F68C-1FC1-4A3D-8AF6-2FEE7B187C12}"/>
    <cellStyle name="Comma 3 3 2 11 8 2 3" xfId="27490" xr:uid="{B5EBCA9F-34F2-4B1E-9FC9-BCF2DD7E8B12}"/>
    <cellStyle name="Comma 3 3 2 11 8 3" xfId="13833" xr:uid="{B2638AA0-9F94-4D79-A52F-99706604B144}"/>
    <cellStyle name="Comma 3 3 2 11 8 3 2" xfId="32742" xr:uid="{905A054F-206A-47BF-8449-2CEC26851C3D}"/>
    <cellStyle name="Comma 3 3 2 11 8 4" xfId="22238" xr:uid="{8FEF40DC-FDB7-4AC4-9738-69A1F7A04B58}"/>
    <cellStyle name="Comma 3 3 2 11 9" xfId="2803" xr:uid="{8F77492F-A22C-4F9F-8FBE-33C380290A41}"/>
    <cellStyle name="Comma 3 3 2 11 9 2" xfId="16458" xr:uid="{DB7F9F28-1372-4775-85C0-FBE2D37361D5}"/>
    <cellStyle name="Comma 3 3 2 11 9 2 2" xfId="46393" xr:uid="{63671D8C-96EC-4DD2-B7FE-4D21F82B77D8}"/>
    <cellStyle name="Comma 3 3 2 11 9 3" xfId="33003" xr:uid="{F9C6EDC4-F4FE-48E7-8EE5-C3B55D067C38}"/>
    <cellStyle name="Comma 3 3 2 11 9 4" xfId="24864" xr:uid="{33D75795-B605-4794-AABA-3C710FCD82A3}"/>
    <cellStyle name="Comma 3 3 2 12" xfId="280" xr:uid="{00000000-0005-0000-0000-000066000000}"/>
    <cellStyle name="Comma 3 3 2 12 10" xfId="8160" xr:uid="{3AE25DF4-3B02-49A1-B762-3F8C0BE63A5E}"/>
    <cellStyle name="Comma 3 3 2 12 10 2" xfId="49125" xr:uid="{82A0C4A9-0131-432B-836C-19FAD93ADA24}"/>
    <cellStyle name="Comma 3 3 2 12 10 3" xfId="35735" xr:uid="{46A1C2B7-2C50-47FC-9EF8-51B6DD4F5C03}"/>
    <cellStyle name="Comma 3 3 2 12 11" xfId="10786" xr:uid="{6A0EEC6F-A4A4-437C-98C8-CB95F2708949}"/>
    <cellStyle name="Comma 3 3 2 12 11 2" xfId="51751" xr:uid="{46E9DEE7-FFF7-474F-B646-D155682E9C56}"/>
    <cellStyle name="Comma 3 3 2 12 11 3" xfId="38361" xr:uid="{4158B888-4F49-4E48-A1E9-16899B3EF079}"/>
    <cellStyle name="Comma 3 3 2 12 12" xfId="13411" xr:uid="{B030A256-A648-4A8E-9581-DDC070A1BD8C}"/>
    <cellStyle name="Comma 3 3 2 12 12 2" xfId="54376" xr:uid="{A18D6D4B-FD5A-4807-9AD1-09EFA0F5DCF9}"/>
    <cellStyle name="Comma 3 3 2 12 12 3" xfId="40986" xr:uid="{6436ADF8-7122-411C-8B86-A93C80446A65}"/>
    <cellStyle name="Comma 3 3 2 12 13" xfId="43612" xr:uid="{5B7915E9-FC8B-46E7-84FA-C41B34425E53}"/>
    <cellStyle name="Comma 3 3 2 12 14" xfId="57002" xr:uid="{2B0DA389-6925-41FE-9B75-8CFC5E900F77}"/>
    <cellStyle name="Comma 3 3 2 12 15" xfId="59629" xr:uid="{2D38F07C-8644-49D3-9E96-7516822E4276}"/>
    <cellStyle name="Comma 3 3 2 12 16" xfId="30222" xr:uid="{F95BD18E-AFEE-4BDC-AB24-D805E6A41E7A}"/>
    <cellStyle name="Comma 3 3 2 12 17" xfId="19718" xr:uid="{DC25DD32-55E1-4AD5-A4DA-0CAA4A9ADD4C}"/>
    <cellStyle name="Comma 3 3 2 12 2" xfId="541" xr:uid="{00000000-0005-0000-0000-000067000000}"/>
    <cellStyle name="Comma 3 3 2 12 2 10" xfId="30482" xr:uid="{F29BC393-7881-471C-AA50-CC02CF550924}"/>
    <cellStyle name="Comma 3 3 2 12 2 11" xfId="19978" xr:uid="{1B6494DE-DD12-4E2C-B9D4-1829AA4EC8E4}"/>
    <cellStyle name="Comma 3 3 2 12 2 2" xfId="1864" xr:uid="{7E3DD061-692C-43EE-A313-CA9499738989}"/>
    <cellStyle name="Comma 3 3 2 12 2 2 10" xfId="21300" xr:uid="{CB7CF452-0DE5-4DB1-96AE-0BFB407094F1}"/>
    <cellStyle name="Comma 3 3 2 12 2 2 2" xfId="7116" xr:uid="{0C526E87-E3D4-44B6-9C6D-DE66D38C6C24}"/>
    <cellStyle name="Comma 3 3 2 12 2 2 2 2" xfId="18674" xr:uid="{8E649E43-46ED-4311-A020-CC00802EAF38}"/>
    <cellStyle name="Comma 3 3 2 12 2 2 2 2 2" xfId="48081" xr:uid="{CD11CD71-B673-4CDA-AD52-58FD73503B09}"/>
    <cellStyle name="Comma 3 3 2 12 2 2 2 2 3" xfId="29178" xr:uid="{6E822E7D-C9B0-4378-87DC-8BE89C0F8782}"/>
    <cellStyle name="Comma 3 3 2 12 2 2 2 3" xfId="34691" xr:uid="{17FB2238-5F29-441C-89A2-5F1B410FCD4C}"/>
    <cellStyle name="Comma 3 3 2 12 2 2 2 4" xfId="23926" xr:uid="{EC9F2A01-A645-4267-98C9-BCBD4C9BDC05}"/>
    <cellStyle name="Comma 3 3 2 12 2 2 3" xfId="4491" xr:uid="{90B0FB1F-F801-43EC-BAEF-FBB294E1EFB6}"/>
    <cellStyle name="Comma 3 3 2 12 2 2 3 2" xfId="50707" xr:uid="{E187B881-5EFF-40DD-8509-C78FEA09BFA4}"/>
    <cellStyle name="Comma 3 3 2 12 2 2 3 3" xfId="37317" xr:uid="{D9C00813-2396-4A79-BE29-BEBEE33A4CA9}"/>
    <cellStyle name="Comma 3 3 2 12 2 2 3 4" xfId="26552" xr:uid="{9D2FB050-7C2B-47AC-9470-4DEF2F853C0A}"/>
    <cellStyle name="Comma 3 3 2 12 2 2 4" xfId="9742" xr:uid="{B2A8B291-7C86-4EE7-9611-8A12C78E214C}"/>
    <cellStyle name="Comma 3 3 2 12 2 2 4 2" xfId="53333" xr:uid="{8888465A-9A27-4DDD-BBE2-7C89EB05FD8B}"/>
    <cellStyle name="Comma 3 3 2 12 2 2 4 3" xfId="39943" xr:uid="{D34369F7-0967-4A50-9FA8-53FD820B2D7D}"/>
    <cellStyle name="Comma 3 3 2 12 2 2 5" xfId="12368" xr:uid="{2EAE24BF-84C1-48DB-B24A-0084064BAA01}"/>
    <cellStyle name="Comma 3 3 2 12 2 2 5 2" xfId="55958" xr:uid="{259B3FA2-F632-467A-90DC-2E9C470A174D}"/>
    <cellStyle name="Comma 3 3 2 12 2 2 5 3" xfId="42568" xr:uid="{164ABDD0-94CB-47FD-82B4-D85E5E919B1B}"/>
    <cellStyle name="Comma 3 3 2 12 2 2 6" xfId="15521" xr:uid="{8A41D007-74E4-432B-98AA-B0FF29B4FBF4}"/>
    <cellStyle name="Comma 3 3 2 12 2 2 6 2" xfId="45194" xr:uid="{4A1785C1-9F26-45E8-BBBB-53355AE4B6F1}"/>
    <cellStyle name="Comma 3 3 2 12 2 2 7" xfId="58584" xr:uid="{1A3597C6-CEC6-44BA-BF89-120D43770D23}"/>
    <cellStyle name="Comma 3 3 2 12 2 2 8" xfId="61211" xr:uid="{FFB05C88-EAF6-46B8-AAE8-2C46AFCEF2A6}"/>
    <cellStyle name="Comma 3 3 2 12 2 2 9" xfId="31804" xr:uid="{5BBA6FA9-84FE-4684-BCDE-7825B57751F1}"/>
    <cellStyle name="Comma 3 3 2 12 2 3" xfId="5794" xr:uid="{CEF16717-1DC5-4054-AFF8-1DADA5D4092D}"/>
    <cellStyle name="Comma 3 3 2 12 2 3 2" xfId="17352" xr:uid="{A9FC7645-FD44-436A-98A2-812E760B596A}"/>
    <cellStyle name="Comma 3 3 2 12 2 3 2 2" xfId="46759" xr:uid="{70D05945-72E2-494D-A32A-667F9BF1601D}"/>
    <cellStyle name="Comma 3 3 2 12 2 3 2 3" xfId="27856" xr:uid="{784212C9-2DDB-4658-803F-196CEE95E3EA}"/>
    <cellStyle name="Comma 3 3 2 12 2 3 3" xfId="14199" xr:uid="{3AEAB001-B0C1-4C95-81E5-B634135D06F0}"/>
    <cellStyle name="Comma 3 3 2 12 2 3 3 2" xfId="33369" xr:uid="{33FA07F1-8B58-4CB0-957E-C2DB90054D6D}"/>
    <cellStyle name="Comma 3 3 2 12 2 3 4" xfId="22604" xr:uid="{0C8638BA-9B6A-4F22-AC84-1CCBDE43CEBC}"/>
    <cellStyle name="Comma 3 3 2 12 2 4" xfId="3169" xr:uid="{E8B01581-E08F-49F8-9191-FE1FFA2A84BD}"/>
    <cellStyle name="Comma 3 3 2 12 2 4 2" xfId="16824" xr:uid="{067B9692-8171-4C0E-80DD-1A35C70B6A37}"/>
    <cellStyle name="Comma 3 3 2 12 2 4 2 2" xfId="49385" xr:uid="{B911994C-C958-4D4D-BD70-A98EA033D63C}"/>
    <cellStyle name="Comma 3 3 2 12 2 4 3" xfId="35995" xr:uid="{17A5B611-EA0A-4251-80E7-6A2F07E54D0E}"/>
    <cellStyle name="Comma 3 3 2 12 2 4 4" xfId="25230" xr:uid="{9698ADF9-79B2-4F74-8294-9B4EFFA6A58B}"/>
    <cellStyle name="Comma 3 3 2 12 2 5" xfId="8420" xr:uid="{D4B91B8A-50F6-44C2-9772-A0DB4E67413B}"/>
    <cellStyle name="Comma 3 3 2 12 2 5 2" xfId="52011" xr:uid="{DDCB7B3D-FF60-4619-A5D9-1CE5657B5298}"/>
    <cellStyle name="Comma 3 3 2 12 2 5 3" xfId="38621" xr:uid="{8B1E9F1B-5B14-4D29-AFCB-2B19A656A9FB}"/>
    <cellStyle name="Comma 3 3 2 12 2 6" xfId="11046" xr:uid="{5E7834AB-D63D-4A6A-BE7F-A5E970271225}"/>
    <cellStyle name="Comma 3 3 2 12 2 6 2" xfId="54636" xr:uid="{0C6A3173-BB52-455D-BBEC-EED5004245E5}"/>
    <cellStyle name="Comma 3 3 2 12 2 6 3" xfId="41246" xr:uid="{803C12DF-FC71-4825-867C-31621FC30A8F}"/>
    <cellStyle name="Comma 3 3 2 12 2 7" xfId="13671" xr:uid="{4BC6B5DC-8971-4312-85DD-6602E76281BA}"/>
    <cellStyle name="Comma 3 3 2 12 2 7 2" xfId="43872" xr:uid="{87477D44-CBCD-46F4-B47A-2DB7A79E81CA}"/>
    <cellStyle name="Comma 3 3 2 12 2 8" xfId="57262" xr:uid="{7218C679-F0B8-4FFA-992E-F3DC77CEB61B}"/>
    <cellStyle name="Comma 3 3 2 12 2 9" xfId="59889" xr:uid="{D555DC0F-850F-43B7-9DB3-3A32FF28AB07}"/>
    <cellStyle name="Comma 3 3 2 12 3" xfId="801" xr:uid="{00000000-0005-0000-0000-000068000000}"/>
    <cellStyle name="Comma 3 3 2 12 3 10" xfId="30742" xr:uid="{16E8B57E-6787-4209-8B42-C21E20286F16}"/>
    <cellStyle name="Comma 3 3 2 12 3 11" xfId="20238" xr:uid="{E8B28372-DAB2-4211-8349-45A663BF1331}"/>
    <cellStyle name="Comma 3 3 2 12 3 2" xfId="2124" xr:uid="{6E0BE927-55BE-4211-8A56-477AA3C33C64}"/>
    <cellStyle name="Comma 3 3 2 12 3 2 10" xfId="21560" xr:uid="{66D5CBD0-1AB7-4EAA-97DB-549A45E52454}"/>
    <cellStyle name="Comma 3 3 2 12 3 2 2" xfId="7376" xr:uid="{F7AC02D1-6CFF-407C-B732-2BC4982C8D8A}"/>
    <cellStyle name="Comma 3 3 2 12 3 2 2 2" xfId="18934" xr:uid="{288390DB-9A01-44CA-8DC5-C0E754FD35C2}"/>
    <cellStyle name="Comma 3 3 2 12 3 2 2 2 2" xfId="48341" xr:uid="{AE055C5D-941B-4C05-A431-9A2B2C1251BF}"/>
    <cellStyle name="Comma 3 3 2 12 3 2 2 2 3" xfId="29438" xr:uid="{C9F031D2-C5B4-43FC-8D59-F12E2F6CB712}"/>
    <cellStyle name="Comma 3 3 2 12 3 2 2 3" xfId="34951" xr:uid="{2ED08D55-D2AA-4CC6-A6D7-4BE5BDE70601}"/>
    <cellStyle name="Comma 3 3 2 12 3 2 2 4" xfId="24186" xr:uid="{A5DE5A76-BD05-44CE-A923-4927712705EA}"/>
    <cellStyle name="Comma 3 3 2 12 3 2 3" xfId="4751" xr:uid="{20AA70CC-DDCB-4A64-B0D5-2F5F94B4B35C}"/>
    <cellStyle name="Comma 3 3 2 12 3 2 3 2" xfId="50967" xr:uid="{CFA38BFA-8943-4F09-9398-F42F147A5A8F}"/>
    <cellStyle name="Comma 3 3 2 12 3 2 3 3" xfId="37577" xr:uid="{77560643-C1F4-4D2D-896E-7C21EA0809B8}"/>
    <cellStyle name="Comma 3 3 2 12 3 2 3 4" xfId="26812" xr:uid="{2E102445-676F-474C-AF0D-F1AF77904CC9}"/>
    <cellStyle name="Comma 3 3 2 12 3 2 4" xfId="10002" xr:uid="{40914C3C-C52D-4BDC-A651-1DCDB83673CB}"/>
    <cellStyle name="Comma 3 3 2 12 3 2 4 2" xfId="53593" xr:uid="{5FDF5E8F-2CEC-4F9A-84D0-F825242DB190}"/>
    <cellStyle name="Comma 3 3 2 12 3 2 4 3" xfId="40203" xr:uid="{6EC551A3-EC64-4AB5-AF8F-0EA4C5ACDCC0}"/>
    <cellStyle name="Comma 3 3 2 12 3 2 5" xfId="12628" xr:uid="{AD6AA0F9-516A-4265-ACAA-3D1653AE6DAE}"/>
    <cellStyle name="Comma 3 3 2 12 3 2 5 2" xfId="56218" xr:uid="{AD138793-9DE7-4004-A8D2-6FDCAC68E765}"/>
    <cellStyle name="Comma 3 3 2 12 3 2 5 3" xfId="42828" xr:uid="{4A71BC51-47D6-400E-9D86-63AEC801C317}"/>
    <cellStyle name="Comma 3 3 2 12 3 2 6" xfId="15781" xr:uid="{8F2842B0-9730-4F77-9F96-1901D906C34F}"/>
    <cellStyle name="Comma 3 3 2 12 3 2 6 2" xfId="45454" xr:uid="{69A712FE-5EA4-45CA-B0DA-45C9513200B9}"/>
    <cellStyle name="Comma 3 3 2 12 3 2 7" xfId="58844" xr:uid="{3A19125D-86AF-4B6E-8733-E76945D57C78}"/>
    <cellStyle name="Comma 3 3 2 12 3 2 8" xfId="61471" xr:uid="{FF5FDA9F-7120-4BD5-9ECC-1F375FE06B25}"/>
    <cellStyle name="Comma 3 3 2 12 3 2 9" xfId="32064" xr:uid="{4757B35C-DB7F-4636-A1C8-39FA8B6F7CB3}"/>
    <cellStyle name="Comma 3 3 2 12 3 3" xfId="6054" xr:uid="{C10945EB-658F-4E5F-963D-E98F673F094A}"/>
    <cellStyle name="Comma 3 3 2 12 3 3 2" xfId="17612" xr:uid="{1370FCB2-2652-4A2A-A10B-D4A8D2BF6FA9}"/>
    <cellStyle name="Comma 3 3 2 12 3 3 2 2" xfId="47019" xr:uid="{54C6DA27-E9DD-450B-87EA-42535937BDC4}"/>
    <cellStyle name="Comma 3 3 2 12 3 3 2 3" xfId="28116" xr:uid="{7274CE1B-3021-4B89-90D1-A3479C375A21}"/>
    <cellStyle name="Comma 3 3 2 12 3 3 3" xfId="33629" xr:uid="{5F090EB2-D5C7-48F5-A93E-69CF4C771D4B}"/>
    <cellStyle name="Comma 3 3 2 12 3 3 4" xfId="22864" xr:uid="{3B0B07A6-E650-4477-B215-8A982D93C4B1}"/>
    <cellStyle name="Comma 3 3 2 12 3 4" xfId="3429" xr:uid="{6C9A93C4-C9DB-4A0D-831A-E7BAD380AA44}"/>
    <cellStyle name="Comma 3 3 2 12 3 4 2" xfId="49645" xr:uid="{C6616B87-7A20-4284-B7D8-6D6F987EDCDA}"/>
    <cellStyle name="Comma 3 3 2 12 3 4 3" xfId="36255" xr:uid="{66DAFD5C-D2E1-4539-8FE2-EAC9E8D1C1FC}"/>
    <cellStyle name="Comma 3 3 2 12 3 4 4" xfId="25490" xr:uid="{3A3F8B7D-4C92-4A27-BD68-509DA7F44CDF}"/>
    <cellStyle name="Comma 3 3 2 12 3 5" xfId="8680" xr:uid="{377D3576-C788-4F46-89E4-1E5F8F957E08}"/>
    <cellStyle name="Comma 3 3 2 12 3 5 2" xfId="52271" xr:uid="{7048B06B-49CE-4D70-BD4A-86D2A623BBC7}"/>
    <cellStyle name="Comma 3 3 2 12 3 5 3" xfId="38881" xr:uid="{42E05574-6F26-45A9-91CB-01D29714D19D}"/>
    <cellStyle name="Comma 3 3 2 12 3 6" xfId="11306" xr:uid="{BFCD9775-5530-4453-A576-21F6C3F90869}"/>
    <cellStyle name="Comma 3 3 2 12 3 6 2" xfId="54896" xr:uid="{BA463744-42C9-4ED2-9896-FFD95AD43A6F}"/>
    <cellStyle name="Comma 3 3 2 12 3 6 3" xfId="41506" xr:uid="{8F453DF5-468E-40AA-8AC5-C2D28146CD42}"/>
    <cellStyle name="Comma 3 3 2 12 3 7" xfId="14459" xr:uid="{4F266F35-0C2F-43A5-949D-0EC5BF24F3B2}"/>
    <cellStyle name="Comma 3 3 2 12 3 7 2" xfId="44132" xr:uid="{31893221-E14B-418C-A01E-235CD9A05FD2}"/>
    <cellStyle name="Comma 3 3 2 12 3 8" xfId="57522" xr:uid="{205237D4-10B5-499F-973B-19443D97B6CD}"/>
    <cellStyle name="Comma 3 3 2 12 3 9" xfId="60149" xr:uid="{83AFDD3E-539C-4277-9E9A-D8596AE1BF2E}"/>
    <cellStyle name="Comma 3 3 2 12 4" xfId="1061" xr:uid="{00000000-0005-0000-0000-000069000000}"/>
    <cellStyle name="Comma 3 3 2 12 4 10" xfId="31002" xr:uid="{22D41BE9-F84C-4165-84E5-71CEC9C0F08A}"/>
    <cellStyle name="Comma 3 3 2 12 4 11" xfId="20498" xr:uid="{5E9FE98C-7C30-42F1-8865-58F354CB6DE9}"/>
    <cellStyle name="Comma 3 3 2 12 4 2" xfId="2384" xr:uid="{A25C203B-2E11-466B-AB1B-FD3AFC8B4B2A}"/>
    <cellStyle name="Comma 3 3 2 12 4 2 10" xfId="21820" xr:uid="{68F143E0-91C6-4E74-9667-C58EEA03CB5F}"/>
    <cellStyle name="Comma 3 3 2 12 4 2 2" xfId="7636" xr:uid="{B5FBF04D-4C80-4D99-93CB-256422C749D9}"/>
    <cellStyle name="Comma 3 3 2 12 4 2 2 2" xfId="19194" xr:uid="{9D9767F9-5C65-495C-9F05-BB7DB7AD38B3}"/>
    <cellStyle name="Comma 3 3 2 12 4 2 2 2 2" xfId="48601" xr:uid="{73D0937C-DB50-4690-8BE9-1C41881C547E}"/>
    <cellStyle name="Comma 3 3 2 12 4 2 2 2 3" xfId="29698" xr:uid="{29F639EB-76D7-4224-BEF5-EBD37C991A06}"/>
    <cellStyle name="Comma 3 3 2 12 4 2 2 3" xfId="35211" xr:uid="{59D099F9-057D-47A2-8E13-127C29D10E6B}"/>
    <cellStyle name="Comma 3 3 2 12 4 2 2 4" xfId="24446" xr:uid="{C30BE199-0D77-4724-AC74-284A1DAB4B20}"/>
    <cellStyle name="Comma 3 3 2 12 4 2 3" xfId="5011" xr:uid="{FF8A24C8-0655-4696-85DE-AB8C1C325291}"/>
    <cellStyle name="Comma 3 3 2 12 4 2 3 2" xfId="51227" xr:uid="{68AB36B1-38AD-4DB3-BF71-62EED8D3FDAE}"/>
    <cellStyle name="Comma 3 3 2 12 4 2 3 3" xfId="37837" xr:uid="{3A0809AB-E19D-4BF6-91C7-FF12FFEF8ED5}"/>
    <cellStyle name="Comma 3 3 2 12 4 2 3 4" xfId="27072" xr:uid="{EAF79284-5A51-40BE-B62C-72514010FEA3}"/>
    <cellStyle name="Comma 3 3 2 12 4 2 4" xfId="10262" xr:uid="{76839E1D-0B14-4802-9DE8-393D907E65FB}"/>
    <cellStyle name="Comma 3 3 2 12 4 2 4 2" xfId="53853" xr:uid="{B644993D-5A22-4902-A110-4F7E2C84057A}"/>
    <cellStyle name="Comma 3 3 2 12 4 2 4 3" xfId="40463" xr:uid="{9810A604-D36A-49D3-AF70-618BE3562AEE}"/>
    <cellStyle name="Comma 3 3 2 12 4 2 5" xfId="12888" xr:uid="{6FF513FA-536E-40F8-8D7C-DE301D9C5EA4}"/>
    <cellStyle name="Comma 3 3 2 12 4 2 5 2" xfId="56478" xr:uid="{9613575C-175F-47AB-B2C2-574338CBB25A}"/>
    <cellStyle name="Comma 3 3 2 12 4 2 5 3" xfId="43088" xr:uid="{43AC8089-A60A-4A51-B771-9FFD80764AA5}"/>
    <cellStyle name="Comma 3 3 2 12 4 2 6" xfId="16041" xr:uid="{DE92F0B3-9D4A-4401-924E-52D933630D97}"/>
    <cellStyle name="Comma 3 3 2 12 4 2 6 2" xfId="45714" xr:uid="{BBB8FA5F-8FB1-4D4C-B141-2D3BED5D4C71}"/>
    <cellStyle name="Comma 3 3 2 12 4 2 7" xfId="59104" xr:uid="{5F204335-CF63-42AF-8B8A-2DAE4860533E}"/>
    <cellStyle name="Comma 3 3 2 12 4 2 8" xfId="61731" xr:uid="{D2AA58EE-58BD-4F61-B62B-FDAABB1DC7C9}"/>
    <cellStyle name="Comma 3 3 2 12 4 2 9" xfId="32324" xr:uid="{6E0B4B01-45AC-4858-9652-8A1EB9D60FCE}"/>
    <cellStyle name="Comma 3 3 2 12 4 3" xfId="6314" xr:uid="{3A4F1796-B799-4BEB-BF2D-CEF1C998EC97}"/>
    <cellStyle name="Comma 3 3 2 12 4 3 2" xfId="17872" xr:uid="{EA92D00C-27A3-4C3B-B6AC-CD0CA421F827}"/>
    <cellStyle name="Comma 3 3 2 12 4 3 2 2" xfId="47279" xr:uid="{F7EA6D17-4797-473E-9F54-3C6797FA6328}"/>
    <cellStyle name="Comma 3 3 2 12 4 3 2 3" xfId="28376" xr:uid="{35BBBF50-8756-46B9-80F0-8FD9E05B98A5}"/>
    <cellStyle name="Comma 3 3 2 12 4 3 3" xfId="33889" xr:uid="{9F0DEB57-6B15-448E-AD03-BC1EDFBBF25D}"/>
    <cellStyle name="Comma 3 3 2 12 4 3 4" xfId="23124" xr:uid="{DD587C7A-D6BB-4AC5-9F93-C96DA4237998}"/>
    <cellStyle name="Comma 3 3 2 12 4 4" xfId="3689" xr:uid="{C1F1749F-5154-45D3-A89C-7E3D33A4C3AF}"/>
    <cellStyle name="Comma 3 3 2 12 4 4 2" xfId="49905" xr:uid="{00033FE4-92D9-4566-B5B1-AF753BAA874C}"/>
    <cellStyle name="Comma 3 3 2 12 4 4 3" xfId="36515" xr:uid="{3E7F2348-C0C1-4FC1-A1B8-15963BC2A66C}"/>
    <cellStyle name="Comma 3 3 2 12 4 4 4" xfId="25750" xr:uid="{B3AAF106-92D9-4E4C-9CAC-0FAFB3D54BBE}"/>
    <cellStyle name="Comma 3 3 2 12 4 5" xfId="8940" xr:uid="{6BBF33F3-E39B-40EC-B3D2-6B11A036E0DF}"/>
    <cellStyle name="Comma 3 3 2 12 4 5 2" xfId="52531" xr:uid="{2ABAE3BE-2E8F-4498-AF1B-00F028FA81E9}"/>
    <cellStyle name="Comma 3 3 2 12 4 5 3" xfId="39141" xr:uid="{25DD6A2F-2A51-4070-93EA-C34EC2A14E67}"/>
    <cellStyle name="Comma 3 3 2 12 4 6" xfId="11566" xr:uid="{BE262EE8-125E-44B9-A8CC-C3B40955A168}"/>
    <cellStyle name="Comma 3 3 2 12 4 6 2" xfId="55156" xr:uid="{25F61CE1-E6E2-4AE9-8F99-23146CED11AD}"/>
    <cellStyle name="Comma 3 3 2 12 4 6 3" xfId="41766" xr:uid="{164D298F-F34F-4DD0-89A5-828ECEC9543C}"/>
    <cellStyle name="Comma 3 3 2 12 4 7" xfId="14719" xr:uid="{BA70ED1D-3B3C-4493-A584-6DC0125FDFEC}"/>
    <cellStyle name="Comma 3 3 2 12 4 7 2" xfId="44392" xr:uid="{7B770039-1312-4181-AD35-BFD7159B3598}"/>
    <cellStyle name="Comma 3 3 2 12 4 8" xfId="57782" xr:uid="{080D6842-BEC8-4C06-B025-7257BACECA23}"/>
    <cellStyle name="Comma 3 3 2 12 4 9" xfId="60409" xr:uid="{33950DB7-5EEF-4152-9AAD-513FF1D9DD51}"/>
    <cellStyle name="Comma 3 3 2 12 5" xfId="1341" xr:uid="{4467242E-F883-4DB1-A3B7-03BC6A2F238E}"/>
    <cellStyle name="Comma 3 3 2 12 5 10" xfId="20778" xr:uid="{8602AA0E-FB5C-4FCB-9CA7-EE2E79495CCE}"/>
    <cellStyle name="Comma 3 3 2 12 5 2" xfId="6594" xr:uid="{0D188EAB-C18C-4DF1-8CE1-89A1A364A08C}"/>
    <cellStyle name="Comma 3 3 2 12 5 2 2" xfId="18152" xr:uid="{CD6D16AA-0FDD-4439-BED1-3A437D866762}"/>
    <cellStyle name="Comma 3 3 2 12 5 2 2 2" xfId="47559" xr:uid="{A0FB006F-58CE-48CD-BA33-2CB3CAC667B5}"/>
    <cellStyle name="Comma 3 3 2 12 5 2 2 3" xfId="28656" xr:uid="{CAF61856-F352-4B10-8F50-D34B90D9EACC}"/>
    <cellStyle name="Comma 3 3 2 12 5 2 3" xfId="34169" xr:uid="{9079AF19-7015-4E9F-92B6-50BBD1016A2C}"/>
    <cellStyle name="Comma 3 3 2 12 5 2 4" xfId="23404" xr:uid="{F2DC2802-0C8F-48C5-9D31-8D53C6367541}"/>
    <cellStyle name="Comma 3 3 2 12 5 3" xfId="3969" xr:uid="{EB558010-39D9-4186-9713-329EB11ABEA9}"/>
    <cellStyle name="Comma 3 3 2 12 5 3 2" xfId="50185" xr:uid="{838CEBE2-0562-4840-978B-5AD653A00703}"/>
    <cellStyle name="Comma 3 3 2 12 5 3 3" xfId="36795" xr:uid="{E514E16D-C7D2-42E3-A0CE-BBD060C0BBFC}"/>
    <cellStyle name="Comma 3 3 2 12 5 3 4" xfId="26030" xr:uid="{5BF8F9B5-10AD-4A1B-B0B1-22A8B2B8B4A7}"/>
    <cellStyle name="Comma 3 3 2 12 5 4" xfId="9220" xr:uid="{74AA8E15-6233-4ED2-A782-11262FD9F46E}"/>
    <cellStyle name="Comma 3 3 2 12 5 4 2" xfId="52811" xr:uid="{8497C568-7774-4F85-BEFC-626D7263C978}"/>
    <cellStyle name="Comma 3 3 2 12 5 4 3" xfId="39421" xr:uid="{D55B81E4-FB3B-403C-AA10-EF7ECA6419E8}"/>
    <cellStyle name="Comma 3 3 2 12 5 5" xfId="11846" xr:uid="{D0F4146E-F50B-4239-861F-50AF02949F12}"/>
    <cellStyle name="Comma 3 3 2 12 5 5 2" xfId="55436" xr:uid="{8F4C41E1-3057-421B-B206-8A7BCA21C964}"/>
    <cellStyle name="Comma 3 3 2 12 5 5 3" xfId="42046" xr:uid="{394B7B82-4D50-4C3E-A3EB-31563948FB00}"/>
    <cellStyle name="Comma 3 3 2 12 5 6" xfId="14999" xr:uid="{6DC639CB-F304-4366-A79F-FF5EF448486C}"/>
    <cellStyle name="Comma 3 3 2 12 5 6 2" xfId="44672" xr:uid="{0EAB8206-6BA4-4042-A900-8C997209C92E}"/>
    <cellStyle name="Comma 3 3 2 12 5 7" xfId="58062" xr:uid="{248AD9AE-B596-468A-A3CF-F2F76CC8C9FF}"/>
    <cellStyle name="Comma 3 3 2 12 5 8" xfId="60689" xr:uid="{6A140672-208D-4095-AF2C-E6167BE6568C}"/>
    <cellStyle name="Comma 3 3 2 12 5 9" xfId="31282" xr:uid="{D9E0F0E6-4AB6-4856-BE4D-C037B76BA236}"/>
    <cellStyle name="Comma 3 3 2 12 6" xfId="1604" xr:uid="{36386085-54B7-4222-A343-CE398C2832BA}"/>
    <cellStyle name="Comma 3 3 2 12 6 10" xfId="21040" xr:uid="{D913603F-4705-477A-BFCB-4E9271C8606A}"/>
    <cellStyle name="Comma 3 3 2 12 6 2" xfId="6856" xr:uid="{8A9C9AF0-BB96-4F54-B7DC-DD996FB5093E}"/>
    <cellStyle name="Comma 3 3 2 12 6 2 2" xfId="18414" xr:uid="{F39079A5-7718-48E9-802B-8ADB17E9332C}"/>
    <cellStyle name="Comma 3 3 2 12 6 2 2 2" xfId="47821" xr:uid="{49233CD3-B307-4E41-A13B-18B2E4CE5EBF}"/>
    <cellStyle name="Comma 3 3 2 12 6 2 2 3" xfId="28918" xr:uid="{5E50CC92-5EFF-4ADC-8B07-C771039F69E5}"/>
    <cellStyle name="Comma 3 3 2 12 6 2 3" xfId="34431" xr:uid="{2CBF48CB-4E12-4CA3-966D-E8B25FC7834D}"/>
    <cellStyle name="Comma 3 3 2 12 6 2 4" xfId="23666" xr:uid="{D3D23B6D-D361-4B5B-90C9-3F4679C91B53}"/>
    <cellStyle name="Comma 3 3 2 12 6 3" xfId="4231" xr:uid="{F000CB1A-E960-40C4-BA25-05E26C54D6F0}"/>
    <cellStyle name="Comma 3 3 2 12 6 3 2" xfId="50447" xr:uid="{7E4A5713-523F-47B5-8E58-C6452158F0B0}"/>
    <cellStyle name="Comma 3 3 2 12 6 3 3" xfId="37057" xr:uid="{ED652732-3160-420A-BD39-287C4EE522A0}"/>
    <cellStyle name="Comma 3 3 2 12 6 3 4" xfId="26292" xr:uid="{BBD106CB-FA1E-450E-B9A4-8CC6B4339146}"/>
    <cellStyle name="Comma 3 3 2 12 6 4" xfId="9482" xr:uid="{D86BA91C-744C-452B-BBBE-525D607C766E}"/>
    <cellStyle name="Comma 3 3 2 12 6 4 2" xfId="53073" xr:uid="{5C96A1F3-7410-40FA-AD62-DA46DCDF4978}"/>
    <cellStyle name="Comma 3 3 2 12 6 4 3" xfId="39683" xr:uid="{E00C09D0-B2B6-4222-90EF-43C94169CE32}"/>
    <cellStyle name="Comma 3 3 2 12 6 5" xfId="12108" xr:uid="{D9008BA9-6A11-4E94-A881-56213CC84263}"/>
    <cellStyle name="Comma 3 3 2 12 6 5 2" xfId="55698" xr:uid="{F0D81243-3B0B-4B55-B078-7A915DD5D8A3}"/>
    <cellStyle name="Comma 3 3 2 12 6 5 3" xfId="42308" xr:uid="{88F07883-047F-4B65-A799-CA822EB54B81}"/>
    <cellStyle name="Comma 3 3 2 12 6 6" xfId="15261" xr:uid="{FFC5C425-025F-4BD6-8B2B-D73BCD83461E}"/>
    <cellStyle name="Comma 3 3 2 12 6 6 2" xfId="44934" xr:uid="{8256DB65-A5BA-44F8-A969-73BC7B47BEBD}"/>
    <cellStyle name="Comma 3 3 2 12 6 7" xfId="58324" xr:uid="{87F722D4-200C-4CDE-9F14-77CBAFA7EB87}"/>
    <cellStyle name="Comma 3 3 2 12 6 8" xfId="60951" xr:uid="{0D8BEC5B-3B83-4C9E-B536-9E657FDCB9B4}"/>
    <cellStyle name="Comma 3 3 2 12 6 9" xfId="31544" xr:uid="{198F91FF-7F2E-44F7-87C1-47631ED35B5C}"/>
    <cellStyle name="Comma 3 3 2 12 7" xfId="2647" xr:uid="{6F5D083B-CFF9-464A-B4A7-76E63F47E778}"/>
    <cellStyle name="Comma 3 3 2 12 7 10" xfId="22082" xr:uid="{0A19D7A4-022B-4D76-BBE2-D467CDCC47F9}"/>
    <cellStyle name="Comma 3 3 2 12 7 2" xfId="7898" xr:uid="{D49E827D-FF25-432B-A25F-66E47761BFBC}"/>
    <cellStyle name="Comma 3 3 2 12 7 2 2" xfId="19456" xr:uid="{B4676F26-4C9D-42B5-A970-9B92ACD1895C}"/>
    <cellStyle name="Comma 3 3 2 12 7 2 2 2" xfId="48863" xr:uid="{9DA3C979-26FE-4758-87DA-BF981604E849}"/>
    <cellStyle name="Comma 3 3 2 12 7 2 2 3" xfId="29960" xr:uid="{E344AE20-28F1-4258-9441-756264FA4A98}"/>
    <cellStyle name="Comma 3 3 2 12 7 2 3" xfId="35473" xr:uid="{93A9D74B-F8E9-4CFC-8312-D509571A38F3}"/>
    <cellStyle name="Comma 3 3 2 12 7 2 4" xfId="24708" xr:uid="{B7DDE0F6-48CC-4126-8399-A65DEA994DAD}"/>
    <cellStyle name="Comma 3 3 2 12 7 3" xfId="5273" xr:uid="{69E8F132-16B1-4B2F-B8BC-C0A71EAB7CD3}"/>
    <cellStyle name="Comma 3 3 2 12 7 3 2" xfId="51489" xr:uid="{31E9EBBF-289B-4286-8AC7-417C3347BB66}"/>
    <cellStyle name="Comma 3 3 2 12 7 3 3" xfId="38099" xr:uid="{9C370C24-0055-42E3-9FD0-B3BD55351C59}"/>
    <cellStyle name="Comma 3 3 2 12 7 3 4" xfId="27334" xr:uid="{41DC6E45-E43F-42A3-BFDD-08F2100A9823}"/>
    <cellStyle name="Comma 3 3 2 12 7 4" xfId="10524" xr:uid="{EB5666C7-3570-462B-8675-279F4988F0C9}"/>
    <cellStyle name="Comma 3 3 2 12 7 4 2" xfId="54115" xr:uid="{BF12DFDD-6A81-4AD7-B1CF-BECA99AAEC14}"/>
    <cellStyle name="Comma 3 3 2 12 7 4 3" xfId="40725" xr:uid="{F6D7B97A-F7BF-4AFA-99AA-1C7C31C6DB6A}"/>
    <cellStyle name="Comma 3 3 2 12 7 5" xfId="13150" xr:uid="{438B028B-02B9-4F72-BBEB-852E35583C36}"/>
    <cellStyle name="Comma 3 3 2 12 7 5 2" xfId="56740" xr:uid="{C3798A7D-25DF-495C-9B70-908FAC99506E}"/>
    <cellStyle name="Comma 3 3 2 12 7 5 3" xfId="43350" xr:uid="{590DC9D8-57A8-4592-B9D4-AA32A69603CE}"/>
    <cellStyle name="Comma 3 3 2 12 7 6" xfId="16303" xr:uid="{0E4E55C4-3B90-4871-A7F9-9DEBFA284D2F}"/>
    <cellStyle name="Comma 3 3 2 12 7 6 2" xfId="45976" xr:uid="{9EBBDA56-64F6-433E-9069-A3901F113FF3}"/>
    <cellStyle name="Comma 3 3 2 12 7 7" xfId="59366" xr:uid="{F30A50BD-68A6-400C-8DAE-3A93CA26AB80}"/>
    <cellStyle name="Comma 3 3 2 12 7 8" xfId="61993" xr:uid="{9FA2A97D-DBB7-4DEB-981B-AC0652EC8525}"/>
    <cellStyle name="Comma 3 3 2 12 7 9" xfId="32586" xr:uid="{71684CE4-F6C9-4EA4-AFA8-099DA57358ED}"/>
    <cellStyle name="Comma 3 3 2 12 8" xfId="5534" xr:uid="{67188B76-5746-4DFE-AA81-589EEF2CAFBC}"/>
    <cellStyle name="Comma 3 3 2 12 8 2" xfId="17092" xr:uid="{5ECBB22B-19A4-4DE4-9313-DFBE9725E547}"/>
    <cellStyle name="Comma 3 3 2 12 8 2 2" xfId="46238" xr:uid="{D9700448-4797-4F1B-B470-73ED98CA4DB9}"/>
    <cellStyle name="Comma 3 3 2 12 8 2 3" xfId="27596" xr:uid="{D2EB1BB7-F66E-4AA1-9798-44257D5B110E}"/>
    <cellStyle name="Comma 3 3 2 12 8 3" xfId="13939" xr:uid="{0A77F46F-F1F4-4C95-85F7-EEFDC7C97792}"/>
    <cellStyle name="Comma 3 3 2 12 8 3 2" xfId="32848" xr:uid="{F00326A6-60D0-42BC-8F14-9DC0A726AF7A}"/>
    <cellStyle name="Comma 3 3 2 12 8 4" xfId="22344" xr:uid="{27BAB5E3-DE3E-4E42-9365-FFE20002BE28}"/>
    <cellStyle name="Comma 3 3 2 12 9" xfId="2909" xr:uid="{62A85F2B-12CA-4362-928E-D099B27B7633}"/>
    <cellStyle name="Comma 3 3 2 12 9 2" xfId="16564" xr:uid="{D5AD68E3-FEA0-4A09-8FA0-50BEBE6DD9A1}"/>
    <cellStyle name="Comma 3 3 2 12 9 2 2" xfId="46499" xr:uid="{A43E425E-77C0-4C80-992D-ADEA5DD96A4C}"/>
    <cellStyle name="Comma 3 3 2 12 9 3" xfId="33109" xr:uid="{C89B336C-D62F-4C73-AA1E-1563884FF143}"/>
    <cellStyle name="Comma 3 3 2 12 9 4" xfId="24970" xr:uid="{4C7BEEB7-67AE-42A3-B32B-D67C9489ED94}"/>
    <cellStyle name="Comma 3 3 2 13" xfId="297" xr:uid="{00000000-0005-0000-0000-00006A000000}"/>
    <cellStyle name="Comma 3 3 2 13 10" xfId="30238" xr:uid="{E2A29023-E4BA-4F75-87BE-9857E328EE1E}"/>
    <cellStyle name="Comma 3 3 2 13 11" xfId="19734" xr:uid="{8E0E29AF-51BE-4277-9B49-DB01F61C3C7F}"/>
    <cellStyle name="Comma 3 3 2 13 2" xfId="1620" xr:uid="{FB014216-EFAD-4A4F-BCAC-0A50A934B5DA}"/>
    <cellStyle name="Comma 3 3 2 13 2 10" xfId="21056" xr:uid="{8F311BB7-EBE6-40B7-AD4D-92011AC9CCE2}"/>
    <cellStyle name="Comma 3 3 2 13 2 2" xfId="6872" xr:uid="{C6B77C21-F0E3-47E9-A085-DC0202FF1606}"/>
    <cellStyle name="Comma 3 3 2 13 2 2 2" xfId="18430" xr:uid="{87D57247-CF68-4B90-B18E-64923A00FBA0}"/>
    <cellStyle name="Comma 3 3 2 13 2 2 2 2" xfId="47837" xr:uid="{7DED1B5E-BF96-4280-8643-99AD7F7C2653}"/>
    <cellStyle name="Comma 3 3 2 13 2 2 2 3" xfId="28934" xr:uid="{63CBB38C-ABEC-41A5-A857-61F988B3C185}"/>
    <cellStyle name="Comma 3 3 2 13 2 2 3" xfId="34447" xr:uid="{EAF92C58-72A9-41AB-BF49-CCD993445AD2}"/>
    <cellStyle name="Comma 3 3 2 13 2 2 4" xfId="23682" xr:uid="{8B91DA38-CF72-4609-8C3B-415D2E95084F}"/>
    <cellStyle name="Comma 3 3 2 13 2 3" xfId="4247" xr:uid="{C27A3F01-ED34-4790-8967-CDB9C04195AD}"/>
    <cellStyle name="Comma 3 3 2 13 2 3 2" xfId="50463" xr:uid="{1458087B-8C23-4EB9-856A-611B83441EAE}"/>
    <cellStyle name="Comma 3 3 2 13 2 3 3" xfId="37073" xr:uid="{CB13EE1B-5961-44B9-BC60-AAB4E65785EB}"/>
    <cellStyle name="Comma 3 3 2 13 2 3 4" xfId="26308" xr:uid="{4D57EB7C-2484-4281-A7B3-7CBBA4DF4A1E}"/>
    <cellStyle name="Comma 3 3 2 13 2 4" xfId="9498" xr:uid="{FA10D8F2-1268-47F1-9121-A23A60B6DE22}"/>
    <cellStyle name="Comma 3 3 2 13 2 4 2" xfId="53089" xr:uid="{C623A904-269A-4809-A287-BF9FCA5E4990}"/>
    <cellStyle name="Comma 3 3 2 13 2 4 3" xfId="39699" xr:uid="{35728B6E-94C8-4BBB-8CB7-EFE24F8698B7}"/>
    <cellStyle name="Comma 3 3 2 13 2 5" xfId="12124" xr:uid="{F1BE04EE-5E87-4881-B2EB-EBDEBDE4DE7B}"/>
    <cellStyle name="Comma 3 3 2 13 2 5 2" xfId="55714" xr:uid="{8776FFC1-29DE-444A-9ADA-245BE7E7B0D2}"/>
    <cellStyle name="Comma 3 3 2 13 2 5 3" xfId="42324" xr:uid="{FAB546D1-4695-4A82-B5EC-4C35C33320C2}"/>
    <cellStyle name="Comma 3 3 2 13 2 6" xfId="15277" xr:uid="{EE9B0B96-A901-4DB0-B6C4-B261FC337505}"/>
    <cellStyle name="Comma 3 3 2 13 2 6 2" xfId="44950" xr:uid="{50B4672B-9A71-4C42-86E2-95ED7C1ECB70}"/>
    <cellStyle name="Comma 3 3 2 13 2 7" xfId="58340" xr:uid="{00F50EB8-07C3-49D8-95E1-97F029F3C0D4}"/>
    <cellStyle name="Comma 3 3 2 13 2 8" xfId="60967" xr:uid="{1733A8BA-08D6-4AB2-92A0-D168DA5CD880}"/>
    <cellStyle name="Comma 3 3 2 13 2 9" xfId="31560" xr:uid="{BBEB812A-7F62-42F3-B9BE-2CAB0AA09FE9}"/>
    <cellStyle name="Comma 3 3 2 13 3" xfId="5550" xr:uid="{065D7675-983A-4F9C-ADE1-B424B4286077}"/>
    <cellStyle name="Comma 3 3 2 13 3 2" xfId="17108" xr:uid="{2F79EEE0-F2E9-4913-A281-86AAD6AAEE86}"/>
    <cellStyle name="Comma 3 3 2 13 3 2 2" xfId="46515" xr:uid="{8F054C4E-99A1-48AE-8133-44C58E228218}"/>
    <cellStyle name="Comma 3 3 2 13 3 2 3" xfId="27612" xr:uid="{156B463D-2773-41EF-AF4A-A3520C6C8D02}"/>
    <cellStyle name="Comma 3 3 2 13 3 3" xfId="13955" xr:uid="{E418B231-7897-4CE0-9A4C-F58991C9B023}"/>
    <cellStyle name="Comma 3 3 2 13 3 3 2" xfId="33125" xr:uid="{42AE7E21-6402-442F-B4A3-AF26C99BD431}"/>
    <cellStyle name="Comma 3 3 2 13 3 4" xfId="22360" xr:uid="{47A18797-3C30-445C-BAC1-1182D4493FA4}"/>
    <cellStyle name="Comma 3 3 2 13 4" xfId="2925" xr:uid="{14A19867-5F88-4537-8B6A-0BC26BE01452}"/>
    <cellStyle name="Comma 3 3 2 13 4 2" xfId="16580" xr:uid="{9AB8AA3E-BA08-403B-BCB3-316717DFDFE2}"/>
    <cellStyle name="Comma 3 3 2 13 4 2 2" xfId="49141" xr:uid="{655D772E-40D0-4800-8E34-AF60E07D1D7B}"/>
    <cellStyle name="Comma 3 3 2 13 4 3" xfId="35751" xr:uid="{BEEF48BF-7D46-43B6-A99E-BAA4CC8BF195}"/>
    <cellStyle name="Comma 3 3 2 13 4 4" xfId="24986" xr:uid="{10FFAA87-8916-4209-8FBE-A26A3728638D}"/>
    <cellStyle name="Comma 3 3 2 13 5" xfId="8176" xr:uid="{15F2F6F3-D906-4122-9A28-2954BA02814A}"/>
    <cellStyle name="Comma 3 3 2 13 5 2" xfId="51767" xr:uid="{60CB6ACF-1806-4F68-B221-9850701BC3C2}"/>
    <cellStyle name="Comma 3 3 2 13 5 3" xfId="38377" xr:uid="{DA62FB7A-E6C9-42E8-AC45-90D0C790FDB8}"/>
    <cellStyle name="Comma 3 3 2 13 6" xfId="10802" xr:uid="{7DE754A2-69AB-4839-8DC0-9A9C483EF5E4}"/>
    <cellStyle name="Comma 3 3 2 13 6 2" xfId="54392" xr:uid="{849C5978-19EA-4C18-B020-304EC6F99577}"/>
    <cellStyle name="Comma 3 3 2 13 6 3" xfId="41002" xr:uid="{F58341C9-B9E8-4B2B-80D9-9C25742243BF}"/>
    <cellStyle name="Comma 3 3 2 13 7" xfId="13427" xr:uid="{240E8453-0286-49E2-8A76-4440EFCC32FC}"/>
    <cellStyle name="Comma 3 3 2 13 7 2" xfId="43628" xr:uid="{C5B95DEC-4E87-4AE7-B796-3FFE46815AE7}"/>
    <cellStyle name="Comma 3 3 2 13 8" xfId="57018" xr:uid="{583217C1-B9A2-47ED-8D38-4DFDC2FCA8A2}"/>
    <cellStyle name="Comma 3 3 2 13 9" xfId="59645" xr:uid="{9537E054-8D9B-4BD2-9214-59C35CC4BE2A}"/>
    <cellStyle name="Comma 3 3 2 14" xfId="557" xr:uid="{00000000-0005-0000-0000-00006B000000}"/>
    <cellStyle name="Comma 3 3 2 14 10" xfId="30498" xr:uid="{03541F63-5C6C-4A88-B07B-CB3DDA25FE54}"/>
    <cellStyle name="Comma 3 3 2 14 11" xfId="19994" xr:uid="{67B35720-762F-48F8-BAA4-688646089168}"/>
    <cellStyle name="Comma 3 3 2 14 2" xfId="1880" xr:uid="{74236DC3-184D-4218-80B1-61E69F0367A1}"/>
    <cellStyle name="Comma 3 3 2 14 2 10" xfId="21316" xr:uid="{5322CF85-3D86-4773-93D5-E2AAB768A8A3}"/>
    <cellStyle name="Comma 3 3 2 14 2 2" xfId="7132" xr:uid="{7EA3B649-BC40-4A91-8F84-E5A3DB44CE64}"/>
    <cellStyle name="Comma 3 3 2 14 2 2 2" xfId="18690" xr:uid="{70941108-8DC1-4C70-8BE6-E9DF73A0E0C9}"/>
    <cellStyle name="Comma 3 3 2 14 2 2 2 2" xfId="48097" xr:uid="{F80C772C-2166-45BE-88EB-3FD821CE96A5}"/>
    <cellStyle name="Comma 3 3 2 14 2 2 2 3" xfId="29194" xr:uid="{B4080DA2-38A1-462D-9752-733F0AE90537}"/>
    <cellStyle name="Comma 3 3 2 14 2 2 3" xfId="34707" xr:uid="{113826A1-7CE5-48B2-84BF-D70DD9C82729}"/>
    <cellStyle name="Comma 3 3 2 14 2 2 4" xfId="23942" xr:uid="{524C3F9C-62B7-485A-93EA-D9B7AABEF4DC}"/>
    <cellStyle name="Comma 3 3 2 14 2 3" xfId="4507" xr:uid="{53C85EAD-4D20-4A51-B8FB-4974AA4D1B44}"/>
    <cellStyle name="Comma 3 3 2 14 2 3 2" xfId="50723" xr:uid="{9225E3A1-10E6-4F91-98AC-20E11CF53F0E}"/>
    <cellStyle name="Comma 3 3 2 14 2 3 3" xfId="37333" xr:uid="{01909D3E-17A7-4528-9F29-E2646C71295D}"/>
    <cellStyle name="Comma 3 3 2 14 2 3 4" xfId="26568" xr:uid="{BBFA7DDB-2BF8-400C-B6DF-AAC06507ECE4}"/>
    <cellStyle name="Comma 3 3 2 14 2 4" xfId="9758" xr:uid="{A2886979-8BA8-4721-9473-C8FCEA0FDF8E}"/>
    <cellStyle name="Comma 3 3 2 14 2 4 2" xfId="53349" xr:uid="{F4883088-A05F-47C6-A6AB-019327197C64}"/>
    <cellStyle name="Comma 3 3 2 14 2 4 3" xfId="39959" xr:uid="{1A50DE64-8D1A-4830-BA85-3E2EC5F56167}"/>
    <cellStyle name="Comma 3 3 2 14 2 5" xfId="12384" xr:uid="{D7E3D4A6-5530-41AA-BAA7-5DF45965575B}"/>
    <cellStyle name="Comma 3 3 2 14 2 5 2" xfId="55974" xr:uid="{E422D0D7-86D3-4E2B-924C-B9FE373A8BD0}"/>
    <cellStyle name="Comma 3 3 2 14 2 5 3" xfId="42584" xr:uid="{8B9DC42C-9281-43CC-8D28-45118D809152}"/>
    <cellStyle name="Comma 3 3 2 14 2 6" xfId="15537" xr:uid="{5CA27D83-CEE4-4EDD-A047-AF040F224E00}"/>
    <cellStyle name="Comma 3 3 2 14 2 6 2" xfId="45210" xr:uid="{04A75E15-FB03-41F7-93A7-C4478F1FA368}"/>
    <cellStyle name="Comma 3 3 2 14 2 7" xfId="58600" xr:uid="{C99E6CDC-063C-4DCA-9A4F-77D2C8DF8CE4}"/>
    <cellStyle name="Comma 3 3 2 14 2 8" xfId="61227" xr:uid="{A9D3D12F-1DF3-4F3D-AB94-F7B9859CEDB1}"/>
    <cellStyle name="Comma 3 3 2 14 2 9" xfId="31820" xr:uid="{8111A507-282C-4E70-946A-1736059AB6E9}"/>
    <cellStyle name="Comma 3 3 2 14 3" xfId="5810" xr:uid="{E9FF2556-C81B-4F90-822C-558963B461EA}"/>
    <cellStyle name="Comma 3 3 2 14 3 2" xfId="17368" xr:uid="{68CCB78B-6063-4E3E-A112-B2C41E53E497}"/>
    <cellStyle name="Comma 3 3 2 14 3 2 2" xfId="46775" xr:uid="{78D75572-52EA-48C0-9D36-5E7911E93489}"/>
    <cellStyle name="Comma 3 3 2 14 3 2 3" xfId="27872" xr:uid="{BB34B7FF-FFCD-4688-844C-9B6454676F04}"/>
    <cellStyle name="Comma 3 3 2 14 3 3" xfId="14215" xr:uid="{AF8B745D-3CD2-445D-B668-CDF7030D41C3}"/>
    <cellStyle name="Comma 3 3 2 14 3 3 2" xfId="33385" xr:uid="{8DD2D654-C1DB-412C-834A-07E088755E00}"/>
    <cellStyle name="Comma 3 3 2 14 3 4" xfId="22620" xr:uid="{6BED467A-7243-4FF9-9138-D718A9BC29BD}"/>
    <cellStyle name="Comma 3 3 2 14 4" xfId="3185" xr:uid="{EEC20870-DCAA-43DF-923F-3E75397617DD}"/>
    <cellStyle name="Comma 3 3 2 14 4 2" xfId="16839" xr:uid="{F57F2F86-D3F0-4D18-896B-87AA668E7CC4}"/>
    <cellStyle name="Comma 3 3 2 14 4 2 2" xfId="49401" xr:uid="{A5622A9D-CA3A-4681-9C02-F868518FDD49}"/>
    <cellStyle name="Comma 3 3 2 14 4 3" xfId="36011" xr:uid="{6C2F8D85-8E0A-43CA-9322-EAB57CAF508F}"/>
    <cellStyle name="Comma 3 3 2 14 4 4" xfId="25246" xr:uid="{5D6666ED-E08C-4FD2-8819-5930647BFB93}"/>
    <cellStyle name="Comma 3 3 2 14 5" xfId="8436" xr:uid="{8ADD8301-E22A-421E-93BD-E0BAF83DCCB1}"/>
    <cellStyle name="Comma 3 3 2 14 5 2" xfId="52027" xr:uid="{ADEADEA7-5D5D-42B4-9521-24FB71F5BE1C}"/>
    <cellStyle name="Comma 3 3 2 14 5 3" xfId="38637" xr:uid="{D996B80C-4D84-4889-AF04-047859FBD825}"/>
    <cellStyle name="Comma 3 3 2 14 6" xfId="11062" xr:uid="{66FEE459-945D-41A9-A334-36C7C6AE1179}"/>
    <cellStyle name="Comma 3 3 2 14 6 2" xfId="54652" xr:uid="{9EF95BA6-3A43-4C1F-A052-370B5E1F8BA6}"/>
    <cellStyle name="Comma 3 3 2 14 6 3" xfId="41262" xr:uid="{E3055783-CE21-46E2-9BD9-D4E3A6B7D8A6}"/>
    <cellStyle name="Comma 3 3 2 14 7" xfId="13686" xr:uid="{12E88DD0-A0F0-46A3-90D7-45868445D9CF}"/>
    <cellStyle name="Comma 3 3 2 14 7 2" xfId="43888" xr:uid="{4FFEC5E9-DD3A-40A6-8D5C-6AF58F7F7CF9}"/>
    <cellStyle name="Comma 3 3 2 14 8" xfId="57278" xr:uid="{DC98273C-7A25-4423-8375-A0D07A615782}"/>
    <cellStyle name="Comma 3 3 2 14 9" xfId="59905" xr:uid="{15929CAC-BEE9-448B-8F6A-56959353AE27}"/>
    <cellStyle name="Comma 3 3 2 15" xfId="817" xr:uid="{00000000-0005-0000-0000-00006C000000}"/>
    <cellStyle name="Comma 3 3 2 15 10" xfId="30758" xr:uid="{17A1B0CC-FCBE-4CBA-A067-1F7DC7C72A85}"/>
    <cellStyle name="Comma 3 3 2 15 11" xfId="20254" xr:uid="{66A410C6-5CB6-4D48-81DE-EC9441A914D9}"/>
    <cellStyle name="Comma 3 3 2 15 2" xfId="2140" xr:uid="{35D8FF1D-62D3-4217-8F47-CF5B370BF5FC}"/>
    <cellStyle name="Comma 3 3 2 15 2 10" xfId="21576" xr:uid="{F8F8D3BD-18AB-4277-BFE3-414607611F81}"/>
    <cellStyle name="Comma 3 3 2 15 2 2" xfId="7392" xr:uid="{448C5B4A-BEE7-4280-88C0-CB7722A8D2B5}"/>
    <cellStyle name="Comma 3 3 2 15 2 2 2" xfId="18950" xr:uid="{A28B1B45-1173-4EE0-A7ED-C9D09C3747ED}"/>
    <cellStyle name="Comma 3 3 2 15 2 2 2 2" xfId="48357" xr:uid="{829CBA05-7D29-4A10-8DE3-46EAB99F24A2}"/>
    <cellStyle name="Comma 3 3 2 15 2 2 2 3" xfId="29454" xr:uid="{C43FD665-342A-40DC-BB93-CB7BFF711625}"/>
    <cellStyle name="Comma 3 3 2 15 2 2 3" xfId="34967" xr:uid="{65DBD29B-5458-4757-80AE-B83223C62C32}"/>
    <cellStyle name="Comma 3 3 2 15 2 2 4" xfId="24202" xr:uid="{7201C769-2B31-431F-8657-A1EB1545BE68}"/>
    <cellStyle name="Comma 3 3 2 15 2 3" xfId="4767" xr:uid="{4DCC67A8-AC80-47BA-8071-56FC32E4DC5D}"/>
    <cellStyle name="Comma 3 3 2 15 2 3 2" xfId="50983" xr:uid="{61BDA334-8269-473C-8D50-6641DCAF195F}"/>
    <cellStyle name="Comma 3 3 2 15 2 3 3" xfId="37593" xr:uid="{0704B4AD-6FEC-4C36-8227-DFDE2DA99B01}"/>
    <cellStyle name="Comma 3 3 2 15 2 3 4" xfId="26828" xr:uid="{DC6C201B-8467-4CCB-95DC-EFAD997A2A16}"/>
    <cellStyle name="Comma 3 3 2 15 2 4" xfId="10018" xr:uid="{F02E11A9-10FA-4BA6-92D2-8E4815D646C5}"/>
    <cellStyle name="Comma 3 3 2 15 2 4 2" xfId="53609" xr:uid="{CD98A49C-C4F6-4FAF-9E94-2F47751268DB}"/>
    <cellStyle name="Comma 3 3 2 15 2 4 3" xfId="40219" xr:uid="{DA591195-460B-4079-8FA9-284CAED98664}"/>
    <cellStyle name="Comma 3 3 2 15 2 5" xfId="12644" xr:uid="{9762B3B3-E124-4683-AB87-8ED4775920B0}"/>
    <cellStyle name="Comma 3 3 2 15 2 5 2" xfId="56234" xr:uid="{C3AAFFCA-62E1-463A-8062-94A476C0E007}"/>
    <cellStyle name="Comma 3 3 2 15 2 5 3" xfId="42844" xr:uid="{139F11E2-B6E4-4301-A4F2-E12ADA45BB58}"/>
    <cellStyle name="Comma 3 3 2 15 2 6" xfId="15797" xr:uid="{471E609D-68C1-4D9E-9C17-3DAFF1F2D100}"/>
    <cellStyle name="Comma 3 3 2 15 2 6 2" xfId="45470" xr:uid="{8405F21A-C5BD-471C-9435-7E557BBE3B5F}"/>
    <cellStyle name="Comma 3 3 2 15 2 7" xfId="58860" xr:uid="{A8658FAF-4F44-4886-A9A9-57F6C177BD5C}"/>
    <cellStyle name="Comma 3 3 2 15 2 8" xfId="61487" xr:uid="{7A7FDEA3-3741-4AF2-89E4-17275213743C}"/>
    <cellStyle name="Comma 3 3 2 15 2 9" xfId="32080" xr:uid="{8E701F6F-45E9-4A0C-9454-D1B81413ADDE}"/>
    <cellStyle name="Comma 3 3 2 15 3" xfId="6070" xr:uid="{865D0AA8-4D26-4835-A6BE-48F3A4673050}"/>
    <cellStyle name="Comma 3 3 2 15 3 2" xfId="17628" xr:uid="{AAC25C12-037B-4D6F-B286-7709C43906E2}"/>
    <cellStyle name="Comma 3 3 2 15 3 2 2" xfId="47035" xr:uid="{80D2E9CB-143E-4708-8C3F-24A76CC48736}"/>
    <cellStyle name="Comma 3 3 2 15 3 2 3" xfId="28132" xr:uid="{3EB386DD-BE05-4F1D-933F-84D598E1AE1C}"/>
    <cellStyle name="Comma 3 3 2 15 3 3" xfId="33645" xr:uid="{3D0C5197-60C1-4F0D-9E06-13F668FB3ED4}"/>
    <cellStyle name="Comma 3 3 2 15 3 4" xfId="22880" xr:uid="{797FF464-74FA-47EA-86E2-D4752EB2F09C}"/>
    <cellStyle name="Comma 3 3 2 15 4" xfId="3445" xr:uid="{D1B61525-06EC-46A7-ACDD-D80039BD6292}"/>
    <cellStyle name="Comma 3 3 2 15 4 2" xfId="49661" xr:uid="{73A18729-7395-46FB-9301-FD77C414A998}"/>
    <cellStyle name="Comma 3 3 2 15 4 3" xfId="36271" xr:uid="{881211A6-0307-45E4-8C52-33194136F72D}"/>
    <cellStyle name="Comma 3 3 2 15 4 4" xfId="25506" xr:uid="{72FAA3EF-6A1E-4878-969D-03B2E8834D9F}"/>
    <cellStyle name="Comma 3 3 2 15 5" xfId="8696" xr:uid="{E53CB571-1F57-4F15-AEF2-E228C1EB0D08}"/>
    <cellStyle name="Comma 3 3 2 15 5 2" xfId="52287" xr:uid="{D13CA85A-5B60-4B21-9C6F-584049A0F1EE}"/>
    <cellStyle name="Comma 3 3 2 15 5 3" xfId="38897" xr:uid="{75B194C6-DA02-4F01-8C37-E45139F7633D}"/>
    <cellStyle name="Comma 3 3 2 15 6" xfId="11322" xr:uid="{D68D5996-5C1D-4E67-8F42-0E3121F60860}"/>
    <cellStyle name="Comma 3 3 2 15 6 2" xfId="54912" xr:uid="{815AE1A6-F4B2-4F24-B961-3142EB29D08F}"/>
    <cellStyle name="Comma 3 3 2 15 6 3" xfId="41522" xr:uid="{B5481BA7-B268-42A5-A6D8-DB20BF4D1BC1}"/>
    <cellStyle name="Comma 3 3 2 15 7" xfId="14475" xr:uid="{642739AD-BF8F-459E-850F-857094D15066}"/>
    <cellStyle name="Comma 3 3 2 15 7 2" xfId="44148" xr:uid="{D79390C5-90FA-464D-AF05-78ACFDA0993F}"/>
    <cellStyle name="Comma 3 3 2 15 8" xfId="57538" xr:uid="{1185BC3D-66E4-4CE6-9D2A-E478D78461F5}"/>
    <cellStyle name="Comma 3 3 2 15 9" xfId="60165" xr:uid="{9E7BB2E3-5BCB-435F-B7FF-84AC9CDA6402}"/>
    <cellStyle name="Comma 3 3 2 16" xfId="1078" xr:uid="{CC224BDB-2207-4CD1-A2E0-0848A0075AAF}"/>
    <cellStyle name="Comma 3 3 2 16 10" xfId="20515" xr:uid="{1F571FDE-7909-4644-A3C2-901A5893D657}"/>
    <cellStyle name="Comma 3 3 2 16 2" xfId="6331" xr:uid="{7BE20DFA-BBC4-4AFF-98FB-6AB6485A3A0E}"/>
    <cellStyle name="Comma 3 3 2 16 2 2" xfId="17889" xr:uid="{844A6673-F945-45E3-A6F3-FC3504D8B356}"/>
    <cellStyle name="Comma 3 3 2 16 2 2 2" xfId="47296" xr:uid="{10C16D3D-2214-4D76-ABCA-9EC2F52BFE2C}"/>
    <cellStyle name="Comma 3 3 2 16 2 2 3" xfId="28393" xr:uid="{7AF2DB3E-F8EC-4F07-9E5F-CAD622F34CCD}"/>
    <cellStyle name="Comma 3 3 2 16 2 3" xfId="33906" xr:uid="{5A325B68-5A94-4AFD-A8B5-F188330396EE}"/>
    <cellStyle name="Comma 3 3 2 16 2 4" xfId="23141" xr:uid="{1671D19C-8B10-4A39-94CF-A19918B8B174}"/>
    <cellStyle name="Comma 3 3 2 16 3" xfId="3706" xr:uid="{39A94AF1-976F-4EEF-844C-AAB85AAE0FC5}"/>
    <cellStyle name="Comma 3 3 2 16 3 2" xfId="49922" xr:uid="{4A7A83EB-5750-420A-949F-D5DC5F02892C}"/>
    <cellStyle name="Comma 3 3 2 16 3 3" xfId="36532" xr:uid="{EE38E388-93CB-47A1-A6CA-16B3A23D115C}"/>
    <cellStyle name="Comma 3 3 2 16 3 4" xfId="25767" xr:uid="{E4D1670D-F47D-4AD1-A81B-3AC696B1AA5D}"/>
    <cellStyle name="Comma 3 3 2 16 4" xfId="8957" xr:uid="{D6CAE76A-7E76-400F-A159-8954D7580D17}"/>
    <cellStyle name="Comma 3 3 2 16 4 2" xfId="52548" xr:uid="{BCAA4A70-FC4A-4746-96E0-D01849D9239E}"/>
    <cellStyle name="Comma 3 3 2 16 4 3" xfId="39158" xr:uid="{9714596E-638C-4478-9B77-92C4E103D23A}"/>
    <cellStyle name="Comma 3 3 2 16 5" xfId="11583" xr:uid="{9A063F8E-8D3F-46B9-AE72-42ADA86539E5}"/>
    <cellStyle name="Comma 3 3 2 16 5 2" xfId="55173" xr:uid="{19F6AD46-094F-43A9-99A6-5DF1455F4CAB}"/>
    <cellStyle name="Comma 3 3 2 16 5 3" xfId="41783" xr:uid="{276733B6-EA22-4593-9C82-FD98A2BAFC69}"/>
    <cellStyle name="Comma 3 3 2 16 6" xfId="14736" xr:uid="{A3F5AD53-DF63-4A1F-A3EB-A4C9182F5293}"/>
    <cellStyle name="Comma 3 3 2 16 6 2" xfId="44409" xr:uid="{80F34D2D-59A1-4E26-8071-FBBDBBCC0A6A}"/>
    <cellStyle name="Comma 3 3 2 16 7" xfId="57799" xr:uid="{B541549B-D73D-4BED-8A7C-A06E23FAC94D}"/>
    <cellStyle name="Comma 3 3 2 16 8" xfId="60426" xr:uid="{820EE43F-1E43-4BBA-9AF0-2288CA4B6FB8}"/>
    <cellStyle name="Comma 3 3 2 16 9" xfId="31019" xr:uid="{88D2579C-0D15-4106-9508-59CD56DF06A2}"/>
    <cellStyle name="Comma 3 3 2 17" xfId="1096" xr:uid="{774773DB-C05B-4FAF-902E-0111204060D7}"/>
    <cellStyle name="Comma 3 3 2 17 10" xfId="20533" xr:uid="{EF41CC82-57C9-4F39-BC9E-97E205E40113}"/>
    <cellStyle name="Comma 3 3 2 17 2" xfId="6349" xr:uid="{363587F6-4314-47D6-9D07-081BF27C4DE1}"/>
    <cellStyle name="Comma 3 3 2 17 2 2" xfId="17907" xr:uid="{8C93D6B4-A1F5-4DD6-93F3-B605C343353E}"/>
    <cellStyle name="Comma 3 3 2 17 2 2 2" xfId="47314" xr:uid="{F32A4C6C-8B14-4BA5-BAC2-99A0B925E0B5}"/>
    <cellStyle name="Comma 3 3 2 17 2 2 3" xfId="28411" xr:uid="{4AC9F70B-8206-4FA3-A6A2-CF861FB5AD57}"/>
    <cellStyle name="Comma 3 3 2 17 2 3" xfId="33924" xr:uid="{D1B6E69C-DBFB-4D04-9851-618758DA8C96}"/>
    <cellStyle name="Comma 3 3 2 17 2 4" xfId="23159" xr:uid="{93BEA82D-7C97-4663-BA2F-51E9ADBAC7EA}"/>
    <cellStyle name="Comma 3 3 2 17 3" xfId="3724" xr:uid="{756268D7-3F3B-41C9-A0CB-CF754909E074}"/>
    <cellStyle name="Comma 3 3 2 17 3 2" xfId="49940" xr:uid="{F2307BE4-2A46-485C-96DE-FAEC4B581188}"/>
    <cellStyle name="Comma 3 3 2 17 3 3" xfId="36550" xr:uid="{52074C7B-8704-4542-8273-E8B882B72248}"/>
    <cellStyle name="Comma 3 3 2 17 3 4" xfId="25785" xr:uid="{27759CAB-AE6D-4AD5-AA8D-EA5DBA3DD28F}"/>
    <cellStyle name="Comma 3 3 2 17 4" xfId="8975" xr:uid="{27745EAC-52FD-4BFD-A294-6E911160FC43}"/>
    <cellStyle name="Comma 3 3 2 17 4 2" xfId="52566" xr:uid="{FA0E3824-340C-4A15-9590-43D4B01B7CD9}"/>
    <cellStyle name="Comma 3 3 2 17 4 3" xfId="39176" xr:uid="{4725E101-BA01-40B8-A3F6-A5E5A3322DD8}"/>
    <cellStyle name="Comma 3 3 2 17 5" xfId="11601" xr:uid="{97774CE3-AD00-4AB7-96D6-D3AF80B023D4}"/>
    <cellStyle name="Comma 3 3 2 17 5 2" xfId="55191" xr:uid="{91D8BEA1-8C32-4209-B115-C7FFFCAF73C9}"/>
    <cellStyle name="Comma 3 3 2 17 5 3" xfId="41801" xr:uid="{C86319ED-52BC-4FAB-9295-0B5E9CBCC57A}"/>
    <cellStyle name="Comma 3 3 2 17 6" xfId="14754" xr:uid="{FE3A4C74-9ED2-4C0E-8146-EB31BCED4CB4}"/>
    <cellStyle name="Comma 3 3 2 17 6 2" xfId="44427" xr:uid="{CA947809-BCEF-4880-8FC9-22B450C16A34}"/>
    <cellStyle name="Comma 3 3 2 17 7" xfId="57817" xr:uid="{6650B06D-C09A-43A7-9316-48C58017DBF6}"/>
    <cellStyle name="Comma 3 3 2 17 8" xfId="60444" xr:uid="{FBD263E7-78BD-4405-A0DF-F705832FC0F8}"/>
    <cellStyle name="Comma 3 3 2 17 9" xfId="31037" xr:uid="{BC4616DB-3AA8-460A-8EA1-8B642E57608F}"/>
    <cellStyle name="Comma 3 3 2 18" xfId="1359" xr:uid="{FB127F10-64BB-4119-9A33-B696E52433FB}"/>
    <cellStyle name="Comma 3 3 2 18 10" xfId="20795" xr:uid="{AA3E7FC7-3788-47CD-9350-C4AB72A8F280}"/>
    <cellStyle name="Comma 3 3 2 18 2" xfId="6611" xr:uid="{105CCC25-9332-4174-B6F6-667CC0B253E7}"/>
    <cellStyle name="Comma 3 3 2 18 2 2" xfId="18169" xr:uid="{06B350E4-B43A-4603-8169-45E4753E78BA}"/>
    <cellStyle name="Comma 3 3 2 18 2 2 2" xfId="47576" xr:uid="{0F6E0ED1-770E-4D4C-8490-5C70FD1B63A1}"/>
    <cellStyle name="Comma 3 3 2 18 2 2 3" xfId="28673" xr:uid="{06B1B6D5-E696-43BE-83F9-3062838E3B35}"/>
    <cellStyle name="Comma 3 3 2 18 2 3" xfId="34186" xr:uid="{BB3EE690-3CB4-4644-BE74-6146A1B56F2B}"/>
    <cellStyle name="Comma 3 3 2 18 2 4" xfId="23421" xr:uid="{1F842A1B-845B-4315-BC28-5D7C3F72FE33}"/>
    <cellStyle name="Comma 3 3 2 18 3" xfId="3986" xr:uid="{3DA9A96C-981F-4706-AF85-5FC161144A53}"/>
    <cellStyle name="Comma 3 3 2 18 3 2" xfId="50202" xr:uid="{353056A7-9AF0-4504-9B4D-16A39A92D704}"/>
    <cellStyle name="Comma 3 3 2 18 3 3" xfId="36812" xr:uid="{22B3DD5C-438F-43A3-99CC-BDD1DAC0D3BB}"/>
    <cellStyle name="Comma 3 3 2 18 3 4" xfId="26047" xr:uid="{52A5C16E-B7E9-41F8-89D3-1B47488EF0AF}"/>
    <cellStyle name="Comma 3 3 2 18 4" xfId="9237" xr:uid="{370FA7CB-0B37-4D50-B11D-52E6F80CF196}"/>
    <cellStyle name="Comma 3 3 2 18 4 2" xfId="52828" xr:uid="{DDD94514-8F80-4645-8510-48BE5296754A}"/>
    <cellStyle name="Comma 3 3 2 18 4 3" xfId="39438" xr:uid="{8BEA9F16-67A0-4EE7-A5AC-67FFFD95F153}"/>
    <cellStyle name="Comma 3 3 2 18 5" xfId="11863" xr:uid="{81AC6307-775A-4082-9F04-8CF6CC86AA52}"/>
    <cellStyle name="Comma 3 3 2 18 5 2" xfId="55453" xr:uid="{A94BAE59-4E22-4437-9170-33906BF89ADA}"/>
    <cellStyle name="Comma 3 3 2 18 5 3" xfId="42063" xr:uid="{FD2A388D-AF19-4F08-862E-93FA7972A00B}"/>
    <cellStyle name="Comma 3 3 2 18 6" xfId="15016" xr:uid="{13FF93ED-F5E8-4EB2-A01D-0ED89A91A8B6}"/>
    <cellStyle name="Comma 3 3 2 18 6 2" xfId="44689" xr:uid="{D011E877-86B4-4BBB-9D32-89BE5F6E7A33}"/>
    <cellStyle name="Comma 3 3 2 18 7" xfId="58079" xr:uid="{81819DE3-7EA4-4B0F-AAAC-C37C8E68ECBF}"/>
    <cellStyle name="Comma 3 3 2 18 8" xfId="60706" xr:uid="{1E9DA3EC-4376-4356-8106-2387A108FC7A}"/>
    <cellStyle name="Comma 3 3 2 18 9" xfId="31299" xr:uid="{FB6B0482-B729-4F05-A9A7-86C707DBB901}"/>
    <cellStyle name="Comma 3 3 2 19" xfId="2402" xr:uid="{9A7EF930-836E-4F3C-9357-78904F6EBFB3}"/>
    <cellStyle name="Comma 3 3 2 19 10" xfId="21837" xr:uid="{C2A60103-0A11-40FF-A13C-522DACE9259D}"/>
    <cellStyle name="Comma 3 3 2 19 2" xfId="7653" xr:uid="{FE78E8B3-BA13-42DA-B523-AFC78E659D40}"/>
    <cellStyle name="Comma 3 3 2 19 2 2" xfId="19211" xr:uid="{DB310240-E88A-465F-B418-99FB1258FFCD}"/>
    <cellStyle name="Comma 3 3 2 19 2 2 2" xfId="48618" xr:uid="{720F7DED-6DC7-43E7-B36D-2AECDEA14FC9}"/>
    <cellStyle name="Comma 3 3 2 19 2 2 3" xfId="29715" xr:uid="{5C353E50-6FB9-44F9-9347-0121F1F82D88}"/>
    <cellStyle name="Comma 3 3 2 19 2 3" xfId="35228" xr:uid="{F9179DFF-B62B-4508-BC4C-197C96A9D842}"/>
    <cellStyle name="Comma 3 3 2 19 2 4" xfId="24463" xr:uid="{8540B217-D52B-4222-AEC2-98A9D65B25D3}"/>
    <cellStyle name="Comma 3 3 2 19 3" xfId="5028" xr:uid="{58547562-6C09-4F2A-8387-490E92C43B7F}"/>
    <cellStyle name="Comma 3 3 2 19 3 2" xfId="51244" xr:uid="{6D8DA2AD-5727-4691-92D5-6827E4F416D2}"/>
    <cellStyle name="Comma 3 3 2 19 3 3" xfId="37854" xr:uid="{F430827A-AE1A-4CA9-9A28-E28D9BB2C4CA}"/>
    <cellStyle name="Comma 3 3 2 19 3 4" xfId="27089" xr:uid="{FAC155C2-E65F-4BE3-82F2-DA2B01A91911}"/>
    <cellStyle name="Comma 3 3 2 19 4" xfId="10279" xr:uid="{0A4D922D-29D0-4B00-AF82-14CC9E8B6421}"/>
    <cellStyle name="Comma 3 3 2 19 4 2" xfId="53870" xr:uid="{434E5AC8-9EA1-451C-9347-6044261466FE}"/>
    <cellStyle name="Comma 3 3 2 19 4 3" xfId="40480" xr:uid="{6822F80B-8A53-4E6A-94C0-94DD67D53B08}"/>
    <cellStyle name="Comma 3 3 2 19 5" xfId="12905" xr:uid="{E001A84D-D02C-4D53-9B4D-33EA0B162515}"/>
    <cellStyle name="Comma 3 3 2 19 5 2" xfId="56495" xr:uid="{552E41A6-6F2F-4084-B3E7-95852B2AE1B2}"/>
    <cellStyle name="Comma 3 3 2 19 5 3" xfId="43105" xr:uid="{38E1FCB6-3F14-40F0-9D9B-90C669A0CD63}"/>
    <cellStyle name="Comma 3 3 2 19 6" xfId="16058" xr:uid="{E2A9E8DE-5FA3-4671-8A90-560AA66166B8}"/>
    <cellStyle name="Comma 3 3 2 19 6 2" xfId="45731" xr:uid="{840988FF-BB45-469E-B165-BDA061021BA6}"/>
    <cellStyle name="Comma 3 3 2 19 7" xfId="59121" xr:uid="{297694F2-26FF-4A4E-BE19-894A6547678B}"/>
    <cellStyle name="Comma 3 3 2 19 8" xfId="61748" xr:uid="{296B3D91-B98B-4727-B18F-FE766C9CF9FE}"/>
    <cellStyle name="Comma 3 3 2 19 9" xfId="32341" xr:uid="{21E4783F-BCDD-40C6-8B4C-8D6D020C4B93}"/>
    <cellStyle name="Comma 3 3 2 2" xfId="43" xr:uid="{00000000-0005-0000-0000-00006D000000}"/>
    <cellStyle name="Comma 3 3 2 2 10" xfId="305" xr:uid="{00000000-0005-0000-0000-00006E000000}"/>
    <cellStyle name="Comma 3 3 2 2 10 10" xfId="30246" xr:uid="{E5759774-6E5D-41E8-853E-DE2B65647236}"/>
    <cellStyle name="Comma 3 3 2 2 10 11" xfId="19742" xr:uid="{8C00C711-6565-4F97-A674-AA2961D410F0}"/>
    <cellStyle name="Comma 3 3 2 2 10 2" xfId="1628" xr:uid="{C2516A62-E5AA-434C-8630-01C3B901EFBB}"/>
    <cellStyle name="Comma 3 3 2 2 10 2 10" xfId="21064" xr:uid="{D838F1C4-A841-4636-8D4B-3CD86D46DCC7}"/>
    <cellStyle name="Comma 3 3 2 2 10 2 2" xfId="6880" xr:uid="{C586E8E0-4119-4E40-9C9B-A46CB51ADF7A}"/>
    <cellStyle name="Comma 3 3 2 2 10 2 2 2" xfId="18438" xr:uid="{29D4A769-ADBC-4445-A3A2-CFFDBD5C467D}"/>
    <cellStyle name="Comma 3 3 2 2 10 2 2 2 2" xfId="47845" xr:uid="{B6FFFAB6-272B-47CE-93F2-F9FEE7D8F6ED}"/>
    <cellStyle name="Comma 3 3 2 2 10 2 2 2 3" xfId="28942" xr:uid="{CC3DC98D-2F75-41A3-8900-7F4CEEC0E553}"/>
    <cellStyle name="Comma 3 3 2 2 10 2 2 3" xfId="34455" xr:uid="{5DFEA3AE-C1F0-4815-897A-9D55F3453F08}"/>
    <cellStyle name="Comma 3 3 2 2 10 2 2 4" xfId="23690" xr:uid="{6E6CACBF-B1E5-461F-A642-E7D61F8666CE}"/>
    <cellStyle name="Comma 3 3 2 2 10 2 3" xfId="4255" xr:uid="{599B7237-1734-4ED4-AE38-A179ADFAAA10}"/>
    <cellStyle name="Comma 3 3 2 2 10 2 3 2" xfId="50471" xr:uid="{A588711D-A2BA-416E-8D3F-30F8E9BEAD99}"/>
    <cellStyle name="Comma 3 3 2 2 10 2 3 3" xfId="37081" xr:uid="{F81FD569-846F-477B-A8A1-893BAB639D9F}"/>
    <cellStyle name="Comma 3 3 2 2 10 2 3 4" xfId="26316" xr:uid="{D0737F80-AC57-442A-B5F5-E89A579C2966}"/>
    <cellStyle name="Comma 3 3 2 2 10 2 4" xfId="9506" xr:uid="{9F75D7F9-23DB-4F35-90C1-04F3D6E89A27}"/>
    <cellStyle name="Comma 3 3 2 2 10 2 4 2" xfId="53097" xr:uid="{9D7F6A8C-B96B-4387-84EC-E2062057DDA8}"/>
    <cellStyle name="Comma 3 3 2 2 10 2 4 3" xfId="39707" xr:uid="{3B45E9D3-7FFC-48AB-AAAB-454A5BB76BDA}"/>
    <cellStyle name="Comma 3 3 2 2 10 2 5" xfId="12132" xr:uid="{98C95A3F-4B1E-4EE4-AE64-E87CC32CDAC1}"/>
    <cellStyle name="Comma 3 3 2 2 10 2 5 2" xfId="55722" xr:uid="{94DD2DC5-087C-429B-B791-9298A42110D1}"/>
    <cellStyle name="Comma 3 3 2 2 10 2 5 3" xfId="42332" xr:uid="{9D9D0E29-E715-4BF6-B4D3-19EDBAAE707E}"/>
    <cellStyle name="Comma 3 3 2 2 10 2 6" xfId="15285" xr:uid="{5EEB5D07-037B-4BC2-8283-C4B510F54C65}"/>
    <cellStyle name="Comma 3 3 2 2 10 2 6 2" xfId="44958" xr:uid="{A4D454EC-2F4E-4276-998C-625934DBECC4}"/>
    <cellStyle name="Comma 3 3 2 2 10 2 7" xfId="58348" xr:uid="{7BA12431-AF34-4154-AF61-B7E704502813}"/>
    <cellStyle name="Comma 3 3 2 2 10 2 8" xfId="60975" xr:uid="{109946AE-69B5-432F-A2FE-A57E50BC6C02}"/>
    <cellStyle name="Comma 3 3 2 2 10 2 9" xfId="31568" xr:uid="{1E7AA9ED-5851-4BC7-99F5-91D981404D7A}"/>
    <cellStyle name="Comma 3 3 2 2 10 3" xfId="5558" xr:uid="{44FCE66A-45D4-48C4-B05C-894B53BAA091}"/>
    <cellStyle name="Comma 3 3 2 2 10 3 2" xfId="17116" xr:uid="{977360DA-6CC5-48F0-BAE3-35B345B70514}"/>
    <cellStyle name="Comma 3 3 2 2 10 3 2 2" xfId="46523" xr:uid="{0173133D-B59A-4665-9F93-856E2B3D236D}"/>
    <cellStyle name="Comma 3 3 2 2 10 3 2 3" xfId="27620" xr:uid="{D2DB1106-1D4F-407D-9EA9-98AC771B4069}"/>
    <cellStyle name="Comma 3 3 2 2 10 3 3" xfId="13963" xr:uid="{2EA72347-60DB-479A-ADCA-1A1BB021983D}"/>
    <cellStyle name="Comma 3 3 2 2 10 3 3 2" xfId="33133" xr:uid="{29F1530A-568D-494E-82C7-4C8362350BF9}"/>
    <cellStyle name="Comma 3 3 2 2 10 3 4" xfId="22368" xr:uid="{B99344E6-2825-4023-A2A3-C6994D59590A}"/>
    <cellStyle name="Comma 3 3 2 2 10 4" xfId="2933" xr:uid="{407BE764-73F0-4D37-8F6A-CCE0500DE094}"/>
    <cellStyle name="Comma 3 3 2 2 10 4 2" xfId="16588" xr:uid="{55E34F33-DB73-41E0-B9CE-C9503A3D61E8}"/>
    <cellStyle name="Comma 3 3 2 2 10 4 2 2" xfId="49149" xr:uid="{ADD86604-34C5-4901-9D30-A1FDDAC27257}"/>
    <cellStyle name="Comma 3 3 2 2 10 4 3" xfId="35759" xr:uid="{A8AF9BA4-4F27-46DE-8503-667068F7A783}"/>
    <cellStyle name="Comma 3 3 2 2 10 4 4" xfId="24994" xr:uid="{08A6AB45-145D-4B09-95FA-1016AFF3FE1A}"/>
    <cellStyle name="Comma 3 3 2 2 10 5" xfId="8184" xr:uid="{358D33DE-9BAC-4FFF-A97A-A93648326669}"/>
    <cellStyle name="Comma 3 3 2 2 10 5 2" xfId="51775" xr:uid="{36C8022C-C026-4E2E-B5B5-4B1949A63147}"/>
    <cellStyle name="Comma 3 3 2 2 10 5 3" xfId="38385" xr:uid="{51F3DB75-B306-4D54-868F-875FD79049F7}"/>
    <cellStyle name="Comma 3 3 2 2 10 6" xfId="10810" xr:uid="{EAC35F47-0D37-4C02-9D9A-2A5FCC7CA0BE}"/>
    <cellStyle name="Comma 3 3 2 2 10 6 2" xfId="54400" xr:uid="{A3510CDE-FE86-46BB-B7BF-A3E5D5F90ABB}"/>
    <cellStyle name="Comma 3 3 2 2 10 6 3" xfId="41010" xr:uid="{C064657B-83A8-413E-8B74-14092E819FA2}"/>
    <cellStyle name="Comma 3 3 2 2 10 7" xfId="13435" xr:uid="{F9168AFE-2118-48F4-9A98-BED73DE9FA73}"/>
    <cellStyle name="Comma 3 3 2 2 10 7 2" xfId="43636" xr:uid="{D56CB129-1E95-465F-BF2C-FFE597B6CB2F}"/>
    <cellStyle name="Comma 3 3 2 2 10 8" xfId="57026" xr:uid="{A6BA05F8-202A-4BA8-B3DA-EAFB39AD3582}"/>
    <cellStyle name="Comma 3 3 2 2 10 9" xfId="59653" xr:uid="{D46D764F-3C8F-4770-81B6-4279F6894CC7}"/>
    <cellStyle name="Comma 3 3 2 2 11" xfId="565" xr:uid="{00000000-0005-0000-0000-00006F000000}"/>
    <cellStyle name="Comma 3 3 2 2 11 10" xfId="30506" xr:uid="{4870856B-FF83-44E5-99D1-5963B0E5CA1E}"/>
    <cellStyle name="Comma 3 3 2 2 11 11" xfId="20002" xr:uid="{DFB42D27-F22F-4D4D-BA2F-DCB40330E119}"/>
    <cellStyle name="Comma 3 3 2 2 11 2" xfId="1888" xr:uid="{F14EDBAC-6101-461D-9275-CDBDB021E4CE}"/>
    <cellStyle name="Comma 3 3 2 2 11 2 10" xfId="21324" xr:uid="{76795DF1-A40A-4E15-9A84-ABD381378083}"/>
    <cellStyle name="Comma 3 3 2 2 11 2 2" xfId="7140" xr:uid="{AAE25E57-FD71-47BF-964C-ABCBFEDC015D}"/>
    <cellStyle name="Comma 3 3 2 2 11 2 2 2" xfId="18698" xr:uid="{5C859DE1-1A53-447B-A2CD-15537D92B139}"/>
    <cellStyle name="Comma 3 3 2 2 11 2 2 2 2" xfId="48105" xr:uid="{7B54DCEA-7B29-4737-86CD-A6B83A92484A}"/>
    <cellStyle name="Comma 3 3 2 2 11 2 2 2 3" xfId="29202" xr:uid="{F086568C-D9E2-4D70-98E1-A0F902EE6234}"/>
    <cellStyle name="Comma 3 3 2 2 11 2 2 3" xfId="34715" xr:uid="{F22D59C7-486E-4E59-8907-541716B8799D}"/>
    <cellStyle name="Comma 3 3 2 2 11 2 2 4" xfId="23950" xr:uid="{1B76D88D-0B93-4080-9C11-A9717DFC7576}"/>
    <cellStyle name="Comma 3 3 2 2 11 2 3" xfId="4515" xr:uid="{F64E82C1-BAF8-4948-B12C-D082148E471E}"/>
    <cellStyle name="Comma 3 3 2 2 11 2 3 2" xfId="50731" xr:uid="{638F9420-75EF-4162-8A82-8EEB58E5367A}"/>
    <cellStyle name="Comma 3 3 2 2 11 2 3 3" xfId="37341" xr:uid="{46AB547A-D773-46D6-A28D-4DCF89F4B855}"/>
    <cellStyle name="Comma 3 3 2 2 11 2 3 4" xfId="26576" xr:uid="{613067FE-33AE-48E7-B6C1-6AAE00018921}"/>
    <cellStyle name="Comma 3 3 2 2 11 2 4" xfId="9766" xr:uid="{8D6C98A4-2820-47F7-94A6-184BB166DAF7}"/>
    <cellStyle name="Comma 3 3 2 2 11 2 4 2" xfId="53357" xr:uid="{F9A032FE-BBB7-4916-A92F-3053AC1573F7}"/>
    <cellStyle name="Comma 3 3 2 2 11 2 4 3" xfId="39967" xr:uid="{3C1F5375-E4D9-41B9-B776-2BE3DA202FC9}"/>
    <cellStyle name="Comma 3 3 2 2 11 2 5" xfId="12392" xr:uid="{88146C93-9570-4984-95A4-4A4A84D96796}"/>
    <cellStyle name="Comma 3 3 2 2 11 2 5 2" xfId="55982" xr:uid="{B293BEC8-9D18-40AC-98E7-5DA4E97D56D4}"/>
    <cellStyle name="Comma 3 3 2 2 11 2 5 3" xfId="42592" xr:uid="{86007892-19F8-4894-B982-FF6DB17AC9FA}"/>
    <cellStyle name="Comma 3 3 2 2 11 2 6" xfId="15545" xr:uid="{C57AB055-8659-404D-80D5-9925D8D7DF2A}"/>
    <cellStyle name="Comma 3 3 2 2 11 2 6 2" xfId="45218" xr:uid="{1A9693F6-F893-4DC5-841F-42547844B81B}"/>
    <cellStyle name="Comma 3 3 2 2 11 2 7" xfId="58608" xr:uid="{151E01E0-883B-4111-B8B3-A2D729CC8109}"/>
    <cellStyle name="Comma 3 3 2 2 11 2 8" xfId="61235" xr:uid="{80C9E6E0-8305-4E23-B104-1564267747B2}"/>
    <cellStyle name="Comma 3 3 2 2 11 2 9" xfId="31828" xr:uid="{5F6FE11D-0B1C-423D-9F1C-46B00ECFE4FD}"/>
    <cellStyle name="Comma 3 3 2 2 11 3" xfId="5818" xr:uid="{636C69C6-7E27-45C7-8892-39B76659B383}"/>
    <cellStyle name="Comma 3 3 2 2 11 3 2" xfId="17376" xr:uid="{059A31FA-6923-4E4B-AA79-259748680704}"/>
    <cellStyle name="Comma 3 3 2 2 11 3 2 2" xfId="46783" xr:uid="{37A63DC0-6803-4F1C-AC1F-D5845803C93D}"/>
    <cellStyle name="Comma 3 3 2 2 11 3 2 3" xfId="27880" xr:uid="{A1915F75-B927-4256-B357-7337DB867EC0}"/>
    <cellStyle name="Comma 3 3 2 2 11 3 3" xfId="33393" xr:uid="{AC5E7193-0B5E-446B-BDAF-191455D4B96C}"/>
    <cellStyle name="Comma 3 3 2 2 11 3 4" xfId="22628" xr:uid="{F4097193-4660-4101-861E-51E0F88E0DC6}"/>
    <cellStyle name="Comma 3 3 2 2 11 4" xfId="3193" xr:uid="{C34D902C-BB1A-4D47-88CA-F79F17EBEA01}"/>
    <cellStyle name="Comma 3 3 2 2 11 4 2" xfId="49409" xr:uid="{7D9C0141-E145-42A5-9241-3B8FB22E71B1}"/>
    <cellStyle name="Comma 3 3 2 2 11 4 3" xfId="36019" xr:uid="{F7966B62-6146-4AAE-9443-48BD7E2D1BC9}"/>
    <cellStyle name="Comma 3 3 2 2 11 4 4" xfId="25254" xr:uid="{7B416E8C-02BD-4334-BDC6-D52BDD04DB55}"/>
    <cellStyle name="Comma 3 3 2 2 11 5" xfId="8444" xr:uid="{4754FFE6-FE2B-41F3-801E-258DF681DC27}"/>
    <cellStyle name="Comma 3 3 2 2 11 5 2" xfId="52035" xr:uid="{46B4B0EF-3425-49F2-A1B8-B31A83D4F644}"/>
    <cellStyle name="Comma 3 3 2 2 11 5 3" xfId="38645" xr:uid="{FB1E0C72-CBA3-4196-B466-685FF7CB13AA}"/>
    <cellStyle name="Comma 3 3 2 2 11 6" xfId="11070" xr:uid="{61B5C722-A020-4B76-8B73-4A1941A13854}"/>
    <cellStyle name="Comma 3 3 2 2 11 6 2" xfId="54660" xr:uid="{79DD9039-E983-4ED6-A1D5-D35AA37358FE}"/>
    <cellStyle name="Comma 3 3 2 2 11 6 3" xfId="41270" xr:uid="{826B74B0-7AFB-4CFE-8189-A983E494E61A}"/>
    <cellStyle name="Comma 3 3 2 2 11 7" xfId="14223" xr:uid="{894FB603-C5AB-488C-8197-A14FC5802B23}"/>
    <cellStyle name="Comma 3 3 2 2 11 7 2" xfId="43896" xr:uid="{0D9D962A-1F10-4C8F-9D05-5F1BB22985EC}"/>
    <cellStyle name="Comma 3 3 2 2 11 8" xfId="57286" xr:uid="{CC839948-598F-4D09-A688-3CF46FC88AF8}"/>
    <cellStyle name="Comma 3 3 2 2 11 9" xfId="59913" xr:uid="{4EB53294-4A01-462B-94CD-C6191576034D}"/>
    <cellStyle name="Comma 3 3 2 2 12" xfId="825" xr:uid="{00000000-0005-0000-0000-000070000000}"/>
    <cellStyle name="Comma 3 3 2 2 12 10" xfId="30766" xr:uid="{4188DE16-B1C1-481D-81FD-6175E2437484}"/>
    <cellStyle name="Comma 3 3 2 2 12 11" xfId="20262" xr:uid="{9E072EE7-DD4D-4FD1-BA07-FA28D290E676}"/>
    <cellStyle name="Comma 3 3 2 2 12 2" xfId="2148" xr:uid="{D0CA3CBC-065D-4FFC-9AB9-71E583AAB729}"/>
    <cellStyle name="Comma 3 3 2 2 12 2 10" xfId="21584" xr:uid="{E0267C90-81AB-4D99-B127-FBCA54E338BC}"/>
    <cellStyle name="Comma 3 3 2 2 12 2 2" xfId="7400" xr:uid="{D653603C-69DD-4032-A0BE-7DF99A501777}"/>
    <cellStyle name="Comma 3 3 2 2 12 2 2 2" xfId="18958" xr:uid="{B59F6A4E-E4C6-4C2B-ADEF-481E7AE2B521}"/>
    <cellStyle name="Comma 3 3 2 2 12 2 2 2 2" xfId="48365" xr:uid="{1A3696BD-1F5E-4F11-90CF-CA1D9906CA78}"/>
    <cellStyle name="Comma 3 3 2 2 12 2 2 2 3" xfId="29462" xr:uid="{C569508C-8896-4D0D-86B8-61F9B5BFF080}"/>
    <cellStyle name="Comma 3 3 2 2 12 2 2 3" xfId="34975" xr:uid="{A1AF99EA-2E03-4B49-9526-2CD5E8C91C36}"/>
    <cellStyle name="Comma 3 3 2 2 12 2 2 4" xfId="24210" xr:uid="{9624C106-53BD-4A57-ACEE-B207D32AC760}"/>
    <cellStyle name="Comma 3 3 2 2 12 2 3" xfId="4775" xr:uid="{1CA932B6-BF63-46DB-B3DE-7E4FA4048A58}"/>
    <cellStyle name="Comma 3 3 2 2 12 2 3 2" xfId="50991" xr:uid="{67D89841-E8F0-4728-AA97-E807AAE62D5E}"/>
    <cellStyle name="Comma 3 3 2 2 12 2 3 3" xfId="37601" xr:uid="{5DAFB097-EBFE-40B9-9E4A-2BE73620608B}"/>
    <cellStyle name="Comma 3 3 2 2 12 2 3 4" xfId="26836" xr:uid="{E06EA0FB-D72E-4DF8-A4BE-25DE3B6E2A73}"/>
    <cellStyle name="Comma 3 3 2 2 12 2 4" xfId="10026" xr:uid="{8B89B951-6956-441B-B545-EF47DAFBE985}"/>
    <cellStyle name="Comma 3 3 2 2 12 2 4 2" xfId="53617" xr:uid="{E682F85E-54EC-45AA-9DB2-ADA67C88D87E}"/>
    <cellStyle name="Comma 3 3 2 2 12 2 4 3" xfId="40227" xr:uid="{2AB46F4F-E6E5-4EA3-ACF0-FD179D5BF13F}"/>
    <cellStyle name="Comma 3 3 2 2 12 2 5" xfId="12652" xr:uid="{9F7F20B2-4D3A-489F-B7A1-8DECA5148FAA}"/>
    <cellStyle name="Comma 3 3 2 2 12 2 5 2" xfId="56242" xr:uid="{10221B8B-6DA9-41C8-B99C-3668D017431C}"/>
    <cellStyle name="Comma 3 3 2 2 12 2 5 3" xfId="42852" xr:uid="{FAC36BDB-5E38-4844-A713-6991BA7BCECD}"/>
    <cellStyle name="Comma 3 3 2 2 12 2 6" xfId="15805" xr:uid="{B6715DCB-58C5-40AD-AB72-F16AAEDBF969}"/>
    <cellStyle name="Comma 3 3 2 2 12 2 6 2" xfId="45478" xr:uid="{677191FC-090A-4BA8-BE94-46515509A7A0}"/>
    <cellStyle name="Comma 3 3 2 2 12 2 7" xfId="58868" xr:uid="{DF12C598-A729-412F-AEAC-CF1D93F9CC5B}"/>
    <cellStyle name="Comma 3 3 2 2 12 2 8" xfId="61495" xr:uid="{5AC50EE5-5CC1-4C1E-AF75-083FBA1E3188}"/>
    <cellStyle name="Comma 3 3 2 2 12 2 9" xfId="32088" xr:uid="{4EFD2F40-3F66-4F1C-B416-40693A9FCB0B}"/>
    <cellStyle name="Comma 3 3 2 2 12 3" xfId="6078" xr:uid="{CB38774B-3C71-4D60-B39A-CF17AFA57457}"/>
    <cellStyle name="Comma 3 3 2 2 12 3 2" xfId="17636" xr:uid="{63843AFF-D9CE-4237-93EA-FBD2E4CB7878}"/>
    <cellStyle name="Comma 3 3 2 2 12 3 2 2" xfId="47043" xr:uid="{C33D4D40-DCD0-4DA7-A0A8-A0B9C887E132}"/>
    <cellStyle name="Comma 3 3 2 2 12 3 2 3" xfId="28140" xr:uid="{6A7F1A30-0C6E-4313-BD7F-9A1F0F56309E}"/>
    <cellStyle name="Comma 3 3 2 2 12 3 3" xfId="33653" xr:uid="{14277047-E0EA-40E9-A8E5-21AFB3369129}"/>
    <cellStyle name="Comma 3 3 2 2 12 3 4" xfId="22888" xr:uid="{0F03B192-96C6-475A-A5DF-56D23B02F803}"/>
    <cellStyle name="Comma 3 3 2 2 12 4" xfId="3453" xr:uid="{F85A8BE2-882B-45FB-BE5B-028E98ABB148}"/>
    <cellStyle name="Comma 3 3 2 2 12 4 2" xfId="49669" xr:uid="{D6E42395-2B92-4287-933A-7CBEF48F10D5}"/>
    <cellStyle name="Comma 3 3 2 2 12 4 3" xfId="36279" xr:uid="{5642CC05-FA83-40CF-8862-F92A8E8F546F}"/>
    <cellStyle name="Comma 3 3 2 2 12 4 4" xfId="25514" xr:uid="{F0FEA03C-F8B5-4C0E-A52E-3420DA1C1C02}"/>
    <cellStyle name="Comma 3 3 2 2 12 5" xfId="8704" xr:uid="{ACCA8A3A-23C3-4ECD-A734-F4CEB5072532}"/>
    <cellStyle name="Comma 3 3 2 2 12 5 2" xfId="52295" xr:uid="{EB976B55-21FB-4A25-A5EE-07F60C44E39C}"/>
    <cellStyle name="Comma 3 3 2 2 12 5 3" xfId="38905" xr:uid="{556DBF49-0C4F-4294-A187-24FA13C378BC}"/>
    <cellStyle name="Comma 3 3 2 2 12 6" xfId="11330" xr:uid="{264412D1-D12D-45A4-A398-93C7BC350547}"/>
    <cellStyle name="Comma 3 3 2 2 12 6 2" xfId="54920" xr:uid="{CE4AC024-6B28-40B6-A046-481800193DA4}"/>
    <cellStyle name="Comma 3 3 2 2 12 6 3" xfId="41530" xr:uid="{63E32218-EAD1-4AEE-801F-BF0A8F8D1B03}"/>
    <cellStyle name="Comma 3 3 2 2 12 7" xfId="14483" xr:uid="{9C146AAE-3E48-4F89-AD55-EBBE445C25B9}"/>
    <cellStyle name="Comma 3 3 2 2 12 7 2" xfId="44156" xr:uid="{8A2F03C7-C250-42FA-8A99-A5B5A544F8F0}"/>
    <cellStyle name="Comma 3 3 2 2 12 8" xfId="57546" xr:uid="{38B69404-F34F-4527-9268-92C1D3E2E773}"/>
    <cellStyle name="Comma 3 3 2 2 12 9" xfId="60173" xr:uid="{5D0FFEF5-A396-4EF0-9CE6-FFA4D4A35B00}"/>
    <cellStyle name="Comma 3 3 2 2 13" xfId="1087" xr:uid="{0F36A625-7F6D-4BAA-9840-E70B094AD523}"/>
    <cellStyle name="Comma 3 3 2 2 13 10" xfId="20524" xr:uid="{CEEE3A74-7A95-4189-BE84-1C5B02FF26D3}"/>
    <cellStyle name="Comma 3 3 2 2 13 2" xfId="6340" xr:uid="{7E30E3CB-04E7-4F65-B861-F245FB41E874}"/>
    <cellStyle name="Comma 3 3 2 2 13 2 2" xfId="17898" xr:uid="{CF9EBBFF-62CB-4D42-B4E6-1E18495BD493}"/>
    <cellStyle name="Comma 3 3 2 2 13 2 2 2" xfId="47305" xr:uid="{C68C5F27-6F87-4F77-B823-40CEC0DE4DEF}"/>
    <cellStyle name="Comma 3 3 2 2 13 2 2 3" xfId="28402" xr:uid="{927B922D-4BF6-4E86-84B1-EF2E9082DA42}"/>
    <cellStyle name="Comma 3 3 2 2 13 2 3" xfId="33915" xr:uid="{362EF446-BC0A-4FA9-8E79-0FEE2A755989}"/>
    <cellStyle name="Comma 3 3 2 2 13 2 4" xfId="23150" xr:uid="{5B322204-4DED-4AD5-B3E4-9C4640C79A4F}"/>
    <cellStyle name="Comma 3 3 2 2 13 3" xfId="3715" xr:uid="{B881E1AF-A288-4ADD-93CF-8F3A99B106D1}"/>
    <cellStyle name="Comma 3 3 2 2 13 3 2" xfId="49931" xr:uid="{02234CE5-753A-481E-9224-4403E50FB260}"/>
    <cellStyle name="Comma 3 3 2 2 13 3 3" xfId="36541" xr:uid="{2F080B34-71C4-4256-AA54-7FD0C8C68C8D}"/>
    <cellStyle name="Comma 3 3 2 2 13 3 4" xfId="25776" xr:uid="{AFC6D0E8-B1E3-40B2-9661-746BF390F85B}"/>
    <cellStyle name="Comma 3 3 2 2 13 4" xfId="8966" xr:uid="{B42789D5-B6CA-4395-B731-7F1BA585D951}"/>
    <cellStyle name="Comma 3 3 2 2 13 4 2" xfId="52557" xr:uid="{F888326B-7671-4D2F-875B-9CD433BA39EB}"/>
    <cellStyle name="Comma 3 3 2 2 13 4 3" xfId="39167" xr:uid="{F2E5F887-49CE-4EC3-B8E4-C0A6E5E59D7C}"/>
    <cellStyle name="Comma 3 3 2 2 13 5" xfId="11592" xr:uid="{5754B4B3-7EB7-444E-B7AD-8B837E08AED8}"/>
    <cellStyle name="Comma 3 3 2 2 13 5 2" xfId="55182" xr:uid="{FAAFF597-77C5-4329-9BA3-ADD1F30F6178}"/>
    <cellStyle name="Comma 3 3 2 2 13 5 3" xfId="41792" xr:uid="{42DEFB94-D57F-4CE1-A96B-1D699A49BBCC}"/>
    <cellStyle name="Comma 3 3 2 2 13 6" xfId="14745" xr:uid="{794CB471-E769-4252-85A1-173F9830BD31}"/>
    <cellStyle name="Comma 3 3 2 2 13 6 2" xfId="44418" xr:uid="{182C043F-A595-4F5C-BD85-C99E3AFD8DE2}"/>
    <cellStyle name="Comma 3 3 2 2 13 7" xfId="57808" xr:uid="{391FEEAC-11BE-47D3-8586-1A9D4D92651C}"/>
    <cellStyle name="Comma 3 3 2 2 13 8" xfId="60435" xr:uid="{EFC2FC66-D28B-4F44-982E-BDA331841E9B}"/>
    <cellStyle name="Comma 3 3 2 2 13 9" xfId="31028" xr:uid="{0480B89B-FCB6-4019-8B66-7B2B083752BA}"/>
    <cellStyle name="Comma 3 3 2 2 14" xfId="1104" xr:uid="{4A466C10-894E-499D-AA0A-120086234847}"/>
    <cellStyle name="Comma 3 3 2 2 14 10" xfId="20541" xr:uid="{9D8AA66C-D223-4527-A94B-936D5FAB3618}"/>
    <cellStyle name="Comma 3 3 2 2 14 2" xfId="6357" xr:uid="{9A0EBDC5-7307-43DA-90F8-D841588F443C}"/>
    <cellStyle name="Comma 3 3 2 2 14 2 2" xfId="17915" xr:uid="{CDA67A7E-81EA-4B1E-BB6C-4C20F6680516}"/>
    <cellStyle name="Comma 3 3 2 2 14 2 2 2" xfId="47322" xr:uid="{BDDD8E47-4AF5-40AF-A8F3-BDD8453FAEBF}"/>
    <cellStyle name="Comma 3 3 2 2 14 2 2 3" xfId="28419" xr:uid="{F9FC4282-0AF1-4872-AE87-A6E958360501}"/>
    <cellStyle name="Comma 3 3 2 2 14 2 3" xfId="33932" xr:uid="{22BA8526-4FD4-4250-B987-32715C28C910}"/>
    <cellStyle name="Comma 3 3 2 2 14 2 4" xfId="23167" xr:uid="{168470F3-0469-4B71-ABA0-78BF77B405F5}"/>
    <cellStyle name="Comma 3 3 2 2 14 3" xfId="3732" xr:uid="{C18C0AEC-272D-44D0-9EA8-E388AF6AF133}"/>
    <cellStyle name="Comma 3 3 2 2 14 3 2" xfId="49948" xr:uid="{C461872E-03C8-409F-B279-4493B9C5A7B2}"/>
    <cellStyle name="Comma 3 3 2 2 14 3 3" xfId="36558" xr:uid="{8FC3531E-4704-44A0-98B7-A3AC3465074A}"/>
    <cellStyle name="Comma 3 3 2 2 14 3 4" xfId="25793" xr:uid="{A9A8B557-8FBA-4FB2-9DA7-A7F2F21BDA06}"/>
    <cellStyle name="Comma 3 3 2 2 14 4" xfId="8983" xr:uid="{1F0028F9-3EA8-4CD7-AB7A-16AB289CEADE}"/>
    <cellStyle name="Comma 3 3 2 2 14 4 2" xfId="52574" xr:uid="{8A04F9F9-99FC-4C8B-A227-EF77D785E4C0}"/>
    <cellStyle name="Comma 3 3 2 2 14 4 3" xfId="39184" xr:uid="{6CB9F652-9897-40FA-9A2F-FE38A146C5F3}"/>
    <cellStyle name="Comma 3 3 2 2 14 5" xfId="11609" xr:uid="{21836627-AA25-4EAC-BE8B-5A7752FAA609}"/>
    <cellStyle name="Comma 3 3 2 2 14 5 2" xfId="55199" xr:uid="{D0329501-224D-40BA-86E3-32F0015E5A57}"/>
    <cellStyle name="Comma 3 3 2 2 14 5 3" xfId="41809" xr:uid="{CD3EEB8E-D159-46DE-99BC-50B50990C67D}"/>
    <cellStyle name="Comma 3 3 2 2 14 6" xfId="14762" xr:uid="{4DB19E52-3F59-42B6-A948-C0D0D65E3ED8}"/>
    <cellStyle name="Comma 3 3 2 2 14 6 2" xfId="44435" xr:uid="{DF21A891-B624-44EA-ABB1-8B7F8B5788A0}"/>
    <cellStyle name="Comma 3 3 2 2 14 7" xfId="57825" xr:uid="{4EF4DFEA-0956-4407-8032-08C3A08A2152}"/>
    <cellStyle name="Comma 3 3 2 2 14 8" xfId="60452" xr:uid="{9C16731A-248E-40B3-A067-613DF8EBCA02}"/>
    <cellStyle name="Comma 3 3 2 2 14 9" xfId="31045" xr:uid="{DB024624-32A1-4E66-BDA5-7D82C58B59D2}"/>
    <cellStyle name="Comma 3 3 2 2 15" xfId="1367" xr:uid="{D7A211EE-3BA6-44B3-9FFF-BFB16092A84D}"/>
    <cellStyle name="Comma 3 3 2 2 15 10" xfId="20803" xr:uid="{5391F76F-55B3-4AD1-AA95-FDCFB5E80679}"/>
    <cellStyle name="Comma 3 3 2 2 15 2" xfId="6619" xr:uid="{F0B0543F-D747-43B7-B258-869709C3A20E}"/>
    <cellStyle name="Comma 3 3 2 2 15 2 2" xfId="18177" xr:uid="{657D5B30-7C2A-4CC7-A07C-4FF6063DF926}"/>
    <cellStyle name="Comma 3 3 2 2 15 2 2 2" xfId="47584" xr:uid="{8653AD7B-4B14-4F7B-85F2-C2304582C6A8}"/>
    <cellStyle name="Comma 3 3 2 2 15 2 2 3" xfId="28681" xr:uid="{AD8CFD7E-8865-42D7-9BC5-E2B111674A6C}"/>
    <cellStyle name="Comma 3 3 2 2 15 2 3" xfId="34194" xr:uid="{90D14D62-AEAB-41C4-B04A-9391252F34F3}"/>
    <cellStyle name="Comma 3 3 2 2 15 2 4" xfId="23429" xr:uid="{6AE10255-0C84-49B3-A9BA-48185F9B5229}"/>
    <cellStyle name="Comma 3 3 2 2 15 3" xfId="3994" xr:uid="{A961FD3D-A954-4393-9FDD-AE0062C661FD}"/>
    <cellStyle name="Comma 3 3 2 2 15 3 2" xfId="50210" xr:uid="{10FEBEBE-51BC-447C-9F58-0D17E5DB840C}"/>
    <cellStyle name="Comma 3 3 2 2 15 3 3" xfId="36820" xr:uid="{4459B760-C730-4467-9A54-677BF300639C}"/>
    <cellStyle name="Comma 3 3 2 2 15 3 4" xfId="26055" xr:uid="{CF48B689-346B-4986-BDEA-3E6E706F38AB}"/>
    <cellStyle name="Comma 3 3 2 2 15 4" xfId="9245" xr:uid="{A6C13424-7351-46D6-8A81-2EF0BCABE854}"/>
    <cellStyle name="Comma 3 3 2 2 15 4 2" xfId="52836" xr:uid="{BE362625-98DE-4E36-AA66-B251379EA13E}"/>
    <cellStyle name="Comma 3 3 2 2 15 4 3" xfId="39446" xr:uid="{27FF86AE-2401-44B7-9445-0CA1B84669F8}"/>
    <cellStyle name="Comma 3 3 2 2 15 5" xfId="11871" xr:uid="{04D62369-A5BA-42C2-8229-14743EF2AA8D}"/>
    <cellStyle name="Comma 3 3 2 2 15 5 2" xfId="55461" xr:uid="{09935E4A-8F70-41F1-B2E6-21A567B8A63E}"/>
    <cellStyle name="Comma 3 3 2 2 15 5 3" xfId="42071" xr:uid="{2F3152DB-63D9-4BEA-AF30-D0DDA19D3B12}"/>
    <cellStyle name="Comma 3 3 2 2 15 6" xfId="15024" xr:uid="{D8B75B06-9E87-462E-AEA2-61E403061869}"/>
    <cellStyle name="Comma 3 3 2 2 15 6 2" xfId="44697" xr:uid="{59835F01-3E6A-4151-875C-EB8142F4E916}"/>
    <cellStyle name="Comma 3 3 2 2 15 7" xfId="58087" xr:uid="{A5D41254-2ABA-43D9-8CFC-78C07FAEF7FE}"/>
    <cellStyle name="Comma 3 3 2 2 15 8" xfId="60714" xr:uid="{98419AAD-B0C4-44A2-9011-816600B7B6B1}"/>
    <cellStyle name="Comma 3 3 2 2 15 9" xfId="31307" xr:uid="{0B8EBA13-87D3-4FD8-8B88-9CCD9EA095EE}"/>
    <cellStyle name="Comma 3 3 2 2 16" xfId="2410" xr:uid="{932D5128-C2C7-4B00-A945-1CD23F2D6590}"/>
    <cellStyle name="Comma 3 3 2 2 16 10" xfId="21845" xr:uid="{11B2367F-22E8-4D7A-85DD-33B1C62C49C4}"/>
    <cellStyle name="Comma 3 3 2 2 16 2" xfId="7661" xr:uid="{0D44E7A7-69A5-45E1-B5F5-F7BBCA5728EE}"/>
    <cellStyle name="Comma 3 3 2 2 16 2 2" xfId="19219" xr:uid="{D9A0C9AA-AE11-4EAD-9782-03C006E6B472}"/>
    <cellStyle name="Comma 3 3 2 2 16 2 2 2" xfId="48626" xr:uid="{1543AF9B-7DF4-4DDF-8E70-D39BE1F732F1}"/>
    <cellStyle name="Comma 3 3 2 2 16 2 2 3" xfId="29723" xr:uid="{5936974D-6C2B-4763-A7C4-5DC636E556D7}"/>
    <cellStyle name="Comma 3 3 2 2 16 2 3" xfId="35236" xr:uid="{12CA1DD0-F453-405C-B825-2A8A06C9D1D9}"/>
    <cellStyle name="Comma 3 3 2 2 16 2 4" xfId="24471" xr:uid="{0B4BDDF6-0EEC-4730-9F16-514BD1D83DBC}"/>
    <cellStyle name="Comma 3 3 2 2 16 3" xfId="5036" xr:uid="{3DF674EC-65D9-4EEC-B7D0-679C915E9512}"/>
    <cellStyle name="Comma 3 3 2 2 16 3 2" xfId="51252" xr:uid="{56DBC659-EB40-4D07-9D3E-6D98FD528AE7}"/>
    <cellStyle name="Comma 3 3 2 2 16 3 3" xfId="37862" xr:uid="{0BD22271-BAC4-4024-85ED-137F419B6C87}"/>
    <cellStyle name="Comma 3 3 2 2 16 3 4" xfId="27097" xr:uid="{5FA92138-4492-4B16-8C7F-207941B13161}"/>
    <cellStyle name="Comma 3 3 2 2 16 4" xfId="10287" xr:uid="{CE217C52-C05A-4FD5-AA67-40D5F22A367B}"/>
    <cellStyle name="Comma 3 3 2 2 16 4 2" xfId="53878" xr:uid="{ABCE2E6E-6731-411D-AF8D-1EA1E99D2BD5}"/>
    <cellStyle name="Comma 3 3 2 2 16 4 3" xfId="40488" xr:uid="{59AA90A9-1CFF-4604-9961-AFE423956194}"/>
    <cellStyle name="Comma 3 3 2 2 16 5" xfId="12913" xr:uid="{8E5D96C0-1DAE-496F-9BC6-8244B53BA957}"/>
    <cellStyle name="Comma 3 3 2 2 16 5 2" xfId="56503" xr:uid="{59FF7F34-2475-4A47-AFD0-026A64CA0B49}"/>
    <cellStyle name="Comma 3 3 2 2 16 5 3" xfId="43113" xr:uid="{3C61E35B-1B72-49DF-83D6-D412F2030F26}"/>
    <cellStyle name="Comma 3 3 2 2 16 6" xfId="16066" xr:uid="{F3C865A6-2E51-47FA-9A6B-87024910EA31}"/>
    <cellStyle name="Comma 3 3 2 2 16 6 2" xfId="45739" xr:uid="{28C6CA64-0861-4054-9F7C-D954CF4A5199}"/>
    <cellStyle name="Comma 3 3 2 2 16 7" xfId="59129" xr:uid="{FF427807-813F-4EFE-9DB5-A9D9A392E923}"/>
    <cellStyle name="Comma 3 3 2 2 16 8" xfId="61756" xr:uid="{2155E195-1354-4522-AB0A-A4FBAEB58B52}"/>
    <cellStyle name="Comma 3 3 2 2 16 9" xfId="32349" xr:uid="{AE568C76-8D24-45BE-BEF3-B9C4B195FE34}"/>
    <cellStyle name="Comma 3 3 2 2 17" xfId="5298" xr:uid="{4B98720A-533B-4A6C-A5AD-BB074956F187}"/>
    <cellStyle name="Comma 3 3 2 2 17 2" xfId="16855" xr:uid="{D07C6D96-29E3-47A3-A2EF-BB58BA86737A}"/>
    <cellStyle name="Comma 3 3 2 2 17 2 2" xfId="46001" xr:uid="{B3AEC42C-E17C-4EF5-ADB1-609A1B1AEE91}"/>
    <cellStyle name="Comma 3 3 2 2 17 2 3" xfId="27359" xr:uid="{CA792944-0A22-44E2-A53F-6860F97F63EF}"/>
    <cellStyle name="Comma 3 3 2 2 17 3" xfId="13702" xr:uid="{3065DF91-1757-4934-ADFB-7AA15ADF73D9}"/>
    <cellStyle name="Comma 3 3 2 2 17 3 2" xfId="32611" xr:uid="{3D23DC53-D3A2-448F-875C-608A86603BC3}"/>
    <cellStyle name="Comma 3 3 2 2 17 4" xfId="22107" xr:uid="{C3C2CAD8-65EB-4FCA-AC66-0AF176C4B690}"/>
    <cellStyle name="Comma 3 3 2 2 18" xfId="2672" xr:uid="{A016EB3B-F720-4E64-8975-16AFCD356CAE}"/>
    <cellStyle name="Comma 3 3 2 2 18 2" xfId="16328" xr:uid="{AF70A642-A339-431A-8893-3ED8485E5A72}"/>
    <cellStyle name="Comma 3 3 2 2 18 2 2" xfId="46263" xr:uid="{F377EEDA-4AE6-4C8A-AE56-4D0583A643B4}"/>
    <cellStyle name="Comma 3 3 2 2 18 3" xfId="32873" xr:uid="{06F2CB91-B2A0-4FB4-976F-7E036B458B14}"/>
    <cellStyle name="Comma 3 3 2 2 18 4" xfId="24734" xr:uid="{DABAE1D9-1250-4A78-A6D0-374B13BF1499}"/>
    <cellStyle name="Comma 3 3 2 2 19" xfId="7923" xr:uid="{C51B7C66-1173-4271-9EDB-04896A8D54B8}"/>
    <cellStyle name="Comma 3 3 2 2 19 2" xfId="48888" xr:uid="{E927D92E-AF0A-4E84-A916-BA8C9C004E7A}"/>
    <cellStyle name="Comma 3 3 2 2 19 3" xfId="35498" xr:uid="{E8A0BA3C-2F8A-4304-8B04-4DD712B6562E}"/>
    <cellStyle name="Comma 3 3 2 2 2" xfId="60" xr:uid="{00000000-0005-0000-0000-000071000000}"/>
    <cellStyle name="Comma 3 3 2 2 2 10" xfId="5314" xr:uid="{95C9A6FF-E1D4-4382-AE9F-AB97C4E3D77B}"/>
    <cellStyle name="Comma 3 3 2 2 2 10 2" xfId="16872" xr:uid="{98116D13-84BB-4695-9825-DA0CB2A52CDA}"/>
    <cellStyle name="Comma 3 3 2 2 2 10 2 2" xfId="46018" xr:uid="{6E47B8C1-79A9-404C-B73D-70A40772CE03}"/>
    <cellStyle name="Comma 3 3 2 2 2 10 2 3" xfId="27376" xr:uid="{FE8B6A63-51B9-4755-8C94-886CE646061F}"/>
    <cellStyle name="Comma 3 3 2 2 2 10 3" xfId="13719" xr:uid="{3CFA85C3-9146-4790-BBCE-67C40D403488}"/>
    <cellStyle name="Comma 3 3 2 2 2 10 3 2" xfId="32628" xr:uid="{BCA5279E-60B3-463D-858F-4B56DDB518EB}"/>
    <cellStyle name="Comma 3 3 2 2 2 10 4" xfId="22124" xr:uid="{B19C42A7-6E68-4A49-86A7-20C179A18938}"/>
    <cellStyle name="Comma 3 3 2 2 2 11" xfId="2689" xr:uid="{17687CBB-3B27-4082-859B-88B93BD3599E}"/>
    <cellStyle name="Comma 3 3 2 2 2 11 2" xfId="16344" xr:uid="{C3498E82-3D58-4AB3-8F67-76F00D2C3393}"/>
    <cellStyle name="Comma 3 3 2 2 2 11 2 2" xfId="46279" xr:uid="{E147FB09-9DD8-45FE-8039-7725EC4CF37A}"/>
    <cellStyle name="Comma 3 3 2 2 2 11 3" xfId="32889" xr:uid="{F81B8680-A870-4EBF-A7B7-EACEA9445BC3}"/>
    <cellStyle name="Comma 3 3 2 2 2 11 4" xfId="24750" xr:uid="{1E0EF749-60BB-46FC-95E0-54A1A9E37975}"/>
    <cellStyle name="Comma 3 3 2 2 2 12" xfId="7940" xr:uid="{AD53A396-6CAA-4CC8-B7E5-576B68E5C55C}"/>
    <cellStyle name="Comma 3 3 2 2 2 12 2" xfId="48905" xr:uid="{38FAA968-8C6A-40DC-BB91-1131C16658DE}"/>
    <cellStyle name="Comma 3 3 2 2 2 12 3" xfId="35515" xr:uid="{C28C608B-78AD-4FE6-A63B-3ECE36866934}"/>
    <cellStyle name="Comma 3 3 2 2 2 13" xfId="10566" xr:uid="{2C51DFB0-833B-4EFA-8004-8139B6E5AA98}"/>
    <cellStyle name="Comma 3 3 2 2 2 13 2" xfId="51531" xr:uid="{CCD8082A-83F4-4163-8C0A-81D7F6C19942}"/>
    <cellStyle name="Comma 3 3 2 2 2 13 3" xfId="38141" xr:uid="{0A8D7618-FFAE-4D2D-9916-1E7E7AA14B0B}"/>
    <cellStyle name="Comma 3 3 2 2 2 14" xfId="13191" xr:uid="{30693EB9-405B-4A3B-BA25-F57A94C5607B}"/>
    <cellStyle name="Comma 3 3 2 2 2 14 2" xfId="54156" xr:uid="{29762D66-C938-4CDC-B1DB-E4BDC9432034}"/>
    <cellStyle name="Comma 3 3 2 2 2 14 3" xfId="40766" xr:uid="{574034C3-DC1C-404C-AF75-A04D8A66BF11}"/>
    <cellStyle name="Comma 3 3 2 2 2 15" xfId="43392" xr:uid="{4368B273-56F6-4ED4-9011-A58CFF3BA0E5}"/>
    <cellStyle name="Comma 3 3 2 2 2 16" xfId="56782" xr:uid="{2CACD302-78A5-46CF-8F65-2962C51E2C55}"/>
    <cellStyle name="Comma 3 3 2 2 2 17" xfId="59409" xr:uid="{2C18306D-3874-4BFD-9048-34364F178005}"/>
    <cellStyle name="Comma 3 3 2 2 2 18" xfId="30002" xr:uid="{BE82F3D9-AB92-4FDA-BD50-23BD6BD47F38}"/>
    <cellStyle name="Comma 3 3 2 2 2 19" xfId="19498" xr:uid="{823FB2BE-498F-40DE-A2F9-8C615C3DE81A}"/>
    <cellStyle name="Comma 3 3 2 2 2 2" xfId="166" xr:uid="{00000000-0005-0000-0000-000072000000}"/>
    <cellStyle name="Comma 3 3 2 2 2 2 10" xfId="8046" xr:uid="{D994D565-6D07-4860-819E-B66BB1140E23}"/>
    <cellStyle name="Comma 3 3 2 2 2 2 10 2" xfId="49011" xr:uid="{99217C67-C94F-4734-8BBD-81DA8935077B}"/>
    <cellStyle name="Comma 3 3 2 2 2 2 10 3" xfId="35621" xr:uid="{7C3A6515-ABB4-4E94-8F25-B26CA5B50563}"/>
    <cellStyle name="Comma 3 3 2 2 2 2 11" xfId="10672" xr:uid="{4278284E-2718-4D11-ADFC-4FCDF8170732}"/>
    <cellStyle name="Comma 3 3 2 2 2 2 11 2" xfId="51637" xr:uid="{5DB3917B-0968-4028-836D-FD2604710674}"/>
    <cellStyle name="Comma 3 3 2 2 2 2 11 3" xfId="38247" xr:uid="{179E7F21-16BD-45DE-A8B1-21B89F102FE0}"/>
    <cellStyle name="Comma 3 3 2 2 2 2 12" xfId="13297" xr:uid="{EBD5C850-2C4A-4DCF-AD1A-7E9DDF53BDB1}"/>
    <cellStyle name="Comma 3 3 2 2 2 2 12 2" xfId="54262" xr:uid="{12FC5F70-90DE-4694-87E9-9A136A79CA93}"/>
    <cellStyle name="Comma 3 3 2 2 2 2 12 3" xfId="40872" xr:uid="{3C75AF85-A0C5-456E-8B92-EAE3DFBBBE9E}"/>
    <cellStyle name="Comma 3 3 2 2 2 2 13" xfId="43498" xr:uid="{7C945420-5882-4BAC-B206-B228E7521E2C}"/>
    <cellStyle name="Comma 3 3 2 2 2 2 14" xfId="56888" xr:uid="{41BADFFB-1B25-4AAE-9F50-B8D0C289F38B}"/>
    <cellStyle name="Comma 3 3 2 2 2 2 15" xfId="59515" xr:uid="{0C8141D9-C7E9-4A74-B815-48AB0886D09C}"/>
    <cellStyle name="Comma 3 3 2 2 2 2 16" xfId="30108" xr:uid="{D1708B69-E21E-4BB7-ACCA-38E04C6D7B52}"/>
    <cellStyle name="Comma 3 3 2 2 2 2 17" xfId="19604" xr:uid="{9FCECFA2-3868-4897-B7D2-175EA58E34F5}"/>
    <cellStyle name="Comma 3 3 2 2 2 2 2" xfId="427" xr:uid="{00000000-0005-0000-0000-000073000000}"/>
    <cellStyle name="Comma 3 3 2 2 2 2 2 10" xfId="30368" xr:uid="{8406BBC7-E054-46CE-9CBA-5511EF2E2EEF}"/>
    <cellStyle name="Comma 3 3 2 2 2 2 2 11" xfId="19864" xr:uid="{43DBE229-A39D-445E-98D7-266600EC6E30}"/>
    <cellStyle name="Comma 3 3 2 2 2 2 2 2" xfId="1750" xr:uid="{6FEE1DBB-EAE5-42BA-A020-ACF0C9B7927F}"/>
    <cellStyle name="Comma 3 3 2 2 2 2 2 2 10" xfId="21186" xr:uid="{4D732A08-8B3A-4615-8299-C3F22C62CFF8}"/>
    <cellStyle name="Comma 3 3 2 2 2 2 2 2 2" xfId="7002" xr:uid="{3549CB54-5FB8-41E5-8462-5689B24F556A}"/>
    <cellStyle name="Comma 3 3 2 2 2 2 2 2 2 2" xfId="18560" xr:uid="{D3237A51-8DD2-489D-B4F4-EA1F99F70D73}"/>
    <cellStyle name="Comma 3 3 2 2 2 2 2 2 2 2 2" xfId="47967" xr:uid="{1BC6D296-018C-4BDB-AF9C-46602B367FC4}"/>
    <cellStyle name="Comma 3 3 2 2 2 2 2 2 2 2 3" xfId="29064" xr:uid="{14B52CC7-7C85-46CD-90CF-433AB2D74A45}"/>
    <cellStyle name="Comma 3 3 2 2 2 2 2 2 2 3" xfId="34577" xr:uid="{43789C5E-A9E4-4FA5-9D4C-627977787F55}"/>
    <cellStyle name="Comma 3 3 2 2 2 2 2 2 2 4" xfId="23812" xr:uid="{5959EC4E-36FD-461C-B971-6C1488A3D9A0}"/>
    <cellStyle name="Comma 3 3 2 2 2 2 2 2 3" xfId="4377" xr:uid="{1E910F6D-E529-4D49-8586-DDA63B63B3C8}"/>
    <cellStyle name="Comma 3 3 2 2 2 2 2 2 3 2" xfId="50593" xr:uid="{3B164151-877B-4775-89AD-71FDFABDFE90}"/>
    <cellStyle name="Comma 3 3 2 2 2 2 2 2 3 3" xfId="37203" xr:uid="{C3673E0B-9A5E-4B60-82F3-5CF821328BF3}"/>
    <cellStyle name="Comma 3 3 2 2 2 2 2 2 3 4" xfId="26438" xr:uid="{41029F12-6BF7-4ADD-8E3E-94029B472E35}"/>
    <cellStyle name="Comma 3 3 2 2 2 2 2 2 4" xfId="9628" xr:uid="{6216E277-73F6-4F56-A8B6-6FF8E8B34963}"/>
    <cellStyle name="Comma 3 3 2 2 2 2 2 2 4 2" xfId="53219" xr:uid="{220F3C6F-43EB-46E2-969E-34DC3AD19746}"/>
    <cellStyle name="Comma 3 3 2 2 2 2 2 2 4 3" xfId="39829" xr:uid="{F457BC01-3976-4B5B-92EE-EFA5061F1385}"/>
    <cellStyle name="Comma 3 3 2 2 2 2 2 2 5" xfId="12254" xr:uid="{8D4FF052-813A-42A0-A37F-041077869B18}"/>
    <cellStyle name="Comma 3 3 2 2 2 2 2 2 5 2" xfId="55844" xr:uid="{CFD55D16-78EB-4A40-AEFF-1D1647E15F19}"/>
    <cellStyle name="Comma 3 3 2 2 2 2 2 2 5 3" xfId="42454" xr:uid="{E7D8C117-217C-4445-B031-087101A63888}"/>
    <cellStyle name="Comma 3 3 2 2 2 2 2 2 6" xfId="15407" xr:uid="{28E2A426-E56A-401D-BC6D-AE7554B8A19B}"/>
    <cellStyle name="Comma 3 3 2 2 2 2 2 2 6 2" xfId="45080" xr:uid="{A92C11D8-4727-43EA-8290-D933088084FE}"/>
    <cellStyle name="Comma 3 3 2 2 2 2 2 2 7" xfId="58470" xr:uid="{FBEA16E3-C9C5-4CDE-AACA-8D73230A5F69}"/>
    <cellStyle name="Comma 3 3 2 2 2 2 2 2 8" xfId="61097" xr:uid="{0C55FC30-6ADF-4740-A8CC-81124F3CFDAB}"/>
    <cellStyle name="Comma 3 3 2 2 2 2 2 2 9" xfId="31690" xr:uid="{5B8BED25-E2AA-4D9D-87B7-BF60EDC9476A}"/>
    <cellStyle name="Comma 3 3 2 2 2 2 2 3" xfId="5680" xr:uid="{E1626C5B-DCA6-4D49-99FD-0EA6B78570C4}"/>
    <cellStyle name="Comma 3 3 2 2 2 2 2 3 2" xfId="17238" xr:uid="{38A34490-EBDD-47F1-B7EF-F4430A997F92}"/>
    <cellStyle name="Comma 3 3 2 2 2 2 2 3 2 2" xfId="46645" xr:uid="{326F5D2F-DE48-4DC5-A8AD-90EEEF957392}"/>
    <cellStyle name="Comma 3 3 2 2 2 2 2 3 2 3" xfId="27742" xr:uid="{C61B76AF-239F-4DB8-B6CD-825644DD5FAC}"/>
    <cellStyle name="Comma 3 3 2 2 2 2 2 3 3" xfId="14085" xr:uid="{D35B6713-CC62-4893-A99B-85EB3F6896BF}"/>
    <cellStyle name="Comma 3 3 2 2 2 2 2 3 3 2" xfId="33255" xr:uid="{BE0C63F4-F476-4FC3-B46D-9710C91D091B}"/>
    <cellStyle name="Comma 3 3 2 2 2 2 2 3 4" xfId="22490" xr:uid="{10553542-153C-4A2F-8E98-B2C5DF18E466}"/>
    <cellStyle name="Comma 3 3 2 2 2 2 2 4" xfId="3055" xr:uid="{8448D586-BE84-414F-BBDA-88563CF38E9A}"/>
    <cellStyle name="Comma 3 3 2 2 2 2 2 4 2" xfId="16710" xr:uid="{D1CA5F4C-DB34-4728-8238-FE58FE131D60}"/>
    <cellStyle name="Comma 3 3 2 2 2 2 2 4 2 2" xfId="49271" xr:uid="{DB940F25-796E-447A-B595-901E7E891DA3}"/>
    <cellStyle name="Comma 3 3 2 2 2 2 2 4 3" xfId="35881" xr:uid="{55EBC1E1-4B47-4434-A6C4-366AD3ED5A3A}"/>
    <cellStyle name="Comma 3 3 2 2 2 2 2 4 4" xfId="25116" xr:uid="{4FF374C1-7F21-4B1C-B6CC-BE53F43ABAF7}"/>
    <cellStyle name="Comma 3 3 2 2 2 2 2 5" xfId="8306" xr:uid="{4544FAF6-E9DD-4182-A90F-C3D070E647EA}"/>
    <cellStyle name="Comma 3 3 2 2 2 2 2 5 2" xfId="51897" xr:uid="{CE29CB06-94DC-4B30-B7AD-A723810D7874}"/>
    <cellStyle name="Comma 3 3 2 2 2 2 2 5 3" xfId="38507" xr:uid="{EA5ACECC-ABDE-4820-B201-F4EDED881F71}"/>
    <cellStyle name="Comma 3 3 2 2 2 2 2 6" xfId="10932" xr:uid="{4253B570-C23F-4953-84A2-B66DAE383E4F}"/>
    <cellStyle name="Comma 3 3 2 2 2 2 2 6 2" xfId="54522" xr:uid="{D0B8EE2C-9201-4DD9-AD24-C23E1DDBF900}"/>
    <cellStyle name="Comma 3 3 2 2 2 2 2 6 3" xfId="41132" xr:uid="{7DAB54A0-8861-4C0A-BB51-6A87571BC136}"/>
    <cellStyle name="Comma 3 3 2 2 2 2 2 7" xfId="13557" xr:uid="{3B3FA860-99B3-4FAE-82ED-2279315299CD}"/>
    <cellStyle name="Comma 3 3 2 2 2 2 2 7 2" xfId="43758" xr:uid="{5A822808-DB55-4EAF-BCDC-1D9AEAD94154}"/>
    <cellStyle name="Comma 3 3 2 2 2 2 2 8" xfId="57148" xr:uid="{6D9BFA49-DF7E-44B7-95B3-9D6EEAD4DE74}"/>
    <cellStyle name="Comma 3 3 2 2 2 2 2 9" xfId="59775" xr:uid="{781AE713-3708-4F2F-B9E6-905FBCC09A7A}"/>
    <cellStyle name="Comma 3 3 2 2 2 2 3" xfId="687" xr:uid="{00000000-0005-0000-0000-000074000000}"/>
    <cellStyle name="Comma 3 3 2 2 2 2 3 10" xfId="30628" xr:uid="{FA9EAAC7-EB5F-4038-8D34-4511C90D1691}"/>
    <cellStyle name="Comma 3 3 2 2 2 2 3 11" xfId="20124" xr:uid="{1B28F811-A25E-41AC-A84A-B95D9F8DA8B4}"/>
    <cellStyle name="Comma 3 3 2 2 2 2 3 2" xfId="2010" xr:uid="{B923C5E2-9CF3-4E09-8D18-37CAC8B97D03}"/>
    <cellStyle name="Comma 3 3 2 2 2 2 3 2 10" xfId="21446" xr:uid="{0D923DC2-0D85-4290-B394-091944A2877C}"/>
    <cellStyle name="Comma 3 3 2 2 2 2 3 2 2" xfId="7262" xr:uid="{111EFF28-9E4F-4AFD-83DF-2A594C45A017}"/>
    <cellStyle name="Comma 3 3 2 2 2 2 3 2 2 2" xfId="18820" xr:uid="{51BA5A35-0B9A-414B-A430-2795A5428FAF}"/>
    <cellStyle name="Comma 3 3 2 2 2 2 3 2 2 2 2" xfId="48227" xr:uid="{8FC147E7-BD5C-4CB1-B517-66AB52BE0D76}"/>
    <cellStyle name="Comma 3 3 2 2 2 2 3 2 2 2 3" xfId="29324" xr:uid="{4FC2EBD7-9624-40EC-8A41-D76B83378C6F}"/>
    <cellStyle name="Comma 3 3 2 2 2 2 3 2 2 3" xfId="34837" xr:uid="{B848BB02-CB84-43DD-A973-8869F06B17FB}"/>
    <cellStyle name="Comma 3 3 2 2 2 2 3 2 2 4" xfId="24072" xr:uid="{F13BAEF4-6B0C-4BFB-8FD2-1034A49375D6}"/>
    <cellStyle name="Comma 3 3 2 2 2 2 3 2 3" xfId="4637" xr:uid="{3D1523DA-AA5A-477F-9447-8966955D66E3}"/>
    <cellStyle name="Comma 3 3 2 2 2 2 3 2 3 2" xfId="50853" xr:uid="{1FB44662-46FD-4BA1-A7B6-525AC24038BB}"/>
    <cellStyle name="Comma 3 3 2 2 2 2 3 2 3 3" xfId="37463" xr:uid="{20AADCA8-DD71-4AC2-B166-F09CA5EE32D7}"/>
    <cellStyle name="Comma 3 3 2 2 2 2 3 2 3 4" xfId="26698" xr:uid="{BD457C2E-1F28-4177-A2D7-4520DADA9883}"/>
    <cellStyle name="Comma 3 3 2 2 2 2 3 2 4" xfId="9888" xr:uid="{6F6B8203-EF38-44D3-9C65-6EB6EA16E0F5}"/>
    <cellStyle name="Comma 3 3 2 2 2 2 3 2 4 2" xfId="53479" xr:uid="{5FB2D443-ECD7-4672-8B2C-90A0C847A1E0}"/>
    <cellStyle name="Comma 3 3 2 2 2 2 3 2 4 3" xfId="40089" xr:uid="{4EB8706F-2D18-4C2D-8D2D-4DBF11D0DDE8}"/>
    <cellStyle name="Comma 3 3 2 2 2 2 3 2 5" xfId="12514" xr:uid="{DD6F3A90-B007-434E-A9D3-393A153597FA}"/>
    <cellStyle name="Comma 3 3 2 2 2 2 3 2 5 2" xfId="56104" xr:uid="{06C485A9-1B1D-410D-889D-8539C6F7FA47}"/>
    <cellStyle name="Comma 3 3 2 2 2 2 3 2 5 3" xfId="42714" xr:uid="{A6766C71-53BF-4C26-90F0-751F9C8DE960}"/>
    <cellStyle name="Comma 3 3 2 2 2 2 3 2 6" xfId="15667" xr:uid="{7AA022E3-BC3D-480E-8CEF-E9DF323037D8}"/>
    <cellStyle name="Comma 3 3 2 2 2 2 3 2 6 2" xfId="45340" xr:uid="{790B391B-B4B5-4AFD-96C4-D591B0F4CD5D}"/>
    <cellStyle name="Comma 3 3 2 2 2 2 3 2 7" xfId="58730" xr:uid="{AADA2B17-05DA-4895-977C-CC31F4CDFBB6}"/>
    <cellStyle name="Comma 3 3 2 2 2 2 3 2 8" xfId="61357" xr:uid="{7E929D03-67F8-487A-BD2C-000F6B6AF4D2}"/>
    <cellStyle name="Comma 3 3 2 2 2 2 3 2 9" xfId="31950" xr:uid="{7BCA997E-D46D-46C2-B6D2-B79F7A4B58C3}"/>
    <cellStyle name="Comma 3 3 2 2 2 2 3 3" xfId="5940" xr:uid="{EF499656-788A-478E-A17D-1B35D3A7D23F}"/>
    <cellStyle name="Comma 3 3 2 2 2 2 3 3 2" xfId="17498" xr:uid="{0E7B546E-2687-4DC2-B822-E45E020107BA}"/>
    <cellStyle name="Comma 3 3 2 2 2 2 3 3 2 2" xfId="46905" xr:uid="{FA279FCD-5C1C-477F-8E6D-104CB23DC003}"/>
    <cellStyle name="Comma 3 3 2 2 2 2 3 3 2 3" xfId="28002" xr:uid="{2DB9FAF2-930F-4205-965D-2FC342B0426B}"/>
    <cellStyle name="Comma 3 3 2 2 2 2 3 3 3" xfId="33515" xr:uid="{AF6A4B5C-09F5-4B48-B981-A35492BAD758}"/>
    <cellStyle name="Comma 3 3 2 2 2 2 3 3 4" xfId="22750" xr:uid="{2DBEBF1C-8764-4F37-AF88-B557ABFC7649}"/>
    <cellStyle name="Comma 3 3 2 2 2 2 3 4" xfId="3315" xr:uid="{A760E855-4C30-4D52-A477-08A2138EB292}"/>
    <cellStyle name="Comma 3 3 2 2 2 2 3 4 2" xfId="49531" xr:uid="{C886948B-C385-4749-A758-A069C848291D}"/>
    <cellStyle name="Comma 3 3 2 2 2 2 3 4 3" xfId="36141" xr:uid="{FF65B31C-D2A1-4534-8026-CE9CCD401426}"/>
    <cellStyle name="Comma 3 3 2 2 2 2 3 4 4" xfId="25376" xr:uid="{2CF75A55-910C-4D19-AB99-1DA5A09197FD}"/>
    <cellStyle name="Comma 3 3 2 2 2 2 3 5" xfId="8566" xr:uid="{53DFDC8F-749B-4263-9F12-EF70A403F884}"/>
    <cellStyle name="Comma 3 3 2 2 2 2 3 5 2" xfId="52157" xr:uid="{3CF5DB41-3A42-4D12-ADAF-0EFA8EC37CEB}"/>
    <cellStyle name="Comma 3 3 2 2 2 2 3 5 3" xfId="38767" xr:uid="{4D165A1A-1DE5-4040-8018-A1EB2C1A25DD}"/>
    <cellStyle name="Comma 3 3 2 2 2 2 3 6" xfId="11192" xr:uid="{6B2BD844-7B50-4ECA-8018-64C6D78DEC7E}"/>
    <cellStyle name="Comma 3 3 2 2 2 2 3 6 2" xfId="54782" xr:uid="{BD907492-C866-4AEF-8826-644184813891}"/>
    <cellStyle name="Comma 3 3 2 2 2 2 3 6 3" xfId="41392" xr:uid="{FC7D79F4-A9DA-409E-829A-AB75EE0A673C}"/>
    <cellStyle name="Comma 3 3 2 2 2 2 3 7" xfId="14345" xr:uid="{B6C5F7C1-073D-4541-9E39-0E4EE3A8EFD0}"/>
    <cellStyle name="Comma 3 3 2 2 2 2 3 7 2" xfId="44018" xr:uid="{66839904-8C67-43B8-9B17-ACDF1B964A3C}"/>
    <cellStyle name="Comma 3 3 2 2 2 2 3 8" xfId="57408" xr:uid="{21355ECD-D1B0-42DF-904F-D6AA295EC68E}"/>
    <cellStyle name="Comma 3 3 2 2 2 2 3 9" xfId="60035" xr:uid="{42201995-1A64-485E-ACC8-CF134AA409FA}"/>
    <cellStyle name="Comma 3 3 2 2 2 2 4" xfId="947" xr:uid="{00000000-0005-0000-0000-000075000000}"/>
    <cellStyle name="Comma 3 3 2 2 2 2 4 10" xfId="30888" xr:uid="{1494E5A7-AFD4-4686-861F-0AF05083181A}"/>
    <cellStyle name="Comma 3 3 2 2 2 2 4 11" xfId="20384" xr:uid="{72F5E695-C783-4C4F-89EA-28F17DED3AFB}"/>
    <cellStyle name="Comma 3 3 2 2 2 2 4 2" xfId="2270" xr:uid="{23B16430-9A3F-4174-ACAB-72634F07DEA8}"/>
    <cellStyle name="Comma 3 3 2 2 2 2 4 2 10" xfId="21706" xr:uid="{D77BA618-D5F5-483C-A65B-E8FDCE9B3281}"/>
    <cellStyle name="Comma 3 3 2 2 2 2 4 2 2" xfId="7522" xr:uid="{60B99511-693C-4E19-8574-A1274E37FB6A}"/>
    <cellStyle name="Comma 3 3 2 2 2 2 4 2 2 2" xfId="19080" xr:uid="{B7C9FD23-51DC-4DE2-9A19-1E006636941A}"/>
    <cellStyle name="Comma 3 3 2 2 2 2 4 2 2 2 2" xfId="48487" xr:uid="{71FB98F9-468A-46A8-A29F-6B1AEA749711}"/>
    <cellStyle name="Comma 3 3 2 2 2 2 4 2 2 2 3" xfId="29584" xr:uid="{CB990CBC-73F7-4D3E-A0A9-EDFC959ABBEC}"/>
    <cellStyle name="Comma 3 3 2 2 2 2 4 2 2 3" xfId="35097" xr:uid="{7DE3DDD6-8367-4104-937B-ED71DF4E196B}"/>
    <cellStyle name="Comma 3 3 2 2 2 2 4 2 2 4" xfId="24332" xr:uid="{4E907770-A452-4852-B26B-B233D1298DBF}"/>
    <cellStyle name="Comma 3 3 2 2 2 2 4 2 3" xfId="4897" xr:uid="{10BD8867-4B4E-466E-A84C-D47A5BB26C0B}"/>
    <cellStyle name="Comma 3 3 2 2 2 2 4 2 3 2" xfId="51113" xr:uid="{A28FFE6F-0C8D-4262-8E58-2835F93C40E9}"/>
    <cellStyle name="Comma 3 3 2 2 2 2 4 2 3 3" xfId="37723" xr:uid="{3B305453-FC65-456F-8077-0DDF2C02CDB0}"/>
    <cellStyle name="Comma 3 3 2 2 2 2 4 2 3 4" xfId="26958" xr:uid="{EF56ABDD-BA1E-4285-8D65-D463B6A09D77}"/>
    <cellStyle name="Comma 3 3 2 2 2 2 4 2 4" xfId="10148" xr:uid="{F5285185-4211-4E74-B070-CF45AD5B1441}"/>
    <cellStyle name="Comma 3 3 2 2 2 2 4 2 4 2" xfId="53739" xr:uid="{597464D5-4B07-465B-BBC4-8FE203B83FA6}"/>
    <cellStyle name="Comma 3 3 2 2 2 2 4 2 4 3" xfId="40349" xr:uid="{C6E088D1-8DD1-4EC5-8B1F-03E9BDB73791}"/>
    <cellStyle name="Comma 3 3 2 2 2 2 4 2 5" xfId="12774" xr:uid="{9388DF6C-DDF9-4C93-8C36-D02F3F8FD72D}"/>
    <cellStyle name="Comma 3 3 2 2 2 2 4 2 5 2" xfId="56364" xr:uid="{6958986D-C9D0-49E6-8D7A-1DA70A1FD7E2}"/>
    <cellStyle name="Comma 3 3 2 2 2 2 4 2 5 3" xfId="42974" xr:uid="{BD6A5FCF-B360-4C63-96E0-32E311ED749A}"/>
    <cellStyle name="Comma 3 3 2 2 2 2 4 2 6" xfId="15927" xr:uid="{E26A315F-C490-4BEB-A313-75DFC7658BC7}"/>
    <cellStyle name="Comma 3 3 2 2 2 2 4 2 6 2" xfId="45600" xr:uid="{4B77AE97-A9DE-45FE-B60B-4CA62C255811}"/>
    <cellStyle name="Comma 3 3 2 2 2 2 4 2 7" xfId="58990" xr:uid="{882350BB-57F5-4FBC-A7AE-F62F0744BECA}"/>
    <cellStyle name="Comma 3 3 2 2 2 2 4 2 8" xfId="61617" xr:uid="{CA25BDED-BA97-4071-9F84-B580D7400130}"/>
    <cellStyle name="Comma 3 3 2 2 2 2 4 2 9" xfId="32210" xr:uid="{F86A2E5F-3853-4BAB-B222-6A85849C538E}"/>
    <cellStyle name="Comma 3 3 2 2 2 2 4 3" xfId="6200" xr:uid="{CDDF8DFF-9B00-4E94-8BEF-78A68EBABA8E}"/>
    <cellStyle name="Comma 3 3 2 2 2 2 4 3 2" xfId="17758" xr:uid="{1618EED0-DBEC-4D62-B71A-B31F3ED47B72}"/>
    <cellStyle name="Comma 3 3 2 2 2 2 4 3 2 2" xfId="47165" xr:uid="{6CB505A2-38BA-4879-8E6F-DD072C57338A}"/>
    <cellStyle name="Comma 3 3 2 2 2 2 4 3 2 3" xfId="28262" xr:uid="{D349EDE1-FFBD-4F24-861C-054E74766B83}"/>
    <cellStyle name="Comma 3 3 2 2 2 2 4 3 3" xfId="33775" xr:uid="{2B90CF50-5A7D-43FD-B22B-CAC5E71D922B}"/>
    <cellStyle name="Comma 3 3 2 2 2 2 4 3 4" xfId="23010" xr:uid="{54DEEACB-05DE-4DDF-95C3-A4928D83B846}"/>
    <cellStyle name="Comma 3 3 2 2 2 2 4 4" xfId="3575" xr:uid="{AC1F2F74-3E52-4DF3-94B4-3FBD81BC0042}"/>
    <cellStyle name="Comma 3 3 2 2 2 2 4 4 2" xfId="49791" xr:uid="{3A0F0F3D-2B5A-49B4-A851-C7EA93D0AB43}"/>
    <cellStyle name="Comma 3 3 2 2 2 2 4 4 3" xfId="36401" xr:uid="{02520174-3D59-4609-828D-475746C8E98E}"/>
    <cellStyle name="Comma 3 3 2 2 2 2 4 4 4" xfId="25636" xr:uid="{8EBECA73-CB36-4013-B040-5EA55E1B45B6}"/>
    <cellStyle name="Comma 3 3 2 2 2 2 4 5" xfId="8826" xr:uid="{38E664A4-728C-4C53-873D-27CCD0EFA52C}"/>
    <cellStyle name="Comma 3 3 2 2 2 2 4 5 2" xfId="52417" xr:uid="{6E742BA3-01F1-412C-97BE-D61C3E5E1B79}"/>
    <cellStyle name="Comma 3 3 2 2 2 2 4 5 3" xfId="39027" xr:uid="{A8434E35-714F-4037-BE02-B0E2CECA346E}"/>
    <cellStyle name="Comma 3 3 2 2 2 2 4 6" xfId="11452" xr:uid="{8FB9EFF9-9EF3-4EAC-AB5C-F345F0298022}"/>
    <cellStyle name="Comma 3 3 2 2 2 2 4 6 2" xfId="55042" xr:uid="{C0CB5658-875C-44C5-9F19-C1BB9B8AE97C}"/>
    <cellStyle name="Comma 3 3 2 2 2 2 4 6 3" xfId="41652" xr:uid="{59265427-8802-43E4-AD05-A73FB87C62D8}"/>
    <cellStyle name="Comma 3 3 2 2 2 2 4 7" xfId="14605" xr:uid="{BF03A05F-3AD8-441B-B0EE-BAD6B6D1FD4F}"/>
    <cellStyle name="Comma 3 3 2 2 2 2 4 7 2" xfId="44278" xr:uid="{C2E7F085-DDE9-45C1-9038-2C24432DA327}"/>
    <cellStyle name="Comma 3 3 2 2 2 2 4 8" xfId="57668" xr:uid="{1E1BAC16-86F2-4A12-B4FF-E7280DC9F265}"/>
    <cellStyle name="Comma 3 3 2 2 2 2 4 9" xfId="60295" xr:uid="{0780FFFA-121E-4707-AF59-DC10FF008207}"/>
    <cellStyle name="Comma 3 3 2 2 2 2 5" xfId="1227" xr:uid="{4AFA5C5C-D0A9-4007-8E73-3097F2EA0354}"/>
    <cellStyle name="Comma 3 3 2 2 2 2 5 10" xfId="20664" xr:uid="{B3C36415-6FCF-49A4-8B1D-D384205EA509}"/>
    <cellStyle name="Comma 3 3 2 2 2 2 5 2" xfId="6480" xr:uid="{9E120754-EE52-43FC-86C5-117FF7359244}"/>
    <cellStyle name="Comma 3 3 2 2 2 2 5 2 2" xfId="18038" xr:uid="{21AB5B40-6A56-4BC9-AC5C-E3CC94CEA147}"/>
    <cellStyle name="Comma 3 3 2 2 2 2 5 2 2 2" xfId="47445" xr:uid="{A5A997A2-14E4-4AA8-9448-CDF0C6065EEA}"/>
    <cellStyle name="Comma 3 3 2 2 2 2 5 2 2 3" xfId="28542" xr:uid="{1EF6B47F-9867-4FF4-AD87-B8704B86BF35}"/>
    <cellStyle name="Comma 3 3 2 2 2 2 5 2 3" xfId="34055" xr:uid="{045A476B-C7C9-4A05-99D5-F7DEC90C59CA}"/>
    <cellStyle name="Comma 3 3 2 2 2 2 5 2 4" xfId="23290" xr:uid="{A15DA146-8D61-4ACF-BE77-449CFBE40EC3}"/>
    <cellStyle name="Comma 3 3 2 2 2 2 5 3" xfId="3855" xr:uid="{6469B9BE-5260-4967-B307-6EA79808ED3A}"/>
    <cellStyle name="Comma 3 3 2 2 2 2 5 3 2" xfId="50071" xr:uid="{5D275AEF-86B5-4E5C-90E2-C389442EA697}"/>
    <cellStyle name="Comma 3 3 2 2 2 2 5 3 3" xfId="36681" xr:uid="{189736DD-8CE8-4FE8-B041-4ED16AA09A43}"/>
    <cellStyle name="Comma 3 3 2 2 2 2 5 3 4" xfId="25916" xr:uid="{F6158F89-AAFB-4EBE-B663-0D07F320A4BB}"/>
    <cellStyle name="Comma 3 3 2 2 2 2 5 4" xfId="9106" xr:uid="{055D057A-C71B-4003-9574-77284019C7DB}"/>
    <cellStyle name="Comma 3 3 2 2 2 2 5 4 2" xfId="52697" xr:uid="{14571B8A-8508-475A-9E01-AB40FB27A695}"/>
    <cellStyle name="Comma 3 3 2 2 2 2 5 4 3" xfId="39307" xr:uid="{99457CA5-B48B-40A4-A34A-3D12C0794872}"/>
    <cellStyle name="Comma 3 3 2 2 2 2 5 5" xfId="11732" xr:uid="{E1AE9084-01D1-4060-B5A1-5CF56681CBCE}"/>
    <cellStyle name="Comma 3 3 2 2 2 2 5 5 2" xfId="55322" xr:uid="{9FEF2E89-D389-46A9-9EFB-43D92F0A5DBE}"/>
    <cellStyle name="Comma 3 3 2 2 2 2 5 5 3" xfId="41932" xr:uid="{23BC6008-6FC2-4214-8468-3C551A6C80DA}"/>
    <cellStyle name="Comma 3 3 2 2 2 2 5 6" xfId="14885" xr:uid="{6A930570-BB1B-4776-AD45-23EBF01E00DA}"/>
    <cellStyle name="Comma 3 3 2 2 2 2 5 6 2" xfId="44558" xr:uid="{D5C3C0AE-6866-4A19-B7A4-3A60AE751790}"/>
    <cellStyle name="Comma 3 3 2 2 2 2 5 7" xfId="57948" xr:uid="{7A448B0B-AE3A-42D8-BDA8-E45C02C6F0E3}"/>
    <cellStyle name="Comma 3 3 2 2 2 2 5 8" xfId="60575" xr:uid="{9F7E633D-77C0-47E6-B805-94356CA73EED}"/>
    <cellStyle name="Comma 3 3 2 2 2 2 5 9" xfId="31168" xr:uid="{7058076F-47B4-4316-B72A-80DB74407B54}"/>
    <cellStyle name="Comma 3 3 2 2 2 2 6" xfId="1490" xr:uid="{F0D8C3DC-86C5-4506-8BED-4AA35AEAB38B}"/>
    <cellStyle name="Comma 3 3 2 2 2 2 6 10" xfId="20926" xr:uid="{0AA7744E-399D-4DFA-91DB-E34DB210B243}"/>
    <cellStyle name="Comma 3 3 2 2 2 2 6 2" xfId="6742" xr:uid="{D5156FFA-C961-4D90-898C-5CA95B608BE1}"/>
    <cellStyle name="Comma 3 3 2 2 2 2 6 2 2" xfId="18300" xr:uid="{01287DD3-5C1C-42B4-A6EF-B0EE352585D2}"/>
    <cellStyle name="Comma 3 3 2 2 2 2 6 2 2 2" xfId="47707" xr:uid="{F5889B3C-122D-429B-BB4B-728E2A76566A}"/>
    <cellStyle name="Comma 3 3 2 2 2 2 6 2 2 3" xfId="28804" xr:uid="{64139BD3-73A2-496E-9CCB-1FAFC31E5021}"/>
    <cellStyle name="Comma 3 3 2 2 2 2 6 2 3" xfId="34317" xr:uid="{98965DD3-28FA-4592-AE9B-D0FD8BE64330}"/>
    <cellStyle name="Comma 3 3 2 2 2 2 6 2 4" xfId="23552" xr:uid="{3B23E4EC-5F67-461F-94E9-E4ECE90F22C3}"/>
    <cellStyle name="Comma 3 3 2 2 2 2 6 3" xfId="4117" xr:uid="{F21AC5B2-A23E-4805-AD08-15F5D9916130}"/>
    <cellStyle name="Comma 3 3 2 2 2 2 6 3 2" xfId="50333" xr:uid="{2917F1D2-D867-4BDE-9A94-344E65BC316B}"/>
    <cellStyle name="Comma 3 3 2 2 2 2 6 3 3" xfId="36943" xr:uid="{00067DC2-5790-4C82-B20D-82F2E626E5BC}"/>
    <cellStyle name="Comma 3 3 2 2 2 2 6 3 4" xfId="26178" xr:uid="{B67102EC-ABF1-4EEA-A7EB-95E702021C49}"/>
    <cellStyle name="Comma 3 3 2 2 2 2 6 4" xfId="9368" xr:uid="{1476828E-1AC2-4BB8-8E4D-DD62E42A68B3}"/>
    <cellStyle name="Comma 3 3 2 2 2 2 6 4 2" xfId="52959" xr:uid="{B3590277-1946-4DCF-925D-49FB629854FA}"/>
    <cellStyle name="Comma 3 3 2 2 2 2 6 4 3" xfId="39569" xr:uid="{ECA6319A-1914-4B38-A7CE-8FEC7DB32571}"/>
    <cellStyle name="Comma 3 3 2 2 2 2 6 5" xfId="11994" xr:uid="{9A7163AE-FAB9-4CAD-A7C9-AD8F33D7BCC2}"/>
    <cellStyle name="Comma 3 3 2 2 2 2 6 5 2" xfId="55584" xr:uid="{55990D61-A607-4B66-9B69-808F378DA247}"/>
    <cellStyle name="Comma 3 3 2 2 2 2 6 5 3" xfId="42194" xr:uid="{A066EAD1-0B7F-40FD-8AA0-903ADB9D1FB3}"/>
    <cellStyle name="Comma 3 3 2 2 2 2 6 6" xfId="15147" xr:uid="{86A4042B-5E79-4903-9EF1-C7AC55F46A67}"/>
    <cellStyle name="Comma 3 3 2 2 2 2 6 6 2" xfId="44820" xr:uid="{468F30BB-6D4D-4EAF-8D14-7488454F4815}"/>
    <cellStyle name="Comma 3 3 2 2 2 2 6 7" xfId="58210" xr:uid="{8E447916-7FC0-4542-BE73-4E515466AAE8}"/>
    <cellStyle name="Comma 3 3 2 2 2 2 6 8" xfId="60837" xr:uid="{6014F621-9B2C-4F0B-841F-17B5B1751B5F}"/>
    <cellStyle name="Comma 3 3 2 2 2 2 6 9" xfId="31430" xr:uid="{2FD45756-7B1A-49C2-AF3F-A9A7BD13B552}"/>
    <cellStyle name="Comma 3 3 2 2 2 2 7" xfId="2533" xr:uid="{9A2C0293-9F85-4275-AC18-AAAD2F8E7D60}"/>
    <cellStyle name="Comma 3 3 2 2 2 2 7 10" xfId="21968" xr:uid="{19EE5A66-789D-4D97-8CF7-0D50D68B878E}"/>
    <cellStyle name="Comma 3 3 2 2 2 2 7 2" xfId="7784" xr:uid="{57140E0B-67BB-4195-AA60-DCAAF740CF64}"/>
    <cellStyle name="Comma 3 3 2 2 2 2 7 2 2" xfId="19342" xr:uid="{B8175B97-0E7E-4E8B-B181-927A02B9FEF2}"/>
    <cellStyle name="Comma 3 3 2 2 2 2 7 2 2 2" xfId="48749" xr:uid="{11CAB0B2-5AA6-40E1-B5D7-FECD384F3999}"/>
    <cellStyle name="Comma 3 3 2 2 2 2 7 2 2 3" xfId="29846" xr:uid="{0BC89A78-B714-497A-AB7B-F606347CF35D}"/>
    <cellStyle name="Comma 3 3 2 2 2 2 7 2 3" xfId="35359" xr:uid="{53DF84C3-0190-4AB3-9F6B-700DA685B1F5}"/>
    <cellStyle name="Comma 3 3 2 2 2 2 7 2 4" xfId="24594" xr:uid="{A0EB5A5C-BA1B-48B9-AFF1-582AF34C7730}"/>
    <cellStyle name="Comma 3 3 2 2 2 2 7 3" xfId="5159" xr:uid="{4B077FD0-7140-4BD8-8E95-303E21D70FAE}"/>
    <cellStyle name="Comma 3 3 2 2 2 2 7 3 2" xfId="51375" xr:uid="{25A99E63-0757-427B-B896-8A0BFAA08084}"/>
    <cellStyle name="Comma 3 3 2 2 2 2 7 3 3" xfId="37985" xr:uid="{02FB01FE-9C2D-4C62-B888-7FF5CC70D9D3}"/>
    <cellStyle name="Comma 3 3 2 2 2 2 7 3 4" xfId="27220" xr:uid="{041085C8-5E45-44D8-B4B1-2A1384543C4A}"/>
    <cellStyle name="Comma 3 3 2 2 2 2 7 4" xfId="10410" xr:uid="{C0E30F8E-B9EF-4909-AD86-81E38B67D625}"/>
    <cellStyle name="Comma 3 3 2 2 2 2 7 4 2" xfId="54001" xr:uid="{0DF46E7E-4B0F-442A-98F9-2846C1495414}"/>
    <cellStyle name="Comma 3 3 2 2 2 2 7 4 3" xfId="40611" xr:uid="{EC1FA4AA-1D29-4A6E-B97F-F07EE228DEE6}"/>
    <cellStyle name="Comma 3 3 2 2 2 2 7 5" xfId="13036" xr:uid="{89FA0119-3732-4675-97DC-75DCFB32BF94}"/>
    <cellStyle name="Comma 3 3 2 2 2 2 7 5 2" xfId="56626" xr:uid="{17B96882-F716-405B-A15C-66C4E195189E}"/>
    <cellStyle name="Comma 3 3 2 2 2 2 7 5 3" xfId="43236" xr:uid="{D060DEAE-9727-4CB0-A36F-23B00B7DB327}"/>
    <cellStyle name="Comma 3 3 2 2 2 2 7 6" xfId="16189" xr:uid="{D531DD41-D4E2-42A4-A7FB-7BF4E869CEB8}"/>
    <cellStyle name="Comma 3 3 2 2 2 2 7 6 2" xfId="45862" xr:uid="{5512E87C-8BEB-429A-A33F-41AD47287E0B}"/>
    <cellStyle name="Comma 3 3 2 2 2 2 7 7" xfId="59252" xr:uid="{51FDE14B-71CA-4038-A322-642A351E3121}"/>
    <cellStyle name="Comma 3 3 2 2 2 2 7 8" xfId="61879" xr:uid="{758F0F98-189F-4A85-9AE9-9D52054ADD2E}"/>
    <cellStyle name="Comma 3 3 2 2 2 2 7 9" xfId="32472" xr:uid="{0F067DEF-28FD-4161-A8C9-4826D72A5314}"/>
    <cellStyle name="Comma 3 3 2 2 2 2 8" xfId="5420" xr:uid="{DAECCACE-1EC3-4ECF-8920-67BF9867E1A7}"/>
    <cellStyle name="Comma 3 3 2 2 2 2 8 2" xfId="16978" xr:uid="{419DA2FD-1595-472B-AE58-45CD1A8C74A2}"/>
    <cellStyle name="Comma 3 3 2 2 2 2 8 2 2" xfId="46124" xr:uid="{998CF321-C483-4C06-BB16-8A6B6B25BA2C}"/>
    <cellStyle name="Comma 3 3 2 2 2 2 8 2 3" xfId="27482" xr:uid="{C2266620-0400-45BF-A9F6-B28421345107}"/>
    <cellStyle name="Comma 3 3 2 2 2 2 8 3" xfId="13825" xr:uid="{134E4DDD-A827-4A7C-A179-A9C840FD3554}"/>
    <cellStyle name="Comma 3 3 2 2 2 2 8 3 2" xfId="32734" xr:uid="{9D767C61-5AC6-4BA7-B832-EC1CC6067F13}"/>
    <cellStyle name="Comma 3 3 2 2 2 2 8 4" xfId="22230" xr:uid="{8ABFC910-283D-4D3E-B9B9-41490DAAFB69}"/>
    <cellStyle name="Comma 3 3 2 2 2 2 9" xfId="2795" xr:uid="{675D6504-5388-4F11-B520-2C473A213291}"/>
    <cellStyle name="Comma 3 3 2 2 2 2 9 2" xfId="16450" xr:uid="{0804B8CF-5FED-4005-BF7E-E9B959207CDD}"/>
    <cellStyle name="Comma 3 3 2 2 2 2 9 2 2" xfId="46385" xr:uid="{82DBEC74-6088-4561-9D55-CA112C6B1C77}"/>
    <cellStyle name="Comma 3 3 2 2 2 2 9 3" xfId="32995" xr:uid="{567668E8-C0F7-469B-B25D-EB3280D13855}"/>
    <cellStyle name="Comma 3 3 2 2 2 2 9 4" xfId="24856" xr:uid="{927668FE-7634-41B2-B6EE-62BCDF493C48}"/>
    <cellStyle name="Comma 3 3 2 2 2 3" xfId="198" xr:uid="{00000000-0005-0000-0000-000076000000}"/>
    <cellStyle name="Comma 3 3 2 2 2 3 10" xfId="8078" xr:uid="{EF1B9E40-B377-48A6-85F2-6924036E7555}"/>
    <cellStyle name="Comma 3 3 2 2 2 3 10 2" xfId="49043" xr:uid="{E9E68796-E060-4F5D-8EBB-D44971F32FD9}"/>
    <cellStyle name="Comma 3 3 2 2 2 3 10 3" xfId="35653" xr:uid="{A2A22C15-C543-4031-AE0E-B37C76DE0E28}"/>
    <cellStyle name="Comma 3 3 2 2 2 3 11" xfId="10704" xr:uid="{8FBD0E83-B60F-420D-8175-A530FE494372}"/>
    <cellStyle name="Comma 3 3 2 2 2 3 11 2" xfId="51669" xr:uid="{8CB754E2-79F7-4BA6-BCD7-A8788FDD44B8}"/>
    <cellStyle name="Comma 3 3 2 2 2 3 11 3" xfId="38279" xr:uid="{1CFA5801-CD5D-435E-B4E9-45E06D017467}"/>
    <cellStyle name="Comma 3 3 2 2 2 3 12" xfId="13329" xr:uid="{E7F8309A-9A88-4DE5-8E2D-83E6917B09EB}"/>
    <cellStyle name="Comma 3 3 2 2 2 3 12 2" xfId="54294" xr:uid="{01A1F4BA-166A-4FD9-9E30-AB4E018D6C16}"/>
    <cellStyle name="Comma 3 3 2 2 2 3 12 3" xfId="40904" xr:uid="{A330F5FE-D082-44B8-96A8-975AC2F13977}"/>
    <cellStyle name="Comma 3 3 2 2 2 3 13" xfId="43530" xr:uid="{126AB9FA-E061-4E42-A23F-D42DA440274C}"/>
    <cellStyle name="Comma 3 3 2 2 2 3 14" xfId="56920" xr:uid="{E4F47EFA-838D-415C-9C7B-7ED07A85CE8F}"/>
    <cellStyle name="Comma 3 3 2 2 2 3 15" xfId="59547" xr:uid="{B2EA44B0-82D0-4204-B640-E728D509A963}"/>
    <cellStyle name="Comma 3 3 2 2 2 3 16" xfId="30140" xr:uid="{53D69630-34EF-4E9B-8DF3-4DB935184677}"/>
    <cellStyle name="Comma 3 3 2 2 2 3 17" xfId="19636" xr:uid="{94090E3A-14CF-4E45-B2F3-D1551663E347}"/>
    <cellStyle name="Comma 3 3 2 2 2 3 2" xfId="459" xr:uid="{00000000-0005-0000-0000-000077000000}"/>
    <cellStyle name="Comma 3 3 2 2 2 3 2 10" xfId="30400" xr:uid="{3AFCA1E0-B949-476E-B2E4-DC8D499B6E2D}"/>
    <cellStyle name="Comma 3 3 2 2 2 3 2 11" xfId="19896" xr:uid="{71964C28-C68E-49E8-929F-EF246D0E10C5}"/>
    <cellStyle name="Comma 3 3 2 2 2 3 2 2" xfId="1782" xr:uid="{8644F017-0972-4D06-8F71-4BB26A300329}"/>
    <cellStyle name="Comma 3 3 2 2 2 3 2 2 10" xfId="21218" xr:uid="{5CA68AF0-7DFF-4766-9493-A148C0BB4BB2}"/>
    <cellStyle name="Comma 3 3 2 2 2 3 2 2 2" xfId="7034" xr:uid="{F4018DFB-F731-4FF3-A8FD-CF8FA2E4008C}"/>
    <cellStyle name="Comma 3 3 2 2 2 3 2 2 2 2" xfId="18592" xr:uid="{A3E667DB-0AB6-46DC-AA72-5D6D0AABA1A0}"/>
    <cellStyle name="Comma 3 3 2 2 2 3 2 2 2 2 2" xfId="47999" xr:uid="{50D08111-32DD-412B-9F5D-5E89E22C0DA4}"/>
    <cellStyle name="Comma 3 3 2 2 2 3 2 2 2 2 3" xfId="29096" xr:uid="{94C97C22-71AF-4D09-A942-AC6E0182550F}"/>
    <cellStyle name="Comma 3 3 2 2 2 3 2 2 2 3" xfId="34609" xr:uid="{EA8623E3-3B59-4A04-9F24-124F6DE83441}"/>
    <cellStyle name="Comma 3 3 2 2 2 3 2 2 2 4" xfId="23844" xr:uid="{226A87FF-DCA3-48D9-BFEB-57B0470759A8}"/>
    <cellStyle name="Comma 3 3 2 2 2 3 2 2 3" xfId="4409" xr:uid="{A7CBC440-09B6-4699-BB9E-71C70687868A}"/>
    <cellStyle name="Comma 3 3 2 2 2 3 2 2 3 2" xfId="50625" xr:uid="{E59F7212-0A8E-4169-8B30-F599E96341E1}"/>
    <cellStyle name="Comma 3 3 2 2 2 3 2 2 3 3" xfId="37235" xr:uid="{9B9182BB-48F9-4542-A98E-600992D9E1E0}"/>
    <cellStyle name="Comma 3 3 2 2 2 3 2 2 3 4" xfId="26470" xr:uid="{ADC635A0-FD14-4F58-AD48-9BC9F7DEE00B}"/>
    <cellStyle name="Comma 3 3 2 2 2 3 2 2 4" xfId="9660" xr:uid="{15260F8C-4AF7-4B7C-8050-19155D2C4BEA}"/>
    <cellStyle name="Comma 3 3 2 2 2 3 2 2 4 2" xfId="53251" xr:uid="{EDD8ADAE-AB39-4A6A-8ECE-79AF66A1C90C}"/>
    <cellStyle name="Comma 3 3 2 2 2 3 2 2 4 3" xfId="39861" xr:uid="{B4463504-6BBA-4031-A705-FB6A560B5360}"/>
    <cellStyle name="Comma 3 3 2 2 2 3 2 2 5" xfId="12286" xr:uid="{9BF475DC-53EB-41D4-8D94-EEA340C561C9}"/>
    <cellStyle name="Comma 3 3 2 2 2 3 2 2 5 2" xfId="55876" xr:uid="{963FCB93-CFC2-45A6-8C3C-3FBA3ECA91C9}"/>
    <cellStyle name="Comma 3 3 2 2 2 3 2 2 5 3" xfId="42486" xr:uid="{55C95BD4-FBE8-4770-BDB0-B388C30E7AAB}"/>
    <cellStyle name="Comma 3 3 2 2 2 3 2 2 6" xfId="15439" xr:uid="{D4169FC3-BA3C-415F-B208-5C786DC784B2}"/>
    <cellStyle name="Comma 3 3 2 2 2 3 2 2 6 2" xfId="45112" xr:uid="{46FB6BE5-0E3A-408E-9591-F60ADB9B7289}"/>
    <cellStyle name="Comma 3 3 2 2 2 3 2 2 7" xfId="58502" xr:uid="{E8C4196F-35B7-4A0A-9BE1-5AD7E7D53856}"/>
    <cellStyle name="Comma 3 3 2 2 2 3 2 2 8" xfId="61129" xr:uid="{4A1EABA0-DE20-4DB4-BD2D-AAF9CEC6B77B}"/>
    <cellStyle name="Comma 3 3 2 2 2 3 2 2 9" xfId="31722" xr:uid="{AEFC0FB0-0E1C-41D5-BAB6-057879E22407}"/>
    <cellStyle name="Comma 3 3 2 2 2 3 2 3" xfId="5712" xr:uid="{7D538718-E178-41EE-8D4B-0669F6768419}"/>
    <cellStyle name="Comma 3 3 2 2 2 3 2 3 2" xfId="17270" xr:uid="{90078B41-DE6F-402D-9F5C-1496B7F71A77}"/>
    <cellStyle name="Comma 3 3 2 2 2 3 2 3 2 2" xfId="46677" xr:uid="{7CE96D65-82C7-4B7F-B952-2FC2AE7DF8AC}"/>
    <cellStyle name="Comma 3 3 2 2 2 3 2 3 2 3" xfId="27774" xr:uid="{6CCDAB6A-D748-4F82-A87F-81E2EA8E4633}"/>
    <cellStyle name="Comma 3 3 2 2 2 3 2 3 3" xfId="14117" xr:uid="{BABB1BE3-F5B7-4217-B409-34EFD57C5249}"/>
    <cellStyle name="Comma 3 3 2 2 2 3 2 3 3 2" xfId="33287" xr:uid="{701BBF45-7DB7-44BB-B64A-ECDB931F8D0D}"/>
    <cellStyle name="Comma 3 3 2 2 2 3 2 3 4" xfId="22522" xr:uid="{E54BE1E7-A970-4A75-9649-EBDBBC0FB792}"/>
    <cellStyle name="Comma 3 3 2 2 2 3 2 4" xfId="3087" xr:uid="{4F72F809-9721-4D4C-8C8B-6F4ECFE54AEC}"/>
    <cellStyle name="Comma 3 3 2 2 2 3 2 4 2" xfId="16742" xr:uid="{95CB5681-7B23-4A7D-A0AB-8D35E02B9F30}"/>
    <cellStyle name="Comma 3 3 2 2 2 3 2 4 2 2" xfId="49303" xr:uid="{DFCD7BA3-A425-4C4C-B318-AFC611AACBF0}"/>
    <cellStyle name="Comma 3 3 2 2 2 3 2 4 3" xfId="35913" xr:uid="{F9CD9E11-9B3E-4906-A07F-644A0184246E}"/>
    <cellStyle name="Comma 3 3 2 2 2 3 2 4 4" xfId="25148" xr:uid="{BF3108B1-2860-4DAE-A68D-A598FF064D19}"/>
    <cellStyle name="Comma 3 3 2 2 2 3 2 5" xfId="8338" xr:uid="{10BC3EAB-BCEB-45F4-B221-814D0D1F3708}"/>
    <cellStyle name="Comma 3 3 2 2 2 3 2 5 2" xfId="51929" xr:uid="{8B287169-5503-4C57-81E3-80A24784D2D4}"/>
    <cellStyle name="Comma 3 3 2 2 2 3 2 5 3" xfId="38539" xr:uid="{5C5F846E-B149-4BDC-89E0-CFCDAABA8D9E}"/>
    <cellStyle name="Comma 3 3 2 2 2 3 2 6" xfId="10964" xr:uid="{13991C7C-D19E-4B38-9EBB-7C6DFC37452E}"/>
    <cellStyle name="Comma 3 3 2 2 2 3 2 6 2" xfId="54554" xr:uid="{040B3204-2CD2-47D1-B51D-611F89BB2F09}"/>
    <cellStyle name="Comma 3 3 2 2 2 3 2 6 3" xfId="41164" xr:uid="{7EAFF0D7-12FC-4346-ADDA-13D6DD735539}"/>
    <cellStyle name="Comma 3 3 2 2 2 3 2 7" xfId="13589" xr:uid="{3B88D294-D1FD-49E6-9A59-FCE6B1551A83}"/>
    <cellStyle name="Comma 3 3 2 2 2 3 2 7 2" xfId="43790" xr:uid="{1E030B73-4824-40BF-896F-669FA891201C}"/>
    <cellStyle name="Comma 3 3 2 2 2 3 2 8" xfId="57180" xr:uid="{57C74B9F-A6EC-40F9-8798-6BA070354DD8}"/>
    <cellStyle name="Comma 3 3 2 2 2 3 2 9" xfId="59807" xr:uid="{3BA3338D-CDF1-4BD0-9DD8-8CA8AF6D5099}"/>
    <cellStyle name="Comma 3 3 2 2 2 3 3" xfId="719" xr:uid="{00000000-0005-0000-0000-000078000000}"/>
    <cellStyle name="Comma 3 3 2 2 2 3 3 10" xfId="30660" xr:uid="{5BBD33F8-C4F1-4BDC-9FA5-ABCE7C97820B}"/>
    <cellStyle name="Comma 3 3 2 2 2 3 3 11" xfId="20156" xr:uid="{9B9EB670-26E5-442F-AEDB-79294942FC14}"/>
    <cellStyle name="Comma 3 3 2 2 2 3 3 2" xfId="2042" xr:uid="{97AE00FD-5C3C-4C37-B03F-EB99310A377B}"/>
    <cellStyle name="Comma 3 3 2 2 2 3 3 2 10" xfId="21478" xr:uid="{FDE8B448-610E-469B-AE2D-D42B750EE0BA}"/>
    <cellStyle name="Comma 3 3 2 2 2 3 3 2 2" xfId="7294" xr:uid="{4FF3CDBD-4E11-4654-BF2A-7FBC0D1DBBD7}"/>
    <cellStyle name="Comma 3 3 2 2 2 3 3 2 2 2" xfId="18852" xr:uid="{46466CBD-2937-4DA7-BB6A-86E9C746E49B}"/>
    <cellStyle name="Comma 3 3 2 2 2 3 3 2 2 2 2" xfId="48259" xr:uid="{81531BD4-0E78-4708-A782-B049E750D72A}"/>
    <cellStyle name="Comma 3 3 2 2 2 3 3 2 2 2 3" xfId="29356" xr:uid="{DD1B389C-5A2B-4624-942E-6E5CFCEA9DC3}"/>
    <cellStyle name="Comma 3 3 2 2 2 3 3 2 2 3" xfId="34869" xr:uid="{D50E0A03-77BD-4305-B7EC-832E467856F4}"/>
    <cellStyle name="Comma 3 3 2 2 2 3 3 2 2 4" xfId="24104" xr:uid="{E3CF1710-4EED-475A-89B4-463F5392DD64}"/>
    <cellStyle name="Comma 3 3 2 2 2 3 3 2 3" xfId="4669" xr:uid="{1ABA87B7-226A-4379-BAFE-D4ABF7A57606}"/>
    <cellStyle name="Comma 3 3 2 2 2 3 3 2 3 2" xfId="50885" xr:uid="{2A33214B-018E-4D07-9FE3-7EA772266E8B}"/>
    <cellStyle name="Comma 3 3 2 2 2 3 3 2 3 3" xfId="37495" xr:uid="{A80318B6-C58D-4155-9248-64E4052A2731}"/>
    <cellStyle name="Comma 3 3 2 2 2 3 3 2 3 4" xfId="26730" xr:uid="{5C36A5E3-F566-4787-9BA6-FB456304E5E7}"/>
    <cellStyle name="Comma 3 3 2 2 2 3 3 2 4" xfId="9920" xr:uid="{21BED4CF-E127-49E8-AAA0-BCBD4590313B}"/>
    <cellStyle name="Comma 3 3 2 2 2 3 3 2 4 2" xfId="53511" xr:uid="{D58B59BD-4BF5-4BDC-BD26-EA54D67CBFF3}"/>
    <cellStyle name="Comma 3 3 2 2 2 3 3 2 4 3" xfId="40121" xr:uid="{11A543D5-8B06-4AE2-BBAC-B24F3C7E177E}"/>
    <cellStyle name="Comma 3 3 2 2 2 3 3 2 5" xfId="12546" xr:uid="{FAB333A2-3AF3-4744-8490-C953FA83C957}"/>
    <cellStyle name="Comma 3 3 2 2 2 3 3 2 5 2" xfId="56136" xr:uid="{71035D77-CFDE-4919-A943-03E3911F6601}"/>
    <cellStyle name="Comma 3 3 2 2 2 3 3 2 5 3" xfId="42746" xr:uid="{56BEF6C9-D48F-4BB6-8E16-B31F867ABCEA}"/>
    <cellStyle name="Comma 3 3 2 2 2 3 3 2 6" xfId="15699" xr:uid="{2B04B9B2-A8EF-4DEB-A39A-D5B8C856A916}"/>
    <cellStyle name="Comma 3 3 2 2 2 3 3 2 6 2" xfId="45372" xr:uid="{CE9D4F09-27AA-437A-993D-F2992958277E}"/>
    <cellStyle name="Comma 3 3 2 2 2 3 3 2 7" xfId="58762" xr:uid="{D42798A4-5968-498D-95D3-EDD38F373399}"/>
    <cellStyle name="Comma 3 3 2 2 2 3 3 2 8" xfId="61389" xr:uid="{5260B125-01B1-4AF3-83A5-4271911F4898}"/>
    <cellStyle name="Comma 3 3 2 2 2 3 3 2 9" xfId="31982" xr:uid="{F67A28F9-25BF-463B-B650-3BE4ADBD4D5E}"/>
    <cellStyle name="Comma 3 3 2 2 2 3 3 3" xfId="5972" xr:uid="{56FFB53B-F99D-480F-A974-9F2D0907E57A}"/>
    <cellStyle name="Comma 3 3 2 2 2 3 3 3 2" xfId="17530" xr:uid="{5E373C41-719F-4EDC-84D5-FEF6F543EB24}"/>
    <cellStyle name="Comma 3 3 2 2 2 3 3 3 2 2" xfId="46937" xr:uid="{2C9C5E43-5160-42AA-B197-E9EAAE1EEBE5}"/>
    <cellStyle name="Comma 3 3 2 2 2 3 3 3 2 3" xfId="28034" xr:uid="{E0DB1859-3453-44BF-86E1-4B70C03648E0}"/>
    <cellStyle name="Comma 3 3 2 2 2 3 3 3 3" xfId="33547" xr:uid="{DDC981AF-8DBD-4E2A-8EE5-95FF66A91CE4}"/>
    <cellStyle name="Comma 3 3 2 2 2 3 3 3 4" xfId="22782" xr:uid="{AF52EFE0-2BB0-49E9-A17E-6A9D2071011E}"/>
    <cellStyle name="Comma 3 3 2 2 2 3 3 4" xfId="3347" xr:uid="{C6F8EC87-B6D8-489D-9F5E-57DF62C04AD5}"/>
    <cellStyle name="Comma 3 3 2 2 2 3 3 4 2" xfId="49563" xr:uid="{AA556A21-7A6F-476A-A901-DA1B422BBA2C}"/>
    <cellStyle name="Comma 3 3 2 2 2 3 3 4 3" xfId="36173" xr:uid="{C4900553-68BE-4158-84E4-A7F9116CC0B0}"/>
    <cellStyle name="Comma 3 3 2 2 2 3 3 4 4" xfId="25408" xr:uid="{9C80D408-9D03-4A1B-9697-78BB3671173A}"/>
    <cellStyle name="Comma 3 3 2 2 2 3 3 5" xfId="8598" xr:uid="{002AF1DA-C774-4DFF-8808-3AA67CCD2584}"/>
    <cellStyle name="Comma 3 3 2 2 2 3 3 5 2" xfId="52189" xr:uid="{437422BC-54AE-4A64-9D6C-E49CEA28AF7E}"/>
    <cellStyle name="Comma 3 3 2 2 2 3 3 5 3" xfId="38799" xr:uid="{CFEAD41A-1B0D-4DB8-94E9-D39E25DEF86F}"/>
    <cellStyle name="Comma 3 3 2 2 2 3 3 6" xfId="11224" xr:uid="{7A0319C8-69D7-4119-AD19-0D0D1264E6EB}"/>
    <cellStyle name="Comma 3 3 2 2 2 3 3 6 2" xfId="54814" xr:uid="{0200B7DD-6232-4B92-AEE8-FD81E4A765ED}"/>
    <cellStyle name="Comma 3 3 2 2 2 3 3 6 3" xfId="41424" xr:uid="{42ECD0AC-6EDA-494E-ABC6-EE1010F179C7}"/>
    <cellStyle name="Comma 3 3 2 2 2 3 3 7" xfId="14377" xr:uid="{313A4105-7C07-4D19-868E-321EDC829339}"/>
    <cellStyle name="Comma 3 3 2 2 2 3 3 7 2" xfId="44050" xr:uid="{8C7AE43D-6057-45C5-8A68-084CA480370F}"/>
    <cellStyle name="Comma 3 3 2 2 2 3 3 8" xfId="57440" xr:uid="{136FDF59-FAD8-4841-9804-E400156DC7B0}"/>
    <cellStyle name="Comma 3 3 2 2 2 3 3 9" xfId="60067" xr:uid="{A37E15C7-AC88-4968-BAE8-094A2BCFBB6C}"/>
    <cellStyle name="Comma 3 3 2 2 2 3 4" xfId="979" xr:uid="{00000000-0005-0000-0000-000079000000}"/>
    <cellStyle name="Comma 3 3 2 2 2 3 4 10" xfId="30920" xr:uid="{80833C3A-6A7A-4B07-9829-FD214EF1F4D2}"/>
    <cellStyle name="Comma 3 3 2 2 2 3 4 11" xfId="20416" xr:uid="{7FD3ED1A-5866-4B96-937B-C7CFBB191240}"/>
    <cellStyle name="Comma 3 3 2 2 2 3 4 2" xfId="2302" xr:uid="{5F5A755F-FE9A-4CC6-9E69-AB248E7CE7D4}"/>
    <cellStyle name="Comma 3 3 2 2 2 3 4 2 10" xfId="21738" xr:uid="{09BC12FA-FE8E-4AA5-8A41-642E9CDA5422}"/>
    <cellStyle name="Comma 3 3 2 2 2 3 4 2 2" xfId="7554" xr:uid="{155F5587-E757-4F4A-AC06-379361DFB22C}"/>
    <cellStyle name="Comma 3 3 2 2 2 3 4 2 2 2" xfId="19112" xr:uid="{953DF07A-99D7-4572-953B-421AD028F44E}"/>
    <cellStyle name="Comma 3 3 2 2 2 3 4 2 2 2 2" xfId="48519" xr:uid="{C4495BB6-365A-4B06-A5AC-F3B52E369096}"/>
    <cellStyle name="Comma 3 3 2 2 2 3 4 2 2 2 3" xfId="29616" xr:uid="{945237CC-A86B-472D-9D8C-0385C11BB059}"/>
    <cellStyle name="Comma 3 3 2 2 2 3 4 2 2 3" xfId="35129" xr:uid="{0D8E07D9-2111-46CB-8E63-3C1B7E106273}"/>
    <cellStyle name="Comma 3 3 2 2 2 3 4 2 2 4" xfId="24364" xr:uid="{14AE5B6A-73B7-489E-B29C-60EA62B3583C}"/>
    <cellStyle name="Comma 3 3 2 2 2 3 4 2 3" xfId="4929" xr:uid="{58B766D1-CE82-412A-A514-D4E78F3B2C9B}"/>
    <cellStyle name="Comma 3 3 2 2 2 3 4 2 3 2" xfId="51145" xr:uid="{87BF5381-AD72-4187-86C8-C1548B58C7CE}"/>
    <cellStyle name="Comma 3 3 2 2 2 3 4 2 3 3" xfId="37755" xr:uid="{EC349A33-FFA4-4D48-8807-CEE600A1EF1D}"/>
    <cellStyle name="Comma 3 3 2 2 2 3 4 2 3 4" xfId="26990" xr:uid="{89DFF393-0369-4A0D-900D-2FA5BD3A944B}"/>
    <cellStyle name="Comma 3 3 2 2 2 3 4 2 4" xfId="10180" xr:uid="{F43D61FB-58CB-43A1-AD12-11321F6EEB06}"/>
    <cellStyle name="Comma 3 3 2 2 2 3 4 2 4 2" xfId="53771" xr:uid="{A9706743-53A2-46DC-9567-86E0A5A0AAC8}"/>
    <cellStyle name="Comma 3 3 2 2 2 3 4 2 4 3" xfId="40381" xr:uid="{5AD682EB-5A16-4E29-ADC4-6500327E204F}"/>
    <cellStyle name="Comma 3 3 2 2 2 3 4 2 5" xfId="12806" xr:uid="{E6009061-4CE5-47C6-AC32-FDDD03815844}"/>
    <cellStyle name="Comma 3 3 2 2 2 3 4 2 5 2" xfId="56396" xr:uid="{3FCD48B9-01BB-46A1-8179-3BA2FAC976C0}"/>
    <cellStyle name="Comma 3 3 2 2 2 3 4 2 5 3" xfId="43006" xr:uid="{5DFD54B8-C4D7-4166-8840-5DBA4051E37A}"/>
    <cellStyle name="Comma 3 3 2 2 2 3 4 2 6" xfId="15959" xr:uid="{EB9DA9D0-BB72-4DC8-B76E-78B4A57211E1}"/>
    <cellStyle name="Comma 3 3 2 2 2 3 4 2 6 2" xfId="45632" xr:uid="{12814BDA-B1E6-47F2-9647-EEE17DC580B9}"/>
    <cellStyle name="Comma 3 3 2 2 2 3 4 2 7" xfId="59022" xr:uid="{90E5935B-8E9F-4C68-A6B3-0338A9506CB1}"/>
    <cellStyle name="Comma 3 3 2 2 2 3 4 2 8" xfId="61649" xr:uid="{E074072E-C875-4323-898E-A9FF3A21DB54}"/>
    <cellStyle name="Comma 3 3 2 2 2 3 4 2 9" xfId="32242" xr:uid="{7ADDBCBB-611D-4AA4-9FE0-BE5D919737B1}"/>
    <cellStyle name="Comma 3 3 2 2 2 3 4 3" xfId="6232" xr:uid="{D34D78AB-0D48-4E4F-B2FB-9D5B19DF7ADF}"/>
    <cellStyle name="Comma 3 3 2 2 2 3 4 3 2" xfId="17790" xr:uid="{31FD6549-6D79-4C10-8D1E-27CE8F780D7F}"/>
    <cellStyle name="Comma 3 3 2 2 2 3 4 3 2 2" xfId="47197" xr:uid="{F3CF7235-B255-4989-948F-8B100D899566}"/>
    <cellStyle name="Comma 3 3 2 2 2 3 4 3 2 3" xfId="28294" xr:uid="{22822040-0141-43A8-8BD1-7F9E68D3340A}"/>
    <cellStyle name="Comma 3 3 2 2 2 3 4 3 3" xfId="33807" xr:uid="{E9967B5E-03AE-4F03-A11E-485EB3B8BE27}"/>
    <cellStyle name="Comma 3 3 2 2 2 3 4 3 4" xfId="23042" xr:uid="{CDFD641C-1346-4AA9-9273-4BB233270D49}"/>
    <cellStyle name="Comma 3 3 2 2 2 3 4 4" xfId="3607" xr:uid="{691F2528-4D43-4069-B942-568995B94AF0}"/>
    <cellStyle name="Comma 3 3 2 2 2 3 4 4 2" xfId="49823" xr:uid="{9244A565-4920-4F8E-88B9-600BE26A7273}"/>
    <cellStyle name="Comma 3 3 2 2 2 3 4 4 3" xfId="36433" xr:uid="{6E7FF888-F416-48DE-A578-091C998B888F}"/>
    <cellStyle name="Comma 3 3 2 2 2 3 4 4 4" xfId="25668" xr:uid="{7F66C5BA-BBD4-4313-8036-FB8AFB8F3D8A}"/>
    <cellStyle name="Comma 3 3 2 2 2 3 4 5" xfId="8858" xr:uid="{02954784-46E2-4665-8B85-8CBEEB094DC3}"/>
    <cellStyle name="Comma 3 3 2 2 2 3 4 5 2" xfId="52449" xr:uid="{438AF275-5A47-4664-B546-21CEAD6F5D73}"/>
    <cellStyle name="Comma 3 3 2 2 2 3 4 5 3" xfId="39059" xr:uid="{B27CD837-1098-426A-9E48-5CADDE73A58D}"/>
    <cellStyle name="Comma 3 3 2 2 2 3 4 6" xfId="11484" xr:uid="{750F6A17-45FE-4E17-8C99-7744907240F2}"/>
    <cellStyle name="Comma 3 3 2 2 2 3 4 6 2" xfId="55074" xr:uid="{BCF777F1-6ADE-41D4-B675-779BD603B2ED}"/>
    <cellStyle name="Comma 3 3 2 2 2 3 4 6 3" xfId="41684" xr:uid="{6075861C-481B-4D6E-9B54-9A70155DFF71}"/>
    <cellStyle name="Comma 3 3 2 2 2 3 4 7" xfId="14637" xr:uid="{73ABCD79-3889-446B-AF4E-F3A24F58545E}"/>
    <cellStyle name="Comma 3 3 2 2 2 3 4 7 2" xfId="44310" xr:uid="{16AB4872-A9B5-4AB1-96C0-005ADA303280}"/>
    <cellStyle name="Comma 3 3 2 2 2 3 4 8" xfId="57700" xr:uid="{B3E95E01-8267-4DB8-9858-E2A28C42A3BA}"/>
    <cellStyle name="Comma 3 3 2 2 2 3 4 9" xfId="60327" xr:uid="{954280DB-21EF-44A4-AFCE-309008ACD4AA}"/>
    <cellStyle name="Comma 3 3 2 2 2 3 5" xfId="1259" xr:uid="{0F02C928-28DF-4E2C-9917-6FE532EF83C7}"/>
    <cellStyle name="Comma 3 3 2 2 2 3 5 10" xfId="20696" xr:uid="{2EE3BD56-AE10-4D53-AA75-7F8BFB0B3C07}"/>
    <cellStyle name="Comma 3 3 2 2 2 3 5 2" xfId="6512" xr:uid="{B8369971-5206-4950-820A-21C0139191A3}"/>
    <cellStyle name="Comma 3 3 2 2 2 3 5 2 2" xfId="18070" xr:uid="{B1BA8B4A-3267-42FB-9128-B7B27BABABC9}"/>
    <cellStyle name="Comma 3 3 2 2 2 3 5 2 2 2" xfId="47477" xr:uid="{02848D28-F834-42D1-B7CF-C756AD67B145}"/>
    <cellStyle name="Comma 3 3 2 2 2 3 5 2 2 3" xfId="28574" xr:uid="{62C94C95-CC3E-43A9-B9A6-6B120FE8C045}"/>
    <cellStyle name="Comma 3 3 2 2 2 3 5 2 3" xfId="34087" xr:uid="{FA358BB4-A08A-4345-A031-DE066EB8EF31}"/>
    <cellStyle name="Comma 3 3 2 2 2 3 5 2 4" xfId="23322" xr:uid="{1259E3C4-55FE-47AB-A472-6A1785195DE8}"/>
    <cellStyle name="Comma 3 3 2 2 2 3 5 3" xfId="3887" xr:uid="{C21E294C-C28B-4A69-9A20-5E4D5370EACD}"/>
    <cellStyle name="Comma 3 3 2 2 2 3 5 3 2" xfId="50103" xr:uid="{7E014963-8647-409A-9702-8F91A97969EE}"/>
    <cellStyle name="Comma 3 3 2 2 2 3 5 3 3" xfId="36713" xr:uid="{BA79C1FD-DB38-479B-988F-D5F00925791A}"/>
    <cellStyle name="Comma 3 3 2 2 2 3 5 3 4" xfId="25948" xr:uid="{F74F46AE-1814-4BD3-9760-64F7401909EE}"/>
    <cellStyle name="Comma 3 3 2 2 2 3 5 4" xfId="9138" xr:uid="{651B9011-F4B9-48EA-8BA6-D79A2682466D}"/>
    <cellStyle name="Comma 3 3 2 2 2 3 5 4 2" xfId="52729" xr:uid="{2B72A214-C1FE-4FCF-B93C-B8CF4BD140A1}"/>
    <cellStyle name="Comma 3 3 2 2 2 3 5 4 3" xfId="39339" xr:uid="{55956C01-CC1A-4351-ADFA-0344043788F7}"/>
    <cellStyle name="Comma 3 3 2 2 2 3 5 5" xfId="11764" xr:uid="{21CB5E0A-0A59-4038-BE98-680A84023310}"/>
    <cellStyle name="Comma 3 3 2 2 2 3 5 5 2" xfId="55354" xr:uid="{24C679C7-7C14-4349-ACB6-28E072C2655C}"/>
    <cellStyle name="Comma 3 3 2 2 2 3 5 5 3" xfId="41964" xr:uid="{16CD0AC1-15D0-4DE2-883F-4FBA53F50585}"/>
    <cellStyle name="Comma 3 3 2 2 2 3 5 6" xfId="14917" xr:uid="{F434D5FD-6534-44CA-91FF-4DBD62FD93A3}"/>
    <cellStyle name="Comma 3 3 2 2 2 3 5 6 2" xfId="44590" xr:uid="{7F6F3C05-011C-45C6-AA65-BC45F57C129F}"/>
    <cellStyle name="Comma 3 3 2 2 2 3 5 7" xfId="57980" xr:uid="{864D7780-DF12-47D4-93ED-B97E55A03FFC}"/>
    <cellStyle name="Comma 3 3 2 2 2 3 5 8" xfId="60607" xr:uid="{651F8220-8796-497C-84D5-DB743AD40D31}"/>
    <cellStyle name="Comma 3 3 2 2 2 3 5 9" xfId="31200" xr:uid="{C09A7130-3E83-46C6-BAD9-0661D449C77E}"/>
    <cellStyle name="Comma 3 3 2 2 2 3 6" xfId="1522" xr:uid="{84C5E667-66B6-4171-AAB4-816E9EAF160C}"/>
    <cellStyle name="Comma 3 3 2 2 2 3 6 10" xfId="20958" xr:uid="{31FC56C8-BFFA-458B-BC1A-18E0A5AFC0E3}"/>
    <cellStyle name="Comma 3 3 2 2 2 3 6 2" xfId="6774" xr:uid="{2AC46DF9-5007-4E7E-AE88-BB5E268B2EEA}"/>
    <cellStyle name="Comma 3 3 2 2 2 3 6 2 2" xfId="18332" xr:uid="{4B2245CA-6624-422F-BE91-0EB6F0AA1372}"/>
    <cellStyle name="Comma 3 3 2 2 2 3 6 2 2 2" xfId="47739" xr:uid="{15CF3E81-FEFF-48D6-82C2-2FC4A663A268}"/>
    <cellStyle name="Comma 3 3 2 2 2 3 6 2 2 3" xfId="28836" xr:uid="{5AE70B0B-80BC-47E7-8370-B557DA2A5FEA}"/>
    <cellStyle name="Comma 3 3 2 2 2 3 6 2 3" xfId="34349" xr:uid="{67AC07FD-A199-410A-927C-1429357F86C0}"/>
    <cellStyle name="Comma 3 3 2 2 2 3 6 2 4" xfId="23584" xr:uid="{C2A83703-D433-4A2A-97C9-32071932C2EA}"/>
    <cellStyle name="Comma 3 3 2 2 2 3 6 3" xfId="4149" xr:uid="{6B9A555A-E2CB-4CAB-90D0-41CB66438B1B}"/>
    <cellStyle name="Comma 3 3 2 2 2 3 6 3 2" xfId="50365" xr:uid="{49662B29-495E-489C-AA6F-057AEE3390B0}"/>
    <cellStyle name="Comma 3 3 2 2 2 3 6 3 3" xfId="36975" xr:uid="{3CF4F87F-6878-4993-A4D3-97E7A87EFFC9}"/>
    <cellStyle name="Comma 3 3 2 2 2 3 6 3 4" xfId="26210" xr:uid="{A5EAFAB5-5F12-48A2-A41E-9469F0FE317B}"/>
    <cellStyle name="Comma 3 3 2 2 2 3 6 4" xfId="9400" xr:uid="{10395BD8-2B25-48F9-AEF4-53921444CCAB}"/>
    <cellStyle name="Comma 3 3 2 2 2 3 6 4 2" xfId="52991" xr:uid="{7C391E68-0FE7-4FA5-A5A7-A8DF7EE83950}"/>
    <cellStyle name="Comma 3 3 2 2 2 3 6 4 3" xfId="39601" xr:uid="{EFBB3D1E-2AD4-4F44-9DAB-9601E3F7EEBB}"/>
    <cellStyle name="Comma 3 3 2 2 2 3 6 5" xfId="12026" xr:uid="{533C3E66-BB80-473D-A84A-206D1B917842}"/>
    <cellStyle name="Comma 3 3 2 2 2 3 6 5 2" xfId="55616" xr:uid="{44B3C511-EECC-4B75-8A9E-45D8840DC7CB}"/>
    <cellStyle name="Comma 3 3 2 2 2 3 6 5 3" xfId="42226" xr:uid="{C449EEC3-986C-451E-90EF-E9E618411F67}"/>
    <cellStyle name="Comma 3 3 2 2 2 3 6 6" xfId="15179" xr:uid="{87A2DBE6-9CDA-4A0B-BE24-029F1655D4FE}"/>
    <cellStyle name="Comma 3 3 2 2 2 3 6 6 2" xfId="44852" xr:uid="{A5CD218B-B2E1-4169-B82E-9FAA0A0D9324}"/>
    <cellStyle name="Comma 3 3 2 2 2 3 6 7" xfId="58242" xr:uid="{1CB79850-47FB-4E59-8DAE-55D952B0E8F0}"/>
    <cellStyle name="Comma 3 3 2 2 2 3 6 8" xfId="60869" xr:uid="{A658E2F1-F79D-4F56-A74B-9C752D76E4CE}"/>
    <cellStyle name="Comma 3 3 2 2 2 3 6 9" xfId="31462" xr:uid="{A8DD11FB-9EB7-4F54-87AD-37B36937F736}"/>
    <cellStyle name="Comma 3 3 2 2 2 3 7" xfId="2565" xr:uid="{C66A6913-C4AF-443F-A44B-6E16D37423B6}"/>
    <cellStyle name="Comma 3 3 2 2 2 3 7 10" xfId="22000" xr:uid="{DB9E393B-A289-4F29-8FAD-EFF0EB788BCC}"/>
    <cellStyle name="Comma 3 3 2 2 2 3 7 2" xfId="7816" xr:uid="{33975A9D-3487-471B-9C51-16207346B0B7}"/>
    <cellStyle name="Comma 3 3 2 2 2 3 7 2 2" xfId="19374" xr:uid="{FD3656CA-5A49-4AF5-84BD-F2969F0025BD}"/>
    <cellStyle name="Comma 3 3 2 2 2 3 7 2 2 2" xfId="48781" xr:uid="{B88A6468-A9CA-4BAF-A72A-21CB90B94782}"/>
    <cellStyle name="Comma 3 3 2 2 2 3 7 2 2 3" xfId="29878" xr:uid="{43A8B9CE-41EF-40A4-ABA9-E4804A8F25F1}"/>
    <cellStyle name="Comma 3 3 2 2 2 3 7 2 3" xfId="35391" xr:uid="{52ABAE06-BAE5-4B04-A999-7979B39ADEE1}"/>
    <cellStyle name="Comma 3 3 2 2 2 3 7 2 4" xfId="24626" xr:uid="{B13871DC-B1B4-4137-9197-5D19563B2EAD}"/>
    <cellStyle name="Comma 3 3 2 2 2 3 7 3" xfId="5191" xr:uid="{4B4090D2-1978-4E92-B950-0D0B7FA6842A}"/>
    <cellStyle name="Comma 3 3 2 2 2 3 7 3 2" xfId="51407" xr:uid="{15EE2A2A-3065-4BF1-8F9D-8862CFE0D424}"/>
    <cellStyle name="Comma 3 3 2 2 2 3 7 3 3" xfId="38017" xr:uid="{510B9F88-50C0-4409-B48C-02D79B5F83B1}"/>
    <cellStyle name="Comma 3 3 2 2 2 3 7 3 4" xfId="27252" xr:uid="{32ED65AD-31AD-4629-9919-CC1C93425C8C}"/>
    <cellStyle name="Comma 3 3 2 2 2 3 7 4" xfId="10442" xr:uid="{D75EEC81-59C1-469C-8F58-86BA62F473D2}"/>
    <cellStyle name="Comma 3 3 2 2 2 3 7 4 2" xfId="54033" xr:uid="{8EC61D8B-DE83-4374-A124-498B16C9FA81}"/>
    <cellStyle name="Comma 3 3 2 2 2 3 7 4 3" xfId="40643" xr:uid="{A4B2342D-FA13-4177-8DB1-2C3DF69C3274}"/>
    <cellStyle name="Comma 3 3 2 2 2 3 7 5" xfId="13068" xr:uid="{627B3730-42A1-44E3-A017-8D54F48E3A85}"/>
    <cellStyle name="Comma 3 3 2 2 2 3 7 5 2" xfId="56658" xr:uid="{5FE5F7CB-ED95-42F5-971B-54DA087F174C}"/>
    <cellStyle name="Comma 3 3 2 2 2 3 7 5 3" xfId="43268" xr:uid="{8CE615CE-6B5E-48F4-9842-931AE7205254}"/>
    <cellStyle name="Comma 3 3 2 2 2 3 7 6" xfId="16221" xr:uid="{846B609E-FB98-47B6-9675-4A4DCA77CA52}"/>
    <cellStyle name="Comma 3 3 2 2 2 3 7 6 2" xfId="45894" xr:uid="{E55E20FA-CFF8-41E9-A84F-6FC90D822446}"/>
    <cellStyle name="Comma 3 3 2 2 2 3 7 7" xfId="59284" xr:uid="{FA61011A-1563-4453-812F-46A62302BF9C}"/>
    <cellStyle name="Comma 3 3 2 2 2 3 7 8" xfId="61911" xr:uid="{60FEDC41-5DBB-4CE3-8A11-0A0E17D2B4C4}"/>
    <cellStyle name="Comma 3 3 2 2 2 3 7 9" xfId="32504" xr:uid="{BDE33648-A7F8-4CCE-AD67-BB9D0E7E3BF2}"/>
    <cellStyle name="Comma 3 3 2 2 2 3 8" xfId="5452" xr:uid="{E79BADE3-49EE-4C6C-AAC6-43C746E1C94C}"/>
    <cellStyle name="Comma 3 3 2 2 2 3 8 2" xfId="17010" xr:uid="{1CE22ECE-66D4-4D0F-B928-AADFE3E12993}"/>
    <cellStyle name="Comma 3 3 2 2 2 3 8 2 2" xfId="46156" xr:uid="{83D46CD2-B70C-4DD7-810E-65670F249F74}"/>
    <cellStyle name="Comma 3 3 2 2 2 3 8 2 3" xfId="27514" xr:uid="{8C069A85-D0C7-4EF7-81B2-1B7398EF5296}"/>
    <cellStyle name="Comma 3 3 2 2 2 3 8 3" xfId="13857" xr:uid="{203723D0-D168-4C3F-8E48-98E6073E4841}"/>
    <cellStyle name="Comma 3 3 2 2 2 3 8 3 2" xfId="32766" xr:uid="{46BC014E-701E-4675-8829-A47C8F9854DF}"/>
    <cellStyle name="Comma 3 3 2 2 2 3 8 4" xfId="22262" xr:uid="{623C3BF2-8578-46E6-A97F-E4D44412F243}"/>
    <cellStyle name="Comma 3 3 2 2 2 3 9" xfId="2827" xr:uid="{323AF024-D991-4F1F-8B97-87728B4AA8B2}"/>
    <cellStyle name="Comma 3 3 2 2 2 3 9 2" xfId="16482" xr:uid="{8E183BA6-0422-4969-80A1-42729718DAF4}"/>
    <cellStyle name="Comma 3 3 2 2 2 3 9 2 2" xfId="46417" xr:uid="{C987B143-1DE9-42B7-AB0B-6358DBDD49D5}"/>
    <cellStyle name="Comma 3 3 2 2 2 3 9 3" xfId="33027" xr:uid="{85A90C7A-AB9F-4066-88BF-878FEB5FB691}"/>
    <cellStyle name="Comma 3 3 2 2 2 3 9 4" xfId="24888" xr:uid="{2A684FE7-4C16-476A-94D1-40F881F93518}"/>
    <cellStyle name="Comma 3 3 2 2 2 4" xfId="321" xr:uid="{00000000-0005-0000-0000-00007A000000}"/>
    <cellStyle name="Comma 3 3 2 2 2 4 10" xfId="30262" xr:uid="{A7567E4A-9E7C-46FE-89CB-64588B7418DE}"/>
    <cellStyle name="Comma 3 3 2 2 2 4 11" xfId="19758" xr:uid="{84828D84-D1BF-4684-9668-2D30191C6FF0}"/>
    <cellStyle name="Comma 3 3 2 2 2 4 2" xfId="1644" xr:uid="{AD0DF218-C2E3-4C20-870A-C4909AC3D1A8}"/>
    <cellStyle name="Comma 3 3 2 2 2 4 2 10" xfId="21080" xr:uid="{A2A93BD8-65DF-425C-991D-66D4FF132CCA}"/>
    <cellStyle name="Comma 3 3 2 2 2 4 2 2" xfId="6896" xr:uid="{B9A313A1-EFEC-4480-B74C-B126AC25C1DB}"/>
    <cellStyle name="Comma 3 3 2 2 2 4 2 2 2" xfId="18454" xr:uid="{44A26FC9-4F5A-4500-9C3D-54DD88629043}"/>
    <cellStyle name="Comma 3 3 2 2 2 4 2 2 2 2" xfId="47861" xr:uid="{A51E8AF3-BCF8-4019-8B80-D2111FA69FF8}"/>
    <cellStyle name="Comma 3 3 2 2 2 4 2 2 2 3" xfId="28958" xr:uid="{D78B3653-8B85-4C15-B953-E1FC72C402CB}"/>
    <cellStyle name="Comma 3 3 2 2 2 4 2 2 3" xfId="34471" xr:uid="{011ECB30-B2D5-45FD-8CCA-ECF7E5E7F15E}"/>
    <cellStyle name="Comma 3 3 2 2 2 4 2 2 4" xfId="23706" xr:uid="{D0F4A9E7-0702-4C21-8BED-BFA2E3E69A6F}"/>
    <cellStyle name="Comma 3 3 2 2 2 4 2 3" xfId="4271" xr:uid="{E84CD8F0-6071-4D47-8FB3-1531F94FC2D7}"/>
    <cellStyle name="Comma 3 3 2 2 2 4 2 3 2" xfId="50487" xr:uid="{57C5F7D9-1338-4776-9B01-4753FB9A4F0B}"/>
    <cellStyle name="Comma 3 3 2 2 2 4 2 3 3" xfId="37097" xr:uid="{1A2CB9EA-3268-4017-992E-3C85608F8D35}"/>
    <cellStyle name="Comma 3 3 2 2 2 4 2 3 4" xfId="26332" xr:uid="{1812B033-2080-449F-9E6D-85877A0B0DD6}"/>
    <cellStyle name="Comma 3 3 2 2 2 4 2 4" xfId="9522" xr:uid="{078AA918-5E8E-4B70-B2F7-A3DB416AD93A}"/>
    <cellStyle name="Comma 3 3 2 2 2 4 2 4 2" xfId="53113" xr:uid="{D490C871-CE21-473D-8709-BCF6C5E3F0AE}"/>
    <cellStyle name="Comma 3 3 2 2 2 4 2 4 3" xfId="39723" xr:uid="{000706F0-641B-4BFD-AB6F-27FAD4261C75}"/>
    <cellStyle name="Comma 3 3 2 2 2 4 2 5" xfId="12148" xr:uid="{7DA5DDA8-81E7-45D2-A64E-843EC0176581}"/>
    <cellStyle name="Comma 3 3 2 2 2 4 2 5 2" xfId="55738" xr:uid="{2956688D-A5BC-4EAF-95C0-86033D56DB76}"/>
    <cellStyle name="Comma 3 3 2 2 2 4 2 5 3" xfId="42348" xr:uid="{547236E8-31B3-49E7-970D-8CAF6CAA422A}"/>
    <cellStyle name="Comma 3 3 2 2 2 4 2 6" xfId="15301" xr:uid="{457FC0A4-3C10-463E-B7CF-D7D9A2CC43CA}"/>
    <cellStyle name="Comma 3 3 2 2 2 4 2 6 2" xfId="44974" xr:uid="{64BE37F2-A6E8-4BA0-96FF-AF40AB516FF7}"/>
    <cellStyle name="Comma 3 3 2 2 2 4 2 7" xfId="58364" xr:uid="{89814E31-156F-4997-B3DA-19D61C76565D}"/>
    <cellStyle name="Comma 3 3 2 2 2 4 2 8" xfId="60991" xr:uid="{56075268-BDAA-436E-968E-03DA965DE7B8}"/>
    <cellStyle name="Comma 3 3 2 2 2 4 2 9" xfId="31584" xr:uid="{93D7A52F-F816-457A-AFE3-DF01237096A1}"/>
    <cellStyle name="Comma 3 3 2 2 2 4 3" xfId="5574" xr:uid="{423F614D-F810-46EF-AB11-2EAF023772E4}"/>
    <cellStyle name="Comma 3 3 2 2 2 4 3 2" xfId="17132" xr:uid="{7362CC97-8C83-4586-ADC3-0FF1197B4395}"/>
    <cellStyle name="Comma 3 3 2 2 2 4 3 2 2" xfId="46539" xr:uid="{267F344D-6A69-42AC-A900-D65627A531AD}"/>
    <cellStyle name="Comma 3 3 2 2 2 4 3 2 3" xfId="27636" xr:uid="{F935945B-3040-4EF8-B562-A4852AF1D513}"/>
    <cellStyle name="Comma 3 3 2 2 2 4 3 3" xfId="13979" xr:uid="{554437A5-2664-4F81-8745-64EB416E221B}"/>
    <cellStyle name="Comma 3 3 2 2 2 4 3 3 2" xfId="33149" xr:uid="{AB8FD905-6520-4368-AD17-691F3C8C9E90}"/>
    <cellStyle name="Comma 3 3 2 2 2 4 3 4" xfId="22384" xr:uid="{2E8EDE19-A7FF-4CBA-8D98-4873F13338B7}"/>
    <cellStyle name="Comma 3 3 2 2 2 4 4" xfId="2949" xr:uid="{67B4FF97-E4E6-40BC-BE91-86597C748A06}"/>
    <cellStyle name="Comma 3 3 2 2 2 4 4 2" xfId="16604" xr:uid="{E1577779-DBF9-4AD7-986A-B2B8763EDA00}"/>
    <cellStyle name="Comma 3 3 2 2 2 4 4 2 2" xfId="49165" xr:uid="{97CE9AC3-3B0E-40DF-8454-965598E8A747}"/>
    <cellStyle name="Comma 3 3 2 2 2 4 4 3" xfId="35775" xr:uid="{A4F6A4E9-D9F3-49EF-B0BC-6029A0F17B41}"/>
    <cellStyle name="Comma 3 3 2 2 2 4 4 4" xfId="25010" xr:uid="{A5AD58F2-950B-459D-A73E-A379438814FE}"/>
    <cellStyle name="Comma 3 3 2 2 2 4 5" xfId="8200" xr:uid="{88F8EFAD-1603-4BAF-9125-F76686F8D8E7}"/>
    <cellStyle name="Comma 3 3 2 2 2 4 5 2" xfId="51791" xr:uid="{B9921BDB-F89E-42EE-88B3-9206BA293003}"/>
    <cellStyle name="Comma 3 3 2 2 2 4 5 3" xfId="38401" xr:uid="{1EE77697-75F7-4664-ADB2-B98EB90B80A1}"/>
    <cellStyle name="Comma 3 3 2 2 2 4 6" xfId="10826" xr:uid="{1CD68A5A-482E-4368-AA33-2A4A9A2BD8CC}"/>
    <cellStyle name="Comma 3 3 2 2 2 4 6 2" xfId="54416" xr:uid="{BEEA05C4-2B14-4715-A638-17E06D46AF9C}"/>
    <cellStyle name="Comma 3 3 2 2 2 4 6 3" xfId="41026" xr:uid="{EC3E6807-7769-4FC2-ACB3-1485FCE325C0}"/>
    <cellStyle name="Comma 3 3 2 2 2 4 7" xfId="13451" xr:uid="{8491C0C7-3C38-4C3E-8CD6-4BFBD44B34F9}"/>
    <cellStyle name="Comma 3 3 2 2 2 4 7 2" xfId="43652" xr:uid="{59DB4765-B7C5-48C1-B42C-E1DCF52A1349}"/>
    <cellStyle name="Comma 3 3 2 2 2 4 8" xfId="57042" xr:uid="{7181808D-5194-4B99-A46F-A8B552A62F10}"/>
    <cellStyle name="Comma 3 3 2 2 2 4 9" xfId="59669" xr:uid="{418D36C1-EEC7-4A2C-9550-76C3845137D5}"/>
    <cellStyle name="Comma 3 3 2 2 2 5" xfId="581" xr:uid="{00000000-0005-0000-0000-00007B000000}"/>
    <cellStyle name="Comma 3 3 2 2 2 5 10" xfId="30522" xr:uid="{1D9C186C-898D-4285-AAE2-057954E67ABD}"/>
    <cellStyle name="Comma 3 3 2 2 2 5 11" xfId="20018" xr:uid="{BF0E1ECD-F436-43C8-BA73-EF70A051D3A5}"/>
    <cellStyle name="Comma 3 3 2 2 2 5 2" xfId="1904" xr:uid="{1396ED2A-9252-4033-B2C5-A3783932256C}"/>
    <cellStyle name="Comma 3 3 2 2 2 5 2 10" xfId="21340" xr:uid="{E37C656C-8CE2-41F9-83FC-4AFFE26187A3}"/>
    <cellStyle name="Comma 3 3 2 2 2 5 2 2" xfId="7156" xr:uid="{2BFC926D-9971-472C-8E67-D06BA70A7FA9}"/>
    <cellStyle name="Comma 3 3 2 2 2 5 2 2 2" xfId="18714" xr:uid="{73603EFA-1838-4F6D-8498-DD62755A115F}"/>
    <cellStyle name="Comma 3 3 2 2 2 5 2 2 2 2" xfId="48121" xr:uid="{1023A4FA-A1E5-4960-9B6C-F510B73213B5}"/>
    <cellStyle name="Comma 3 3 2 2 2 5 2 2 2 3" xfId="29218" xr:uid="{8955CEFE-76C1-417F-AEA6-A8736B45705B}"/>
    <cellStyle name="Comma 3 3 2 2 2 5 2 2 3" xfId="34731" xr:uid="{E92D9694-0E2C-419E-B359-D37E6F49F739}"/>
    <cellStyle name="Comma 3 3 2 2 2 5 2 2 4" xfId="23966" xr:uid="{F5C98C1F-CB73-4C27-A184-A8A765D58C4B}"/>
    <cellStyle name="Comma 3 3 2 2 2 5 2 3" xfId="4531" xr:uid="{38BC3531-06B7-44F5-B2E2-9DF52A76017B}"/>
    <cellStyle name="Comma 3 3 2 2 2 5 2 3 2" xfId="50747" xr:uid="{790DE2B2-85BC-4E22-9460-840F8AA2F7A3}"/>
    <cellStyle name="Comma 3 3 2 2 2 5 2 3 3" xfId="37357" xr:uid="{DE2D9FEA-E001-4D07-82FE-55A564F46676}"/>
    <cellStyle name="Comma 3 3 2 2 2 5 2 3 4" xfId="26592" xr:uid="{C4C79BCC-AEA9-4DB8-87B2-722C8B1C8EC6}"/>
    <cellStyle name="Comma 3 3 2 2 2 5 2 4" xfId="9782" xr:uid="{E3E4F8E1-F134-494D-82E0-9F3BED5E0B8D}"/>
    <cellStyle name="Comma 3 3 2 2 2 5 2 4 2" xfId="53373" xr:uid="{DA202D25-AE99-406F-8EA0-6E66AA9A1031}"/>
    <cellStyle name="Comma 3 3 2 2 2 5 2 4 3" xfId="39983" xr:uid="{75142EB3-A4F6-4018-8211-79A88A9B29DA}"/>
    <cellStyle name="Comma 3 3 2 2 2 5 2 5" xfId="12408" xr:uid="{92084997-2732-4E62-BA1E-39CE2374B8E8}"/>
    <cellStyle name="Comma 3 3 2 2 2 5 2 5 2" xfId="55998" xr:uid="{67AE5AB0-3975-4641-97A9-E1B174C92FC9}"/>
    <cellStyle name="Comma 3 3 2 2 2 5 2 5 3" xfId="42608" xr:uid="{A3B998A6-777A-4B4C-A4ED-C4B6ED265EE7}"/>
    <cellStyle name="Comma 3 3 2 2 2 5 2 6" xfId="15561" xr:uid="{93301009-02CE-4EDA-B95F-7776E2BF3A1C}"/>
    <cellStyle name="Comma 3 3 2 2 2 5 2 6 2" xfId="45234" xr:uid="{8F38D98C-4B41-4F89-98F0-AF9F9EF240E5}"/>
    <cellStyle name="Comma 3 3 2 2 2 5 2 7" xfId="58624" xr:uid="{7EDED4DF-D077-49BA-8848-413BAA25BD60}"/>
    <cellStyle name="Comma 3 3 2 2 2 5 2 8" xfId="61251" xr:uid="{DEBD33B1-948C-406C-8611-D8CA49DDFB1C}"/>
    <cellStyle name="Comma 3 3 2 2 2 5 2 9" xfId="31844" xr:uid="{1B1F5542-8014-4F9E-B917-B1BF2CAED9E5}"/>
    <cellStyle name="Comma 3 3 2 2 2 5 3" xfId="5834" xr:uid="{02E5E0C2-816F-4968-8D56-A18837E9A12F}"/>
    <cellStyle name="Comma 3 3 2 2 2 5 3 2" xfId="17392" xr:uid="{08897B33-0D8B-44A9-9D23-0AC189FF5591}"/>
    <cellStyle name="Comma 3 3 2 2 2 5 3 2 2" xfId="46799" xr:uid="{EB37DCBB-110C-4F63-8F95-7AA88D35340B}"/>
    <cellStyle name="Comma 3 3 2 2 2 5 3 2 3" xfId="27896" xr:uid="{71C1B96A-902B-49B3-B647-D8F68000C412}"/>
    <cellStyle name="Comma 3 3 2 2 2 5 3 3" xfId="33409" xr:uid="{D3DB2754-4E50-47EC-A7AD-8BF622579375}"/>
    <cellStyle name="Comma 3 3 2 2 2 5 3 4" xfId="22644" xr:uid="{D7E040A1-AACF-4E52-B417-E722D9F73A1D}"/>
    <cellStyle name="Comma 3 3 2 2 2 5 4" xfId="3209" xr:uid="{7E3F1CFC-20F0-47DE-B8E0-B3F0B5FA309D}"/>
    <cellStyle name="Comma 3 3 2 2 2 5 4 2" xfId="49425" xr:uid="{C75D11AE-DEF3-4145-A575-5E07567CCCC8}"/>
    <cellStyle name="Comma 3 3 2 2 2 5 4 3" xfId="36035" xr:uid="{2D66636D-D597-4806-9E54-C2AB6530C5EF}"/>
    <cellStyle name="Comma 3 3 2 2 2 5 4 4" xfId="25270" xr:uid="{8DDE7F00-2E34-41C1-80B0-0E8AF4901421}"/>
    <cellStyle name="Comma 3 3 2 2 2 5 5" xfId="8460" xr:uid="{77A5E6BE-137B-46B3-AA23-A34B9461BBE5}"/>
    <cellStyle name="Comma 3 3 2 2 2 5 5 2" xfId="52051" xr:uid="{EFBF06A6-CEA4-45D9-A2D5-5F36D4AC2083}"/>
    <cellStyle name="Comma 3 3 2 2 2 5 5 3" xfId="38661" xr:uid="{89CFE02B-FDF5-4EFC-86C1-7019B546B860}"/>
    <cellStyle name="Comma 3 3 2 2 2 5 6" xfId="11086" xr:uid="{35C3C3BE-25CE-4787-BE61-9DBF89394465}"/>
    <cellStyle name="Comma 3 3 2 2 2 5 6 2" xfId="54676" xr:uid="{5C48A36E-362E-4C72-9A89-6787F1CCD0BF}"/>
    <cellStyle name="Comma 3 3 2 2 2 5 6 3" xfId="41286" xr:uid="{C84536B0-81CB-48D4-9952-D9EA53EBDF67}"/>
    <cellStyle name="Comma 3 3 2 2 2 5 7" xfId="14239" xr:uid="{D63C009C-9819-446C-93EB-6EC0D5FF33D8}"/>
    <cellStyle name="Comma 3 3 2 2 2 5 7 2" xfId="43912" xr:uid="{DD2802BA-35C7-4593-8758-0BF78D438DBA}"/>
    <cellStyle name="Comma 3 3 2 2 2 5 8" xfId="57302" xr:uid="{C996BB0D-BF94-4900-965A-FCCBDC84E64D}"/>
    <cellStyle name="Comma 3 3 2 2 2 5 9" xfId="59929" xr:uid="{25210BC8-FFA6-4779-A21C-9909368B8A54}"/>
    <cellStyle name="Comma 3 3 2 2 2 6" xfId="841" xr:uid="{00000000-0005-0000-0000-00007C000000}"/>
    <cellStyle name="Comma 3 3 2 2 2 6 10" xfId="30782" xr:uid="{20E49F0B-42F7-4035-860C-C8F4A31D7E80}"/>
    <cellStyle name="Comma 3 3 2 2 2 6 11" xfId="20278" xr:uid="{85D5CD97-914F-4C55-8F06-B169ACCEB7B9}"/>
    <cellStyle name="Comma 3 3 2 2 2 6 2" xfId="2164" xr:uid="{C71018E5-FA80-47C3-9EBB-2F7BA5A91B3D}"/>
    <cellStyle name="Comma 3 3 2 2 2 6 2 10" xfId="21600" xr:uid="{B715219D-ACDE-4DF9-B082-084848E028DA}"/>
    <cellStyle name="Comma 3 3 2 2 2 6 2 2" xfId="7416" xr:uid="{F63601AD-3DE9-45E3-9AD1-BED860A88098}"/>
    <cellStyle name="Comma 3 3 2 2 2 6 2 2 2" xfId="18974" xr:uid="{6666F529-F7F9-47F2-AF57-437A6E84B1D7}"/>
    <cellStyle name="Comma 3 3 2 2 2 6 2 2 2 2" xfId="48381" xr:uid="{812B1342-8C20-4FB6-AE68-4A01151A1B65}"/>
    <cellStyle name="Comma 3 3 2 2 2 6 2 2 2 3" xfId="29478" xr:uid="{9A21E61D-C7A2-4E0C-BD3A-47DF0F231E91}"/>
    <cellStyle name="Comma 3 3 2 2 2 6 2 2 3" xfId="34991" xr:uid="{74AA620D-D527-4D3C-832B-0DC8E1EE2170}"/>
    <cellStyle name="Comma 3 3 2 2 2 6 2 2 4" xfId="24226" xr:uid="{2B2E1A5F-F302-4787-BB02-0220B33E6245}"/>
    <cellStyle name="Comma 3 3 2 2 2 6 2 3" xfId="4791" xr:uid="{F574092E-9A5D-4F01-8167-3A94247C9D35}"/>
    <cellStyle name="Comma 3 3 2 2 2 6 2 3 2" xfId="51007" xr:uid="{6315B887-23FB-4E08-9E0F-90767C0FE639}"/>
    <cellStyle name="Comma 3 3 2 2 2 6 2 3 3" xfId="37617" xr:uid="{97886597-F942-4CDD-961D-7320241CEC6A}"/>
    <cellStyle name="Comma 3 3 2 2 2 6 2 3 4" xfId="26852" xr:uid="{B1A1EB5F-2F7F-49A3-A0E0-56CE635A124F}"/>
    <cellStyle name="Comma 3 3 2 2 2 6 2 4" xfId="10042" xr:uid="{7E5C0CD5-D1D9-4135-B73E-8E79931FD465}"/>
    <cellStyle name="Comma 3 3 2 2 2 6 2 4 2" xfId="53633" xr:uid="{DE05DFE3-0C09-43F7-BE46-B322CA0187CB}"/>
    <cellStyle name="Comma 3 3 2 2 2 6 2 4 3" xfId="40243" xr:uid="{EFDD2B99-9D90-42AA-8B0D-BFB9EBDEDA3A}"/>
    <cellStyle name="Comma 3 3 2 2 2 6 2 5" xfId="12668" xr:uid="{D108B2F9-8B1C-49F4-94BE-4389AECB4C05}"/>
    <cellStyle name="Comma 3 3 2 2 2 6 2 5 2" xfId="56258" xr:uid="{0B78492F-7CDA-4645-822E-F1CC217F3EC7}"/>
    <cellStyle name="Comma 3 3 2 2 2 6 2 5 3" xfId="42868" xr:uid="{5F7B3B4F-BA4E-4BEA-B640-9D1DE5C4E086}"/>
    <cellStyle name="Comma 3 3 2 2 2 6 2 6" xfId="15821" xr:uid="{65A82F77-3C49-4FAF-87AC-EA68C3889EE1}"/>
    <cellStyle name="Comma 3 3 2 2 2 6 2 6 2" xfId="45494" xr:uid="{15E97A19-46E4-4795-A40C-1D0C611C6FB0}"/>
    <cellStyle name="Comma 3 3 2 2 2 6 2 7" xfId="58884" xr:uid="{D813FCC9-287D-4993-910B-16B344904C4D}"/>
    <cellStyle name="Comma 3 3 2 2 2 6 2 8" xfId="61511" xr:uid="{04ECB549-7CF3-4450-B5AE-7590856DE991}"/>
    <cellStyle name="Comma 3 3 2 2 2 6 2 9" xfId="32104" xr:uid="{9A175E5D-C247-41B0-90A0-50DEA28A4E45}"/>
    <cellStyle name="Comma 3 3 2 2 2 6 3" xfId="6094" xr:uid="{32B39CB7-25EE-46D5-9E1A-819C4AFB7F9E}"/>
    <cellStyle name="Comma 3 3 2 2 2 6 3 2" xfId="17652" xr:uid="{3D225903-0D6F-4486-A09B-4AF747087A94}"/>
    <cellStyle name="Comma 3 3 2 2 2 6 3 2 2" xfId="47059" xr:uid="{8339540C-1D10-4503-8CF7-4B0903A5631E}"/>
    <cellStyle name="Comma 3 3 2 2 2 6 3 2 3" xfId="28156" xr:uid="{E8984CAD-EAB4-4204-BFEC-1470D88D54D2}"/>
    <cellStyle name="Comma 3 3 2 2 2 6 3 3" xfId="33669" xr:uid="{1478FEA9-4C74-426D-966B-56268B43BDDA}"/>
    <cellStyle name="Comma 3 3 2 2 2 6 3 4" xfId="22904" xr:uid="{58CA29A5-805D-4E86-AEDE-A9B4BA0192D4}"/>
    <cellStyle name="Comma 3 3 2 2 2 6 4" xfId="3469" xr:uid="{A4D3A4F5-E9F4-45C9-A9F1-39574FE3B80E}"/>
    <cellStyle name="Comma 3 3 2 2 2 6 4 2" xfId="49685" xr:uid="{B6FAF323-9DFA-4541-9BC8-81728F8E4C05}"/>
    <cellStyle name="Comma 3 3 2 2 2 6 4 3" xfId="36295" xr:uid="{E81E32C0-BADD-4C66-9653-B4ED507F080B}"/>
    <cellStyle name="Comma 3 3 2 2 2 6 4 4" xfId="25530" xr:uid="{5A43C73E-E494-4FDD-88FF-508D98187ED9}"/>
    <cellStyle name="Comma 3 3 2 2 2 6 5" xfId="8720" xr:uid="{EA497E78-0AE2-4EF7-9453-0B1BEAEB02B0}"/>
    <cellStyle name="Comma 3 3 2 2 2 6 5 2" xfId="52311" xr:uid="{C0C254B5-555F-4A15-A515-820E85A7B7F9}"/>
    <cellStyle name="Comma 3 3 2 2 2 6 5 3" xfId="38921" xr:uid="{CE3F1A58-6092-48FB-A902-05C3705FBC25}"/>
    <cellStyle name="Comma 3 3 2 2 2 6 6" xfId="11346" xr:uid="{7C486EB0-0BF4-4CAA-B9DE-EF9B141E74F0}"/>
    <cellStyle name="Comma 3 3 2 2 2 6 6 2" xfId="54936" xr:uid="{64512761-6256-4FE9-B4C6-07A9F2BF86C9}"/>
    <cellStyle name="Comma 3 3 2 2 2 6 6 3" xfId="41546" xr:uid="{E5FB15D7-C2AE-496A-86B6-EE1BEFDB8AEE}"/>
    <cellStyle name="Comma 3 3 2 2 2 6 7" xfId="14499" xr:uid="{9BE0E2C7-4645-4450-B487-F7FC094D158E}"/>
    <cellStyle name="Comma 3 3 2 2 2 6 7 2" xfId="44172" xr:uid="{26716E42-A249-4A20-8B18-5D59FFB3D13D}"/>
    <cellStyle name="Comma 3 3 2 2 2 6 8" xfId="57562" xr:uid="{15858311-08B2-4E98-83C4-94E1DBFA6B2C}"/>
    <cellStyle name="Comma 3 3 2 2 2 6 9" xfId="60189" xr:uid="{595F6178-5E3B-4F1E-8B0E-A498C4581173}"/>
    <cellStyle name="Comma 3 3 2 2 2 7" xfId="1121" xr:uid="{39E331DC-5118-45BE-BD4E-039C8F361074}"/>
    <cellStyle name="Comma 3 3 2 2 2 7 10" xfId="20558" xr:uid="{E12C0042-A3F8-4672-A733-120E826553C3}"/>
    <cellStyle name="Comma 3 3 2 2 2 7 2" xfId="6374" xr:uid="{C0F41E51-824F-4125-869C-CF47D9685B58}"/>
    <cellStyle name="Comma 3 3 2 2 2 7 2 2" xfId="17932" xr:uid="{1F0D92ED-BAC3-4328-8A96-107336998E64}"/>
    <cellStyle name="Comma 3 3 2 2 2 7 2 2 2" xfId="47339" xr:uid="{FB6CD61F-6A28-4139-828E-0427084960C8}"/>
    <cellStyle name="Comma 3 3 2 2 2 7 2 2 3" xfId="28436" xr:uid="{E68188A3-392E-4914-AAFA-540EB231834C}"/>
    <cellStyle name="Comma 3 3 2 2 2 7 2 3" xfId="33949" xr:uid="{75483575-3A53-45D6-9D30-8AD8E60ABC43}"/>
    <cellStyle name="Comma 3 3 2 2 2 7 2 4" xfId="23184" xr:uid="{C0759EC8-F842-4BFE-8F4F-23A1D22A0A61}"/>
    <cellStyle name="Comma 3 3 2 2 2 7 3" xfId="3749" xr:uid="{867C2185-BDC1-4755-B817-AD2213C19FCC}"/>
    <cellStyle name="Comma 3 3 2 2 2 7 3 2" xfId="49965" xr:uid="{7578F522-8613-4C1D-A6B5-02211EE99EAD}"/>
    <cellStyle name="Comma 3 3 2 2 2 7 3 3" xfId="36575" xr:uid="{5E4BB760-12AA-4556-A664-61E377E3C76E}"/>
    <cellStyle name="Comma 3 3 2 2 2 7 3 4" xfId="25810" xr:uid="{8A1297FE-C220-4235-B3F3-08A174B65281}"/>
    <cellStyle name="Comma 3 3 2 2 2 7 4" xfId="9000" xr:uid="{E8D8162A-6655-40D6-A54D-35A1CA46FD4D}"/>
    <cellStyle name="Comma 3 3 2 2 2 7 4 2" xfId="52591" xr:uid="{68D75B53-56A6-4931-B0B7-453EB3D5BEFB}"/>
    <cellStyle name="Comma 3 3 2 2 2 7 4 3" xfId="39201" xr:uid="{077B4B23-3BE6-488D-AC6E-00AF1FBD6299}"/>
    <cellStyle name="Comma 3 3 2 2 2 7 5" xfId="11626" xr:uid="{EFB55E2A-A44F-4353-A8D5-234CB9F1BBEB}"/>
    <cellStyle name="Comma 3 3 2 2 2 7 5 2" xfId="55216" xr:uid="{9E5CF1DC-50C0-4005-A394-9F2F6F04B6DF}"/>
    <cellStyle name="Comma 3 3 2 2 2 7 5 3" xfId="41826" xr:uid="{C3AB9048-4B39-4E21-BDED-8F4396D2B078}"/>
    <cellStyle name="Comma 3 3 2 2 2 7 6" xfId="14779" xr:uid="{FD5F9D1B-9243-4279-9759-0E6A673809E2}"/>
    <cellStyle name="Comma 3 3 2 2 2 7 6 2" xfId="44452" xr:uid="{97D8C376-FA43-4618-A4C1-48F415083FD4}"/>
    <cellStyle name="Comma 3 3 2 2 2 7 7" xfId="57842" xr:uid="{AAA63627-10A3-4318-8DBF-C7B311779D86}"/>
    <cellStyle name="Comma 3 3 2 2 2 7 8" xfId="60469" xr:uid="{36E7291A-3D1D-4771-BCF0-FBB599D74798}"/>
    <cellStyle name="Comma 3 3 2 2 2 7 9" xfId="31062" xr:uid="{A209B0BD-01D9-4C84-B5BF-0628A2932D3A}"/>
    <cellStyle name="Comma 3 3 2 2 2 8" xfId="1384" xr:uid="{3CADC4B0-4C61-4331-B361-7631FF941320}"/>
    <cellStyle name="Comma 3 3 2 2 2 8 10" xfId="20820" xr:uid="{C8E75B68-61B0-4EF1-89B2-2C19F927C048}"/>
    <cellStyle name="Comma 3 3 2 2 2 8 2" xfId="6636" xr:uid="{9D973FAB-E6BD-481C-BAAD-360A455EFEFB}"/>
    <cellStyle name="Comma 3 3 2 2 2 8 2 2" xfId="18194" xr:uid="{5DA1CCAD-D4C7-44F6-B835-D097467AF170}"/>
    <cellStyle name="Comma 3 3 2 2 2 8 2 2 2" xfId="47601" xr:uid="{A45E14DE-2012-4C30-A967-2183D84526D2}"/>
    <cellStyle name="Comma 3 3 2 2 2 8 2 2 3" xfId="28698" xr:uid="{1184AE35-7D3D-41A7-A8D2-AB919885DA2F}"/>
    <cellStyle name="Comma 3 3 2 2 2 8 2 3" xfId="34211" xr:uid="{8F858A76-BE7F-4687-9085-9E1AB200A256}"/>
    <cellStyle name="Comma 3 3 2 2 2 8 2 4" xfId="23446" xr:uid="{C40E0F64-1F2C-4710-A705-2B34F4A06793}"/>
    <cellStyle name="Comma 3 3 2 2 2 8 3" xfId="4011" xr:uid="{A36E2751-6483-4D6A-B733-D8918877827B}"/>
    <cellStyle name="Comma 3 3 2 2 2 8 3 2" xfId="50227" xr:uid="{E916F568-0316-414D-A6BE-B9B3EEE078B1}"/>
    <cellStyle name="Comma 3 3 2 2 2 8 3 3" xfId="36837" xr:uid="{9B13B966-9495-4F5C-BA9F-60521CF9586B}"/>
    <cellStyle name="Comma 3 3 2 2 2 8 3 4" xfId="26072" xr:uid="{76E44D69-E54C-499F-9AF4-F63CE1D0482D}"/>
    <cellStyle name="Comma 3 3 2 2 2 8 4" xfId="9262" xr:uid="{12AEEFE8-30D4-42C6-ABEA-857D672F1E87}"/>
    <cellStyle name="Comma 3 3 2 2 2 8 4 2" xfId="52853" xr:uid="{5466BF49-EEA4-4134-B895-394496E5060D}"/>
    <cellStyle name="Comma 3 3 2 2 2 8 4 3" xfId="39463" xr:uid="{AE7F9C80-5287-4023-AA37-97F9A7CFE455}"/>
    <cellStyle name="Comma 3 3 2 2 2 8 5" xfId="11888" xr:uid="{8BB65EAF-0A5C-4922-9328-0402CC68BBA4}"/>
    <cellStyle name="Comma 3 3 2 2 2 8 5 2" xfId="55478" xr:uid="{D7CF1ACA-F55E-4A17-8849-5CE0468A5C8B}"/>
    <cellStyle name="Comma 3 3 2 2 2 8 5 3" xfId="42088" xr:uid="{D74427F5-0C5F-4FCD-B6F0-2CA6765D366A}"/>
    <cellStyle name="Comma 3 3 2 2 2 8 6" xfId="15041" xr:uid="{28D3910D-FB87-4B5A-877F-BC9503F6DB72}"/>
    <cellStyle name="Comma 3 3 2 2 2 8 6 2" xfId="44714" xr:uid="{4BD1E390-9951-4F3F-BC41-7E618031FB89}"/>
    <cellStyle name="Comma 3 3 2 2 2 8 7" xfId="58104" xr:uid="{0409D4FE-B0F3-4CAF-AC61-A5A4644EA828}"/>
    <cellStyle name="Comma 3 3 2 2 2 8 8" xfId="60731" xr:uid="{4BB1E72F-DB32-4028-BFEC-AD88A510461B}"/>
    <cellStyle name="Comma 3 3 2 2 2 8 9" xfId="31324" xr:uid="{83679516-5A69-43CE-BCF0-8E669C09096A}"/>
    <cellStyle name="Comma 3 3 2 2 2 9" xfId="2427" xr:uid="{0A4A8E13-DA8A-4501-A9C3-ED2C7E2D4054}"/>
    <cellStyle name="Comma 3 3 2 2 2 9 10" xfId="21862" xr:uid="{2E40626F-5D00-482E-AE23-EB0B16556794}"/>
    <cellStyle name="Comma 3 3 2 2 2 9 2" xfId="7678" xr:uid="{9A53D9DA-95E3-48B5-8135-AF1C6DB8EC05}"/>
    <cellStyle name="Comma 3 3 2 2 2 9 2 2" xfId="19236" xr:uid="{6DD66A4F-E0C5-448D-8612-8C770B56A302}"/>
    <cellStyle name="Comma 3 3 2 2 2 9 2 2 2" xfId="48643" xr:uid="{7886E305-1A6B-4565-95DB-453D3DF5F630}"/>
    <cellStyle name="Comma 3 3 2 2 2 9 2 2 3" xfId="29740" xr:uid="{C8BBA762-D773-4252-836A-2CA83887FA0A}"/>
    <cellStyle name="Comma 3 3 2 2 2 9 2 3" xfId="35253" xr:uid="{EDDD79E7-E401-47C0-83AD-778038BCA404}"/>
    <cellStyle name="Comma 3 3 2 2 2 9 2 4" xfId="24488" xr:uid="{2C9000EF-5267-4F99-A119-EF38DA4AB4E9}"/>
    <cellStyle name="Comma 3 3 2 2 2 9 3" xfId="5053" xr:uid="{01CE935A-8C61-4BB7-8E4C-DC0B3BB32DCE}"/>
    <cellStyle name="Comma 3 3 2 2 2 9 3 2" xfId="51269" xr:uid="{4E96951E-5C42-413D-A4BC-1B28AED10DEB}"/>
    <cellStyle name="Comma 3 3 2 2 2 9 3 3" xfId="37879" xr:uid="{4383C8CA-F235-4A5D-B5B4-C068533A5C0D}"/>
    <cellStyle name="Comma 3 3 2 2 2 9 3 4" xfId="27114" xr:uid="{3F5631EF-F11D-4C53-A464-79472446387E}"/>
    <cellStyle name="Comma 3 3 2 2 2 9 4" xfId="10304" xr:uid="{EC20733B-52B0-4DED-B9DC-67F5EA11E8FA}"/>
    <cellStyle name="Comma 3 3 2 2 2 9 4 2" xfId="53895" xr:uid="{32D21563-558B-4C11-B0AA-DD980BDC4BF3}"/>
    <cellStyle name="Comma 3 3 2 2 2 9 4 3" xfId="40505" xr:uid="{B7CF42CB-F396-41CB-92DB-251992AF9BF0}"/>
    <cellStyle name="Comma 3 3 2 2 2 9 5" xfId="12930" xr:uid="{3F0F95B9-D191-4EDD-8FF2-FB270BA9C9AC}"/>
    <cellStyle name="Comma 3 3 2 2 2 9 5 2" xfId="56520" xr:uid="{BAC2A656-DE98-47C2-912A-1F8E7C93EADE}"/>
    <cellStyle name="Comma 3 3 2 2 2 9 5 3" xfId="43130" xr:uid="{49C31EAE-177E-4F16-8145-E474B4BFCC37}"/>
    <cellStyle name="Comma 3 3 2 2 2 9 6" xfId="16083" xr:uid="{DF5D3D1D-E29F-4222-A27C-C4E8714EC3DB}"/>
    <cellStyle name="Comma 3 3 2 2 2 9 6 2" xfId="45756" xr:uid="{5A5DCC75-A1CD-47DB-B680-6B2040586D64}"/>
    <cellStyle name="Comma 3 3 2 2 2 9 7" xfId="59146" xr:uid="{7B4C8A49-41D9-4AB1-BD47-B4E257D6DDF6}"/>
    <cellStyle name="Comma 3 3 2 2 2 9 8" xfId="61773" xr:uid="{B65A20F9-A646-4DBA-9B0F-8D938A6F1E27}"/>
    <cellStyle name="Comma 3 3 2 2 2 9 9" xfId="32366" xr:uid="{5CA28305-A1AB-4B0A-9006-4EAA17FEEB5E}"/>
    <cellStyle name="Comma 3 3 2 2 20" xfId="10549" xr:uid="{CAD9A573-EB2E-4F7D-8F57-DED09206E8DB}"/>
    <cellStyle name="Comma 3 3 2 2 20 2" xfId="51514" xr:uid="{EC4B8CEB-6DAC-4A59-A9F4-41FDE9CC55C6}"/>
    <cellStyle name="Comma 3 3 2 2 20 3" xfId="38124" xr:uid="{1F2930C3-9217-4167-895E-592AC2BF2E73}"/>
    <cellStyle name="Comma 3 3 2 2 21" xfId="13175" xr:uid="{3A170BC6-4D5F-4705-A9AA-083464B7C802}"/>
    <cellStyle name="Comma 3 3 2 2 21 2" xfId="54140" xr:uid="{5D3F0D30-2342-43B2-8F0E-76D4C59D6504}"/>
    <cellStyle name="Comma 3 3 2 2 21 3" xfId="40750" xr:uid="{FAC0281D-0530-49A1-BC2D-38D62451BEE3}"/>
    <cellStyle name="Comma 3 3 2 2 22" xfId="43375" xr:uid="{05E3243D-07E0-45F6-919B-BB325ECBDF82}"/>
    <cellStyle name="Comma 3 3 2 2 23" xfId="56765" xr:uid="{CE39ED92-F111-4641-B963-5D11A0E95C22}"/>
    <cellStyle name="Comma 3 3 2 2 24" xfId="59392" xr:uid="{B71935E9-4FFA-4024-B4D5-7254D5CB8C52}"/>
    <cellStyle name="Comma 3 3 2 2 25" xfId="29986" xr:uid="{E288EC37-E9C6-4E23-9A8B-316519586584}"/>
    <cellStyle name="Comma 3 3 2 2 26" xfId="19482" xr:uid="{6E61212A-D138-490C-823C-AA8BAECAABEA}"/>
    <cellStyle name="Comma 3 3 2 2 3" xfId="76" xr:uid="{00000000-0005-0000-0000-00007D000000}"/>
    <cellStyle name="Comma 3 3 2 2 3 10" xfId="2705" xr:uid="{C1ADE9EC-ADF9-4083-8DC0-FE16B0A48103}"/>
    <cellStyle name="Comma 3 3 2 2 3 10 2" xfId="16360" xr:uid="{C1E37847-E2AD-4E02-A506-A1BA0B8AD6A1}"/>
    <cellStyle name="Comma 3 3 2 2 3 10 2 2" xfId="46295" xr:uid="{38211249-D7D8-46C0-BAC3-85D82252CAB4}"/>
    <cellStyle name="Comma 3 3 2 2 3 10 3" xfId="32905" xr:uid="{E7ED93E0-13E3-46FA-98A1-A492C33C3601}"/>
    <cellStyle name="Comma 3 3 2 2 3 10 4" xfId="24766" xr:uid="{65ED9E20-F47C-445E-BB80-E9E1478B1545}"/>
    <cellStyle name="Comma 3 3 2 2 3 11" xfId="7956" xr:uid="{2FA25F86-BBA1-438C-93D7-E54D24A1C54C}"/>
    <cellStyle name="Comma 3 3 2 2 3 11 2" xfId="48921" xr:uid="{E8860585-21FA-4D6F-A5A3-C2FD01E83063}"/>
    <cellStyle name="Comma 3 3 2 2 3 11 3" xfId="35531" xr:uid="{7F0A4232-1222-4273-9231-B5D976D59792}"/>
    <cellStyle name="Comma 3 3 2 2 3 12" xfId="10582" xr:uid="{99D9E4BC-C83B-4A68-A5F7-0697323A7D67}"/>
    <cellStyle name="Comma 3 3 2 2 3 12 2" xfId="51547" xr:uid="{7375FB4A-34BE-4C1F-9B0C-A69CC0CDF574}"/>
    <cellStyle name="Comma 3 3 2 2 3 12 3" xfId="38157" xr:uid="{97DC709F-C859-41A6-99A3-56C4A6D66CAD}"/>
    <cellStyle name="Comma 3 3 2 2 3 13" xfId="13207" xr:uid="{AF9442FB-6FB6-4D5B-BE5F-A7AC1751BACC}"/>
    <cellStyle name="Comma 3 3 2 2 3 13 2" xfId="54172" xr:uid="{8980693C-0A45-4246-8F8D-C5969A61F65F}"/>
    <cellStyle name="Comma 3 3 2 2 3 13 3" xfId="40782" xr:uid="{DCEB44B0-A610-4949-A165-AC80FF3AF5D0}"/>
    <cellStyle name="Comma 3 3 2 2 3 14" xfId="43408" xr:uid="{ABA14322-B378-4746-8157-6ACC73878348}"/>
    <cellStyle name="Comma 3 3 2 2 3 15" xfId="56798" xr:uid="{30063310-2B4A-42BD-BBB4-3917C2B34976}"/>
    <cellStyle name="Comma 3 3 2 2 3 16" xfId="59425" xr:uid="{3BC81AFE-7D15-4DEA-B8D1-023431F26C1C}"/>
    <cellStyle name="Comma 3 3 2 2 3 17" xfId="30018" xr:uid="{911038AB-C874-4BE1-9945-CDAFFE770FDF}"/>
    <cellStyle name="Comma 3 3 2 2 3 18" xfId="19514" xr:uid="{9D8B3961-F17C-41CB-9D18-71556DC13BE7}"/>
    <cellStyle name="Comma 3 3 2 2 3 2" xfId="214" xr:uid="{00000000-0005-0000-0000-00007E000000}"/>
    <cellStyle name="Comma 3 3 2 2 3 2 10" xfId="8094" xr:uid="{CDF8A3D9-1844-463B-B100-675215C3A455}"/>
    <cellStyle name="Comma 3 3 2 2 3 2 10 2" xfId="49059" xr:uid="{4DDAA4F9-90A8-4E14-86D4-2DC85C02D968}"/>
    <cellStyle name="Comma 3 3 2 2 3 2 10 3" xfId="35669" xr:uid="{8236FAAD-030D-4E88-8CB8-2A5F37B08252}"/>
    <cellStyle name="Comma 3 3 2 2 3 2 11" xfId="10720" xr:uid="{5ECF57AA-A9D6-4940-8340-1AB06B3E3EA5}"/>
    <cellStyle name="Comma 3 3 2 2 3 2 11 2" xfId="51685" xr:uid="{2AAD879D-5317-4700-9D8A-705E43F88C6F}"/>
    <cellStyle name="Comma 3 3 2 2 3 2 11 3" xfId="38295" xr:uid="{714DBFEF-2518-4222-9EA8-27B340519282}"/>
    <cellStyle name="Comma 3 3 2 2 3 2 12" xfId="13345" xr:uid="{7E4BCB3D-A7F8-4F06-8B93-40EB46C86FB4}"/>
    <cellStyle name="Comma 3 3 2 2 3 2 12 2" xfId="54310" xr:uid="{0CEBB228-002C-4AA4-98EA-41BAC0DDD688}"/>
    <cellStyle name="Comma 3 3 2 2 3 2 12 3" xfId="40920" xr:uid="{134B76DC-F5C8-4F4F-BC58-A71C34CAC23D}"/>
    <cellStyle name="Comma 3 3 2 2 3 2 13" xfId="43546" xr:uid="{050C40C3-4DC7-4139-9DF0-03B087E2B0A1}"/>
    <cellStyle name="Comma 3 3 2 2 3 2 14" xfId="56936" xr:uid="{CFB29CD5-1F92-4B9E-A390-3E03CB06CE55}"/>
    <cellStyle name="Comma 3 3 2 2 3 2 15" xfId="59563" xr:uid="{A40C92D9-ABC9-4C69-B079-1A66E3D2ED5D}"/>
    <cellStyle name="Comma 3 3 2 2 3 2 16" xfId="30156" xr:uid="{F04E71ED-7CC8-4D43-B40F-39F675091B7A}"/>
    <cellStyle name="Comma 3 3 2 2 3 2 17" xfId="19652" xr:uid="{3157C1FF-9A71-4A75-9F84-457702C2704B}"/>
    <cellStyle name="Comma 3 3 2 2 3 2 2" xfId="475" xr:uid="{00000000-0005-0000-0000-00007F000000}"/>
    <cellStyle name="Comma 3 3 2 2 3 2 2 10" xfId="30416" xr:uid="{0798F9E3-B24C-4D47-8F6E-EA559E8E2504}"/>
    <cellStyle name="Comma 3 3 2 2 3 2 2 11" xfId="19912" xr:uid="{F2FFC905-06AA-4899-84C2-D6DD43562CE5}"/>
    <cellStyle name="Comma 3 3 2 2 3 2 2 2" xfId="1798" xr:uid="{D4C15479-DB8C-4339-8347-E2827DE1528A}"/>
    <cellStyle name="Comma 3 3 2 2 3 2 2 2 10" xfId="21234" xr:uid="{A9A00612-6437-4C8B-A61E-BA15032DB487}"/>
    <cellStyle name="Comma 3 3 2 2 3 2 2 2 2" xfId="7050" xr:uid="{83B797F4-DFBF-4EFE-BCE6-0DE9B047EEB8}"/>
    <cellStyle name="Comma 3 3 2 2 3 2 2 2 2 2" xfId="18608" xr:uid="{BA45611C-CF29-4DC2-AB86-8DA7D134656D}"/>
    <cellStyle name="Comma 3 3 2 2 3 2 2 2 2 2 2" xfId="48015" xr:uid="{BB2EE3CB-1FF0-4C25-935C-8C890BA96B02}"/>
    <cellStyle name="Comma 3 3 2 2 3 2 2 2 2 2 3" xfId="29112" xr:uid="{7D3BEC47-AE04-47F3-98BB-B17162292559}"/>
    <cellStyle name="Comma 3 3 2 2 3 2 2 2 2 3" xfId="34625" xr:uid="{778A8616-E234-4705-B3F3-11399E851C2A}"/>
    <cellStyle name="Comma 3 3 2 2 3 2 2 2 2 4" xfId="23860" xr:uid="{D1FB6203-2530-494C-AC9E-E430507D9349}"/>
    <cellStyle name="Comma 3 3 2 2 3 2 2 2 3" xfId="4425" xr:uid="{2B684303-2C5E-4E57-897E-625BEB230556}"/>
    <cellStyle name="Comma 3 3 2 2 3 2 2 2 3 2" xfId="50641" xr:uid="{3AC2D15B-DEEC-45F9-A0A0-C3D9FA990A2A}"/>
    <cellStyle name="Comma 3 3 2 2 3 2 2 2 3 3" xfId="37251" xr:uid="{161576E3-B740-4FEF-A840-4DFF1CD44A39}"/>
    <cellStyle name="Comma 3 3 2 2 3 2 2 2 3 4" xfId="26486" xr:uid="{F2D241E1-2087-4800-A9A6-F01A46B24537}"/>
    <cellStyle name="Comma 3 3 2 2 3 2 2 2 4" xfId="9676" xr:uid="{6F8A6CE5-8F21-4289-B66B-279F1C3CA627}"/>
    <cellStyle name="Comma 3 3 2 2 3 2 2 2 4 2" xfId="53267" xr:uid="{776DC859-3343-4F12-8674-50FFF58A79CB}"/>
    <cellStyle name="Comma 3 3 2 2 3 2 2 2 4 3" xfId="39877" xr:uid="{08531BB6-6C96-421E-B942-B4F4B5DFEE40}"/>
    <cellStyle name="Comma 3 3 2 2 3 2 2 2 5" xfId="12302" xr:uid="{B0976A65-D951-43DE-9C81-EBBDB06B1C06}"/>
    <cellStyle name="Comma 3 3 2 2 3 2 2 2 5 2" xfId="55892" xr:uid="{DCE37FCC-711C-45B0-A972-EB89F638C580}"/>
    <cellStyle name="Comma 3 3 2 2 3 2 2 2 5 3" xfId="42502" xr:uid="{31F15378-5899-47DB-88BB-EEF65775AA49}"/>
    <cellStyle name="Comma 3 3 2 2 3 2 2 2 6" xfId="15455" xr:uid="{EB49254F-A778-4AE4-83DA-B6A48DA7BE16}"/>
    <cellStyle name="Comma 3 3 2 2 3 2 2 2 6 2" xfId="45128" xr:uid="{631C449F-92BC-415C-B8D5-DF85BEE29232}"/>
    <cellStyle name="Comma 3 3 2 2 3 2 2 2 7" xfId="58518" xr:uid="{7A4EEB23-FDDF-479C-997B-7EDC128C31A0}"/>
    <cellStyle name="Comma 3 3 2 2 3 2 2 2 8" xfId="61145" xr:uid="{7CAB0F95-7AFF-400A-8FB1-9285CB65499B}"/>
    <cellStyle name="Comma 3 3 2 2 3 2 2 2 9" xfId="31738" xr:uid="{6EB8078C-6166-42B8-AC2E-4BB8F789FAF7}"/>
    <cellStyle name="Comma 3 3 2 2 3 2 2 3" xfId="5728" xr:uid="{108A9B6C-F485-4E0C-801D-94363193188D}"/>
    <cellStyle name="Comma 3 3 2 2 3 2 2 3 2" xfId="17286" xr:uid="{5BFDFFAE-9A5C-4D8A-B7DE-A3A352A46ECC}"/>
    <cellStyle name="Comma 3 3 2 2 3 2 2 3 2 2" xfId="46693" xr:uid="{5DCA006F-014A-41C6-B466-623F635096C4}"/>
    <cellStyle name="Comma 3 3 2 2 3 2 2 3 2 3" xfId="27790" xr:uid="{CF8DAD44-A035-4FE9-A71E-C057625CCCFD}"/>
    <cellStyle name="Comma 3 3 2 2 3 2 2 3 3" xfId="14133" xr:uid="{BB384FA1-0C34-4E94-AF8E-766E3A34E03C}"/>
    <cellStyle name="Comma 3 3 2 2 3 2 2 3 3 2" xfId="33303" xr:uid="{7CCA16BD-F7E9-4389-8550-6D84EFBAA3F6}"/>
    <cellStyle name="Comma 3 3 2 2 3 2 2 3 4" xfId="22538" xr:uid="{94643A3C-E823-4317-9D09-E2196E33FA93}"/>
    <cellStyle name="Comma 3 3 2 2 3 2 2 4" xfId="3103" xr:uid="{50E95796-1DAA-4284-917B-4438F0EDC80B}"/>
    <cellStyle name="Comma 3 3 2 2 3 2 2 4 2" xfId="16758" xr:uid="{767CD4A6-2525-4C3D-AC48-957A9D301555}"/>
    <cellStyle name="Comma 3 3 2 2 3 2 2 4 2 2" xfId="49319" xr:uid="{6E15AA60-65F0-4AD4-AE43-4804658EF2DD}"/>
    <cellStyle name="Comma 3 3 2 2 3 2 2 4 3" xfId="35929" xr:uid="{9E8BAFDB-2357-453C-90F0-6E71F8555838}"/>
    <cellStyle name="Comma 3 3 2 2 3 2 2 4 4" xfId="25164" xr:uid="{DD5F9048-38E9-4896-8490-57F8592C0172}"/>
    <cellStyle name="Comma 3 3 2 2 3 2 2 5" xfId="8354" xr:uid="{620DB127-FE6E-4D15-9AAA-9794F21FC5DD}"/>
    <cellStyle name="Comma 3 3 2 2 3 2 2 5 2" xfId="51945" xr:uid="{E91B4946-8E5B-40BC-9C86-08D55207206B}"/>
    <cellStyle name="Comma 3 3 2 2 3 2 2 5 3" xfId="38555" xr:uid="{74F49C89-8012-4723-BAE7-5A93800E11DE}"/>
    <cellStyle name="Comma 3 3 2 2 3 2 2 6" xfId="10980" xr:uid="{B917BCEC-2020-4DCE-A391-53653B5F6B31}"/>
    <cellStyle name="Comma 3 3 2 2 3 2 2 6 2" xfId="54570" xr:uid="{578229DD-562E-4CDA-B02D-A5DF619FFB10}"/>
    <cellStyle name="Comma 3 3 2 2 3 2 2 6 3" xfId="41180" xr:uid="{8CD9C3FB-648F-4580-9B03-21B699AE1ABF}"/>
    <cellStyle name="Comma 3 3 2 2 3 2 2 7" xfId="13605" xr:uid="{BE25E06C-93EF-4164-A588-3DB13BC88863}"/>
    <cellStyle name="Comma 3 3 2 2 3 2 2 7 2" xfId="43806" xr:uid="{4C4F4BBC-FC79-48F2-BC14-9DCB4DB8E1AA}"/>
    <cellStyle name="Comma 3 3 2 2 3 2 2 8" xfId="57196" xr:uid="{D794C740-8ADF-4F6B-8931-E27B5413B15A}"/>
    <cellStyle name="Comma 3 3 2 2 3 2 2 9" xfId="59823" xr:uid="{806E34FC-C808-48F1-9DC7-66573EAF141A}"/>
    <cellStyle name="Comma 3 3 2 2 3 2 3" xfId="735" xr:uid="{00000000-0005-0000-0000-000080000000}"/>
    <cellStyle name="Comma 3 3 2 2 3 2 3 10" xfId="30676" xr:uid="{1E036286-25D7-4715-A438-E069DF1C836E}"/>
    <cellStyle name="Comma 3 3 2 2 3 2 3 11" xfId="20172" xr:uid="{BFDA4552-41D0-44D9-8F9D-B863F4CABE17}"/>
    <cellStyle name="Comma 3 3 2 2 3 2 3 2" xfId="2058" xr:uid="{F7F3D5F6-C852-4CAB-A496-E0427E645C1D}"/>
    <cellStyle name="Comma 3 3 2 2 3 2 3 2 10" xfId="21494" xr:uid="{E3A8DCDF-B2EE-45EB-AF74-FEBA744EE75F}"/>
    <cellStyle name="Comma 3 3 2 2 3 2 3 2 2" xfId="7310" xr:uid="{0914C55C-98F4-499D-9EA7-1916A5055E4F}"/>
    <cellStyle name="Comma 3 3 2 2 3 2 3 2 2 2" xfId="18868" xr:uid="{A471EE9E-2A62-4AD9-8C96-00BAAE5F1936}"/>
    <cellStyle name="Comma 3 3 2 2 3 2 3 2 2 2 2" xfId="48275" xr:uid="{D43DE3C9-5B4F-44EA-926F-8411052E473F}"/>
    <cellStyle name="Comma 3 3 2 2 3 2 3 2 2 2 3" xfId="29372" xr:uid="{A0F5C81F-6EF5-4787-BFF2-45EFD3CAA706}"/>
    <cellStyle name="Comma 3 3 2 2 3 2 3 2 2 3" xfId="34885" xr:uid="{7323EE68-AB7B-468E-B722-16F89C76ACB1}"/>
    <cellStyle name="Comma 3 3 2 2 3 2 3 2 2 4" xfId="24120" xr:uid="{DD6E018C-9F93-43AD-B816-31F527B68758}"/>
    <cellStyle name="Comma 3 3 2 2 3 2 3 2 3" xfId="4685" xr:uid="{F2A0AF72-D5C1-4FCC-BDBF-7E0A3AF74A0F}"/>
    <cellStyle name="Comma 3 3 2 2 3 2 3 2 3 2" xfId="50901" xr:uid="{49792914-1974-4C73-8F6B-ACFADE6B1922}"/>
    <cellStyle name="Comma 3 3 2 2 3 2 3 2 3 3" xfId="37511" xr:uid="{EC821B34-77A2-4A3D-824C-4754A17F2151}"/>
    <cellStyle name="Comma 3 3 2 2 3 2 3 2 3 4" xfId="26746" xr:uid="{ED7F0D8E-C0F8-487D-88A7-38754217F365}"/>
    <cellStyle name="Comma 3 3 2 2 3 2 3 2 4" xfId="9936" xr:uid="{945E92F0-0375-4A8D-802A-FFBE45CECBB4}"/>
    <cellStyle name="Comma 3 3 2 2 3 2 3 2 4 2" xfId="53527" xr:uid="{A026BCCF-6C90-4196-8716-506EC1BD3914}"/>
    <cellStyle name="Comma 3 3 2 2 3 2 3 2 4 3" xfId="40137" xr:uid="{C60F7DAB-F0F9-427A-85EA-DFEE8E46F355}"/>
    <cellStyle name="Comma 3 3 2 2 3 2 3 2 5" xfId="12562" xr:uid="{5F130918-7FDF-4DF7-9824-E77E254289FA}"/>
    <cellStyle name="Comma 3 3 2 2 3 2 3 2 5 2" xfId="56152" xr:uid="{6FCB3BC6-AEAD-4CDE-8717-70EFD4ACB99C}"/>
    <cellStyle name="Comma 3 3 2 2 3 2 3 2 5 3" xfId="42762" xr:uid="{F6C758AC-D9FA-4060-8163-5B0C9FE53114}"/>
    <cellStyle name="Comma 3 3 2 2 3 2 3 2 6" xfId="15715" xr:uid="{141A6ABF-AAF6-4313-AEEC-46FD32E2AC90}"/>
    <cellStyle name="Comma 3 3 2 2 3 2 3 2 6 2" xfId="45388" xr:uid="{34D35EF9-67EB-4CB4-BAA7-475846B934DC}"/>
    <cellStyle name="Comma 3 3 2 2 3 2 3 2 7" xfId="58778" xr:uid="{1BE65BB6-E313-4812-8424-E1C754AB7CA2}"/>
    <cellStyle name="Comma 3 3 2 2 3 2 3 2 8" xfId="61405" xr:uid="{BAC49325-9848-4870-984E-06D83DB19F8C}"/>
    <cellStyle name="Comma 3 3 2 2 3 2 3 2 9" xfId="31998" xr:uid="{8D8F5A3C-AA1F-41B6-80C2-0D1BC8D8255F}"/>
    <cellStyle name="Comma 3 3 2 2 3 2 3 3" xfId="5988" xr:uid="{6BF16367-68F8-4BB7-AA87-04F611ABF57C}"/>
    <cellStyle name="Comma 3 3 2 2 3 2 3 3 2" xfId="17546" xr:uid="{DFAA411A-FC66-4D43-B3A5-4DA787EEFA9F}"/>
    <cellStyle name="Comma 3 3 2 2 3 2 3 3 2 2" xfId="46953" xr:uid="{1C9BDA95-9864-4824-B6E2-8F6038EB74CC}"/>
    <cellStyle name="Comma 3 3 2 2 3 2 3 3 2 3" xfId="28050" xr:uid="{ABAF0892-5E09-4938-9F73-662EDC8816D7}"/>
    <cellStyle name="Comma 3 3 2 2 3 2 3 3 3" xfId="33563" xr:uid="{A97FCD15-A784-4F05-A55E-DE9D4AD85543}"/>
    <cellStyle name="Comma 3 3 2 2 3 2 3 3 4" xfId="22798" xr:uid="{D552ECE9-AA3C-4B81-A592-4897434E1AB0}"/>
    <cellStyle name="Comma 3 3 2 2 3 2 3 4" xfId="3363" xr:uid="{43C0A808-AEF3-4A08-9FAE-4F9E464D752A}"/>
    <cellStyle name="Comma 3 3 2 2 3 2 3 4 2" xfId="49579" xr:uid="{1D7F74E5-1142-4670-A906-55C92635076D}"/>
    <cellStyle name="Comma 3 3 2 2 3 2 3 4 3" xfId="36189" xr:uid="{7FF09CD4-7AE8-469F-90A2-712FDA4FAFA4}"/>
    <cellStyle name="Comma 3 3 2 2 3 2 3 4 4" xfId="25424" xr:uid="{F235EA15-2F98-41FD-8825-A57AF45D307A}"/>
    <cellStyle name="Comma 3 3 2 2 3 2 3 5" xfId="8614" xr:uid="{9D9EFEF6-0704-485C-A9F5-1288400D1B6D}"/>
    <cellStyle name="Comma 3 3 2 2 3 2 3 5 2" xfId="52205" xr:uid="{FE9165D3-C70D-4709-B60A-5A9B8A089D51}"/>
    <cellStyle name="Comma 3 3 2 2 3 2 3 5 3" xfId="38815" xr:uid="{257A69D8-AB05-4CE7-800F-831FF4179C66}"/>
    <cellStyle name="Comma 3 3 2 2 3 2 3 6" xfId="11240" xr:uid="{EC40FD61-9973-4A97-BA4D-61D514DF1EFD}"/>
    <cellStyle name="Comma 3 3 2 2 3 2 3 6 2" xfId="54830" xr:uid="{F8289692-19A3-4614-A5DE-4B0F65A3E1BA}"/>
    <cellStyle name="Comma 3 3 2 2 3 2 3 6 3" xfId="41440" xr:uid="{D9BFDB71-A218-4445-B7CB-25811E8CF0E1}"/>
    <cellStyle name="Comma 3 3 2 2 3 2 3 7" xfId="14393" xr:uid="{9B80E709-62FD-4D18-96BC-EC4310C08ACB}"/>
    <cellStyle name="Comma 3 3 2 2 3 2 3 7 2" xfId="44066" xr:uid="{00B620CB-3055-4AF3-864A-3D2F8EFBAE9D}"/>
    <cellStyle name="Comma 3 3 2 2 3 2 3 8" xfId="57456" xr:uid="{F6EE1A39-86F7-449F-8A4A-34C6E2DF253B}"/>
    <cellStyle name="Comma 3 3 2 2 3 2 3 9" xfId="60083" xr:uid="{1A931FCA-2A2A-4DBD-B054-0CF6EFE49F0C}"/>
    <cellStyle name="Comma 3 3 2 2 3 2 4" xfId="995" xr:uid="{00000000-0005-0000-0000-000081000000}"/>
    <cellStyle name="Comma 3 3 2 2 3 2 4 10" xfId="30936" xr:uid="{D6206470-0553-401F-A67C-199000717DAE}"/>
    <cellStyle name="Comma 3 3 2 2 3 2 4 11" xfId="20432" xr:uid="{FD5D03A0-FDB1-494A-BC45-361565B762DE}"/>
    <cellStyle name="Comma 3 3 2 2 3 2 4 2" xfId="2318" xr:uid="{8F3AD480-BE4B-4837-A1D9-782B2DD0DE92}"/>
    <cellStyle name="Comma 3 3 2 2 3 2 4 2 10" xfId="21754" xr:uid="{CF572944-52B0-4D16-A7F5-8C3631FDE14F}"/>
    <cellStyle name="Comma 3 3 2 2 3 2 4 2 2" xfId="7570" xr:uid="{B554DC52-D734-42B2-A701-AEA3FC3BF73E}"/>
    <cellStyle name="Comma 3 3 2 2 3 2 4 2 2 2" xfId="19128" xr:uid="{11853F05-5CA7-4141-8827-C7083F6E76D1}"/>
    <cellStyle name="Comma 3 3 2 2 3 2 4 2 2 2 2" xfId="48535" xr:uid="{16DA1AAC-9196-499F-B819-5E1BF8C43CB8}"/>
    <cellStyle name="Comma 3 3 2 2 3 2 4 2 2 2 3" xfId="29632" xr:uid="{993F64FB-9557-4AF6-AA36-4A72DAFE2DD3}"/>
    <cellStyle name="Comma 3 3 2 2 3 2 4 2 2 3" xfId="35145" xr:uid="{B9E4488E-9BC0-4733-A69B-3A0EAB2EEB4F}"/>
    <cellStyle name="Comma 3 3 2 2 3 2 4 2 2 4" xfId="24380" xr:uid="{87D30420-51A2-4D25-AEC5-75C490670FB1}"/>
    <cellStyle name="Comma 3 3 2 2 3 2 4 2 3" xfId="4945" xr:uid="{7C6D3628-4769-4AE2-9F6C-07E398666656}"/>
    <cellStyle name="Comma 3 3 2 2 3 2 4 2 3 2" xfId="51161" xr:uid="{49DF2B9C-8899-405B-A3A2-076AF749BAD9}"/>
    <cellStyle name="Comma 3 3 2 2 3 2 4 2 3 3" xfId="37771" xr:uid="{74E74F03-21BC-44B0-B58E-CE470247F304}"/>
    <cellStyle name="Comma 3 3 2 2 3 2 4 2 3 4" xfId="27006" xr:uid="{B9E3986C-0258-4257-9044-2DB804695F93}"/>
    <cellStyle name="Comma 3 3 2 2 3 2 4 2 4" xfId="10196" xr:uid="{0193DF01-2C7A-4090-ABA7-AF608DEDB60E}"/>
    <cellStyle name="Comma 3 3 2 2 3 2 4 2 4 2" xfId="53787" xr:uid="{8F751CB2-6B6A-44FF-80EC-2DFAD889286A}"/>
    <cellStyle name="Comma 3 3 2 2 3 2 4 2 4 3" xfId="40397" xr:uid="{D9E5669A-2F48-461E-BA25-67CD92E99FB1}"/>
    <cellStyle name="Comma 3 3 2 2 3 2 4 2 5" xfId="12822" xr:uid="{EDB884DF-3A22-490C-A02F-59F547A127BA}"/>
    <cellStyle name="Comma 3 3 2 2 3 2 4 2 5 2" xfId="56412" xr:uid="{295B2A58-479A-458B-ACDD-378BD7E9CB0D}"/>
    <cellStyle name="Comma 3 3 2 2 3 2 4 2 5 3" xfId="43022" xr:uid="{94A7E687-C4B9-4F63-AEB7-1DBBF5438F13}"/>
    <cellStyle name="Comma 3 3 2 2 3 2 4 2 6" xfId="15975" xr:uid="{AE192418-6254-497C-AA34-5796230AEE5A}"/>
    <cellStyle name="Comma 3 3 2 2 3 2 4 2 6 2" xfId="45648" xr:uid="{24D9906E-2BB7-4E14-916B-4D56CE994A81}"/>
    <cellStyle name="Comma 3 3 2 2 3 2 4 2 7" xfId="59038" xr:uid="{E6850BAB-11A3-43F2-9D07-8FDDE94A8B12}"/>
    <cellStyle name="Comma 3 3 2 2 3 2 4 2 8" xfId="61665" xr:uid="{C9B19031-32D5-4A3E-BF82-E03DE93AAADE}"/>
    <cellStyle name="Comma 3 3 2 2 3 2 4 2 9" xfId="32258" xr:uid="{924A490C-07D2-47C3-9096-21EF90B2904B}"/>
    <cellStyle name="Comma 3 3 2 2 3 2 4 3" xfId="6248" xr:uid="{FC754909-18B1-400D-92CC-BB953B98FE30}"/>
    <cellStyle name="Comma 3 3 2 2 3 2 4 3 2" xfId="17806" xr:uid="{DFA828AD-D9BA-4404-B1DD-8B4AD966F8FF}"/>
    <cellStyle name="Comma 3 3 2 2 3 2 4 3 2 2" xfId="47213" xr:uid="{4814DA22-FB45-429B-B5B8-B151DF07EE56}"/>
    <cellStyle name="Comma 3 3 2 2 3 2 4 3 2 3" xfId="28310" xr:uid="{8D9D3A62-833C-41E5-A2E9-B108185E59A1}"/>
    <cellStyle name="Comma 3 3 2 2 3 2 4 3 3" xfId="33823" xr:uid="{25F3BC1E-9873-4F7E-B8CE-8BAFD74A633D}"/>
    <cellStyle name="Comma 3 3 2 2 3 2 4 3 4" xfId="23058" xr:uid="{789B5C96-4EFE-40B5-A59B-7CE59591A863}"/>
    <cellStyle name="Comma 3 3 2 2 3 2 4 4" xfId="3623" xr:uid="{A8159193-FBC4-43D1-ABE2-495AA35D5EA8}"/>
    <cellStyle name="Comma 3 3 2 2 3 2 4 4 2" xfId="49839" xr:uid="{3F0D4AF1-3D2F-4388-B83C-C69ABD3A8572}"/>
    <cellStyle name="Comma 3 3 2 2 3 2 4 4 3" xfId="36449" xr:uid="{5E46A960-ABFA-4364-85AF-B0A6228D4C12}"/>
    <cellStyle name="Comma 3 3 2 2 3 2 4 4 4" xfId="25684" xr:uid="{77C9D774-D2E6-4F85-AD5C-FD22F17EF470}"/>
    <cellStyle name="Comma 3 3 2 2 3 2 4 5" xfId="8874" xr:uid="{EAAACFBC-0260-4744-8ED2-85635132F0B8}"/>
    <cellStyle name="Comma 3 3 2 2 3 2 4 5 2" xfId="52465" xr:uid="{70935347-2AA4-45D8-A887-C538EF430E2B}"/>
    <cellStyle name="Comma 3 3 2 2 3 2 4 5 3" xfId="39075" xr:uid="{CDA21DD3-72C2-4CD5-9EFB-E222699EB4A5}"/>
    <cellStyle name="Comma 3 3 2 2 3 2 4 6" xfId="11500" xr:uid="{B950101A-46D6-4E7A-A27E-0A19F61F94E2}"/>
    <cellStyle name="Comma 3 3 2 2 3 2 4 6 2" xfId="55090" xr:uid="{37469D8D-A5E1-436C-A5AA-40D4FEEE3C73}"/>
    <cellStyle name="Comma 3 3 2 2 3 2 4 6 3" xfId="41700" xr:uid="{9944A19E-5650-49C4-9EA5-664A22F71C87}"/>
    <cellStyle name="Comma 3 3 2 2 3 2 4 7" xfId="14653" xr:uid="{E6E693EE-5975-43D0-8C1D-0CE66C94858E}"/>
    <cellStyle name="Comma 3 3 2 2 3 2 4 7 2" xfId="44326" xr:uid="{BF2008D9-36D7-4A97-B1AC-94856C0DFDF6}"/>
    <cellStyle name="Comma 3 3 2 2 3 2 4 8" xfId="57716" xr:uid="{E6854947-06E3-4AD9-893D-DA85E86960FE}"/>
    <cellStyle name="Comma 3 3 2 2 3 2 4 9" xfId="60343" xr:uid="{013882AD-0685-4605-9BAF-A9BE472F4AA1}"/>
    <cellStyle name="Comma 3 3 2 2 3 2 5" xfId="1275" xr:uid="{A16E2249-6B4D-48EA-955E-768203E8B2E7}"/>
    <cellStyle name="Comma 3 3 2 2 3 2 5 10" xfId="20712" xr:uid="{A8466563-0829-4629-BC76-4D7026EF0493}"/>
    <cellStyle name="Comma 3 3 2 2 3 2 5 2" xfId="6528" xr:uid="{98A88FB3-C8F1-41FE-9BD7-6DBB3A43FD4D}"/>
    <cellStyle name="Comma 3 3 2 2 3 2 5 2 2" xfId="18086" xr:uid="{B6BFB5A1-C106-44C5-AB00-E11777D60F94}"/>
    <cellStyle name="Comma 3 3 2 2 3 2 5 2 2 2" xfId="47493" xr:uid="{7C2B3DAC-5B91-413C-A391-11129296C56C}"/>
    <cellStyle name="Comma 3 3 2 2 3 2 5 2 2 3" xfId="28590" xr:uid="{93EACABC-7669-484F-A1F1-444F8C20CC1A}"/>
    <cellStyle name="Comma 3 3 2 2 3 2 5 2 3" xfId="34103" xr:uid="{71940B8A-D1B0-4357-83F7-3C96308019B8}"/>
    <cellStyle name="Comma 3 3 2 2 3 2 5 2 4" xfId="23338" xr:uid="{55955AD4-B38C-44A9-A087-65D776521FBB}"/>
    <cellStyle name="Comma 3 3 2 2 3 2 5 3" xfId="3903" xr:uid="{45578485-3B18-4AB8-BE56-0974C58476F9}"/>
    <cellStyle name="Comma 3 3 2 2 3 2 5 3 2" xfId="50119" xr:uid="{56849FD3-93D2-4562-BFF6-34C247F2332C}"/>
    <cellStyle name="Comma 3 3 2 2 3 2 5 3 3" xfId="36729" xr:uid="{E593A681-8C72-4F61-A640-E9605DE12CE9}"/>
    <cellStyle name="Comma 3 3 2 2 3 2 5 3 4" xfId="25964" xr:uid="{EDD16D5A-216D-4B1F-84BE-0F5C5035DCCB}"/>
    <cellStyle name="Comma 3 3 2 2 3 2 5 4" xfId="9154" xr:uid="{938F6F37-1F1C-4C97-A9F3-1E0B5FF41188}"/>
    <cellStyle name="Comma 3 3 2 2 3 2 5 4 2" xfId="52745" xr:uid="{C9113F74-6923-4A1D-B110-88D43A0B7712}"/>
    <cellStyle name="Comma 3 3 2 2 3 2 5 4 3" xfId="39355" xr:uid="{FD2393E3-93A1-4858-A658-09C67BF07AC8}"/>
    <cellStyle name="Comma 3 3 2 2 3 2 5 5" xfId="11780" xr:uid="{9D43732B-EC03-488F-9802-A64DAF672701}"/>
    <cellStyle name="Comma 3 3 2 2 3 2 5 5 2" xfId="55370" xr:uid="{315BEE25-9AD7-49E4-81E9-6349A1F6B029}"/>
    <cellStyle name="Comma 3 3 2 2 3 2 5 5 3" xfId="41980" xr:uid="{3B4F0181-6A8A-4358-A8CA-3ECD0B309DF2}"/>
    <cellStyle name="Comma 3 3 2 2 3 2 5 6" xfId="14933" xr:uid="{F050C9C2-717D-49DF-889A-92AE368589F4}"/>
    <cellStyle name="Comma 3 3 2 2 3 2 5 6 2" xfId="44606" xr:uid="{CCB1FD46-A0AD-4D5F-A34F-F0685F44E40D}"/>
    <cellStyle name="Comma 3 3 2 2 3 2 5 7" xfId="57996" xr:uid="{DEFB16D2-A0D1-49EB-AC98-FA6EB90ED139}"/>
    <cellStyle name="Comma 3 3 2 2 3 2 5 8" xfId="60623" xr:uid="{53AE1171-FC87-47FA-8CBE-38D954958EE7}"/>
    <cellStyle name="Comma 3 3 2 2 3 2 5 9" xfId="31216" xr:uid="{B31004D9-7727-4F98-8A8A-924564E91E79}"/>
    <cellStyle name="Comma 3 3 2 2 3 2 6" xfId="1538" xr:uid="{F24E8032-780E-44CB-93E7-5955B5B860E5}"/>
    <cellStyle name="Comma 3 3 2 2 3 2 6 10" xfId="20974" xr:uid="{9E536A17-538C-45CE-973D-024564F21655}"/>
    <cellStyle name="Comma 3 3 2 2 3 2 6 2" xfId="6790" xr:uid="{2CF6BC27-1304-415F-9F60-6F6F4BF1BD1B}"/>
    <cellStyle name="Comma 3 3 2 2 3 2 6 2 2" xfId="18348" xr:uid="{E4C3DCF8-71C5-417F-B504-7CDB82E0BB44}"/>
    <cellStyle name="Comma 3 3 2 2 3 2 6 2 2 2" xfId="47755" xr:uid="{BF8D907E-4D94-417E-A846-C4B2E55E9985}"/>
    <cellStyle name="Comma 3 3 2 2 3 2 6 2 2 3" xfId="28852" xr:uid="{47FD409C-489D-48B6-A0A5-5658A52B820E}"/>
    <cellStyle name="Comma 3 3 2 2 3 2 6 2 3" xfId="34365" xr:uid="{D0D3146A-7EB7-474E-9706-E1E3B4146878}"/>
    <cellStyle name="Comma 3 3 2 2 3 2 6 2 4" xfId="23600" xr:uid="{E530C69F-BC4A-40C9-B609-F756A8DD7DDC}"/>
    <cellStyle name="Comma 3 3 2 2 3 2 6 3" xfId="4165" xr:uid="{D02DDBB6-A7B2-43C8-B183-B70C34F756C8}"/>
    <cellStyle name="Comma 3 3 2 2 3 2 6 3 2" xfId="50381" xr:uid="{B402DE38-CFC2-47DE-9D1E-49D4F6074DBC}"/>
    <cellStyle name="Comma 3 3 2 2 3 2 6 3 3" xfId="36991" xr:uid="{3A3EF130-C557-416A-8F4C-D2E288A4BBC1}"/>
    <cellStyle name="Comma 3 3 2 2 3 2 6 3 4" xfId="26226" xr:uid="{14F780C7-DBEA-4964-B08B-B254B222EAB7}"/>
    <cellStyle name="Comma 3 3 2 2 3 2 6 4" xfId="9416" xr:uid="{1BA919F8-B982-489A-BEC9-C5E50826EA92}"/>
    <cellStyle name="Comma 3 3 2 2 3 2 6 4 2" xfId="53007" xr:uid="{33184A69-2E69-4D5D-911D-C144B9CCDA20}"/>
    <cellStyle name="Comma 3 3 2 2 3 2 6 4 3" xfId="39617" xr:uid="{E951833D-1602-4A99-89CE-2E6E4C8F357A}"/>
    <cellStyle name="Comma 3 3 2 2 3 2 6 5" xfId="12042" xr:uid="{71610167-B798-4DD1-81F4-78CBBF68D421}"/>
    <cellStyle name="Comma 3 3 2 2 3 2 6 5 2" xfId="55632" xr:uid="{48530903-FF46-4D81-96BB-7FED6730CBB3}"/>
    <cellStyle name="Comma 3 3 2 2 3 2 6 5 3" xfId="42242" xr:uid="{44568456-8B03-4A82-8736-260DDE107B29}"/>
    <cellStyle name="Comma 3 3 2 2 3 2 6 6" xfId="15195" xr:uid="{C3D1F0A1-FA03-456D-A4E1-21575669FD11}"/>
    <cellStyle name="Comma 3 3 2 2 3 2 6 6 2" xfId="44868" xr:uid="{8D88339E-8E55-43B5-876A-84ED65565AD3}"/>
    <cellStyle name="Comma 3 3 2 2 3 2 6 7" xfId="58258" xr:uid="{6AEE6567-54DB-415C-8FA6-2ACE5EA65F49}"/>
    <cellStyle name="Comma 3 3 2 2 3 2 6 8" xfId="60885" xr:uid="{C0EC6683-80DD-498A-8528-73C1F1042E52}"/>
    <cellStyle name="Comma 3 3 2 2 3 2 6 9" xfId="31478" xr:uid="{1A6F536F-D959-41F2-A44D-3B3C326CB552}"/>
    <cellStyle name="Comma 3 3 2 2 3 2 7" xfId="2581" xr:uid="{7E54E497-E3CF-4FA5-9233-F8C72F1591B6}"/>
    <cellStyle name="Comma 3 3 2 2 3 2 7 10" xfId="22016" xr:uid="{DE206715-BA99-4C1D-AC1F-D3CCD0CFCCD8}"/>
    <cellStyle name="Comma 3 3 2 2 3 2 7 2" xfId="7832" xr:uid="{B1E69328-F144-40CA-81CA-69FE64971173}"/>
    <cellStyle name="Comma 3 3 2 2 3 2 7 2 2" xfId="19390" xr:uid="{7DD1A6B5-10F5-410E-880F-CC760C3116A9}"/>
    <cellStyle name="Comma 3 3 2 2 3 2 7 2 2 2" xfId="48797" xr:uid="{D36DC780-0E03-4675-9C99-8DB431954CA0}"/>
    <cellStyle name="Comma 3 3 2 2 3 2 7 2 2 3" xfId="29894" xr:uid="{AEF55EEE-8584-4D4A-96C9-B6C40F15761B}"/>
    <cellStyle name="Comma 3 3 2 2 3 2 7 2 3" xfId="35407" xr:uid="{47EFBAB6-2A26-401F-8540-B1974F319F9B}"/>
    <cellStyle name="Comma 3 3 2 2 3 2 7 2 4" xfId="24642" xr:uid="{675CB5E2-A805-4675-AB7F-FBAD7914F5FD}"/>
    <cellStyle name="Comma 3 3 2 2 3 2 7 3" xfId="5207" xr:uid="{255FC2EB-C1BC-4724-B884-15EB238C1D8E}"/>
    <cellStyle name="Comma 3 3 2 2 3 2 7 3 2" xfId="51423" xr:uid="{7F6D3CA6-A964-4BFC-9E9D-1FEE913B26F6}"/>
    <cellStyle name="Comma 3 3 2 2 3 2 7 3 3" xfId="38033" xr:uid="{1967A310-FE05-460A-8D3C-5A762DEB0F16}"/>
    <cellStyle name="Comma 3 3 2 2 3 2 7 3 4" xfId="27268" xr:uid="{FA28FE90-B35D-4A01-AE77-FE8319EFAFD0}"/>
    <cellStyle name="Comma 3 3 2 2 3 2 7 4" xfId="10458" xr:uid="{CC6FFAF5-817E-43CA-86C3-09AC0B591E5F}"/>
    <cellStyle name="Comma 3 3 2 2 3 2 7 4 2" xfId="54049" xr:uid="{D5F02255-FEA9-4A77-A761-90883DD71447}"/>
    <cellStyle name="Comma 3 3 2 2 3 2 7 4 3" xfId="40659" xr:uid="{9D288BF4-C20D-4465-8956-12FEA9CFEEDC}"/>
    <cellStyle name="Comma 3 3 2 2 3 2 7 5" xfId="13084" xr:uid="{3ED743EB-9A8C-4ABF-A948-1A08B9ECC205}"/>
    <cellStyle name="Comma 3 3 2 2 3 2 7 5 2" xfId="56674" xr:uid="{97F57CE2-BCA3-46B2-AC9D-AF53BC80D36D}"/>
    <cellStyle name="Comma 3 3 2 2 3 2 7 5 3" xfId="43284" xr:uid="{1BEBB9C5-3141-43A4-9D8B-3F5943ED0A97}"/>
    <cellStyle name="Comma 3 3 2 2 3 2 7 6" xfId="16237" xr:uid="{2E0386A8-59DA-4AA2-BBE8-DE5D93363724}"/>
    <cellStyle name="Comma 3 3 2 2 3 2 7 6 2" xfId="45910" xr:uid="{00E486A2-1286-40D6-88CA-35FAAE238105}"/>
    <cellStyle name="Comma 3 3 2 2 3 2 7 7" xfId="59300" xr:uid="{3D2ACB93-7FEC-4F24-AE65-344A25A1FB38}"/>
    <cellStyle name="Comma 3 3 2 2 3 2 7 8" xfId="61927" xr:uid="{03DDB13E-C161-4F87-A8E4-AACD9287C2AA}"/>
    <cellStyle name="Comma 3 3 2 2 3 2 7 9" xfId="32520" xr:uid="{2ACC92A2-C29C-4529-8525-871BF5BD2A13}"/>
    <cellStyle name="Comma 3 3 2 2 3 2 8" xfId="5468" xr:uid="{17681352-461E-4012-B2FC-31298161F124}"/>
    <cellStyle name="Comma 3 3 2 2 3 2 8 2" xfId="17026" xr:uid="{6088EA1A-B994-4ADE-B125-E38049A6AC43}"/>
    <cellStyle name="Comma 3 3 2 2 3 2 8 2 2" xfId="46172" xr:uid="{104C5A85-11D8-4549-9004-81DF592D1234}"/>
    <cellStyle name="Comma 3 3 2 2 3 2 8 2 3" xfId="27530" xr:uid="{237C1C5A-9FA5-4AE2-959F-E607E131A1C7}"/>
    <cellStyle name="Comma 3 3 2 2 3 2 8 3" xfId="13873" xr:uid="{63854FE8-BDD6-427D-942A-1660E6CA463F}"/>
    <cellStyle name="Comma 3 3 2 2 3 2 8 3 2" xfId="32782" xr:uid="{3AA8130B-146A-4377-BF7B-3807CBBFBF34}"/>
    <cellStyle name="Comma 3 3 2 2 3 2 8 4" xfId="22278" xr:uid="{7285372A-FE20-47F5-BA97-ADBFD47BAF00}"/>
    <cellStyle name="Comma 3 3 2 2 3 2 9" xfId="2843" xr:uid="{17FBC5FD-65A2-4779-8A60-156B6C13D9A1}"/>
    <cellStyle name="Comma 3 3 2 2 3 2 9 2" xfId="16498" xr:uid="{B5149851-F4D2-4D95-9C75-FE84F10ACB64}"/>
    <cellStyle name="Comma 3 3 2 2 3 2 9 2 2" xfId="46433" xr:uid="{AA7CFA09-D982-4AFF-A5E0-AF4B54D0CE77}"/>
    <cellStyle name="Comma 3 3 2 2 3 2 9 3" xfId="33043" xr:uid="{D3C685C0-D0B9-4D47-BC9A-E496A20F4DEE}"/>
    <cellStyle name="Comma 3 3 2 2 3 2 9 4" xfId="24904" xr:uid="{3569F431-36F8-4E04-AF56-2C4E534CE6EA}"/>
    <cellStyle name="Comma 3 3 2 2 3 3" xfId="337" xr:uid="{00000000-0005-0000-0000-000082000000}"/>
    <cellStyle name="Comma 3 3 2 2 3 3 10" xfId="30278" xr:uid="{D994DDEE-4494-4275-B112-56891BB40FE7}"/>
    <cellStyle name="Comma 3 3 2 2 3 3 11" xfId="19774" xr:uid="{0057AD02-D248-4340-AAA7-B5A1C9C5A7A9}"/>
    <cellStyle name="Comma 3 3 2 2 3 3 2" xfId="1660" xr:uid="{9DA28296-FB10-4C00-984D-55805AA6130B}"/>
    <cellStyle name="Comma 3 3 2 2 3 3 2 10" xfId="21096" xr:uid="{6032C262-40BB-4C89-B2F2-F6B9BF6D3C78}"/>
    <cellStyle name="Comma 3 3 2 2 3 3 2 2" xfId="6912" xr:uid="{531F748D-C76E-4D40-B081-EFF060DE265D}"/>
    <cellStyle name="Comma 3 3 2 2 3 3 2 2 2" xfId="18470" xr:uid="{03824711-557B-4D08-9694-6CE89E71EF3A}"/>
    <cellStyle name="Comma 3 3 2 2 3 3 2 2 2 2" xfId="47877" xr:uid="{632D01C1-2AF7-44EE-8835-4781C0A6318A}"/>
    <cellStyle name="Comma 3 3 2 2 3 3 2 2 2 3" xfId="28974" xr:uid="{0E04C39C-6811-48F9-91C4-EAD41104B687}"/>
    <cellStyle name="Comma 3 3 2 2 3 3 2 2 3" xfId="34487" xr:uid="{0CBC3D74-81B1-43E2-ACF1-5A859CEF68D3}"/>
    <cellStyle name="Comma 3 3 2 2 3 3 2 2 4" xfId="23722" xr:uid="{C1996C0D-242F-46A5-8630-485D98C7F552}"/>
    <cellStyle name="Comma 3 3 2 2 3 3 2 3" xfId="4287" xr:uid="{29E3D4CC-359A-44A1-90C3-5E53D29048A5}"/>
    <cellStyle name="Comma 3 3 2 2 3 3 2 3 2" xfId="50503" xr:uid="{6A142584-EE40-4B7D-BA15-510968B59B20}"/>
    <cellStyle name="Comma 3 3 2 2 3 3 2 3 3" xfId="37113" xr:uid="{B2C221A3-193D-473D-B243-E94F1B97849C}"/>
    <cellStyle name="Comma 3 3 2 2 3 3 2 3 4" xfId="26348" xr:uid="{B3F5B357-9973-444F-8AAA-FE7D26FCF34C}"/>
    <cellStyle name="Comma 3 3 2 2 3 3 2 4" xfId="9538" xr:uid="{D0375ED2-9CEB-474B-A0F4-35D18307FC10}"/>
    <cellStyle name="Comma 3 3 2 2 3 3 2 4 2" xfId="53129" xr:uid="{3B842380-BA19-4400-89C2-3C8B902DC717}"/>
    <cellStyle name="Comma 3 3 2 2 3 3 2 4 3" xfId="39739" xr:uid="{96536E2A-3DED-47AA-9324-2D3AF985D6A3}"/>
    <cellStyle name="Comma 3 3 2 2 3 3 2 5" xfId="12164" xr:uid="{DE7E3E15-6D95-4BF7-A771-EEB47C5304BC}"/>
    <cellStyle name="Comma 3 3 2 2 3 3 2 5 2" xfId="55754" xr:uid="{7C81AFE3-3EF0-4C32-AA2C-71BCB9CD0A4F}"/>
    <cellStyle name="Comma 3 3 2 2 3 3 2 5 3" xfId="42364" xr:uid="{0070A59F-B9B8-4246-8B15-3C07CC7F7D2D}"/>
    <cellStyle name="Comma 3 3 2 2 3 3 2 6" xfId="15317" xr:uid="{7CC78E6A-3D2C-411D-8F23-AF6A8B4E84AD}"/>
    <cellStyle name="Comma 3 3 2 2 3 3 2 6 2" xfId="44990" xr:uid="{5EE6BCD2-6AD7-436D-93E2-33A336AB82EA}"/>
    <cellStyle name="Comma 3 3 2 2 3 3 2 7" xfId="58380" xr:uid="{C65F09D1-64A7-4995-B534-B72526A1DDFE}"/>
    <cellStyle name="Comma 3 3 2 2 3 3 2 8" xfId="61007" xr:uid="{3CA4E106-BC9E-4361-97C0-8C1DD8CEC667}"/>
    <cellStyle name="Comma 3 3 2 2 3 3 2 9" xfId="31600" xr:uid="{6F4CB766-A1AB-4171-A282-83731662184E}"/>
    <cellStyle name="Comma 3 3 2 2 3 3 3" xfId="5590" xr:uid="{2C613F2E-5B2E-4622-8AA3-2F109AEFCFDF}"/>
    <cellStyle name="Comma 3 3 2 2 3 3 3 2" xfId="17148" xr:uid="{043CBA1C-891F-4762-AADB-EE3923526815}"/>
    <cellStyle name="Comma 3 3 2 2 3 3 3 2 2" xfId="46555" xr:uid="{8DAF2DF9-730D-48CF-91D2-2FD44F4B161F}"/>
    <cellStyle name="Comma 3 3 2 2 3 3 3 2 3" xfId="27652" xr:uid="{AA4A99AD-4B76-4F44-87F5-95C9CCA045DC}"/>
    <cellStyle name="Comma 3 3 2 2 3 3 3 3" xfId="13995" xr:uid="{7024E795-2187-4077-A562-8BAF6D49463F}"/>
    <cellStyle name="Comma 3 3 2 2 3 3 3 3 2" xfId="33165" xr:uid="{53AE7670-A92C-4DF7-8155-C720557854F1}"/>
    <cellStyle name="Comma 3 3 2 2 3 3 3 4" xfId="22400" xr:uid="{663DFF15-9EBF-4230-A3B2-BA5B901481CE}"/>
    <cellStyle name="Comma 3 3 2 2 3 3 4" xfId="2965" xr:uid="{E62DE84C-76F1-4E10-8EB2-B828E4CAAB7E}"/>
    <cellStyle name="Comma 3 3 2 2 3 3 4 2" xfId="16620" xr:uid="{9FD332DF-512C-4D0C-A75C-B1C3A5C817D4}"/>
    <cellStyle name="Comma 3 3 2 2 3 3 4 2 2" xfId="49181" xr:uid="{5D783C35-844D-4957-A61D-8352C5CEECFB}"/>
    <cellStyle name="Comma 3 3 2 2 3 3 4 3" xfId="35791" xr:uid="{844439BA-DD04-4DB8-9551-395082BDF64E}"/>
    <cellStyle name="Comma 3 3 2 2 3 3 4 4" xfId="25026" xr:uid="{9697CF64-592E-406F-8794-2634000B1339}"/>
    <cellStyle name="Comma 3 3 2 2 3 3 5" xfId="8216" xr:uid="{F60C9398-DDEA-459F-AFDB-81990294FB0F}"/>
    <cellStyle name="Comma 3 3 2 2 3 3 5 2" xfId="51807" xr:uid="{BECF406A-F9F4-4804-86B2-E172B2E44903}"/>
    <cellStyle name="Comma 3 3 2 2 3 3 5 3" xfId="38417" xr:uid="{4A4081B2-835E-4BC8-969D-05C898A10C7E}"/>
    <cellStyle name="Comma 3 3 2 2 3 3 6" xfId="10842" xr:uid="{F404A5D2-90A0-400A-8065-EF4C53ED1A91}"/>
    <cellStyle name="Comma 3 3 2 2 3 3 6 2" xfId="54432" xr:uid="{0FBC015B-2BE7-409B-85A5-3C4410517721}"/>
    <cellStyle name="Comma 3 3 2 2 3 3 6 3" xfId="41042" xr:uid="{141B1C05-0784-4786-B5B0-62754ADB4E10}"/>
    <cellStyle name="Comma 3 3 2 2 3 3 7" xfId="13467" xr:uid="{2D0CCDDD-2275-408A-A507-B398869C5157}"/>
    <cellStyle name="Comma 3 3 2 2 3 3 7 2" xfId="43668" xr:uid="{B6A9C4B0-0153-4CC1-85C1-AB931993ECD6}"/>
    <cellStyle name="Comma 3 3 2 2 3 3 8" xfId="57058" xr:uid="{279F3B92-EAFB-41C1-8103-A49E41322D28}"/>
    <cellStyle name="Comma 3 3 2 2 3 3 9" xfId="59685" xr:uid="{1D0FB0F9-8CA5-4568-A085-AF7062A043E1}"/>
    <cellStyle name="Comma 3 3 2 2 3 4" xfId="597" xr:uid="{00000000-0005-0000-0000-000083000000}"/>
    <cellStyle name="Comma 3 3 2 2 3 4 10" xfId="30538" xr:uid="{3A8CEE74-A1E5-43AA-BB8B-6E0C8BABEBD0}"/>
    <cellStyle name="Comma 3 3 2 2 3 4 11" xfId="20034" xr:uid="{F95F9360-F0B7-4F1D-8572-A7ADB2F120D5}"/>
    <cellStyle name="Comma 3 3 2 2 3 4 2" xfId="1920" xr:uid="{4F2A35CD-0355-4BD0-85B8-06D6C823F215}"/>
    <cellStyle name="Comma 3 3 2 2 3 4 2 10" xfId="21356" xr:uid="{03F5CC7F-3A96-452C-AE34-5B91D7E921CC}"/>
    <cellStyle name="Comma 3 3 2 2 3 4 2 2" xfId="7172" xr:uid="{F2FAEC94-2564-489D-9036-7A39081333C9}"/>
    <cellStyle name="Comma 3 3 2 2 3 4 2 2 2" xfId="18730" xr:uid="{9441F9C8-AD60-4E2C-B8BC-F8B96BD1716C}"/>
    <cellStyle name="Comma 3 3 2 2 3 4 2 2 2 2" xfId="48137" xr:uid="{06B23B87-6371-48D4-B1BF-DAB37AAB2AD8}"/>
    <cellStyle name="Comma 3 3 2 2 3 4 2 2 2 3" xfId="29234" xr:uid="{99A20073-1048-45C3-946B-45383E0185DB}"/>
    <cellStyle name="Comma 3 3 2 2 3 4 2 2 3" xfId="34747" xr:uid="{709A33AD-37EA-4737-9D5D-5ACFFCDB5EB5}"/>
    <cellStyle name="Comma 3 3 2 2 3 4 2 2 4" xfId="23982" xr:uid="{DF739379-DD44-4D37-B0C1-27DAA4461907}"/>
    <cellStyle name="Comma 3 3 2 2 3 4 2 3" xfId="4547" xr:uid="{7BDE619D-4E9D-444E-B0F1-AA65E02CE248}"/>
    <cellStyle name="Comma 3 3 2 2 3 4 2 3 2" xfId="50763" xr:uid="{29054447-CAD3-4ABB-B8BD-EC692B903242}"/>
    <cellStyle name="Comma 3 3 2 2 3 4 2 3 3" xfId="37373" xr:uid="{A1F01D06-C649-4C45-869B-4B1906C73ABC}"/>
    <cellStyle name="Comma 3 3 2 2 3 4 2 3 4" xfId="26608" xr:uid="{44417B98-3327-4FA0-9662-98C2BF8172E7}"/>
    <cellStyle name="Comma 3 3 2 2 3 4 2 4" xfId="9798" xr:uid="{83826696-BE81-4E88-8DB7-D289EF2DBE02}"/>
    <cellStyle name="Comma 3 3 2 2 3 4 2 4 2" xfId="53389" xr:uid="{566866C1-FB6A-4636-97A2-B2BD9F85BB35}"/>
    <cellStyle name="Comma 3 3 2 2 3 4 2 4 3" xfId="39999" xr:uid="{C7B5E98D-E2C1-453E-B126-EF62B3D328A9}"/>
    <cellStyle name="Comma 3 3 2 2 3 4 2 5" xfId="12424" xr:uid="{37554F38-A044-4355-A441-6A5FD316158E}"/>
    <cellStyle name="Comma 3 3 2 2 3 4 2 5 2" xfId="56014" xr:uid="{8C3A0EB1-F755-4767-9D63-CA3005740C18}"/>
    <cellStyle name="Comma 3 3 2 2 3 4 2 5 3" xfId="42624" xr:uid="{FB70D017-F20F-445C-83DE-4D1BA7A3B7DB}"/>
    <cellStyle name="Comma 3 3 2 2 3 4 2 6" xfId="15577" xr:uid="{92DB2B3B-FC1D-4F85-AE59-6CD04F6B01A1}"/>
    <cellStyle name="Comma 3 3 2 2 3 4 2 6 2" xfId="45250" xr:uid="{D6123A9B-C5D1-4631-8C0A-FDD4781CFFE3}"/>
    <cellStyle name="Comma 3 3 2 2 3 4 2 7" xfId="58640" xr:uid="{3F705148-510A-4AED-A256-13E541F4CD89}"/>
    <cellStyle name="Comma 3 3 2 2 3 4 2 8" xfId="61267" xr:uid="{57EB64CD-D943-4B3B-ADD6-6B1FE8AAA222}"/>
    <cellStyle name="Comma 3 3 2 2 3 4 2 9" xfId="31860" xr:uid="{65BDFAC4-C097-4E65-A25C-012FD83A877B}"/>
    <cellStyle name="Comma 3 3 2 2 3 4 3" xfId="5850" xr:uid="{AB4342E5-688E-4E7F-BACD-9656F6163950}"/>
    <cellStyle name="Comma 3 3 2 2 3 4 3 2" xfId="17408" xr:uid="{C7464839-4058-4303-B66D-A972FEF35E70}"/>
    <cellStyle name="Comma 3 3 2 2 3 4 3 2 2" xfId="46815" xr:uid="{CA88A2E0-0B30-4EFF-9766-58A55853BFB8}"/>
    <cellStyle name="Comma 3 3 2 2 3 4 3 2 3" xfId="27912" xr:uid="{C9B625DC-336C-4A86-B7B5-8ED68B8656AA}"/>
    <cellStyle name="Comma 3 3 2 2 3 4 3 3" xfId="33425" xr:uid="{9E933AD6-1CF9-4BB1-9F42-A27BEA680B76}"/>
    <cellStyle name="Comma 3 3 2 2 3 4 3 4" xfId="22660" xr:uid="{82F58A9B-1C75-42F0-AC88-2FC3299E411F}"/>
    <cellStyle name="Comma 3 3 2 2 3 4 4" xfId="3225" xr:uid="{113F8F36-1DEE-4692-B485-04DEB9882185}"/>
    <cellStyle name="Comma 3 3 2 2 3 4 4 2" xfId="49441" xr:uid="{8BCA4E7A-B55D-473D-898A-8EFBBB6A6B3C}"/>
    <cellStyle name="Comma 3 3 2 2 3 4 4 3" xfId="36051" xr:uid="{3216AEB6-9A6E-45E2-9E79-9604DAFBA1FA}"/>
    <cellStyle name="Comma 3 3 2 2 3 4 4 4" xfId="25286" xr:uid="{D29D0826-791E-4AED-815A-9BE0A2E97526}"/>
    <cellStyle name="Comma 3 3 2 2 3 4 5" xfId="8476" xr:uid="{2E6F5817-951C-452D-A05E-E41D04BAE53B}"/>
    <cellStyle name="Comma 3 3 2 2 3 4 5 2" xfId="52067" xr:uid="{4E6A7F71-0E3B-4536-82EA-FA0927BD6098}"/>
    <cellStyle name="Comma 3 3 2 2 3 4 5 3" xfId="38677" xr:uid="{280ED764-C60A-46AC-87FD-264B1DE22D7F}"/>
    <cellStyle name="Comma 3 3 2 2 3 4 6" xfId="11102" xr:uid="{D2E6975C-3EFE-4D6E-8F81-BA8A92CBB605}"/>
    <cellStyle name="Comma 3 3 2 2 3 4 6 2" xfId="54692" xr:uid="{831ABC9F-0830-4EED-86D7-C7BAE923FBB1}"/>
    <cellStyle name="Comma 3 3 2 2 3 4 6 3" xfId="41302" xr:uid="{88869769-B10E-4618-9871-47C27ED6B600}"/>
    <cellStyle name="Comma 3 3 2 2 3 4 7" xfId="14255" xr:uid="{88CFE78A-9287-4A6A-9D79-B89A4B2C5D4D}"/>
    <cellStyle name="Comma 3 3 2 2 3 4 7 2" xfId="43928" xr:uid="{DBA74193-5BE3-4CAC-B079-160502229648}"/>
    <cellStyle name="Comma 3 3 2 2 3 4 8" xfId="57318" xr:uid="{004BACD4-3000-4557-8594-C435F28F5452}"/>
    <cellStyle name="Comma 3 3 2 2 3 4 9" xfId="59945" xr:uid="{041D15B8-AE86-4B39-ABA4-9533CC2C5C0A}"/>
    <cellStyle name="Comma 3 3 2 2 3 5" xfId="857" xr:uid="{00000000-0005-0000-0000-000084000000}"/>
    <cellStyle name="Comma 3 3 2 2 3 5 10" xfId="30798" xr:uid="{D3BFE071-6BE0-4B2F-8E5A-A0AC0E405960}"/>
    <cellStyle name="Comma 3 3 2 2 3 5 11" xfId="20294" xr:uid="{0670B088-11A0-4A73-8CE8-5F2230289FC1}"/>
    <cellStyle name="Comma 3 3 2 2 3 5 2" xfId="2180" xr:uid="{331FB9B6-5EB9-4D49-B220-E0AC30FC02F8}"/>
    <cellStyle name="Comma 3 3 2 2 3 5 2 10" xfId="21616" xr:uid="{3B22C74B-598D-4D78-963A-8952C6A72B31}"/>
    <cellStyle name="Comma 3 3 2 2 3 5 2 2" xfId="7432" xr:uid="{7BF44801-1A01-4248-BE8D-BB35AF8A8146}"/>
    <cellStyle name="Comma 3 3 2 2 3 5 2 2 2" xfId="18990" xr:uid="{77AB360C-77BD-4672-B02D-5689A9BEE875}"/>
    <cellStyle name="Comma 3 3 2 2 3 5 2 2 2 2" xfId="48397" xr:uid="{D31A8C6C-B23C-49C0-BB2E-06DB0DA4CEC5}"/>
    <cellStyle name="Comma 3 3 2 2 3 5 2 2 2 3" xfId="29494" xr:uid="{13A3E51F-222D-4CBC-8CCF-15C83C51C616}"/>
    <cellStyle name="Comma 3 3 2 2 3 5 2 2 3" xfId="35007" xr:uid="{B443786A-313F-4D96-9C56-A3652068C1AE}"/>
    <cellStyle name="Comma 3 3 2 2 3 5 2 2 4" xfId="24242" xr:uid="{0B3E0691-861E-45DC-8730-E4D66D79D176}"/>
    <cellStyle name="Comma 3 3 2 2 3 5 2 3" xfId="4807" xr:uid="{706A2119-FD6E-4DE1-99B7-392CD24F7E88}"/>
    <cellStyle name="Comma 3 3 2 2 3 5 2 3 2" xfId="51023" xr:uid="{9D133DBC-D05D-47B6-9C67-4D785252219D}"/>
    <cellStyle name="Comma 3 3 2 2 3 5 2 3 3" xfId="37633" xr:uid="{63912E9C-9DA2-4416-AF96-C1DEBCB854D9}"/>
    <cellStyle name="Comma 3 3 2 2 3 5 2 3 4" xfId="26868" xr:uid="{A44CFE50-BD2E-4B7C-82B3-0FA511CC7A01}"/>
    <cellStyle name="Comma 3 3 2 2 3 5 2 4" xfId="10058" xr:uid="{9B276236-8FBC-4FA6-8FEC-DC9E72748BE2}"/>
    <cellStyle name="Comma 3 3 2 2 3 5 2 4 2" xfId="53649" xr:uid="{FE7B45E8-CBB0-40E7-BFAE-957690638BAA}"/>
    <cellStyle name="Comma 3 3 2 2 3 5 2 4 3" xfId="40259" xr:uid="{386493E0-284C-4CA0-A5CB-32AFE970A2E1}"/>
    <cellStyle name="Comma 3 3 2 2 3 5 2 5" xfId="12684" xr:uid="{34321F8A-1AE1-42F7-BF59-AF1315C57771}"/>
    <cellStyle name="Comma 3 3 2 2 3 5 2 5 2" xfId="56274" xr:uid="{F45CB38F-4787-4F8B-A267-37009752A0D0}"/>
    <cellStyle name="Comma 3 3 2 2 3 5 2 5 3" xfId="42884" xr:uid="{37611782-50EC-49C3-A69D-1D829CC7B50C}"/>
    <cellStyle name="Comma 3 3 2 2 3 5 2 6" xfId="15837" xr:uid="{E4CEF778-65FC-492C-8989-13FB5FA0F6A3}"/>
    <cellStyle name="Comma 3 3 2 2 3 5 2 6 2" xfId="45510" xr:uid="{347A265B-B829-4D2D-9ADE-D4F2671377EE}"/>
    <cellStyle name="Comma 3 3 2 2 3 5 2 7" xfId="58900" xr:uid="{F81E4CDF-CBA0-4C67-9EA8-B2C58B0B85DC}"/>
    <cellStyle name="Comma 3 3 2 2 3 5 2 8" xfId="61527" xr:uid="{F5552A85-86A8-4D35-B6A7-524D31F1A459}"/>
    <cellStyle name="Comma 3 3 2 2 3 5 2 9" xfId="32120" xr:uid="{4C428084-72F1-433B-90D9-80B0DD986755}"/>
    <cellStyle name="Comma 3 3 2 2 3 5 3" xfId="6110" xr:uid="{6925A742-DEA9-4B25-BA2C-03DFD1BFF4EE}"/>
    <cellStyle name="Comma 3 3 2 2 3 5 3 2" xfId="17668" xr:uid="{E5DC8F3A-E609-4A0C-A4C7-8A18529BE9A9}"/>
    <cellStyle name="Comma 3 3 2 2 3 5 3 2 2" xfId="47075" xr:uid="{DCE4C46D-C108-4195-A2B1-BE2376291EA3}"/>
    <cellStyle name="Comma 3 3 2 2 3 5 3 2 3" xfId="28172" xr:uid="{38D42687-F00B-47FC-AA46-7F6C3CA1AEDA}"/>
    <cellStyle name="Comma 3 3 2 2 3 5 3 3" xfId="33685" xr:uid="{A3FE58CB-75A3-4B83-BA14-C73B0F9ECC0F}"/>
    <cellStyle name="Comma 3 3 2 2 3 5 3 4" xfId="22920" xr:uid="{0C588D01-93FD-4800-B0C3-4BF0FD7620A8}"/>
    <cellStyle name="Comma 3 3 2 2 3 5 4" xfId="3485" xr:uid="{E51A8061-4F5C-4F9F-8E8F-92A67F332AFE}"/>
    <cellStyle name="Comma 3 3 2 2 3 5 4 2" xfId="49701" xr:uid="{7E944F91-E843-4D7D-B373-DF0BB81536A8}"/>
    <cellStyle name="Comma 3 3 2 2 3 5 4 3" xfId="36311" xr:uid="{FE9419C0-9C17-47DF-A15B-3E42AF64AB50}"/>
    <cellStyle name="Comma 3 3 2 2 3 5 4 4" xfId="25546" xr:uid="{C353641D-9ACC-453D-BEA0-3E8D076EB7A0}"/>
    <cellStyle name="Comma 3 3 2 2 3 5 5" xfId="8736" xr:uid="{6B363C36-8D13-426C-92DE-775875A871BB}"/>
    <cellStyle name="Comma 3 3 2 2 3 5 5 2" xfId="52327" xr:uid="{08CE8DCB-BC54-497F-9BCE-0847C28D0F43}"/>
    <cellStyle name="Comma 3 3 2 2 3 5 5 3" xfId="38937" xr:uid="{A6D04E90-D142-48D5-9E6F-609E70C2B7AF}"/>
    <cellStyle name="Comma 3 3 2 2 3 5 6" xfId="11362" xr:uid="{45ECF6BD-CE2C-440D-8422-F7C2397A9736}"/>
    <cellStyle name="Comma 3 3 2 2 3 5 6 2" xfId="54952" xr:uid="{35625606-68A0-438F-8BD7-1BAC398E3462}"/>
    <cellStyle name="Comma 3 3 2 2 3 5 6 3" xfId="41562" xr:uid="{0B1C8129-B862-4703-A7A1-941905BC892C}"/>
    <cellStyle name="Comma 3 3 2 2 3 5 7" xfId="14515" xr:uid="{D14A40B7-4309-466D-9B88-112D34B58BD0}"/>
    <cellStyle name="Comma 3 3 2 2 3 5 7 2" xfId="44188" xr:uid="{52685203-8A49-47C2-B54B-0954DC0B71B3}"/>
    <cellStyle name="Comma 3 3 2 2 3 5 8" xfId="57578" xr:uid="{F1CE3492-41EA-49D5-B805-452E2A93A826}"/>
    <cellStyle name="Comma 3 3 2 2 3 5 9" xfId="60205" xr:uid="{CE0F1BE4-E4CB-4F27-964D-970B9A4F8729}"/>
    <cellStyle name="Comma 3 3 2 2 3 6" xfId="1137" xr:uid="{B390727D-AC6F-4851-B28B-3C628C1FBEB6}"/>
    <cellStyle name="Comma 3 3 2 2 3 6 10" xfId="20574" xr:uid="{C74306A6-35B9-434A-938F-55274E9B3D3E}"/>
    <cellStyle name="Comma 3 3 2 2 3 6 2" xfId="6390" xr:uid="{3E081DFF-A219-406E-95F9-4B15E8548316}"/>
    <cellStyle name="Comma 3 3 2 2 3 6 2 2" xfId="17948" xr:uid="{2DEE84EC-8141-4542-949E-B018A6AA7B96}"/>
    <cellStyle name="Comma 3 3 2 2 3 6 2 2 2" xfId="47355" xr:uid="{451AC7DF-B283-4438-A04C-DC872CEEAE7D}"/>
    <cellStyle name="Comma 3 3 2 2 3 6 2 2 3" xfId="28452" xr:uid="{3F71AB06-6301-459F-9A91-5FE123E46C20}"/>
    <cellStyle name="Comma 3 3 2 2 3 6 2 3" xfId="33965" xr:uid="{535BC204-8F04-45F0-9F2F-33E6E13E9D25}"/>
    <cellStyle name="Comma 3 3 2 2 3 6 2 4" xfId="23200" xr:uid="{AD12B591-F804-447C-90F7-AD899BE502AF}"/>
    <cellStyle name="Comma 3 3 2 2 3 6 3" xfId="3765" xr:uid="{D14166DE-DB92-406B-81C6-1D730C2A12A1}"/>
    <cellStyle name="Comma 3 3 2 2 3 6 3 2" xfId="49981" xr:uid="{0B7B2265-3F1D-4FA3-AD43-B7534166AF35}"/>
    <cellStyle name="Comma 3 3 2 2 3 6 3 3" xfId="36591" xr:uid="{8D3AA5C8-342E-40B8-9BB1-3AA55E414C09}"/>
    <cellStyle name="Comma 3 3 2 2 3 6 3 4" xfId="25826" xr:uid="{70505378-C981-4EF2-B9A9-703CBA143211}"/>
    <cellStyle name="Comma 3 3 2 2 3 6 4" xfId="9016" xr:uid="{F587497B-8B12-4C5C-8B11-6BAD312854A1}"/>
    <cellStyle name="Comma 3 3 2 2 3 6 4 2" xfId="52607" xr:uid="{673820F0-E4AD-496E-8C6B-58F494F9D541}"/>
    <cellStyle name="Comma 3 3 2 2 3 6 4 3" xfId="39217" xr:uid="{1BC2F03B-31CE-48E0-95C8-EBA28A6473F6}"/>
    <cellStyle name="Comma 3 3 2 2 3 6 5" xfId="11642" xr:uid="{83FD87BB-D32E-4624-B20A-B654AC110E2C}"/>
    <cellStyle name="Comma 3 3 2 2 3 6 5 2" xfId="55232" xr:uid="{47041F1B-4B25-4DEC-B27B-A124C8BF2DCC}"/>
    <cellStyle name="Comma 3 3 2 2 3 6 5 3" xfId="41842" xr:uid="{20C5F44D-0F98-4189-9B96-131487152E3C}"/>
    <cellStyle name="Comma 3 3 2 2 3 6 6" xfId="14795" xr:uid="{C8816E6A-D66A-46EC-B4DC-C483E801EE2A}"/>
    <cellStyle name="Comma 3 3 2 2 3 6 6 2" xfId="44468" xr:uid="{CD9DFF2B-0810-421E-8A50-EADBCFD83CD6}"/>
    <cellStyle name="Comma 3 3 2 2 3 6 7" xfId="57858" xr:uid="{DDCDD382-D653-4B51-B3CA-3E3503A8C4BB}"/>
    <cellStyle name="Comma 3 3 2 2 3 6 8" xfId="60485" xr:uid="{D9FEAC71-4BD3-4262-AF27-23009948324E}"/>
    <cellStyle name="Comma 3 3 2 2 3 6 9" xfId="31078" xr:uid="{C27135BA-6739-4BB4-A0FF-AC27749D78C1}"/>
    <cellStyle name="Comma 3 3 2 2 3 7" xfId="1400" xr:uid="{9082479A-4985-4092-AC75-978D67EC0E69}"/>
    <cellStyle name="Comma 3 3 2 2 3 7 10" xfId="20836" xr:uid="{BA7A5197-9E69-4681-AC22-C335610D7B05}"/>
    <cellStyle name="Comma 3 3 2 2 3 7 2" xfId="6652" xr:uid="{7FCB6587-AEE8-40AE-B7AF-A7C89BEC8BC2}"/>
    <cellStyle name="Comma 3 3 2 2 3 7 2 2" xfId="18210" xr:uid="{3C917AE3-8DFB-4922-9657-B085404ABFF5}"/>
    <cellStyle name="Comma 3 3 2 2 3 7 2 2 2" xfId="47617" xr:uid="{B68FB14C-A08D-48BE-B478-C04095C2DF97}"/>
    <cellStyle name="Comma 3 3 2 2 3 7 2 2 3" xfId="28714" xr:uid="{791F86DF-8223-4B06-9837-910F827E3067}"/>
    <cellStyle name="Comma 3 3 2 2 3 7 2 3" xfId="34227" xr:uid="{43F18389-A7C4-459B-B878-0AC4AD1118EC}"/>
    <cellStyle name="Comma 3 3 2 2 3 7 2 4" xfId="23462" xr:uid="{E091524F-0AB9-48D7-A7B0-8B67874396CA}"/>
    <cellStyle name="Comma 3 3 2 2 3 7 3" xfId="4027" xr:uid="{1E3A9956-1DA4-4DF7-B889-E5DB882D495A}"/>
    <cellStyle name="Comma 3 3 2 2 3 7 3 2" xfId="50243" xr:uid="{E4583BF9-F303-4E00-B80D-47060DC7F970}"/>
    <cellStyle name="Comma 3 3 2 2 3 7 3 3" xfId="36853" xr:uid="{D0F02638-C7F5-45A9-B0DD-214BBE277C75}"/>
    <cellStyle name="Comma 3 3 2 2 3 7 3 4" xfId="26088" xr:uid="{4BE8FCE8-CB11-4923-B842-4F0FBFB31E6D}"/>
    <cellStyle name="Comma 3 3 2 2 3 7 4" xfId="9278" xr:uid="{28727BF3-BD47-4182-8EEA-B5410C05BA3F}"/>
    <cellStyle name="Comma 3 3 2 2 3 7 4 2" xfId="52869" xr:uid="{0A19BA29-EECD-4B24-889C-36932D96A85A}"/>
    <cellStyle name="Comma 3 3 2 2 3 7 4 3" xfId="39479" xr:uid="{574544AE-A641-4AE0-A242-4117609B8065}"/>
    <cellStyle name="Comma 3 3 2 2 3 7 5" xfId="11904" xr:uid="{2FD78A3A-BFB9-45AB-AC87-E51CC07B04B2}"/>
    <cellStyle name="Comma 3 3 2 2 3 7 5 2" xfId="55494" xr:uid="{C5DAA1C4-7A90-45C6-A2B1-253C0319870C}"/>
    <cellStyle name="Comma 3 3 2 2 3 7 5 3" xfId="42104" xr:uid="{78330069-A713-47CF-8BF4-84775AD1EE69}"/>
    <cellStyle name="Comma 3 3 2 2 3 7 6" xfId="15057" xr:uid="{C5C4C188-F916-403F-920C-AFA43EB57FD6}"/>
    <cellStyle name="Comma 3 3 2 2 3 7 6 2" xfId="44730" xr:uid="{B07E544D-C993-4196-AC44-D76999998402}"/>
    <cellStyle name="Comma 3 3 2 2 3 7 7" xfId="58120" xr:uid="{D22EED6E-EB77-4312-AD6C-E678E9080160}"/>
    <cellStyle name="Comma 3 3 2 2 3 7 8" xfId="60747" xr:uid="{5F6244D9-1FEF-475A-B7F8-1817801391B7}"/>
    <cellStyle name="Comma 3 3 2 2 3 7 9" xfId="31340" xr:uid="{849E553E-6791-43F6-BCC0-CA4190892F74}"/>
    <cellStyle name="Comma 3 3 2 2 3 8" xfId="2443" xr:uid="{2ADD252D-BE75-42FD-8953-5828A9643BB1}"/>
    <cellStyle name="Comma 3 3 2 2 3 8 10" xfId="21878" xr:uid="{C981FCD3-A2CF-41CC-BBA7-469C3D91A371}"/>
    <cellStyle name="Comma 3 3 2 2 3 8 2" xfId="7694" xr:uid="{0367BA7B-EAD2-41BE-955F-651C3C977D8C}"/>
    <cellStyle name="Comma 3 3 2 2 3 8 2 2" xfId="19252" xr:uid="{0F3C14B9-8814-4443-83ED-DB18BADB05AE}"/>
    <cellStyle name="Comma 3 3 2 2 3 8 2 2 2" xfId="48659" xr:uid="{BE37F8CD-CA4F-48AE-B597-EE465BBC1E70}"/>
    <cellStyle name="Comma 3 3 2 2 3 8 2 2 3" xfId="29756" xr:uid="{47DD1EA1-D988-477D-8E06-C5FF1DF1271A}"/>
    <cellStyle name="Comma 3 3 2 2 3 8 2 3" xfId="35269" xr:uid="{11752198-F266-42C9-A1E6-D9B5C54C78AF}"/>
    <cellStyle name="Comma 3 3 2 2 3 8 2 4" xfId="24504" xr:uid="{7AA0823F-A56B-4AEB-9C75-6CA0C864E034}"/>
    <cellStyle name="Comma 3 3 2 2 3 8 3" xfId="5069" xr:uid="{895F6BF9-2F72-46D0-BAFB-34D2D9CEEAA9}"/>
    <cellStyle name="Comma 3 3 2 2 3 8 3 2" xfId="51285" xr:uid="{1B785DF0-7BD1-4B51-AE9F-80726AFFDE3E}"/>
    <cellStyle name="Comma 3 3 2 2 3 8 3 3" xfId="37895" xr:uid="{AA689FA1-CBA7-4E8A-8060-CFA71C94A463}"/>
    <cellStyle name="Comma 3 3 2 2 3 8 3 4" xfId="27130" xr:uid="{CB8933FF-188D-4AE3-BB7B-286B5BFA5E0E}"/>
    <cellStyle name="Comma 3 3 2 2 3 8 4" xfId="10320" xr:uid="{432FD1CD-A559-4347-85E0-EDFE3947A9B2}"/>
    <cellStyle name="Comma 3 3 2 2 3 8 4 2" xfId="53911" xr:uid="{332CF596-584E-40D5-BBD9-873852B11826}"/>
    <cellStyle name="Comma 3 3 2 2 3 8 4 3" xfId="40521" xr:uid="{C5A3F01E-1EB4-41BF-9538-5AB91027F791}"/>
    <cellStyle name="Comma 3 3 2 2 3 8 5" xfId="12946" xr:uid="{E310BD02-22A4-4734-B41A-4BC826BD4371}"/>
    <cellStyle name="Comma 3 3 2 2 3 8 5 2" xfId="56536" xr:uid="{3042841A-BF53-41A2-8729-618ACD0B104B}"/>
    <cellStyle name="Comma 3 3 2 2 3 8 5 3" xfId="43146" xr:uid="{C708C4C3-8767-407B-A464-D14B9D75BEB1}"/>
    <cellStyle name="Comma 3 3 2 2 3 8 6" xfId="16099" xr:uid="{321EB83B-0F99-41AB-A76B-DE57349EF37E}"/>
    <cellStyle name="Comma 3 3 2 2 3 8 6 2" xfId="45772" xr:uid="{F854BEDD-6DD2-4280-82E6-E31C3D2F42C0}"/>
    <cellStyle name="Comma 3 3 2 2 3 8 7" xfId="59162" xr:uid="{EB6F6C49-B6B6-4D9A-8837-15A9B0E91CA9}"/>
    <cellStyle name="Comma 3 3 2 2 3 8 8" xfId="61789" xr:uid="{7E82D5B3-15A1-465E-884C-C8A9228800D7}"/>
    <cellStyle name="Comma 3 3 2 2 3 8 9" xfId="32382" xr:uid="{81A8959E-471D-4BE5-A476-B9166E17B1A8}"/>
    <cellStyle name="Comma 3 3 2 2 3 9" xfId="5330" xr:uid="{64DEB421-D15E-4821-AF53-C5D62BA95ED2}"/>
    <cellStyle name="Comma 3 3 2 2 3 9 2" xfId="16888" xr:uid="{79E6EC2D-80CB-4A5C-AFB1-8C3B5FE290A5}"/>
    <cellStyle name="Comma 3 3 2 2 3 9 2 2" xfId="46034" xr:uid="{5C037DB9-7443-408E-8408-F099CCC7FC86}"/>
    <cellStyle name="Comma 3 3 2 2 3 9 2 3" xfId="27392" xr:uid="{06B77271-77C5-4707-A8E6-1F618A1ABB63}"/>
    <cellStyle name="Comma 3 3 2 2 3 9 3" xfId="13735" xr:uid="{C36259A3-50B4-4C04-A0C0-99312E0B49C4}"/>
    <cellStyle name="Comma 3 3 2 2 3 9 3 2" xfId="32644" xr:uid="{69F0A8A8-22D2-421A-B58C-E22D02918BC1}"/>
    <cellStyle name="Comma 3 3 2 2 3 9 4" xfId="22140" xr:uid="{CF0B5FDB-9D5B-4499-9B73-CB43B60A3DC0}"/>
    <cellStyle name="Comma 3 3 2 2 4" xfId="92" xr:uid="{00000000-0005-0000-0000-000085000000}"/>
    <cellStyle name="Comma 3 3 2 2 4 10" xfId="2721" xr:uid="{F837FE2A-9055-4370-BF90-7F51E4C3D113}"/>
    <cellStyle name="Comma 3 3 2 2 4 10 2" xfId="16376" xr:uid="{7B1B67FE-654E-4414-884C-CB29E3CF8584}"/>
    <cellStyle name="Comma 3 3 2 2 4 10 2 2" xfId="46311" xr:uid="{6209A1D3-BF74-47E5-9B4A-C2275FFB6180}"/>
    <cellStyle name="Comma 3 3 2 2 4 10 3" xfId="32921" xr:uid="{979740FE-1927-4DE0-99BF-FA3D416CE5A9}"/>
    <cellStyle name="Comma 3 3 2 2 4 10 4" xfId="24782" xr:uid="{144C15A0-16F1-4FA2-B900-CD62DACC64C7}"/>
    <cellStyle name="Comma 3 3 2 2 4 11" xfId="7972" xr:uid="{0544BF3C-6C96-4529-A608-2E166D597115}"/>
    <cellStyle name="Comma 3 3 2 2 4 11 2" xfId="48937" xr:uid="{894B3F10-4351-44AD-A77C-1B413B871612}"/>
    <cellStyle name="Comma 3 3 2 2 4 11 3" xfId="35547" xr:uid="{15B53300-6E1D-49AE-B132-43DE9A2A4139}"/>
    <cellStyle name="Comma 3 3 2 2 4 12" xfId="10598" xr:uid="{0578B7EB-A948-4924-91D9-A29973D8790B}"/>
    <cellStyle name="Comma 3 3 2 2 4 12 2" xfId="51563" xr:uid="{DC6088FA-4D9B-4D06-B64B-E4A9E54472F8}"/>
    <cellStyle name="Comma 3 3 2 2 4 12 3" xfId="38173" xr:uid="{90233410-D38B-4ED9-BE65-30155E54562F}"/>
    <cellStyle name="Comma 3 3 2 2 4 13" xfId="13223" xr:uid="{83E49951-5632-4154-B88A-2FF93468A915}"/>
    <cellStyle name="Comma 3 3 2 2 4 13 2" xfId="54188" xr:uid="{EE37AE9A-0A0F-4A78-88FE-34909427DC21}"/>
    <cellStyle name="Comma 3 3 2 2 4 13 3" xfId="40798" xr:uid="{AD69566F-561B-4038-A62A-51448382A543}"/>
    <cellStyle name="Comma 3 3 2 2 4 14" xfId="43424" xr:uid="{07A681FE-B150-432B-A149-2359A4BB3967}"/>
    <cellStyle name="Comma 3 3 2 2 4 15" xfId="56814" xr:uid="{8F969A8D-2B46-4B0A-9F36-95C78E6B7772}"/>
    <cellStyle name="Comma 3 3 2 2 4 16" xfId="59441" xr:uid="{E05ABD35-7A85-4150-908B-5ECE3C0AC28A}"/>
    <cellStyle name="Comma 3 3 2 2 4 17" xfId="30034" xr:uid="{FD4DB957-0F5A-4B4E-9698-27CEE1CF670F}"/>
    <cellStyle name="Comma 3 3 2 2 4 18" xfId="19530" xr:uid="{9A08EE3F-D499-43AB-A766-662ABC0A8CEE}"/>
    <cellStyle name="Comma 3 3 2 2 4 2" xfId="230" xr:uid="{00000000-0005-0000-0000-000086000000}"/>
    <cellStyle name="Comma 3 3 2 2 4 2 10" xfId="8110" xr:uid="{F296AB7F-C47E-440F-91E9-553F225A03A9}"/>
    <cellStyle name="Comma 3 3 2 2 4 2 10 2" xfId="49075" xr:uid="{1BED31A9-E192-48B2-872B-2335D5B71F6E}"/>
    <cellStyle name="Comma 3 3 2 2 4 2 10 3" xfId="35685" xr:uid="{AF9A2160-B568-44B3-B121-7088F076BD00}"/>
    <cellStyle name="Comma 3 3 2 2 4 2 11" xfId="10736" xr:uid="{AAC136FE-508F-4C50-8CAB-1854891E6E03}"/>
    <cellStyle name="Comma 3 3 2 2 4 2 11 2" xfId="51701" xr:uid="{4C1589D3-0CE3-44BE-BEDA-1BB873911ABF}"/>
    <cellStyle name="Comma 3 3 2 2 4 2 11 3" xfId="38311" xr:uid="{90F990AA-5644-439A-A963-3B66D210E201}"/>
    <cellStyle name="Comma 3 3 2 2 4 2 12" xfId="13361" xr:uid="{CAFD0BCA-1837-4931-9119-5E0180A062CA}"/>
    <cellStyle name="Comma 3 3 2 2 4 2 12 2" xfId="54326" xr:uid="{33009075-EB9D-4B0D-BA03-F99DF3E99275}"/>
    <cellStyle name="Comma 3 3 2 2 4 2 12 3" xfId="40936" xr:uid="{1FBF611A-BE7F-44A4-A39A-C120344755FE}"/>
    <cellStyle name="Comma 3 3 2 2 4 2 13" xfId="43562" xr:uid="{E35450DE-EFB5-497F-9608-20BFE2ABE822}"/>
    <cellStyle name="Comma 3 3 2 2 4 2 14" xfId="56952" xr:uid="{8B4E789F-A464-492E-A955-F82DD1C45B21}"/>
    <cellStyle name="Comma 3 3 2 2 4 2 15" xfId="59579" xr:uid="{CDF1EE4E-790C-47CD-AC4D-E1C3891BA835}"/>
    <cellStyle name="Comma 3 3 2 2 4 2 16" xfId="30172" xr:uid="{A94C08CB-8341-4731-9DD2-B5807E5D22B3}"/>
    <cellStyle name="Comma 3 3 2 2 4 2 17" xfId="19668" xr:uid="{604D9256-B5CF-48EB-996A-F837DF76FCC1}"/>
    <cellStyle name="Comma 3 3 2 2 4 2 2" xfId="491" xr:uid="{00000000-0005-0000-0000-000087000000}"/>
    <cellStyle name="Comma 3 3 2 2 4 2 2 10" xfId="30432" xr:uid="{8F248B51-A655-4F4A-B2DC-9B4DFCF31C15}"/>
    <cellStyle name="Comma 3 3 2 2 4 2 2 11" xfId="19928" xr:uid="{0406BB90-A7E9-4B33-99EC-3DAE297606ED}"/>
    <cellStyle name="Comma 3 3 2 2 4 2 2 2" xfId="1814" xr:uid="{9D5B6567-B7E1-470F-B675-B3D7960FE2D5}"/>
    <cellStyle name="Comma 3 3 2 2 4 2 2 2 10" xfId="21250" xr:uid="{F2F8B6F5-8ECA-42D0-97CA-6A185C99BA92}"/>
    <cellStyle name="Comma 3 3 2 2 4 2 2 2 2" xfId="7066" xr:uid="{869C03E4-B5C6-4845-98A9-056FDED9D41D}"/>
    <cellStyle name="Comma 3 3 2 2 4 2 2 2 2 2" xfId="18624" xr:uid="{819D56A4-A6F9-4018-A874-8C455A3E4772}"/>
    <cellStyle name="Comma 3 3 2 2 4 2 2 2 2 2 2" xfId="48031" xr:uid="{07CDF5D1-5207-4A90-B188-3B3D056DCB90}"/>
    <cellStyle name="Comma 3 3 2 2 4 2 2 2 2 2 3" xfId="29128" xr:uid="{946541D2-70BA-4D09-815C-A0AA92F7C32A}"/>
    <cellStyle name="Comma 3 3 2 2 4 2 2 2 2 3" xfId="34641" xr:uid="{C5B0A6CA-4DED-4010-868F-295ACF0B0578}"/>
    <cellStyle name="Comma 3 3 2 2 4 2 2 2 2 4" xfId="23876" xr:uid="{80BC7440-6D86-4287-AC5D-6848208187E0}"/>
    <cellStyle name="Comma 3 3 2 2 4 2 2 2 3" xfId="4441" xr:uid="{306B5103-EDD9-4882-8DE8-3B2A9F7F4F51}"/>
    <cellStyle name="Comma 3 3 2 2 4 2 2 2 3 2" xfId="50657" xr:uid="{E05028BB-5904-494D-AF07-CEB1B7AF487C}"/>
    <cellStyle name="Comma 3 3 2 2 4 2 2 2 3 3" xfId="37267" xr:uid="{919428D9-07B4-4FBB-AABF-7CBD9EBFBF15}"/>
    <cellStyle name="Comma 3 3 2 2 4 2 2 2 3 4" xfId="26502" xr:uid="{744D44EC-B2F8-43F1-B053-58B77E73AC06}"/>
    <cellStyle name="Comma 3 3 2 2 4 2 2 2 4" xfId="9692" xr:uid="{D56205C0-B703-42D9-9AEA-4440F14DC805}"/>
    <cellStyle name="Comma 3 3 2 2 4 2 2 2 4 2" xfId="53283" xr:uid="{E7C83A8A-3DF8-4529-A669-FA245AC6EF6C}"/>
    <cellStyle name="Comma 3 3 2 2 4 2 2 2 4 3" xfId="39893" xr:uid="{84DA78D8-7739-4836-88F3-43C62902EBCD}"/>
    <cellStyle name="Comma 3 3 2 2 4 2 2 2 5" xfId="12318" xr:uid="{670D2087-C3C9-4C61-BEA7-4C7E65752468}"/>
    <cellStyle name="Comma 3 3 2 2 4 2 2 2 5 2" xfId="55908" xr:uid="{93543FD4-8B89-484A-8E50-094C77D81DA3}"/>
    <cellStyle name="Comma 3 3 2 2 4 2 2 2 5 3" xfId="42518" xr:uid="{14E761E8-7937-49A8-A26E-B56741DB8155}"/>
    <cellStyle name="Comma 3 3 2 2 4 2 2 2 6" xfId="15471" xr:uid="{2D236B52-9C98-40C4-BA54-93935E8D6435}"/>
    <cellStyle name="Comma 3 3 2 2 4 2 2 2 6 2" xfId="45144" xr:uid="{2F2A0C90-F75A-4A70-92E8-AEDE0DD91E9B}"/>
    <cellStyle name="Comma 3 3 2 2 4 2 2 2 7" xfId="58534" xr:uid="{190A6EDE-2BA4-47D6-89EE-8B5A079DA7E8}"/>
    <cellStyle name="Comma 3 3 2 2 4 2 2 2 8" xfId="61161" xr:uid="{20116CDE-5EAE-4F75-A966-3B2663107F28}"/>
    <cellStyle name="Comma 3 3 2 2 4 2 2 2 9" xfId="31754" xr:uid="{507B5268-628D-4F39-8AF8-8986E1FA3940}"/>
    <cellStyle name="Comma 3 3 2 2 4 2 2 3" xfId="5744" xr:uid="{02DB0879-F9F8-4464-9F13-222DF30D77E3}"/>
    <cellStyle name="Comma 3 3 2 2 4 2 2 3 2" xfId="17302" xr:uid="{05393183-4474-4E15-8DE4-5B154A5A913C}"/>
    <cellStyle name="Comma 3 3 2 2 4 2 2 3 2 2" xfId="46709" xr:uid="{4B490B7D-E2E9-49BA-BC80-B02DC24C9E73}"/>
    <cellStyle name="Comma 3 3 2 2 4 2 2 3 2 3" xfId="27806" xr:uid="{5BF14FE7-3EBD-4EDC-965D-74D83AEC2DC7}"/>
    <cellStyle name="Comma 3 3 2 2 4 2 2 3 3" xfId="14149" xr:uid="{39DC3F36-789A-4B06-B500-1B21DFA3BC3E}"/>
    <cellStyle name="Comma 3 3 2 2 4 2 2 3 3 2" xfId="33319" xr:uid="{6857F18A-3130-4FEA-861A-D9674528DB52}"/>
    <cellStyle name="Comma 3 3 2 2 4 2 2 3 4" xfId="22554" xr:uid="{4E94F748-D726-4E6C-9056-AC6EC1370FEC}"/>
    <cellStyle name="Comma 3 3 2 2 4 2 2 4" xfId="3119" xr:uid="{A5958E2F-8D3A-47A3-AC0B-CD101C2075C6}"/>
    <cellStyle name="Comma 3 3 2 2 4 2 2 4 2" xfId="16774" xr:uid="{769EAAE6-DDA2-479A-963D-CE9CBCE47CEB}"/>
    <cellStyle name="Comma 3 3 2 2 4 2 2 4 2 2" xfId="49335" xr:uid="{C16F93CC-95F7-4617-B3B7-F51E991206AD}"/>
    <cellStyle name="Comma 3 3 2 2 4 2 2 4 3" xfId="35945" xr:uid="{7AF28116-9AC6-4B8B-AB16-20D6C9FF959D}"/>
    <cellStyle name="Comma 3 3 2 2 4 2 2 4 4" xfId="25180" xr:uid="{5C72F8F0-1CBB-4B4C-97C0-86BEBFF47AC0}"/>
    <cellStyle name="Comma 3 3 2 2 4 2 2 5" xfId="8370" xr:uid="{0B9EEDF0-FE96-4436-9C08-C75AA5ED5E89}"/>
    <cellStyle name="Comma 3 3 2 2 4 2 2 5 2" xfId="51961" xr:uid="{66702D88-9FDE-44C2-9C14-1740958572C8}"/>
    <cellStyle name="Comma 3 3 2 2 4 2 2 5 3" xfId="38571" xr:uid="{D848FE34-8402-4640-B8B4-9F6740E01826}"/>
    <cellStyle name="Comma 3 3 2 2 4 2 2 6" xfId="10996" xr:uid="{70CE99DC-0C27-45DE-BD6B-F5A49BB5EBB2}"/>
    <cellStyle name="Comma 3 3 2 2 4 2 2 6 2" xfId="54586" xr:uid="{A8B08B08-5B28-4889-B768-0E84A1931838}"/>
    <cellStyle name="Comma 3 3 2 2 4 2 2 6 3" xfId="41196" xr:uid="{C7C8B851-4514-42E2-AB48-EDB784F2F5C6}"/>
    <cellStyle name="Comma 3 3 2 2 4 2 2 7" xfId="13621" xr:uid="{6F76E481-7B15-4170-8DE5-A32C5A066DBA}"/>
    <cellStyle name="Comma 3 3 2 2 4 2 2 7 2" xfId="43822" xr:uid="{AB05E5AB-9B44-45D8-B2EE-40E01597BFA7}"/>
    <cellStyle name="Comma 3 3 2 2 4 2 2 8" xfId="57212" xr:uid="{8105896F-932A-4E75-90F2-45916040FBA7}"/>
    <cellStyle name="Comma 3 3 2 2 4 2 2 9" xfId="59839" xr:uid="{AA0334A9-899F-4448-860B-9F4557160759}"/>
    <cellStyle name="Comma 3 3 2 2 4 2 3" xfId="751" xr:uid="{00000000-0005-0000-0000-000088000000}"/>
    <cellStyle name="Comma 3 3 2 2 4 2 3 10" xfId="30692" xr:uid="{44A0C44D-C496-45FB-BF5D-1154EE22F04D}"/>
    <cellStyle name="Comma 3 3 2 2 4 2 3 11" xfId="20188" xr:uid="{51D277C0-7E88-4DC8-A83E-E08A9EB309E5}"/>
    <cellStyle name="Comma 3 3 2 2 4 2 3 2" xfId="2074" xr:uid="{04B8EC14-E02A-4224-8F89-09298C4D6E58}"/>
    <cellStyle name="Comma 3 3 2 2 4 2 3 2 10" xfId="21510" xr:uid="{9616DBD6-F1F2-4F4E-8C34-A76D6DF5FE92}"/>
    <cellStyle name="Comma 3 3 2 2 4 2 3 2 2" xfId="7326" xr:uid="{B780A55E-A478-4B2C-A49E-38B2AEEB8581}"/>
    <cellStyle name="Comma 3 3 2 2 4 2 3 2 2 2" xfId="18884" xr:uid="{8ED19D27-DC59-4C5F-A015-D9DEF08B67B7}"/>
    <cellStyle name="Comma 3 3 2 2 4 2 3 2 2 2 2" xfId="48291" xr:uid="{C683E65D-822A-488B-AF67-65D66FD04B51}"/>
    <cellStyle name="Comma 3 3 2 2 4 2 3 2 2 2 3" xfId="29388" xr:uid="{37C0F5F6-A7BB-4A8C-8708-425A6B24D88C}"/>
    <cellStyle name="Comma 3 3 2 2 4 2 3 2 2 3" xfId="34901" xr:uid="{B9258E7F-26EB-4811-865D-BC47F757AE14}"/>
    <cellStyle name="Comma 3 3 2 2 4 2 3 2 2 4" xfId="24136" xr:uid="{F58FB043-1655-49AB-BB0A-77E163E05016}"/>
    <cellStyle name="Comma 3 3 2 2 4 2 3 2 3" xfId="4701" xr:uid="{B14DC39F-81E7-4B31-96D6-FEF6108084CF}"/>
    <cellStyle name="Comma 3 3 2 2 4 2 3 2 3 2" xfId="50917" xr:uid="{C3FE538E-3A76-4566-B9BF-ACB03A1EF528}"/>
    <cellStyle name="Comma 3 3 2 2 4 2 3 2 3 3" xfId="37527" xr:uid="{73D3C879-4A5B-4618-A1DC-5B4CE9AEAC21}"/>
    <cellStyle name="Comma 3 3 2 2 4 2 3 2 3 4" xfId="26762" xr:uid="{3489F57C-4FD1-442D-9A75-C040B85A10FF}"/>
    <cellStyle name="Comma 3 3 2 2 4 2 3 2 4" xfId="9952" xr:uid="{65A31045-3F4E-47B6-A26D-6A1B754E6E52}"/>
    <cellStyle name="Comma 3 3 2 2 4 2 3 2 4 2" xfId="53543" xr:uid="{3CC565D5-3699-45F8-99EB-A11BC68DBA55}"/>
    <cellStyle name="Comma 3 3 2 2 4 2 3 2 4 3" xfId="40153" xr:uid="{59935495-3C0C-4072-8937-B6A475D4D25B}"/>
    <cellStyle name="Comma 3 3 2 2 4 2 3 2 5" xfId="12578" xr:uid="{51C3B157-A515-4A70-87DD-895CCB730515}"/>
    <cellStyle name="Comma 3 3 2 2 4 2 3 2 5 2" xfId="56168" xr:uid="{26D27CBE-01E3-469E-B82D-9E850C4507EE}"/>
    <cellStyle name="Comma 3 3 2 2 4 2 3 2 5 3" xfId="42778" xr:uid="{EA7D726B-4389-4167-96C9-E9415D6D182A}"/>
    <cellStyle name="Comma 3 3 2 2 4 2 3 2 6" xfId="15731" xr:uid="{DD661DB2-C5D4-4C47-BD36-CF38CFFE41AB}"/>
    <cellStyle name="Comma 3 3 2 2 4 2 3 2 6 2" xfId="45404" xr:uid="{E14F1B42-CC54-495D-B1CD-0A57DDBD1B49}"/>
    <cellStyle name="Comma 3 3 2 2 4 2 3 2 7" xfId="58794" xr:uid="{F875604B-C4E1-4F72-8DF2-B36E67EDCFF0}"/>
    <cellStyle name="Comma 3 3 2 2 4 2 3 2 8" xfId="61421" xr:uid="{C499AB3D-3E6D-43AF-8F03-B694AE84BCEE}"/>
    <cellStyle name="Comma 3 3 2 2 4 2 3 2 9" xfId="32014" xr:uid="{CFCB59E1-F739-4913-B7BF-35E8F85BD4BD}"/>
    <cellStyle name="Comma 3 3 2 2 4 2 3 3" xfId="6004" xr:uid="{FCAFBC50-6B6A-4654-841B-971DECEF7029}"/>
    <cellStyle name="Comma 3 3 2 2 4 2 3 3 2" xfId="17562" xr:uid="{6C742807-5181-492B-A747-61C3A792C760}"/>
    <cellStyle name="Comma 3 3 2 2 4 2 3 3 2 2" xfId="46969" xr:uid="{D6EA301B-16BC-4C2F-BCFD-6B68D0E4D05A}"/>
    <cellStyle name="Comma 3 3 2 2 4 2 3 3 2 3" xfId="28066" xr:uid="{655EA768-3C98-4AD5-85D6-5E02A0F696B5}"/>
    <cellStyle name="Comma 3 3 2 2 4 2 3 3 3" xfId="33579" xr:uid="{7BCA6613-85B4-4703-AE91-FDD8E87E471A}"/>
    <cellStyle name="Comma 3 3 2 2 4 2 3 3 4" xfId="22814" xr:uid="{F51EE248-8E30-4733-875C-AE57BC7F70E8}"/>
    <cellStyle name="Comma 3 3 2 2 4 2 3 4" xfId="3379" xr:uid="{7CAA124D-BC45-4F2E-BED5-AC25BE1FB642}"/>
    <cellStyle name="Comma 3 3 2 2 4 2 3 4 2" xfId="49595" xr:uid="{0D327AB5-9181-43F4-8735-6537C05109AF}"/>
    <cellStyle name="Comma 3 3 2 2 4 2 3 4 3" xfId="36205" xr:uid="{5EB1F286-971C-4F1A-B18C-ED7D09D22665}"/>
    <cellStyle name="Comma 3 3 2 2 4 2 3 4 4" xfId="25440" xr:uid="{C95F7C16-5514-4FFD-8985-35F844F2FA73}"/>
    <cellStyle name="Comma 3 3 2 2 4 2 3 5" xfId="8630" xr:uid="{3BBBA5F7-FA8A-434C-872E-A3282E1B33CB}"/>
    <cellStyle name="Comma 3 3 2 2 4 2 3 5 2" xfId="52221" xr:uid="{5BFF31AC-F8CB-42AD-8CEB-5308C62A17A9}"/>
    <cellStyle name="Comma 3 3 2 2 4 2 3 5 3" xfId="38831" xr:uid="{CD1FCF04-3824-4730-9FFA-3344CC957778}"/>
    <cellStyle name="Comma 3 3 2 2 4 2 3 6" xfId="11256" xr:uid="{81820D36-0CC0-4DD2-9E9F-6C083E94ECCC}"/>
    <cellStyle name="Comma 3 3 2 2 4 2 3 6 2" xfId="54846" xr:uid="{04EDFE9F-0EFB-4BA7-8C1C-4B655D15AF7A}"/>
    <cellStyle name="Comma 3 3 2 2 4 2 3 6 3" xfId="41456" xr:uid="{69B9A2D9-9319-46C3-9A16-CB015A73EC9A}"/>
    <cellStyle name="Comma 3 3 2 2 4 2 3 7" xfId="14409" xr:uid="{478EBE37-4753-45C6-8C37-FC9700EA5E54}"/>
    <cellStyle name="Comma 3 3 2 2 4 2 3 7 2" xfId="44082" xr:uid="{438CD30A-3D6D-4A9D-8ED8-09EEE1380F44}"/>
    <cellStyle name="Comma 3 3 2 2 4 2 3 8" xfId="57472" xr:uid="{A7338FFB-5283-4DC3-A7E1-70DD0A68C0FE}"/>
    <cellStyle name="Comma 3 3 2 2 4 2 3 9" xfId="60099" xr:uid="{5EEC0582-D54E-4053-8657-6F226CDAAE94}"/>
    <cellStyle name="Comma 3 3 2 2 4 2 4" xfId="1011" xr:uid="{00000000-0005-0000-0000-000089000000}"/>
    <cellStyle name="Comma 3 3 2 2 4 2 4 10" xfId="30952" xr:uid="{D24D5D05-BCAC-481D-A715-2D8F779C38B3}"/>
    <cellStyle name="Comma 3 3 2 2 4 2 4 11" xfId="20448" xr:uid="{5C1F3136-01F8-4972-853E-39DB91368455}"/>
    <cellStyle name="Comma 3 3 2 2 4 2 4 2" xfId="2334" xr:uid="{E8902BE1-4892-4AE1-BC85-17A90F77CB40}"/>
    <cellStyle name="Comma 3 3 2 2 4 2 4 2 10" xfId="21770" xr:uid="{21D63126-87CC-4F36-A23E-3948489CDD2F}"/>
    <cellStyle name="Comma 3 3 2 2 4 2 4 2 2" xfId="7586" xr:uid="{96616303-44D3-4416-87CB-322164DCE83C}"/>
    <cellStyle name="Comma 3 3 2 2 4 2 4 2 2 2" xfId="19144" xr:uid="{DD7F578A-7080-4003-812F-E5380744EBC0}"/>
    <cellStyle name="Comma 3 3 2 2 4 2 4 2 2 2 2" xfId="48551" xr:uid="{8A225B30-7DF0-4BE0-9EA0-8FFEA0632118}"/>
    <cellStyle name="Comma 3 3 2 2 4 2 4 2 2 2 3" xfId="29648" xr:uid="{A2CED69D-DE90-4D1F-8579-B2AF4D8584E1}"/>
    <cellStyle name="Comma 3 3 2 2 4 2 4 2 2 3" xfId="35161" xr:uid="{72C4CE98-E9B6-4BCD-AF57-9AE2CA82A91F}"/>
    <cellStyle name="Comma 3 3 2 2 4 2 4 2 2 4" xfId="24396" xr:uid="{72D32925-E729-45DD-AEEA-63BAD0155008}"/>
    <cellStyle name="Comma 3 3 2 2 4 2 4 2 3" xfId="4961" xr:uid="{EEA2C6A8-5312-4301-A877-7266F4BF7315}"/>
    <cellStyle name="Comma 3 3 2 2 4 2 4 2 3 2" xfId="51177" xr:uid="{7A1DE05B-5C6E-4B5D-9C95-DF1CA7430827}"/>
    <cellStyle name="Comma 3 3 2 2 4 2 4 2 3 3" xfId="37787" xr:uid="{0F05E617-7693-4DDF-8EB9-75E62872E1B5}"/>
    <cellStyle name="Comma 3 3 2 2 4 2 4 2 3 4" xfId="27022" xr:uid="{6E6A5C78-DAFA-47C5-A2D6-2548A2F7E743}"/>
    <cellStyle name="Comma 3 3 2 2 4 2 4 2 4" xfId="10212" xr:uid="{463C8C86-6011-46F6-B150-3F587B0830B8}"/>
    <cellStyle name="Comma 3 3 2 2 4 2 4 2 4 2" xfId="53803" xr:uid="{E4741BE4-A533-4103-89ED-3CCE152D7ABC}"/>
    <cellStyle name="Comma 3 3 2 2 4 2 4 2 4 3" xfId="40413" xr:uid="{D44904CD-169E-4B08-9ADE-031FC22954A9}"/>
    <cellStyle name="Comma 3 3 2 2 4 2 4 2 5" xfId="12838" xr:uid="{DB5AD989-BE5D-4179-A3D3-CC84E5BD7DF4}"/>
    <cellStyle name="Comma 3 3 2 2 4 2 4 2 5 2" xfId="56428" xr:uid="{83E52B4A-0679-4732-BE94-1E0AA2A6F03F}"/>
    <cellStyle name="Comma 3 3 2 2 4 2 4 2 5 3" xfId="43038" xr:uid="{B491820A-D539-4DED-84B5-33B13874A544}"/>
    <cellStyle name="Comma 3 3 2 2 4 2 4 2 6" xfId="15991" xr:uid="{685F57CF-4629-4169-9EE8-B78A3FC5DDE2}"/>
    <cellStyle name="Comma 3 3 2 2 4 2 4 2 6 2" xfId="45664" xr:uid="{4D12EB47-783B-48CD-819F-2EFAB94C1EDD}"/>
    <cellStyle name="Comma 3 3 2 2 4 2 4 2 7" xfId="59054" xr:uid="{04B2EF06-21EA-471A-9D4F-F5F6D1F0D7BD}"/>
    <cellStyle name="Comma 3 3 2 2 4 2 4 2 8" xfId="61681" xr:uid="{F4BCACCC-12F0-445C-B56C-9DE30C168DDD}"/>
    <cellStyle name="Comma 3 3 2 2 4 2 4 2 9" xfId="32274" xr:uid="{902AB94E-2409-4410-A2D9-F3138427A647}"/>
    <cellStyle name="Comma 3 3 2 2 4 2 4 3" xfId="6264" xr:uid="{8E524DC7-B908-4618-84B0-3B50A488F1BA}"/>
    <cellStyle name="Comma 3 3 2 2 4 2 4 3 2" xfId="17822" xr:uid="{19EF8FC8-809C-4C5D-AD24-B5DC1A1DF5B3}"/>
    <cellStyle name="Comma 3 3 2 2 4 2 4 3 2 2" xfId="47229" xr:uid="{BE7DBFD5-97D4-4F75-993E-810347A454EB}"/>
    <cellStyle name="Comma 3 3 2 2 4 2 4 3 2 3" xfId="28326" xr:uid="{BFE347DE-3FA6-43E7-A14B-84FBFA4E5F11}"/>
    <cellStyle name="Comma 3 3 2 2 4 2 4 3 3" xfId="33839" xr:uid="{3D062508-0C7A-4B6B-8713-203BD29FE9F1}"/>
    <cellStyle name="Comma 3 3 2 2 4 2 4 3 4" xfId="23074" xr:uid="{CBD189A1-B760-4962-8A00-247F933AEBF7}"/>
    <cellStyle name="Comma 3 3 2 2 4 2 4 4" xfId="3639" xr:uid="{643B4580-1555-4E5B-890E-FF90F804FC92}"/>
    <cellStyle name="Comma 3 3 2 2 4 2 4 4 2" xfId="49855" xr:uid="{51147D5D-2581-4F25-8A8D-9B8EC43E562F}"/>
    <cellStyle name="Comma 3 3 2 2 4 2 4 4 3" xfId="36465" xr:uid="{8A341D8A-2B8C-4E7E-BF50-D82226E379E2}"/>
    <cellStyle name="Comma 3 3 2 2 4 2 4 4 4" xfId="25700" xr:uid="{1B2773B7-AABD-498A-94AF-AC6D0C3178BC}"/>
    <cellStyle name="Comma 3 3 2 2 4 2 4 5" xfId="8890" xr:uid="{FC381544-D8A0-4B9E-BC85-06421FBA0C45}"/>
    <cellStyle name="Comma 3 3 2 2 4 2 4 5 2" xfId="52481" xr:uid="{A0E287BC-F232-4F2D-B6B2-CCC5E1F02947}"/>
    <cellStyle name="Comma 3 3 2 2 4 2 4 5 3" xfId="39091" xr:uid="{7F9B1200-8C29-4CA0-B293-1818CEAF5E46}"/>
    <cellStyle name="Comma 3 3 2 2 4 2 4 6" xfId="11516" xr:uid="{C7F5AE28-09A0-4165-8500-0639CF8F277D}"/>
    <cellStyle name="Comma 3 3 2 2 4 2 4 6 2" xfId="55106" xr:uid="{64745B77-8F8A-4B09-B2F8-A7C6D46415A3}"/>
    <cellStyle name="Comma 3 3 2 2 4 2 4 6 3" xfId="41716" xr:uid="{A6AAF3F6-353F-4D18-9F81-0F68BFD91A4E}"/>
    <cellStyle name="Comma 3 3 2 2 4 2 4 7" xfId="14669" xr:uid="{7165DE9A-D4D6-4DA9-B45A-7792EDD781BA}"/>
    <cellStyle name="Comma 3 3 2 2 4 2 4 7 2" xfId="44342" xr:uid="{F447C879-1695-4699-A110-16601908B79A}"/>
    <cellStyle name="Comma 3 3 2 2 4 2 4 8" xfId="57732" xr:uid="{5D6E8FE9-E935-433D-AF71-C7ED6582AA02}"/>
    <cellStyle name="Comma 3 3 2 2 4 2 4 9" xfId="60359" xr:uid="{15454E9F-6BDF-4251-BC89-E0DCDD8363FB}"/>
    <cellStyle name="Comma 3 3 2 2 4 2 5" xfId="1291" xr:uid="{556828E1-2984-4A84-AF1E-A1F2030891C3}"/>
    <cellStyle name="Comma 3 3 2 2 4 2 5 10" xfId="20728" xr:uid="{B078B5CB-9B0D-43A2-B104-5FD205E7B164}"/>
    <cellStyle name="Comma 3 3 2 2 4 2 5 2" xfId="6544" xr:uid="{11996518-625F-412D-9FEC-6A22944C3982}"/>
    <cellStyle name="Comma 3 3 2 2 4 2 5 2 2" xfId="18102" xr:uid="{5748B455-D7BD-40B4-A331-C77E6C8FD404}"/>
    <cellStyle name="Comma 3 3 2 2 4 2 5 2 2 2" xfId="47509" xr:uid="{9E17E7A2-BEE4-492A-B0B0-CA742D74F093}"/>
    <cellStyle name="Comma 3 3 2 2 4 2 5 2 2 3" xfId="28606" xr:uid="{6849045A-989D-4A8B-BE75-E0D2998BD839}"/>
    <cellStyle name="Comma 3 3 2 2 4 2 5 2 3" xfId="34119" xr:uid="{A528FFFA-F788-4B38-BBE4-FD10E955003C}"/>
    <cellStyle name="Comma 3 3 2 2 4 2 5 2 4" xfId="23354" xr:uid="{54EAE4E2-EF7C-4998-BEE4-4FD184ED3135}"/>
    <cellStyle name="Comma 3 3 2 2 4 2 5 3" xfId="3919" xr:uid="{CD75F6EC-BB56-416E-9129-0BFB97E69BFA}"/>
    <cellStyle name="Comma 3 3 2 2 4 2 5 3 2" xfId="50135" xr:uid="{CC9AFB45-FF61-4DB4-A85B-F55A88290D0E}"/>
    <cellStyle name="Comma 3 3 2 2 4 2 5 3 3" xfId="36745" xr:uid="{1C76D4DC-946C-4CA3-9989-FC9B8ECFC684}"/>
    <cellStyle name="Comma 3 3 2 2 4 2 5 3 4" xfId="25980" xr:uid="{2226A8AD-C750-46E1-A89E-5C36F496F949}"/>
    <cellStyle name="Comma 3 3 2 2 4 2 5 4" xfId="9170" xr:uid="{2C76F468-FE99-4D00-9322-7C5152039207}"/>
    <cellStyle name="Comma 3 3 2 2 4 2 5 4 2" xfId="52761" xr:uid="{DE6A1E66-4DF6-4350-B230-254356C561A1}"/>
    <cellStyle name="Comma 3 3 2 2 4 2 5 4 3" xfId="39371" xr:uid="{63FEFE63-DF9E-4705-A6FC-8B6712583651}"/>
    <cellStyle name="Comma 3 3 2 2 4 2 5 5" xfId="11796" xr:uid="{58ACFC24-8514-47C8-9A40-4650E4CE758F}"/>
    <cellStyle name="Comma 3 3 2 2 4 2 5 5 2" xfId="55386" xr:uid="{F0F7D06C-563B-4C74-9D25-AA34F5C124F4}"/>
    <cellStyle name="Comma 3 3 2 2 4 2 5 5 3" xfId="41996" xr:uid="{C6C657AE-84EB-4DE7-B51A-32C2DF85AE2D}"/>
    <cellStyle name="Comma 3 3 2 2 4 2 5 6" xfId="14949" xr:uid="{8613A24F-1327-4433-BC6F-B25AC1633095}"/>
    <cellStyle name="Comma 3 3 2 2 4 2 5 6 2" xfId="44622" xr:uid="{D7655B73-59E0-478D-AD34-7DAE7D5D66C0}"/>
    <cellStyle name="Comma 3 3 2 2 4 2 5 7" xfId="58012" xr:uid="{1338A259-3FBF-4DE2-9DD1-AFBE39F5183E}"/>
    <cellStyle name="Comma 3 3 2 2 4 2 5 8" xfId="60639" xr:uid="{DD3A107A-B072-494A-BCD1-13A069DC3144}"/>
    <cellStyle name="Comma 3 3 2 2 4 2 5 9" xfId="31232" xr:uid="{E32529C4-168F-416F-9AFB-5770186B6455}"/>
    <cellStyle name="Comma 3 3 2 2 4 2 6" xfId="1554" xr:uid="{E8D30EC3-41E7-415B-AA1B-BB99F6149CEE}"/>
    <cellStyle name="Comma 3 3 2 2 4 2 6 10" xfId="20990" xr:uid="{E98ABD88-FAAA-4DDC-A868-B694EC0D7576}"/>
    <cellStyle name="Comma 3 3 2 2 4 2 6 2" xfId="6806" xr:uid="{61DD10E3-A2DB-4EC7-A794-F5723A09A30F}"/>
    <cellStyle name="Comma 3 3 2 2 4 2 6 2 2" xfId="18364" xr:uid="{D2CE9761-396C-48A9-9C00-F5448CA3DAC7}"/>
    <cellStyle name="Comma 3 3 2 2 4 2 6 2 2 2" xfId="47771" xr:uid="{468B7237-56EF-45E8-AA35-F394C4CAD0D0}"/>
    <cellStyle name="Comma 3 3 2 2 4 2 6 2 2 3" xfId="28868" xr:uid="{BE6B6D17-74C0-4E79-A1F1-2668B6139335}"/>
    <cellStyle name="Comma 3 3 2 2 4 2 6 2 3" xfId="34381" xr:uid="{7210E50D-356D-414E-8F54-F18F1AED0DB0}"/>
    <cellStyle name="Comma 3 3 2 2 4 2 6 2 4" xfId="23616" xr:uid="{19B3AF2B-9936-4ED2-82A2-AE26DCAA800F}"/>
    <cellStyle name="Comma 3 3 2 2 4 2 6 3" xfId="4181" xr:uid="{4333A297-8819-47DF-A3ED-95923CF2709D}"/>
    <cellStyle name="Comma 3 3 2 2 4 2 6 3 2" xfId="50397" xr:uid="{A183A6D4-66F8-4E91-989A-C4F2B90099DE}"/>
    <cellStyle name="Comma 3 3 2 2 4 2 6 3 3" xfId="37007" xr:uid="{4C3D9EAA-D5AE-4D82-B5F7-A741C71979D1}"/>
    <cellStyle name="Comma 3 3 2 2 4 2 6 3 4" xfId="26242" xr:uid="{B520D267-55E5-4E7E-8A35-D5399AF06EC4}"/>
    <cellStyle name="Comma 3 3 2 2 4 2 6 4" xfId="9432" xr:uid="{B4E47210-B4C8-4E9D-A6A5-E90D00E16127}"/>
    <cellStyle name="Comma 3 3 2 2 4 2 6 4 2" xfId="53023" xr:uid="{B391E12F-8F3E-487C-A7F9-F4F32827E615}"/>
    <cellStyle name="Comma 3 3 2 2 4 2 6 4 3" xfId="39633" xr:uid="{037A49A6-6D31-4F13-8491-2848D871B33E}"/>
    <cellStyle name="Comma 3 3 2 2 4 2 6 5" xfId="12058" xr:uid="{2E984463-30C5-4D0B-A3F4-EE5093FB1403}"/>
    <cellStyle name="Comma 3 3 2 2 4 2 6 5 2" xfId="55648" xr:uid="{D70C59CC-0048-45C9-B1CB-13969A414E0F}"/>
    <cellStyle name="Comma 3 3 2 2 4 2 6 5 3" xfId="42258" xr:uid="{25B275F0-6830-4867-B1FD-2BD1DF374941}"/>
    <cellStyle name="Comma 3 3 2 2 4 2 6 6" xfId="15211" xr:uid="{021C6E1A-A4D8-4576-A35D-C515A93C1BC9}"/>
    <cellStyle name="Comma 3 3 2 2 4 2 6 6 2" xfId="44884" xr:uid="{E87D6EC4-049F-4741-B22E-AF796D70E30C}"/>
    <cellStyle name="Comma 3 3 2 2 4 2 6 7" xfId="58274" xr:uid="{48BCF77C-81A6-4F99-AA42-52571DBCFC55}"/>
    <cellStyle name="Comma 3 3 2 2 4 2 6 8" xfId="60901" xr:uid="{10442F67-9E89-49BE-AEFE-056F60F465DB}"/>
    <cellStyle name="Comma 3 3 2 2 4 2 6 9" xfId="31494" xr:uid="{AEE96E7A-E646-4E0A-9BBE-685888AD7D7D}"/>
    <cellStyle name="Comma 3 3 2 2 4 2 7" xfId="2597" xr:uid="{DF56E509-5D02-4466-8615-FE1608A06E3D}"/>
    <cellStyle name="Comma 3 3 2 2 4 2 7 10" xfId="22032" xr:uid="{D0F822BD-6ACE-43A0-9ADB-4856EA62545E}"/>
    <cellStyle name="Comma 3 3 2 2 4 2 7 2" xfId="7848" xr:uid="{B5F3FE67-0CCC-4E13-ABAD-A93BCF6B5C2F}"/>
    <cellStyle name="Comma 3 3 2 2 4 2 7 2 2" xfId="19406" xr:uid="{BE5D13AD-6005-4D62-B499-E721950D923E}"/>
    <cellStyle name="Comma 3 3 2 2 4 2 7 2 2 2" xfId="48813" xr:uid="{69B23EC0-B73B-4857-BF91-B9CC81C5F0E7}"/>
    <cellStyle name="Comma 3 3 2 2 4 2 7 2 2 3" xfId="29910" xr:uid="{488C3FA4-E002-40C5-86B8-E0D9DC25D6E2}"/>
    <cellStyle name="Comma 3 3 2 2 4 2 7 2 3" xfId="35423" xr:uid="{5D8088E0-329A-4F38-9995-3B29CA99F9EC}"/>
    <cellStyle name="Comma 3 3 2 2 4 2 7 2 4" xfId="24658" xr:uid="{32F8A923-F150-4459-857D-E9E2B02EB46B}"/>
    <cellStyle name="Comma 3 3 2 2 4 2 7 3" xfId="5223" xr:uid="{927FBCE1-BE5F-499C-994E-BDCDB383E507}"/>
    <cellStyle name="Comma 3 3 2 2 4 2 7 3 2" xfId="51439" xr:uid="{E35AE6C3-C23E-4CD6-887E-C41C4E7C1A0F}"/>
    <cellStyle name="Comma 3 3 2 2 4 2 7 3 3" xfId="38049" xr:uid="{D932EB35-75D0-4D0B-9EDF-BC66277FEDE0}"/>
    <cellStyle name="Comma 3 3 2 2 4 2 7 3 4" xfId="27284" xr:uid="{49A0F2D9-4E9C-4F58-8D7C-8F137714B877}"/>
    <cellStyle name="Comma 3 3 2 2 4 2 7 4" xfId="10474" xr:uid="{EEFE90E3-1416-4871-81EF-FA6906038FE3}"/>
    <cellStyle name="Comma 3 3 2 2 4 2 7 4 2" xfId="54065" xr:uid="{A16829AF-3995-44D3-8E38-5E2B73465B89}"/>
    <cellStyle name="Comma 3 3 2 2 4 2 7 4 3" xfId="40675" xr:uid="{21F5DC8F-DC45-45E4-BE30-EE665F573753}"/>
    <cellStyle name="Comma 3 3 2 2 4 2 7 5" xfId="13100" xr:uid="{1449EE9C-20CD-4E9C-B728-D5C5F4E985D0}"/>
    <cellStyle name="Comma 3 3 2 2 4 2 7 5 2" xfId="56690" xr:uid="{6E7A38A5-9EA3-460C-9649-E9D9D8674034}"/>
    <cellStyle name="Comma 3 3 2 2 4 2 7 5 3" xfId="43300" xr:uid="{2AE9B934-253F-4AC2-8A82-072F4A2E9EA6}"/>
    <cellStyle name="Comma 3 3 2 2 4 2 7 6" xfId="16253" xr:uid="{AC1C2937-6DC5-42D3-885E-97D3CE498202}"/>
    <cellStyle name="Comma 3 3 2 2 4 2 7 6 2" xfId="45926" xr:uid="{5CFC3664-F34B-4AFA-854F-75A087B82A55}"/>
    <cellStyle name="Comma 3 3 2 2 4 2 7 7" xfId="59316" xr:uid="{7CBF224A-FA46-477A-9BF7-44512C7D2FE7}"/>
    <cellStyle name="Comma 3 3 2 2 4 2 7 8" xfId="61943" xr:uid="{64CCB789-F93B-4A7B-A675-A9D99D66B57D}"/>
    <cellStyle name="Comma 3 3 2 2 4 2 7 9" xfId="32536" xr:uid="{EF88FB75-8DE2-4B92-9389-134F3C1769D4}"/>
    <cellStyle name="Comma 3 3 2 2 4 2 8" xfId="5484" xr:uid="{C43A7ED6-3981-4316-B62C-C6C0810314C4}"/>
    <cellStyle name="Comma 3 3 2 2 4 2 8 2" xfId="17042" xr:uid="{FBF3B739-2501-4412-8E50-EFE46BB4B311}"/>
    <cellStyle name="Comma 3 3 2 2 4 2 8 2 2" xfId="46188" xr:uid="{D5EA52AA-1624-467F-91DF-F695F9132BEE}"/>
    <cellStyle name="Comma 3 3 2 2 4 2 8 2 3" xfId="27546" xr:uid="{EFB54A86-BB01-4751-B5B7-851C15A24BE0}"/>
    <cellStyle name="Comma 3 3 2 2 4 2 8 3" xfId="13889" xr:uid="{4E9C5DE0-6288-40ED-BCF5-4AB2973DAF5D}"/>
    <cellStyle name="Comma 3 3 2 2 4 2 8 3 2" xfId="32798" xr:uid="{0FD109AB-5AC4-4BC7-8ED9-B7A9FE7D62DF}"/>
    <cellStyle name="Comma 3 3 2 2 4 2 8 4" xfId="22294" xr:uid="{B650D585-463B-4285-B884-3BA2306462B6}"/>
    <cellStyle name="Comma 3 3 2 2 4 2 9" xfId="2859" xr:uid="{CBDF0BD1-5DC9-4395-960B-65BDEB40CC50}"/>
    <cellStyle name="Comma 3 3 2 2 4 2 9 2" xfId="16514" xr:uid="{B34F942B-FFEB-4B4F-8977-647C4C29706D}"/>
    <cellStyle name="Comma 3 3 2 2 4 2 9 2 2" xfId="46449" xr:uid="{0FC3A0AF-60D6-47B1-9195-756B42CADDFC}"/>
    <cellStyle name="Comma 3 3 2 2 4 2 9 3" xfId="33059" xr:uid="{0B4031DB-AD4F-4469-B0CB-70698A1A5B9E}"/>
    <cellStyle name="Comma 3 3 2 2 4 2 9 4" xfId="24920" xr:uid="{ACD9CA38-9FC1-42DA-9C81-163BECAE743E}"/>
    <cellStyle name="Comma 3 3 2 2 4 3" xfId="353" xr:uid="{00000000-0005-0000-0000-00008A000000}"/>
    <cellStyle name="Comma 3 3 2 2 4 3 10" xfId="30294" xr:uid="{87868849-53CE-4A8F-B2E2-DDF538B6F6D8}"/>
    <cellStyle name="Comma 3 3 2 2 4 3 11" xfId="19790" xr:uid="{324E2D36-DF2A-476F-AEA7-EB6EB44546C6}"/>
    <cellStyle name="Comma 3 3 2 2 4 3 2" xfId="1676" xr:uid="{39635872-A143-4BE0-9F05-692B7BBB5623}"/>
    <cellStyle name="Comma 3 3 2 2 4 3 2 10" xfId="21112" xr:uid="{B1FC18D2-3801-4405-BA1A-5F7D8F153207}"/>
    <cellStyle name="Comma 3 3 2 2 4 3 2 2" xfId="6928" xr:uid="{A3359494-6918-4889-8D62-04E59C017A29}"/>
    <cellStyle name="Comma 3 3 2 2 4 3 2 2 2" xfId="18486" xr:uid="{DA2E29E6-13AE-42E7-8ADC-1F77323A3DC8}"/>
    <cellStyle name="Comma 3 3 2 2 4 3 2 2 2 2" xfId="47893" xr:uid="{81AE09DA-4565-45A3-AF79-40159BC22B33}"/>
    <cellStyle name="Comma 3 3 2 2 4 3 2 2 2 3" xfId="28990" xr:uid="{0F66CF3E-FB1A-4A89-BA31-A22D1C8D63A4}"/>
    <cellStyle name="Comma 3 3 2 2 4 3 2 2 3" xfId="34503" xr:uid="{ACED94E7-C0CE-4749-B5A8-37C7B60CE62D}"/>
    <cellStyle name="Comma 3 3 2 2 4 3 2 2 4" xfId="23738" xr:uid="{4334D03F-E8EC-4A63-A7CB-D10A4BC2D554}"/>
    <cellStyle name="Comma 3 3 2 2 4 3 2 3" xfId="4303" xr:uid="{0C948E41-3C0C-4012-83F5-A13A706DC9C0}"/>
    <cellStyle name="Comma 3 3 2 2 4 3 2 3 2" xfId="50519" xr:uid="{57F8DDAF-450E-4202-9E15-A49B3951BB67}"/>
    <cellStyle name="Comma 3 3 2 2 4 3 2 3 3" xfId="37129" xr:uid="{44D08B0D-109E-4B31-8FEA-6F480FB21D7F}"/>
    <cellStyle name="Comma 3 3 2 2 4 3 2 3 4" xfId="26364" xr:uid="{81C7ED84-7E80-45F9-9ECA-777159BA5E09}"/>
    <cellStyle name="Comma 3 3 2 2 4 3 2 4" xfId="9554" xr:uid="{9D05CD5C-BB45-4D81-A4E6-3E88C61B1E3E}"/>
    <cellStyle name="Comma 3 3 2 2 4 3 2 4 2" xfId="53145" xr:uid="{442F67E2-51C9-4441-9903-59DD3AFE0EA3}"/>
    <cellStyle name="Comma 3 3 2 2 4 3 2 4 3" xfId="39755" xr:uid="{DDA5C7A2-318E-4235-9C0F-A7B8756A4838}"/>
    <cellStyle name="Comma 3 3 2 2 4 3 2 5" xfId="12180" xr:uid="{20E74ECB-A2B1-403F-B769-0B3636B079C9}"/>
    <cellStyle name="Comma 3 3 2 2 4 3 2 5 2" xfId="55770" xr:uid="{4445C219-91C2-4963-87FC-CF0F1CFC98C1}"/>
    <cellStyle name="Comma 3 3 2 2 4 3 2 5 3" xfId="42380" xr:uid="{BA84DECF-4C42-4871-BD38-0B4A604C7AA7}"/>
    <cellStyle name="Comma 3 3 2 2 4 3 2 6" xfId="15333" xr:uid="{4B7F637D-617C-4D49-8A8D-D915FC7A0BBB}"/>
    <cellStyle name="Comma 3 3 2 2 4 3 2 6 2" xfId="45006" xr:uid="{1DACEA85-A2FD-4BB3-B171-B7D7B8E81675}"/>
    <cellStyle name="Comma 3 3 2 2 4 3 2 7" xfId="58396" xr:uid="{65CB91A9-06A5-47C4-B6EA-F5DEEA42B123}"/>
    <cellStyle name="Comma 3 3 2 2 4 3 2 8" xfId="61023" xr:uid="{47C932FC-FE1C-491F-982B-54F04BBA5A92}"/>
    <cellStyle name="Comma 3 3 2 2 4 3 2 9" xfId="31616" xr:uid="{608B9751-086F-413D-9FDF-92150E9EDBD9}"/>
    <cellStyle name="Comma 3 3 2 2 4 3 3" xfId="5606" xr:uid="{AA2F7331-0305-43A3-9AFD-8ECFE9149E3F}"/>
    <cellStyle name="Comma 3 3 2 2 4 3 3 2" xfId="17164" xr:uid="{46D533C6-621B-4975-8361-EF08E842B165}"/>
    <cellStyle name="Comma 3 3 2 2 4 3 3 2 2" xfId="46571" xr:uid="{3F8F7D52-A368-4817-A6BD-D4A6940F7F8B}"/>
    <cellStyle name="Comma 3 3 2 2 4 3 3 2 3" xfId="27668" xr:uid="{7B75927E-2348-4184-9D85-2E924388F368}"/>
    <cellStyle name="Comma 3 3 2 2 4 3 3 3" xfId="14011" xr:uid="{57CC2A07-2E73-4F20-B047-FE6EEDD8910D}"/>
    <cellStyle name="Comma 3 3 2 2 4 3 3 3 2" xfId="33181" xr:uid="{AA231324-B8FA-4AFD-88A2-75D5AD0D78F9}"/>
    <cellStyle name="Comma 3 3 2 2 4 3 3 4" xfId="22416" xr:uid="{74BE99DC-3370-4B23-A965-FF860111F1AD}"/>
    <cellStyle name="Comma 3 3 2 2 4 3 4" xfId="2981" xr:uid="{F70518FC-8278-40AA-AB7A-D503FAC148E5}"/>
    <cellStyle name="Comma 3 3 2 2 4 3 4 2" xfId="16636" xr:uid="{92EC3B1A-BB91-4CF5-AD1B-0D96504A9A7D}"/>
    <cellStyle name="Comma 3 3 2 2 4 3 4 2 2" xfId="49197" xr:uid="{EB61B655-03DD-4B0C-8275-902B1530B866}"/>
    <cellStyle name="Comma 3 3 2 2 4 3 4 3" xfId="35807" xr:uid="{59CA7932-37FD-4D32-A16E-925BBD2B96CF}"/>
    <cellStyle name="Comma 3 3 2 2 4 3 4 4" xfId="25042" xr:uid="{1D1061CB-EC5E-4128-A697-355997781B7B}"/>
    <cellStyle name="Comma 3 3 2 2 4 3 5" xfId="8232" xr:uid="{021DAF50-2EF0-4D8A-8229-CC24CE4CDF42}"/>
    <cellStyle name="Comma 3 3 2 2 4 3 5 2" xfId="51823" xr:uid="{CE666EC2-8DA1-4567-B3CF-73740AE24D0B}"/>
    <cellStyle name="Comma 3 3 2 2 4 3 5 3" xfId="38433" xr:uid="{F5E87B23-7A2D-42CF-B124-790F42CC8D2C}"/>
    <cellStyle name="Comma 3 3 2 2 4 3 6" xfId="10858" xr:uid="{A48AF9AD-24F1-4263-9107-7CDD4589FF80}"/>
    <cellStyle name="Comma 3 3 2 2 4 3 6 2" xfId="54448" xr:uid="{73B3B0AD-AA96-4FF6-9947-36B462BBBF5A}"/>
    <cellStyle name="Comma 3 3 2 2 4 3 6 3" xfId="41058" xr:uid="{538A8C62-DE90-4C9F-9B50-B9FA686934EA}"/>
    <cellStyle name="Comma 3 3 2 2 4 3 7" xfId="13483" xr:uid="{8FD5CDEF-1F53-4012-AB34-54339D0AE189}"/>
    <cellStyle name="Comma 3 3 2 2 4 3 7 2" xfId="43684" xr:uid="{EBD5570F-805E-46CE-B5FA-9C1F53919761}"/>
    <cellStyle name="Comma 3 3 2 2 4 3 8" xfId="57074" xr:uid="{6F33AD4C-4A85-4FD5-A1DD-E49E48400A22}"/>
    <cellStyle name="Comma 3 3 2 2 4 3 9" xfId="59701" xr:uid="{71D7EC9E-DE88-48CF-8EDB-DDBA27D66535}"/>
    <cellStyle name="Comma 3 3 2 2 4 4" xfId="613" xr:uid="{00000000-0005-0000-0000-00008B000000}"/>
    <cellStyle name="Comma 3 3 2 2 4 4 10" xfId="30554" xr:uid="{FC89D870-E586-4174-A252-B65D41DE2FC6}"/>
    <cellStyle name="Comma 3 3 2 2 4 4 11" xfId="20050" xr:uid="{55A3CDD8-55E2-4FF4-B9C0-B37A0949EFA7}"/>
    <cellStyle name="Comma 3 3 2 2 4 4 2" xfId="1936" xr:uid="{0DCA544D-B309-4C17-A28F-9B458EFDACC2}"/>
    <cellStyle name="Comma 3 3 2 2 4 4 2 10" xfId="21372" xr:uid="{F7DC65A0-019A-4E3A-8709-6CA07A3468E8}"/>
    <cellStyle name="Comma 3 3 2 2 4 4 2 2" xfId="7188" xr:uid="{3EE95CE1-7AE2-4AB0-8DF9-77B0528E4AB0}"/>
    <cellStyle name="Comma 3 3 2 2 4 4 2 2 2" xfId="18746" xr:uid="{BD1F6616-E038-4A93-8DA7-FA361173E42F}"/>
    <cellStyle name="Comma 3 3 2 2 4 4 2 2 2 2" xfId="48153" xr:uid="{7248967E-A163-4FD4-9F36-458FCAFCCD6C}"/>
    <cellStyle name="Comma 3 3 2 2 4 4 2 2 2 3" xfId="29250" xr:uid="{5A1FC8F5-520B-4655-899A-DF3575E9622B}"/>
    <cellStyle name="Comma 3 3 2 2 4 4 2 2 3" xfId="34763" xr:uid="{E08CC155-B278-4B22-B27B-A6977D978B42}"/>
    <cellStyle name="Comma 3 3 2 2 4 4 2 2 4" xfId="23998" xr:uid="{85CC3F24-DCB8-4B1D-ABA8-69B954016DE0}"/>
    <cellStyle name="Comma 3 3 2 2 4 4 2 3" xfId="4563" xr:uid="{E12CA450-3B2D-4DFF-B1F4-22A24E82AAE1}"/>
    <cellStyle name="Comma 3 3 2 2 4 4 2 3 2" xfId="50779" xr:uid="{BDE6A9B0-26D5-4CDC-8B98-04A0FD7F1571}"/>
    <cellStyle name="Comma 3 3 2 2 4 4 2 3 3" xfId="37389" xr:uid="{67A19B64-4223-43F6-B37E-183DAE0AFF26}"/>
    <cellStyle name="Comma 3 3 2 2 4 4 2 3 4" xfId="26624" xr:uid="{02F88985-6128-45A9-90D0-CB5EC698E1A9}"/>
    <cellStyle name="Comma 3 3 2 2 4 4 2 4" xfId="9814" xr:uid="{32B3B95E-9303-4468-849F-5FBB87BA3274}"/>
    <cellStyle name="Comma 3 3 2 2 4 4 2 4 2" xfId="53405" xr:uid="{B8881473-8D31-41D2-85AB-B0496CE42097}"/>
    <cellStyle name="Comma 3 3 2 2 4 4 2 4 3" xfId="40015" xr:uid="{C3D527B6-0238-4F08-B565-D1B2B8C3EA51}"/>
    <cellStyle name="Comma 3 3 2 2 4 4 2 5" xfId="12440" xr:uid="{70EB76D3-E591-48D9-92C5-0616302B9E85}"/>
    <cellStyle name="Comma 3 3 2 2 4 4 2 5 2" xfId="56030" xr:uid="{876B39CB-8DAE-4DA7-A33B-CA285703EE1D}"/>
    <cellStyle name="Comma 3 3 2 2 4 4 2 5 3" xfId="42640" xr:uid="{01F87F1B-1694-4A68-8897-2D42B5F923DB}"/>
    <cellStyle name="Comma 3 3 2 2 4 4 2 6" xfId="15593" xr:uid="{BC3269F0-7A76-4B1C-A6E3-51B916627F89}"/>
    <cellStyle name="Comma 3 3 2 2 4 4 2 6 2" xfId="45266" xr:uid="{627C6058-9DA4-4CBA-9DEC-51572FD20D9B}"/>
    <cellStyle name="Comma 3 3 2 2 4 4 2 7" xfId="58656" xr:uid="{7A80D62A-3D45-4EBD-A012-A0AD02D19073}"/>
    <cellStyle name="Comma 3 3 2 2 4 4 2 8" xfId="61283" xr:uid="{2820B9B7-803D-4A36-9204-C8A3170EDC81}"/>
    <cellStyle name="Comma 3 3 2 2 4 4 2 9" xfId="31876" xr:uid="{60DAE69E-622C-4FA2-B2BF-CE3F2B5B0B52}"/>
    <cellStyle name="Comma 3 3 2 2 4 4 3" xfId="5866" xr:uid="{050CC8D6-6CE5-4387-9A6A-5FFB0FC72917}"/>
    <cellStyle name="Comma 3 3 2 2 4 4 3 2" xfId="17424" xr:uid="{4A688537-B026-40DB-86EA-3606C289BF22}"/>
    <cellStyle name="Comma 3 3 2 2 4 4 3 2 2" xfId="46831" xr:uid="{F3C4F940-B63E-4E81-B0D4-930D6386BF94}"/>
    <cellStyle name="Comma 3 3 2 2 4 4 3 2 3" xfId="27928" xr:uid="{00E72CA0-472D-452E-B3FA-F884EAA13118}"/>
    <cellStyle name="Comma 3 3 2 2 4 4 3 3" xfId="33441" xr:uid="{6173EEB9-05E6-4D23-9098-8EA5FEBBEE6A}"/>
    <cellStyle name="Comma 3 3 2 2 4 4 3 4" xfId="22676" xr:uid="{C694E59B-7546-4ED3-87F9-60FE3F7DE7C7}"/>
    <cellStyle name="Comma 3 3 2 2 4 4 4" xfId="3241" xr:uid="{F7904A59-E6D1-4FED-9A8F-016FE823D4CF}"/>
    <cellStyle name="Comma 3 3 2 2 4 4 4 2" xfId="49457" xr:uid="{A8D27D37-3DC3-481F-9284-68993D127AD1}"/>
    <cellStyle name="Comma 3 3 2 2 4 4 4 3" xfId="36067" xr:uid="{DFC60D68-1901-41C8-A75C-5128A86C1AF6}"/>
    <cellStyle name="Comma 3 3 2 2 4 4 4 4" xfId="25302" xr:uid="{9389165F-DF2E-4D1C-9E60-5BC9D60553C2}"/>
    <cellStyle name="Comma 3 3 2 2 4 4 5" xfId="8492" xr:uid="{CA50FA91-F501-43B8-B03A-35EE599777C1}"/>
    <cellStyle name="Comma 3 3 2 2 4 4 5 2" xfId="52083" xr:uid="{1366DD58-1916-421F-B7A5-A28CF14ADE1F}"/>
    <cellStyle name="Comma 3 3 2 2 4 4 5 3" xfId="38693" xr:uid="{C9C49001-2BC0-489A-B398-A940A24540D0}"/>
    <cellStyle name="Comma 3 3 2 2 4 4 6" xfId="11118" xr:uid="{61633DB1-3857-4315-9CB7-EE66827CFF8A}"/>
    <cellStyle name="Comma 3 3 2 2 4 4 6 2" xfId="54708" xr:uid="{37B0F529-6425-494F-837F-63E3A9B78576}"/>
    <cellStyle name="Comma 3 3 2 2 4 4 6 3" xfId="41318" xr:uid="{81283388-7731-4E2E-AF71-327E88F6F872}"/>
    <cellStyle name="Comma 3 3 2 2 4 4 7" xfId="14271" xr:uid="{038B67FB-6D40-4C25-8966-EE321EA6ECEB}"/>
    <cellStyle name="Comma 3 3 2 2 4 4 7 2" xfId="43944" xr:uid="{4B20147B-7437-4841-9AD8-B59D05B8D82A}"/>
    <cellStyle name="Comma 3 3 2 2 4 4 8" xfId="57334" xr:uid="{3CD02877-C217-43D6-9FC2-7E681D1081FF}"/>
    <cellStyle name="Comma 3 3 2 2 4 4 9" xfId="59961" xr:uid="{BC7237CE-3263-4023-9DA7-0C2D0C81F9B7}"/>
    <cellStyle name="Comma 3 3 2 2 4 5" xfId="873" xr:uid="{00000000-0005-0000-0000-00008C000000}"/>
    <cellStyle name="Comma 3 3 2 2 4 5 10" xfId="30814" xr:uid="{FFD24E91-785F-46BA-836A-B49DFA441658}"/>
    <cellStyle name="Comma 3 3 2 2 4 5 11" xfId="20310" xr:uid="{0AF6086F-38DD-4DF0-9EBE-EDDA7DC23ABB}"/>
    <cellStyle name="Comma 3 3 2 2 4 5 2" xfId="2196" xr:uid="{6961E961-2173-46D6-87BF-BBB1B7C53CC8}"/>
    <cellStyle name="Comma 3 3 2 2 4 5 2 10" xfId="21632" xr:uid="{89361161-21CE-4C76-92C8-D00D657B8779}"/>
    <cellStyle name="Comma 3 3 2 2 4 5 2 2" xfId="7448" xr:uid="{D70A09F7-7985-4202-97CB-5EBE4A8BBB1A}"/>
    <cellStyle name="Comma 3 3 2 2 4 5 2 2 2" xfId="19006" xr:uid="{56182D28-5FED-4DE5-B8D7-5B445165D7BC}"/>
    <cellStyle name="Comma 3 3 2 2 4 5 2 2 2 2" xfId="48413" xr:uid="{E3BE7BA0-BC9A-44F8-80CB-FE74E3A6BA87}"/>
    <cellStyle name="Comma 3 3 2 2 4 5 2 2 2 3" xfId="29510" xr:uid="{5C982A76-2B12-4B7E-8F8A-00477E16A289}"/>
    <cellStyle name="Comma 3 3 2 2 4 5 2 2 3" xfId="35023" xr:uid="{9DFA451D-9164-456C-B25D-332F3190095D}"/>
    <cellStyle name="Comma 3 3 2 2 4 5 2 2 4" xfId="24258" xr:uid="{494BF803-E6C8-4B5A-9A32-A8D0279AD6C7}"/>
    <cellStyle name="Comma 3 3 2 2 4 5 2 3" xfId="4823" xr:uid="{C9425345-0C78-4B89-A049-6B5839C1EDC9}"/>
    <cellStyle name="Comma 3 3 2 2 4 5 2 3 2" xfId="51039" xr:uid="{DE5525F6-2BCD-48E2-A172-3E28DD42B45B}"/>
    <cellStyle name="Comma 3 3 2 2 4 5 2 3 3" xfId="37649" xr:uid="{0F944389-55C5-46FA-8B48-9DEED34E8337}"/>
    <cellStyle name="Comma 3 3 2 2 4 5 2 3 4" xfId="26884" xr:uid="{9D81C772-2939-429C-9105-B00B93C1BEAE}"/>
    <cellStyle name="Comma 3 3 2 2 4 5 2 4" xfId="10074" xr:uid="{554BCB7F-4F49-4EC1-AB67-42B9A0BD872B}"/>
    <cellStyle name="Comma 3 3 2 2 4 5 2 4 2" xfId="53665" xr:uid="{7FB3B765-FD6D-46EF-BA4C-A476805FFAD6}"/>
    <cellStyle name="Comma 3 3 2 2 4 5 2 4 3" xfId="40275" xr:uid="{3D3B7E1C-7546-43F3-8AC3-07EF5A7EF44B}"/>
    <cellStyle name="Comma 3 3 2 2 4 5 2 5" xfId="12700" xr:uid="{5E6AA251-4A66-4F9F-8F27-43D9DFA4E3F1}"/>
    <cellStyle name="Comma 3 3 2 2 4 5 2 5 2" xfId="56290" xr:uid="{AFC9862C-1ED5-4F1A-9543-B9495A7088AC}"/>
    <cellStyle name="Comma 3 3 2 2 4 5 2 5 3" xfId="42900" xr:uid="{809FE762-45C5-4A68-A367-7FD7C13712BA}"/>
    <cellStyle name="Comma 3 3 2 2 4 5 2 6" xfId="15853" xr:uid="{FF41786D-4AD3-4A97-B282-231B960D08A9}"/>
    <cellStyle name="Comma 3 3 2 2 4 5 2 6 2" xfId="45526" xr:uid="{4A0F9560-4AE7-41FF-BBDD-0A0C3BFD434F}"/>
    <cellStyle name="Comma 3 3 2 2 4 5 2 7" xfId="58916" xr:uid="{8019634D-E2DD-4ECD-84D5-7D8554D60EDF}"/>
    <cellStyle name="Comma 3 3 2 2 4 5 2 8" xfId="61543" xr:uid="{80954781-CBB6-412E-B36D-DF9FBFCC7B81}"/>
    <cellStyle name="Comma 3 3 2 2 4 5 2 9" xfId="32136" xr:uid="{F8D60E27-1484-4F1B-B138-CF69B0176214}"/>
    <cellStyle name="Comma 3 3 2 2 4 5 3" xfId="6126" xr:uid="{3D5B1B6C-1259-4FB0-83C0-0BB55EAD5954}"/>
    <cellStyle name="Comma 3 3 2 2 4 5 3 2" xfId="17684" xr:uid="{F4B071D1-93C3-4DCE-B3D0-6649198410B4}"/>
    <cellStyle name="Comma 3 3 2 2 4 5 3 2 2" xfId="47091" xr:uid="{004652FF-4BE6-4159-8EFF-011EEDB88410}"/>
    <cellStyle name="Comma 3 3 2 2 4 5 3 2 3" xfId="28188" xr:uid="{8C23B326-6AB4-4ABE-A397-6E1353152992}"/>
    <cellStyle name="Comma 3 3 2 2 4 5 3 3" xfId="33701" xr:uid="{576B4C50-EB3A-4AFA-92C6-B230F1D85CC9}"/>
    <cellStyle name="Comma 3 3 2 2 4 5 3 4" xfId="22936" xr:uid="{6ECDF62F-FA7A-4924-A54A-A98C4F3FC23C}"/>
    <cellStyle name="Comma 3 3 2 2 4 5 4" xfId="3501" xr:uid="{C054082C-1A8A-42EC-8BEF-B49B5FACC1EE}"/>
    <cellStyle name="Comma 3 3 2 2 4 5 4 2" xfId="49717" xr:uid="{FEEA48DE-EA33-4D46-A946-961CAC52AE68}"/>
    <cellStyle name="Comma 3 3 2 2 4 5 4 3" xfId="36327" xr:uid="{7B9E6F33-81C9-42B7-BB96-BFE911778E88}"/>
    <cellStyle name="Comma 3 3 2 2 4 5 4 4" xfId="25562" xr:uid="{61699640-1B42-4415-B4CB-0322388EC344}"/>
    <cellStyle name="Comma 3 3 2 2 4 5 5" xfId="8752" xr:uid="{4D705FF0-D7B9-4610-B4CC-036B98237F30}"/>
    <cellStyle name="Comma 3 3 2 2 4 5 5 2" xfId="52343" xr:uid="{C1DFDFB9-AC04-41F6-876C-4CEE8FB27F89}"/>
    <cellStyle name="Comma 3 3 2 2 4 5 5 3" xfId="38953" xr:uid="{926E1DB5-786D-4DD7-A428-9F78DF385841}"/>
    <cellStyle name="Comma 3 3 2 2 4 5 6" xfId="11378" xr:uid="{2CEEFCF9-58C6-4EEF-AB7E-F83783E4A465}"/>
    <cellStyle name="Comma 3 3 2 2 4 5 6 2" xfId="54968" xr:uid="{B8F64923-C6F0-4527-9D7A-645D764FD1C1}"/>
    <cellStyle name="Comma 3 3 2 2 4 5 6 3" xfId="41578" xr:uid="{A9A7B430-59AE-470A-9CC0-F0EAD6DEA1FA}"/>
    <cellStyle name="Comma 3 3 2 2 4 5 7" xfId="14531" xr:uid="{CC2A3CA5-7998-485E-8D98-7CE31546711F}"/>
    <cellStyle name="Comma 3 3 2 2 4 5 7 2" xfId="44204" xr:uid="{82053B88-0053-4BD4-8CEB-3ED1C71B9431}"/>
    <cellStyle name="Comma 3 3 2 2 4 5 8" xfId="57594" xr:uid="{727E620A-021E-4054-B9D1-90C1C09C2BD2}"/>
    <cellStyle name="Comma 3 3 2 2 4 5 9" xfId="60221" xr:uid="{B649FE45-CDDF-45F1-B944-E232EC40D1DD}"/>
    <cellStyle name="Comma 3 3 2 2 4 6" xfId="1153" xr:uid="{CDB8AC55-B4ED-4907-83D5-7682019A802A}"/>
    <cellStyle name="Comma 3 3 2 2 4 6 10" xfId="20590" xr:uid="{592AA604-1DC5-4AF4-BD80-1D8CCFDD5B19}"/>
    <cellStyle name="Comma 3 3 2 2 4 6 2" xfId="6406" xr:uid="{C604FC0D-31F3-41B8-AA73-DB32CA36EFB0}"/>
    <cellStyle name="Comma 3 3 2 2 4 6 2 2" xfId="17964" xr:uid="{0873238F-23A1-4215-9FFE-0A3F572C9C34}"/>
    <cellStyle name="Comma 3 3 2 2 4 6 2 2 2" xfId="47371" xr:uid="{FB7CF340-ABE9-4ECA-AE69-8013DCA4E74A}"/>
    <cellStyle name="Comma 3 3 2 2 4 6 2 2 3" xfId="28468" xr:uid="{88D778FA-54EE-4423-8A70-093072948D3D}"/>
    <cellStyle name="Comma 3 3 2 2 4 6 2 3" xfId="33981" xr:uid="{C7E8A339-50F8-42C4-8CA8-D4CAD96C2FE1}"/>
    <cellStyle name="Comma 3 3 2 2 4 6 2 4" xfId="23216" xr:uid="{AE5CEC21-171A-4FBA-9A3D-AACF5CD24A38}"/>
    <cellStyle name="Comma 3 3 2 2 4 6 3" xfId="3781" xr:uid="{F1E1E5E6-797A-432B-ABF8-5D09034F9810}"/>
    <cellStyle name="Comma 3 3 2 2 4 6 3 2" xfId="49997" xr:uid="{91E7666B-5DFD-4E81-B004-70467BFAB683}"/>
    <cellStyle name="Comma 3 3 2 2 4 6 3 3" xfId="36607" xr:uid="{AD30B12D-9681-4E6D-9561-1C972A3D0CFC}"/>
    <cellStyle name="Comma 3 3 2 2 4 6 3 4" xfId="25842" xr:uid="{F1DEEC1C-0C87-4FA3-B353-0C16D5C19F78}"/>
    <cellStyle name="Comma 3 3 2 2 4 6 4" xfId="9032" xr:uid="{058FF28E-6841-48F6-89EA-B511128E5A7A}"/>
    <cellStyle name="Comma 3 3 2 2 4 6 4 2" xfId="52623" xr:uid="{4A24B2DE-7BCD-41EC-A425-D65A0335E38F}"/>
    <cellStyle name="Comma 3 3 2 2 4 6 4 3" xfId="39233" xr:uid="{976249B6-8F96-4ACE-9157-2F72DAC9AAD8}"/>
    <cellStyle name="Comma 3 3 2 2 4 6 5" xfId="11658" xr:uid="{12E8579D-F789-46F9-B6A7-7B0F244A1D0D}"/>
    <cellStyle name="Comma 3 3 2 2 4 6 5 2" xfId="55248" xr:uid="{6230CE89-35BD-4C7D-8C34-ADFDDF14C45B}"/>
    <cellStyle name="Comma 3 3 2 2 4 6 5 3" xfId="41858" xr:uid="{4C1891B3-605E-47AA-A5B7-45EFEFB37EAC}"/>
    <cellStyle name="Comma 3 3 2 2 4 6 6" xfId="14811" xr:uid="{B5A7A56C-55C1-4F31-A4A8-B325B9307937}"/>
    <cellStyle name="Comma 3 3 2 2 4 6 6 2" xfId="44484" xr:uid="{7D17A0D9-5338-40D4-8F2B-4E218A639C5D}"/>
    <cellStyle name="Comma 3 3 2 2 4 6 7" xfId="57874" xr:uid="{4DF8CDAF-1257-45B7-90F2-D9AC3665EAF9}"/>
    <cellStyle name="Comma 3 3 2 2 4 6 8" xfId="60501" xr:uid="{66320D2B-6EC2-4641-9362-CA6588A01FEC}"/>
    <cellStyle name="Comma 3 3 2 2 4 6 9" xfId="31094" xr:uid="{40216BA8-CFA1-45F1-807A-15C7FEB95214}"/>
    <cellStyle name="Comma 3 3 2 2 4 7" xfId="1416" xr:uid="{D895EA81-957E-4180-BA33-1F415C14FC2A}"/>
    <cellStyle name="Comma 3 3 2 2 4 7 10" xfId="20852" xr:uid="{1A08A56E-27EF-4F02-A790-F5150A2B542E}"/>
    <cellStyle name="Comma 3 3 2 2 4 7 2" xfId="6668" xr:uid="{7CB5E26A-FE5D-4156-AC6D-5126DC5DE109}"/>
    <cellStyle name="Comma 3 3 2 2 4 7 2 2" xfId="18226" xr:uid="{135CF94E-F680-4D3F-B4B5-788F6E36DAC0}"/>
    <cellStyle name="Comma 3 3 2 2 4 7 2 2 2" xfId="47633" xr:uid="{847976CF-38F4-4ADA-8BEF-34518F04F849}"/>
    <cellStyle name="Comma 3 3 2 2 4 7 2 2 3" xfId="28730" xr:uid="{06F900D7-9D33-49A9-A6D2-DC572BC90D0D}"/>
    <cellStyle name="Comma 3 3 2 2 4 7 2 3" xfId="34243" xr:uid="{8E06F87C-DF2E-4B2F-AF3C-B545A78E5007}"/>
    <cellStyle name="Comma 3 3 2 2 4 7 2 4" xfId="23478" xr:uid="{BD3694BA-16BE-48F6-ADEA-3EB22EA38441}"/>
    <cellStyle name="Comma 3 3 2 2 4 7 3" xfId="4043" xr:uid="{7E79D263-0617-4E50-90D9-E5D93FA05AEC}"/>
    <cellStyle name="Comma 3 3 2 2 4 7 3 2" xfId="50259" xr:uid="{3CDDB6E9-CEB2-4931-872B-50CF1D7AFDE8}"/>
    <cellStyle name="Comma 3 3 2 2 4 7 3 3" xfId="36869" xr:uid="{E28685E2-F1DF-4A09-84DF-F0C1017928F0}"/>
    <cellStyle name="Comma 3 3 2 2 4 7 3 4" xfId="26104" xr:uid="{7D1D3F90-62FF-41BD-A29A-E68086D5C1AD}"/>
    <cellStyle name="Comma 3 3 2 2 4 7 4" xfId="9294" xr:uid="{FC998CE4-41F3-46DB-BB60-B8D8AF6068F9}"/>
    <cellStyle name="Comma 3 3 2 2 4 7 4 2" xfId="52885" xr:uid="{0D1A645E-D2C3-45A6-971B-3A7E3C83C943}"/>
    <cellStyle name="Comma 3 3 2 2 4 7 4 3" xfId="39495" xr:uid="{E701BC80-4CC7-4231-A94D-2FBEF82A8013}"/>
    <cellStyle name="Comma 3 3 2 2 4 7 5" xfId="11920" xr:uid="{3F6E437E-D5D8-4EB5-BC5F-E3E491BEC346}"/>
    <cellStyle name="Comma 3 3 2 2 4 7 5 2" xfId="55510" xr:uid="{3328B672-F9B0-4322-8A27-67CB445B8DE4}"/>
    <cellStyle name="Comma 3 3 2 2 4 7 5 3" xfId="42120" xr:uid="{A64A9B90-5C94-4AA7-833E-BABF70FA1C99}"/>
    <cellStyle name="Comma 3 3 2 2 4 7 6" xfId="15073" xr:uid="{468F9FAA-C185-42EE-9115-9AB2C935B6CA}"/>
    <cellStyle name="Comma 3 3 2 2 4 7 6 2" xfId="44746" xr:uid="{57784663-E1EA-4289-AFBA-2F3B55D70E24}"/>
    <cellStyle name="Comma 3 3 2 2 4 7 7" xfId="58136" xr:uid="{047448BC-5C3F-44A9-897D-658170FE1A09}"/>
    <cellStyle name="Comma 3 3 2 2 4 7 8" xfId="60763" xr:uid="{079AB21E-C591-4958-882F-330E17181DC3}"/>
    <cellStyle name="Comma 3 3 2 2 4 7 9" xfId="31356" xr:uid="{BF462539-A271-4849-BFCB-DA0932F555C2}"/>
    <cellStyle name="Comma 3 3 2 2 4 8" xfId="2459" xr:uid="{F1B74269-72B9-4321-9F04-99EB0119E9AE}"/>
    <cellStyle name="Comma 3 3 2 2 4 8 10" xfId="21894" xr:uid="{F9A01B8E-D93B-4752-9460-B6FE18971414}"/>
    <cellStyle name="Comma 3 3 2 2 4 8 2" xfId="7710" xr:uid="{222A68DC-3864-4EC3-8810-E2C6727EEFA1}"/>
    <cellStyle name="Comma 3 3 2 2 4 8 2 2" xfId="19268" xr:uid="{E8CC5216-C50B-446E-875B-D24ABDCC7156}"/>
    <cellStyle name="Comma 3 3 2 2 4 8 2 2 2" xfId="48675" xr:uid="{13597C64-7DDB-43E4-9BDA-F4F8A5DEC039}"/>
    <cellStyle name="Comma 3 3 2 2 4 8 2 2 3" xfId="29772" xr:uid="{BF9CE76D-B0CC-4D2A-876C-41B52E959847}"/>
    <cellStyle name="Comma 3 3 2 2 4 8 2 3" xfId="35285" xr:uid="{0E85ECB5-53B1-4D59-9003-2C5CD2DD3455}"/>
    <cellStyle name="Comma 3 3 2 2 4 8 2 4" xfId="24520" xr:uid="{042E2FF0-FA26-405B-8B64-939940264EC8}"/>
    <cellStyle name="Comma 3 3 2 2 4 8 3" xfId="5085" xr:uid="{8318D988-E42D-421D-BFA8-07F2786225A9}"/>
    <cellStyle name="Comma 3 3 2 2 4 8 3 2" xfId="51301" xr:uid="{B7875C1F-7D27-433C-AF2E-52342426DC9D}"/>
    <cellStyle name="Comma 3 3 2 2 4 8 3 3" xfId="37911" xr:uid="{9DCAFC56-B5ED-4391-B80B-B3FC6D44378D}"/>
    <cellStyle name="Comma 3 3 2 2 4 8 3 4" xfId="27146" xr:uid="{4FA105E1-66F7-40B2-A764-1EA911F3A5DD}"/>
    <cellStyle name="Comma 3 3 2 2 4 8 4" xfId="10336" xr:uid="{334E5ABA-EDDC-4977-8B67-CE5471620494}"/>
    <cellStyle name="Comma 3 3 2 2 4 8 4 2" xfId="53927" xr:uid="{7C578E5B-92A2-4FE0-AD36-F77C75765473}"/>
    <cellStyle name="Comma 3 3 2 2 4 8 4 3" xfId="40537" xr:uid="{DD60D964-79E7-4558-A661-8A8CA16B7CD5}"/>
    <cellStyle name="Comma 3 3 2 2 4 8 5" xfId="12962" xr:uid="{B3B6D066-98AC-4BDE-B92B-D35FC6851F8A}"/>
    <cellStyle name="Comma 3 3 2 2 4 8 5 2" xfId="56552" xr:uid="{65E22E98-6395-4524-BB21-33348C1A68CA}"/>
    <cellStyle name="Comma 3 3 2 2 4 8 5 3" xfId="43162" xr:uid="{FB626D91-E746-4A8C-B8C6-07EBE49A6DB6}"/>
    <cellStyle name="Comma 3 3 2 2 4 8 6" xfId="16115" xr:uid="{854E4F75-12B3-4DA1-87FB-47178823AAA1}"/>
    <cellStyle name="Comma 3 3 2 2 4 8 6 2" xfId="45788" xr:uid="{DBF6DAAB-9D31-468D-87F5-2E97A3124522}"/>
    <cellStyle name="Comma 3 3 2 2 4 8 7" xfId="59178" xr:uid="{240BC9F0-1AFB-401A-92AF-417813C3F5E6}"/>
    <cellStyle name="Comma 3 3 2 2 4 8 8" xfId="61805" xr:uid="{3F4EFC00-C257-4C2A-95EC-FE2E34CBCB4C}"/>
    <cellStyle name="Comma 3 3 2 2 4 8 9" xfId="32398" xr:uid="{A021B5E7-3875-42DC-B5A2-E38B31085A59}"/>
    <cellStyle name="Comma 3 3 2 2 4 9" xfId="5346" xr:uid="{51F0B3B9-DD6A-4894-B565-98574E68096E}"/>
    <cellStyle name="Comma 3 3 2 2 4 9 2" xfId="16904" xr:uid="{38516279-E033-40F9-8DDF-43D53FDE4109}"/>
    <cellStyle name="Comma 3 3 2 2 4 9 2 2" xfId="46050" xr:uid="{04D73AF9-3A3B-4485-90C2-00419BC3E760}"/>
    <cellStyle name="Comma 3 3 2 2 4 9 2 3" xfId="27408" xr:uid="{656F083F-997E-4F8A-9194-7614B483C12A}"/>
    <cellStyle name="Comma 3 3 2 2 4 9 3" xfId="13751" xr:uid="{935BBF92-DA5C-41AA-81FF-F7A168E62EE0}"/>
    <cellStyle name="Comma 3 3 2 2 4 9 3 2" xfId="32660" xr:uid="{5B916CCB-170E-460F-8854-DD59ED4BB616}"/>
    <cellStyle name="Comma 3 3 2 2 4 9 4" xfId="22156" xr:uid="{63815AAF-073D-4767-B38B-3D4B4C4A2194}"/>
    <cellStyle name="Comma 3 3 2 2 5" xfId="108" xr:uid="{00000000-0005-0000-0000-00008D000000}"/>
    <cellStyle name="Comma 3 3 2 2 5 10" xfId="2737" xr:uid="{1E300656-3656-46AD-87E0-0837C7CDCEC6}"/>
    <cellStyle name="Comma 3 3 2 2 5 10 2" xfId="16392" xr:uid="{6DF212B0-13AB-4293-A4EF-BC3C5100E06D}"/>
    <cellStyle name="Comma 3 3 2 2 5 10 2 2" xfId="46327" xr:uid="{6513096D-3DE6-4579-B527-35A5DCA33E59}"/>
    <cellStyle name="Comma 3 3 2 2 5 10 3" xfId="32937" xr:uid="{33AD3D8B-91DC-4A27-B719-EB06211A210B}"/>
    <cellStyle name="Comma 3 3 2 2 5 10 4" xfId="24798" xr:uid="{8D2BE927-EF53-4708-92FB-0F09E2489423}"/>
    <cellStyle name="Comma 3 3 2 2 5 11" xfId="7988" xr:uid="{7C41F2E4-5DE2-47B1-BE07-02832B92247D}"/>
    <cellStyle name="Comma 3 3 2 2 5 11 2" xfId="48953" xr:uid="{D1388F67-08F0-4123-8884-7CEAFF7E7F51}"/>
    <cellStyle name="Comma 3 3 2 2 5 11 3" xfId="35563" xr:uid="{54A17A7A-C790-4A2E-8EFF-AC7B81F754B2}"/>
    <cellStyle name="Comma 3 3 2 2 5 12" xfId="10614" xr:uid="{76AE945E-9564-4F29-B194-3C90C4944804}"/>
    <cellStyle name="Comma 3 3 2 2 5 12 2" xfId="51579" xr:uid="{D772066A-F41A-47A1-8B64-63CD84D379E3}"/>
    <cellStyle name="Comma 3 3 2 2 5 12 3" xfId="38189" xr:uid="{D352883C-E9FE-44CE-9725-EB31E631D25B}"/>
    <cellStyle name="Comma 3 3 2 2 5 13" xfId="13239" xr:uid="{3BB8C65F-6D80-4D73-8F6D-DF3E3175D28D}"/>
    <cellStyle name="Comma 3 3 2 2 5 13 2" xfId="54204" xr:uid="{02DD4606-4AE3-4E2E-9355-5D16E7A016B3}"/>
    <cellStyle name="Comma 3 3 2 2 5 13 3" xfId="40814" xr:uid="{1365AAF7-84D7-4F18-B017-4A4CE4BF9536}"/>
    <cellStyle name="Comma 3 3 2 2 5 14" xfId="43440" xr:uid="{D2255943-A37A-4C0C-9B76-844A82A7FDB6}"/>
    <cellStyle name="Comma 3 3 2 2 5 15" xfId="56830" xr:uid="{A15D6C97-849D-4062-8CB0-83D0869807C0}"/>
    <cellStyle name="Comma 3 3 2 2 5 16" xfId="59457" xr:uid="{FA524CD9-DEC3-4D33-8286-8A147E9D5C38}"/>
    <cellStyle name="Comma 3 3 2 2 5 17" xfId="30050" xr:uid="{B57E3A4D-C45D-45E1-BC50-779590F30F6B}"/>
    <cellStyle name="Comma 3 3 2 2 5 18" xfId="19546" xr:uid="{E1A5D8CE-92FB-402F-9482-9E310D6C0AA4}"/>
    <cellStyle name="Comma 3 3 2 2 5 2" xfId="246" xr:uid="{00000000-0005-0000-0000-00008E000000}"/>
    <cellStyle name="Comma 3 3 2 2 5 2 10" xfId="8126" xr:uid="{FCA90646-D7BE-4580-B115-8C447C721EA5}"/>
    <cellStyle name="Comma 3 3 2 2 5 2 10 2" xfId="49091" xr:uid="{1CF5F953-D26A-40AB-9A63-D18712CA3B2D}"/>
    <cellStyle name="Comma 3 3 2 2 5 2 10 3" xfId="35701" xr:uid="{8119263F-9FFC-44E9-83C0-6A07F9EDE048}"/>
    <cellStyle name="Comma 3 3 2 2 5 2 11" xfId="10752" xr:uid="{13A49190-FBDD-4367-8D73-8F5D5B0D421F}"/>
    <cellStyle name="Comma 3 3 2 2 5 2 11 2" xfId="51717" xr:uid="{74DFBCAD-5CCB-468A-A4FE-DEEB89F18B79}"/>
    <cellStyle name="Comma 3 3 2 2 5 2 11 3" xfId="38327" xr:uid="{1AF30FAC-4659-42AD-8714-263E27E469F8}"/>
    <cellStyle name="Comma 3 3 2 2 5 2 12" xfId="13377" xr:uid="{1D86D94C-E4EF-45DF-8ECB-892C41204195}"/>
    <cellStyle name="Comma 3 3 2 2 5 2 12 2" xfId="54342" xr:uid="{94E9CE91-AD0F-4D10-8CF5-5D35F3A2DFEC}"/>
    <cellStyle name="Comma 3 3 2 2 5 2 12 3" xfId="40952" xr:uid="{6A310C3D-E959-4352-BAA4-2354E0F8A6C3}"/>
    <cellStyle name="Comma 3 3 2 2 5 2 13" xfId="43578" xr:uid="{0C3475A0-773A-47AE-BF4B-71411823278D}"/>
    <cellStyle name="Comma 3 3 2 2 5 2 14" xfId="56968" xr:uid="{3E024A5D-A390-4EEF-9133-FFCACF7FFB48}"/>
    <cellStyle name="Comma 3 3 2 2 5 2 15" xfId="59595" xr:uid="{FAD2F6A7-B0F5-4F6E-9B70-5562B72DFE6E}"/>
    <cellStyle name="Comma 3 3 2 2 5 2 16" xfId="30188" xr:uid="{0D3063FC-A99B-4EE9-8B5F-731B8CCF21E5}"/>
    <cellStyle name="Comma 3 3 2 2 5 2 17" xfId="19684" xr:uid="{FAF8A0DB-86F6-4B65-ACAE-5DBF266CA08C}"/>
    <cellStyle name="Comma 3 3 2 2 5 2 2" xfId="507" xr:uid="{00000000-0005-0000-0000-00008F000000}"/>
    <cellStyle name="Comma 3 3 2 2 5 2 2 10" xfId="30448" xr:uid="{5BA91B11-18E0-4C5E-A563-B012421D6344}"/>
    <cellStyle name="Comma 3 3 2 2 5 2 2 11" xfId="19944" xr:uid="{137CEF82-1964-4113-AAD7-09F09C670087}"/>
    <cellStyle name="Comma 3 3 2 2 5 2 2 2" xfId="1830" xr:uid="{ED22D4F5-715F-4A43-8F95-80A977C8681C}"/>
    <cellStyle name="Comma 3 3 2 2 5 2 2 2 10" xfId="21266" xr:uid="{23717D5F-1E3B-41C4-A155-0C16EC679158}"/>
    <cellStyle name="Comma 3 3 2 2 5 2 2 2 2" xfId="7082" xr:uid="{5B837835-B66A-4619-B332-BC5A1399E094}"/>
    <cellStyle name="Comma 3 3 2 2 5 2 2 2 2 2" xfId="18640" xr:uid="{7B01A7FA-8613-4174-87E8-1C283CD623E3}"/>
    <cellStyle name="Comma 3 3 2 2 5 2 2 2 2 2 2" xfId="48047" xr:uid="{AF564637-D8B9-4B5F-A067-3AC3B5B5C7FB}"/>
    <cellStyle name="Comma 3 3 2 2 5 2 2 2 2 2 3" xfId="29144" xr:uid="{5CAE9600-6705-4342-AABD-E6D818F922E2}"/>
    <cellStyle name="Comma 3 3 2 2 5 2 2 2 2 3" xfId="34657" xr:uid="{CF827079-BE0E-42BE-813E-3310845C197F}"/>
    <cellStyle name="Comma 3 3 2 2 5 2 2 2 2 4" xfId="23892" xr:uid="{0DB1244A-CE41-4A07-A4A2-41139938577A}"/>
    <cellStyle name="Comma 3 3 2 2 5 2 2 2 3" xfId="4457" xr:uid="{1472A8C2-0F29-4277-993F-3D981F23FB3A}"/>
    <cellStyle name="Comma 3 3 2 2 5 2 2 2 3 2" xfId="50673" xr:uid="{11A4E8D5-81EA-49C0-8AF5-38BAEB4BB9E0}"/>
    <cellStyle name="Comma 3 3 2 2 5 2 2 2 3 3" xfId="37283" xr:uid="{2E64928B-FAE5-4654-A34C-55E917F55DA4}"/>
    <cellStyle name="Comma 3 3 2 2 5 2 2 2 3 4" xfId="26518" xr:uid="{8185F010-6559-46E1-8175-50221A85EB5E}"/>
    <cellStyle name="Comma 3 3 2 2 5 2 2 2 4" xfId="9708" xr:uid="{63FFFD35-C788-403D-9C0F-4974E986DBAB}"/>
    <cellStyle name="Comma 3 3 2 2 5 2 2 2 4 2" xfId="53299" xr:uid="{5F28FCC0-DD71-4447-927E-5756E2DAEB69}"/>
    <cellStyle name="Comma 3 3 2 2 5 2 2 2 4 3" xfId="39909" xr:uid="{47D95405-84EB-4C12-A342-12B19C91860D}"/>
    <cellStyle name="Comma 3 3 2 2 5 2 2 2 5" xfId="12334" xr:uid="{FB56E9AA-3B8B-4369-A53B-44252B7C3DF4}"/>
    <cellStyle name="Comma 3 3 2 2 5 2 2 2 5 2" xfId="55924" xr:uid="{37DA7E68-F738-4931-9294-EB39CF494987}"/>
    <cellStyle name="Comma 3 3 2 2 5 2 2 2 5 3" xfId="42534" xr:uid="{011BB3E6-A75A-46B7-A98F-362C81670E41}"/>
    <cellStyle name="Comma 3 3 2 2 5 2 2 2 6" xfId="15487" xr:uid="{54A93887-5C5B-422D-934C-404250FDDF13}"/>
    <cellStyle name="Comma 3 3 2 2 5 2 2 2 6 2" xfId="45160" xr:uid="{32C515A6-686C-44D4-8BDF-974D0A754E96}"/>
    <cellStyle name="Comma 3 3 2 2 5 2 2 2 7" xfId="58550" xr:uid="{80A3A160-4DD0-44A7-B160-A7FA16480439}"/>
    <cellStyle name="Comma 3 3 2 2 5 2 2 2 8" xfId="61177" xr:uid="{8C7EAE2E-C0CC-45A2-9FD1-06FAB0BCD32E}"/>
    <cellStyle name="Comma 3 3 2 2 5 2 2 2 9" xfId="31770" xr:uid="{C829C573-90AA-4DF2-8999-5DEA6F6D8D64}"/>
    <cellStyle name="Comma 3 3 2 2 5 2 2 3" xfId="5760" xr:uid="{49E67EB6-31FE-449F-86B8-8A8502D35636}"/>
    <cellStyle name="Comma 3 3 2 2 5 2 2 3 2" xfId="17318" xr:uid="{12EE213F-B2E4-4AA6-BED5-8E2A1662E48E}"/>
    <cellStyle name="Comma 3 3 2 2 5 2 2 3 2 2" xfId="46725" xr:uid="{5B79CC56-97BB-4B8C-AAD0-D4F6AA361321}"/>
    <cellStyle name="Comma 3 3 2 2 5 2 2 3 2 3" xfId="27822" xr:uid="{ACB0E2B4-5412-46F4-944C-32E6634D780B}"/>
    <cellStyle name="Comma 3 3 2 2 5 2 2 3 3" xfId="14165" xr:uid="{B39FC69D-7914-4C9E-B0B0-3E7D880AA72A}"/>
    <cellStyle name="Comma 3 3 2 2 5 2 2 3 3 2" xfId="33335" xr:uid="{13858013-AE38-408F-A811-CA1C42B96917}"/>
    <cellStyle name="Comma 3 3 2 2 5 2 2 3 4" xfId="22570" xr:uid="{5ED71D65-7065-4DC2-9FE2-B635477BF9FD}"/>
    <cellStyle name="Comma 3 3 2 2 5 2 2 4" xfId="3135" xr:uid="{B4E6043A-B1AF-4BA9-A394-9A9F46EB85F8}"/>
    <cellStyle name="Comma 3 3 2 2 5 2 2 4 2" xfId="16790" xr:uid="{ED6C5679-B7FF-40AF-B717-6414F375962C}"/>
    <cellStyle name="Comma 3 3 2 2 5 2 2 4 2 2" xfId="49351" xr:uid="{D4E3D923-BDDB-4F0E-9500-DC26F558F9CE}"/>
    <cellStyle name="Comma 3 3 2 2 5 2 2 4 3" xfId="35961" xr:uid="{00CB2424-6B4A-4C08-9A41-FF9980C40FB3}"/>
    <cellStyle name="Comma 3 3 2 2 5 2 2 4 4" xfId="25196" xr:uid="{F34C8AB4-49FC-4E71-922F-1F0E12528D77}"/>
    <cellStyle name="Comma 3 3 2 2 5 2 2 5" xfId="8386" xr:uid="{CF964EDC-CF5E-436E-8731-006C7226913E}"/>
    <cellStyle name="Comma 3 3 2 2 5 2 2 5 2" xfId="51977" xr:uid="{B465CE05-5E09-417E-8FFA-48E9C038BE7A}"/>
    <cellStyle name="Comma 3 3 2 2 5 2 2 5 3" xfId="38587" xr:uid="{29F8659E-4F75-4004-932A-87DEE7A8103C}"/>
    <cellStyle name="Comma 3 3 2 2 5 2 2 6" xfId="11012" xr:uid="{913331A3-DB41-4B6F-8C8E-F3BD014C13E8}"/>
    <cellStyle name="Comma 3 3 2 2 5 2 2 6 2" xfId="54602" xr:uid="{CAA66BAF-8D5A-4FEB-ACF9-2F809AC0D856}"/>
    <cellStyle name="Comma 3 3 2 2 5 2 2 6 3" xfId="41212" xr:uid="{F6ACA173-90F1-4316-B8C7-6D77F9A2954D}"/>
    <cellStyle name="Comma 3 3 2 2 5 2 2 7" xfId="13637" xr:uid="{A0761C5E-4B4D-44C0-ADB2-C27B9633A4B9}"/>
    <cellStyle name="Comma 3 3 2 2 5 2 2 7 2" xfId="43838" xr:uid="{4A903082-6A3A-4274-84F6-9D39E9C98346}"/>
    <cellStyle name="Comma 3 3 2 2 5 2 2 8" xfId="57228" xr:uid="{AAADC33A-372A-4C1D-9F62-5084BC3E5551}"/>
    <cellStyle name="Comma 3 3 2 2 5 2 2 9" xfId="59855" xr:uid="{7C3F143D-14BB-4ACD-A916-A41A566D7C5E}"/>
    <cellStyle name="Comma 3 3 2 2 5 2 3" xfId="767" xr:uid="{00000000-0005-0000-0000-000090000000}"/>
    <cellStyle name="Comma 3 3 2 2 5 2 3 10" xfId="30708" xr:uid="{0051513D-F017-4138-B8C3-B989CA3C9FF8}"/>
    <cellStyle name="Comma 3 3 2 2 5 2 3 11" xfId="20204" xr:uid="{206EFC89-B7E7-4321-8883-3BD66B7E22BE}"/>
    <cellStyle name="Comma 3 3 2 2 5 2 3 2" xfId="2090" xr:uid="{0B7735EA-8AAD-48B9-95A4-808E22144604}"/>
    <cellStyle name="Comma 3 3 2 2 5 2 3 2 10" xfId="21526" xr:uid="{748EBFE3-1962-4DA8-9BDD-968A6E7A57D5}"/>
    <cellStyle name="Comma 3 3 2 2 5 2 3 2 2" xfId="7342" xr:uid="{CD359222-4C71-444B-9404-DE7293B87A56}"/>
    <cellStyle name="Comma 3 3 2 2 5 2 3 2 2 2" xfId="18900" xr:uid="{69F74DAA-EBE3-4F5D-8932-62C9E7F03924}"/>
    <cellStyle name="Comma 3 3 2 2 5 2 3 2 2 2 2" xfId="48307" xr:uid="{8DF0F02D-B53C-4621-BFD9-7B66E0AEA6FA}"/>
    <cellStyle name="Comma 3 3 2 2 5 2 3 2 2 2 3" xfId="29404" xr:uid="{6DA77C02-75AF-443B-A2E6-0479A5A7530F}"/>
    <cellStyle name="Comma 3 3 2 2 5 2 3 2 2 3" xfId="34917" xr:uid="{039B0CFE-9741-4001-9222-4B84BBBE5671}"/>
    <cellStyle name="Comma 3 3 2 2 5 2 3 2 2 4" xfId="24152" xr:uid="{6CD4414C-1295-4F04-BE4A-8F33BDDBE899}"/>
    <cellStyle name="Comma 3 3 2 2 5 2 3 2 3" xfId="4717" xr:uid="{63FC9CF9-5830-4C2B-B30B-87B4AA7C002A}"/>
    <cellStyle name="Comma 3 3 2 2 5 2 3 2 3 2" xfId="50933" xr:uid="{73C8900F-46E6-42C1-89D9-D1054B7F2D42}"/>
    <cellStyle name="Comma 3 3 2 2 5 2 3 2 3 3" xfId="37543" xr:uid="{48101EE3-900D-4889-A5C5-4291A16FEC24}"/>
    <cellStyle name="Comma 3 3 2 2 5 2 3 2 3 4" xfId="26778" xr:uid="{77AA3F19-D0AE-471E-A5C1-8B35C6B1AB07}"/>
    <cellStyle name="Comma 3 3 2 2 5 2 3 2 4" xfId="9968" xr:uid="{7067EDF5-4524-428A-8387-99A76DEF4CDD}"/>
    <cellStyle name="Comma 3 3 2 2 5 2 3 2 4 2" xfId="53559" xr:uid="{6347D41B-6947-40ED-BA45-4D0BFBD3660E}"/>
    <cellStyle name="Comma 3 3 2 2 5 2 3 2 4 3" xfId="40169" xr:uid="{57EC414B-3F4D-4A5B-AF89-CBEF5C827970}"/>
    <cellStyle name="Comma 3 3 2 2 5 2 3 2 5" xfId="12594" xr:uid="{11851832-53F9-4AA0-B756-8F10436B0575}"/>
    <cellStyle name="Comma 3 3 2 2 5 2 3 2 5 2" xfId="56184" xr:uid="{B50E9DA4-B41C-4A83-B3AD-2D54516AEE01}"/>
    <cellStyle name="Comma 3 3 2 2 5 2 3 2 5 3" xfId="42794" xr:uid="{48A1D7F7-4FCE-4D4E-8C27-52E1E43507FA}"/>
    <cellStyle name="Comma 3 3 2 2 5 2 3 2 6" xfId="15747" xr:uid="{5EDDAFAB-AEED-4C5E-A9BE-0D55709B15F9}"/>
    <cellStyle name="Comma 3 3 2 2 5 2 3 2 6 2" xfId="45420" xr:uid="{34A3187C-F7AD-403D-BF45-3A5AEADA4688}"/>
    <cellStyle name="Comma 3 3 2 2 5 2 3 2 7" xfId="58810" xr:uid="{A4FC2770-99E2-473E-BCCD-92CA39942659}"/>
    <cellStyle name="Comma 3 3 2 2 5 2 3 2 8" xfId="61437" xr:uid="{87A7908D-A3EE-4E5B-AC14-AB9E74BA5DB8}"/>
    <cellStyle name="Comma 3 3 2 2 5 2 3 2 9" xfId="32030" xr:uid="{DCDD02E2-7F58-4049-9272-42F1C2DC1A85}"/>
    <cellStyle name="Comma 3 3 2 2 5 2 3 3" xfId="6020" xr:uid="{F4CECB80-97CA-4A36-8B95-F48B9B794C83}"/>
    <cellStyle name="Comma 3 3 2 2 5 2 3 3 2" xfId="17578" xr:uid="{671CEF8D-41A0-48F8-92A2-33110AB489E0}"/>
    <cellStyle name="Comma 3 3 2 2 5 2 3 3 2 2" xfId="46985" xr:uid="{14C10AF9-7A89-4008-9B6A-C853CC2601E1}"/>
    <cellStyle name="Comma 3 3 2 2 5 2 3 3 2 3" xfId="28082" xr:uid="{9C0526A4-FF0E-4694-A266-BC443ADB6FF4}"/>
    <cellStyle name="Comma 3 3 2 2 5 2 3 3 3" xfId="33595" xr:uid="{BF009DE9-07EA-4CB2-9529-5D50AA6BA49C}"/>
    <cellStyle name="Comma 3 3 2 2 5 2 3 3 4" xfId="22830" xr:uid="{0B82A680-1ADC-4A17-A7D1-F0DAE892039F}"/>
    <cellStyle name="Comma 3 3 2 2 5 2 3 4" xfId="3395" xr:uid="{FEFE91E0-C8E8-4FDB-B5E7-E11A3435BE35}"/>
    <cellStyle name="Comma 3 3 2 2 5 2 3 4 2" xfId="49611" xr:uid="{4B42A32F-A834-473B-A9F3-700A6FF2A2DA}"/>
    <cellStyle name="Comma 3 3 2 2 5 2 3 4 3" xfId="36221" xr:uid="{EA54C78C-60DB-40AF-A267-5D2F6586C7BB}"/>
    <cellStyle name="Comma 3 3 2 2 5 2 3 4 4" xfId="25456" xr:uid="{DEE1241E-FB59-4EFD-8D7E-0FAC87C73E65}"/>
    <cellStyle name="Comma 3 3 2 2 5 2 3 5" xfId="8646" xr:uid="{F564C0B8-9D44-4F08-A037-90ED37BF108C}"/>
    <cellStyle name="Comma 3 3 2 2 5 2 3 5 2" xfId="52237" xr:uid="{0E7FDC14-5659-4900-A15E-0C5874BE6755}"/>
    <cellStyle name="Comma 3 3 2 2 5 2 3 5 3" xfId="38847" xr:uid="{CB082D66-368A-436A-9043-79F7D3391C52}"/>
    <cellStyle name="Comma 3 3 2 2 5 2 3 6" xfId="11272" xr:uid="{88C9B9EB-1426-4D79-9D64-F0DF1B2B5D1D}"/>
    <cellStyle name="Comma 3 3 2 2 5 2 3 6 2" xfId="54862" xr:uid="{53F21162-9526-4DAD-8DB0-80CD291922E5}"/>
    <cellStyle name="Comma 3 3 2 2 5 2 3 6 3" xfId="41472" xr:uid="{89988C75-C5FB-4BCC-B234-76DA06B09B16}"/>
    <cellStyle name="Comma 3 3 2 2 5 2 3 7" xfId="14425" xr:uid="{BF019EA0-ECD8-4279-8A81-0693C082661A}"/>
    <cellStyle name="Comma 3 3 2 2 5 2 3 7 2" xfId="44098" xr:uid="{F140A836-F467-4E59-AB76-20635AF0179B}"/>
    <cellStyle name="Comma 3 3 2 2 5 2 3 8" xfId="57488" xr:uid="{161276E6-DD3A-472D-888D-38AF77C5A673}"/>
    <cellStyle name="Comma 3 3 2 2 5 2 3 9" xfId="60115" xr:uid="{4FBC89BA-F10A-430F-A301-144DAF575E48}"/>
    <cellStyle name="Comma 3 3 2 2 5 2 4" xfId="1027" xr:uid="{00000000-0005-0000-0000-000091000000}"/>
    <cellStyle name="Comma 3 3 2 2 5 2 4 10" xfId="30968" xr:uid="{90C36476-2A87-4DC1-B52C-9422B18539AE}"/>
    <cellStyle name="Comma 3 3 2 2 5 2 4 11" xfId="20464" xr:uid="{78E6ABEC-71ED-4771-B5A4-8B815A479BC9}"/>
    <cellStyle name="Comma 3 3 2 2 5 2 4 2" xfId="2350" xr:uid="{BEEAD64E-A7C1-46E6-8DE1-8C51F6E33630}"/>
    <cellStyle name="Comma 3 3 2 2 5 2 4 2 10" xfId="21786" xr:uid="{EAFD6172-4B6D-4465-B6C9-788DF79392AE}"/>
    <cellStyle name="Comma 3 3 2 2 5 2 4 2 2" xfId="7602" xr:uid="{2D9B1944-33A2-4145-9BB9-3E0F0D658E6E}"/>
    <cellStyle name="Comma 3 3 2 2 5 2 4 2 2 2" xfId="19160" xr:uid="{BD41C259-456B-4164-91AB-43E3DD550664}"/>
    <cellStyle name="Comma 3 3 2 2 5 2 4 2 2 2 2" xfId="48567" xr:uid="{401B7DFD-B596-48B5-A441-9212EBA01608}"/>
    <cellStyle name="Comma 3 3 2 2 5 2 4 2 2 2 3" xfId="29664" xr:uid="{83ABACF8-EFB0-45A9-99EF-9A7924E24D69}"/>
    <cellStyle name="Comma 3 3 2 2 5 2 4 2 2 3" xfId="35177" xr:uid="{2B9B448F-9CD1-45E5-BF79-66CE6BC86A8B}"/>
    <cellStyle name="Comma 3 3 2 2 5 2 4 2 2 4" xfId="24412" xr:uid="{B4506342-945D-4A4E-AA06-5D5A964C79F8}"/>
    <cellStyle name="Comma 3 3 2 2 5 2 4 2 3" xfId="4977" xr:uid="{C78B359E-9FF6-4C9D-A11F-D88F7F730682}"/>
    <cellStyle name="Comma 3 3 2 2 5 2 4 2 3 2" xfId="51193" xr:uid="{57A1DB9C-9C00-4651-B055-E76BE73FA1F3}"/>
    <cellStyle name="Comma 3 3 2 2 5 2 4 2 3 3" xfId="37803" xr:uid="{4BF1C3E2-8641-4ADB-BD08-76635E3EB0BE}"/>
    <cellStyle name="Comma 3 3 2 2 5 2 4 2 3 4" xfId="27038" xr:uid="{7214C544-911A-458C-970D-F1C8978A2C29}"/>
    <cellStyle name="Comma 3 3 2 2 5 2 4 2 4" xfId="10228" xr:uid="{0FD505EE-D774-4208-B146-7BB54FE580E6}"/>
    <cellStyle name="Comma 3 3 2 2 5 2 4 2 4 2" xfId="53819" xr:uid="{DC94B9EB-5CA0-468C-A7AB-C0E7EAC36523}"/>
    <cellStyle name="Comma 3 3 2 2 5 2 4 2 4 3" xfId="40429" xr:uid="{D58AF040-E4D4-4493-BE71-CC9F0EA991C0}"/>
    <cellStyle name="Comma 3 3 2 2 5 2 4 2 5" xfId="12854" xr:uid="{569E8118-F5B6-4EB2-892F-C09A07D9AEDF}"/>
    <cellStyle name="Comma 3 3 2 2 5 2 4 2 5 2" xfId="56444" xr:uid="{DEEA33BD-BF36-482D-A2CC-7010D82B6168}"/>
    <cellStyle name="Comma 3 3 2 2 5 2 4 2 5 3" xfId="43054" xr:uid="{DE3C5CC8-7F67-4008-80F2-0BF93688C541}"/>
    <cellStyle name="Comma 3 3 2 2 5 2 4 2 6" xfId="16007" xr:uid="{C6B247A0-816A-49A4-921A-90460F315BDA}"/>
    <cellStyle name="Comma 3 3 2 2 5 2 4 2 6 2" xfId="45680" xr:uid="{AD8DF38C-3F73-43B8-966C-6ECEB8F5616A}"/>
    <cellStyle name="Comma 3 3 2 2 5 2 4 2 7" xfId="59070" xr:uid="{2255CD7E-DF55-429E-BFD5-8C090B82A929}"/>
    <cellStyle name="Comma 3 3 2 2 5 2 4 2 8" xfId="61697" xr:uid="{B83D3C5D-02AC-423C-B237-85F9539FB344}"/>
    <cellStyle name="Comma 3 3 2 2 5 2 4 2 9" xfId="32290" xr:uid="{D943C894-6221-428F-A939-CDB7A31C8CA4}"/>
    <cellStyle name="Comma 3 3 2 2 5 2 4 3" xfId="6280" xr:uid="{68FB5793-9011-49AF-B3BA-9466445A6449}"/>
    <cellStyle name="Comma 3 3 2 2 5 2 4 3 2" xfId="17838" xr:uid="{213A0B68-9033-4759-B481-40B8C277D43D}"/>
    <cellStyle name="Comma 3 3 2 2 5 2 4 3 2 2" xfId="47245" xr:uid="{2A08BC24-C061-4F05-94B2-C1C272A4C424}"/>
    <cellStyle name="Comma 3 3 2 2 5 2 4 3 2 3" xfId="28342" xr:uid="{28AEF20D-C8FF-488F-8169-6A3E1C3D6D6A}"/>
    <cellStyle name="Comma 3 3 2 2 5 2 4 3 3" xfId="33855" xr:uid="{15068CD8-383B-4039-8567-574748BBFC79}"/>
    <cellStyle name="Comma 3 3 2 2 5 2 4 3 4" xfId="23090" xr:uid="{B1B4E1D2-ABD4-465D-8CE5-754239A0F288}"/>
    <cellStyle name="Comma 3 3 2 2 5 2 4 4" xfId="3655" xr:uid="{0658F5FF-1089-4718-AE85-91B303C9A866}"/>
    <cellStyle name="Comma 3 3 2 2 5 2 4 4 2" xfId="49871" xr:uid="{BF1FA2AF-7D70-401F-B597-7FA3F0FA9127}"/>
    <cellStyle name="Comma 3 3 2 2 5 2 4 4 3" xfId="36481" xr:uid="{95AEC22D-17AD-40BA-A945-9A303FEADA69}"/>
    <cellStyle name="Comma 3 3 2 2 5 2 4 4 4" xfId="25716" xr:uid="{4CDE2B1C-6B9C-4DE3-B2BD-24AC87689084}"/>
    <cellStyle name="Comma 3 3 2 2 5 2 4 5" xfId="8906" xr:uid="{65170005-1067-4620-BD04-B9BBA3D31624}"/>
    <cellStyle name="Comma 3 3 2 2 5 2 4 5 2" xfId="52497" xr:uid="{7D619838-74FE-4F20-8785-618F03153E0C}"/>
    <cellStyle name="Comma 3 3 2 2 5 2 4 5 3" xfId="39107" xr:uid="{9147A132-7986-4B28-A360-B75DD3E0C1D5}"/>
    <cellStyle name="Comma 3 3 2 2 5 2 4 6" xfId="11532" xr:uid="{40690867-9C9E-4D1F-B28C-72D3829E15F6}"/>
    <cellStyle name="Comma 3 3 2 2 5 2 4 6 2" xfId="55122" xr:uid="{61A05513-65D8-43CC-8462-339B01601826}"/>
    <cellStyle name="Comma 3 3 2 2 5 2 4 6 3" xfId="41732" xr:uid="{F47C20CB-4D37-47A5-9ADA-F58179A62888}"/>
    <cellStyle name="Comma 3 3 2 2 5 2 4 7" xfId="14685" xr:uid="{19299EF2-CEEA-43A4-BD30-48D325A9A4C6}"/>
    <cellStyle name="Comma 3 3 2 2 5 2 4 7 2" xfId="44358" xr:uid="{22C1380A-563E-4125-9C47-C8E1E0B23F91}"/>
    <cellStyle name="Comma 3 3 2 2 5 2 4 8" xfId="57748" xr:uid="{25F78894-28CB-42ED-A38B-B166C3D5BB01}"/>
    <cellStyle name="Comma 3 3 2 2 5 2 4 9" xfId="60375" xr:uid="{1BD2ACBF-F52F-41F3-9256-5BDD0AAB9021}"/>
    <cellStyle name="Comma 3 3 2 2 5 2 5" xfId="1307" xr:uid="{A4EABBB7-F31D-472D-8370-25D053B0C9FA}"/>
    <cellStyle name="Comma 3 3 2 2 5 2 5 10" xfId="20744" xr:uid="{670BA5A7-C9BE-4744-9754-41EB57A4256C}"/>
    <cellStyle name="Comma 3 3 2 2 5 2 5 2" xfId="6560" xr:uid="{C78583CF-13D5-4972-B3A6-EC986C8B8F57}"/>
    <cellStyle name="Comma 3 3 2 2 5 2 5 2 2" xfId="18118" xr:uid="{87879899-2420-4878-8AC6-9A0F2DBDF78D}"/>
    <cellStyle name="Comma 3 3 2 2 5 2 5 2 2 2" xfId="47525" xr:uid="{D4C0AED9-011E-42CF-A497-6C071FE99709}"/>
    <cellStyle name="Comma 3 3 2 2 5 2 5 2 2 3" xfId="28622" xr:uid="{6C5DBC2C-FD78-4C7B-BDF0-60FC5ED09A10}"/>
    <cellStyle name="Comma 3 3 2 2 5 2 5 2 3" xfId="34135" xr:uid="{6684FFF1-6A7D-4154-BA58-092F2E829D56}"/>
    <cellStyle name="Comma 3 3 2 2 5 2 5 2 4" xfId="23370" xr:uid="{12953B2F-8274-4FC8-B3B4-F2AB93865BE7}"/>
    <cellStyle name="Comma 3 3 2 2 5 2 5 3" xfId="3935" xr:uid="{5A61991B-07E2-45FD-B783-C3BAF11EAF62}"/>
    <cellStyle name="Comma 3 3 2 2 5 2 5 3 2" xfId="50151" xr:uid="{C41D2B48-46E4-45F9-9962-29C5985095AF}"/>
    <cellStyle name="Comma 3 3 2 2 5 2 5 3 3" xfId="36761" xr:uid="{FFFADBFD-685D-4A17-9611-FEC07D6D3CAC}"/>
    <cellStyle name="Comma 3 3 2 2 5 2 5 3 4" xfId="25996" xr:uid="{17790D35-2A95-40A1-80F1-E538E93F4ECD}"/>
    <cellStyle name="Comma 3 3 2 2 5 2 5 4" xfId="9186" xr:uid="{7A700931-457A-4BA3-83F3-4A3084178693}"/>
    <cellStyle name="Comma 3 3 2 2 5 2 5 4 2" xfId="52777" xr:uid="{924687A2-9094-4ED1-AE8C-3D366B8D3773}"/>
    <cellStyle name="Comma 3 3 2 2 5 2 5 4 3" xfId="39387" xr:uid="{3704D2CA-8420-408C-A85A-3C6C2ACD7017}"/>
    <cellStyle name="Comma 3 3 2 2 5 2 5 5" xfId="11812" xr:uid="{989AE39B-1C6C-4F3C-BCE2-A1CB87D4C2F6}"/>
    <cellStyle name="Comma 3 3 2 2 5 2 5 5 2" xfId="55402" xr:uid="{EA289164-23E2-4899-83E5-5789AAC6F7BB}"/>
    <cellStyle name="Comma 3 3 2 2 5 2 5 5 3" xfId="42012" xr:uid="{858D2C8B-929E-4FA6-AF9E-C9F465989150}"/>
    <cellStyle name="Comma 3 3 2 2 5 2 5 6" xfId="14965" xr:uid="{9DDE4E2D-EFA9-4E65-9889-F9D0769043CC}"/>
    <cellStyle name="Comma 3 3 2 2 5 2 5 6 2" xfId="44638" xr:uid="{A9A32E9C-1E0C-4F65-8BE1-06AF50585F14}"/>
    <cellStyle name="Comma 3 3 2 2 5 2 5 7" xfId="58028" xr:uid="{ABAD9716-D794-475F-BA5B-5732F4397BB6}"/>
    <cellStyle name="Comma 3 3 2 2 5 2 5 8" xfId="60655" xr:uid="{21A91DAE-708E-4C98-A815-008CF1E36176}"/>
    <cellStyle name="Comma 3 3 2 2 5 2 5 9" xfId="31248" xr:uid="{E0A2C2D8-E95A-4CA1-8510-D706284BBE2E}"/>
    <cellStyle name="Comma 3 3 2 2 5 2 6" xfId="1570" xr:uid="{BD28560F-D0FD-4ABF-B7DC-014A99D5B27E}"/>
    <cellStyle name="Comma 3 3 2 2 5 2 6 10" xfId="21006" xr:uid="{EC9A3F95-61B8-4F71-A2D1-46FD75C29BE4}"/>
    <cellStyle name="Comma 3 3 2 2 5 2 6 2" xfId="6822" xr:uid="{88B7FA61-956B-42A8-B642-36EB6290EBEA}"/>
    <cellStyle name="Comma 3 3 2 2 5 2 6 2 2" xfId="18380" xr:uid="{970A6B68-0883-4909-B3B8-3F26032E0A71}"/>
    <cellStyle name="Comma 3 3 2 2 5 2 6 2 2 2" xfId="47787" xr:uid="{F88D80D5-310D-4A0F-89A1-126AD0F93151}"/>
    <cellStyle name="Comma 3 3 2 2 5 2 6 2 2 3" xfId="28884" xr:uid="{B221C0A1-5780-4964-89DD-13C8188D64EB}"/>
    <cellStyle name="Comma 3 3 2 2 5 2 6 2 3" xfId="34397" xr:uid="{3803181A-F66C-4A35-AFF4-047F1A409513}"/>
    <cellStyle name="Comma 3 3 2 2 5 2 6 2 4" xfId="23632" xr:uid="{0BED5C22-D782-41C6-ADED-DE676B8DAE95}"/>
    <cellStyle name="Comma 3 3 2 2 5 2 6 3" xfId="4197" xr:uid="{3A2B60D8-0E9F-4628-9D32-ACB946F98926}"/>
    <cellStyle name="Comma 3 3 2 2 5 2 6 3 2" xfId="50413" xr:uid="{8E14D7F7-EC6C-407C-BA23-32B3B6A41FEC}"/>
    <cellStyle name="Comma 3 3 2 2 5 2 6 3 3" xfId="37023" xr:uid="{03F38CD1-25CC-4585-8EE6-7806297EBB91}"/>
    <cellStyle name="Comma 3 3 2 2 5 2 6 3 4" xfId="26258" xr:uid="{42FFB089-8D7A-4505-9535-ED10B88B0C68}"/>
    <cellStyle name="Comma 3 3 2 2 5 2 6 4" xfId="9448" xr:uid="{FD67D10D-274F-4EDD-AB10-389984247206}"/>
    <cellStyle name="Comma 3 3 2 2 5 2 6 4 2" xfId="53039" xr:uid="{C58F04BF-6113-4117-ACC3-214C191826FD}"/>
    <cellStyle name="Comma 3 3 2 2 5 2 6 4 3" xfId="39649" xr:uid="{83E88FED-2C11-4BED-B13A-62310E75B9B5}"/>
    <cellStyle name="Comma 3 3 2 2 5 2 6 5" xfId="12074" xr:uid="{1293F5C8-11EB-4296-B4F0-B55A9CC74240}"/>
    <cellStyle name="Comma 3 3 2 2 5 2 6 5 2" xfId="55664" xr:uid="{2D7C0108-CB91-466E-BE64-07519F7013ED}"/>
    <cellStyle name="Comma 3 3 2 2 5 2 6 5 3" xfId="42274" xr:uid="{08555C54-82A1-41C4-B6B2-43DB120F59B8}"/>
    <cellStyle name="Comma 3 3 2 2 5 2 6 6" xfId="15227" xr:uid="{28A1BFFB-C25B-4D99-84BC-85674D47CB6B}"/>
    <cellStyle name="Comma 3 3 2 2 5 2 6 6 2" xfId="44900" xr:uid="{DA555F85-998C-4203-AA09-401C20F437BA}"/>
    <cellStyle name="Comma 3 3 2 2 5 2 6 7" xfId="58290" xr:uid="{D77BFBEC-4EAB-40D8-AF58-38AD0D9170BC}"/>
    <cellStyle name="Comma 3 3 2 2 5 2 6 8" xfId="60917" xr:uid="{1B9DAD8D-5EDB-46B7-87D9-91ECABA6C575}"/>
    <cellStyle name="Comma 3 3 2 2 5 2 6 9" xfId="31510" xr:uid="{36047EFB-0DB7-4148-97BB-D3916FC5FB4A}"/>
    <cellStyle name="Comma 3 3 2 2 5 2 7" xfId="2613" xr:uid="{35DE0F7E-E167-4F78-8504-24B6124C3810}"/>
    <cellStyle name="Comma 3 3 2 2 5 2 7 10" xfId="22048" xr:uid="{F6810CBE-C4EC-4432-AB6A-FD136B0BFF8E}"/>
    <cellStyle name="Comma 3 3 2 2 5 2 7 2" xfId="7864" xr:uid="{FE59B68E-34DE-44E8-886C-E5EE64F8C030}"/>
    <cellStyle name="Comma 3 3 2 2 5 2 7 2 2" xfId="19422" xr:uid="{E7157790-50E6-46F4-A795-E09F846C15E6}"/>
    <cellStyle name="Comma 3 3 2 2 5 2 7 2 2 2" xfId="48829" xr:uid="{3271B9E5-23CF-46AF-BE7E-B96CBD570967}"/>
    <cellStyle name="Comma 3 3 2 2 5 2 7 2 2 3" xfId="29926" xr:uid="{A2BF9FEE-4E41-4ECA-BCFF-1B199DDE9385}"/>
    <cellStyle name="Comma 3 3 2 2 5 2 7 2 3" xfId="35439" xr:uid="{2F98677D-053C-46F0-B706-C6346814BB94}"/>
    <cellStyle name="Comma 3 3 2 2 5 2 7 2 4" xfId="24674" xr:uid="{203006A6-8E53-48BA-AC23-3EC6B42B0409}"/>
    <cellStyle name="Comma 3 3 2 2 5 2 7 3" xfId="5239" xr:uid="{00D8E3D4-3070-43E6-BDD6-DDE0B8A4E530}"/>
    <cellStyle name="Comma 3 3 2 2 5 2 7 3 2" xfId="51455" xr:uid="{5B8A9C08-27B4-45C3-AA27-1C369E4D2209}"/>
    <cellStyle name="Comma 3 3 2 2 5 2 7 3 3" xfId="38065" xr:uid="{C0221394-098B-4B3F-9722-8BD58578BD6B}"/>
    <cellStyle name="Comma 3 3 2 2 5 2 7 3 4" xfId="27300" xr:uid="{5EAFD0B5-A710-4F1B-9039-65AB9143C7DD}"/>
    <cellStyle name="Comma 3 3 2 2 5 2 7 4" xfId="10490" xr:uid="{EC1DC53C-1D3E-4CE7-8C83-9577DBB353CF}"/>
    <cellStyle name="Comma 3 3 2 2 5 2 7 4 2" xfId="54081" xr:uid="{4285E20E-8621-4CFC-8701-EDE423C10A00}"/>
    <cellStyle name="Comma 3 3 2 2 5 2 7 4 3" xfId="40691" xr:uid="{5F8F674A-5B02-47CA-B831-5ECB1F92E434}"/>
    <cellStyle name="Comma 3 3 2 2 5 2 7 5" xfId="13116" xr:uid="{3B8A2DB7-05F3-4C67-9E6D-07119EA2AA40}"/>
    <cellStyle name="Comma 3 3 2 2 5 2 7 5 2" xfId="56706" xr:uid="{C266AF73-7054-440F-BC8D-4DFF9703E671}"/>
    <cellStyle name="Comma 3 3 2 2 5 2 7 5 3" xfId="43316" xr:uid="{3DFE8BA6-58DD-4CAB-8981-E28CE97E114A}"/>
    <cellStyle name="Comma 3 3 2 2 5 2 7 6" xfId="16269" xr:uid="{A944D6B9-9B86-4D36-8220-D5455F7CC878}"/>
    <cellStyle name="Comma 3 3 2 2 5 2 7 6 2" xfId="45942" xr:uid="{CE9F860D-2B10-401A-9F18-B5797D414F6A}"/>
    <cellStyle name="Comma 3 3 2 2 5 2 7 7" xfId="59332" xr:uid="{442B637C-C903-4868-A50B-CC3C7E98AEC3}"/>
    <cellStyle name="Comma 3 3 2 2 5 2 7 8" xfId="61959" xr:uid="{C5278B7F-76AE-4577-9CC6-84E23941E986}"/>
    <cellStyle name="Comma 3 3 2 2 5 2 7 9" xfId="32552" xr:uid="{947391A2-5910-4E57-ADC7-1680E59CCD49}"/>
    <cellStyle name="Comma 3 3 2 2 5 2 8" xfId="5500" xr:uid="{6A9C5A9D-96B1-4A34-916A-72F909179469}"/>
    <cellStyle name="Comma 3 3 2 2 5 2 8 2" xfId="17058" xr:uid="{2959E6B5-95E0-4D67-BA56-923662C70C55}"/>
    <cellStyle name="Comma 3 3 2 2 5 2 8 2 2" xfId="46204" xr:uid="{E52242E3-7E3E-4DD9-BF12-D025950D70CB}"/>
    <cellStyle name="Comma 3 3 2 2 5 2 8 2 3" xfId="27562" xr:uid="{8531BFC8-0B6E-461A-AD2B-EB4D910FAF96}"/>
    <cellStyle name="Comma 3 3 2 2 5 2 8 3" xfId="13905" xr:uid="{791B8EA3-EDF9-4832-AF39-CCD10E576854}"/>
    <cellStyle name="Comma 3 3 2 2 5 2 8 3 2" xfId="32814" xr:uid="{0314D02C-2965-4601-A526-CB29002922ED}"/>
    <cellStyle name="Comma 3 3 2 2 5 2 8 4" xfId="22310" xr:uid="{47A31DAF-634E-47C1-AE6F-76FE18E8D5A8}"/>
    <cellStyle name="Comma 3 3 2 2 5 2 9" xfId="2875" xr:uid="{36078274-11A6-4C00-8CF2-F1965AF9E56A}"/>
    <cellStyle name="Comma 3 3 2 2 5 2 9 2" xfId="16530" xr:uid="{F8948E3D-A1AD-4CDD-B3A0-31B740B3378D}"/>
    <cellStyle name="Comma 3 3 2 2 5 2 9 2 2" xfId="46465" xr:uid="{EC05D2C5-D768-479F-B58F-CB09313829E0}"/>
    <cellStyle name="Comma 3 3 2 2 5 2 9 3" xfId="33075" xr:uid="{CFA5B320-0A5F-449A-B5AD-AC2A1E769CED}"/>
    <cellStyle name="Comma 3 3 2 2 5 2 9 4" xfId="24936" xr:uid="{BF21F3A6-707B-4996-983D-F6D6DC6683CC}"/>
    <cellStyle name="Comma 3 3 2 2 5 3" xfId="369" xr:uid="{00000000-0005-0000-0000-000092000000}"/>
    <cellStyle name="Comma 3 3 2 2 5 3 10" xfId="30310" xr:uid="{CE96B03E-878E-433C-AA52-2A10D39763A1}"/>
    <cellStyle name="Comma 3 3 2 2 5 3 11" xfId="19806" xr:uid="{AB03C8E7-D841-4A6D-B9D8-B659D5624215}"/>
    <cellStyle name="Comma 3 3 2 2 5 3 2" xfId="1692" xr:uid="{930EF704-A243-429B-9625-6DD644FF20CE}"/>
    <cellStyle name="Comma 3 3 2 2 5 3 2 10" xfId="21128" xr:uid="{BF80834D-614C-4787-8543-5A64461A3CE0}"/>
    <cellStyle name="Comma 3 3 2 2 5 3 2 2" xfId="6944" xr:uid="{DEF4BF9C-15A0-4F9E-B256-0A8C358031A5}"/>
    <cellStyle name="Comma 3 3 2 2 5 3 2 2 2" xfId="18502" xr:uid="{C5321240-AFBE-4C77-95D2-34D8B0B8B897}"/>
    <cellStyle name="Comma 3 3 2 2 5 3 2 2 2 2" xfId="47909" xr:uid="{B2662637-E2AD-44CC-A446-F24855843C30}"/>
    <cellStyle name="Comma 3 3 2 2 5 3 2 2 2 3" xfId="29006" xr:uid="{CD31A4DF-1DEE-4DA6-B0AA-C4E3942F86D2}"/>
    <cellStyle name="Comma 3 3 2 2 5 3 2 2 3" xfId="34519" xr:uid="{FE6549A4-60C4-4DFF-AEC0-E313D0F968F2}"/>
    <cellStyle name="Comma 3 3 2 2 5 3 2 2 4" xfId="23754" xr:uid="{A6B8C1C4-704A-4673-9ADA-1A3B126E4708}"/>
    <cellStyle name="Comma 3 3 2 2 5 3 2 3" xfId="4319" xr:uid="{492550EB-472D-49DF-8F34-AE734D99D9C5}"/>
    <cellStyle name="Comma 3 3 2 2 5 3 2 3 2" xfId="50535" xr:uid="{8328C83E-E990-4D22-904F-3ED1678FC2F6}"/>
    <cellStyle name="Comma 3 3 2 2 5 3 2 3 3" xfId="37145" xr:uid="{7B04FEE9-A75B-410F-BD41-04E65DA2CDA1}"/>
    <cellStyle name="Comma 3 3 2 2 5 3 2 3 4" xfId="26380" xr:uid="{29A326FF-6916-44D8-91E9-554705CD89C9}"/>
    <cellStyle name="Comma 3 3 2 2 5 3 2 4" xfId="9570" xr:uid="{6036F29B-C7DF-4889-BC40-99EE1ED6E6FE}"/>
    <cellStyle name="Comma 3 3 2 2 5 3 2 4 2" xfId="53161" xr:uid="{18463D57-56AA-43D6-A69C-D671564660AA}"/>
    <cellStyle name="Comma 3 3 2 2 5 3 2 4 3" xfId="39771" xr:uid="{51053472-77D9-4CC5-96DF-2DE9D47F09E5}"/>
    <cellStyle name="Comma 3 3 2 2 5 3 2 5" xfId="12196" xr:uid="{25B539C6-3684-492D-893C-11A71F0910AA}"/>
    <cellStyle name="Comma 3 3 2 2 5 3 2 5 2" xfId="55786" xr:uid="{DCE1A0DF-E5FE-44D2-86C4-0F457A867329}"/>
    <cellStyle name="Comma 3 3 2 2 5 3 2 5 3" xfId="42396" xr:uid="{5BCBDF3E-C36A-4C86-9B2A-6B1FA77341AD}"/>
    <cellStyle name="Comma 3 3 2 2 5 3 2 6" xfId="15349" xr:uid="{8CB3D262-FB60-4EEC-B3E4-2C5E45672000}"/>
    <cellStyle name="Comma 3 3 2 2 5 3 2 6 2" xfId="45022" xr:uid="{A3359EC0-BBBA-46CA-B5F4-AAB202C5DC1E}"/>
    <cellStyle name="Comma 3 3 2 2 5 3 2 7" xfId="58412" xr:uid="{4ED91757-E738-49C6-8332-8F4D03969A0F}"/>
    <cellStyle name="Comma 3 3 2 2 5 3 2 8" xfId="61039" xr:uid="{5BCA979E-E2B1-4CE8-80AD-C331B91CDFA7}"/>
    <cellStyle name="Comma 3 3 2 2 5 3 2 9" xfId="31632" xr:uid="{F22BDE82-EE27-4AC8-9687-1D9D0AA36D22}"/>
    <cellStyle name="Comma 3 3 2 2 5 3 3" xfId="5622" xr:uid="{C66FD546-0A51-4462-8D76-4E529311D999}"/>
    <cellStyle name="Comma 3 3 2 2 5 3 3 2" xfId="17180" xr:uid="{2C346C40-804C-4B22-8528-143416500470}"/>
    <cellStyle name="Comma 3 3 2 2 5 3 3 2 2" xfId="46587" xr:uid="{8A6638F9-8E36-496A-8B91-6C5D658A95C6}"/>
    <cellStyle name="Comma 3 3 2 2 5 3 3 2 3" xfId="27684" xr:uid="{6D248229-5B6B-4B23-A36F-B84F81B0C8FB}"/>
    <cellStyle name="Comma 3 3 2 2 5 3 3 3" xfId="14027" xr:uid="{F091D143-F3F1-4B68-B7C8-EABA7845AA53}"/>
    <cellStyle name="Comma 3 3 2 2 5 3 3 3 2" xfId="33197" xr:uid="{E3D9ECC1-4B70-490B-9553-F878FADA466B}"/>
    <cellStyle name="Comma 3 3 2 2 5 3 3 4" xfId="22432" xr:uid="{421DAD7E-9EBF-4ADF-9C6A-A2C738B5F12F}"/>
    <cellStyle name="Comma 3 3 2 2 5 3 4" xfId="2997" xr:uid="{26F7E08D-06D6-4127-AD8E-81AF180C9F21}"/>
    <cellStyle name="Comma 3 3 2 2 5 3 4 2" xfId="16652" xr:uid="{B2904899-94E7-4CB8-B3CA-D8640A1ABE63}"/>
    <cellStyle name="Comma 3 3 2 2 5 3 4 2 2" xfId="49213" xr:uid="{95A834BF-6FF1-4D4C-BEA1-706E94792BE8}"/>
    <cellStyle name="Comma 3 3 2 2 5 3 4 3" xfId="35823" xr:uid="{236C70F5-7350-45D5-B9B4-BAB97AD5E7DA}"/>
    <cellStyle name="Comma 3 3 2 2 5 3 4 4" xfId="25058" xr:uid="{5E936E4D-AF18-4C33-B8EC-92B0FDB9B83D}"/>
    <cellStyle name="Comma 3 3 2 2 5 3 5" xfId="8248" xr:uid="{81F36D80-5503-438A-8A4F-8DF1361DB66E}"/>
    <cellStyle name="Comma 3 3 2 2 5 3 5 2" xfId="51839" xr:uid="{EBE1F28B-029B-4F63-8064-6C1BB9C8AC40}"/>
    <cellStyle name="Comma 3 3 2 2 5 3 5 3" xfId="38449" xr:uid="{46EBF126-A197-406C-AB1E-BCE4DAA8DBBB}"/>
    <cellStyle name="Comma 3 3 2 2 5 3 6" xfId="10874" xr:uid="{9BD656E1-FFD6-4104-A147-096EF601304A}"/>
    <cellStyle name="Comma 3 3 2 2 5 3 6 2" xfId="54464" xr:uid="{31911B1F-D744-4EE7-B679-FFCE4633A295}"/>
    <cellStyle name="Comma 3 3 2 2 5 3 6 3" xfId="41074" xr:uid="{F9D1143E-8D9D-4328-B6A4-ACE0307645F4}"/>
    <cellStyle name="Comma 3 3 2 2 5 3 7" xfId="13499" xr:uid="{76EE6565-10A3-44B9-B538-F4F037298DB7}"/>
    <cellStyle name="Comma 3 3 2 2 5 3 7 2" xfId="43700" xr:uid="{F42F8DB2-7493-49C5-B7DE-A24A5D7CAC4F}"/>
    <cellStyle name="Comma 3 3 2 2 5 3 8" xfId="57090" xr:uid="{CCB0829F-C38B-4D1D-B7DE-8963E3DAAF3F}"/>
    <cellStyle name="Comma 3 3 2 2 5 3 9" xfId="59717" xr:uid="{C6F7E006-8953-459F-BF29-5DC0418FA751}"/>
    <cellStyle name="Comma 3 3 2 2 5 4" xfId="629" xr:uid="{00000000-0005-0000-0000-000093000000}"/>
    <cellStyle name="Comma 3 3 2 2 5 4 10" xfId="30570" xr:uid="{B6FC4A4F-47CA-4238-9502-56A1D049A7C8}"/>
    <cellStyle name="Comma 3 3 2 2 5 4 11" xfId="20066" xr:uid="{233DE468-53A2-430A-81CD-658CB2AD3AB9}"/>
    <cellStyle name="Comma 3 3 2 2 5 4 2" xfId="1952" xr:uid="{55E3BFC5-6351-4434-A930-957A8F159BBE}"/>
    <cellStyle name="Comma 3 3 2 2 5 4 2 10" xfId="21388" xr:uid="{484985F3-8E4D-4786-99A0-BC0FA20097EF}"/>
    <cellStyle name="Comma 3 3 2 2 5 4 2 2" xfId="7204" xr:uid="{A4A17831-D284-4692-B2B4-517F813739EB}"/>
    <cellStyle name="Comma 3 3 2 2 5 4 2 2 2" xfId="18762" xr:uid="{BC853B78-6512-4041-8B72-D2B7E7C0C0CF}"/>
    <cellStyle name="Comma 3 3 2 2 5 4 2 2 2 2" xfId="48169" xr:uid="{6439ED51-AB4B-4173-BA43-344F7A6F4BD0}"/>
    <cellStyle name="Comma 3 3 2 2 5 4 2 2 2 3" xfId="29266" xr:uid="{5D1172BA-D404-42F6-910C-608874D7AC67}"/>
    <cellStyle name="Comma 3 3 2 2 5 4 2 2 3" xfId="34779" xr:uid="{CC3EB6F3-AC88-45E8-BDAB-C4EADE880B41}"/>
    <cellStyle name="Comma 3 3 2 2 5 4 2 2 4" xfId="24014" xr:uid="{4CF7DD0C-67FA-48C4-B069-D0CB280A33C6}"/>
    <cellStyle name="Comma 3 3 2 2 5 4 2 3" xfId="4579" xr:uid="{A49D03AB-5BE1-4B94-9DF4-7B70B16806E1}"/>
    <cellStyle name="Comma 3 3 2 2 5 4 2 3 2" xfId="50795" xr:uid="{7296A778-A9DD-4476-84DC-0690844E985B}"/>
    <cellStyle name="Comma 3 3 2 2 5 4 2 3 3" xfId="37405" xr:uid="{80C9CBD0-EA42-46FE-AAD2-46AC2926C267}"/>
    <cellStyle name="Comma 3 3 2 2 5 4 2 3 4" xfId="26640" xr:uid="{65CD545A-19C0-47C5-A02C-E9A1238B696B}"/>
    <cellStyle name="Comma 3 3 2 2 5 4 2 4" xfId="9830" xr:uid="{23E3383F-C943-46F8-AB7E-E6B9EDC3CAF2}"/>
    <cellStyle name="Comma 3 3 2 2 5 4 2 4 2" xfId="53421" xr:uid="{86383F0C-8A71-4CF4-B259-FA3E25DA045E}"/>
    <cellStyle name="Comma 3 3 2 2 5 4 2 4 3" xfId="40031" xr:uid="{EF2B6D02-BC99-4473-915B-25B35CBCA1EB}"/>
    <cellStyle name="Comma 3 3 2 2 5 4 2 5" xfId="12456" xr:uid="{A271CE94-1CED-4035-8BA8-B59AFB605112}"/>
    <cellStyle name="Comma 3 3 2 2 5 4 2 5 2" xfId="56046" xr:uid="{3520179A-34A4-4624-A780-D525CF7AF09E}"/>
    <cellStyle name="Comma 3 3 2 2 5 4 2 5 3" xfId="42656" xr:uid="{EDABA8D8-3533-47D7-89F5-5E5467BF4776}"/>
    <cellStyle name="Comma 3 3 2 2 5 4 2 6" xfId="15609" xr:uid="{01D01128-D651-4752-9EFE-06B6BA0A4399}"/>
    <cellStyle name="Comma 3 3 2 2 5 4 2 6 2" xfId="45282" xr:uid="{0F40857D-667E-47BD-9E1B-568B0FECC151}"/>
    <cellStyle name="Comma 3 3 2 2 5 4 2 7" xfId="58672" xr:uid="{FDCB69E7-D791-41F2-A5BC-A4CDAE3AB6F8}"/>
    <cellStyle name="Comma 3 3 2 2 5 4 2 8" xfId="61299" xr:uid="{11077388-E99F-4A7F-8EBB-4B9AE0B1BE41}"/>
    <cellStyle name="Comma 3 3 2 2 5 4 2 9" xfId="31892" xr:uid="{DABAE44F-7A8B-435B-8D99-DBF99E117EAE}"/>
    <cellStyle name="Comma 3 3 2 2 5 4 3" xfId="5882" xr:uid="{025FA663-9FC5-4DE0-9A87-8C92F8D025CE}"/>
    <cellStyle name="Comma 3 3 2 2 5 4 3 2" xfId="17440" xr:uid="{61284A6F-2491-42E2-994D-F930E59F32A5}"/>
    <cellStyle name="Comma 3 3 2 2 5 4 3 2 2" xfId="46847" xr:uid="{E0D054C0-27C6-4E7A-952F-F465954DE442}"/>
    <cellStyle name="Comma 3 3 2 2 5 4 3 2 3" xfId="27944" xr:uid="{18BE9A92-1324-4F2B-A939-93B90C54B77E}"/>
    <cellStyle name="Comma 3 3 2 2 5 4 3 3" xfId="33457" xr:uid="{28017B7E-0833-4A10-A477-3600CFBE4E94}"/>
    <cellStyle name="Comma 3 3 2 2 5 4 3 4" xfId="22692" xr:uid="{D8B418C4-360A-441F-8F75-E4743B2720D2}"/>
    <cellStyle name="Comma 3 3 2 2 5 4 4" xfId="3257" xr:uid="{A790A55A-5ABB-47D7-B34E-C42D9A299B7F}"/>
    <cellStyle name="Comma 3 3 2 2 5 4 4 2" xfId="49473" xr:uid="{46B82F4E-38E5-4C7F-89D6-E9E6856CE044}"/>
    <cellStyle name="Comma 3 3 2 2 5 4 4 3" xfId="36083" xr:uid="{A33E4F0F-8EEC-4A79-9C2F-1EBF9F3B4115}"/>
    <cellStyle name="Comma 3 3 2 2 5 4 4 4" xfId="25318" xr:uid="{056FB384-2D97-4B19-826C-CFE88A8B3551}"/>
    <cellStyle name="Comma 3 3 2 2 5 4 5" xfId="8508" xr:uid="{6F4B58F7-B768-4BA0-BB00-07FFFAE1B796}"/>
    <cellStyle name="Comma 3 3 2 2 5 4 5 2" xfId="52099" xr:uid="{97F9209B-FADA-4565-9413-1BEEDFC1515B}"/>
    <cellStyle name="Comma 3 3 2 2 5 4 5 3" xfId="38709" xr:uid="{3975AA72-220A-4D48-AACE-5068A69C774E}"/>
    <cellStyle name="Comma 3 3 2 2 5 4 6" xfId="11134" xr:uid="{CDCAA85C-1513-40E5-AF6A-C67D98024EB9}"/>
    <cellStyle name="Comma 3 3 2 2 5 4 6 2" xfId="54724" xr:uid="{EA94CC23-20D3-4F69-8060-51E824ED647D}"/>
    <cellStyle name="Comma 3 3 2 2 5 4 6 3" xfId="41334" xr:uid="{01E46E38-A15C-493F-B60A-CE0CC2626C53}"/>
    <cellStyle name="Comma 3 3 2 2 5 4 7" xfId="14287" xr:uid="{876D1709-AA19-4276-9921-DC4D84510C4B}"/>
    <cellStyle name="Comma 3 3 2 2 5 4 7 2" xfId="43960" xr:uid="{48A0BCAA-686B-4CA8-B781-1D95F7078748}"/>
    <cellStyle name="Comma 3 3 2 2 5 4 8" xfId="57350" xr:uid="{B3737665-058C-40D2-B992-1C48D0706EAB}"/>
    <cellStyle name="Comma 3 3 2 2 5 4 9" xfId="59977" xr:uid="{83560F1C-8D33-4544-9AEF-1FE1D9CCBA78}"/>
    <cellStyle name="Comma 3 3 2 2 5 5" xfId="889" xr:uid="{00000000-0005-0000-0000-000094000000}"/>
    <cellStyle name="Comma 3 3 2 2 5 5 10" xfId="30830" xr:uid="{E31DA0A2-1E33-4520-84EF-31EBCE80780F}"/>
    <cellStyle name="Comma 3 3 2 2 5 5 11" xfId="20326" xr:uid="{4D06EC4D-6383-4193-8AB5-CEDF79A74235}"/>
    <cellStyle name="Comma 3 3 2 2 5 5 2" xfId="2212" xr:uid="{F953ADF0-69DD-4625-83CA-13CD14118139}"/>
    <cellStyle name="Comma 3 3 2 2 5 5 2 10" xfId="21648" xr:uid="{6CAB620B-C543-42AF-8739-5F34F9F471CC}"/>
    <cellStyle name="Comma 3 3 2 2 5 5 2 2" xfId="7464" xr:uid="{846A2EBB-ABF7-48FD-8B39-CB0484253964}"/>
    <cellStyle name="Comma 3 3 2 2 5 5 2 2 2" xfId="19022" xr:uid="{463DC5E2-7695-47E6-9DFC-42BD938F05E5}"/>
    <cellStyle name="Comma 3 3 2 2 5 5 2 2 2 2" xfId="48429" xr:uid="{294DEA13-746A-40C1-A5B2-A6BC1D761C31}"/>
    <cellStyle name="Comma 3 3 2 2 5 5 2 2 2 3" xfId="29526" xr:uid="{6DE9AC73-CCB5-4835-A5BB-678AF25D89E7}"/>
    <cellStyle name="Comma 3 3 2 2 5 5 2 2 3" xfId="35039" xr:uid="{ACFF786C-21D6-4C6F-8EEF-992777E7B593}"/>
    <cellStyle name="Comma 3 3 2 2 5 5 2 2 4" xfId="24274" xr:uid="{32D169F1-3855-4967-AD8F-2791B51D14CC}"/>
    <cellStyle name="Comma 3 3 2 2 5 5 2 3" xfId="4839" xr:uid="{C4FB8DEC-5C56-445C-BE69-8A035478BC8A}"/>
    <cellStyle name="Comma 3 3 2 2 5 5 2 3 2" xfId="51055" xr:uid="{FB743732-E6EA-4179-A41B-FABA392B3D03}"/>
    <cellStyle name="Comma 3 3 2 2 5 5 2 3 3" xfId="37665" xr:uid="{989D6D06-9A17-42C5-A3E4-32B34695030F}"/>
    <cellStyle name="Comma 3 3 2 2 5 5 2 3 4" xfId="26900" xr:uid="{AA847B3A-016C-4F3F-93DF-8B54EFAAD31B}"/>
    <cellStyle name="Comma 3 3 2 2 5 5 2 4" xfId="10090" xr:uid="{A1B050FE-9655-419E-AFA6-5FB74044E623}"/>
    <cellStyle name="Comma 3 3 2 2 5 5 2 4 2" xfId="53681" xr:uid="{9295C446-C89C-415A-BBA7-289CA1CB4578}"/>
    <cellStyle name="Comma 3 3 2 2 5 5 2 4 3" xfId="40291" xr:uid="{2F2BD05E-654F-444B-BD32-56633ADB803B}"/>
    <cellStyle name="Comma 3 3 2 2 5 5 2 5" xfId="12716" xr:uid="{B04A6371-515D-4371-A268-58BD5D4FBEAB}"/>
    <cellStyle name="Comma 3 3 2 2 5 5 2 5 2" xfId="56306" xr:uid="{13D194C6-9817-4446-A038-B186AF641750}"/>
    <cellStyle name="Comma 3 3 2 2 5 5 2 5 3" xfId="42916" xr:uid="{4D8A2DB0-5534-4502-8F65-14E0D44B3689}"/>
    <cellStyle name="Comma 3 3 2 2 5 5 2 6" xfId="15869" xr:uid="{6E6D3B66-8D4C-4E8E-B2A2-98300C6EF6B4}"/>
    <cellStyle name="Comma 3 3 2 2 5 5 2 6 2" xfId="45542" xr:uid="{CE133DE4-51C2-44A6-88C8-22EDFCB3DDFA}"/>
    <cellStyle name="Comma 3 3 2 2 5 5 2 7" xfId="58932" xr:uid="{302B0F31-ECF5-430E-90A3-095A90FA5E6A}"/>
    <cellStyle name="Comma 3 3 2 2 5 5 2 8" xfId="61559" xr:uid="{D4A215C6-1A0D-4190-997F-DC181912BA30}"/>
    <cellStyle name="Comma 3 3 2 2 5 5 2 9" xfId="32152" xr:uid="{29A50338-4F9F-40C8-8A87-D08DC9BAD33C}"/>
    <cellStyle name="Comma 3 3 2 2 5 5 3" xfId="6142" xr:uid="{082DB053-5B54-4BC7-A66E-92DAD579C051}"/>
    <cellStyle name="Comma 3 3 2 2 5 5 3 2" xfId="17700" xr:uid="{5DDF4AD7-4D4C-45A0-BD87-C2BCD39EC86E}"/>
    <cellStyle name="Comma 3 3 2 2 5 5 3 2 2" xfId="47107" xr:uid="{85870AB3-17F9-4FB1-8B51-15F3CDB08089}"/>
    <cellStyle name="Comma 3 3 2 2 5 5 3 2 3" xfId="28204" xr:uid="{088AF2F3-4B8C-4C46-BE1E-F69D48C6E797}"/>
    <cellStyle name="Comma 3 3 2 2 5 5 3 3" xfId="33717" xr:uid="{4ED8BA17-590C-4521-B2B1-12CC1D8EF8ED}"/>
    <cellStyle name="Comma 3 3 2 2 5 5 3 4" xfId="22952" xr:uid="{546A57A4-3F19-47CE-AAE6-C6694A3770E8}"/>
    <cellStyle name="Comma 3 3 2 2 5 5 4" xfId="3517" xr:uid="{7D796679-BCEB-4247-942B-31E35E76FAF1}"/>
    <cellStyle name="Comma 3 3 2 2 5 5 4 2" xfId="49733" xr:uid="{B295E47B-B2BD-4476-BEC7-87BF47B0143D}"/>
    <cellStyle name="Comma 3 3 2 2 5 5 4 3" xfId="36343" xr:uid="{A9082190-771A-4D07-8212-E14A6F182A1C}"/>
    <cellStyle name="Comma 3 3 2 2 5 5 4 4" xfId="25578" xr:uid="{7902E6EC-E371-421C-9F96-95D09131C08F}"/>
    <cellStyle name="Comma 3 3 2 2 5 5 5" xfId="8768" xr:uid="{5F204037-5867-4FA9-8F2F-E5A307AE7F1E}"/>
    <cellStyle name="Comma 3 3 2 2 5 5 5 2" xfId="52359" xr:uid="{C7AE0B72-DE96-43A9-93D1-CCD4149728A1}"/>
    <cellStyle name="Comma 3 3 2 2 5 5 5 3" xfId="38969" xr:uid="{A6098038-3C82-410D-9F39-C3491E52A99B}"/>
    <cellStyle name="Comma 3 3 2 2 5 5 6" xfId="11394" xr:uid="{C1BEEE59-3EC9-403E-8FAB-1DB768D62629}"/>
    <cellStyle name="Comma 3 3 2 2 5 5 6 2" xfId="54984" xr:uid="{931B93B8-148A-4E14-A53A-ECF10B26F404}"/>
    <cellStyle name="Comma 3 3 2 2 5 5 6 3" xfId="41594" xr:uid="{96F60390-F971-4787-8DA4-9B14D6248CBF}"/>
    <cellStyle name="Comma 3 3 2 2 5 5 7" xfId="14547" xr:uid="{AA831523-92F2-4AEE-836A-292FC201A2CB}"/>
    <cellStyle name="Comma 3 3 2 2 5 5 7 2" xfId="44220" xr:uid="{4846260E-E61F-4AEA-A09D-3447A6AD17B1}"/>
    <cellStyle name="Comma 3 3 2 2 5 5 8" xfId="57610" xr:uid="{693F613E-46FA-4105-91C5-0FD92D11711D}"/>
    <cellStyle name="Comma 3 3 2 2 5 5 9" xfId="60237" xr:uid="{1DAEBF8C-EE82-4703-B429-021B06E1F72B}"/>
    <cellStyle name="Comma 3 3 2 2 5 6" xfId="1169" xr:uid="{084C93DF-AD6C-463E-B270-ACCAC4878C88}"/>
    <cellStyle name="Comma 3 3 2 2 5 6 10" xfId="20606" xr:uid="{80020191-A35B-40C6-A34A-6D802D4AD369}"/>
    <cellStyle name="Comma 3 3 2 2 5 6 2" xfId="6422" xr:uid="{62555AED-8EC0-445D-B18C-742B079693BA}"/>
    <cellStyle name="Comma 3 3 2 2 5 6 2 2" xfId="17980" xr:uid="{FE1597D3-483A-444E-BD3F-06F8CC5BCF99}"/>
    <cellStyle name="Comma 3 3 2 2 5 6 2 2 2" xfId="47387" xr:uid="{CE8B9271-00ED-4D1A-BD92-FDDBA8B755C7}"/>
    <cellStyle name="Comma 3 3 2 2 5 6 2 2 3" xfId="28484" xr:uid="{E76C0C5A-32BC-4376-AF46-9DA84CF76C89}"/>
    <cellStyle name="Comma 3 3 2 2 5 6 2 3" xfId="33997" xr:uid="{42D198F6-1E2F-4A4D-A4FE-A68F669E5053}"/>
    <cellStyle name="Comma 3 3 2 2 5 6 2 4" xfId="23232" xr:uid="{2E956D0B-769E-400D-B52C-F123E61B0650}"/>
    <cellStyle name="Comma 3 3 2 2 5 6 3" xfId="3797" xr:uid="{7186507C-6581-4018-A47A-2F7DEB1CE7F6}"/>
    <cellStyle name="Comma 3 3 2 2 5 6 3 2" xfId="50013" xr:uid="{86BED978-D8D2-45B3-8484-8C4F346B0F8D}"/>
    <cellStyle name="Comma 3 3 2 2 5 6 3 3" xfId="36623" xr:uid="{64970233-76E8-4BE4-B586-60A4873713C2}"/>
    <cellStyle name="Comma 3 3 2 2 5 6 3 4" xfId="25858" xr:uid="{0DF7829B-38B7-4999-B02C-46D537434328}"/>
    <cellStyle name="Comma 3 3 2 2 5 6 4" xfId="9048" xr:uid="{9DEB8EDA-F9FD-4CDD-8483-DF8D05684333}"/>
    <cellStyle name="Comma 3 3 2 2 5 6 4 2" xfId="52639" xr:uid="{92D7E29A-682B-4E70-ADD6-4C8A9D88EDB1}"/>
    <cellStyle name="Comma 3 3 2 2 5 6 4 3" xfId="39249" xr:uid="{2FECCF3A-0B4B-4595-ACD7-74EC27598046}"/>
    <cellStyle name="Comma 3 3 2 2 5 6 5" xfId="11674" xr:uid="{396C20A6-A00C-4B4C-95AF-B480F64B4560}"/>
    <cellStyle name="Comma 3 3 2 2 5 6 5 2" xfId="55264" xr:uid="{658F50C7-BAB4-4B20-A63F-4D7B37087EB5}"/>
    <cellStyle name="Comma 3 3 2 2 5 6 5 3" xfId="41874" xr:uid="{61E5F5F2-4B89-44D7-9BAD-E469A7570C8E}"/>
    <cellStyle name="Comma 3 3 2 2 5 6 6" xfId="14827" xr:uid="{A0C3E629-DE20-4E94-AFC8-2C1DD8E1F6F7}"/>
    <cellStyle name="Comma 3 3 2 2 5 6 6 2" xfId="44500" xr:uid="{F77954EE-F2BA-4A97-8573-4E89992DE9C4}"/>
    <cellStyle name="Comma 3 3 2 2 5 6 7" xfId="57890" xr:uid="{30939CCD-E06A-4F85-B3CC-015AF0862971}"/>
    <cellStyle name="Comma 3 3 2 2 5 6 8" xfId="60517" xr:uid="{1696FADF-FE85-46EF-A877-FA6507597477}"/>
    <cellStyle name="Comma 3 3 2 2 5 6 9" xfId="31110" xr:uid="{1B15474C-2A47-456E-AAEE-8E6E310FDCE6}"/>
    <cellStyle name="Comma 3 3 2 2 5 7" xfId="1432" xr:uid="{7B7F7EB4-15B4-4B9F-A86B-11881AECA5CC}"/>
    <cellStyle name="Comma 3 3 2 2 5 7 10" xfId="20868" xr:uid="{6CA6D6D6-F164-4696-8275-254F8CC4FDDB}"/>
    <cellStyle name="Comma 3 3 2 2 5 7 2" xfId="6684" xr:uid="{0FFF7D2F-B7E1-460C-9872-D09739656BBD}"/>
    <cellStyle name="Comma 3 3 2 2 5 7 2 2" xfId="18242" xr:uid="{BD455F12-264F-4FF2-B37C-2035B7F9C10C}"/>
    <cellStyle name="Comma 3 3 2 2 5 7 2 2 2" xfId="47649" xr:uid="{3E9A449F-CF30-4F32-97F8-F083E1978F0B}"/>
    <cellStyle name="Comma 3 3 2 2 5 7 2 2 3" xfId="28746" xr:uid="{6033A544-F44A-4E25-ACCB-D2AC27CE495A}"/>
    <cellStyle name="Comma 3 3 2 2 5 7 2 3" xfId="34259" xr:uid="{7CAC5F71-F776-4368-9B66-01F7AB75CF11}"/>
    <cellStyle name="Comma 3 3 2 2 5 7 2 4" xfId="23494" xr:uid="{F2C4D320-7B4F-47C4-8C64-3D2BA1FE6514}"/>
    <cellStyle name="Comma 3 3 2 2 5 7 3" xfId="4059" xr:uid="{65DD0CF6-0237-4FA0-ADE9-2F5B268DF907}"/>
    <cellStyle name="Comma 3 3 2 2 5 7 3 2" xfId="50275" xr:uid="{4E6107B6-527A-4929-9A97-592D557CA4F4}"/>
    <cellStyle name="Comma 3 3 2 2 5 7 3 3" xfId="36885" xr:uid="{3533FBAF-086D-41B2-873E-1172E1A517BF}"/>
    <cellStyle name="Comma 3 3 2 2 5 7 3 4" xfId="26120" xr:uid="{F43CFE60-2C99-4766-B8C8-FCBB72B51B78}"/>
    <cellStyle name="Comma 3 3 2 2 5 7 4" xfId="9310" xr:uid="{EA12BD75-FFBD-4EAC-AAE3-3285FC017921}"/>
    <cellStyle name="Comma 3 3 2 2 5 7 4 2" xfId="52901" xr:uid="{30969EC5-3F8D-4596-96AC-9FE91E9D766E}"/>
    <cellStyle name="Comma 3 3 2 2 5 7 4 3" xfId="39511" xr:uid="{93564D9D-36DC-4CDC-B462-F33D72F64F3D}"/>
    <cellStyle name="Comma 3 3 2 2 5 7 5" xfId="11936" xr:uid="{C9FDF558-0034-4A0B-B1DD-5F30EFCAACCA}"/>
    <cellStyle name="Comma 3 3 2 2 5 7 5 2" xfId="55526" xr:uid="{95056875-2EE8-43D6-8398-F00FEAEC882E}"/>
    <cellStyle name="Comma 3 3 2 2 5 7 5 3" xfId="42136" xr:uid="{E858C86D-6A54-4D66-9A49-F37B4C579CA1}"/>
    <cellStyle name="Comma 3 3 2 2 5 7 6" xfId="15089" xr:uid="{AF0C1A0C-3908-48EB-B83C-9D241F70C447}"/>
    <cellStyle name="Comma 3 3 2 2 5 7 6 2" xfId="44762" xr:uid="{59ACCB43-6CB6-4414-A25C-FD59D74A57C6}"/>
    <cellStyle name="Comma 3 3 2 2 5 7 7" xfId="58152" xr:uid="{CCC0E09A-44EC-4A20-91A6-5D7FF702D254}"/>
    <cellStyle name="Comma 3 3 2 2 5 7 8" xfId="60779" xr:uid="{60244A54-E50B-4E3D-8E88-D491ABCCAE7D}"/>
    <cellStyle name="Comma 3 3 2 2 5 7 9" xfId="31372" xr:uid="{03E73255-CDF5-41EA-B1DB-B4D4DF49C387}"/>
    <cellStyle name="Comma 3 3 2 2 5 8" xfId="2475" xr:uid="{91CB77A9-FCD3-4E0E-8B72-F92D8524B062}"/>
    <cellStyle name="Comma 3 3 2 2 5 8 10" xfId="21910" xr:uid="{4493C922-AD00-4381-A611-CF6620799C6C}"/>
    <cellStyle name="Comma 3 3 2 2 5 8 2" xfId="7726" xr:uid="{301532C5-A3C7-485E-AFFE-532A747F2AEE}"/>
    <cellStyle name="Comma 3 3 2 2 5 8 2 2" xfId="19284" xr:uid="{A245DC05-2F4A-4BE6-988E-3FCE88326F54}"/>
    <cellStyle name="Comma 3 3 2 2 5 8 2 2 2" xfId="48691" xr:uid="{DE956C81-BB78-4DDE-944A-71BF5D2E98B3}"/>
    <cellStyle name="Comma 3 3 2 2 5 8 2 2 3" xfId="29788" xr:uid="{F97BDEFD-1165-43C2-A425-70B877C19B7B}"/>
    <cellStyle name="Comma 3 3 2 2 5 8 2 3" xfId="35301" xr:uid="{0DCA8790-E4E4-4C65-8AC7-558E15B9EF9C}"/>
    <cellStyle name="Comma 3 3 2 2 5 8 2 4" xfId="24536" xr:uid="{3B101D17-6936-46C9-B12D-4D4A99A67AFA}"/>
    <cellStyle name="Comma 3 3 2 2 5 8 3" xfId="5101" xr:uid="{7E109ADD-450B-47B0-AB50-711EF83C42B7}"/>
    <cellStyle name="Comma 3 3 2 2 5 8 3 2" xfId="51317" xr:uid="{FF0E0408-EECD-4F73-850A-4A7A568F9E3D}"/>
    <cellStyle name="Comma 3 3 2 2 5 8 3 3" xfId="37927" xr:uid="{28D8F3BF-6A2F-4546-A292-400211F72A18}"/>
    <cellStyle name="Comma 3 3 2 2 5 8 3 4" xfId="27162" xr:uid="{57E9F3C0-B35E-41B2-9532-C00EB8982C83}"/>
    <cellStyle name="Comma 3 3 2 2 5 8 4" xfId="10352" xr:uid="{82D4F848-9BAF-42C0-9C13-35FDA3DBC8C5}"/>
    <cellStyle name="Comma 3 3 2 2 5 8 4 2" xfId="53943" xr:uid="{C382C545-8EF4-4A76-BEA8-E777D2F664CF}"/>
    <cellStyle name="Comma 3 3 2 2 5 8 4 3" xfId="40553" xr:uid="{5A46E386-875C-49CB-B0C7-66C091BB8609}"/>
    <cellStyle name="Comma 3 3 2 2 5 8 5" xfId="12978" xr:uid="{B4989C7F-4FB8-42CE-8414-C15D18AD5210}"/>
    <cellStyle name="Comma 3 3 2 2 5 8 5 2" xfId="56568" xr:uid="{7D0508E8-C44E-4F98-A238-B5DBA4FEB6F9}"/>
    <cellStyle name="Comma 3 3 2 2 5 8 5 3" xfId="43178" xr:uid="{465A7951-9684-45BC-AE38-A2963C85D484}"/>
    <cellStyle name="Comma 3 3 2 2 5 8 6" xfId="16131" xr:uid="{0E857BFA-E91C-444A-891C-CB282095F4A9}"/>
    <cellStyle name="Comma 3 3 2 2 5 8 6 2" xfId="45804" xr:uid="{EA416537-EB5B-4BFC-8615-C89A835512AC}"/>
    <cellStyle name="Comma 3 3 2 2 5 8 7" xfId="59194" xr:uid="{6E448587-130E-4F57-B419-51EBE094A2D0}"/>
    <cellStyle name="Comma 3 3 2 2 5 8 8" xfId="61821" xr:uid="{216D2AD5-41DF-4632-BCD0-70199B903807}"/>
    <cellStyle name="Comma 3 3 2 2 5 8 9" xfId="32414" xr:uid="{A99B5682-4C16-40ED-9700-A12EE433F2CA}"/>
    <cellStyle name="Comma 3 3 2 2 5 9" xfId="5362" xr:uid="{89A58C46-9D64-4641-A008-D82D68B60B39}"/>
    <cellStyle name="Comma 3 3 2 2 5 9 2" xfId="16920" xr:uid="{081C6BA7-AAF9-4DE8-AEB0-F9FB72A63725}"/>
    <cellStyle name="Comma 3 3 2 2 5 9 2 2" xfId="46066" xr:uid="{D717AA0F-3D49-4BDB-B842-67C9954FD000}"/>
    <cellStyle name="Comma 3 3 2 2 5 9 2 3" xfId="27424" xr:uid="{F1402867-8ECD-4B84-A01D-B5F754DBBBC9}"/>
    <cellStyle name="Comma 3 3 2 2 5 9 3" xfId="13767" xr:uid="{88ED053E-595E-4828-887C-E3EB66756CED}"/>
    <cellStyle name="Comma 3 3 2 2 5 9 3 2" xfId="32676" xr:uid="{4F9E0397-4199-44C8-9C69-8061AD9548E9}"/>
    <cellStyle name="Comma 3 3 2 2 5 9 4" xfId="22172" xr:uid="{FDB8F171-9AB0-4F84-9FFD-391685676CD0}"/>
    <cellStyle name="Comma 3 3 2 2 6" xfId="124" xr:uid="{00000000-0005-0000-0000-000095000000}"/>
    <cellStyle name="Comma 3 3 2 2 6 10" xfId="2753" xr:uid="{0B7BF9A0-8017-41F8-98B5-026141D0CC97}"/>
    <cellStyle name="Comma 3 3 2 2 6 10 2" xfId="16408" xr:uid="{6129AC12-BA92-445E-B335-BABED90B981D}"/>
    <cellStyle name="Comma 3 3 2 2 6 10 2 2" xfId="46343" xr:uid="{8B7F165D-A290-443F-A539-A2574FD73F9A}"/>
    <cellStyle name="Comma 3 3 2 2 6 10 3" xfId="32953" xr:uid="{886C4995-8D25-4E45-BDD6-5C9F195E0E60}"/>
    <cellStyle name="Comma 3 3 2 2 6 10 4" xfId="24814" xr:uid="{9B22B549-229B-45CA-A6F1-C0A916D910D1}"/>
    <cellStyle name="Comma 3 3 2 2 6 11" xfId="8004" xr:uid="{1CFF6BC2-0E3C-4719-97C1-2CE3B0C5122E}"/>
    <cellStyle name="Comma 3 3 2 2 6 11 2" xfId="48969" xr:uid="{548D427F-2437-4F44-8E1B-E04C13490E45}"/>
    <cellStyle name="Comma 3 3 2 2 6 11 3" xfId="35579" xr:uid="{0A7E8D18-B41F-4154-9CC9-D6BC118FDC76}"/>
    <cellStyle name="Comma 3 3 2 2 6 12" xfId="10630" xr:uid="{0E0CBC31-7A62-48ED-AF5B-89F6D9A56842}"/>
    <cellStyle name="Comma 3 3 2 2 6 12 2" xfId="51595" xr:uid="{7A559760-A928-4D73-9F02-14F8D9548C80}"/>
    <cellStyle name="Comma 3 3 2 2 6 12 3" xfId="38205" xr:uid="{40F26E72-107F-4768-B856-F9BB68EE7162}"/>
    <cellStyle name="Comma 3 3 2 2 6 13" xfId="13255" xr:uid="{0E49D1E8-BFC5-45F1-AA15-5D7DC7708BCF}"/>
    <cellStyle name="Comma 3 3 2 2 6 13 2" xfId="54220" xr:uid="{D96372F8-F04F-4EEB-BC1C-1384468C1B23}"/>
    <cellStyle name="Comma 3 3 2 2 6 13 3" xfId="40830" xr:uid="{04931E1C-7A1B-4F7A-AF9D-F0D9A1A681ED}"/>
    <cellStyle name="Comma 3 3 2 2 6 14" xfId="43456" xr:uid="{A3CE74B5-C267-41E9-A04D-F69C0F5024B6}"/>
    <cellStyle name="Comma 3 3 2 2 6 15" xfId="56846" xr:uid="{A05E78B5-A6D7-4130-9A32-DDBFAF57556D}"/>
    <cellStyle name="Comma 3 3 2 2 6 16" xfId="59473" xr:uid="{291BF3AD-9772-4655-BF96-F644ABC35560}"/>
    <cellStyle name="Comma 3 3 2 2 6 17" xfId="30066" xr:uid="{4410212E-5F16-415B-A2F5-307046F28E49}"/>
    <cellStyle name="Comma 3 3 2 2 6 18" xfId="19562" xr:uid="{2C0B0734-B370-4C41-9B8B-9F2808530E09}"/>
    <cellStyle name="Comma 3 3 2 2 6 2" xfId="262" xr:uid="{00000000-0005-0000-0000-000096000000}"/>
    <cellStyle name="Comma 3 3 2 2 6 2 10" xfId="8142" xr:uid="{2C1CB170-DAC8-43B2-98B3-F1D1F184AEE0}"/>
    <cellStyle name="Comma 3 3 2 2 6 2 10 2" xfId="49107" xr:uid="{A21AC305-526A-46DE-B586-FB4E8E7948CE}"/>
    <cellStyle name="Comma 3 3 2 2 6 2 10 3" xfId="35717" xr:uid="{09A1EDBB-13D7-4911-826F-4CA44371434A}"/>
    <cellStyle name="Comma 3 3 2 2 6 2 11" xfId="10768" xr:uid="{4DE038A1-1EE0-4650-94D2-107E13A51C05}"/>
    <cellStyle name="Comma 3 3 2 2 6 2 11 2" xfId="51733" xr:uid="{8A613D98-6585-4EEB-AA2A-1F3AF3E59604}"/>
    <cellStyle name="Comma 3 3 2 2 6 2 11 3" xfId="38343" xr:uid="{2D8C97A0-7E5D-457E-9F42-15AA504B7874}"/>
    <cellStyle name="Comma 3 3 2 2 6 2 12" xfId="13393" xr:uid="{4884AAAB-198B-42F3-B1C8-45056EF283A8}"/>
    <cellStyle name="Comma 3 3 2 2 6 2 12 2" xfId="54358" xr:uid="{4D549784-5D38-4451-90FD-B439FDC6AC97}"/>
    <cellStyle name="Comma 3 3 2 2 6 2 12 3" xfId="40968" xr:uid="{8B261A9A-ECC3-41F2-9E3D-9075D66EC891}"/>
    <cellStyle name="Comma 3 3 2 2 6 2 13" xfId="43594" xr:uid="{052343B4-432C-4333-B2C5-860C7B90DCD1}"/>
    <cellStyle name="Comma 3 3 2 2 6 2 14" xfId="56984" xr:uid="{051B2928-5DD2-4BDD-A79F-FD3564A1CCA2}"/>
    <cellStyle name="Comma 3 3 2 2 6 2 15" xfId="59611" xr:uid="{D9BB0D3F-47AF-4F1B-90D3-C2841C5AB77D}"/>
    <cellStyle name="Comma 3 3 2 2 6 2 16" xfId="30204" xr:uid="{B10B3894-60DE-4272-ABF9-E242DDC3F6C7}"/>
    <cellStyle name="Comma 3 3 2 2 6 2 17" xfId="19700" xr:uid="{D368D27F-C2C0-4C38-A61A-991B4E6477A0}"/>
    <cellStyle name="Comma 3 3 2 2 6 2 2" xfId="523" xr:uid="{00000000-0005-0000-0000-000097000000}"/>
    <cellStyle name="Comma 3 3 2 2 6 2 2 10" xfId="30464" xr:uid="{5686BF5A-33F9-464C-8807-2D7382E597CB}"/>
    <cellStyle name="Comma 3 3 2 2 6 2 2 11" xfId="19960" xr:uid="{F170697C-36AB-489E-8F35-F527EDD7AB5D}"/>
    <cellStyle name="Comma 3 3 2 2 6 2 2 2" xfId="1846" xr:uid="{E2A880E7-44F8-4C37-84EC-A06776665FAD}"/>
    <cellStyle name="Comma 3 3 2 2 6 2 2 2 10" xfId="21282" xr:uid="{E97B8772-ED8B-4FDF-86A4-584CCD8C8A16}"/>
    <cellStyle name="Comma 3 3 2 2 6 2 2 2 2" xfId="7098" xr:uid="{65F97EC5-1A62-439F-952B-6CEBBB976FCB}"/>
    <cellStyle name="Comma 3 3 2 2 6 2 2 2 2 2" xfId="18656" xr:uid="{8780CDA3-B67C-4E9B-8CE1-9D687160C48B}"/>
    <cellStyle name="Comma 3 3 2 2 6 2 2 2 2 2 2" xfId="48063" xr:uid="{61B1A0C4-9C0B-4939-BF8F-E5781CEE53A1}"/>
    <cellStyle name="Comma 3 3 2 2 6 2 2 2 2 2 3" xfId="29160" xr:uid="{FE1D3DB1-D14C-4651-A7EF-C5F4EE0DBD20}"/>
    <cellStyle name="Comma 3 3 2 2 6 2 2 2 2 3" xfId="34673" xr:uid="{3B9657F3-DEBD-4A4C-AB88-B3BD4880E739}"/>
    <cellStyle name="Comma 3 3 2 2 6 2 2 2 2 4" xfId="23908" xr:uid="{0E760A2D-7C25-47F3-BFB1-47DA9A22C106}"/>
    <cellStyle name="Comma 3 3 2 2 6 2 2 2 3" xfId="4473" xr:uid="{AB984117-0719-4A04-BE78-835B1FDA0994}"/>
    <cellStyle name="Comma 3 3 2 2 6 2 2 2 3 2" xfId="50689" xr:uid="{571423E2-F063-4FA0-8778-5D958A97DC4F}"/>
    <cellStyle name="Comma 3 3 2 2 6 2 2 2 3 3" xfId="37299" xr:uid="{905DFD88-D73A-4C82-B24F-5C1FD8E6DFF3}"/>
    <cellStyle name="Comma 3 3 2 2 6 2 2 2 3 4" xfId="26534" xr:uid="{07122146-8DBC-4D55-8175-1A9562136F01}"/>
    <cellStyle name="Comma 3 3 2 2 6 2 2 2 4" xfId="9724" xr:uid="{46F9608C-9371-4935-9D51-E83858A9AD92}"/>
    <cellStyle name="Comma 3 3 2 2 6 2 2 2 4 2" xfId="53315" xr:uid="{47774EC3-B6CF-42A6-ABAF-25A7AAE6A655}"/>
    <cellStyle name="Comma 3 3 2 2 6 2 2 2 4 3" xfId="39925" xr:uid="{4B72B4C1-6A38-4722-B79B-38B33A2235B4}"/>
    <cellStyle name="Comma 3 3 2 2 6 2 2 2 5" xfId="12350" xr:uid="{1826F017-9B17-49B0-896B-AB41725BB23A}"/>
    <cellStyle name="Comma 3 3 2 2 6 2 2 2 5 2" xfId="55940" xr:uid="{1D81A4E2-02E1-4250-958A-D778669117EC}"/>
    <cellStyle name="Comma 3 3 2 2 6 2 2 2 5 3" xfId="42550" xr:uid="{3EACAC1B-5C8C-498B-A0AF-E17EB1D8199C}"/>
    <cellStyle name="Comma 3 3 2 2 6 2 2 2 6" xfId="15503" xr:uid="{170C81FB-524B-4476-B936-8F338FB1AFBC}"/>
    <cellStyle name="Comma 3 3 2 2 6 2 2 2 6 2" xfId="45176" xr:uid="{2B14670E-B9AC-4AEF-940F-9DB6ED9925FB}"/>
    <cellStyle name="Comma 3 3 2 2 6 2 2 2 7" xfId="58566" xr:uid="{03331C91-7F25-46E9-93FA-56FAB64A4105}"/>
    <cellStyle name="Comma 3 3 2 2 6 2 2 2 8" xfId="61193" xr:uid="{9CA90AD1-D160-46D0-9F59-1DB74BEF9F7C}"/>
    <cellStyle name="Comma 3 3 2 2 6 2 2 2 9" xfId="31786" xr:uid="{4E44CA1C-26BC-43C0-B5CF-2C03464B1E31}"/>
    <cellStyle name="Comma 3 3 2 2 6 2 2 3" xfId="5776" xr:uid="{C4DC370B-D6C2-41F2-806A-49074AAA6E02}"/>
    <cellStyle name="Comma 3 3 2 2 6 2 2 3 2" xfId="17334" xr:uid="{A73E9F0E-1E21-41D1-85B9-21A17D6EC4C7}"/>
    <cellStyle name="Comma 3 3 2 2 6 2 2 3 2 2" xfId="46741" xr:uid="{808DF70F-A5D2-418F-8D82-56D2CDF1A45D}"/>
    <cellStyle name="Comma 3 3 2 2 6 2 2 3 2 3" xfId="27838" xr:uid="{7B1AD55A-22ED-4624-8E3E-37C4A3A16026}"/>
    <cellStyle name="Comma 3 3 2 2 6 2 2 3 3" xfId="14181" xr:uid="{778C1247-C863-4997-94B1-ED1F2B8D7BBD}"/>
    <cellStyle name="Comma 3 3 2 2 6 2 2 3 3 2" xfId="33351" xr:uid="{A2B194B1-1C66-44DF-87BD-3D5580514738}"/>
    <cellStyle name="Comma 3 3 2 2 6 2 2 3 4" xfId="22586" xr:uid="{46570046-4E22-497B-9FF3-E927DEF6EC12}"/>
    <cellStyle name="Comma 3 3 2 2 6 2 2 4" xfId="3151" xr:uid="{6886904E-E8AD-4D70-90A7-B07A967C49C7}"/>
    <cellStyle name="Comma 3 3 2 2 6 2 2 4 2" xfId="16806" xr:uid="{E51BDAEF-B42F-49FD-A456-FA18169A8900}"/>
    <cellStyle name="Comma 3 3 2 2 6 2 2 4 2 2" xfId="49367" xr:uid="{2CF63955-7607-415D-8A67-43DD0A02B1FC}"/>
    <cellStyle name="Comma 3 3 2 2 6 2 2 4 3" xfId="35977" xr:uid="{C252CBB5-ED7E-4406-B6B9-87FBAD00D104}"/>
    <cellStyle name="Comma 3 3 2 2 6 2 2 4 4" xfId="25212" xr:uid="{B45EED0E-30B2-4A98-87F4-9F9BD2476EB9}"/>
    <cellStyle name="Comma 3 3 2 2 6 2 2 5" xfId="8402" xr:uid="{502CC679-A7AA-4CEF-B4AB-1FD96EB87FA2}"/>
    <cellStyle name="Comma 3 3 2 2 6 2 2 5 2" xfId="51993" xr:uid="{4D44CE98-6586-40C6-9FA8-9B1DD801BE65}"/>
    <cellStyle name="Comma 3 3 2 2 6 2 2 5 3" xfId="38603" xr:uid="{34E147D2-9723-4F28-93CC-3666C39D2D0B}"/>
    <cellStyle name="Comma 3 3 2 2 6 2 2 6" xfId="11028" xr:uid="{638FEE24-E99D-49E9-A81F-6483B17868F0}"/>
    <cellStyle name="Comma 3 3 2 2 6 2 2 6 2" xfId="54618" xr:uid="{EED60708-92A5-4D41-BEE5-13619DAD7B5F}"/>
    <cellStyle name="Comma 3 3 2 2 6 2 2 6 3" xfId="41228" xr:uid="{4ADA45FD-748B-45B6-A486-159A5BC61C47}"/>
    <cellStyle name="Comma 3 3 2 2 6 2 2 7" xfId="13653" xr:uid="{2677BDBE-A5F8-47D0-BE90-20D18C1F90A7}"/>
    <cellStyle name="Comma 3 3 2 2 6 2 2 7 2" xfId="43854" xr:uid="{36D2876F-FC12-47B9-AC44-9705C82C1E3C}"/>
    <cellStyle name="Comma 3 3 2 2 6 2 2 8" xfId="57244" xr:uid="{6EA9F001-9CD8-4236-AA48-888B6F573B18}"/>
    <cellStyle name="Comma 3 3 2 2 6 2 2 9" xfId="59871" xr:uid="{26F7E462-07FC-4009-A7A2-549547CD0001}"/>
    <cellStyle name="Comma 3 3 2 2 6 2 3" xfId="783" xr:uid="{00000000-0005-0000-0000-000098000000}"/>
    <cellStyle name="Comma 3 3 2 2 6 2 3 10" xfId="30724" xr:uid="{99094E32-7BC4-4DD5-B294-7AA956314E16}"/>
    <cellStyle name="Comma 3 3 2 2 6 2 3 11" xfId="20220" xr:uid="{815E5728-79EC-4934-86BE-DAEA0EB6E990}"/>
    <cellStyle name="Comma 3 3 2 2 6 2 3 2" xfId="2106" xr:uid="{CAA8623E-4317-49AA-A17C-9A454F29F26A}"/>
    <cellStyle name="Comma 3 3 2 2 6 2 3 2 10" xfId="21542" xr:uid="{9252EC82-065B-4A61-9475-F65BEAE57DE2}"/>
    <cellStyle name="Comma 3 3 2 2 6 2 3 2 2" xfId="7358" xr:uid="{C87FA9B7-4332-48CB-B165-0988E7F056A9}"/>
    <cellStyle name="Comma 3 3 2 2 6 2 3 2 2 2" xfId="18916" xr:uid="{74B943B4-F18C-4467-AC24-934489CFCC50}"/>
    <cellStyle name="Comma 3 3 2 2 6 2 3 2 2 2 2" xfId="48323" xr:uid="{CC199AA1-299F-49F5-8F7E-FC749D8253DE}"/>
    <cellStyle name="Comma 3 3 2 2 6 2 3 2 2 2 3" xfId="29420" xr:uid="{2CFD488E-42CD-40C8-93D7-8360A7FA43AA}"/>
    <cellStyle name="Comma 3 3 2 2 6 2 3 2 2 3" xfId="34933" xr:uid="{93C486F1-B4F5-4228-A99D-56E82A644708}"/>
    <cellStyle name="Comma 3 3 2 2 6 2 3 2 2 4" xfId="24168" xr:uid="{F8E3CB2E-3FC7-4FA6-8624-5D2165C25050}"/>
    <cellStyle name="Comma 3 3 2 2 6 2 3 2 3" xfId="4733" xr:uid="{CBACC31A-A6D7-4932-B89D-D1E82E72B733}"/>
    <cellStyle name="Comma 3 3 2 2 6 2 3 2 3 2" xfId="50949" xr:uid="{5FCC0A4A-AE04-4197-8C8C-B9490C67DE9D}"/>
    <cellStyle name="Comma 3 3 2 2 6 2 3 2 3 3" xfId="37559" xr:uid="{CC294162-801A-418A-8B1E-F2EB67007199}"/>
    <cellStyle name="Comma 3 3 2 2 6 2 3 2 3 4" xfId="26794" xr:uid="{0617FE03-968C-4154-80A7-93A14660238A}"/>
    <cellStyle name="Comma 3 3 2 2 6 2 3 2 4" xfId="9984" xr:uid="{B56584FE-5AA5-49CB-99C7-D6CD5520AEF9}"/>
    <cellStyle name="Comma 3 3 2 2 6 2 3 2 4 2" xfId="53575" xr:uid="{712C2E9F-84AF-4902-91D5-09D2CF1EC142}"/>
    <cellStyle name="Comma 3 3 2 2 6 2 3 2 4 3" xfId="40185" xr:uid="{78AE1655-F782-4230-9CE8-8B5BF5647DF6}"/>
    <cellStyle name="Comma 3 3 2 2 6 2 3 2 5" xfId="12610" xr:uid="{F060DD65-AD53-4431-BF66-D525D5EFCB8B}"/>
    <cellStyle name="Comma 3 3 2 2 6 2 3 2 5 2" xfId="56200" xr:uid="{AF4F6AC5-80F4-4E41-8D21-32BE038380F2}"/>
    <cellStyle name="Comma 3 3 2 2 6 2 3 2 5 3" xfId="42810" xr:uid="{075081B8-D4AD-45DC-9494-92B8C5230792}"/>
    <cellStyle name="Comma 3 3 2 2 6 2 3 2 6" xfId="15763" xr:uid="{0B4C6519-708C-4CD7-BD92-167FEE8DE7C4}"/>
    <cellStyle name="Comma 3 3 2 2 6 2 3 2 6 2" xfId="45436" xr:uid="{F824A02B-8D94-48CB-BD54-2482B0D289E2}"/>
    <cellStyle name="Comma 3 3 2 2 6 2 3 2 7" xfId="58826" xr:uid="{EFF9398A-829F-4614-8BF1-0402A4F2FB0F}"/>
    <cellStyle name="Comma 3 3 2 2 6 2 3 2 8" xfId="61453" xr:uid="{F5231AEB-962E-4570-9A16-A52BF76FAF20}"/>
    <cellStyle name="Comma 3 3 2 2 6 2 3 2 9" xfId="32046" xr:uid="{B228310C-F943-40A3-9AFC-F2C587B78139}"/>
    <cellStyle name="Comma 3 3 2 2 6 2 3 3" xfId="6036" xr:uid="{FC36C5BA-4D4F-4214-A42F-524940F7C97A}"/>
    <cellStyle name="Comma 3 3 2 2 6 2 3 3 2" xfId="17594" xr:uid="{564EF146-505D-47A1-AD60-0F048AF8FF2B}"/>
    <cellStyle name="Comma 3 3 2 2 6 2 3 3 2 2" xfId="47001" xr:uid="{0E85EE21-D5D0-4FE1-A531-9CD2C9080BEF}"/>
    <cellStyle name="Comma 3 3 2 2 6 2 3 3 2 3" xfId="28098" xr:uid="{D52216C7-AC8F-4909-8112-EAA4F2652854}"/>
    <cellStyle name="Comma 3 3 2 2 6 2 3 3 3" xfId="33611" xr:uid="{09A69BAE-DA08-442A-BAE0-E786E270882A}"/>
    <cellStyle name="Comma 3 3 2 2 6 2 3 3 4" xfId="22846" xr:uid="{451FF95E-8B95-4ED9-BAF0-2DD7CD9D9AFE}"/>
    <cellStyle name="Comma 3 3 2 2 6 2 3 4" xfId="3411" xr:uid="{B6A034E8-B097-4A88-9283-D5E5CFDB0537}"/>
    <cellStyle name="Comma 3 3 2 2 6 2 3 4 2" xfId="49627" xr:uid="{35E23B86-CE90-4F8D-A733-8C04BE8541C6}"/>
    <cellStyle name="Comma 3 3 2 2 6 2 3 4 3" xfId="36237" xr:uid="{F1BA55FC-E527-446C-8A78-7008546506E4}"/>
    <cellStyle name="Comma 3 3 2 2 6 2 3 4 4" xfId="25472" xr:uid="{C2384DD6-40E4-420E-9886-1ACBBA723ACC}"/>
    <cellStyle name="Comma 3 3 2 2 6 2 3 5" xfId="8662" xr:uid="{AC98216D-D8FE-472C-ABA0-5D2ABDD82AA8}"/>
    <cellStyle name="Comma 3 3 2 2 6 2 3 5 2" xfId="52253" xr:uid="{7FB0D805-73A6-4896-A7A5-E7FA162065C4}"/>
    <cellStyle name="Comma 3 3 2 2 6 2 3 5 3" xfId="38863" xr:uid="{30BA5ABB-63E6-4984-A5F4-CF351A7C1C89}"/>
    <cellStyle name="Comma 3 3 2 2 6 2 3 6" xfId="11288" xr:uid="{4314C9A2-BF23-4F30-8F35-D56345EAB7B9}"/>
    <cellStyle name="Comma 3 3 2 2 6 2 3 6 2" xfId="54878" xr:uid="{CBF5929E-C76C-46B2-8430-3F7A836F9534}"/>
    <cellStyle name="Comma 3 3 2 2 6 2 3 6 3" xfId="41488" xr:uid="{F13A3E37-E2A4-4BAF-8EA6-202F85DB14DD}"/>
    <cellStyle name="Comma 3 3 2 2 6 2 3 7" xfId="14441" xr:uid="{D1811D34-A5C9-4517-8111-7F7ED222A34D}"/>
    <cellStyle name="Comma 3 3 2 2 6 2 3 7 2" xfId="44114" xr:uid="{BBBF1680-3C45-4D53-B975-C19156E0D0FE}"/>
    <cellStyle name="Comma 3 3 2 2 6 2 3 8" xfId="57504" xr:uid="{63E55E32-45A9-423D-A61E-99D56F374AAA}"/>
    <cellStyle name="Comma 3 3 2 2 6 2 3 9" xfId="60131" xr:uid="{D90EC8E2-1F97-45C8-AD33-EF4A6402D57A}"/>
    <cellStyle name="Comma 3 3 2 2 6 2 4" xfId="1043" xr:uid="{00000000-0005-0000-0000-000099000000}"/>
    <cellStyle name="Comma 3 3 2 2 6 2 4 10" xfId="30984" xr:uid="{AEAEB9B9-63E0-4117-8EDD-8F0552E7CA11}"/>
    <cellStyle name="Comma 3 3 2 2 6 2 4 11" xfId="20480" xr:uid="{073BC3F8-B137-4065-B12A-F3B089AD12D5}"/>
    <cellStyle name="Comma 3 3 2 2 6 2 4 2" xfId="2366" xr:uid="{BECAC867-0EC1-48C2-84D9-EC078E35EECC}"/>
    <cellStyle name="Comma 3 3 2 2 6 2 4 2 10" xfId="21802" xr:uid="{ACDC611D-65CB-4C0C-AC8A-796C9A5FFD99}"/>
    <cellStyle name="Comma 3 3 2 2 6 2 4 2 2" xfId="7618" xr:uid="{7170D884-B7CB-4CE5-9FF6-327F363453BB}"/>
    <cellStyle name="Comma 3 3 2 2 6 2 4 2 2 2" xfId="19176" xr:uid="{544C1451-3BD2-4270-88D8-6F15C555B503}"/>
    <cellStyle name="Comma 3 3 2 2 6 2 4 2 2 2 2" xfId="48583" xr:uid="{43EB6E26-A525-456D-8406-5EFF7E8AAAE5}"/>
    <cellStyle name="Comma 3 3 2 2 6 2 4 2 2 2 3" xfId="29680" xr:uid="{4BB0B2AB-A468-4171-8755-C48C49E0CD98}"/>
    <cellStyle name="Comma 3 3 2 2 6 2 4 2 2 3" xfId="35193" xr:uid="{270EEF8C-0E3B-4121-8EE6-460C16584BB9}"/>
    <cellStyle name="Comma 3 3 2 2 6 2 4 2 2 4" xfId="24428" xr:uid="{FF9D4E75-4091-49D7-97B3-EC246765EA30}"/>
    <cellStyle name="Comma 3 3 2 2 6 2 4 2 3" xfId="4993" xr:uid="{2E16F333-0252-4BD9-8E39-AF7C81F36717}"/>
    <cellStyle name="Comma 3 3 2 2 6 2 4 2 3 2" xfId="51209" xr:uid="{25237CA1-A3E9-4EC2-9233-3EFF1A2727B1}"/>
    <cellStyle name="Comma 3 3 2 2 6 2 4 2 3 3" xfId="37819" xr:uid="{D26C2C26-932A-4ACE-9276-82A13F9485B2}"/>
    <cellStyle name="Comma 3 3 2 2 6 2 4 2 3 4" xfId="27054" xr:uid="{F4022380-BFFE-416F-997D-64C044658BC2}"/>
    <cellStyle name="Comma 3 3 2 2 6 2 4 2 4" xfId="10244" xr:uid="{F60C9415-89BF-4AFC-A52E-D6D8891A6B40}"/>
    <cellStyle name="Comma 3 3 2 2 6 2 4 2 4 2" xfId="53835" xr:uid="{6600C861-8821-404E-A3D7-8CE8BFA74BAF}"/>
    <cellStyle name="Comma 3 3 2 2 6 2 4 2 4 3" xfId="40445" xr:uid="{8B072530-A44A-484D-9AF3-8B028CAF48B2}"/>
    <cellStyle name="Comma 3 3 2 2 6 2 4 2 5" xfId="12870" xr:uid="{ED7F452B-B6E0-4B1F-8626-4635C562330D}"/>
    <cellStyle name="Comma 3 3 2 2 6 2 4 2 5 2" xfId="56460" xr:uid="{64694F92-A94F-400E-99C7-3BFD4EDC671C}"/>
    <cellStyle name="Comma 3 3 2 2 6 2 4 2 5 3" xfId="43070" xr:uid="{885DC1E2-D932-4F9D-A621-0407CD7909E6}"/>
    <cellStyle name="Comma 3 3 2 2 6 2 4 2 6" xfId="16023" xr:uid="{4DF3B266-FCF3-46FE-8B9B-883416BA3C6A}"/>
    <cellStyle name="Comma 3 3 2 2 6 2 4 2 6 2" xfId="45696" xr:uid="{3663214E-70E4-441B-9C2A-18D13F044736}"/>
    <cellStyle name="Comma 3 3 2 2 6 2 4 2 7" xfId="59086" xr:uid="{4F4FF423-5663-46E6-9525-0FC617B0DB72}"/>
    <cellStyle name="Comma 3 3 2 2 6 2 4 2 8" xfId="61713" xr:uid="{165BA12E-3D99-4DED-8569-BF148132DF37}"/>
    <cellStyle name="Comma 3 3 2 2 6 2 4 2 9" xfId="32306" xr:uid="{576B0334-04A4-4EA0-9216-717AB282875E}"/>
    <cellStyle name="Comma 3 3 2 2 6 2 4 3" xfId="6296" xr:uid="{2D25B5A5-60A0-4E31-8B91-9569D7C512D0}"/>
    <cellStyle name="Comma 3 3 2 2 6 2 4 3 2" xfId="17854" xr:uid="{15E424CD-1464-4B83-BFE9-C1CDE9B4FC17}"/>
    <cellStyle name="Comma 3 3 2 2 6 2 4 3 2 2" xfId="47261" xr:uid="{44B56D5A-15C6-4CEF-9ACF-F30BE69E544F}"/>
    <cellStyle name="Comma 3 3 2 2 6 2 4 3 2 3" xfId="28358" xr:uid="{61546B54-976B-49E6-9418-C737419CA479}"/>
    <cellStyle name="Comma 3 3 2 2 6 2 4 3 3" xfId="33871" xr:uid="{4AF7B5F7-FAE0-4E44-9885-C1C1F7E59107}"/>
    <cellStyle name="Comma 3 3 2 2 6 2 4 3 4" xfId="23106" xr:uid="{41F78136-4EA7-4A3E-8BA9-1C1E0C8190E7}"/>
    <cellStyle name="Comma 3 3 2 2 6 2 4 4" xfId="3671" xr:uid="{23386E56-FC6C-46EC-9FA7-145ADE07C94C}"/>
    <cellStyle name="Comma 3 3 2 2 6 2 4 4 2" xfId="49887" xr:uid="{E8E8449E-C059-463A-B67B-4DA2FEB3D140}"/>
    <cellStyle name="Comma 3 3 2 2 6 2 4 4 3" xfId="36497" xr:uid="{7E1DD359-38F1-47A2-9242-FFD0F4768051}"/>
    <cellStyle name="Comma 3 3 2 2 6 2 4 4 4" xfId="25732" xr:uid="{7610FCD5-AC73-48E1-B750-D1828DEE185E}"/>
    <cellStyle name="Comma 3 3 2 2 6 2 4 5" xfId="8922" xr:uid="{DE8073E1-52D5-4D1B-8BE5-597B9DE8F21F}"/>
    <cellStyle name="Comma 3 3 2 2 6 2 4 5 2" xfId="52513" xr:uid="{4448A73D-46B9-46AA-BE6D-9309F9D76C83}"/>
    <cellStyle name="Comma 3 3 2 2 6 2 4 5 3" xfId="39123" xr:uid="{F21D8A10-AAA8-4FBA-888C-EE111C40ACB4}"/>
    <cellStyle name="Comma 3 3 2 2 6 2 4 6" xfId="11548" xr:uid="{C58EF525-3536-4E0D-9F77-AA2C887E771B}"/>
    <cellStyle name="Comma 3 3 2 2 6 2 4 6 2" xfId="55138" xr:uid="{EE912B1D-C900-4530-A51B-152506BDA417}"/>
    <cellStyle name="Comma 3 3 2 2 6 2 4 6 3" xfId="41748" xr:uid="{7567E4BC-9842-4BED-A691-BB857B136D97}"/>
    <cellStyle name="Comma 3 3 2 2 6 2 4 7" xfId="14701" xr:uid="{FF95C1DB-559E-43E1-A576-A03F9D5A2AAD}"/>
    <cellStyle name="Comma 3 3 2 2 6 2 4 7 2" xfId="44374" xr:uid="{131AA887-F31A-474C-8BE0-14233A9975F5}"/>
    <cellStyle name="Comma 3 3 2 2 6 2 4 8" xfId="57764" xr:uid="{D01F584C-C672-42BD-954B-397A4B84994B}"/>
    <cellStyle name="Comma 3 3 2 2 6 2 4 9" xfId="60391" xr:uid="{18DFE25F-E3E6-4BBA-8D79-CE38E3C7A071}"/>
    <cellStyle name="Comma 3 3 2 2 6 2 5" xfId="1323" xr:uid="{5AE1CF0A-17B8-41B2-AB77-8438EC5191CB}"/>
    <cellStyle name="Comma 3 3 2 2 6 2 5 10" xfId="20760" xr:uid="{E204F0FB-66F0-4B2D-B640-851023C4FEFA}"/>
    <cellStyle name="Comma 3 3 2 2 6 2 5 2" xfId="6576" xr:uid="{FF1E1495-7DEF-4CF2-A6AD-3A74048F6FB5}"/>
    <cellStyle name="Comma 3 3 2 2 6 2 5 2 2" xfId="18134" xr:uid="{BAE1C4BA-7136-4D25-82D8-6AAB1D7C07AC}"/>
    <cellStyle name="Comma 3 3 2 2 6 2 5 2 2 2" xfId="47541" xr:uid="{696A4DAB-9F37-4D63-953A-A1AC79C3CE34}"/>
    <cellStyle name="Comma 3 3 2 2 6 2 5 2 2 3" xfId="28638" xr:uid="{EF639405-7F58-4AB0-B3F6-C1A04A2B2533}"/>
    <cellStyle name="Comma 3 3 2 2 6 2 5 2 3" xfId="34151" xr:uid="{03A6428F-9A04-4885-AB4E-E3BF5F99A89D}"/>
    <cellStyle name="Comma 3 3 2 2 6 2 5 2 4" xfId="23386" xr:uid="{7856C3AD-C81C-4645-82A2-6099A85F0D7C}"/>
    <cellStyle name="Comma 3 3 2 2 6 2 5 3" xfId="3951" xr:uid="{28A26B65-0C1A-460B-B9C7-950DAD854EC8}"/>
    <cellStyle name="Comma 3 3 2 2 6 2 5 3 2" xfId="50167" xr:uid="{F7D0050A-B77A-4B25-BCEE-D6F44B6FF804}"/>
    <cellStyle name="Comma 3 3 2 2 6 2 5 3 3" xfId="36777" xr:uid="{5420A3A6-489B-48ED-BB36-36763BFF9D9A}"/>
    <cellStyle name="Comma 3 3 2 2 6 2 5 3 4" xfId="26012" xr:uid="{532921FE-F035-41B9-A2F1-2F4344467C2D}"/>
    <cellStyle name="Comma 3 3 2 2 6 2 5 4" xfId="9202" xr:uid="{31495DFD-D1B0-4843-8EC5-E799E5013CAB}"/>
    <cellStyle name="Comma 3 3 2 2 6 2 5 4 2" xfId="52793" xr:uid="{E35DA3D8-FFBA-4359-AF91-38A419894EBF}"/>
    <cellStyle name="Comma 3 3 2 2 6 2 5 4 3" xfId="39403" xr:uid="{397DFE74-D9F2-46BC-99A1-C28E56C6D339}"/>
    <cellStyle name="Comma 3 3 2 2 6 2 5 5" xfId="11828" xr:uid="{F9FF9F8D-D7A7-440B-8DC1-18FFAB737BDD}"/>
    <cellStyle name="Comma 3 3 2 2 6 2 5 5 2" xfId="55418" xr:uid="{7A254420-673D-41E3-AB67-82E140061D2C}"/>
    <cellStyle name="Comma 3 3 2 2 6 2 5 5 3" xfId="42028" xr:uid="{8E518693-8A30-44A5-A594-2C68E6EFE672}"/>
    <cellStyle name="Comma 3 3 2 2 6 2 5 6" xfId="14981" xr:uid="{29DACD9D-EBBB-4A55-B1FB-8AA227D314C8}"/>
    <cellStyle name="Comma 3 3 2 2 6 2 5 6 2" xfId="44654" xr:uid="{272BA74D-61B8-4AF3-893A-F6E81867B999}"/>
    <cellStyle name="Comma 3 3 2 2 6 2 5 7" xfId="58044" xr:uid="{7716C258-1B59-4F0C-95D9-F17A1733E1BE}"/>
    <cellStyle name="Comma 3 3 2 2 6 2 5 8" xfId="60671" xr:uid="{83C641BC-6969-4E77-97F3-E808EDCA3376}"/>
    <cellStyle name="Comma 3 3 2 2 6 2 5 9" xfId="31264" xr:uid="{0940C584-A680-44F7-B8D4-A5BBFE67440B}"/>
    <cellStyle name="Comma 3 3 2 2 6 2 6" xfId="1586" xr:uid="{4E48903A-0F4A-4C23-ACB4-449CD0115715}"/>
    <cellStyle name="Comma 3 3 2 2 6 2 6 10" xfId="21022" xr:uid="{FF1391C6-0A93-4830-9AFC-D02AFFF9CDE4}"/>
    <cellStyle name="Comma 3 3 2 2 6 2 6 2" xfId="6838" xr:uid="{5356027A-AFE8-4E81-BD33-B87289E74F59}"/>
    <cellStyle name="Comma 3 3 2 2 6 2 6 2 2" xfId="18396" xr:uid="{74FF95E8-3866-4805-B5D0-235550946563}"/>
    <cellStyle name="Comma 3 3 2 2 6 2 6 2 2 2" xfId="47803" xr:uid="{1C29FF85-2336-4AAE-B71D-8417ADB3B89A}"/>
    <cellStyle name="Comma 3 3 2 2 6 2 6 2 2 3" xfId="28900" xr:uid="{B8E085D7-6EEB-4975-B769-C89EFD19033B}"/>
    <cellStyle name="Comma 3 3 2 2 6 2 6 2 3" xfId="34413" xr:uid="{32B54CBA-E79E-4FCE-A783-10F2703E5625}"/>
    <cellStyle name="Comma 3 3 2 2 6 2 6 2 4" xfId="23648" xr:uid="{01CFEF01-63C8-4D85-810F-D6DB84D20595}"/>
    <cellStyle name="Comma 3 3 2 2 6 2 6 3" xfId="4213" xr:uid="{10E8ED87-CB27-49AE-AE6E-CE2BC38A8B2B}"/>
    <cellStyle name="Comma 3 3 2 2 6 2 6 3 2" xfId="50429" xr:uid="{ADF527A3-1B29-4023-8AB1-03CB7B4503AD}"/>
    <cellStyle name="Comma 3 3 2 2 6 2 6 3 3" xfId="37039" xr:uid="{08554CDD-3688-4FE4-A772-5AAF03E33112}"/>
    <cellStyle name="Comma 3 3 2 2 6 2 6 3 4" xfId="26274" xr:uid="{3548F5E2-DC5B-4C66-B6B4-545FA1B1B71E}"/>
    <cellStyle name="Comma 3 3 2 2 6 2 6 4" xfId="9464" xr:uid="{43A35FEA-95E7-4209-8CBC-E47CD6566DA0}"/>
    <cellStyle name="Comma 3 3 2 2 6 2 6 4 2" xfId="53055" xr:uid="{8740D79B-B3B7-4202-8435-B1CF7CCD6341}"/>
    <cellStyle name="Comma 3 3 2 2 6 2 6 4 3" xfId="39665" xr:uid="{AE8C4A56-4ECA-4C61-90C3-2917F68983C3}"/>
    <cellStyle name="Comma 3 3 2 2 6 2 6 5" xfId="12090" xr:uid="{5BACEA2F-48B3-45C4-A3DC-DEAFA56E17C2}"/>
    <cellStyle name="Comma 3 3 2 2 6 2 6 5 2" xfId="55680" xr:uid="{9DBF28A8-D77B-4A58-8737-4A191AC2B0EC}"/>
    <cellStyle name="Comma 3 3 2 2 6 2 6 5 3" xfId="42290" xr:uid="{DEA8F24C-FFD4-4C66-8BA4-EDBFFAC5BB42}"/>
    <cellStyle name="Comma 3 3 2 2 6 2 6 6" xfId="15243" xr:uid="{76C762DC-6C43-46E3-9FA5-188C6B4E24CD}"/>
    <cellStyle name="Comma 3 3 2 2 6 2 6 6 2" xfId="44916" xr:uid="{7F3A139E-2626-4944-97CC-EB79F0F9B5AD}"/>
    <cellStyle name="Comma 3 3 2 2 6 2 6 7" xfId="58306" xr:uid="{2DA76884-5470-4997-9008-8101A9A8CE86}"/>
    <cellStyle name="Comma 3 3 2 2 6 2 6 8" xfId="60933" xr:uid="{17B50CEC-8E4E-4724-B33B-63035C71F899}"/>
    <cellStyle name="Comma 3 3 2 2 6 2 6 9" xfId="31526" xr:uid="{D28B6C2F-94CC-474E-823D-3DF77CDC9EA4}"/>
    <cellStyle name="Comma 3 3 2 2 6 2 7" xfId="2629" xr:uid="{9B26F4A5-EF64-4F6D-8DB4-9059F5522131}"/>
    <cellStyle name="Comma 3 3 2 2 6 2 7 10" xfId="22064" xr:uid="{6D4690D1-A7F3-498D-83D6-7536334365CE}"/>
    <cellStyle name="Comma 3 3 2 2 6 2 7 2" xfId="7880" xr:uid="{ECE38F31-7344-46B7-961A-10A278B9B4A5}"/>
    <cellStyle name="Comma 3 3 2 2 6 2 7 2 2" xfId="19438" xr:uid="{D511A170-AAB3-46F7-AAD8-A1318B93BEF1}"/>
    <cellStyle name="Comma 3 3 2 2 6 2 7 2 2 2" xfId="48845" xr:uid="{56D09973-2A30-4DBF-9404-A758AF9C0F2D}"/>
    <cellStyle name="Comma 3 3 2 2 6 2 7 2 2 3" xfId="29942" xr:uid="{BA02C80D-5490-44C3-BF90-9C3F2769846E}"/>
    <cellStyle name="Comma 3 3 2 2 6 2 7 2 3" xfId="35455" xr:uid="{28191DC5-DCD1-425E-B560-777DF8ADDA30}"/>
    <cellStyle name="Comma 3 3 2 2 6 2 7 2 4" xfId="24690" xr:uid="{50F38318-40C4-4CF2-90F2-5A7D4F88EDF1}"/>
    <cellStyle name="Comma 3 3 2 2 6 2 7 3" xfId="5255" xr:uid="{80A450EE-1752-490E-AA16-27834334EC7C}"/>
    <cellStyle name="Comma 3 3 2 2 6 2 7 3 2" xfId="51471" xr:uid="{567A6D70-2A9C-433E-B3DE-E1DC43637824}"/>
    <cellStyle name="Comma 3 3 2 2 6 2 7 3 3" xfId="38081" xr:uid="{EF4F79DC-37CB-4FAC-BFF7-D149914EE06D}"/>
    <cellStyle name="Comma 3 3 2 2 6 2 7 3 4" xfId="27316" xr:uid="{3A71CDE0-BD5E-4CC5-991D-B0D17FCB076A}"/>
    <cellStyle name="Comma 3 3 2 2 6 2 7 4" xfId="10506" xr:uid="{7DBB3B19-7ABE-4A04-9D49-1AB6512BA156}"/>
    <cellStyle name="Comma 3 3 2 2 6 2 7 4 2" xfId="54097" xr:uid="{DB0ED545-237C-422C-848B-149A4E204363}"/>
    <cellStyle name="Comma 3 3 2 2 6 2 7 4 3" xfId="40707" xr:uid="{C64B99BD-9819-4A39-9760-A051E653D61A}"/>
    <cellStyle name="Comma 3 3 2 2 6 2 7 5" xfId="13132" xr:uid="{6B914B81-4AAD-47EE-9B6B-6E151F6BED61}"/>
    <cellStyle name="Comma 3 3 2 2 6 2 7 5 2" xfId="56722" xr:uid="{94C2F1B6-4E0B-4D29-A3DD-9FE9A2216352}"/>
    <cellStyle name="Comma 3 3 2 2 6 2 7 5 3" xfId="43332" xr:uid="{846C889E-CDDB-4A1E-B14B-192951A454A0}"/>
    <cellStyle name="Comma 3 3 2 2 6 2 7 6" xfId="16285" xr:uid="{2245754A-4927-4DE9-819A-FE53F5CAFBB0}"/>
    <cellStyle name="Comma 3 3 2 2 6 2 7 6 2" xfId="45958" xr:uid="{91373975-9114-4F12-8085-B77DAC49147C}"/>
    <cellStyle name="Comma 3 3 2 2 6 2 7 7" xfId="59348" xr:uid="{79B3DE39-AB0D-4D4F-A185-746BA0A8D133}"/>
    <cellStyle name="Comma 3 3 2 2 6 2 7 8" xfId="61975" xr:uid="{ADC80A65-9696-477C-BC66-0CFCBECEC490}"/>
    <cellStyle name="Comma 3 3 2 2 6 2 7 9" xfId="32568" xr:uid="{4A6D7D45-66DC-48E7-85C0-94E975F85C28}"/>
    <cellStyle name="Comma 3 3 2 2 6 2 8" xfId="5516" xr:uid="{578968A9-20F5-4C3B-847B-56699BCC0F3D}"/>
    <cellStyle name="Comma 3 3 2 2 6 2 8 2" xfId="17074" xr:uid="{7F36BC90-0738-4615-84CD-3605B3FD8F30}"/>
    <cellStyle name="Comma 3 3 2 2 6 2 8 2 2" xfId="46220" xr:uid="{6F19CB38-A35F-49F2-A168-F467092CE0A8}"/>
    <cellStyle name="Comma 3 3 2 2 6 2 8 2 3" xfId="27578" xr:uid="{4199DF4B-459D-4599-8307-9C99DBD6CB7F}"/>
    <cellStyle name="Comma 3 3 2 2 6 2 8 3" xfId="13921" xr:uid="{F6CDA149-7048-4C94-AC0A-43DA2576AA89}"/>
    <cellStyle name="Comma 3 3 2 2 6 2 8 3 2" xfId="32830" xr:uid="{CBD8661E-223B-4779-826E-4F65FCF2BB03}"/>
    <cellStyle name="Comma 3 3 2 2 6 2 8 4" xfId="22326" xr:uid="{5C1F2715-1BF8-4E3B-B689-778EF8EF6CAF}"/>
    <cellStyle name="Comma 3 3 2 2 6 2 9" xfId="2891" xr:uid="{23720C3B-5CA7-4AFA-9C1D-114ED4443000}"/>
    <cellStyle name="Comma 3 3 2 2 6 2 9 2" xfId="16546" xr:uid="{9966363B-B09D-4CEC-99AE-74DFD2C23C9C}"/>
    <cellStyle name="Comma 3 3 2 2 6 2 9 2 2" xfId="46481" xr:uid="{C9C2B9E8-C622-41B1-9FB4-305A2588A028}"/>
    <cellStyle name="Comma 3 3 2 2 6 2 9 3" xfId="33091" xr:uid="{C15454E4-FD44-455E-B9BC-E1C36F16940D}"/>
    <cellStyle name="Comma 3 3 2 2 6 2 9 4" xfId="24952" xr:uid="{1708401A-4297-4558-AC9B-B22F9B58B9C3}"/>
    <cellStyle name="Comma 3 3 2 2 6 3" xfId="385" xr:uid="{00000000-0005-0000-0000-00009A000000}"/>
    <cellStyle name="Comma 3 3 2 2 6 3 10" xfId="30326" xr:uid="{CC278898-8FE9-4FFC-9B9D-F87CC855B8D1}"/>
    <cellStyle name="Comma 3 3 2 2 6 3 11" xfId="19822" xr:uid="{DF2BE1B8-6C4D-42A8-B9F5-64BE9D2EADAA}"/>
    <cellStyle name="Comma 3 3 2 2 6 3 2" xfId="1708" xr:uid="{7861FB65-7944-4110-9A07-4CBB04AB5CE4}"/>
    <cellStyle name="Comma 3 3 2 2 6 3 2 10" xfId="21144" xr:uid="{64405BE7-0D48-4964-B76D-4817D3E51C27}"/>
    <cellStyle name="Comma 3 3 2 2 6 3 2 2" xfId="6960" xr:uid="{41BC9D2E-9840-465B-A770-971D6A0C7AB0}"/>
    <cellStyle name="Comma 3 3 2 2 6 3 2 2 2" xfId="18518" xr:uid="{293C0475-0A47-40AE-BFEF-E28059634450}"/>
    <cellStyle name="Comma 3 3 2 2 6 3 2 2 2 2" xfId="47925" xr:uid="{057A40D2-9B59-4330-8396-A81D8A3D5394}"/>
    <cellStyle name="Comma 3 3 2 2 6 3 2 2 2 3" xfId="29022" xr:uid="{026BF2A2-F653-44A7-96C6-934B6FA10AB2}"/>
    <cellStyle name="Comma 3 3 2 2 6 3 2 2 3" xfId="34535" xr:uid="{C2AE0125-B6DF-4F34-972D-A19BCD369DDD}"/>
    <cellStyle name="Comma 3 3 2 2 6 3 2 2 4" xfId="23770" xr:uid="{6A61CC8E-645A-47E4-BDD6-3DAF91C19B9C}"/>
    <cellStyle name="Comma 3 3 2 2 6 3 2 3" xfId="4335" xr:uid="{7023EE76-0338-458E-B3A0-7DE96F73DA93}"/>
    <cellStyle name="Comma 3 3 2 2 6 3 2 3 2" xfId="50551" xr:uid="{4678011D-9592-4587-9A1E-6C57A7F8213F}"/>
    <cellStyle name="Comma 3 3 2 2 6 3 2 3 3" xfId="37161" xr:uid="{5ACCCC8A-E730-4C25-9366-522602E4AAFE}"/>
    <cellStyle name="Comma 3 3 2 2 6 3 2 3 4" xfId="26396" xr:uid="{DF1F9010-D736-4593-A97C-09676175906A}"/>
    <cellStyle name="Comma 3 3 2 2 6 3 2 4" xfId="9586" xr:uid="{FBEA0563-1481-4FAC-B835-88D733106F9E}"/>
    <cellStyle name="Comma 3 3 2 2 6 3 2 4 2" xfId="53177" xr:uid="{1E06D4DA-BDB9-4DE0-91AE-80773EABA1E3}"/>
    <cellStyle name="Comma 3 3 2 2 6 3 2 4 3" xfId="39787" xr:uid="{527D4702-09E1-49BA-83EB-6B1CC1F9A588}"/>
    <cellStyle name="Comma 3 3 2 2 6 3 2 5" xfId="12212" xr:uid="{94CFCB98-FE11-430A-A94F-331C117B235A}"/>
    <cellStyle name="Comma 3 3 2 2 6 3 2 5 2" xfId="55802" xr:uid="{489D5E4F-B9BF-4A7E-B84A-6B953B298532}"/>
    <cellStyle name="Comma 3 3 2 2 6 3 2 5 3" xfId="42412" xr:uid="{5E2B82D6-4D33-4E8C-9C03-046A63D5695D}"/>
    <cellStyle name="Comma 3 3 2 2 6 3 2 6" xfId="15365" xr:uid="{D29A0E4F-AD42-489A-891E-ACB28FBB7BB5}"/>
    <cellStyle name="Comma 3 3 2 2 6 3 2 6 2" xfId="45038" xr:uid="{51DC95A8-DC41-4B10-B7A5-327A4D3E4DA7}"/>
    <cellStyle name="Comma 3 3 2 2 6 3 2 7" xfId="58428" xr:uid="{3131D9EA-A969-47B3-AE86-4ABD09B82994}"/>
    <cellStyle name="Comma 3 3 2 2 6 3 2 8" xfId="61055" xr:uid="{AA6CF8EB-1519-4540-9F57-B7F132C718E0}"/>
    <cellStyle name="Comma 3 3 2 2 6 3 2 9" xfId="31648" xr:uid="{68A95B29-ECD5-4ACA-8B25-6DA0292F86F7}"/>
    <cellStyle name="Comma 3 3 2 2 6 3 3" xfId="5638" xr:uid="{31092F39-7762-44DD-9F9A-7E22E7A6EE2B}"/>
    <cellStyle name="Comma 3 3 2 2 6 3 3 2" xfId="17196" xr:uid="{6089DF72-C5F9-407E-AE5B-AB529DBA23BE}"/>
    <cellStyle name="Comma 3 3 2 2 6 3 3 2 2" xfId="46603" xr:uid="{E82C2286-3C6A-4FBD-AF64-626FC58C4592}"/>
    <cellStyle name="Comma 3 3 2 2 6 3 3 2 3" xfId="27700" xr:uid="{63635634-EAED-4A67-9252-312106D6923A}"/>
    <cellStyle name="Comma 3 3 2 2 6 3 3 3" xfId="14043" xr:uid="{F2DBC40D-10AF-4517-A377-ABB9A058634A}"/>
    <cellStyle name="Comma 3 3 2 2 6 3 3 3 2" xfId="33213" xr:uid="{717CC4FD-DB20-4DB5-8773-081EE006F695}"/>
    <cellStyle name="Comma 3 3 2 2 6 3 3 4" xfId="22448" xr:uid="{BD4972E7-045D-4501-8CFB-724A57163A87}"/>
    <cellStyle name="Comma 3 3 2 2 6 3 4" xfId="3013" xr:uid="{019015CA-6BBB-4F18-9CE9-AE3B094E8717}"/>
    <cellStyle name="Comma 3 3 2 2 6 3 4 2" xfId="16668" xr:uid="{CC4BE805-F1CA-40DE-87CD-05FF5F9A9F3F}"/>
    <cellStyle name="Comma 3 3 2 2 6 3 4 2 2" xfId="49229" xr:uid="{E9C92742-BE5C-4569-BB56-E7CAEF13CD72}"/>
    <cellStyle name="Comma 3 3 2 2 6 3 4 3" xfId="35839" xr:uid="{F0EEEDB5-2178-4BF0-9883-00BC6E7A0D78}"/>
    <cellStyle name="Comma 3 3 2 2 6 3 4 4" xfId="25074" xr:uid="{BE0F1E34-5D11-45CE-A965-1F1BFAD3C94A}"/>
    <cellStyle name="Comma 3 3 2 2 6 3 5" xfId="8264" xr:uid="{B11340ED-45FA-47C1-A363-C603A20E6D80}"/>
    <cellStyle name="Comma 3 3 2 2 6 3 5 2" xfId="51855" xr:uid="{0124F050-B7C6-4A10-A372-23592296C536}"/>
    <cellStyle name="Comma 3 3 2 2 6 3 5 3" xfId="38465" xr:uid="{D5D3E541-C28E-41D4-8CEE-B9E212623230}"/>
    <cellStyle name="Comma 3 3 2 2 6 3 6" xfId="10890" xr:uid="{C232E10D-9AEB-42CD-A057-D07BEBE7F618}"/>
    <cellStyle name="Comma 3 3 2 2 6 3 6 2" xfId="54480" xr:uid="{960C8208-1C1B-469B-9A03-0B98A6C74EBC}"/>
    <cellStyle name="Comma 3 3 2 2 6 3 6 3" xfId="41090" xr:uid="{E9FDCB17-B356-41A1-85BE-831DA4ED1BAE}"/>
    <cellStyle name="Comma 3 3 2 2 6 3 7" xfId="13515" xr:uid="{39808529-EFE4-44B3-9500-249F9CB35D9A}"/>
    <cellStyle name="Comma 3 3 2 2 6 3 7 2" xfId="43716" xr:uid="{46DC67C8-38E8-4B24-9BEE-A4C5993FBCDC}"/>
    <cellStyle name="Comma 3 3 2 2 6 3 8" xfId="57106" xr:uid="{DB99B738-7B72-43FC-90CF-192F81F4D790}"/>
    <cellStyle name="Comma 3 3 2 2 6 3 9" xfId="59733" xr:uid="{1FDEABE9-CF4D-4966-A368-500A44C4572E}"/>
    <cellStyle name="Comma 3 3 2 2 6 4" xfId="645" xr:uid="{00000000-0005-0000-0000-00009B000000}"/>
    <cellStyle name="Comma 3 3 2 2 6 4 10" xfId="30586" xr:uid="{CD4B0CAE-200F-4E64-BC44-D0C953E56E46}"/>
    <cellStyle name="Comma 3 3 2 2 6 4 11" xfId="20082" xr:uid="{2A380A37-F461-4ED1-9B5C-3633584009FC}"/>
    <cellStyle name="Comma 3 3 2 2 6 4 2" xfId="1968" xr:uid="{37ADBDAD-0638-4F40-ADFC-9A1C5B8346D9}"/>
    <cellStyle name="Comma 3 3 2 2 6 4 2 10" xfId="21404" xr:uid="{93EC491E-B98E-4356-AD9B-598EF138EDD6}"/>
    <cellStyle name="Comma 3 3 2 2 6 4 2 2" xfId="7220" xr:uid="{8316BFA4-C2E6-416E-A9CB-940B56EB3ED7}"/>
    <cellStyle name="Comma 3 3 2 2 6 4 2 2 2" xfId="18778" xr:uid="{E285E00A-97CF-4259-AE9A-723D3242596C}"/>
    <cellStyle name="Comma 3 3 2 2 6 4 2 2 2 2" xfId="48185" xr:uid="{3C5C35D5-0F23-42AB-9C23-96CFCE996EEA}"/>
    <cellStyle name="Comma 3 3 2 2 6 4 2 2 2 3" xfId="29282" xr:uid="{79D00C21-4545-42EA-B89B-B8DA4B68236B}"/>
    <cellStyle name="Comma 3 3 2 2 6 4 2 2 3" xfId="34795" xr:uid="{C19D6D52-3382-438D-BB44-919426BCDAAA}"/>
    <cellStyle name="Comma 3 3 2 2 6 4 2 2 4" xfId="24030" xr:uid="{3166C567-E0B1-4C8B-BCBD-823B6AC48D41}"/>
    <cellStyle name="Comma 3 3 2 2 6 4 2 3" xfId="4595" xr:uid="{C06D7B04-37DA-4ECB-8FFD-767690C6E19D}"/>
    <cellStyle name="Comma 3 3 2 2 6 4 2 3 2" xfId="50811" xr:uid="{1299FA5A-F001-4545-B9BD-0D6053230B03}"/>
    <cellStyle name="Comma 3 3 2 2 6 4 2 3 3" xfId="37421" xr:uid="{356207A2-8B13-4983-887A-28CF4BF556BB}"/>
    <cellStyle name="Comma 3 3 2 2 6 4 2 3 4" xfId="26656" xr:uid="{1F88A86B-2DAE-4C67-AAD3-6C70C2FE6484}"/>
    <cellStyle name="Comma 3 3 2 2 6 4 2 4" xfId="9846" xr:uid="{B170C53F-1306-4F2D-BADC-3B5FFBC18052}"/>
    <cellStyle name="Comma 3 3 2 2 6 4 2 4 2" xfId="53437" xr:uid="{AE9C9864-0BB5-426E-A028-943217B7B0BE}"/>
    <cellStyle name="Comma 3 3 2 2 6 4 2 4 3" xfId="40047" xr:uid="{4071AE43-A948-41BE-A82D-98C04044813B}"/>
    <cellStyle name="Comma 3 3 2 2 6 4 2 5" xfId="12472" xr:uid="{8D1FF55F-76B8-462B-BFD7-7164FCA78B49}"/>
    <cellStyle name="Comma 3 3 2 2 6 4 2 5 2" xfId="56062" xr:uid="{BF922341-0AED-426C-B883-44059AA17BD3}"/>
    <cellStyle name="Comma 3 3 2 2 6 4 2 5 3" xfId="42672" xr:uid="{4B1DC077-41DD-41E4-970A-8D2D47407CFD}"/>
    <cellStyle name="Comma 3 3 2 2 6 4 2 6" xfId="15625" xr:uid="{3A7B61F6-C91F-45BE-968F-7F16D6748E90}"/>
    <cellStyle name="Comma 3 3 2 2 6 4 2 6 2" xfId="45298" xr:uid="{B5C3CED7-4CFD-4C7C-BBC0-77FBF0458274}"/>
    <cellStyle name="Comma 3 3 2 2 6 4 2 7" xfId="58688" xr:uid="{1657B3E1-909F-40A7-A0AF-859A6FEBD514}"/>
    <cellStyle name="Comma 3 3 2 2 6 4 2 8" xfId="61315" xr:uid="{3DB4C1A7-2FF7-43DF-B864-4463C62503C6}"/>
    <cellStyle name="Comma 3 3 2 2 6 4 2 9" xfId="31908" xr:uid="{5BA43C46-425B-450B-BBD7-A191FD705B4D}"/>
    <cellStyle name="Comma 3 3 2 2 6 4 3" xfId="5898" xr:uid="{E63EDB8E-F3EB-43DF-809D-A6E53A537012}"/>
    <cellStyle name="Comma 3 3 2 2 6 4 3 2" xfId="17456" xr:uid="{DE0BC38E-9823-4959-81E6-9C7162CBD162}"/>
    <cellStyle name="Comma 3 3 2 2 6 4 3 2 2" xfId="46863" xr:uid="{2309A5AB-E07A-4A52-BFFE-FA3B49D5AD75}"/>
    <cellStyle name="Comma 3 3 2 2 6 4 3 2 3" xfId="27960" xr:uid="{3E30C8C1-93A1-4538-ACA6-B616F8A48CA0}"/>
    <cellStyle name="Comma 3 3 2 2 6 4 3 3" xfId="33473" xr:uid="{0E863956-B83E-4B04-AB48-4B063B7339F3}"/>
    <cellStyle name="Comma 3 3 2 2 6 4 3 4" xfId="22708" xr:uid="{9C87E779-AE3D-4E1E-A1FB-D31C0BDBE466}"/>
    <cellStyle name="Comma 3 3 2 2 6 4 4" xfId="3273" xr:uid="{BADEF3B6-1E72-431B-A12F-8A568F4E02B1}"/>
    <cellStyle name="Comma 3 3 2 2 6 4 4 2" xfId="49489" xr:uid="{0C515E23-8917-47C7-91A6-9C833E97C4FC}"/>
    <cellStyle name="Comma 3 3 2 2 6 4 4 3" xfId="36099" xr:uid="{94917C0A-6634-4AC5-9E32-DD8F2C37B9FD}"/>
    <cellStyle name="Comma 3 3 2 2 6 4 4 4" xfId="25334" xr:uid="{3ADDF902-5BEB-40D6-8405-8539AB202612}"/>
    <cellStyle name="Comma 3 3 2 2 6 4 5" xfId="8524" xr:uid="{8D3DA3F2-D647-46FC-BEB3-04120C8A5142}"/>
    <cellStyle name="Comma 3 3 2 2 6 4 5 2" xfId="52115" xr:uid="{15D285A9-FEFF-4C62-BA85-F48748063ECE}"/>
    <cellStyle name="Comma 3 3 2 2 6 4 5 3" xfId="38725" xr:uid="{EE8F4B47-21EF-4A4F-9FA2-2075A3C7EA49}"/>
    <cellStyle name="Comma 3 3 2 2 6 4 6" xfId="11150" xr:uid="{7FE70D90-60A1-4DAF-AB9C-BE6DA124321C}"/>
    <cellStyle name="Comma 3 3 2 2 6 4 6 2" xfId="54740" xr:uid="{69D8A1A3-10A6-49D1-A539-27E51D4E37E9}"/>
    <cellStyle name="Comma 3 3 2 2 6 4 6 3" xfId="41350" xr:uid="{46BFAF35-8CF4-4208-8BA4-806F15451560}"/>
    <cellStyle name="Comma 3 3 2 2 6 4 7" xfId="14303" xr:uid="{42A35FCB-651B-4014-BBAE-2DED8BCAA62A}"/>
    <cellStyle name="Comma 3 3 2 2 6 4 7 2" xfId="43976" xr:uid="{74C4D9BD-F9A9-4D55-A9FD-FD128156C9A2}"/>
    <cellStyle name="Comma 3 3 2 2 6 4 8" xfId="57366" xr:uid="{A83A78AA-7328-41D4-B99C-C0943DABE5C6}"/>
    <cellStyle name="Comma 3 3 2 2 6 4 9" xfId="59993" xr:uid="{34E90C56-4FDD-44BA-886D-76FD24854F7E}"/>
    <cellStyle name="Comma 3 3 2 2 6 5" xfId="905" xr:uid="{00000000-0005-0000-0000-00009C000000}"/>
    <cellStyle name="Comma 3 3 2 2 6 5 10" xfId="30846" xr:uid="{44FAD771-01EE-414D-84C1-690BB06FA93E}"/>
    <cellStyle name="Comma 3 3 2 2 6 5 11" xfId="20342" xr:uid="{0E9F05A1-F7C0-4B91-AEA6-DB27799D5F2A}"/>
    <cellStyle name="Comma 3 3 2 2 6 5 2" xfId="2228" xr:uid="{36897902-1393-43B3-B385-60FA3D409C95}"/>
    <cellStyle name="Comma 3 3 2 2 6 5 2 10" xfId="21664" xr:uid="{AA66EA6B-B4C0-4412-87EE-ECC57F9AB1BA}"/>
    <cellStyle name="Comma 3 3 2 2 6 5 2 2" xfId="7480" xr:uid="{586F3D7C-87EA-406E-A1E9-BF73CFF6E537}"/>
    <cellStyle name="Comma 3 3 2 2 6 5 2 2 2" xfId="19038" xr:uid="{1136482E-30C9-48CD-8534-74EE749C90E2}"/>
    <cellStyle name="Comma 3 3 2 2 6 5 2 2 2 2" xfId="48445" xr:uid="{EF66892B-6BDE-450B-B2AD-732738ED5BE4}"/>
    <cellStyle name="Comma 3 3 2 2 6 5 2 2 2 3" xfId="29542" xr:uid="{1EA6BA8D-158C-468D-9E91-23C8876C25EB}"/>
    <cellStyle name="Comma 3 3 2 2 6 5 2 2 3" xfId="35055" xr:uid="{253B6E6E-1C54-4F7D-A8C7-C3EAAAF4260E}"/>
    <cellStyle name="Comma 3 3 2 2 6 5 2 2 4" xfId="24290" xr:uid="{5A567F9B-9C8E-4065-B217-94DD9C3EA8EA}"/>
    <cellStyle name="Comma 3 3 2 2 6 5 2 3" xfId="4855" xr:uid="{3E45A533-C1DF-4364-A3DF-03CA5BB76A01}"/>
    <cellStyle name="Comma 3 3 2 2 6 5 2 3 2" xfId="51071" xr:uid="{3AA0DE7F-BE6C-4945-A5A7-1E8A0AEB4A66}"/>
    <cellStyle name="Comma 3 3 2 2 6 5 2 3 3" xfId="37681" xr:uid="{2D11F77A-D1BB-4446-82B1-5D6AD80BCA52}"/>
    <cellStyle name="Comma 3 3 2 2 6 5 2 3 4" xfId="26916" xr:uid="{FF1C1D04-F81E-4B44-87EA-D451120D5C29}"/>
    <cellStyle name="Comma 3 3 2 2 6 5 2 4" xfId="10106" xr:uid="{4F4F6ADD-DF45-442C-9F5D-668A85CF5FAA}"/>
    <cellStyle name="Comma 3 3 2 2 6 5 2 4 2" xfId="53697" xr:uid="{475564BD-8719-48B7-B0CE-4A5535B583C2}"/>
    <cellStyle name="Comma 3 3 2 2 6 5 2 4 3" xfId="40307" xr:uid="{DADEF7AD-F4CB-4D2F-B529-AC9D801B9FA9}"/>
    <cellStyle name="Comma 3 3 2 2 6 5 2 5" xfId="12732" xr:uid="{66A484A5-16E6-4298-B4D6-847D2B6A758C}"/>
    <cellStyle name="Comma 3 3 2 2 6 5 2 5 2" xfId="56322" xr:uid="{BB763ED4-5DE7-40B8-B6E5-5E58AED3D978}"/>
    <cellStyle name="Comma 3 3 2 2 6 5 2 5 3" xfId="42932" xr:uid="{395E8035-BE69-4B9C-B8D6-0BDD2CDE7A72}"/>
    <cellStyle name="Comma 3 3 2 2 6 5 2 6" xfId="15885" xr:uid="{BB5DAF5F-7B54-478F-B0D4-8F6219EA52E9}"/>
    <cellStyle name="Comma 3 3 2 2 6 5 2 6 2" xfId="45558" xr:uid="{1E38D678-2830-4731-B5A1-BEAA100884FA}"/>
    <cellStyle name="Comma 3 3 2 2 6 5 2 7" xfId="58948" xr:uid="{1F2D3329-D09E-41F9-B08E-D976371AEFE7}"/>
    <cellStyle name="Comma 3 3 2 2 6 5 2 8" xfId="61575" xr:uid="{23C5F90A-CCBA-4E4D-8443-83B8FFDCD73B}"/>
    <cellStyle name="Comma 3 3 2 2 6 5 2 9" xfId="32168" xr:uid="{33F10BDF-9210-40DB-AEDA-7ED56D3689CC}"/>
    <cellStyle name="Comma 3 3 2 2 6 5 3" xfId="6158" xr:uid="{27151871-A56F-4A2C-96D9-5B4EA67ECDB5}"/>
    <cellStyle name="Comma 3 3 2 2 6 5 3 2" xfId="17716" xr:uid="{C9A8966C-5D6B-46ED-ACAA-248AFD1F16C1}"/>
    <cellStyle name="Comma 3 3 2 2 6 5 3 2 2" xfId="47123" xr:uid="{A438BD68-0C6B-4528-B045-CB7891E174F7}"/>
    <cellStyle name="Comma 3 3 2 2 6 5 3 2 3" xfId="28220" xr:uid="{22942ABF-37AD-4CEC-A326-A4B4388E712B}"/>
    <cellStyle name="Comma 3 3 2 2 6 5 3 3" xfId="33733" xr:uid="{46FFC30B-0B3C-42CC-A22C-DC2AF076555E}"/>
    <cellStyle name="Comma 3 3 2 2 6 5 3 4" xfId="22968" xr:uid="{E12D9A44-C355-42B3-8C49-F8C8DF124F5E}"/>
    <cellStyle name="Comma 3 3 2 2 6 5 4" xfId="3533" xr:uid="{F9EB97FA-B05D-4D43-9AE5-CCB41F903A54}"/>
    <cellStyle name="Comma 3 3 2 2 6 5 4 2" xfId="49749" xr:uid="{8C1BCC9C-DB44-4938-B3CE-AA597E141C94}"/>
    <cellStyle name="Comma 3 3 2 2 6 5 4 3" xfId="36359" xr:uid="{7957EDED-2DFB-4B70-AB68-4933FB8C778F}"/>
    <cellStyle name="Comma 3 3 2 2 6 5 4 4" xfId="25594" xr:uid="{EF501D0D-3A9A-425C-97D2-F37ED512EAFE}"/>
    <cellStyle name="Comma 3 3 2 2 6 5 5" xfId="8784" xr:uid="{2B4E8A47-ABAB-4B25-9A54-7414C5AA53B7}"/>
    <cellStyle name="Comma 3 3 2 2 6 5 5 2" xfId="52375" xr:uid="{DE6E8862-E1A5-4BCE-A075-4281E270E4D7}"/>
    <cellStyle name="Comma 3 3 2 2 6 5 5 3" xfId="38985" xr:uid="{7661590E-5E90-45B3-94DF-C3D095DD206A}"/>
    <cellStyle name="Comma 3 3 2 2 6 5 6" xfId="11410" xr:uid="{D0AE0D36-E928-425A-A623-BA458AE29024}"/>
    <cellStyle name="Comma 3 3 2 2 6 5 6 2" xfId="55000" xr:uid="{863588BA-A1B8-4109-A737-EC15B6217151}"/>
    <cellStyle name="Comma 3 3 2 2 6 5 6 3" xfId="41610" xr:uid="{E5786F7A-1C77-4619-B9A9-E8FE38C94AA1}"/>
    <cellStyle name="Comma 3 3 2 2 6 5 7" xfId="14563" xr:uid="{4AFFAFE1-158C-436F-BE36-02C7A4B599B6}"/>
    <cellStyle name="Comma 3 3 2 2 6 5 7 2" xfId="44236" xr:uid="{7508ECE6-C059-4D8E-855F-CE4BB1CE567A}"/>
    <cellStyle name="Comma 3 3 2 2 6 5 8" xfId="57626" xr:uid="{C53E7DD1-2200-4250-BAB2-5F87FCF5FD9F}"/>
    <cellStyle name="Comma 3 3 2 2 6 5 9" xfId="60253" xr:uid="{4D92BD44-ABD3-4353-9DC7-C57B55B1F73C}"/>
    <cellStyle name="Comma 3 3 2 2 6 6" xfId="1185" xr:uid="{DCC3F362-1B92-4857-83F5-DFC3A9D3266E}"/>
    <cellStyle name="Comma 3 3 2 2 6 6 10" xfId="20622" xr:uid="{DC0722E4-354D-4330-B5B6-D3063AB6B4CB}"/>
    <cellStyle name="Comma 3 3 2 2 6 6 2" xfId="6438" xr:uid="{2B9DD1F7-90F6-43CF-9756-5F9ACD082DAC}"/>
    <cellStyle name="Comma 3 3 2 2 6 6 2 2" xfId="17996" xr:uid="{75B7A0FD-1D27-4627-837A-407E79DADE22}"/>
    <cellStyle name="Comma 3 3 2 2 6 6 2 2 2" xfId="47403" xr:uid="{757671ED-BD7A-41BB-9F20-0B79C9E22311}"/>
    <cellStyle name="Comma 3 3 2 2 6 6 2 2 3" xfId="28500" xr:uid="{B0B8628A-0C66-46FD-A17D-D0D4302FDC49}"/>
    <cellStyle name="Comma 3 3 2 2 6 6 2 3" xfId="34013" xr:uid="{4C9D0C71-DE2C-417B-B9F9-D72F2DA4528F}"/>
    <cellStyle name="Comma 3 3 2 2 6 6 2 4" xfId="23248" xr:uid="{863FEA79-BCA6-4A7D-8619-442A4DA39D2C}"/>
    <cellStyle name="Comma 3 3 2 2 6 6 3" xfId="3813" xr:uid="{7AE5912D-7292-438A-9AB1-6A860E4AB80F}"/>
    <cellStyle name="Comma 3 3 2 2 6 6 3 2" xfId="50029" xr:uid="{B4F021B2-CD6A-4F49-B5FB-CF95C276B34A}"/>
    <cellStyle name="Comma 3 3 2 2 6 6 3 3" xfId="36639" xr:uid="{2C027C53-E76A-403C-B1E9-A72B9D2F5264}"/>
    <cellStyle name="Comma 3 3 2 2 6 6 3 4" xfId="25874" xr:uid="{62EE8CA4-FED4-4FF7-A72B-AECB43A14CD2}"/>
    <cellStyle name="Comma 3 3 2 2 6 6 4" xfId="9064" xr:uid="{05AD4210-AEDC-4B8B-AD9E-3BA0E063CE82}"/>
    <cellStyle name="Comma 3 3 2 2 6 6 4 2" xfId="52655" xr:uid="{976458B6-9B7B-4D89-8A19-2DD4F107811B}"/>
    <cellStyle name="Comma 3 3 2 2 6 6 4 3" xfId="39265" xr:uid="{4A0C3863-CB63-4CB9-AA6F-4673AF5B5887}"/>
    <cellStyle name="Comma 3 3 2 2 6 6 5" xfId="11690" xr:uid="{9CB93A7E-8E82-43E2-A529-115D46EF2DEC}"/>
    <cellStyle name="Comma 3 3 2 2 6 6 5 2" xfId="55280" xr:uid="{8502EA57-468B-431B-B5D4-6578C2874479}"/>
    <cellStyle name="Comma 3 3 2 2 6 6 5 3" xfId="41890" xr:uid="{25593AA7-AB54-4083-85F2-241C96E6C9AA}"/>
    <cellStyle name="Comma 3 3 2 2 6 6 6" xfId="14843" xr:uid="{0797F684-199D-4CF2-A8A2-17236B76449F}"/>
    <cellStyle name="Comma 3 3 2 2 6 6 6 2" xfId="44516" xr:uid="{5F22EB25-3F6D-4D31-8F8A-07303FDD67B5}"/>
    <cellStyle name="Comma 3 3 2 2 6 6 7" xfId="57906" xr:uid="{365BD484-BE9E-42B8-815C-83FBA6236688}"/>
    <cellStyle name="Comma 3 3 2 2 6 6 8" xfId="60533" xr:uid="{59B1309E-1CA1-4159-9409-EE8442A99FFC}"/>
    <cellStyle name="Comma 3 3 2 2 6 6 9" xfId="31126" xr:uid="{498518F6-7417-4742-ABA2-30A5ABDA80E5}"/>
    <cellStyle name="Comma 3 3 2 2 6 7" xfId="1448" xr:uid="{DAFF22AF-C97B-4D60-8888-8757F1168378}"/>
    <cellStyle name="Comma 3 3 2 2 6 7 10" xfId="20884" xr:uid="{40041586-FD2A-479F-8E6A-D29963165DC0}"/>
    <cellStyle name="Comma 3 3 2 2 6 7 2" xfId="6700" xr:uid="{A18456A7-CBF4-4DAE-8978-B8A797EB1477}"/>
    <cellStyle name="Comma 3 3 2 2 6 7 2 2" xfId="18258" xr:uid="{C34C4DB2-400B-4B1D-8EE7-5E9AB14EA5A2}"/>
    <cellStyle name="Comma 3 3 2 2 6 7 2 2 2" xfId="47665" xr:uid="{768F4A18-0CE5-499C-B499-9AF2B2035B89}"/>
    <cellStyle name="Comma 3 3 2 2 6 7 2 2 3" xfId="28762" xr:uid="{470676F3-CB08-4E4C-A17D-CECD3DF5FDDB}"/>
    <cellStyle name="Comma 3 3 2 2 6 7 2 3" xfId="34275" xr:uid="{EC241DB2-F9E2-48A4-B9EF-CBD3292820F1}"/>
    <cellStyle name="Comma 3 3 2 2 6 7 2 4" xfId="23510" xr:uid="{70A3F888-9200-4F1A-80BF-2F942C3CF597}"/>
    <cellStyle name="Comma 3 3 2 2 6 7 3" xfId="4075" xr:uid="{E4683262-A1D5-40BF-9B2E-E7C47AFB14EE}"/>
    <cellStyle name="Comma 3 3 2 2 6 7 3 2" xfId="50291" xr:uid="{2D862637-7CA4-4616-8D3C-F35CADBF7D77}"/>
    <cellStyle name="Comma 3 3 2 2 6 7 3 3" xfId="36901" xr:uid="{2D3270D3-0395-489D-A255-5B940A581F84}"/>
    <cellStyle name="Comma 3 3 2 2 6 7 3 4" xfId="26136" xr:uid="{8A88A9AC-7E0C-46EE-AA0A-C48B882D3F72}"/>
    <cellStyle name="Comma 3 3 2 2 6 7 4" xfId="9326" xr:uid="{C2BBACC4-D8A2-42EE-BA2C-493713E62107}"/>
    <cellStyle name="Comma 3 3 2 2 6 7 4 2" xfId="52917" xr:uid="{391BD3FF-936C-4690-B01C-97947E4D6C43}"/>
    <cellStyle name="Comma 3 3 2 2 6 7 4 3" xfId="39527" xr:uid="{B9497815-1B1A-4A36-A050-4BDFD5064093}"/>
    <cellStyle name="Comma 3 3 2 2 6 7 5" xfId="11952" xr:uid="{A23CE25C-40E6-429F-81AB-4D559BFA2DAD}"/>
    <cellStyle name="Comma 3 3 2 2 6 7 5 2" xfId="55542" xr:uid="{BF53E05E-19DF-43BD-83B4-56E363940D93}"/>
    <cellStyle name="Comma 3 3 2 2 6 7 5 3" xfId="42152" xr:uid="{DF0E1A5C-FD0C-4AD6-9F17-A809DB537EB7}"/>
    <cellStyle name="Comma 3 3 2 2 6 7 6" xfId="15105" xr:uid="{B4FA6DC2-3780-4AE4-8052-AFAC7AEC6679}"/>
    <cellStyle name="Comma 3 3 2 2 6 7 6 2" xfId="44778" xr:uid="{6C29071D-8EC1-46C1-9901-D5160B998462}"/>
    <cellStyle name="Comma 3 3 2 2 6 7 7" xfId="58168" xr:uid="{86BA2DEF-A830-4B91-9847-FA02DD930C42}"/>
    <cellStyle name="Comma 3 3 2 2 6 7 8" xfId="60795" xr:uid="{E1B977A2-C93F-4A0A-B841-A98424A52AFD}"/>
    <cellStyle name="Comma 3 3 2 2 6 7 9" xfId="31388" xr:uid="{E1CC773E-DF38-495C-8575-957587BF2810}"/>
    <cellStyle name="Comma 3 3 2 2 6 8" xfId="2491" xr:uid="{EA0AE1A3-C0ED-4256-B592-54C13F6781FA}"/>
    <cellStyle name="Comma 3 3 2 2 6 8 10" xfId="21926" xr:uid="{FA82C740-E82D-4779-83B2-3E7A2544069E}"/>
    <cellStyle name="Comma 3 3 2 2 6 8 2" xfId="7742" xr:uid="{057B5DB7-DD5A-4A4B-9FE5-5953E21C57C0}"/>
    <cellStyle name="Comma 3 3 2 2 6 8 2 2" xfId="19300" xr:uid="{D194E1D8-AA37-4E40-B7A0-2B8914B896DC}"/>
    <cellStyle name="Comma 3 3 2 2 6 8 2 2 2" xfId="48707" xr:uid="{FFDE6990-BAF8-43D2-83E4-E659C16D6B6F}"/>
    <cellStyle name="Comma 3 3 2 2 6 8 2 2 3" xfId="29804" xr:uid="{40A665E8-F998-4D28-9FFC-C418C9259C44}"/>
    <cellStyle name="Comma 3 3 2 2 6 8 2 3" xfId="35317" xr:uid="{075D8C6F-4AC2-45E6-AD3A-1AF2D7EDA1C3}"/>
    <cellStyle name="Comma 3 3 2 2 6 8 2 4" xfId="24552" xr:uid="{E2D67099-D7FF-42C0-B7FB-377909D4B8E0}"/>
    <cellStyle name="Comma 3 3 2 2 6 8 3" xfId="5117" xr:uid="{42DEE1D0-DCDF-45F2-A759-3F8948189538}"/>
    <cellStyle name="Comma 3 3 2 2 6 8 3 2" xfId="51333" xr:uid="{CFD4D352-3ABE-445E-BBA2-8EDEBD4DFE25}"/>
    <cellStyle name="Comma 3 3 2 2 6 8 3 3" xfId="37943" xr:uid="{6C4FCF6B-9D50-4992-895A-47D645F398EE}"/>
    <cellStyle name="Comma 3 3 2 2 6 8 3 4" xfId="27178" xr:uid="{7FE138DC-FF39-4995-8B3A-2362822C9F8D}"/>
    <cellStyle name="Comma 3 3 2 2 6 8 4" xfId="10368" xr:uid="{66278213-A2E8-41E3-840C-D152F60500C0}"/>
    <cellStyle name="Comma 3 3 2 2 6 8 4 2" xfId="53959" xr:uid="{6D07897B-5672-43BE-BF3C-3495D1B646C9}"/>
    <cellStyle name="Comma 3 3 2 2 6 8 4 3" xfId="40569" xr:uid="{509EB842-4267-4A9E-B11E-919C65741B4C}"/>
    <cellStyle name="Comma 3 3 2 2 6 8 5" xfId="12994" xr:uid="{47F4AE24-9ED3-49D1-98A1-9AFC5F1469D5}"/>
    <cellStyle name="Comma 3 3 2 2 6 8 5 2" xfId="56584" xr:uid="{72F5F2F2-1F8B-41A6-A0B6-A314F98A4CC6}"/>
    <cellStyle name="Comma 3 3 2 2 6 8 5 3" xfId="43194" xr:uid="{1FCA4BAB-8720-407E-A5AF-D491CEE7D592}"/>
    <cellStyle name="Comma 3 3 2 2 6 8 6" xfId="16147" xr:uid="{A6F74028-28D8-41A2-924A-B5B740219167}"/>
    <cellStyle name="Comma 3 3 2 2 6 8 6 2" xfId="45820" xr:uid="{A6946813-C4D7-41FE-89DA-9AF5AC83CE18}"/>
    <cellStyle name="Comma 3 3 2 2 6 8 7" xfId="59210" xr:uid="{7306B06A-483B-4A91-BD37-28B3FD7E60ED}"/>
    <cellStyle name="Comma 3 3 2 2 6 8 8" xfId="61837" xr:uid="{067FCF4E-EEE9-4F5C-923A-499AF356B011}"/>
    <cellStyle name="Comma 3 3 2 2 6 8 9" xfId="32430" xr:uid="{1C3CB9C8-4AD4-46EC-9E3F-971992A87664}"/>
    <cellStyle name="Comma 3 3 2 2 6 9" xfId="5378" xr:uid="{D7855865-80C5-4192-A438-5961235A074E}"/>
    <cellStyle name="Comma 3 3 2 2 6 9 2" xfId="16936" xr:uid="{7D02EA5E-38BD-45B9-B4CD-DB64B691F5A0}"/>
    <cellStyle name="Comma 3 3 2 2 6 9 2 2" xfId="46082" xr:uid="{04A2D210-4A04-435C-A44A-62A83AD500CB}"/>
    <cellStyle name="Comma 3 3 2 2 6 9 2 3" xfId="27440" xr:uid="{229CEDE6-7C2D-4D6B-922D-D64514F2AF81}"/>
    <cellStyle name="Comma 3 3 2 2 6 9 3" xfId="13783" xr:uid="{056ABB4B-3567-4D0E-970B-C44F360CE0C4}"/>
    <cellStyle name="Comma 3 3 2 2 6 9 3 2" xfId="32692" xr:uid="{7485FC18-137B-465F-A731-07398626149D}"/>
    <cellStyle name="Comma 3 3 2 2 6 9 4" xfId="22188" xr:uid="{4A28E28D-2B02-4A4D-81D9-F620CF804F88}"/>
    <cellStyle name="Comma 3 3 2 2 7" xfId="150" xr:uid="{00000000-0005-0000-0000-00009D000000}"/>
    <cellStyle name="Comma 3 3 2 2 7 10" xfId="8030" xr:uid="{8CEE8D4F-36E5-410A-BBC8-FAE50B7A28ED}"/>
    <cellStyle name="Comma 3 3 2 2 7 10 2" xfId="48995" xr:uid="{BF6A01C4-B6E1-41C5-8A6B-AE854B744F77}"/>
    <cellStyle name="Comma 3 3 2 2 7 10 3" xfId="35605" xr:uid="{800DF6F6-8EB4-4E0B-80D7-821E55DCBADE}"/>
    <cellStyle name="Comma 3 3 2 2 7 11" xfId="10656" xr:uid="{6FA0A2EC-FC50-4491-9448-5C719FD135F3}"/>
    <cellStyle name="Comma 3 3 2 2 7 11 2" xfId="51621" xr:uid="{5E992D53-187D-4C48-B16E-C59DC6AC979F}"/>
    <cellStyle name="Comma 3 3 2 2 7 11 3" xfId="38231" xr:uid="{8F4E157A-CA13-4691-BBC9-98B3E344C67F}"/>
    <cellStyle name="Comma 3 3 2 2 7 12" xfId="13281" xr:uid="{9C663D2A-D153-411D-A027-2625428A9D03}"/>
    <cellStyle name="Comma 3 3 2 2 7 12 2" xfId="54246" xr:uid="{AE1BC39D-1E91-4B3D-AC40-E847301D6E1B}"/>
    <cellStyle name="Comma 3 3 2 2 7 12 3" xfId="40856" xr:uid="{546BB27D-D936-46A9-A290-9F4A4DE3CD13}"/>
    <cellStyle name="Comma 3 3 2 2 7 13" xfId="43482" xr:uid="{C2B73986-AC63-4B65-B6E6-2B70DC029E51}"/>
    <cellStyle name="Comma 3 3 2 2 7 14" xfId="56872" xr:uid="{5E0F9492-0AAA-4BDE-A2B4-60045AC68954}"/>
    <cellStyle name="Comma 3 3 2 2 7 15" xfId="59499" xr:uid="{DB45B987-065A-4C38-9256-5F6BA3657175}"/>
    <cellStyle name="Comma 3 3 2 2 7 16" xfId="30092" xr:uid="{C66D4A42-F57C-4669-8A1C-6BCE239981A8}"/>
    <cellStyle name="Comma 3 3 2 2 7 17" xfId="19588" xr:uid="{104B7544-4F46-466E-9A1A-CC4279A8EC16}"/>
    <cellStyle name="Comma 3 3 2 2 7 2" xfId="411" xr:uid="{00000000-0005-0000-0000-00009E000000}"/>
    <cellStyle name="Comma 3 3 2 2 7 2 10" xfId="30352" xr:uid="{97D96BF7-A4CD-49C2-95C6-1EB2F0FCF622}"/>
    <cellStyle name="Comma 3 3 2 2 7 2 11" xfId="19848" xr:uid="{EEB0DF1A-350B-4FD9-B71C-B48B7D5E0689}"/>
    <cellStyle name="Comma 3 3 2 2 7 2 2" xfId="1734" xr:uid="{CFDAD26D-3DD3-4AB5-A1AB-E90075C7F5E3}"/>
    <cellStyle name="Comma 3 3 2 2 7 2 2 10" xfId="21170" xr:uid="{0B0868C5-D4CA-4CB8-9D35-A41EA3703CE7}"/>
    <cellStyle name="Comma 3 3 2 2 7 2 2 2" xfId="6986" xr:uid="{9E1FC86D-CA8A-4FF8-A313-672E62089F12}"/>
    <cellStyle name="Comma 3 3 2 2 7 2 2 2 2" xfId="18544" xr:uid="{1B778B73-68E0-46D8-A9E8-BC0CD3924944}"/>
    <cellStyle name="Comma 3 3 2 2 7 2 2 2 2 2" xfId="47951" xr:uid="{A71E8C4F-195E-4132-9AAA-D7FAAF06A21F}"/>
    <cellStyle name="Comma 3 3 2 2 7 2 2 2 2 3" xfId="29048" xr:uid="{1E114755-DBA9-4B97-9C2E-BB041AE8D297}"/>
    <cellStyle name="Comma 3 3 2 2 7 2 2 2 3" xfId="34561" xr:uid="{580B51CB-D3A5-481E-A4C6-5F3D68DE058F}"/>
    <cellStyle name="Comma 3 3 2 2 7 2 2 2 4" xfId="23796" xr:uid="{CCFE73F5-C12B-47B1-A561-74C66FF2908D}"/>
    <cellStyle name="Comma 3 3 2 2 7 2 2 3" xfId="4361" xr:uid="{10C07CCF-38B1-4802-BCFE-A853332763AC}"/>
    <cellStyle name="Comma 3 3 2 2 7 2 2 3 2" xfId="50577" xr:uid="{A94BBE63-5C64-4B74-BA82-AAA309951982}"/>
    <cellStyle name="Comma 3 3 2 2 7 2 2 3 3" xfId="37187" xr:uid="{DC5CD887-6C46-4905-8E74-CA432D461E01}"/>
    <cellStyle name="Comma 3 3 2 2 7 2 2 3 4" xfId="26422" xr:uid="{A073B923-B3BB-4242-8B35-2E35C77BA6AC}"/>
    <cellStyle name="Comma 3 3 2 2 7 2 2 4" xfId="9612" xr:uid="{504297AA-8DBC-4BF1-8319-A1B48D0BC893}"/>
    <cellStyle name="Comma 3 3 2 2 7 2 2 4 2" xfId="53203" xr:uid="{14B2F20B-4F1F-4071-97F8-58EF74521BDD}"/>
    <cellStyle name="Comma 3 3 2 2 7 2 2 4 3" xfId="39813" xr:uid="{8AD2B9B0-EF39-419B-9758-4AD8DFC3BB45}"/>
    <cellStyle name="Comma 3 3 2 2 7 2 2 5" xfId="12238" xr:uid="{D58287C9-FF35-4718-87D2-53493234A917}"/>
    <cellStyle name="Comma 3 3 2 2 7 2 2 5 2" xfId="55828" xr:uid="{CA6F6864-34FE-4EFB-818B-25668CA26E54}"/>
    <cellStyle name="Comma 3 3 2 2 7 2 2 5 3" xfId="42438" xr:uid="{B74B1244-6AFD-4940-AFC2-540C5AE41EEF}"/>
    <cellStyle name="Comma 3 3 2 2 7 2 2 6" xfId="15391" xr:uid="{514288C3-2A6E-42B5-A69C-59EE6B7E0967}"/>
    <cellStyle name="Comma 3 3 2 2 7 2 2 6 2" xfId="45064" xr:uid="{89918D89-98EB-4B18-BCE9-59F728B5246A}"/>
    <cellStyle name="Comma 3 3 2 2 7 2 2 7" xfId="58454" xr:uid="{E0F2755F-B3EA-4F66-8D20-870D4C6FDE40}"/>
    <cellStyle name="Comma 3 3 2 2 7 2 2 8" xfId="61081" xr:uid="{D412A948-189A-4B74-B72C-CFD00C04C317}"/>
    <cellStyle name="Comma 3 3 2 2 7 2 2 9" xfId="31674" xr:uid="{3E20F18E-18E9-4C17-8635-B00A4C0D3996}"/>
    <cellStyle name="Comma 3 3 2 2 7 2 3" xfId="5664" xr:uid="{432DF769-F2C1-4784-B4E7-275F465895A6}"/>
    <cellStyle name="Comma 3 3 2 2 7 2 3 2" xfId="17222" xr:uid="{15526736-6382-4D01-9037-67F1F51D5BAB}"/>
    <cellStyle name="Comma 3 3 2 2 7 2 3 2 2" xfId="46629" xr:uid="{3EA825F8-9DF5-4DF0-8081-389ABF64DE79}"/>
    <cellStyle name="Comma 3 3 2 2 7 2 3 2 3" xfId="27726" xr:uid="{9F00FC57-E6F2-4668-A6EC-6B803E8F050F}"/>
    <cellStyle name="Comma 3 3 2 2 7 2 3 3" xfId="14069" xr:uid="{CDC65AC3-DBE4-4CAC-A5BE-22FBAE70DF01}"/>
    <cellStyle name="Comma 3 3 2 2 7 2 3 3 2" xfId="33239" xr:uid="{D468E0B4-BAD4-4205-9CA2-95B18F7BCC47}"/>
    <cellStyle name="Comma 3 3 2 2 7 2 3 4" xfId="22474" xr:uid="{7C27DF30-4360-4A85-A4DE-687F8F3B1B35}"/>
    <cellStyle name="Comma 3 3 2 2 7 2 4" xfId="3039" xr:uid="{3682B0E8-E9D7-4F60-8476-A019D2180801}"/>
    <cellStyle name="Comma 3 3 2 2 7 2 4 2" xfId="16694" xr:uid="{E6C3C68B-1015-46C2-ACE7-EF62EFFC0D27}"/>
    <cellStyle name="Comma 3 3 2 2 7 2 4 2 2" xfId="49255" xr:uid="{390316A0-77F8-4F33-908E-C290500CB5C5}"/>
    <cellStyle name="Comma 3 3 2 2 7 2 4 3" xfId="35865" xr:uid="{BDD7870A-ACBB-41CA-B962-DA339A907D7E}"/>
    <cellStyle name="Comma 3 3 2 2 7 2 4 4" xfId="25100" xr:uid="{0EAB7493-1CB8-4FBA-8692-0CD15507BD45}"/>
    <cellStyle name="Comma 3 3 2 2 7 2 5" xfId="8290" xr:uid="{EB789BE3-E512-489E-B846-CD6A14D1AC4F}"/>
    <cellStyle name="Comma 3 3 2 2 7 2 5 2" xfId="51881" xr:uid="{712C7D42-95B0-462E-95C2-D4BF69A7A85B}"/>
    <cellStyle name="Comma 3 3 2 2 7 2 5 3" xfId="38491" xr:uid="{64CD5761-83B8-42FF-BA51-791AC681CB15}"/>
    <cellStyle name="Comma 3 3 2 2 7 2 6" xfId="10916" xr:uid="{7B6286A4-9224-4FDF-809E-28F884A6AFFA}"/>
    <cellStyle name="Comma 3 3 2 2 7 2 6 2" xfId="54506" xr:uid="{E159C6E3-08E0-4656-8BAC-7C018A803677}"/>
    <cellStyle name="Comma 3 3 2 2 7 2 6 3" xfId="41116" xr:uid="{AAC83DC8-858F-46C8-9447-42274D88BE6B}"/>
    <cellStyle name="Comma 3 3 2 2 7 2 7" xfId="13541" xr:uid="{ABCAA355-5E67-4806-98F2-688EA117FB14}"/>
    <cellStyle name="Comma 3 3 2 2 7 2 7 2" xfId="43742" xr:uid="{83E3621E-F1F8-4724-8AC7-D2339B9685B8}"/>
    <cellStyle name="Comma 3 3 2 2 7 2 8" xfId="57132" xr:uid="{082EAB29-BAFD-4262-B689-33DBC77985D6}"/>
    <cellStyle name="Comma 3 3 2 2 7 2 9" xfId="59759" xr:uid="{B011BC83-9566-4B85-B520-A7DC44C81444}"/>
    <cellStyle name="Comma 3 3 2 2 7 3" xfId="671" xr:uid="{00000000-0005-0000-0000-00009F000000}"/>
    <cellStyle name="Comma 3 3 2 2 7 3 10" xfId="30612" xr:uid="{7D88FEC5-58F4-4A78-855E-BFA02F5EF894}"/>
    <cellStyle name="Comma 3 3 2 2 7 3 11" xfId="20108" xr:uid="{D486AB0D-AB92-4D23-9B16-B223535A7A93}"/>
    <cellStyle name="Comma 3 3 2 2 7 3 2" xfId="1994" xr:uid="{759B37AE-3433-40DA-B13C-6A08D4B5A70D}"/>
    <cellStyle name="Comma 3 3 2 2 7 3 2 10" xfId="21430" xr:uid="{FA8C3E7C-74EF-4AB3-B8DE-30E9CB8C5C05}"/>
    <cellStyle name="Comma 3 3 2 2 7 3 2 2" xfId="7246" xr:uid="{D97CAAAD-9E58-4B95-908C-10DB1B1D112D}"/>
    <cellStyle name="Comma 3 3 2 2 7 3 2 2 2" xfId="18804" xr:uid="{BB47495C-FD0F-470D-806C-E2B8030B6FD6}"/>
    <cellStyle name="Comma 3 3 2 2 7 3 2 2 2 2" xfId="48211" xr:uid="{B3BFD35B-3B60-435F-90A8-014B39714182}"/>
    <cellStyle name="Comma 3 3 2 2 7 3 2 2 2 3" xfId="29308" xr:uid="{F9E3ADE2-7AC1-4256-B8AC-BC91958A8CAE}"/>
    <cellStyle name="Comma 3 3 2 2 7 3 2 2 3" xfId="34821" xr:uid="{B14CBFEA-1C07-4353-B27B-F236BB3D2BA7}"/>
    <cellStyle name="Comma 3 3 2 2 7 3 2 2 4" xfId="24056" xr:uid="{AA121BF9-3C02-41CB-8172-C9A95260B4C1}"/>
    <cellStyle name="Comma 3 3 2 2 7 3 2 3" xfId="4621" xr:uid="{38BBFAB2-932F-4F57-AFA0-B9259FDF2D24}"/>
    <cellStyle name="Comma 3 3 2 2 7 3 2 3 2" xfId="50837" xr:uid="{6E466F11-3DB7-4789-8DFB-F99DAE370842}"/>
    <cellStyle name="Comma 3 3 2 2 7 3 2 3 3" xfId="37447" xr:uid="{63A62091-D76D-4B54-8F02-205178F7EB9F}"/>
    <cellStyle name="Comma 3 3 2 2 7 3 2 3 4" xfId="26682" xr:uid="{1C405D9A-5CCD-4687-A0C6-9497F605A062}"/>
    <cellStyle name="Comma 3 3 2 2 7 3 2 4" xfId="9872" xr:uid="{D8B9907D-A5DE-46AE-94D4-F43D18F48855}"/>
    <cellStyle name="Comma 3 3 2 2 7 3 2 4 2" xfId="53463" xr:uid="{076B3D46-33AD-4057-961E-DEFEBBF018BA}"/>
    <cellStyle name="Comma 3 3 2 2 7 3 2 4 3" xfId="40073" xr:uid="{D154E09C-8357-4177-BD50-5C6127899193}"/>
    <cellStyle name="Comma 3 3 2 2 7 3 2 5" xfId="12498" xr:uid="{E3343276-160A-4969-A313-5004E8EF510D}"/>
    <cellStyle name="Comma 3 3 2 2 7 3 2 5 2" xfId="56088" xr:uid="{2F14477D-1881-4BBD-A6A3-1E69CE26C4B6}"/>
    <cellStyle name="Comma 3 3 2 2 7 3 2 5 3" xfId="42698" xr:uid="{23DA6010-D01A-4E14-97FC-F4AE5C28A4C4}"/>
    <cellStyle name="Comma 3 3 2 2 7 3 2 6" xfId="15651" xr:uid="{B8570644-F9E9-4B6E-84BD-A0F647316C67}"/>
    <cellStyle name="Comma 3 3 2 2 7 3 2 6 2" xfId="45324" xr:uid="{8BCEE631-1A67-4C7E-92CF-50B80B012AFC}"/>
    <cellStyle name="Comma 3 3 2 2 7 3 2 7" xfId="58714" xr:uid="{D1A20E51-2452-49FF-9AC4-F8872583B411}"/>
    <cellStyle name="Comma 3 3 2 2 7 3 2 8" xfId="61341" xr:uid="{B20DC591-2D10-4DAC-88B6-D8D47D2507D7}"/>
    <cellStyle name="Comma 3 3 2 2 7 3 2 9" xfId="31934" xr:uid="{AA021C68-3513-48B9-BEBA-CEE46C5E39E7}"/>
    <cellStyle name="Comma 3 3 2 2 7 3 3" xfId="5924" xr:uid="{75D3421D-548B-41A1-A599-71F9C1949486}"/>
    <cellStyle name="Comma 3 3 2 2 7 3 3 2" xfId="17482" xr:uid="{88391EE5-5E52-46CA-B4AD-EC285F5E8432}"/>
    <cellStyle name="Comma 3 3 2 2 7 3 3 2 2" xfId="46889" xr:uid="{CEAEA20B-C809-4605-BFB1-A286E2AF8486}"/>
    <cellStyle name="Comma 3 3 2 2 7 3 3 2 3" xfId="27986" xr:uid="{1B32AFB3-126F-4C12-B47B-8813BD5B383D}"/>
    <cellStyle name="Comma 3 3 2 2 7 3 3 3" xfId="33499" xr:uid="{5E328C5E-7DF1-4A14-B514-7C78DBAAD414}"/>
    <cellStyle name="Comma 3 3 2 2 7 3 3 4" xfId="22734" xr:uid="{109C0354-4D8D-4079-9577-9E5C99D61F5C}"/>
    <cellStyle name="Comma 3 3 2 2 7 3 4" xfId="3299" xr:uid="{44283D7C-1C7E-4DBE-8908-E4A4F8C6DE7B}"/>
    <cellStyle name="Comma 3 3 2 2 7 3 4 2" xfId="49515" xr:uid="{2AF61387-D705-42B3-9A35-0514ADD35F7F}"/>
    <cellStyle name="Comma 3 3 2 2 7 3 4 3" xfId="36125" xr:uid="{5AE11283-18EA-49E6-B17C-36C260791BDF}"/>
    <cellStyle name="Comma 3 3 2 2 7 3 4 4" xfId="25360" xr:uid="{BF0540B7-0080-47D7-9156-595FAA4902DC}"/>
    <cellStyle name="Comma 3 3 2 2 7 3 5" xfId="8550" xr:uid="{C10C72D0-81EB-4D20-91DF-4A2BB92B3438}"/>
    <cellStyle name="Comma 3 3 2 2 7 3 5 2" xfId="52141" xr:uid="{22587338-962B-45B4-9431-670DA01EA9B1}"/>
    <cellStyle name="Comma 3 3 2 2 7 3 5 3" xfId="38751" xr:uid="{4E698F7E-0A98-413C-A231-D49A4DD1A545}"/>
    <cellStyle name="Comma 3 3 2 2 7 3 6" xfId="11176" xr:uid="{3327E0CA-321E-470A-A5DC-34A3F6517D72}"/>
    <cellStyle name="Comma 3 3 2 2 7 3 6 2" xfId="54766" xr:uid="{6B7016AA-7292-41CE-B3B6-FE82C566C163}"/>
    <cellStyle name="Comma 3 3 2 2 7 3 6 3" xfId="41376" xr:uid="{0CBA9949-8A06-4EB2-877D-D331B37C2349}"/>
    <cellStyle name="Comma 3 3 2 2 7 3 7" xfId="14329" xr:uid="{4B808401-3A0F-4CB6-AD2F-42EE1A3CA43F}"/>
    <cellStyle name="Comma 3 3 2 2 7 3 7 2" xfId="44002" xr:uid="{A3DD91B4-178B-4903-A7B0-002F54B718A8}"/>
    <cellStyle name="Comma 3 3 2 2 7 3 8" xfId="57392" xr:uid="{15D5CDB1-4FCB-4136-A196-DCA1A9B7E3F5}"/>
    <cellStyle name="Comma 3 3 2 2 7 3 9" xfId="60019" xr:uid="{10632E1A-0ABA-4EAE-BA14-2045195FB3C8}"/>
    <cellStyle name="Comma 3 3 2 2 7 4" xfId="931" xr:uid="{00000000-0005-0000-0000-0000A0000000}"/>
    <cellStyle name="Comma 3 3 2 2 7 4 10" xfId="30872" xr:uid="{B0106286-58E4-4468-A3CA-281A042992B0}"/>
    <cellStyle name="Comma 3 3 2 2 7 4 11" xfId="20368" xr:uid="{2843E295-1516-449E-86AD-328040AF37E5}"/>
    <cellStyle name="Comma 3 3 2 2 7 4 2" xfId="2254" xr:uid="{9B589017-9E60-4C21-A73B-0FA3DBF16235}"/>
    <cellStyle name="Comma 3 3 2 2 7 4 2 10" xfId="21690" xr:uid="{51045CF1-40EF-4535-8C2B-55991B7E78EC}"/>
    <cellStyle name="Comma 3 3 2 2 7 4 2 2" xfId="7506" xr:uid="{8A7398AA-F7F0-4F55-9AE1-B769151A8C33}"/>
    <cellStyle name="Comma 3 3 2 2 7 4 2 2 2" xfId="19064" xr:uid="{D4C78DF3-6492-4CB6-990C-DAE92A448598}"/>
    <cellStyle name="Comma 3 3 2 2 7 4 2 2 2 2" xfId="48471" xr:uid="{6F12B0A9-FEAF-41F1-863D-C9926562A3ED}"/>
    <cellStyle name="Comma 3 3 2 2 7 4 2 2 2 3" xfId="29568" xr:uid="{BFAF5FBD-5807-452E-A2E3-D9E8AFB5CFA3}"/>
    <cellStyle name="Comma 3 3 2 2 7 4 2 2 3" xfId="35081" xr:uid="{BA7B0B4A-D2A2-4642-AEC4-646104524F8D}"/>
    <cellStyle name="Comma 3 3 2 2 7 4 2 2 4" xfId="24316" xr:uid="{7CEC6500-5849-4E9D-8739-3D81F1B98B8D}"/>
    <cellStyle name="Comma 3 3 2 2 7 4 2 3" xfId="4881" xr:uid="{4CE0CEA8-F44F-46D6-86C2-B1D2C44C2BFE}"/>
    <cellStyle name="Comma 3 3 2 2 7 4 2 3 2" xfId="51097" xr:uid="{8868E30F-688A-461A-A448-042D199DF98B}"/>
    <cellStyle name="Comma 3 3 2 2 7 4 2 3 3" xfId="37707" xr:uid="{D27F3E55-8B63-4C2B-82AD-4817B7326C6D}"/>
    <cellStyle name="Comma 3 3 2 2 7 4 2 3 4" xfId="26942" xr:uid="{6D96BD30-16E0-49F1-B1DA-FCD9FA5A8EDB}"/>
    <cellStyle name="Comma 3 3 2 2 7 4 2 4" xfId="10132" xr:uid="{D1C2BA86-8238-4C8F-9372-BAD97E6C7C1C}"/>
    <cellStyle name="Comma 3 3 2 2 7 4 2 4 2" xfId="53723" xr:uid="{0BD7E0B3-B827-443C-9E6D-4935C1F00509}"/>
    <cellStyle name="Comma 3 3 2 2 7 4 2 4 3" xfId="40333" xr:uid="{D3069A5E-AC09-46F3-BED6-5C820A812E85}"/>
    <cellStyle name="Comma 3 3 2 2 7 4 2 5" xfId="12758" xr:uid="{B5CC0B5B-B8DF-42F0-B3F6-07CBD7855223}"/>
    <cellStyle name="Comma 3 3 2 2 7 4 2 5 2" xfId="56348" xr:uid="{482CA413-BAA3-4CEB-AA26-9DDF73545A47}"/>
    <cellStyle name="Comma 3 3 2 2 7 4 2 5 3" xfId="42958" xr:uid="{AC30D8D8-6D1A-44F8-983C-295373807CFA}"/>
    <cellStyle name="Comma 3 3 2 2 7 4 2 6" xfId="15911" xr:uid="{8565C097-6608-4DED-A047-533473154CA9}"/>
    <cellStyle name="Comma 3 3 2 2 7 4 2 6 2" xfId="45584" xr:uid="{C8F7FCB9-D8AE-434A-897B-AB3675229CEC}"/>
    <cellStyle name="Comma 3 3 2 2 7 4 2 7" xfId="58974" xr:uid="{99783C3F-7E8A-4FA1-B96A-B2D3B1049D23}"/>
    <cellStyle name="Comma 3 3 2 2 7 4 2 8" xfId="61601" xr:uid="{CE494A32-D699-48EC-B878-CC19161C35E7}"/>
    <cellStyle name="Comma 3 3 2 2 7 4 2 9" xfId="32194" xr:uid="{76314E24-A881-4481-B3B0-454EC1093FB7}"/>
    <cellStyle name="Comma 3 3 2 2 7 4 3" xfId="6184" xr:uid="{35635850-9D42-4FBA-805B-338188C3E3DE}"/>
    <cellStyle name="Comma 3 3 2 2 7 4 3 2" xfId="17742" xr:uid="{C9173EB2-991A-4881-B3A1-486BE3892B52}"/>
    <cellStyle name="Comma 3 3 2 2 7 4 3 2 2" xfId="47149" xr:uid="{96446141-FDCA-4A51-A946-BF6FF29165BA}"/>
    <cellStyle name="Comma 3 3 2 2 7 4 3 2 3" xfId="28246" xr:uid="{D714D3FC-3957-407B-A90A-75A9A9A3E7B7}"/>
    <cellStyle name="Comma 3 3 2 2 7 4 3 3" xfId="33759" xr:uid="{BC4E58A6-F71A-4913-9735-66E08FDE6337}"/>
    <cellStyle name="Comma 3 3 2 2 7 4 3 4" xfId="22994" xr:uid="{4B5476B8-89E7-4ED6-A308-652B55C0AF36}"/>
    <cellStyle name="Comma 3 3 2 2 7 4 4" xfId="3559" xr:uid="{CC0687BF-1C6A-4A5D-A82A-81BE51234F5B}"/>
    <cellStyle name="Comma 3 3 2 2 7 4 4 2" xfId="49775" xr:uid="{D731AFC8-04B0-41AC-A05A-C32EB883E8B0}"/>
    <cellStyle name="Comma 3 3 2 2 7 4 4 3" xfId="36385" xr:uid="{ACBF2832-212C-4499-8555-9D48353E0C6A}"/>
    <cellStyle name="Comma 3 3 2 2 7 4 4 4" xfId="25620" xr:uid="{D6C65286-365C-4780-907C-A648379ECA35}"/>
    <cellStyle name="Comma 3 3 2 2 7 4 5" xfId="8810" xr:uid="{4D1B163B-B40F-4613-B7F4-3C80CFF3B126}"/>
    <cellStyle name="Comma 3 3 2 2 7 4 5 2" xfId="52401" xr:uid="{9C7655A2-63C7-4F6B-8578-935365C8C430}"/>
    <cellStyle name="Comma 3 3 2 2 7 4 5 3" xfId="39011" xr:uid="{8E1648DA-9DBC-495A-8924-6095B50FE7CC}"/>
    <cellStyle name="Comma 3 3 2 2 7 4 6" xfId="11436" xr:uid="{D6DA91A0-B759-4F36-88B2-64855180C194}"/>
    <cellStyle name="Comma 3 3 2 2 7 4 6 2" xfId="55026" xr:uid="{1C66A1AB-A807-4B7C-9FEF-FF17DEDFAC40}"/>
    <cellStyle name="Comma 3 3 2 2 7 4 6 3" xfId="41636" xr:uid="{BCB93B06-1E5C-43E9-9697-42EC2DD27146}"/>
    <cellStyle name="Comma 3 3 2 2 7 4 7" xfId="14589" xr:uid="{D4BE4FD4-016A-49B9-ACE3-F0E3632F7674}"/>
    <cellStyle name="Comma 3 3 2 2 7 4 7 2" xfId="44262" xr:uid="{4B177F8E-C59E-4987-B522-2442D7E48605}"/>
    <cellStyle name="Comma 3 3 2 2 7 4 8" xfId="57652" xr:uid="{76F10C49-81D1-4C10-81D2-396FD642011A}"/>
    <cellStyle name="Comma 3 3 2 2 7 4 9" xfId="60279" xr:uid="{0B706D1A-8996-43B1-946C-20A2B28FF968}"/>
    <cellStyle name="Comma 3 3 2 2 7 5" xfId="1211" xr:uid="{BD183219-4D9E-4FD5-9F68-E3A1DC9FA3F7}"/>
    <cellStyle name="Comma 3 3 2 2 7 5 10" xfId="20648" xr:uid="{6592E84B-6670-4049-BFFF-4131DD2AD611}"/>
    <cellStyle name="Comma 3 3 2 2 7 5 2" xfId="6464" xr:uid="{D35C7C6B-3DA9-4D31-85E2-29FDCC1AAAB8}"/>
    <cellStyle name="Comma 3 3 2 2 7 5 2 2" xfId="18022" xr:uid="{531F13BE-0CE9-4E25-839E-078D947BB74E}"/>
    <cellStyle name="Comma 3 3 2 2 7 5 2 2 2" xfId="47429" xr:uid="{9881239C-E8AB-4716-ACD7-636D94C80F7E}"/>
    <cellStyle name="Comma 3 3 2 2 7 5 2 2 3" xfId="28526" xr:uid="{02E05816-7BDF-4F44-A856-405A411EF091}"/>
    <cellStyle name="Comma 3 3 2 2 7 5 2 3" xfId="34039" xr:uid="{30B07CFA-A606-44FF-9EF5-B688444E5F5E}"/>
    <cellStyle name="Comma 3 3 2 2 7 5 2 4" xfId="23274" xr:uid="{C3EF68AC-3799-471F-AAFA-C277176CC5FB}"/>
    <cellStyle name="Comma 3 3 2 2 7 5 3" xfId="3839" xr:uid="{C66BADF7-35E8-4D0E-9544-0F0495068D19}"/>
    <cellStyle name="Comma 3 3 2 2 7 5 3 2" xfId="50055" xr:uid="{C8B38EE8-567A-4B80-86B3-326DDD167072}"/>
    <cellStyle name="Comma 3 3 2 2 7 5 3 3" xfId="36665" xr:uid="{D2D4231C-1229-420B-853D-8D4A166BF661}"/>
    <cellStyle name="Comma 3 3 2 2 7 5 3 4" xfId="25900" xr:uid="{C973423D-0C80-4B4C-9660-47738E230B23}"/>
    <cellStyle name="Comma 3 3 2 2 7 5 4" xfId="9090" xr:uid="{C8BFA733-85C8-471F-90AA-23136E35CB5A}"/>
    <cellStyle name="Comma 3 3 2 2 7 5 4 2" xfId="52681" xr:uid="{04AD7BBB-9FA1-4832-9074-4A786B101707}"/>
    <cellStyle name="Comma 3 3 2 2 7 5 4 3" xfId="39291" xr:uid="{C848CC79-98C6-4981-A8C9-2E0B6BB9E917}"/>
    <cellStyle name="Comma 3 3 2 2 7 5 5" xfId="11716" xr:uid="{B1166BA0-D8FB-487D-85CD-59212A73E814}"/>
    <cellStyle name="Comma 3 3 2 2 7 5 5 2" xfId="55306" xr:uid="{F2B54AC1-4920-44A0-A406-47C36B9705AA}"/>
    <cellStyle name="Comma 3 3 2 2 7 5 5 3" xfId="41916" xr:uid="{381D2909-765C-43D0-949B-1E70F1126570}"/>
    <cellStyle name="Comma 3 3 2 2 7 5 6" xfId="14869" xr:uid="{7A2C2672-DA44-4E68-A7D1-705532CB5E8B}"/>
    <cellStyle name="Comma 3 3 2 2 7 5 6 2" xfId="44542" xr:uid="{960BBBAE-6EBE-4556-AA2C-F66F413ADF27}"/>
    <cellStyle name="Comma 3 3 2 2 7 5 7" xfId="57932" xr:uid="{9D891B13-37AC-45B6-90DB-1A84319C1D40}"/>
    <cellStyle name="Comma 3 3 2 2 7 5 8" xfId="60559" xr:uid="{26ABBE82-E02F-46D5-955F-473D283175BF}"/>
    <cellStyle name="Comma 3 3 2 2 7 5 9" xfId="31152" xr:uid="{BABDCAF4-0796-43CC-8D4A-57E6CBE4F2B4}"/>
    <cellStyle name="Comma 3 3 2 2 7 6" xfId="1474" xr:uid="{377FF3FC-D4F9-4AB6-962F-6209DE7B0DC6}"/>
    <cellStyle name="Comma 3 3 2 2 7 6 10" xfId="20910" xr:uid="{98783352-6550-47C7-8EDA-343766076D15}"/>
    <cellStyle name="Comma 3 3 2 2 7 6 2" xfId="6726" xr:uid="{48BE2A60-0A81-4E08-A593-0506BB0FB3EB}"/>
    <cellStyle name="Comma 3 3 2 2 7 6 2 2" xfId="18284" xr:uid="{0A2549E1-CDA5-48CB-9A58-EA8BD415965B}"/>
    <cellStyle name="Comma 3 3 2 2 7 6 2 2 2" xfId="47691" xr:uid="{1C4862B1-660D-4956-93AD-8C2CD6E5105E}"/>
    <cellStyle name="Comma 3 3 2 2 7 6 2 2 3" xfId="28788" xr:uid="{EB6195A6-C614-4AF0-9B32-CE6D965BEF51}"/>
    <cellStyle name="Comma 3 3 2 2 7 6 2 3" xfId="34301" xr:uid="{FE194C17-9F6A-4535-89BD-3EE041E61FCD}"/>
    <cellStyle name="Comma 3 3 2 2 7 6 2 4" xfId="23536" xr:uid="{12C27957-D869-40A3-8B4F-567BF2071A16}"/>
    <cellStyle name="Comma 3 3 2 2 7 6 3" xfId="4101" xr:uid="{F316F73F-B2B0-436E-8A9A-7259EA6321BF}"/>
    <cellStyle name="Comma 3 3 2 2 7 6 3 2" xfId="50317" xr:uid="{2C731E74-7CA5-4AB1-BB39-DD7F289EDABD}"/>
    <cellStyle name="Comma 3 3 2 2 7 6 3 3" xfId="36927" xr:uid="{9DDCD5EE-93D5-436B-BF05-8967711B6183}"/>
    <cellStyle name="Comma 3 3 2 2 7 6 3 4" xfId="26162" xr:uid="{A6A31611-C15E-4F5A-86E8-F5E48FDB267D}"/>
    <cellStyle name="Comma 3 3 2 2 7 6 4" xfId="9352" xr:uid="{1893EA17-DE98-4DC5-A5EE-BCF28B2DDF54}"/>
    <cellStyle name="Comma 3 3 2 2 7 6 4 2" xfId="52943" xr:uid="{7A096137-2BCF-4CAE-B26C-E7380C55D7A3}"/>
    <cellStyle name="Comma 3 3 2 2 7 6 4 3" xfId="39553" xr:uid="{4255373C-7221-4843-9724-3DD7563467A0}"/>
    <cellStyle name="Comma 3 3 2 2 7 6 5" xfId="11978" xr:uid="{0E268E5D-F02F-4D59-8AF9-085E7B146AE3}"/>
    <cellStyle name="Comma 3 3 2 2 7 6 5 2" xfId="55568" xr:uid="{A7CD3524-642E-4A41-ABBF-F5D1497AC133}"/>
    <cellStyle name="Comma 3 3 2 2 7 6 5 3" xfId="42178" xr:uid="{6956259E-D5C3-4400-BBD1-B4FE593FFE30}"/>
    <cellStyle name="Comma 3 3 2 2 7 6 6" xfId="15131" xr:uid="{4B7ECCC3-7F73-450F-853E-BFD6A20824B0}"/>
    <cellStyle name="Comma 3 3 2 2 7 6 6 2" xfId="44804" xr:uid="{D57D8395-C6EE-4959-AAA9-55631AEF99A9}"/>
    <cellStyle name="Comma 3 3 2 2 7 6 7" xfId="58194" xr:uid="{3FEEC110-538B-48E2-B8BC-BD7E81F3AA73}"/>
    <cellStyle name="Comma 3 3 2 2 7 6 8" xfId="60821" xr:uid="{AF5DE3FE-2542-4189-BC79-B02886DCAEFB}"/>
    <cellStyle name="Comma 3 3 2 2 7 6 9" xfId="31414" xr:uid="{02401EBB-B19B-44D2-975D-7DF523E21473}"/>
    <cellStyle name="Comma 3 3 2 2 7 7" xfId="2517" xr:uid="{2289FD90-5CDD-4ED6-9FD4-3C90B666F1AC}"/>
    <cellStyle name="Comma 3 3 2 2 7 7 10" xfId="21952" xr:uid="{81689436-6C82-4C9C-9B33-23164084F787}"/>
    <cellStyle name="Comma 3 3 2 2 7 7 2" xfId="7768" xr:uid="{306536A5-EF70-48E2-B75E-1C6F55831144}"/>
    <cellStyle name="Comma 3 3 2 2 7 7 2 2" xfId="19326" xr:uid="{51AC015F-DF0B-4511-9036-73B5847CDD64}"/>
    <cellStyle name="Comma 3 3 2 2 7 7 2 2 2" xfId="48733" xr:uid="{F3B8ED25-AFCE-4D35-982E-48AC104A8F2E}"/>
    <cellStyle name="Comma 3 3 2 2 7 7 2 2 3" xfId="29830" xr:uid="{619B248C-43AD-42E1-827F-B01BD096D61F}"/>
    <cellStyle name="Comma 3 3 2 2 7 7 2 3" xfId="35343" xr:uid="{4F904780-B65E-4CD3-87EF-25332DD7B4F7}"/>
    <cellStyle name="Comma 3 3 2 2 7 7 2 4" xfId="24578" xr:uid="{9AF03BE3-8B5B-4FCA-9970-016A7700A6C7}"/>
    <cellStyle name="Comma 3 3 2 2 7 7 3" xfId="5143" xr:uid="{9ADEDE90-DDDA-4542-8310-B57768D5D728}"/>
    <cellStyle name="Comma 3 3 2 2 7 7 3 2" xfId="51359" xr:uid="{65219D1B-64F4-4AE4-B7FC-B378610D5E76}"/>
    <cellStyle name="Comma 3 3 2 2 7 7 3 3" xfId="37969" xr:uid="{3E10542D-DA4F-4DFE-B409-AA49EE5AFF96}"/>
    <cellStyle name="Comma 3 3 2 2 7 7 3 4" xfId="27204" xr:uid="{793F713D-DBA3-4942-87C7-D6EA3902E0BB}"/>
    <cellStyle name="Comma 3 3 2 2 7 7 4" xfId="10394" xr:uid="{CF6062BE-C608-4F45-AEC2-7C6A17FE9577}"/>
    <cellStyle name="Comma 3 3 2 2 7 7 4 2" xfId="53985" xr:uid="{367B5C4F-8AA0-40D9-861D-7D9FF8EF59F9}"/>
    <cellStyle name="Comma 3 3 2 2 7 7 4 3" xfId="40595" xr:uid="{4522FD5A-BF12-4FE3-84C1-976F0E089018}"/>
    <cellStyle name="Comma 3 3 2 2 7 7 5" xfId="13020" xr:uid="{D72ECA8B-2264-44E5-9140-02B48A807E72}"/>
    <cellStyle name="Comma 3 3 2 2 7 7 5 2" xfId="56610" xr:uid="{3780325A-3976-4CFE-A908-D331974BBA03}"/>
    <cellStyle name="Comma 3 3 2 2 7 7 5 3" xfId="43220" xr:uid="{D7FD734E-8128-4ADA-9B2B-94DF50439F90}"/>
    <cellStyle name="Comma 3 3 2 2 7 7 6" xfId="16173" xr:uid="{D53A62A1-F91E-470A-8D3B-EEF3BEE6B896}"/>
    <cellStyle name="Comma 3 3 2 2 7 7 6 2" xfId="45846" xr:uid="{A3E8DC66-CCC2-46F7-AB9A-0B428B19E7DB}"/>
    <cellStyle name="Comma 3 3 2 2 7 7 7" xfId="59236" xr:uid="{C8E86215-DFA7-46A2-A8C0-8ACFB8C0D33C}"/>
    <cellStyle name="Comma 3 3 2 2 7 7 8" xfId="61863" xr:uid="{14D421A9-4201-475C-B469-1550500EA311}"/>
    <cellStyle name="Comma 3 3 2 2 7 7 9" xfId="32456" xr:uid="{CFC0FF9F-03B8-40BB-AC05-1A16C3469F48}"/>
    <cellStyle name="Comma 3 3 2 2 7 8" xfId="5404" xr:uid="{0ACB56C8-69B8-4B1F-8A23-75E33962F8FC}"/>
    <cellStyle name="Comma 3 3 2 2 7 8 2" xfId="16962" xr:uid="{41885C3C-D179-49E8-BD4A-7B0800BD962E}"/>
    <cellStyle name="Comma 3 3 2 2 7 8 2 2" xfId="46108" xr:uid="{D4619FD0-B59E-4C4E-BB81-9EB0429DDEF8}"/>
    <cellStyle name="Comma 3 3 2 2 7 8 2 3" xfId="27466" xr:uid="{9E0E6DFB-8B8F-4F31-AFA2-F4F8DB724D3B}"/>
    <cellStyle name="Comma 3 3 2 2 7 8 3" xfId="13809" xr:uid="{29E97A7B-4307-41E0-BAD2-C8F5E39254EC}"/>
    <cellStyle name="Comma 3 3 2 2 7 8 3 2" xfId="32718" xr:uid="{92F957A5-D1A2-48D1-8BF7-251F5777D66A}"/>
    <cellStyle name="Comma 3 3 2 2 7 8 4" xfId="22214" xr:uid="{3512C54C-2882-45EB-AC71-C9549D149067}"/>
    <cellStyle name="Comma 3 3 2 2 7 9" xfId="2779" xr:uid="{18525565-34BC-4630-B14D-286C1EDD5CC6}"/>
    <cellStyle name="Comma 3 3 2 2 7 9 2" xfId="16434" xr:uid="{9BFECE3A-01A0-4729-9CC2-CC47EA219FCD}"/>
    <cellStyle name="Comma 3 3 2 2 7 9 2 2" xfId="46369" xr:uid="{AE1E95DF-28E7-45E2-995D-BA62FB01AF1C}"/>
    <cellStyle name="Comma 3 3 2 2 7 9 3" xfId="32979" xr:uid="{489DEE4C-35D8-44B0-9B3F-DB5AD3D0DBD5}"/>
    <cellStyle name="Comma 3 3 2 2 7 9 4" xfId="24840" xr:uid="{C7070D56-D18C-40DD-A14B-B0FBE5BACCB3}"/>
    <cellStyle name="Comma 3 3 2 2 8" xfId="182" xr:uid="{00000000-0005-0000-0000-0000A1000000}"/>
    <cellStyle name="Comma 3 3 2 2 8 10" xfId="8062" xr:uid="{CB0A327F-CD78-48AA-9B4A-43DCDE30C8FE}"/>
    <cellStyle name="Comma 3 3 2 2 8 10 2" xfId="49027" xr:uid="{92E8A0EC-96D2-4210-AB69-5E2A0FB955B5}"/>
    <cellStyle name="Comma 3 3 2 2 8 10 3" xfId="35637" xr:uid="{C13881B8-AEB8-4007-9811-2EF3B62F2CC6}"/>
    <cellStyle name="Comma 3 3 2 2 8 11" xfId="10688" xr:uid="{F30CDEE5-509D-44A1-BD16-86D09499B29F}"/>
    <cellStyle name="Comma 3 3 2 2 8 11 2" xfId="51653" xr:uid="{C7130EF6-D25D-4CCF-B598-845BA5EE3364}"/>
    <cellStyle name="Comma 3 3 2 2 8 11 3" xfId="38263" xr:uid="{236CAB45-5F8F-48DB-953B-8004AD8EA9DD}"/>
    <cellStyle name="Comma 3 3 2 2 8 12" xfId="13313" xr:uid="{4AE47285-634C-4CB0-AB58-ED2E679EEA10}"/>
    <cellStyle name="Comma 3 3 2 2 8 12 2" xfId="54278" xr:uid="{979BD740-F2E4-4B62-A7A3-3D966639A053}"/>
    <cellStyle name="Comma 3 3 2 2 8 12 3" xfId="40888" xr:uid="{1C3BED3F-A300-4402-86AA-3623B45634E3}"/>
    <cellStyle name="Comma 3 3 2 2 8 13" xfId="43514" xr:uid="{34AF6696-D397-4F17-B242-5D5AE57AE033}"/>
    <cellStyle name="Comma 3 3 2 2 8 14" xfId="56904" xr:uid="{59A35BDA-1995-4F5D-B9F1-E56C2AA7B155}"/>
    <cellStyle name="Comma 3 3 2 2 8 15" xfId="59531" xr:uid="{33128115-8DB7-4B24-847B-13DE53FB465A}"/>
    <cellStyle name="Comma 3 3 2 2 8 16" xfId="30124" xr:uid="{EB345E0F-A91E-4601-AFAF-D18B6C0D2921}"/>
    <cellStyle name="Comma 3 3 2 2 8 17" xfId="19620" xr:uid="{4145165D-47D5-4539-BD96-17DD6B3FB328}"/>
    <cellStyle name="Comma 3 3 2 2 8 2" xfId="443" xr:uid="{00000000-0005-0000-0000-0000A2000000}"/>
    <cellStyle name="Comma 3 3 2 2 8 2 10" xfId="30384" xr:uid="{7775BBA4-93F0-4FAB-ACAD-9700EF0CA6C2}"/>
    <cellStyle name="Comma 3 3 2 2 8 2 11" xfId="19880" xr:uid="{58C78A54-E399-492A-B3CD-0FDE3A958FA0}"/>
    <cellStyle name="Comma 3 3 2 2 8 2 2" xfId="1766" xr:uid="{97C51E53-072D-4770-8D87-A86976079DAA}"/>
    <cellStyle name="Comma 3 3 2 2 8 2 2 10" xfId="21202" xr:uid="{931B78DE-4730-44D0-B532-7870FFE05B79}"/>
    <cellStyle name="Comma 3 3 2 2 8 2 2 2" xfId="7018" xr:uid="{75D5D7A3-6CB2-4EC1-92D6-07D42ADBA1BF}"/>
    <cellStyle name="Comma 3 3 2 2 8 2 2 2 2" xfId="18576" xr:uid="{3FE19F9F-00D3-47E3-A6EC-4817BB6CF165}"/>
    <cellStyle name="Comma 3 3 2 2 8 2 2 2 2 2" xfId="47983" xr:uid="{4696BB5D-43BF-4D2A-B531-10BC8D3E7E46}"/>
    <cellStyle name="Comma 3 3 2 2 8 2 2 2 2 3" xfId="29080" xr:uid="{B3587680-A21C-4AFE-A4CE-D814FE221458}"/>
    <cellStyle name="Comma 3 3 2 2 8 2 2 2 3" xfId="34593" xr:uid="{BB5EFD8D-EF0E-4E2A-81EC-087E14E005C9}"/>
    <cellStyle name="Comma 3 3 2 2 8 2 2 2 4" xfId="23828" xr:uid="{07416296-9912-4259-9828-CA28FCD94054}"/>
    <cellStyle name="Comma 3 3 2 2 8 2 2 3" xfId="4393" xr:uid="{0F2EA0BD-24DA-4A6F-8288-56BDB231BDEF}"/>
    <cellStyle name="Comma 3 3 2 2 8 2 2 3 2" xfId="50609" xr:uid="{454D8F03-37EA-40C8-B2C9-54F10859CEC7}"/>
    <cellStyle name="Comma 3 3 2 2 8 2 2 3 3" xfId="37219" xr:uid="{6D0C4A2D-5463-4067-AF04-B42E983D816B}"/>
    <cellStyle name="Comma 3 3 2 2 8 2 2 3 4" xfId="26454" xr:uid="{FBA8FBF3-5E36-4F56-ACF9-BB0B5A93F37C}"/>
    <cellStyle name="Comma 3 3 2 2 8 2 2 4" xfId="9644" xr:uid="{4D1454CF-9A39-4D76-AEBD-B08E6365ABD8}"/>
    <cellStyle name="Comma 3 3 2 2 8 2 2 4 2" xfId="53235" xr:uid="{2237DE71-47FC-4F17-92E2-96ED57C69F2E}"/>
    <cellStyle name="Comma 3 3 2 2 8 2 2 4 3" xfId="39845" xr:uid="{86EE116A-A994-462B-BB31-2A58EBF316DB}"/>
    <cellStyle name="Comma 3 3 2 2 8 2 2 5" xfId="12270" xr:uid="{208B468E-D4CB-454C-83BC-E60B2DDECAD8}"/>
    <cellStyle name="Comma 3 3 2 2 8 2 2 5 2" xfId="55860" xr:uid="{88652FDA-D0C8-4A75-9F59-5E79276C79E4}"/>
    <cellStyle name="Comma 3 3 2 2 8 2 2 5 3" xfId="42470" xr:uid="{052F34CF-7929-420A-B0CB-7844825410FE}"/>
    <cellStyle name="Comma 3 3 2 2 8 2 2 6" xfId="15423" xr:uid="{C38A25FB-1EAA-4A95-8F23-2898C6D33BB7}"/>
    <cellStyle name="Comma 3 3 2 2 8 2 2 6 2" xfId="45096" xr:uid="{CC66B6D0-5D8C-491D-9875-52D47B798399}"/>
    <cellStyle name="Comma 3 3 2 2 8 2 2 7" xfId="58486" xr:uid="{C105CCA2-A2AF-4D15-8685-8031899EF4A8}"/>
    <cellStyle name="Comma 3 3 2 2 8 2 2 8" xfId="61113" xr:uid="{1130F8E0-195E-40A2-B584-B3F82C4B9D7D}"/>
    <cellStyle name="Comma 3 3 2 2 8 2 2 9" xfId="31706" xr:uid="{D2C2C539-D249-4220-80BD-D562563EFEA5}"/>
    <cellStyle name="Comma 3 3 2 2 8 2 3" xfId="5696" xr:uid="{26FF0D68-E10F-400C-81B8-9F4DEBAA5972}"/>
    <cellStyle name="Comma 3 3 2 2 8 2 3 2" xfId="17254" xr:uid="{ECA15BBA-9CF6-4DB9-9DC2-EF5078E9F2B6}"/>
    <cellStyle name="Comma 3 3 2 2 8 2 3 2 2" xfId="46661" xr:uid="{F65201AF-4807-48C9-A920-C32C8314A2AE}"/>
    <cellStyle name="Comma 3 3 2 2 8 2 3 2 3" xfId="27758" xr:uid="{5D4FB99E-186A-4DF6-BB70-FF32DEC049D3}"/>
    <cellStyle name="Comma 3 3 2 2 8 2 3 3" xfId="14101" xr:uid="{67800B08-1D70-4F57-8A0E-70E5BA030CA4}"/>
    <cellStyle name="Comma 3 3 2 2 8 2 3 3 2" xfId="33271" xr:uid="{5A2A624A-A946-4C1A-95B9-37A21DA69AD5}"/>
    <cellStyle name="Comma 3 3 2 2 8 2 3 4" xfId="22506" xr:uid="{A7C0FD90-EE49-440C-92BE-7E3E03910E7F}"/>
    <cellStyle name="Comma 3 3 2 2 8 2 4" xfId="3071" xr:uid="{60E24B07-64A1-4807-ABC4-CB85B643FE35}"/>
    <cellStyle name="Comma 3 3 2 2 8 2 4 2" xfId="16726" xr:uid="{72EEEF66-774D-4CD8-9EA5-97A4A2C48131}"/>
    <cellStyle name="Comma 3 3 2 2 8 2 4 2 2" xfId="49287" xr:uid="{9F156913-9516-48C8-A92B-E4C607C83DE5}"/>
    <cellStyle name="Comma 3 3 2 2 8 2 4 3" xfId="35897" xr:uid="{528B6856-28AC-4DA0-90D1-5B2EAE895A6A}"/>
    <cellStyle name="Comma 3 3 2 2 8 2 4 4" xfId="25132" xr:uid="{59720BDF-91B2-46CF-9A19-9F06AC944061}"/>
    <cellStyle name="Comma 3 3 2 2 8 2 5" xfId="8322" xr:uid="{6D3EE0CC-5F9F-4A89-BCE3-6331A386B6D5}"/>
    <cellStyle name="Comma 3 3 2 2 8 2 5 2" xfId="51913" xr:uid="{AB1EE005-04EC-48BC-B768-D75FDBF56882}"/>
    <cellStyle name="Comma 3 3 2 2 8 2 5 3" xfId="38523" xr:uid="{DDFB83B6-47F5-4BA4-BAFD-E7E6089CC4D5}"/>
    <cellStyle name="Comma 3 3 2 2 8 2 6" xfId="10948" xr:uid="{95DAB3B8-B2E1-424D-8561-720E1B8D4782}"/>
    <cellStyle name="Comma 3 3 2 2 8 2 6 2" xfId="54538" xr:uid="{D62605CF-A0DC-43DA-A59B-97A0D9DAFAF8}"/>
    <cellStyle name="Comma 3 3 2 2 8 2 6 3" xfId="41148" xr:uid="{27EF1A9C-9EDC-424F-8442-058B1D39FA16}"/>
    <cellStyle name="Comma 3 3 2 2 8 2 7" xfId="13573" xr:uid="{08B6E8AB-2709-4DE7-BE56-057BB460F6A0}"/>
    <cellStyle name="Comma 3 3 2 2 8 2 7 2" xfId="43774" xr:uid="{FD121283-6044-4E39-B228-D8626E4ED96A}"/>
    <cellStyle name="Comma 3 3 2 2 8 2 8" xfId="57164" xr:uid="{BA37B510-1BF7-43DD-B45E-CC60326E7C0A}"/>
    <cellStyle name="Comma 3 3 2 2 8 2 9" xfId="59791" xr:uid="{B34A1B8B-6321-49CC-BEFC-0D4BFB0AAA01}"/>
    <cellStyle name="Comma 3 3 2 2 8 3" xfId="703" xr:uid="{00000000-0005-0000-0000-0000A3000000}"/>
    <cellStyle name="Comma 3 3 2 2 8 3 10" xfId="30644" xr:uid="{2B0A6476-5EE7-4102-A0C3-688B9B729AAF}"/>
    <cellStyle name="Comma 3 3 2 2 8 3 11" xfId="20140" xr:uid="{BCD6AEA1-E9F2-4AD9-8B7F-C7E9A7D41EF2}"/>
    <cellStyle name="Comma 3 3 2 2 8 3 2" xfId="2026" xr:uid="{4E3F45CD-2D46-4540-860B-05BB474AD2E9}"/>
    <cellStyle name="Comma 3 3 2 2 8 3 2 10" xfId="21462" xr:uid="{DD554480-F08D-411A-AD9C-61237CD0AF37}"/>
    <cellStyle name="Comma 3 3 2 2 8 3 2 2" xfId="7278" xr:uid="{EFC679CD-CB7A-4DE5-A325-5D066A41576E}"/>
    <cellStyle name="Comma 3 3 2 2 8 3 2 2 2" xfId="18836" xr:uid="{B0E39958-27FD-457B-8141-92B79FE7DD7D}"/>
    <cellStyle name="Comma 3 3 2 2 8 3 2 2 2 2" xfId="48243" xr:uid="{91FCC819-0E7F-44A2-A175-E00D4DC1361A}"/>
    <cellStyle name="Comma 3 3 2 2 8 3 2 2 2 3" xfId="29340" xr:uid="{67E4EC36-D57A-436F-A1CD-FAB9CEC3C2BC}"/>
    <cellStyle name="Comma 3 3 2 2 8 3 2 2 3" xfId="34853" xr:uid="{936A9C8C-8A5B-4B07-A028-12617B5506AB}"/>
    <cellStyle name="Comma 3 3 2 2 8 3 2 2 4" xfId="24088" xr:uid="{D9C41476-B158-4F1B-AC80-6698A6619898}"/>
    <cellStyle name="Comma 3 3 2 2 8 3 2 3" xfId="4653" xr:uid="{1C554F1A-0B45-4653-A621-1116E0307988}"/>
    <cellStyle name="Comma 3 3 2 2 8 3 2 3 2" xfId="50869" xr:uid="{1690F9DE-9280-462A-A4DA-8D5C7F171C2B}"/>
    <cellStyle name="Comma 3 3 2 2 8 3 2 3 3" xfId="37479" xr:uid="{228DED3F-65D7-40BE-BB3A-740894AFAC28}"/>
    <cellStyle name="Comma 3 3 2 2 8 3 2 3 4" xfId="26714" xr:uid="{CC259A16-3A05-45BF-9025-02C97A1AD100}"/>
    <cellStyle name="Comma 3 3 2 2 8 3 2 4" xfId="9904" xr:uid="{F86BDF0C-7140-4508-BE11-26F1191F2334}"/>
    <cellStyle name="Comma 3 3 2 2 8 3 2 4 2" xfId="53495" xr:uid="{8591DAF2-461E-4AE9-A6EE-8CE92C2A2A4B}"/>
    <cellStyle name="Comma 3 3 2 2 8 3 2 4 3" xfId="40105" xr:uid="{D936E305-BF6B-4F27-AECC-301C3296636D}"/>
    <cellStyle name="Comma 3 3 2 2 8 3 2 5" xfId="12530" xr:uid="{25F1180D-C1D6-4C5C-B03E-1ABB8E78BB2A}"/>
    <cellStyle name="Comma 3 3 2 2 8 3 2 5 2" xfId="56120" xr:uid="{ED7D7CEA-B18A-40EE-9CD6-017CACFF05FF}"/>
    <cellStyle name="Comma 3 3 2 2 8 3 2 5 3" xfId="42730" xr:uid="{E20A92EA-232B-4D15-9E01-F58F7714EB70}"/>
    <cellStyle name="Comma 3 3 2 2 8 3 2 6" xfId="15683" xr:uid="{18D021A1-B876-4945-9FFF-A0D8049430A9}"/>
    <cellStyle name="Comma 3 3 2 2 8 3 2 6 2" xfId="45356" xr:uid="{331AE4FC-8347-49A6-BAD3-25C8A0248B1E}"/>
    <cellStyle name="Comma 3 3 2 2 8 3 2 7" xfId="58746" xr:uid="{041C12FD-4359-45ED-A11E-DAED2A9D995C}"/>
    <cellStyle name="Comma 3 3 2 2 8 3 2 8" xfId="61373" xr:uid="{8F159CD5-1140-4AE2-AB48-C52194E9BB13}"/>
    <cellStyle name="Comma 3 3 2 2 8 3 2 9" xfId="31966" xr:uid="{0F4BDC13-A754-4AC9-9A68-2CBD52225B19}"/>
    <cellStyle name="Comma 3 3 2 2 8 3 3" xfId="5956" xr:uid="{938784AC-511A-4ADC-AC42-00128BB99241}"/>
    <cellStyle name="Comma 3 3 2 2 8 3 3 2" xfId="17514" xr:uid="{BDB7A873-C23C-45CE-B28D-8682368EC341}"/>
    <cellStyle name="Comma 3 3 2 2 8 3 3 2 2" xfId="46921" xr:uid="{5CD85924-2A52-44F7-A5AA-0A71FF5DFBCC}"/>
    <cellStyle name="Comma 3 3 2 2 8 3 3 2 3" xfId="28018" xr:uid="{E26A16CC-3D6A-43E8-88DB-0EF5D4584B3C}"/>
    <cellStyle name="Comma 3 3 2 2 8 3 3 3" xfId="33531" xr:uid="{B692970D-F4F7-410E-9450-5CBEB82E0A5E}"/>
    <cellStyle name="Comma 3 3 2 2 8 3 3 4" xfId="22766" xr:uid="{6B009E84-8916-44C5-A780-1D803E03ABF2}"/>
    <cellStyle name="Comma 3 3 2 2 8 3 4" xfId="3331" xr:uid="{301285AE-3A89-48BF-ACDD-A9DB761FB261}"/>
    <cellStyle name="Comma 3 3 2 2 8 3 4 2" xfId="49547" xr:uid="{BD11DC87-1D43-48A4-9001-D70E1B056ABF}"/>
    <cellStyle name="Comma 3 3 2 2 8 3 4 3" xfId="36157" xr:uid="{B63AF762-E5DE-4AB1-9AB2-9A9E3AD3C4FD}"/>
    <cellStyle name="Comma 3 3 2 2 8 3 4 4" xfId="25392" xr:uid="{F4EF0BEB-FA52-49DB-9A4A-A87CEA43A897}"/>
    <cellStyle name="Comma 3 3 2 2 8 3 5" xfId="8582" xr:uid="{C0972C28-A9AF-4152-B1A9-7ACC3B78D127}"/>
    <cellStyle name="Comma 3 3 2 2 8 3 5 2" xfId="52173" xr:uid="{25B880EC-D056-49F4-BD2E-C70D58384099}"/>
    <cellStyle name="Comma 3 3 2 2 8 3 5 3" xfId="38783" xr:uid="{2D7A4CEC-E03F-4A43-B572-785D6A7E80FD}"/>
    <cellStyle name="Comma 3 3 2 2 8 3 6" xfId="11208" xr:uid="{34343203-3A67-45DA-89A4-6952EF6128A7}"/>
    <cellStyle name="Comma 3 3 2 2 8 3 6 2" xfId="54798" xr:uid="{B3935ECF-86F6-4285-B406-0508D11A3C04}"/>
    <cellStyle name="Comma 3 3 2 2 8 3 6 3" xfId="41408" xr:uid="{81EF8F86-213F-46F5-9172-A086CAC4A2D5}"/>
    <cellStyle name="Comma 3 3 2 2 8 3 7" xfId="14361" xr:uid="{5C8266C5-2B03-491E-B1F5-048E74920A3A}"/>
    <cellStyle name="Comma 3 3 2 2 8 3 7 2" xfId="44034" xr:uid="{C013199D-5B71-4C93-A994-721A82AECF0D}"/>
    <cellStyle name="Comma 3 3 2 2 8 3 8" xfId="57424" xr:uid="{D5E106D5-9262-43B3-AA55-F553B42BDA4C}"/>
    <cellStyle name="Comma 3 3 2 2 8 3 9" xfId="60051" xr:uid="{8DD0264B-A1CC-4F07-9184-35383D33B9EE}"/>
    <cellStyle name="Comma 3 3 2 2 8 4" xfId="963" xr:uid="{00000000-0005-0000-0000-0000A4000000}"/>
    <cellStyle name="Comma 3 3 2 2 8 4 10" xfId="30904" xr:uid="{E35970AA-834F-4C17-A3B4-FA719C3D0BB5}"/>
    <cellStyle name="Comma 3 3 2 2 8 4 11" xfId="20400" xr:uid="{CB28709B-D860-4BFE-9299-8FE858552B1D}"/>
    <cellStyle name="Comma 3 3 2 2 8 4 2" xfId="2286" xr:uid="{CBD12CFC-E7CC-4EED-B18E-231E56961A62}"/>
    <cellStyle name="Comma 3 3 2 2 8 4 2 10" xfId="21722" xr:uid="{615C8317-4A34-4541-8C4F-C21A4D88DAD6}"/>
    <cellStyle name="Comma 3 3 2 2 8 4 2 2" xfId="7538" xr:uid="{EB3C0171-1639-4F52-A1F9-C8C19953B4F7}"/>
    <cellStyle name="Comma 3 3 2 2 8 4 2 2 2" xfId="19096" xr:uid="{9087536E-256D-4C27-BBEA-AF3FA2A257AB}"/>
    <cellStyle name="Comma 3 3 2 2 8 4 2 2 2 2" xfId="48503" xr:uid="{2697B6E8-70DD-45DE-B4A0-C75059649990}"/>
    <cellStyle name="Comma 3 3 2 2 8 4 2 2 2 3" xfId="29600" xr:uid="{F6544F34-72BF-4F83-A99B-9374B4AF0657}"/>
    <cellStyle name="Comma 3 3 2 2 8 4 2 2 3" xfId="35113" xr:uid="{3BBBEF16-DB8F-498E-A49C-BC6FFF36AC34}"/>
    <cellStyle name="Comma 3 3 2 2 8 4 2 2 4" xfId="24348" xr:uid="{6D3986F8-3F2D-49EA-B00C-60A53D8CF689}"/>
    <cellStyle name="Comma 3 3 2 2 8 4 2 3" xfId="4913" xr:uid="{EB4E4142-5E0F-429D-894F-6C89A7864923}"/>
    <cellStyle name="Comma 3 3 2 2 8 4 2 3 2" xfId="51129" xr:uid="{C8F6FB6A-6AFE-43DB-A967-397E613B06B0}"/>
    <cellStyle name="Comma 3 3 2 2 8 4 2 3 3" xfId="37739" xr:uid="{4801DD88-AB9A-4A2F-858F-2DA1F6EB7C23}"/>
    <cellStyle name="Comma 3 3 2 2 8 4 2 3 4" xfId="26974" xr:uid="{30EF2A0E-189B-4D79-96D4-1FE22FBF0D32}"/>
    <cellStyle name="Comma 3 3 2 2 8 4 2 4" xfId="10164" xr:uid="{60D47627-5803-4019-96E5-5D4CA489A409}"/>
    <cellStyle name="Comma 3 3 2 2 8 4 2 4 2" xfId="53755" xr:uid="{E0B11CDB-2FAD-4F74-AC63-6831128B65A4}"/>
    <cellStyle name="Comma 3 3 2 2 8 4 2 4 3" xfId="40365" xr:uid="{ED324842-04DF-4F1E-978B-050EF2B3CB2F}"/>
    <cellStyle name="Comma 3 3 2 2 8 4 2 5" xfId="12790" xr:uid="{568DBAED-88F7-4F80-8AD6-15166123644C}"/>
    <cellStyle name="Comma 3 3 2 2 8 4 2 5 2" xfId="56380" xr:uid="{8BD29A92-5172-454D-A042-D3EE93EF6479}"/>
    <cellStyle name="Comma 3 3 2 2 8 4 2 5 3" xfId="42990" xr:uid="{D263CC29-0CC4-4298-B8B2-3467CF23A3E8}"/>
    <cellStyle name="Comma 3 3 2 2 8 4 2 6" xfId="15943" xr:uid="{456A1D5B-BC2E-4C83-B27B-3B705A3BB2CB}"/>
    <cellStyle name="Comma 3 3 2 2 8 4 2 6 2" xfId="45616" xr:uid="{AA9385F3-AEC3-4D31-A8F4-E668FFA06740}"/>
    <cellStyle name="Comma 3 3 2 2 8 4 2 7" xfId="59006" xr:uid="{97287984-B509-4E7D-B033-FB1D7C14FF0A}"/>
    <cellStyle name="Comma 3 3 2 2 8 4 2 8" xfId="61633" xr:uid="{E343DE2B-431A-417A-8705-9F4EE7534B5F}"/>
    <cellStyle name="Comma 3 3 2 2 8 4 2 9" xfId="32226" xr:uid="{31A0E09E-89C2-44DD-AE60-075C97F7DE9F}"/>
    <cellStyle name="Comma 3 3 2 2 8 4 3" xfId="6216" xr:uid="{994F4CFA-28A6-4400-B006-00BC9A909BBE}"/>
    <cellStyle name="Comma 3 3 2 2 8 4 3 2" xfId="17774" xr:uid="{A3C1F3B9-1B8B-4DCA-B6B7-3D311A9A8BA6}"/>
    <cellStyle name="Comma 3 3 2 2 8 4 3 2 2" xfId="47181" xr:uid="{DC764970-64E8-4D06-8470-99A00B36FD9E}"/>
    <cellStyle name="Comma 3 3 2 2 8 4 3 2 3" xfId="28278" xr:uid="{BB454294-F52A-4E1B-B1DB-CFA8675E8FDF}"/>
    <cellStyle name="Comma 3 3 2 2 8 4 3 3" xfId="33791" xr:uid="{F9D95264-8491-43BD-BAA8-8AA01C628CD3}"/>
    <cellStyle name="Comma 3 3 2 2 8 4 3 4" xfId="23026" xr:uid="{66C21EAD-9222-4AD2-A6CE-FC115F3D598B}"/>
    <cellStyle name="Comma 3 3 2 2 8 4 4" xfId="3591" xr:uid="{97143FAC-3CC2-45AD-9F34-2F0A43028AF5}"/>
    <cellStyle name="Comma 3 3 2 2 8 4 4 2" xfId="49807" xr:uid="{CD15C8E1-4AA0-453D-8899-64C47C4E616A}"/>
    <cellStyle name="Comma 3 3 2 2 8 4 4 3" xfId="36417" xr:uid="{9E89E6FA-855F-4DCE-87C5-33801AA842CC}"/>
    <cellStyle name="Comma 3 3 2 2 8 4 4 4" xfId="25652" xr:uid="{804A48D2-998E-434C-AF17-CD6624AE1288}"/>
    <cellStyle name="Comma 3 3 2 2 8 4 5" xfId="8842" xr:uid="{6F150CAD-4800-490E-B4BD-B057B82D837A}"/>
    <cellStyle name="Comma 3 3 2 2 8 4 5 2" xfId="52433" xr:uid="{644DCCBA-0AC4-48A1-93B8-80664FD51A5A}"/>
    <cellStyle name="Comma 3 3 2 2 8 4 5 3" xfId="39043" xr:uid="{53B1A8BB-9AA0-4BA1-8648-0EA686005E19}"/>
    <cellStyle name="Comma 3 3 2 2 8 4 6" xfId="11468" xr:uid="{315F1B72-A385-45A4-8F4D-36D8CFB5D266}"/>
    <cellStyle name="Comma 3 3 2 2 8 4 6 2" xfId="55058" xr:uid="{C0D5362B-29CA-4B10-A3DE-40D45D6CF6FE}"/>
    <cellStyle name="Comma 3 3 2 2 8 4 6 3" xfId="41668" xr:uid="{6B88D4DD-94EF-4249-899A-777774746E86}"/>
    <cellStyle name="Comma 3 3 2 2 8 4 7" xfId="14621" xr:uid="{72591709-1226-4A86-813A-5EB98BBB3C49}"/>
    <cellStyle name="Comma 3 3 2 2 8 4 7 2" xfId="44294" xr:uid="{CA8EECB1-16A3-4F89-8F27-1A47B71105FF}"/>
    <cellStyle name="Comma 3 3 2 2 8 4 8" xfId="57684" xr:uid="{6D2A2C5E-20E3-4997-80F6-620963A32AD8}"/>
    <cellStyle name="Comma 3 3 2 2 8 4 9" xfId="60311" xr:uid="{44457B6E-7161-4561-8F69-0477D66AFEE5}"/>
    <cellStyle name="Comma 3 3 2 2 8 5" xfId="1243" xr:uid="{13D286D6-17B5-4366-8F46-737C61580054}"/>
    <cellStyle name="Comma 3 3 2 2 8 5 10" xfId="20680" xr:uid="{6A49DF84-09ED-4759-84DD-7431FEE8499B}"/>
    <cellStyle name="Comma 3 3 2 2 8 5 2" xfId="6496" xr:uid="{C4CCE8B0-85CA-4F1E-BCA9-F81DCABB4299}"/>
    <cellStyle name="Comma 3 3 2 2 8 5 2 2" xfId="18054" xr:uid="{2F158207-7347-4873-A4BF-69D4015EBEDC}"/>
    <cellStyle name="Comma 3 3 2 2 8 5 2 2 2" xfId="47461" xr:uid="{5C4AB390-CAEF-49B2-AC43-46B5F75CB35E}"/>
    <cellStyle name="Comma 3 3 2 2 8 5 2 2 3" xfId="28558" xr:uid="{F3A65C31-4C62-40F5-A2C1-A08EDD942680}"/>
    <cellStyle name="Comma 3 3 2 2 8 5 2 3" xfId="34071" xr:uid="{211C313C-13A2-48A6-8B0F-ED8930C2A714}"/>
    <cellStyle name="Comma 3 3 2 2 8 5 2 4" xfId="23306" xr:uid="{12F6B6BF-6B30-4986-B6A4-CF50EFAB913F}"/>
    <cellStyle name="Comma 3 3 2 2 8 5 3" xfId="3871" xr:uid="{8D415F3B-789E-4121-8DA3-F7D9ACF8054C}"/>
    <cellStyle name="Comma 3 3 2 2 8 5 3 2" xfId="50087" xr:uid="{8F890341-9D0C-4C60-8CFB-F4E55E5F1909}"/>
    <cellStyle name="Comma 3 3 2 2 8 5 3 3" xfId="36697" xr:uid="{6565A631-5FE5-4E98-B94F-D8A29E0F1560}"/>
    <cellStyle name="Comma 3 3 2 2 8 5 3 4" xfId="25932" xr:uid="{B68530A6-70D3-4C0C-8C29-0F890133D945}"/>
    <cellStyle name="Comma 3 3 2 2 8 5 4" xfId="9122" xr:uid="{CA27B317-4048-45E6-BE35-8602AA45ACC7}"/>
    <cellStyle name="Comma 3 3 2 2 8 5 4 2" xfId="52713" xr:uid="{1C346D0A-814F-4FF0-89FF-853DC1B3D261}"/>
    <cellStyle name="Comma 3 3 2 2 8 5 4 3" xfId="39323" xr:uid="{EF101DAD-A094-4BBD-920F-E9CA5A4BBEAB}"/>
    <cellStyle name="Comma 3 3 2 2 8 5 5" xfId="11748" xr:uid="{F284691D-A31A-41A7-A32F-A74375ED4247}"/>
    <cellStyle name="Comma 3 3 2 2 8 5 5 2" xfId="55338" xr:uid="{FDAF337F-C348-47BF-9E4F-5CD5FEDA08DB}"/>
    <cellStyle name="Comma 3 3 2 2 8 5 5 3" xfId="41948" xr:uid="{E609A6D6-1015-4785-99A4-821BF434820E}"/>
    <cellStyle name="Comma 3 3 2 2 8 5 6" xfId="14901" xr:uid="{7BF21A4C-58E9-4B4B-A5AB-99D1948258EC}"/>
    <cellStyle name="Comma 3 3 2 2 8 5 6 2" xfId="44574" xr:uid="{CE3F8A2E-CC6C-43B1-BC40-7D0832ACFABB}"/>
    <cellStyle name="Comma 3 3 2 2 8 5 7" xfId="57964" xr:uid="{8162D58B-4BE2-451D-87D8-9632A55D1D4D}"/>
    <cellStyle name="Comma 3 3 2 2 8 5 8" xfId="60591" xr:uid="{4D610E2D-D937-4A5A-920A-D4BD8855DDA0}"/>
    <cellStyle name="Comma 3 3 2 2 8 5 9" xfId="31184" xr:uid="{6B607793-856C-4F58-8129-65360118BA08}"/>
    <cellStyle name="Comma 3 3 2 2 8 6" xfId="1506" xr:uid="{4836F607-9A3E-43B3-A340-3DB86CBAAE54}"/>
    <cellStyle name="Comma 3 3 2 2 8 6 10" xfId="20942" xr:uid="{F3758653-50D5-4CFC-BFF9-36137B365CE0}"/>
    <cellStyle name="Comma 3 3 2 2 8 6 2" xfId="6758" xr:uid="{8303818A-3699-4589-92C8-74BBCBD967D3}"/>
    <cellStyle name="Comma 3 3 2 2 8 6 2 2" xfId="18316" xr:uid="{E4E85883-D962-4951-B177-095CE8BAEE54}"/>
    <cellStyle name="Comma 3 3 2 2 8 6 2 2 2" xfId="47723" xr:uid="{C62529EF-8D62-461E-B827-F85E5F438403}"/>
    <cellStyle name="Comma 3 3 2 2 8 6 2 2 3" xfId="28820" xr:uid="{C316936F-1732-4D39-B0FD-EAAB9B6FAB85}"/>
    <cellStyle name="Comma 3 3 2 2 8 6 2 3" xfId="34333" xr:uid="{E78EA965-F74C-4DE5-BE3A-CC3CBABD1CDD}"/>
    <cellStyle name="Comma 3 3 2 2 8 6 2 4" xfId="23568" xr:uid="{A429D8F4-6154-4D53-A487-8C5C276C51C1}"/>
    <cellStyle name="Comma 3 3 2 2 8 6 3" xfId="4133" xr:uid="{E467541C-FBD5-4DA5-A560-DC3F018E25EE}"/>
    <cellStyle name="Comma 3 3 2 2 8 6 3 2" xfId="50349" xr:uid="{CD7EA8D8-39FA-486C-901E-5E50A1235E66}"/>
    <cellStyle name="Comma 3 3 2 2 8 6 3 3" xfId="36959" xr:uid="{026F4C9E-F889-46D6-9A0A-90DC95355161}"/>
    <cellStyle name="Comma 3 3 2 2 8 6 3 4" xfId="26194" xr:uid="{82C3970B-50C6-4B28-9A29-4E511D183A50}"/>
    <cellStyle name="Comma 3 3 2 2 8 6 4" xfId="9384" xr:uid="{BE61B9E3-935D-4707-9386-2AD06A199B21}"/>
    <cellStyle name="Comma 3 3 2 2 8 6 4 2" xfId="52975" xr:uid="{4CC49C62-1012-457C-BDD1-973C320B958C}"/>
    <cellStyle name="Comma 3 3 2 2 8 6 4 3" xfId="39585" xr:uid="{5375BE78-7DD4-40C3-A3EB-DCB5CE64AE23}"/>
    <cellStyle name="Comma 3 3 2 2 8 6 5" xfId="12010" xr:uid="{0512CFC2-999F-4231-A2A1-08E4B608E9D9}"/>
    <cellStyle name="Comma 3 3 2 2 8 6 5 2" xfId="55600" xr:uid="{65B9CCC6-7116-4A26-9C25-365D5CBCBAAB}"/>
    <cellStyle name="Comma 3 3 2 2 8 6 5 3" xfId="42210" xr:uid="{CC900590-0D62-433D-80FF-9BE4E4C97480}"/>
    <cellStyle name="Comma 3 3 2 2 8 6 6" xfId="15163" xr:uid="{902196BC-9742-4FC6-8F94-540043F4EBBF}"/>
    <cellStyle name="Comma 3 3 2 2 8 6 6 2" xfId="44836" xr:uid="{6E59971B-E570-48B2-B8EC-4859193D951D}"/>
    <cellStyle name="Comma 3 3 2 2 8 6 7" xfId="58226" xr:uid="{A3DBB5A2-3301-4998-8A59-18C58B515AED}"/>
    <cellStyle name="Comma 3 3 2 2 8 6 8" xfId="60853" xr:uid="{DB2785AB-6047-4C50-931E-2409ECFB8B68}"/>
    <cellStyle name="Comma 3 3 2 2 8 6 9" xfId="31446" xr:uid="{4A1A5881-2200-4995-A447-93F0F28B3370}"/>
    <cellStyle name="Comma 3 3 2 2 8 7" xfId="2549" xr:uid="{EB3F98A8-CEF4-4D7A-8C86-B8E47AD40EB2}"/>
    <cellStyle name="Comma 3 3 2 2 8 7 10" xfId="21984" xr:uid="{3F8D57FB-C61D-4584-B7D2-211E603ABF5A}"/>
    <cellStyle name="Comma 3 3 2 2 8 7 2" xfId="7800" xr:uid="{E8025376-ACF9-4F63-865C-62EF00F52EAA}"/>
    <cellStyle name="Comma 3 3 2 2 8 7 2 2" xfId="19358" xr:uid="{7C5677B0-8289-44F8-A51F-0DCA1C29F88A}"/>
    <cellStyle name="Comma 3 3 2 2 8 7 2 2 2" xfId="48765" xr:uid="{62F03A84-C20C-40B2-B391-F5E192B47AC3}"/>
    <cellStyle name="Comma 3 3 2 2 8 7 2 2 3" xfId="29862" xr:uid="{C0507FC2-A10C-4665-B5B8-C6041290D814}"/>
    <cellStyle name="Comma 3 3 2 2 8 7 2 3" xfId="35375" xr:uid="{2FA6F370-2758-4AF4-8135-3A0128AC5F68}"/>
    <cellStyle name="Comma 3 3 2 2 8 7 2 4" xfId="24610" xr:uid="{06A43DD7-7F4A-43D5-8987-620127458D1A}"/>
    <cellStyle name="Comma 3 3 2 2 8 7 3" xfId="5175" xr:uid="{A939EE27-56A8-40E6-925B-62760B61F5B9}"/>
    <cellStyle name="Comma 3 3 2 2 8 7 3 2" xfId="51391" xr:uid="{41C647F5-8125-4DE1-92C3-397E3022CC6E}"/>
    <cellStyle name="Comma 3 3 2 2 8 7 3 3" xfId="38001" xr:uid="{E53FBFBB-BB48-4A00-9E88-F8C6929330D6}"/>
    <cellStyle name="Comma 3 3 2 2 8 7 3 4" xfId="27236" xr:uid="{A4329D44-CBDB-48A2-B2C0-F83EDEAEDB5A}"/>
    <cellStyle name="Comma 3 3 2 2 8 7 4" xfId="10426" xr:uid="{4D2D2911-1E41-4FE9-9385-B9DD6BEC7AFD}"/>
    <cellStyle name="Comma 3 3 2 2 8 7 4 2" xfId="54017" xr:uid="{62EB3323-DC76-4422-A879-C93DB148ABF7}"/>
    <cellStyle name="Comma 3 3 2 2 8 7 4 3" xfId="40627" xr:uid="{CBA84286-3E07-4664-9DAB-FE50A375445C}"/>
    <cellStyle name="Comma 3 3 2 2 8 7 5" xfId="13052" xr:uid="{D791E260-BEF0-494C-8006-BF29A84AE8E4}"/>
    <cellStyle name="Comma 3 3 2 2 8 7 5 2" xfId="56642" xr:uid="{6E8A1B00-046C-4D9C-9E43-B5302AAE7D65}"/>
    <cellStyle name="Comma 3 3 2 2 8 7 5 3" xfId="43252" xr:uid="{15B2A96A-1B3E-44A8-BED7-EA673A435BDD}"/>
    <cellStyle name="Comma 3 3 2 2 8 7 6" xfId="16205" xr:uid="{EC83C88B-838C-4A22-A1A7-271D2EDB428C}"/>
    <cellStyle name="Comma 3 3 2 2 8 7 6 2" xfId="45878" xr:uid="{ACFAA458-9F6A-429D-9262-017FE7D4AB77}"/>
    <cellStyle name="Comma 3 3 2 2 8 7 7" xfId="59268" xr:uid="{978F9059-3EB3-47EB-A09F-C9B5B4CA81E1}"/>
    <cellStyle name="Comma 3 3 2 2 8 7 8" xfId="61895" xr:uid="{5BF4CDDD-BE06-4F2D-B667-50A94DAC7582}"/>
    <cellStyle name="Comma 3 3 2 2 8 7 9" xfId="32488" xr:uid="{C674146D-11BF-44E4-BB2B-D97710FB897A}"/>
    <cellStyle name="Comma 3 3 2 2 8 8" xfId="5436" xr:uid="{435DB10B-EE69-4DBB-ACE1-845FE1551615}"/>
    <cellStyle name="Comma 3 3 2 2 8 8 2" xfId="16994" xr:uid="{EBF9A43C-C347-47E4-A6A3-D71532CB1DAE}"/>
    <cellStyle name="Comma 3 3 2 2 8 8 2 2" xfId="46140" xr:uid="{080C900C-66CA-4BEF-87A8-A40A2DDF5F43}"/>
    <cellStyle name="Comma 3 3 2 2 8 8 2 3" xfId="27498" xr:uid="{28F113CA-6417-465F-B89B-891F9DB79918}"/>
    <cellStyle name="Comma 3 3 2 2 8 8 3" xfId="13841" xr:uid="{F2E8A59D-8113-4973-AB51-7A8A723ECA0A}"/>
    <cellStyle name="Comma 3 3 2 2 8 8 3 2" xfId="32750" xr:uid="{C12F2100-E64E-4F40-AA74-F1FEDB0175A0}"/>
    <cellStyle name="Comma 3 3 2 2 8 8 4" xfId="22246" xr:uid="{40EAF7EF-D92E-4AB6-A212-08049F25A6D8}"/>
    <cellStyle name="Comma 3 3 2 2 8 9" xfId="2811" xr:uid="{8E4EF127-1BC4-4FBE-B992-61C7D0C05804}"/>
    <cellStyle name="Comma 3 3 2 2 8 9 2" xfId="16466" xr:uid="{C1077C1B-483C-4C33-894E-71511FAE64B6}"/>
    <cellStyle name="Comma 3 3 2 2 8 9 2 2" xfId="46401" xr:uid="{C6CCAB3E-5EB0-4E20-B460-0813E75D9751}"/>
    <cellStyle name="Comma 3 3 2 2 8 9 3" xfId="33011" xr:uid="{2D6216BF-4A94-403E-842D-F344177B40C0}"/>
    <cellStyle name="Comma 3 3 2 2 8 9 4" xfId="24872" xr:uid="{EC969D58-8EEF-4C53-8236-E2B8DC902DC3}"/>
    <cellStyle name="Comma 3 3 2 2 9" xfId="288" xr:uid="{00000000-0005-0000-0000-0000A5000000}"/>
    <cellStyle name="Comma 3 3 2 2 9 10" xfId="8168" xr:uid="{75A2AA2F-1AC7-46B0-8B56-40E3BC236F7F}"/>
    <cellStyle name="Comma 3 3 2 2 9 10 2" xfId="49133" xr:uid="{12667C3C-04CB-4BE2-B3C6-978C53B7C493}"/>
    <cellStyle name="Comma 3 3 2 2 9 10 3" xfId="35743" xr:uid="{CBED1756-EFEF-462D-9977-C80000C0B724}"/>
    <cellStyle name="Comma 3 3 2 2 9 11" xfId="10794" xr:uid="{908A6901-FB05-49F7-B6ED-E11E9F39C758}"/>
    <cellStyle name="Comma 3 3 2 2 9 11 2" xfId="51759" xr:uid="{387C18D0-EBE6-423E-A380-80F8E13FAA78}"/>
    <cellStyle name="Comma 3 3 2 2 9 11 3" xfId="38369" xr:uid="{9DA59988-B5F6-4926-89C6-E1FAF15DB37E}"/>
    <cellStyle name="Comma 3 3 2 2 9 12" xfId="13419" xr:uid="{C0EAA158-3D61-45EF-8D4B-5D102C22C37D}"/>
    <cellStyle name="Comma 3 3 2 2 9 12 2" xfId="54384" xr:uid="{78830BCF-1E4A-4634-AA4B-F069BC25410E}"/>
    <cellStyle name="Comma 3 3 2 2 9 12 3" xfId="40994" xr:uid="{746BADCB-A10A-43B0-A141-554F95641AEA}"/>
    <cellStyle name="Comma 3 3 2 2 9 13" xfId="43620" xr:uid="{815695D7-0DCD-47D7-A2CB-CD10E6D7FD32}"/>
    <cellStyle name="Comma 3 3 2 2 9 14" xfId="57010" xr:uid="{6F8A279E-1C74-45BD-923C-2D9457DA8F4D}"/>
    <cellStyle name="Comma 3 3 2 2 9 15" xfId="59637" xr:uid="{B356B4E3-157A-45F8-8FBA-699F10E006F0}"/>
    <cellStyle name="Comma 3 3 2 2 9 16" xfId="30230" xr:uid="{B00FD0C8-13D9-4387-BF58-DDA7F44A027C}"/>
    <cellStyle name="Comma 3 3 2 2 9 17" xfId="19726" xr:uid="{89117E82-9632-4517-9CB9-8E6212987BB8}"/>
    <cellStyle name="Comma 3 3 2 2 9 2" xfId="549" xr:uid="{00000000-0005-0000-0000-0000A6000000}"/>
    <cellStyle name="Comma 3 3 2 2 9 2 10" xfId="30490" xr:uid="{9D8F2C67-C712-44B1-856A-EF6085C321F5}"/>
    <cellStyle name="Comma 3 3 2 2 9 2 11" xfId="19986" xr:uid="{DA7AEFEE-4620-47AD-96D4-3D8548EAD9CB}"/>
    <cellStyle name="Comma 3 3 2 2 9 2 2" xfId="1872" xr:uid="{11E0C80E-810F-42E3-91CB-B00D23861578}"/>
    <cellStyle name="Comma 3 3 2 2 9 2 2 10" xfId="21308" xr:uid="{F58C4E8F-487D-4443-BBD3-C482AB8AF5C0}"/>
    <cellStyle name="Comma 3 3 2 2 9 2 2 2" xfId="7124" xr:uid="{60E6F97A-CCA3-48C9-B4AE-95B2925E6360}"/>
    <cellStyle name="Comma 3 3 2 2 9 2 2 2 2" xfId="18682" xr:uid="{DF36E24B-811B-4CBC-A7F7-5D12B06CA15A}"/>
    <cellStyle name="Comma 3 3 2 2 9 2 2 2 2 2" xfId="48089" xr:uid="{D5CF02FA-23C4-4AB7-BE1A-EFBB7C27ED82}"/>
    <cellStyle name="Comma 3 3 2 2 9 2 2 2 2 3" xfId="29186" xr:uid="{09EA83F5-FB7C-4608-830F-A340B9F62311}"/>
    <cellStyle name="Comma 3 3 2 2 9 2 2 2 3" xfId="34699" xr:uid="{81F57569-6951-44E2-810F-88A8672578F6}"/>
    <cellStyle name="Comma 3 3 2 2 9 2 2 2 4" xfId="23934" xr:uid="{E45FBE24-4277-4D9D-BFDC-EA07E5D5C49C}"/>
    <cellStyle name="Comma 3 3 2 2 9 2 2 3" xfId="4499" xr:uid="{59A6B4D2-3614-49E9-9F7C-2D28FA59B78A}"/>
    <cellStyle name="Comma 3 3 2 2 9 2 2 3 2" xfId="50715" xr:uid="{BA11CDAE-A290-4C92-B783-E965E0BE44E5}"/>
    <cellStyle name="Comma 3 3 2 2 9 2 2 3 3" xfId="37325" xr:uid="{CA780E37-FE64-4139-8B41-8A376E10C53C}"/>
    <cellStyle name="Comma 3 3 2 2 9 2 2 3 4" xfId="26560" xr:uid="{2B4E2FF1-0185-418A-BE8C-CFEC00F3A276}"/>
    <cellStyle name="Comma 3 3 2 2 9 2 2 4" xfId="9750" xr:uid="{40016A08-176D-4D1C-949B-202ED0695DE2}"/>
    <cellStyle name="Comma 3 3 2 2 9 2 2 4 2" xfId="53341" xr:uid="{C1EA87D6-5E33-48B3-93A9-99F0A3E19D3E}"/>
    <cellStyle name="Comma 3 3 2 2 9 2 2 4 3" xfId="39951" xr:uid="{466D3751-8D9B-4191-9399-EA0324A0E3DA}"/>
    <cellStyle name="Comma 3 3 2 2 9 2 2 5" xfId="12376" xr:uid="{876356D8-3F3A-4782-8BB7-CF191F30F60A}"/>
    <cellStyle name="Comma 3 3 2 2 9 2 2 5 2" xfId="55966" xr:uid="{B7FC922D-185D-44F5-981C-687E9E743C83}"/>
    <cellStyle name="Comma 3 3 2 2 9 2 2 5 3" xfId="42576" xr:uid="{24659161-30FA-40B4-AD6B-C3F07B5828EC}"/>
    <cellStyle name="Comma 3 3 2 2 9 2 2 6" xfId="15529" xr:uid="{E4012F81-9423-40DD-8900-F76ECEF50448}"/>
    <cellStyle name="Comma 3 3 2 2 9 2 2 6 2" xfId="45202" xr:uid="{021A9E39-4F10-436A-BCF4-0C09F0205936}"/>
    <cellStyle name="Comma 3 3 2 2 9 2 2 7" xfId="58592" xr:uid="{D61C53BD-919F-42E6-981E-82D9E7D293DB}"/>
    <cellStyle name="Comma 3 3 2 2 9 2 2 8" xfId="61219" xr:uid="{6BC0D330-EE69-4EA9-BE27-32C361893C63}"/>
    <cellStyle name="Comma 3 3 2 2 9 2 2 9" xfId="31812" xr:uid="{CBA4D3ED-11A8-4643-914E-1E9CBA8039FC}"/>
    <cellStyle name="Comma 3 3 2 2 9 2 3" xfId="5802" xr:uid="{20E172A1-E50F-4A2C-A753-608D42121FE7}"/>
    <cellStyle name="Comma 3 3 2 2 9 2 3 2" xfId="17360" xr:uid="{C25986EA-77AD-4B4F-9F7B-BFAAF24C496A}"/>
    <cellStyle name="Comma 3 3 2 2 9 2 3 2 2" xfId="46767" xr:uid="{4B3E761D-0274-491E-83C6-F8192F9E4C51}"/>
    <cellStyle name="Comma 3 3 2 2 9 2 3 2 3" xfId="27864" xr:uid="{B1B46831-8602-4388-9387-137010771B24}"/>
    <cellStyle name="Comma 3 3 2 2 9 2 3 3" xfId="14207" xr:uid="{D6F1FFF5-91D5-456B-965D-9292640C3AC1}"/>
    <cellStyle name="Comma 3 3 2 2 9 2 3 3 2" xfId="33377" xr:uid="{8839EA6C-59D2-4E0B-9AAE-40D5C15346D1}"/>
    <cellStyle name="Comma 3 3 2 2 9 2 3 4" xfId="22612" xr:uid="{39601530-2AB9-4A2F-B168-3C7A27AB17DD}"/>
    <cellStyle name="Comma 3 3 2 2 9 2 4" xfId="3177" xr:uid="{F76EAACB-FD11-4A55-ADCD-9AAD2329DE39}"/>
    <cellStyle name="Comma 3 3 2 2 9 2 4 2" xfId="16832" xr:uid="{987F05F9-0372-4DA0-A026-4282563180C6}"/>
    <cellStyle name="Comma 3 3 2 2 9 2 4 2 2" xfId="49393" xr:uid="{E677E5B4-0D80-4DFE-BA6E-CA4D12A28704}"/>
    <cellStyle name="Comma 3 3 2 2 9 2 4 3" xfId="36003" xr:uid="{327ECDED-CFAA-4902-9673-0DC7BB933412}"/>
    <cellStyle name="Comma 3 3 2 2 9 2 4 4" xfId="25238" xr:uid="{81B8ED7B-8C54-40F2-8DDE-E336F97768BB}"/>
    <cellStyle name="Comma 3 3 2 2 9 2 5" xfId="8428" xr:uid="{0DAE55F9-E3D2-46CE-85CE-833AE59A4414}"/>
    <cellStyle name="Comma 3 3 2 2 9 2 5 2" xfId="52019" xr:uid="{F840CA6A-1D99-4E71-A502-95B4BF4C0B21}"/>
    <cellStyle name="Comma 3 3 2 2 9 2 5 3" xfId="38629" xr:uid="{E9268FD7-84B6-4497-9702-E28A62203E6C}"/>
    <cellStyle name="Comma 3 3 2 2 9 2 6" xfId="11054" xr:uid="{82E055F0-7AAE-49B9-92D0-FFE448A6AC89}"/>
    <cellStyle name="Comma 3 3 2 2 9 2 6 2" xfId="54644" xr:uid="{34D2D2E8-2D21-438D-AF8D-21C6333948FA}"/>
    <cellStyle name="Comma 3 3 2 2 9 2 6 3" xfId="41254" xr:uid="{99323B25-344C-4DBD-AE6A-5DD21DB7757E}"/>
    <cellStyle name="Comma 3 3 2 2 9 2 7" xfId="13679" xr:uid="{9997A2EF-A2E2-47BD-8963-93B1EAA923CE}"/>
    <cellStyle name="Comma 3 3 2 2 9 2 7 2" xfId="43880" xr:uid="{A5B81644-6D56-4205-97E7-C5587F207127}"/>
    <cellStyle name="Comma 3 3 2 2 9 2 8" xfId="57270" xr:uid="{12DC803B-87DD-4C05-B21E-58F5A2436607}"/>
    <cellStyle name="Comma 3 3 2 2 9 2 9" xfId="59897" xr:uid="{67198C2B-397D-4DE0-935E-803246E7E4FB}"/>
    <cellStyle name="Comma 3 3 2 2 9 3" xfId="809" xr:uid="{00000000-0005-0000-0000-0000A7000000}"/>
    <cellStyle name="Comma 3 3 2 2 9 3 10" xfId="30750" xr:uid="{9B721043-1AE8-4AAD-8CD4-61653468E446}"/>
    <cellStyle name="Comma 3 3 2 2 9 3 11" xfId="20246" xr:uid="{D2478592-FA98-444B-B9F9-D04E26F37F6D}"/>
    <cellStyle name="Comma 3 3 2 2 9 3 2" xfId="2132" xr:uid="{5228866A-FFC4-4B76-A01F-AF701E1FB35D}"/>
    <cellStyle name="Comma 3 3 2 2 9 3 2 10" xfId="21568" xr:uid="{3FB38013-2967-489C-8153-18755EA47E8C}"/>
    <cellStyle name="Comma 3 3 2 2 9 3 2 2" xfId="7384" xr:uid="{8FFF72B6-2570-48EE-A5AB-12C6D6880000}"/>
    <cellStyle name="Comma 3 3 2 2 9 3 2 2 2" xfId="18942" xr:uid="{43961A2E-4748-4912-BDC2-247FB0712CD4}"/>
    <cellStyle name="Comma 3 3 2 2 9 3 2 2 2 2" xfId="48349" xr:uid="{74449F77-42E9-44A7-BC55-030B19E08419}"/>
    <cellStyle name="Comma 3 3 2 2 9 3 2 2 2 3" xfId="29446" xr:uid="{05D8447E-96D1-47A3-A400-725284FE9D16}"/>
    <cellStyle name="Comma 3 3 2 2 9 3 2 2 3" xfId="34959" xr:uid="{FE9880D7-9038-486A-A0F2-30D7C504CDE3}"/>
    <cellStyle name="Comma 3 3 2 2 9 3 2 2 4" xfId="24194" xr:uid="{DCA7AED7-B3D3-4FC9-9D0A-3B176CC42C43}"/>
    <cellStyle name="Comma 3 3 2 2 9 3 2 3" xfId="4759" xr:uid="{F042246E-4CDD-4124-B063-52F4B34B5ED4}"/>
    <cellStyle name="Comma 3 3 2 2 9 3 2 3 2" xfId="50975" xr:uid="{0E08A10F-4833-45F8-B2E4-97226843DCDB}"/>
    <cellStyle name="Comma 3 3 2 2 9 3 2 3 3" xfId="37585" xr:uid="{279F151E-4C4E-4544-B12C-A810DBC19030}"/>
    <cellStyle name="Comma 3 3 2 2 9 3 2 3 4" xfId="26820" xr:uid="{D9879153-A16E-4CD2-BB72-8BDCB537A57E}"/>
    <cellStyle name="Comma 3 3 2 2 9 3 2 4" xfId="10010" xr:uid="{D801A5E2-370B-42C8-A6C8-AD33A063F061}"/>
    <cellStyle name="Comma 3 3 2 2 9 3 2 4 2" xfId="53601" xr:uid="{85B9300C-F849-4A40-8537-FEAAA2784D35}"/>
    <cellStyle name="Comma 3 3 2 2 9 3 2 4 3" xfId="40211" xr:uid="{9339E35B-39E1-4F39-A28A-B416A36822FE}"/>
    <cellStyle name="Comma 3 3 2 2 9 3 2 5" xfId="12636" xr:uid="{445620B4-F8AC-4490-B5DF-54ACAC900632}"/>
    <cellStyle name="Comma 3 3 2 2 9 3 2 5 2" xfId="56226" xr:uid="{35088C3E-E663-4C8C-9C88-32FE56D42B53}"/>
    <cellStyle name="Comma 3 3 2 2 9 3 2 5 3" xfId="42836" xr:uid="{DC1AC2BB-A5BB-40CD-9326-D25A606DDF62}"/>
    <cellStyle name="Comma 3 3 2 2 9 3 2 6" xfId="15789" xr:uid="{7C45FC9A-77CB-4B85-9C29-133DC84B9CB1}"/>
    <cellStyle name="Comma 3 3 2 2 9 3 2 6 2" xfId="45462" xr:uid="{C93BC00C-5C1D-44E7-8169-461A9B39D50A}"/>
    <cellStyle name="Comma 3 3 2 2 9 3 2 7" xfId="58852" xr:uid="{B676D257-7E25-42AD-B9D3-1C9E5A63CEFA}"/>
    <cellStyle name="Comma 3 3 2 2 9 3 2 8" xfId="61479" xr:uid="{DA1039FB-E555-4E5E-A699-98082DE261B4}"/>
    <cellStyle name="Comma 3 3 2 2 9 3 2 9" xfId="32072" xr:uid="{B09F9333-15C0-4FE6-9B8D-FAB0345FAA87}"/>
    <cellStyle name="Comma 3 3 2 2 9 3 3" xfId="6062" xr:uid="{16D7E1A0-7FC5-41D6-94A7-05AF7A0A4DDF}"/>
    <cellStyle name="Comma 3 3 2 2 9 3 3 2" xfId="17620" xr:uid="{2075F3AE-3A03-43F4-B939-A773BAAC7E3A}"/>
    <cellStyle name="Comma 3 3 2 2 9 3 3 2 2" xfId="47027" xr:uid="{19457CA7-AE16-4DDE-90AC-77B60D3647D1}"/>
    <cellStyle name="Comma 3 3 2 2 9 3 3 2 3" xfId="28124" xr:uid="{228E520A-8EFB-4DE3-979C-B8AF6F9089BE}"/>
    <cellStyle name="Comma 3 3 2 2 9 3 3 3" xfId="33637" xr:uid="{5732EB0C-1CCC-451A-B9F2-7367D52315C0}"/>
    <cellStyle name="Comma 3 3 2 2 9 3 3 4" xfId="22872" xr:uid="{A0C7E7FF-263A-4A26-9DDA-FB88DB39503D}"/>
    <cellStyle name="Comma 3 3 2 2 9 3 4" xfId="3437" xr:uid="{C06B70DC-FB50-4B85-8871-4BB10C07ECE5}"/>
    <cellStyle name="Comma 3 3 2 2 9 3 4 2" xfId="49653" xr:uid="{1A268CBE-2EE9-4B9D-A4ED-96865AA696EC}"/>
    <cellStyle name="Comma 3 3 2 2 9 3 4 3" xfId="36263" xr:uid="{00D438E1-DD17-4528-947D-85B98B1CDEB0}"/>
    <cellStyle name="Comma 3 3 2 2 9 3 4 4" xfId="25498" xr:uid="{5D4AC080-BCC0-45E8-84BA-69C4BB1E1464}"/>
    <cellStyle name="Comma 3 3 2 2 9 3 5" xfId="8688" xr:uid="{2E6E1AF0-A219-4C9D-AD63-CB40B9F9437D}"/>
    <cellStyle name="Comma 3 3 2 2 9 3 5 2" xfId="52279" xr:uid="{2A80823B-D4C5-441F-B8DA-1EF4008949E8}"/>
    <cellStyle name="Comma 3 3 2 2 9 3 5 3" xfId="38889" xr:uid="{DDE0727E-D94A-4EB5-8E39-D2A687194C8E}"/>
    <cellStyle name="Comma 3 3 2 2 9 3 6" xfId="11314" xr:uid="{AC88A1BE-3D9F-48DA-9917-F5275399BCC7}"/>
    <cellStyle name="Comma 3 3 2 2 9 3 6 2" xfId="54904" xr:uid="{9BD33F84-F511-4F0B-8C60-74222EDE7E02}"/>
    <cellStyle name="Comma 3 3 2 2 9 3 6 3" xfId="41514" xr:uid="{3138AC06-E7BC-45BD-A541-C8A1EC8D2806}"/>
    <cellStyle name="Comma 3 3 2 2 9 3 7" xfId="14467" xr:uid="{6275D571-ACE5-4530-BEEE-5E825C6F2A5B}"/>
    <cellStyle name="Comma 3 3 2 2 9 3 7 2" xfId="44140" xr:uid="{F5AA2952-D3EB-4A37-8A54-12AE107EBA93}"/>
    <cellStyle name="Comma 3 3 2 2 9 3 8" xfId="57530" xr:uid="{8CB8E598-858F-4F7F-85E5-070BCC412BAD}"/>
    <cellStyle name="Comma 3 3 2 2 9 3 9" xfId="60157" xr:uid="{4625FA89-0495-4888-A258-F35C8D8D9739}"/>
    <cellStyle name="Comma 3 3 2 2 9 4" xfId="1069" xr:uid="{00000000-0005-0000-0000-0000A8000000}"/>
    <cellStyle name="Comma 3 3 2 2 9 4 10" xfId="31010" xr:uid="{D692F9EF-FC2A-47A2-90B0-94B20EB554EC}"/>
    <cellStyle name="Comma 3 3 2 2 9 4 11" xfId="20506" xr:uid="{B85389D7-1772-4674-8644-B4A2404835FC}"/>
    <cellStyle name="Comma 3 3 2 2 9 4 2" xfId="2392" xr:uid="{846FF5B0-D569-4109-9D4A-6B1E296D7BD7}"/>
    <cellStyle name="Comma 3 3 2 2 9 4 2 10" xfId="21828" xr:uid="{1BD9EB38-0304-4273-8988-0DE4F27439C7}"/>
    <cellStyle name="Comma 3 3 2 2 9 4 2 2" xfId="7644" xr:uid="{9A305E53-9880-4236-8EDE-C50D8BC214DC}"/>
    <cellStyle name="Comma 3 3 2 2 9 4 2 2 2" xfId="19202" xr:uid="{0F0253BD-6E7F-4241-BD7C-8C21509F62B2}"/>
    <cellStyle name="Comma 3 3 2 2 9 4 2 2 2 2" xfId="48609" xr:uid="{E9C7FDA5-154A-4472-B798-0AA1DF8A114F}"/>
    <cellStyle name="Comma 3 3 2 2 9 4 2 2 2 3" xfId="29706" xr:uid="{03CFBA53-9CB7-4923-9D4A-087FBE84065F}"/>
    <cellStyle name="Comma 3 3 2 2 9 4 2 2 3" xfId="35219" xr:uid="{7376633D-13E6-4A6F-99B3-605FD0F799DB}"/>
    <cellStyle name="Comma 3 3 2 2 9 4 2 2 4" xfId="24454" xr:uid="{3AF6E2E1-C7D0-4500-9105-553B47074BAA}"/>
    <cellStyle name="Comma 3 3 2 2 9 4 2 3" xfId="5019" xr:uid="{6F30CEBA-E0C4-44CF-9143-301DDEB6AA97}"/>
    <cellStyle name="Comma 3 3 2 2 9 4 2 3 2" xfId="51235" xr:uid="{87E3310A-FEB3-459E-ACED-9C77E1B5C823}"/>
    <cellStyle name="Comma 3 3 2 2 9 4 2 3 3" xfId="37845" xr:uid="{8AAB1DD7-1CCA-4F56-9D5D-8FEB075AED26}"/>
    <cellStyle name="Comma 3 3 2 2 9 4 2 3 4" xfId="27080" xr:uid="{04B26284-6CD4-4FA4-8097-2E5EF76F1090}"/>
    <cellStyle name="Comma 3 3 2 2 9 4 2 4" xfId="10270" xr:uid="{ECD9EC66-CF93-4DB3-A3F5-5F0CBD9B0216}"/>
    <cellStyle name="Comma 3 3 2 2 9 4 2 4 2" xfId="53861" xr:uid="{342BCC3E-127C-44CE-8269-403DBA01A3D9}"/>
    <cellStyle name="Comma 3 3 2 2 9 4 2 4 3" xfId="40471" xr:uid="{6786D7E3-CD0B-4278-8B40-87460F8D4668}"/>
    <cellStyle name="Comma 3 3 2 2 9 4 2 5" xfId="12896" xr:uid="{C2F070EC-397C-400D-B372-078158835774}"/>
    <cellStyle name="Comma 3 3 2 2 9 4 2 5 2" xfId="56486" xr:uid="{B8FBC8FA-505B-41D6-B69D-2851DE9347C5}"/>
    <cellStyle name="Comma 3 3 2 2 9 4 2 5 3" xfId="43096" xr:uid="{84CC2D87-1F4E-4232-9B0B-CE8326473E88}"/>
    <cellStyle name="Comma 3 3 2 2 9 4 2 6" xfId="16049" xr:uid="{E8586D28-6239-4E14-AA61-12D3B104C20A}"/>
    <cellStyle name="Comma 3 3 2 2 9 4 2 6 2" xfId="45722" xr:uid="{49A1A1D6-9F77-4370-9495-250897B26A72}"/>
    <cellStyle name="Comma 3 3 2 2 9 4 2 7" xfId="59112" xr:uid="{2670A069-F108-4F33-AD7C-02A314392A3D}"/>
    <cellStyle name="Comma 3 3 2 2 9 4 2 8" xfId="61739" xr:uid="{0E166485-E698-4A43-BCE4-8F9BDB829D1C}"/>
    <cellStyle name="Comma 3 3 2 2 9 4 2 9" xfId="32332" xr:uid="{803BCD39-E6D8-4BB7-86BD-206FB8CA69BB}"/>
    <cellStyle name="Comma 3 3 2 2 9 4 3" xfId="6322" xr:uid="{1FD97DF8-2368-405B-9F8D-B4947BB1E0AC}"/>
    <cellStyle name="Comma 3 3 2 2 9 4 3 2" xfId="17880" xr:uid="{658064B6-A9FA-482E-88E8-DCE60C2BEBA9}"/>
    <cellStyle name="Comma 3 3 2 2 9 4 3 2 2" xfId="47287" xr:uid="{B7511236-AACB-40D7-AA86-84C4E5461891}"/>
    <cellStyle name="Comma 3 3 2 2 9 4 3 2 3" xfId="28384" xr:uid="{7FA60A6B-15C3-4B5F-A9D5-B6901E0F2F83}"/>
    <cellStyle name="Comma 3 3 2 2 9 4 3 3" xfId="33897" xr:uid="{475ADB12-BE58-4633-AF40-AAAB780A67E1}"/>
    <cellStyle name="Comma 3 3 2 2 9 4 3 4" xfId="23132" xr:uid="{3170686B-6848-4E06-95D2-5D3E58246CBB}"/>
    <cellStyle name="Comma 3 3 2 2 9 4 4" xfId="3697" xr:uid="{D1AA0513-3104-4068-AFBB-986C6C361E3E}"/>
    <cellStyle name="Comma 3 3 2 2 9 4 4 2" xfId="49913" xr:uid="{1651FB23-584C-4AB3-A567-5FA10153E53E}"/>
    <cellStyle name="Comma 3 3 2 2 9 4 4 3" xfId="36523" xr:uid="{AD19CBE4-90DC-4716-827B-0BF0FD555FFF}"/>
    <cellStyle name="Comma 3 3 2 2 9 4 4 4" xfId="25758" xr:uid="{6CAB432E-E9F1-4C26-AF27-A453AB66E735}"/>
    <cellStyle name="Comma 3 3 2 2 9 4 5" xfId="8948" xr:uid="{F5CD372B-6B42-408C-9379-362CD4B49B45}"/>
    <cellStyle name="Comma 3 3 2 2 9 4 5 2" xfId="52539" xr:uid="{BA9BEC4A-EC12-4D8F-AAD3-0674A1174A34}"/>
    <cellStyle name="Comma 3 3 2 2 9 4 5 3" xfId="39149" xr:uid="{B0A31DBB-D2B0-4F1A-B201-887C979A59AB}"/>
    <cellStyle name="Comma 3 3 2 2 9 4 6" xfId="11574" xr:uid="{2461B534-438B-47B1-A997-5663CF589611}"/>
    <cellStyle name="Comma 3 3 2 2 9 4 6 2" xfId="55164" xr:uid="{CF578B9A-F7A9-4B3D-ACF2-2C5ACE598E23}"/>
    <cellStyle name="Comma 3 3 2 2 9 4 6 3" xfId="41774" xr:uid="{A71E8609-4438-4B8E-8709-7FD77AE3CA6F}"/>
    <cellStyle name="Comma 3 3 2 2 9 4 7" xfId="14727" xr:uid="{DE454770-1186-4A70-AF9F-41BC9BC3B560}"/>
    <cellStyle name="Comma 3 3 2 2 9 4 7 2" xfId="44400" xr:uid="{2967B6E9-3461-4EF3-B556-CE5B08AC5DB2}"/>
    <cellStyle name="Comma 3 3 2 2 9 4 8" xfId="57790" xr:uid="{329F80A7-1278-4B0F-B388-A67EFD2916F2}"/>
    <cellStyle name="Comma 3 3 2 2 9 4 9" xfId="60417" xr:uid="{06453648-2C72-4479-AE8B-94FC1118F7DD}"/>
    <cellStyle name="Comma 3 3 2 2 9 5" xfId="1349" xr:uid="{2A7B1204-C1A1-474D-B640-591527C811F7}"/>
    <cellStyle name="Comma 3 3 2 2 9 5 10" xfId="20786" xr:uid="{0655A7A0-6D03-48D6-A147-A20C65F1DE86}"/>
    <cellStyle name="Comma 3 3 2 2 9 5 2" xfId="6602" xr:uid="{560588B3-9013-4EE2-8C9E-EB3F9EDA89BA}"/>
    <cellStyle name="Comma 3 3 2 2 9 5 2 2" xfId="18160" xr:uid="{03B03051-DCC0-4B29-B28D-C813F6CCF77B}"/>
    <cellStyle name="Comma 3 3 2 2 9 5 2 2 2" xfId="47567" xr:uid="{A7A2A3D4-E1CF-46C7-93D2-B37C1E620E25}"/>
    <cellStyle name="Comma 3 3 2 2 9 5 2 2 3" xfId="28664" xr:uid="{148CBB0E-4CE7-4357-9327-C2CF5E16C810}"/>
    <cellStyle name="Comma 3 3 2 2 9 5 2 3" xfId="34177" xr:uid="{3205C872-1368-4B21-8ACC-31AF13E16C63}"/>
    <cellStyle name="Comma 3 3 2 2 9 5 2 4" xfId="23412" xr:uid="{A6CC4249-3445-49BA-A8A3-4E720B6C72BB}"/>
    <cellStyle name="Comma 3 3 2 2 9 5 3" xfId="3977" xr:uid="{238C133F-543D-4608-9B2B-57AFD7C637F9}"/>
    <cellStyle name="Comma 3 3 2 2 9 5 3 2" xfId="50193" xr:uid="{825D9C29-FE75-42C6-A91D-228793602540}"/>
    <cellStyle name="Comma 3 3 2 2 9 5 3 3" xfId="36803" xr:uid="{1A8F2F4E-0A51-4D37-827D-5C3A37C7C977}"/>
    <cellStyle name="Comma 3 3 2 2 9 5 3 4" xfId="26038" xr:uid="{7DA94267-9B37-4DBA-8680-E23BDF4C12BE}"/>
    <cellStyle name="Comma 3 3 2 2 9 5 4" xfId="9228" xr:uid="{181F1FE2-E4B2-4348-B401-BBA4344DF82B}"/>
    <cellStyle name="Comma 3 3 2 2 9 5 4 2" xfId="52819" xr:uid="{62A4FF19-1BE7-4FBE-A186-633C48B28E4F}"/>
    <cellStyle name="Comma 3 3 2 2 9 5 4 3" xfId="39429" xr:uid="{030D7E4C-F2B8-4BB7-B8E6-2769669371EF}"/>
    <cellStyle name="Comma 3 3 2 2 9 5 5" xfId="11854" xr:uid="{9C2976F9-FEC8-4F82-B32D-588ECC354EF0}"/>
    <cellStyle name="Comma 3 3 2 2 9 5 5 2" xfId="55444" xr:uid="{7B6D4728-02B5-49F7-A3B6-3D952DE48F40}"/>
    <cellStyle name="Comma 3 3 2 2 9 5 5 3" xfId="42054" xr:uid="{4CB0B847-33FE-45D3-97F8-B784C3D5AF64}"/>
    <cellStyle name="Comma 3 3 2 2 9 5 6" xfId="15007" xr:uid="{7AFEFF67-60C3-4BCE-A35F-1CDC776D662D}"/>
    <cellStyle name="Comma 3 3 2 2 9 5 6 2" xfId="44680" xr:uid="{D40F7B5B-92E4-4F59-A907-F63D546515DE}"/>
    <cellStyle name="Comma 3 3 2 2 9 5 7" xfId="58070" xr:uid="{1B4C13CD-4CFE-4A88-A79B-119DF217D267}"/>
    <cellStyle name="Comma 3 3 2 2 9 5 8" xfId="60697" xr:uid="{632E5CE0-1006-4A32-947E-800847E66E20}"/>
    <cellStyle name="Comma 3 3 2 2 9 5 9" xfId="31290" xr:uid="{E156D2F4-ED45-43EA-9F5F-9CE723498AA3}"/>
    <cellStyle name="Comma 3 3 2 2 9 6" xfId="1612" xr:uid="{153A715A-A43B-4C76-86FE-8F1BB7C7B3CF}"/>
    <cellStyle name="Comma 3 3 2 2 9 6 10" xfId="21048" xr:uid="{CAE318B3-3EBC-4DD7-B462-6ADE2476BD94}"/>
    <cellStyle name="Comma 3 3 2 2 9 6 2" xfId="6864" xr:uid="{87712854-1A64-4D46-B714-E31E3908FCDA}"/>
    <cellStyle name="Comma 3 3 2 2 9 6 2 2" xfId="18422" xr:uid="{C27FBDD4-DA49-41E6-B1C9-9DE41C537AF5}"/>
    <cellStyle name="Comma 3 3 2 2 9 6 2 2 2" xfId="47829" xr:uid="{B0D1493C-41C0-4E80-A605-9E8CA1B0F70B}"/>
    <cellStyle name="Comma 3 3 2 2 9 6 2 2 3" xfId="28926" xr:uid="{84A9980A-EA87-4C83-9703-4C050FEC448A}"/>
    <cellStyle name="Comma 3 3 2 2 9 6 2 3" xfId="34439" xr:uid="{0E7F68AC-9B27-410B-81E4-3D53D6DE0F41}"/>
    <cellStyle name="Comma 3 3 2 2 9 6 2 4" xfId="23674" xr:uid="{5A27C7C9-04EB-4D0A-8F1C-C532CC332ECD}"/>
    <cellStyle name="Comma 3 3 2 2 9 6 3" xfId="4239" xr:uid="{B2BC267B-03C7-4F3B-B8D8-AD025C183377}"/>
    <cellStyle name="Comma 3 3 2 2 9 6 3 2" xfId="50455" xr:uid="{A0102961-51DA-468D-B394-55131BE3EEB1}"/>
    <cellStyle name="Comma 3 3 2 2 9 6 3 3" xfId="37065" xr:uid="{7B9002FC-0D1D-40D0-AEC8-21438799F5DF}"/>
    <cellStyle name="Comma 3 3 2 2 9 6 3 4" xfId="26300" xr:uid="{73DA47F3-D4F6-4C12-9E1A-13E27D342802}"/>
    <cellStyle name="Comma 3 3 2 2 9 6 4" xfId="9490" xr:uid="{95B89798-3679-4D74-891F-C2423CAD5E6D}"/>
    <cellStyle name="Comma 3 3 2 2 9 6 4 2" xfId="53081" xr:uid="{8EEFBBCE-7566-4C90-92F0-93B3045D0C29}"/>
    <cellStyle name="Comma 3 3 2 2 9 6 4 3" xfId="39691" xr:uid="{60F4FD9A-6452-4500-B422-CCB2AEC668D0}"/>
    <cellStyle name="Comma 3 3 2 2 9 6 5" xfId="12116" xr:uid="{99116B76-AF67-44E2-9223-A55EB9A22817}"/>
    <cellStyle name="Comma 3 3 2 2 9 6 5 2" xfId="55706" xr:uid="{2AD675E3-7E60-4B99-A92A-7A5F9115B4E8}"/>
    <cellStyle name="Comma 3 3 2 2 9 6 5 3" xfId="42316" xr:uid="{1414F84C-CB3F-4A00-9426-F4CD515CF51F}"/>
    <cellStyle name="Comma 3 3 2 2 9 6 6" xfId="15269" xr:uid="{4EF157C3-B903-4A6B-813F-CBEF15AFFB99}"/>
    <cellStyle name="Comma 3 3 2 2 9 6 6 2" xfId="44942" xr:uid="{074B5134-C46F-4B47-A681-F9C3F4152728}"/>
    <cellStyle name="Comma 3 3 2 2 9 6 7" xfId="58332" xr:uid="{53339CFE-0B6E-4154-9997-119B8E6934CD}"/>
    <cellStyle name="Comma 3 3 2 2 9 6 8" xfId="60959" xr:uid="{37A987AD-249A-473E-BE90-6C5EAB007A42}"/>
    <cellStyle name="Comma 3 3 2 2 9 6 9" xfId="31552" xr:uid="{72B0BAB9-25E9-4240-8471-C93DC60E11BD}"/>
    <cellStyle name="Comma 3 3 2 2 9 7" xfId="2655" xr:uid="{D70F4320-269F-45A5-8172-A5C633541CE1}"/>
    <cellStyle name="Comma 3 3 2 2 9 7 10" xfId="22090" xr:uid="{6626A174-F44E-4C68-8E39-7A67F67A5431}"/>
    <cellStyle name="Comma 3 3 2 2 9 7 2" xfId="7906" xr:uid="{1B41ACD2-DFF4-4708-B917-111A767B5760}"/>
    <cellStyle name="Comma 3 3 2 2 9 7 2 2" xfId="19464" xr:uid="{B845DEEE-5E08-4DE5-A7CE-08D32BAEC411}"/>
    <cellStyle name="Comma 3 3 2 2 9 7 2 2 2" xfId="48871" xr:uid="{CD24E514-669A-4FD7-9D19-472608D79326}"/>
    <cellStyle name="Comma 3 3 2 2 9 7 2 2 3" xfId="29968" xr:uid="{BEB67CF9-C11B-44D1-8803-548F59190DEB}"/>
    <cellStyle name="Comma 3 3 2 2 9 7 2 3" xfId="35481" xr:uid="{B5B84124-2A84-4273-87BA-F6149FADF4FE}"/>
    <cellStyle name="Comma 3 3 2 2 9 7 2 4" xfId="24716" xr:uid="{9B1DD966-271D-4F70-91C9-D83BBDD40B45}"/>
    <cellStyle name="Comma 3 3 2 2 9 7 3" xfId="5281" xr:uid="{BFC2D09E-3ED3-4C8F-B50C-B179A012F76C}"/>
    <cellStyle name="Comma 3 3 2 2 9 7 3 2" xfId="51497" xr:uid="{900A5461-DCCB-4888-9FEE-03C1EAA9A25D}"/>
    <cellStyle name="Comma 3 3 2 2 9 7 3 3" xfId="38107" xr:uid="{FDCAB9AC-011D-42AC-A228-2A5627D5EE73}"/>
    <cellStyle name="Comma 3 3 2 2 9 7 3 4" xfId="27342" xr:uid="{01F03D82-6D5B-4960-91A7-C8D0982E5EB3}"/>
    <cellStyle name="Comma 3 3 2 2 9 7 4" xfId="10532" xr:uid="{7FBD8E3D-FF6D-4243-AE0D-5A9673B7A451}"/>
    <cellStyle name="Comma 3 3 2 2 9 7 4 2" xfId="54123" xr:uid="{1A803B85-F641-42E5-855E-34074B853E4C}"/>
    <cellStyle name="Comma 3 3 2 2 9 7 4 3" xfId="40733" xr:uid="{A1947C4E-2653-4251-BE1B-EDDA724FA553}"/>
    <cellStyle name="Comma 3 3 2 2 9 7 5" xfId="13158" xr:uid="{A86D3472-EC09-475F-A475-56B53C36EC56}"/>
    <cellStyle name="Comma 3 3 2 2 9 7 5 2" xfId="56748" xr:uid="{1699F17E-62AF-4A62-9B23-973F95BBEC9C}"/>
    <cellStyle name="Comma 3 3 2 2 9 7 5 3" xfId="43358" xr:uid="{12C0CE0C-09F1-4AEA-A882-F2D2A09E2433}"/>
    <cellStyle name="Comma 3 3 2 2 9 7 6" xfId="16311" xr:uid="{89106E88-7A88-4364-B507-219C7D022DF4}"/>
    <cellStyle name="Comma 3 3 2 2 9 7 6 2" xfId="45984" xr:uid="{CA46BE73-C733-4D57-8336-32B9C7E6B914}"/>
    <cellStyle name="Comma 3 3 2 2 9 7 7" xfId="59374" xr:uid="{AC9CC0EC-E50F-410D-B42E-7B166C3715D7}"/>
    <cellStyle name="Comma 3 3 2 2 9 7 8" xfId="62001" xr:uid="{665D4464-90C3-4D65-BFAF-A03AF1F1BC91}"/>
    <cellStyle name="Comma 3 3 2 2 9 7 9" xfId="32594" xr:uid="{17926C33-7D49-460F-A6BE-717C3F8AD555}"/>
    <cellStyle name="Comma 3 3 2 2 9 8" xfId="5542" xr:uid="{76713D35-E03F-4280-AA61-8DA293F0A6A3}"/>
    <cellStyle name="Comma 3 3 2 2 9 8 2" xfId="17100" xr:uid="{8E17C9AF-F6FF-4A6B-904E-6361A3836522}"/>
    <cellStyle name="Comma 3 3 2 2 9 8 2 2" xfId="46246" xr:uid="{D0D469D7-9E61-49D7-9DE5-F855CE062F28}"/>
    <cellStyle name="Comma 3 3 2 2 9 8 2 3" xfId="27604" xr:uid="{72F586E6-1268-435C-A24F-BCA2279E9CAC}"/>
    <cellStyle name="Comma 3 3 2 2 9 8 3" xfId="13947" xr:uid="{D873163F-A27C-4941-BDA0-A628F2EF40D6}"/>
    <cellStyle name="Comma 3 3 2 2 9 8 3 2" xfId="32856" xr:uid="{84D1876A-B581-4A00-AEB5-304DBD201399}"/>
    <cellStyle name="Comma 3 3 2 2 9 8 4" xfId="22352" xr:uid="{E3CDCF80-FBB6-4CF8-A75E-BB166A949F96}"/>
    <cellStyle name="Comma 3 3 2 2 9 9" xfId="2917" xr:uid="{F08D38CC-E7D5-4388-B7E1-604BAC0E8A5B}"/>
    <cellStyle name="Comma 3 3 2 2 9 9 2" xfId="16572" xr:uid="{5C91D096-B540-49A9-AB89-8894135CB3B7}"/>
    <cellStyle name="Comma 3 3 2 2 9 9 2 2" xfId="46507" xr:uid="{C882C3DD-4072-4C20-8580-11221E2AF914}"/>
    <cellStyle name="Comma 3 3 2 2 9 9 3" xfId="33117" xr:uid="{E06BEF1B-B78A-4014-A712-E3B9057FF2C6}"/>
    <cellStyle name="Comma 3 3 2 2 9 9 4" xfId="24978" xr:uid="{FC45C00B-68AE-4B43-ADBF-F554A29E9B10}"/>
    <cellStyle name="Comma 3 3 2 20" xfId="5290" xr:uid="{96FAF57A-13A7-4338-863E-AD1C533DDC58}"/>
    <cellStyle name="Comma 3 3 2 20 2" xfId="16846" xr:uid="{4EE0A751-F634-4EBE-B5A0-F231DC769F36}"/>
    <cellStyle name="Comma 3 3 2 20 2 2" xfId="45993" xr:uid="{96B23690-F96A-470B-B07D-ACA4FAD707CC}"/>
    <cellStyle name="Comma 3 3 2 20 2 3" xfId="27351" xr:uid="{C65414F5-EEEC-448F-B9F4-CC48285C8BC9}"/>
    <cellStyle name="Comma 3 3 2 20 3" xfId="13693" xr:uid="{FB0B055F-3ED1-4AFA-8B15-58CC6003D604}"/>
    <cellStyle name="Comma 3 3 2 20 3 2" xfId="32603" xr:uid="{B1727AFC-946F-456A-8B31-08337E18AFB5}"/>
    <cellStyle name="Comma 3 3 2 20 4" xfId="22099" xr:uid="{FE81A1EB-F0A5-48C8-867C-456032B8B2B0}"/>
    <cellStyle name="Comma 3 3 2 21" xfId="2664" xr:uid="{C0D33AC3-FF77-4867-8044-5820854D0946}"/>
    <cellStyle name="Comma 3 3 2 21 2" xfId="16320" xr:uid="{514DC65D-B9D3-4BE3-B1E1-17DC257CAC3D}"/>
    <cellStyle name="Comma 3 3 2 21 2 2" xfId="46255" xr:uid="{3BE75E6C-2E4C-4584-87AE-35946CCDA248}"/>
    <cellStyle name="Comma 3 3 2 21 3" xfId="32865" xr:uid="{50033FCE-2EFA-4CE1-96BC-3AA2A7104E1A}"/>
    <cellStyle name="Comma 3 3 2 21 4" xfId="24726" xr:uid="{1AF69D6E-2E71-4ED9-B6CA-F8A928AE2327}"/>
    <cellStyle name="Comma 3 3 2 22" xfId="7915" xr:uid="{5F99578A-1F06-4C0E-8CDB-F828AA271A87}"/>
    <cellStyle name="Comma 3 3 2 22 2" xfId="48880" xr:uid="{ED07727D-F5BF-4404-8677-781B8A2C9D1B}"/>
    <cellStyle name="Comma 3 3 2 22 3" xfId="35490" xr:uid="{2DC593FD-6E29-4FD9-A6C1-C0EBAC4BC6BB}"/>
    <cellStyle name="Comma 3 3 2 23" xfId="10541" xr:uid="{BA469586-C020-4FD6-88A2-DD099EAB3C52}"/>
    <cellStyle name="Comma 3 3 2 23 2" xfId="51506" xr:uid="{A5B19D1E-2473-4F39-949E-4AD7AB04E929}"/>
    <cellStyle name="Comma 3 3 2 23 3" xfId="38116" xr:uid="{F66279A6-3CD9-48D9-8FA9-FCA6F5EAACF1}"/>
    <cellStyle name="Comma 3 3 2 24" xfId="13167" xr:uid="{8CAB5551-4E34-47D7-A09A-F23F22CF0EA0}"/>
    <cellStyle name="Comma 3 3 2 24 2" xfId="54132" xr:uid="{40C29F3A-6806-4B3A-8769-9399079E98F6}"/>
    <cellStyle name="Comma 3 3 2 24 3" xfId="40742" xr:uid="{FAFA3089-E711-4992-9E9F-A9F9A9B11356}"/>
    <cellStyle name="Comma 3 3 2 25" xfId="43367" xr:uid="{9955EBAD-C904-400E-BBC0-3A2547D4F613}"/>
    <cellStyle name="Comma 3 3 2 26" xfId="56757" xr:uid="{D068E062-6DDF-4853-8A6D-0EA84CFD7829}"/>
    <cellStyle name="Comma 3 3 2 27" xfId="59384" xr:uid="{A5CF2B80-9941-4792-9477-990D1F85477E}"/>
    <cellStyle name="Comma 3 3 2 28" xfId="29978" xr:uid="{D5D6A536-103D-4B01-84F2-33AC1E7D6A78}"/>
    <cellStyle name="Comma 3 3 2 29" xfId="19474" xr:uid="{46A5C3E4-A1BC-4D86-9FDB-C13E88067C6D}"/>
    <cellStyle name="Comma 3 3 2 3" xfId="51" xr:uid="{00000000-0005-0000-0000-0000A9000000}"/>
    <cellStyle name="Comma 3 3 2 3 10" xfId="5305" xr:uid="{D99F0600-58E3-430A-BB58-B17BF86F63A2}"/>
    <cellStyle name="Comma 3 3 2 3 10 2" xfId="16863" xr:uid="{4A224703-7C94-4083-8ED3-CCCC4E6BA030}"/>
    <cellStyle name="Comma 3 3 2 3 10 2 2" xfId="46009" xr:uid="{084DFC9E-6083-4489-99E9-884716D7C968}"/>
    <cellStyle name="Comma 3 3 2 3 10 2 3" xfId="27367" xr:uid="{D9D94F9E-4DF1-409C-973D-9BDAB02726A9}"/>
    <cellStyle name="Comma 3 3 2 3 10 3" xfId="13710" xr:uid="{E9652EA3-555E-48E9-9899-B77A8D16B45E}"/>
    <cellStyle name="Comma 3 3 2 3 10 3 2" xfId="32619" xr:uid="{E576F5E8-59D4-440D-8C99-24C525415C86}"/>
    <cellStyle name="Comma 3 3 2 3 10 4" xfId="22115" xr:uid="{BB81003E-C200-4A20-B4F9-8A3A7D35AD4B}"/>
    <cellStyle name="Comma 3 3 2 3 11" xfId="2680" xr:uid="{0C88C249-94E3-4912-9B17-662FF8CD0220}"/>
    <cellStyle name="Comma 3 3 2 3 11 2" xfId="16335" xr:uid="{C2E92827-BF7C-48C0-B0B8-29C0940A16B1}"/>
    <cellStyle name="Comma 3 3 2 3 11 2 2" xfId="46270" xr:uid="{0A4DFA05-989B-4C32-B7EE-527556D9B926}"/>
    <cellStyle name="Comma 3 3 2 3 11 3" xfId="32880" xr:uid="{17AA281B-C0FB-47EA-BE36-74AE88F6C88E}"/>
    <cellStyle name="Comma 3 3 2 3 11 4" xfId="24741" xr:uid="{694FCCBF-C196-46F4-A5D1-8C65B7DBC655}"/>
    <cellStyle name="Comma 3 3 2 3 12" xfId="7931" xr:uid="{E00FA9BE-AFC5-4CE9-9C55-D9162C8D3410}"/>
    <cellStyle name="Comma 3 3 2 3 12 2" xfId="48896" xr:uid="{BD2BE3C8-3C26-48F3-8430-7EE7FA3F8233}"/>
    <cellStyle name="Comma 3 3 2 3 12 3" xfId="35506" xr:uid="{FE0FF988-18E6-4509-A315-B7A9BCED54B7}"/>
    <cellStyle name="Comma 3 3 2 3 13" xfId="10557" xr:uid="{254D1795-9109-4465-B424-0CE80C4C5B93}"/>
    <cellStyle name="Comma 3 3 2 3 13 2" xfId="51522" xr:uid="{E7E065AD-67D6-410E-AC1A-B28FBC527DA7}"/>
    <cellStyle name="Comma 3 3 2 3 13 3" xfId="38132" xr:uid="{1C6B534F-1E52-44DC-B9B3-42063DC142C1}"/>
    <cellStyle name="Comma 3 3 2 3 14" xfId="13182" xr:uid="{F206E592-54A8-4325-B892-05D68E6B5C5F}"/>
    <cellStyle name="Comma 3 3 2 3 14 2" xfId="54147" xr:uid="{E6E8FC31-06FB-4DBA-A017-1B8618D0259A}"/>
    <cellStyle name="Comma 3 3 2 3 14 3" xfId="40757" xr:uid="{4CDDE59C-2B8F-42E4-8B82-4DC8848CE394}"/>
    <cellStyle name="Comma 3 3 2 3 15" xfId="43383" xr:uid="{6E6931EE-7DC5-44E6-AA99-94CCE6717764}"/>
    <cellStyle name="Comma 3 3 2 3 16" xfId="56773" xr:uid="{82320695-7643-4420-89DD-AC10F436B192}"/>
    <cellStyle name="Comma 3 3 2 3 17" xfId="59400" xr:uid="{6FF2EC56-D2F5-4AF8-818A-F6A7CC8C9DC8}"/>
    <cellStyle name="Comma 3 3 2 3 18" xfId="29993" xr:uid="{96DD3787-81B4-4F90-836C-0B0B34A44C2D}"/>
    <cellStyle name="Comma 3 3 2 3 19" xfId="19489" xr:uid="{626FD23A-7B6F-4A77-9268-AE7DB2A83707}"/>
    <cellStyle name="Comma 3 3 2 3 2" xfId="158" xr:uid="{00000000-0005-0000-0000-0000AA000000}"/>
    <cellStyle name="Comma 3 3 2 3 2 10" xfId="8038" xr:uid="{F37C6475-0ED4-4C9E-A26C-E991D2AB6B42}"/>
    <cellStyle name="Comma 3 3 2 3 2 10 2" xfId="49003" xr:uid="{F91DE59A-A235-47B6-8623-1FAC9CD61D99}"/>
    <cellStyle name="Comma 3 3 2 3 2 10 3" xfId="35613" xr:uid="{DF3C90DD-DCA9-4C52-B188-0F330D5ABFF1}"/>
    <cellStyle name="Comma 3 3 2 3 2 11" xfId="10664" xr:uid="{1E88A30E-FD48-49B7-8DAC-E9A69C830B06}"/>
    <cellStyle name="Comma 3 3 2 3 2 11 2" xfId="51629" xr:uid="{D3ED7870-762D-476E-882E-BC4D8EA21989}"/>
    <cellStyle name="Comma 3 3 2 3 2 11 3" xfId="38239" xr:uid="{37BF5560-9D9E-4AF3-85B8-FBECCF53CBE7}"/>
    <cellStyle name="Comma 3 3 2 3 2 12" xfId="13289" xr:uid="{2536E4D5-E043-42D6-BB7D-6AB2878549AC}"/>
    <cellStyle name="Comma 3 3 2 3 2 12 2" xfId="54254" xr:uid="{A1E1596A-F412-4F6B-9E88-DEA29840249A}"/>
    <cellStyle name="Comma 3 3 2 3 2 12 3" xfId="40864" xr:uid="{41882BF5-A8B7-4155-8E59-0E4E9D4DD55E}"/>
    <cellStyle name="Comma 3 3 2 3 2 13" xfId="43490" xr:uid="{564FC8EE-F025-4CF2-8F4C-E5F8EAEB0E56}"/>
    <cellStyle name="Comma 3 3 2 3 2 14" xfId="56880" xr:uid="{333344FC-EE21-4469-992D-672FDF17E74B}"/>
    <cellStyle name="Comma 3 3 2 3 2 15" xfId="59507" xr:uid="{BC9CFE92-0837-4611-8C52-769B5E00E74B}"/>
    <cellStyle name="Comma 3 3 2 3 2 16" xfId="30100" xr:uid="{B4A4C213-97C6-420C-A9BD-F65306D3B64C}"/>
    <cellStyle name="Comma 3 3 2 3 2 17" xfId="19596" xr:uid="{823E54DF-E654-4AF6-9725-C1559EB1E5A7}"/>
    <cellStyle name="Comma 3 3 2 3 2 2" xfId="419" xr:uid="{00000000-0005-0000-0000-0000AB000000}"/>
    <cellStyle name="Comma 3 3 2 3 2 2 10" xfId="30360" xr:uid="{E4030490-53E7-430F-86B4-4AE434DACEFA}"/>
    <cellStyle name="Comma 3 3 2 3 2 2 11" xfId="19856" xr:uid="{064815E3-D8C3-449F-B932-F96720909BAC}"/>
    <cellStyle name="Comma 3 3 2 3 2 2 2" xfId="1742" xr:uid="{772F2CC4-DDC1-4322-B7D1-0E67A9C493D2}"/>
    <cellStyle name="Comma 3 3 2 3 2 2 2 10" xfId="21178" xr:uid="{2AFCF9EA-4C3F-4A6D-BFC8-6EF9860C7993}"/>
    <cellStyle name="Comma 3 3 2 3 2 2 2 2" xfId="6994" xr:uid="{39223B3F-9741-4EE2-B937-65C52DB8AAAA}"/>
    <cellStyle name="Comma 3 3 2 3 2 2 2 2 2" xfId="18552" xr:uid="{C387CCF8-1CD8-4A9B-BF05-25CE16BF9C2B}"/>
    <cellStyle name="Comma 3 3 2 3 2 2 2 2 2 2" xfId="47959" xr:uid="{755A204F-BE6B-4DA8-A77C-CE15E99A752B}"/>
    <cellStyle name="Comma 3 3 2 3 2 2 2 2 2 3" xfId="29056" xr:uid="{72349811-4669-4138-A1EB-AB039CCB0604}"/>
    <cellStyle name="Comma 3 3 2 3 2 2 2 2 3" xfId="34569" xr:uid="{0751150C-02D7-437F-AC23-87830EB24440}"/>
    <cellStyle name="Comma 3 3 2 3 2 2 2 2 4" xfId="23804" xr:uid="{839DD3AB-6FE3-4E22-BB6F-3354FEE57E72}"/>
    <cellStyle name="Comma 3 3 2 3 2 2 2 3" xfId="4369" xr:uid="{829298BE-C958-4B78-893E-15466BFF0480}"/>
    <cellStyle name="Comma 3 3 2 3 2 2 2 3 2" xfId="50585" xr:uid="{36A8C64C-6628-422D-B761-9F162CCFFD1F}"/>
    <cellStyle name="Comma 3 3 2 3 2 2 2 3 3" xfId="37195" xr:uid="{77DD59B6-815D-47E3-A344-E5E5E150EA15}"/>
    <cellStyle name="Comma 3 3 2 3 2 2 2 3 4" xfId="26430" xr:uid="{40F551FF-0B02-4199-99A1-429F886C3533}"/>
    <cellStyle name="Comma 3 3 2 3 2 2 2 4" xfId="9620" xr:uid="{B34F6889-E287-4B75-BD16-C5B5DACADB63}"/>
    <cellStyle name="Comma 3 3 2 3 2 2 2 4 2" xfId="53211" xr:uid="{806133F7-7CAE-4EBE-AC42-56DB837B390F}"/>
    <cellStyle name="Comma 3 3 2 3 2 2 2 4 3" xfId="39821" xr:uid="{E83B6AA9-03E0-4CF9-B2DF-AF792012AD8B}"/>
    <cellStyle name="Comma 3 3 2 3 2 2 2 5" xfId="12246" xr:uid="{1DFA15BA-AE9A-4CF0-AB94-E247F261B913}"/>
    <cellStyle name="Comma 3 3 2 3 2 2 2 5 2" xfId="55836" xr:uid="{EFFD3C17-8CC6-42AF-B1B6-1B76B395E03D}"/>
    <cellStyle name="Comma 3 3 2 3 2 2 2 5 3" xfId="42446" xr:uid="{6721B94D-4B20-4506-91A8-45B57FDC83CD}"/>
    <cellStyle name="Comma 3 3 2 3 2 2 2 6" xfId="15399" xr:uid="{B9BFE017-2982-4637-A407-E077BD347793}"/>
    <cellStyle name="Comma 3 3 2 3 2 2 2 6 2" xfId="45072" xr:uid="{D2220861-9EE2-45F8-B695-B06C746C9060}"/>
    <cellStyle name="Comma 3 3 2 3 2 2 2 7" xfId="58462" xr:uid="{CBEF6D9B-B5B6-486E-94F6-5EDA5AEF777B}"/>
    <cellStyle name="Comma 3 3 2 3 2 2 2 8" xfId="61089" xr:uid="{268C0D13-5097-4ED4-8786-A8C0EEE94065}"/>
    <cellStyle name="Comma 3 3 2 3 2 2 2 9" xfId="31682" xr:uid="{7AA34245-6E11-4C6A-A028-48D82E310920}"/>
    <cellStyle name="Comma 3 3 2 3 2 2 3" xfId="5672" xr:uid="{7A6C5EF1-4C30-4811-BFA3-C137994CFAF1}"/>
    <cellStyle name="Comma 3 3 2 3 2 2 3 2" xfId="17230" xr:uid="{9AE43143-BE97-47B0-8B03-E385D2064DC6}"/>
    <cellStyle name="Comma 3 3 2 3 2 2 3 2 2" xfId="46637" xr:uid="{888C78D3-F260-4490-A99F-EF09A5235629}"/>
    <cellStyle name="Comma 3 3 2 3 2 2 3 2 3" xfId="27734" xr:uid="{A5782EF7-2879-4D2D-973D-2F49BD195504}"/>
    <cellStyle name="Comma 3 3 2 3 2 2 3 3" xfId="14077" xr:uid="{91E15EF5-6746-4AFD-9F52-46FBAA104343}"/>
    <cellStyle name="Comma 3 3 2 3 2 2 3 3 2" xfId="33247" xr:uid="{5A816767-A4F9-42F8-90B7-BD893269CE4D}"/>
    <cellStyle name="Comma 3 3 2 3 2 2 3 4" xfId="22482" xr:uid="{79D66CAB-CC52-4321-9C39-6820BC999E46}"/>
    <cellStyle name="Comma 3 3 2 3 2 2 4" xfId="3047" xr:uid="{297E2C84-E865-4399-B253-46CB0F2FA531}"/>
    <cellStyle name="Comma 3 3 2 3 2 2 4 2" xfId="16702" xr:uid="{ED8053DA-A8CD-46BD-8DE5-34F1A76BA5F5}"/>
    <cellStyle name="Comma 3 3 2 3 2 2 4 2 2" xfId="49263" xr:uid="{724ADE0F-E7FA-4B40-90D3-96AAFB29C6AA}"/>
    <cellStyle name="Comma 3 3 2 3 2 2 4 3" xfId="35873" xr:uid="{9B8C374B-C52E-404E-8772-938F4DB67901}"/>
    <cellStyle name="Comma 3 3 2 3 2 2 4 4" xfId="25108" xr:uid="{D6F762D9-9F28-4C0A-AC6C-A7E5F34F0D59}"/>
    <cellStyle name="Comma 3 3 2 3 2 2 5" xfId="8298" xr:uid="{753E6CD3-2982-4858-9856-A5C8A4598A30}"/>
    <cellStyle name="Comma 3 3 2 3 2 2 5 2" xfId="51889" xr:uid="{6E9331A5-66AC-4076-A2B1-3C1046CED3B5}"/>
    <cellStyle name="Comma 3 3 2 3 2 2 5 3" xfId="38499" xr:uid="{9474EA08-8B58-413C-B075-90A4C14803AF}"/>
    <cellStyle name="Comma 3 3 2 3 2 2 6" xfId="10924" xr:uid="{CA4D8F5E-752D-4116-8D50-1B503261C84A}"/>
    <cellStyle name="Comma 3 3 2 3 2 2 6 2" xfId="54514" xr:uid="{06767E48-C6AC-4971-9C2E-FB6F7964A91D}"/>
    <cellStyle name="Comma 3 3 2 3 2 2 6 3" xfId="41124" xr:uid="{F1AB2011-951B-4C3A-9AA9-8F7F76A40863}"/>
    <cellStyle name="Comma 3 3 2 3 2 2 7" xfId="13549" xr:uid="{5FFD4C11-A84C-40B1-B319-93FDAAEFFF50}"/>
    <cellStyle name="Comma 3 3 2 3 2 2 7 2" xfId="43750" xr:uid="{364A1BB2-FD9B-4049-A8A8-6B67D9538530}"/>
    <cellStyle name="Comma 3 3 2 3 2 2 8" xfId="57140" xr:uid="{2743DB42-5D79-4853-A6F9-1649EF8023D4}"/>
    <cellStyle name="Comma 3 3 2 3 2 2 9" xfId="59767" xr:uid="{750CE544-94BE-4C56-AE6E-BAF9E5880DF8}"/>
    <cellStyle name="Comma 3 3 2 3 2 3" xfId="679" xr:uid="{00000000-0005-0000-0000-0000AC000000}"/>
    <cellStyle name="Comma 3 3 2 3 2 3 10" xfId="30620" xr:uid="{2CF36118-E23A-4575-9B86-83E318F67990}"/>
    <cellStyle name="Comma 3 3 2 3 2 3 11" xfId="20116" xr:uid="{B681B7C4-06D1-46B7-8A7C-55DCEA91EA7A}"/>
    <cellStyle name="Comma 3 3 2 3 2 3 2" xfId="2002" xr:uid="{849A3D5A-FCDB-4FB2-98D9-DC52BE4B7824}"/>
    <cellStyle name="Comma 3 3 2 3 2 3 2 10" xfId="21438" xr:uid="{9ACBC970-D685-4BC5-93C9-B58FEFFDE47D}"/>
    <cellStyle name="Comma 3 3 2 3 2 3 2 2" xfId="7254" xr:uid="{A9EA8B1A-1B85-47AD-A10C-A78C49DDA0B3}"/>
    <cellStyle name="Comma 3 3 2 3 2 3 2 2 2" xfId="18812" xr:uid="{127A6829-E9D9-406A-9AF6-99DE71987364}"/>
    <cellStyle name="Comma 3 3 2 3 2 3 2 2 2 2" xfId="48219" xr:uid="{937D81ED-A7DD-457D-9931-F591B289177B}"/>
    <cellStyle name="Comma 3 3 2 3 2 3 2 2 2 3" xfId="29316" xr:uid="{A34EB6A9-5ED7-4A2A-A912-05C0F952F25A}"/>
    <cellStyle name="Comma 3 3 2 3 2 3 2 2 3" xfId="34829" xr:uid="{36DB8FE7-743E-427E-BA50-40D63778CE33}"/>
    <cellStyle name="Comma 3 3 2 3 2 3 2 2 4" xfId="24064" xr:uid="{65EDA39E-4079-4A70-B019-46E3047F3906}"/>
    <cellStyle name="Comma 3 3 2 3 2 3 2 3" xfId="4629" xr:uid="{D31307DA-2272-4151-9357-8F887D47304C}"/>
    <cellStyle name="Comma 3 3 2 3 2 3 2 3 2" xfId="50845" xr:uid="{6DE9B185-5435-4A53-8B54-8E2508964C62}"/>
    <cellStyle name="Comma 3 3 2 3 2 3 2 3 3" xfId="37455" xr:uid="{EA4D1F9D-3F7D-446B-A68B-3ADABE347EF2}"/>
    <cellStyle name="Comma 3 3 2 3 2 3 2 3 4" xfId="26690" xr:uid="{5F88CD3D-A2EC-4F38-AD89-F86EBFAD9F38}"/>
    <cellStyle name="Comma 3 3 2 3 2 3 2 4" xfId="9880" xr:uid="{F771AFC9-D7A2-4903-8E31-D8832A01F0D3}"/>
    <cellStyle name="Comma 3 3 2 3 2 3 2 4 2" xfId="53471" xr:uid="{A4A7D7CC-1968-4798-997D-153C52252E90}"/>
    <cellStyle name="Comma 3 3 2 3 2 3 2 4 3" xfId="40081" xr:uid="{CFC653C2-032C-46F7-B276-F675AFD30C36}"/>
    <cellStyle name="Comma 3 3 2 3 2 3 2 5" xfId="12506" xr:uid="{D7FFB8C9-A383-4E3D-96A2-D69E4D99DE54}"/>
    <cellStyle name="Comma 3 3 2 3 2 3 2 5 2" xfId="56096" xr:uid="{02D52F0B-F4A4-4FB7-AD09-738F7E78DC56}"/>
    <cellStyle name="Comma 3 3 2 3 2 3 2 5 3" xfId="42706" xr:uid="{42233721-17B5-4D2B-8A74-88084A7C13C0}"/>
    <cellStyle name="Comma 3 3 2 3 2 3 2 6" xfId="15659" xr:uid="{1AF83269-133F-4BCB-BC29-3428F16EF021}"/>
    <cellStyle name="Comma 3 3 2 3 2 3 2 6 2" xfId="45332" xr:uid="{67D6930F-265B-4E77-8133-0A6DC5DAA96E}"/>
    <cellStyle name="Comma 3 3 2 3 2 3 2 7" xfId="58722" xr:uid="{8BE7FBA5-07B9-48A3-B79E-207B25BCABA9}"/>
    <cellStyle name="Comma 3 3 2 3 2 3 2 8" xfId="61349" xr:uid="{011CEBFD-15AD-4A83-A89F-61C9F3443EDF}"/>
    <cellStyle name="Comma 3 3 2 3 2 3 2 9" xfId="31942" xr:uid="{97B71B93-CE76-4426-9BBE-12605CCB1EC5}"/>
    <cellStyle name="Comma 3 3 2 3 2 3 3" xfId="5932" xr:uid="{E56DCA18-4BE9-4595-8CD4-3D55667F9CF9}"/>
    <cellStyle name="Comma 3 3 2 3 2 3 3 2" xfId="17490" xr:uid="{4C8BCE8C-2B89-49A6-8D4A-DB4FED264531}"/>
    <cellStyle name="Comma 3 3 2 3 2 3 3 2 2" xfId="46897" xr:uid="{C45A538B-98FC-4967-A1D6-807679911A05}"/>
    <cellStyle name="Comma 3 3 2 3 2 3 3 2 3" xfId="27994" xr:uid="{DE746F92-C41B-4290-A109-B10FFDAED012}"/>
    <cellStyle name="Comma 3 3 2 3 2 3 3 3" xfId="33507" xr:uid="{8263D381-FADA-4895-BACB-539C6C9A1946}"/>
    <cellStyle name="Comma 3 3 2 3 2 3 3 4" xfId="22742" xr:uid="{5E55F72B-0680-4320-ACC3-16BC30A92C34}"/>
    <cellStyle name="Comma 3 3 2 3 2 3 4" xfId="3307" xr:uid="{AA4B5F80-5ABC-4E6A-8382-BF86E341EE2A}"/>
    <cellStyle name="Comma 3 3 2 3 2 3 4 2" xfId="49523" xr:uid="{D578EAEE-568B-4A69-9A60-183BAA46A11B}"/>
    <cellStyle name="Comma 3 3 2 3 2 3 4 3" xfId="36133" xr:uid="{844F48D3-7401-496C-A1A2-ADB4A83E9A92}"/>
    <cellStyle name="Comma 3 3 2 3 2 3 4 4" xfId="25368" xr:uid="{424522B4-F318-4405-B9EE-9981253F8CCC}"/>
    <cellStyle name="Comma 3 3 2 3 2 3 5" xfId="8558" xr:uid="{F081DB5E-C9EF-4D45-8245-CA0913218A61}"/>
    <cellStyle name="Comma 3 3 2 3 2 3 5 2" xfId="52149" xr:uid="{AA1CDA42-A62B-4D6B-9E26-0A78CDFE8811}"/>
    <cellStyle name="Comma 3 3 2 3 2 3 5 3" xfId="38759" xr:uid="{96529CA9-9192-4830-A713-17657CA8B0AC}"/>
    <cellStyle name="Comma 3 3 2 3 2 3 6" xfId="11184" xr:uid="{4F313108-0122-474F-9C9D-44CB536F14A6}"/>
    <cellStyle name="Comma 3 3 2 3 2 3 6 2" xfId="54774" xr:uid="{9B3DE80E-B1C3-4A53-9FBA-E53874567978}"/>
    <cellStyle name="Comma 3 3 2 3 2 3 6 3" xfId="41384" xr:uid="{D1C7630D-807D-4776-B10E-DD2F96A664FA}"/>
    <cellStyle name="Comma 3 3 2 3 2 3 7" xfId="14337" xr:uid="{3C3E2DFE-EADF-4C19-BC9E-3AA92A536F9F}"/>
    <cellStyle name="Comma 3 3 2 3 2 3 7 2" xfId="44010" xr:uid="{B070F02D-E083-4C3B-994F-5F964DC60C49}"/>
    <cellStyle name="Comma 3 3 2 3 2 3 8" xfId="57400" xr:uid="{2C615BE3-15E5-40C2-8285-8D1B71A43C24}"/>
    <cellStyle name="Comma 3 3 2 3 2 3 9" xfId="60027" xr:uid="{AE8FF88E-DC1D-4DEC-B209-488D8EFD65B5}"/>
    <cellStyle name="Comma 3 3 2 3 2 4" xfId="939" xr:uid="{00000000-0005-0000-0000-0000AD000000}"/>
    <cellStyle name="Comma 3 3 2 3 2 4 10" xfId="30880" xr:uid="{5C6ED388-E797-45C5-B1A8-6B3A7F5850E7}"/>
    <cellStyle name="Comma 3 3 2 3 2 4 11" xfId="20376" xr:uid="{162A6DA9-C5D9-4439-A5C8-177F8025955A}"/>
    <cellStyle name="Comma 3 3 2 3 2 4 2" xfId="2262" xr:uid="{A56AFD4B-A386-4BAA-BBDA-6737286F06CC}"/>
    <cellStyle name="Comma 3 3 2 3 2 4 2 10" xfId="21698" xr:uid="{247402A7-C232-4ABF-BFA7-18C002490764}"/>
    <cellStyle name="Comma 3 3 2 3 2 4 2 2" xfId="7514" xr:uid="{D9C439EC-8031-4869-9FEA-80B4F9BDC98A}"/>
    <cellStyle name="Comma 3 3 2 3 2 4 2 2 2" xfId="19072" xr:uid="{6F528479-808C-45BC-BE23-A4F7D97AB00B}"/>
    <cellStyle name="Comma 3 3 2 3 2 4 2 2 2 2" xfId="48479" xr:uid="{30D39BDC-901F-4C76-AF8B-40CA21ADB138}"/>
    <cellStyle name="Comma 3 3 2 3 2 4 2 2 2 3" xfId="29576" xr:uid="{7D28A8CE-2ECE-4A89-B972-4B116DCF7B4F}"/>
    <cellStyle name="Comma 3 3 2 3 2 4 2 2 3" xfId="35089" xr:uid="{C4724667-03C0-43B9-A2AF-2D7C52EFFD30}"/>
    <cellStyle name="Comma 3 3 2 3 2 4 2 2 4" xfId="24324" xr:uid="{01B86725-C636-4151-80B5-37FF0728705B}"/>
    <cellStyle name="Comma 3 3 2 3 2 4 2 3" xfId="4889" xr:uid="{329D3EF3-CD86-4ED3-A675-5705A9F9D6F2}"/>
    <cellStyle name="Comma 3 3 2 3 2 4 2 3 2" xfId="51105" xr:uid="{0BF7C07B-DF0B-4E07-91F8-8373FFECFD95}"/>
    <cellStyle name="Comma 3 3 2 3 2 4 2 3 3" xfId="37715" xr:uid="{D698C498-C268-4EA8-8BE4-1DCC499EAF71}"/>
    <cellStyle name="Comma 3 3 2 3 2 4 2 3 4" xfId="26950" xr:uid="{68D5F247-EE78-484A-B3D1-111B5CC51851}"/>
    <cellStyle name="Comma 3 3 2 3 2 4 2 4" xfId="10140" xr:uid="{B6081EDE-C948-48B1-B277-4D0A9B7E2261}"/>
    <cellStyle name="Comma 3 3 2 3 2 4 2 4 2" xfId="53731" xr:uid="{8C617186-1C2C-4D5A-BEE8-7AE8D5429B54}"/>
    <cellStyle name="Comma 3 3 2 3 2 4 2 4 3" xfId="40341" xr:uid="{A1B731D2-7526-425A-8811-DDB6D86874AF}"/>
    <cellStyle name="Comma 3 3 2 3 2 4 2 5" xfId="12766" xr:uid="{F8379989-30DC-42F8-8983-0DB191DF1F80}"/>
    <cellStyle name="Comma 3 3 2 3 2 4 2 5 2" xfId="56356" xr:uid="{AC86A2A2-E733-43FE-99B7-B2DCE1AB27CB}"/>
    <cellStyle name="Comma 3 3 2 3 2 4 2 5 3" xfId="42966" xr:uid="{FD531C69-F5C5-4824-8819-8795F3E25D23}"/>
    <cellStyle name="Comma 3 3 2 3 2 4 2 6" xfId="15919" xr:uid="{9542113B-7DA5-406E-A7BF-83A8AF63F9C8}"/>
    <cellStyle name="Comma 3 3 2 3 2 4 2 6 2" xfId="45592" xr:uid="{7E31B97C-A0CA-4433-A0D8-91B21AE9D3BA}"/>
    <cellStyle name="Comma 3 3 2 3 2 4 2 7" xfId="58982" xr:uid="{D1D9426C-6D49-4463-935C-9BD91B07D9F0}"/>
    <cellStyle name="Comma 3 3 2 3 2 4 2 8" xfId="61609" xr:uid="{743E959C-A4C6-4422-A1EE-53624FF5A6E4}"/>
    <cellStyle name="Comma 3 3 2 3 2 4 2 9" xfId="32202" xr:uid="{91ECB698-82C3-4A37-A931-2AB93B3E6DBC}"/>
    <cellStyle name="Comma 3 3 2 3 2 4 3" xfId="6192" xr:uid="{5F424312-810F-44FE-B803-ABE7E35C2777}"/>
    <cellStyle name="Comma 3 3 2 3 2 4 3 2" xfId="17750" xr:uid="{8A5E40C1-C3D9-4ADF-AB8D-3EE5567A275E}"/>
    <cellStyle name="Comma 3 3 2 3 2 4 3 2 2" xfId="47157" xr:uid="{9610A41F-5527-4CE5-84C4-2AF83C904FAF}"/>
    <cellStyle name="Comma 3 3 2 3 2 4 3 2 3" xfId="28254" xr:uid="{E147C6CF-475C-43B4-9468-1576DDB56BDB}"/>
    <cellStyle name="Comma 3 3 2 3 2 4 3 3" xfId="33767" xr:uid="{5245DAA9-4215-45AD-8979-64E987B5416D}"/>
    <cellStyle name="Comma 3 3 2 3 2 4 3 4" xfId="23002" xr:uid="{7B7D2738-D56A-465A-A82C-36589871C2CB}"/>
    <cellStyle name="Comma 3 3 2 3 2 4 4" xfId="3567" xr:uid="{2FE8642D-7DD4-46A5-A312-1CF4C242C221}"/>
    <cellStyle name="Comma 3 3 2 3 2 4 4 2" xfId="49783" xr:uid="{C9E652BA-1A8B-47EB-972E-6DBA30D341B8}"/>
    <cellStyle name="Comma 3 3 2 3 2 4 4 3" xfId="36393" xr:uid="{20704B31-7F23-4382-89BD-C5BF558F08F2}"/>
    <cellStyle name="Comma 3 3 2 3 2 4 4 4" xfId="25628" xr:uid="{4D6F6C3F-7D6B-438D-B6DA-DB77444A38B6}"/>
    <cellStyle name="Comma 3 3 2 3 2 4 5" xfId="8818" xr:uid="{EAB35557-E28F-4EAD-ABEB-0A4E91F5ACF5}"/>
    <cellStyle name="Comma 3 3 2 3 2 4 5 2" xfId="52409" xr:uid="{BC9793E7-C6FE-402B-9547-36C7F3CF769A}"/>
    <cellStyle name="Comma 3 3 2 3 2 4 5 3" xfId="39019" xr:uid="{1456265F-AA8E-47B4-966B-42D979BA0374}"/>
    <cellStyle name="Comma 3 3 2 3 2 4 6" xfId="11444" xr:uid="{E37A418D-8A7F-4EC6-9C21-FAD20AE97B0E}"/>
    <cellStyle name="Comma 3 3 2 3 2 4 6 2" xfId="55034" xr:uid="{195F86C4-687A-4E56-87D2-01D26E6B32B0}"/>
    <cellStyle name="Comma 3 3 2 3 2 4 6 3" xfId="41644" xr:uid="{8B38CDEB-4D91-4E84-9C01-7C3F359E41C4}"/>
    <cellStyle name="Comma 3 3 2 3 2 4 7" xfId="14597" xr:uid="{1B3AEB8D-D026-45B0-9F1F-042BA0F48167}"/>
    <cellStyle name="Comma 3 3 2 3 2 4 7 2" xfId="44270" xr:uid="{CC638A2F-03AA-43FA-BF03-CDCE60F4B568}"/>
    <cellStyle name="Comma 3 3 2 3 2 4 8" xfId="57660" xr:uid="{E8484A0A-67E2-40D6-AD7E-57F863EF5B06}"/>
    <cellStyle name="Comma 3 3 2 3 2 4 9" xfId="60287" xr:uid="{9F8F29FB-24A6-4D13-9B85-144C09E91088}"/>
    <cellStyle name="Comma 3 3 2 3 2 5" xfId="1219" xr:uid="{08AFFE41-2A69-4469-8D3E-AB6D55EEDE9C}"/>
    <cellStyle name="Comma 3 3 2 3 2 5 10" xfId="20656" xr:uid="{AC9ACAC2-5545-4F4D-892B-C3B6C95612F3}"/>
    <cellStyle name="Comma 3 3 2 3 2 5 2" xfId="6472" xr:uid="{FABA613C-A896-4C90-B215-6D1B8EF113BF}"/>
    <cellStyle name="Comma 3 3 2 3 2 5 2 2" xfId="18030" xr:uid="{7F5CF504-818E-41D1-83CC-F4F5A8CAEC4D}"/>
    <cellStyle name="Comma 3 3 2 3 2 5 2 2 2" xfId="47437" xr:uid="{5926DBE6-F0EA-4866-97E0-E760BD5BE8FF}"/>
    <cellStyle name="Comma 3 3 2 3 2 5 2 2 3" xfId="28534" xr:uid="{EBE14CC5-0D7D-46B9-865A-DCBB42A37598}"/>
    <cellStyle name="Comma 3 3 2 3 2 5 2 3" xfId="34047" xr:uid="{E2A9EDEC-8EF3-412A-9721-C5F26419DC17}"/>
    <cellStyle name="Comma 3 3 2 3 2 5 2 4" xfId="23282" xr:uid="{5B1BE33F-6FB7-4091-9826-6FE4142C7A3B}"/>
    <cellStyle name="Comma 3 3 2 3 2 5 3" xfId="3847" xr:uid="{25F028E2-D2EB-47DF-8B52-66C04D271CBC}"/>
    <cellStyle name="Comma 3 3 2 3 2 5 3 2" xfId="50063" xr:uid="{5D3478D3-4120-4D57-A7F1-84BC8E1B59DF}"/>
    <cellStyle name="Comma 3 3 2 3 2 5 3 3" xfId="36673" xr:uid="{F15745F5-38E9-4236-8C1D-4D78636DCCB6}"/>
    <cellStyle name="Comma 3 3 2 3 2 5 3 4" xfId="25908" xr:uid="{D0D43FB4-D053-4185-9419-D43950945789}"/>
    <cellStyle name="Comma 3 3 2 3 2 5 4" xfId="9098" xr:uid="{3E59D293-FCA1-422E-BAAA-938378A1EE6D}"/>
    <cellStyle name="Comma 3 3 2 3 2 5 4 2" xfId="52689" xr:uid="{A57BBC76-D82E-4FDB-8111-7BFEC6B02D55}"/>
    <cellStyle name="Comma 3 3 2 3 2 5 4 3" xfId="39299" xr:uid="{0601CAE8-ED13-428F-AFF7-709505BBED56}"/>
    <cellStyle name="Comma 3 3 2 3 2 5 5" xfId="11724" xr:uid="{7CD91DF6-32EC-46A3-9E43-49F37E93BE68}"/>
    <cellStyle name="Comma 3 3 2 3 2 5 5 2" xfId="55314" xr:uid="{3A547307-CF57-49BF-96C6-62715E5167CD}"/>
    <cellStyle name="Comma 3 3 2 3 2 5 5 3" xfId="41924" xr:uid="{51198B47-2C90-44A0-88D3-A2446096ABC3}"/>
    <cellStyle name="Comma 3 3 2 3 2 5 6" xfId="14877" xr:uid="{485A30F0-7E8E-4BF4-91BE-86A3463C523E}"/>
    <cellStyle name="Comma 3 3 2 3 2 5 6 2" xfId="44550" xr:uid="{0983B1CA-0051-4298-A233-22C7881F2BCC}"/>
    <cellStyle name="Comma 3 3 2 3 2 5 7" xfId="57940" xr:uid="{F182F4B6-B496-4459-95F6-F5DDE6E10CE6}"/>
    <cellStyle name="Comma 3 3 2 3 2 5 8" xfId="60567" xr:uid="{13B3A4BE-EDB5-4E79-81B5-26635C37CFF4}"/>
    <cellStyle name="Comma 3 3 2 3 2 5 9" xfId="31160" xr:uid="{D6EA294B-3E1E-4851-A77D-9D97DD5D4244}"/>
    <cellStyle name="Comma 3 3 2 3 2 6" xfId="1482" xr:uid="{9B87AF19-ADF3-4135-B6ED-2317E99BD5A5}"/>
    <cellStyle name="Comma 3 3 2 3 2 6 10" xfId="20918" xr:uid="{0F8D2042-2421-4DB4-BC68-247C347A5643}"/>
    <cellStyle name="Comma 3 3 2 3 2 6 2" xfId="6734" xr:uid="{6D880DA8-1DB0-4C8B-AA2F-DAE0A0297521}"/>
    <cellStyle name="Comma 3 3 2 3 2 6 2 2" xfId="18292" xr:uid="{E9D857B2-16C6-4CAF-B8D9-4FD0CA5DEECB}"/>
    <cellStyle name="Comma 3 3 2 3 2 6 2 2 2" xfId="47699" xr:uid="{A0427C18-5E47-421A-BC53-6F8D12E283EA}"/>
    <cellStyle name="Comma 3 3 2 3 2 6 2 2 3" xfId="28796" xr:uid="{42894511-AC54-4212-B8F9-1C6F5580C3B1}"/>
    <cellStyle name="Comma 3 3 2 3 2 6 2 3" xfId="34309" xr:uid="{FD70F7DB-2A71-40A5-8A12-A43A16B0E31A}"/>
    <cellStyle name="Comma 3 3 2 3 2 6 2 4" xfId="23544" xr:uid="{B6CD7A0E-8EAF-4B0A-81C1-6E3DE57ADE30}"/>
    <cellStyle name="Comma 3 3 2 3 2 6 3" xfId="4109" xr:uid="{0DDF344A-FB83-4F6C-9395-171C74384284}"/>
    <cellStyle name="Comma 3 3 2 3 2 6 3 2" xfId="50325" xr:uid="{51B9951E-0CC6-42D7-99D8-25FC96E6FA80}"/>
    <cellStyle name="Comma 3 3 2 3 2 6 3 3" xfId="36935" xr:uid="{613C5D0C-AA21-4787-A6B5-213D80C42094}"/>
    <cellStyle name="Comma 3 3 2 3 2 6 3 4" xfId="26170" xr:uid="{38A7FBA2-7723-40A8-8FF5-C14B23C37AAB}"/>
    <cellStyle name="Comma 3 3 2 3 2 6 4" xfId="9360" xr:uid="{29DBE1C2-4448-492B-9339-C4F51DD3C74F}"/>
    <cellStyle name="Comma 3 3 2 3 2 6 4 2" xfId="52951" xr:uid="{C8766A83-B3DC-4557-918E-FB5EF690AD5D}"/>
    <cellStyle name="Comma 3 3 2 3 2 6 4 3" xfId="39561" xr:uid="{60333D91-AB51-49E3-AB7A-C2650C45723B}"/>
    <cellStyle name="Comma 3 3 2 3 2 6 5" xfId="11986" xr:uid="{0F5E462E-F7F4-4668-B573-730F5E3AE22D}"/>
    <cellStyle name="Comma 3 3 2 3 2 6 5 2" xfId="55576" xr:uid="{EB94D1DD-2803-4351-88DC-24AC2F3490BA}"/>
    <cellStyle name="Comma 3 3 2 3 2 6 5 3" xfId="42186" xr:uid="{88154FFA-3B18-4A76-A9CC-862FF2EF1D45}"/>
    <cellStyle name="Comma 3 3 2 3 2 6 6" xfId="15139" xr:uid="{5AF90C14-ED54-4F21-B7BB-7A4C2B2AE304}"/>
    <cellStyle name="Comma 3 3 2 3 2 6 6 2" xfId="44812" xr:uid="{11446E6C-0EA4-48B5-B93A-3B6ED5E3CB69}"/>
    <cellStyle name="Comma 3 3 2 3 2 6 7" xfId="58202" xr:uid="{F0C44DB5-5CCC-462A-B787-67DD6FE6F769}"/>
    <cellStyle name="Comma 3 3 2 3 2 6 8" xfId="60829" xr:uid="{DFD77140-A0B1-4DBB-8A03-7AE3F8CF8CC6}"/>
    <cellStyle name="Comma 3 3 2 3 2 6 9" xfId="31422" xr:uid="{4B37A233-06FC-4A80-8FBD-5D73DD4D6395}"/>
    <cellStyle name="Comma 3 3 2 3 2 7" xfId="2525" xr:uid="{70982CE8-B33A-4B25-90DB-EA63C3042299}"/>
    <cellStyle name="Comma 3 3 2 3 2 7 10" xfId="21960" xr:uid="{DF04F0D9-24DE-4DA3-920B-DBEADC231203}"/>
    <cellStyle name="Comma 3 3 2 3 2 7 2" xfId="7776" xr:uid="{5B340798-E511-4EE0-94EF-4FAD3BEE1D57}"/>
    <cellStyle name="Comma 3 3 2 3 2 7 2 2" xfId="19334" xr:uid="{9918483A-3CE7-48E4-9709-E28CFC1C2DE0}"/>
    <cellStyle name="Comma 3 3 2 3 2 7 2 2 2" xfId="48741" xr:uid="{A29ED86E-1430-45C3-8ACF-0FC3AA1C75A1}"/>
    <cellStyle name="Comma 3 3 2 3 2 7 2 2 3" xfId="29838" xr:uid="{92CF1C71-9140-4EB1-B49F-17A28371A194}"/>
    <cellStyle name="Comma 3 3 2 3 2 7 2 3" xfId="35351" xr:uid="{DD04AF77-F3D5-44A7-AE5A-CFBF33B548CE}"/>
    <cellStyle name="Comma 3 3 2 3 2 7 2 4" xfId="24586" xr:uid="{74707302-1A64-4BAC-9DA3-75E4F38C8C8A}"/>
    <cellStyle name="Comma 3 3 2 3 2 7 3" xfId="5151" xr:uid="{95B1D1E8-06C2-48FB-AFBB-289807439B85}"/>
    <cellStyle name="Comma 3 3 2 3 2 7 3 2" xfId="51367" xr:uid="{B73B06BB-162B-469B-8E4A-8FE24DDC2718}"/>
    <cellStyle name="Comma 3 3 2 3 2 7 3 3" xfId="37977" xr:uid="{BDF2D983-0A39-4850-BD76-C5F01F083440}"/>
    <cellStyle name="Comma 3 3 2 3 2 7 3 4" xfId="27212" xr:uid="{C405D286-14CA-4CB1-B98A-73C682952AA3}"/>
    <cellStyle name="Comma 3 3 2 3 2 7 4" xfId="10402" xr:uid="{F0D8E6AF-B4C0-4B70-A3D8-28AAA5255FBF}"/>
    <cellStyle name="Comma 3 3 2 3 2 7 4 2" xfId="53993" xr:uid="{3DDC38AB-57F3-451F-A340-DB5A27EAF21F}"/>
    <cellStyle name="Comma 3 3 2 3 2 7 4 3" xfId="40603" xr:uid="{DC1714D3-124D-49DE-8C3B-F01A3F53E1CD}"/>
    <cellStyle name="Comma 3 3 2 3 2 7 5" xfId="13028" xr:uid="{3781ECC7-4458-4EAD-96C8-658BB51C5D56}"/>
    <cellStyle name="Comma 3 3 2 3 2 7 5 2" xfId="56618" xr:uid="{8B6AF3E3-9D9B-41B8-AC18-2159C054C55E}"/>
    <cellStyle name="Comma 3 3 2 3 2 7 5 3" xfId="43228" xr:uid="{48B7FE94-EB3D-4ED9-93DF-BA789CD2675E}"/>
    <cellStyle name="Comma 3 3 2 3 2 7 6" xfId="16181" xr:uid="{4CCE1E8B-EB07-435E-972F-673181F69230}"/>
    <cellStyle name="Comma 3 3 2 3 2 7 6 2" xfId="45854" xr:uid="{0935F429-52A9-470D-B471-C40C932EEA20}"/>
    <cellStyle name="Comma 3 3 2 3 2 7 7" xfId="59244" xr:uid="{70F9EACF-CBD2-4788-9805-21E8C8FFE4FF}"/>
    <cellStyle name="Comma 3 3 2 3 2 7 8" xfId="61871" xr:uid="{E0EB372F-4A2A-41CD-8F39-CC6CEE8A93F0}"/>
    <cellStyle name="Comma 3 3 2 3 2 7 9" xfId="32464" xr:uid="{A318568D-7F46-486D-B2DD-39061A2002A2}"/>
    <cellStyle name="Comma 3 3 2 3 2 8" xfId="5412" xr:uid="{9D179FA1-2C6B-4082-88A3-A333928D10FD}"/>
    <cellStyle name="Comma 3 3 2 3 2 8 2" xfId="16970" xr:uid="{92E7E52A-82F2-4238-BE26-30F726D600D3}"/>
    <cellStyle name="Comma 3 3 2 3 2 8 2 2" xfId="46116" xr:uid="{2A5405FD-BF03-40B6-874A-A2FC11FED666}"/>
    <cellStyle name="Comma 3 3 2 3 2 8 2 3" xfId="27474" xr:uid="{67701770-7F94-4B0D-9B85-1810356505FB}"/>
    <cellStyle name="Comma 3 3 2 3 2 8 3" xfId="13817" xr:uid="{65113B83-7334-4F5F-9F3B-9DA425DEEC84}"/>
    <cellStyle name="Comma 3 3 2 3 2 8 3 2" xfId="32726" xr:uid="{2B1A8BD0-7CE6-4AE3-971A-9BD65771F8C9}"/>
    <cellStyle name="Comma 3 3 2 3 2 8 4" xfId="22222" xr:uid="{84F5A31C-76E6-4FFF-A656-E49576BF16F3}"/>
    <cellStyle name="Comma 3 3 2 3 2 9" xfId="2787" xr:uid="{65B620FF-B402-46F3-9BCD-8EB56F8638DC}"/>
    <cellStyle name="Comma 3 3 2 3 2 9 2" xfId="16442" xr:uid="{F7BC461C-F6C2-4234-BC15-10C701580751}"/>
    <cellStyle name="Comma 3 3 2 3 2 9 2 2" xfId="46377" xr:uid="{94C03171-5811-4CE1-A335-32ED0689C134}"/>
    <cellStyle name="Comma 3 3 2 3 2 9 3" xfId="32987" xr:uid="{236E3620-8131-40D9-9FDA-8283E12242F6}"/>
    <cellStyle name="Comma 3 3 2 3 2 9 4" xfId="24848" xr:uid="{E2269957-F489-4E03-8DFD-339836569BA9}"/>
    <cellStyle name="Comma 3 3 2 3 3" xfId="189" xr:uid="{00000000-0005-0000-0000-0000AE000000}"/>
    <cellStyle name="Comma 3 3 2 3 3 10" xfId="8069" xr:uid="{6590E086-9C31-4E60-979D-F4310BDD9D0D}"/>
    <cellStyle name="Comma 3 3 2 3 3 10 2" xfId="49034" xr:uid="{F199D511-2B4F-4D13-80B5-755987E4C538}"/>
    <cellStyle name="Comma 3 3 2 3 3 10 3" xfId="35644" xr:uid="{51E46001-E995-45EC-9E58-8777D6B1128B}"/>
    <cellStyle name="Comma 3 3 2 3 3 11" xfId="10695" xr:uid="{B0A47321-DAFE-4852-9E6B-27DE540C3102}"/>
    <cellStyle name="Comma 3 3 2 3 3 11 2" xfId="51660" xr:uid="{F5DC6A73-5F1A-452F-8B81-028D2ABD5506}"/>
    <cellStyle name="Comma 3 3 2 3 3 11 3" xfId="38270" xr:uid="{9AB101D8-2DBB-4633-8E82-F9575CCB953D}"/>
    <cellStyle name="Comma 3 3 2 3 3 12" xfId="13320" xr:uid="{02CFC91F-51FB-424C-B0DC-CB821674089E}"/>
    <cellStyle name="Comma 3 3 2 3 3 12 2" xfId="54285" xr:uid="{BD78491B-6AC6-4778-82E8-006C229EBF2A}"/>
    <cellStyle name="Comma 3 3 2 3 3 12 3" xfId="40895" xr:uid="{9FDC54D6-B547-4664-800F-1A736B212B30}"/>
    <cellStyle name="Comma 3 3 2 3 3 13" xfId="43521" xr:uid="{99EA628C-8800-467E-B317-15A69C3CB1DE}"/>
    <cellStyle name="Comma 3 3 2 3 3 14" xfId="56911" xr:uid="{1F8A3E4A-9384-432F-9452-BD020955F6B2}"/>
    <cellStyle name="Comma 3 3 2 3 3 15" xfId="59538" xr:uid="{AB28A1BE-CAFE-49DA-AF2C-B194C4D22567}"/>
    <cellStyle name="Comma 3 3 2 3 3 16" xfId="30131" xr:uid="{DADCD62C-4C3E-4595-8BB4-92F2EE18EAC1}"/>
    <cellStyle name="Comma 3 3 2 3 3 17" xfId="19627" xr:uid="{FC5DA5A7-0224-4FD0-9FD3-09D52667F600}"/>
    <cellStyle name="Comma 3 3 2 3 3 2" xfId="450" xr:uid="{00000000-0005-0000-0000-0000AF000000}"/>
    <cellStyle name="Comma 3 3 2 3 3 2 10" xfId="30391" xr:uid="{722243C3-ECC8-46B9-A6F2-3F5DF36D8C0F}"/>
    <cellStyle name="Comma 3 3 2 3 3 2 11" xfId="19887" xr:uid="{23CD1BCD-B8EA-4001-B90C-6B7B7F0C07FD}"/>
    <cellStyle name="Comma 3 3 2 3 3 2 2" xfId="1773" xr:uid="{68A98378-7315-4840-89F7-F67C16AD1C7B}"/>
    <cellStyle name="Comma 3 3 2 3 3 2 2 10" xfId="21209" xr:uid="{995F0701-D10A-42F1-91A4-E7E9E21ACD13}"/>
    <cellStyle name="Comma 3 3 2 3 3 2 2 2" xfId="7025" xr:uid="{6EFEDF4E-BD38-4F3D-A868-59DA24026444}"/>
    <cellStyle name="Comma 3 3 2 3 3 2 2 2 2" xfId="18583" xr:uid="{FA38F0E6-B825-4EEA-923A-CFFB72D99561}"/>
    <cellStyle name="Comma 3 3 2 3 3 2 2 2 2 2" xfId="47990" xr:uid="{F6E260A7-E1D7-4BD2-92BF-D2B544ADCBAB}"/>
    <cellStyle name="Comma 3 3 2 3 3 2 2 2 2 3" xfId="29087" xr:uid="{A2D41C9B-C7BF-4582-A27D-21EF503A376C}"/>
    <cellStyle name="Comma 3 3 2 3 3 2 2 2 3" xfId="34600" xr:uid="{74A7AA89-B1B8-4FD8-8F3D-0138F8ED38D1}"/>
    <cellStyle name="Comma 3 3 2 3 3 2 2 2 4" xfId="23835" xr:uid="{8307C891-6505-438B-BAA1-AA0201351911}"/>
    <cellStyle name="Comma 3 3 2 3 3 2 2 3" xfId="4400" xr:uid="{93C85180-2C84-40D5-8428-B8BFF721420B}"/>
    <cellStyle name="Comma 3 3 2 3 3 2 2 3 2" xfId="50616" xr:uid="{3012FDC1-35F7-407E-95FF-C488FF25A5D9}"/>
    <cellStyle name="Comma 3 3 2 3 3 2 2 3 3" xfId="37226" xr:uid="{AA4D9D8D-3A8A-4928-B2BA-2987CC463F3C}"/>
    <cellStyle name="Comma 3 3 2 3 3 2 2 3 4" xfId="26461" xr:uid="{74FE2DAA-A279-4F79-ADC6-86F68181D797}"/>
    <cellStyle name="Comma 3 3 2 3 3 2 2 4" xfId="9651" xr:uid="{61074A05-0F64-4E2C-89BE-ADC8455CE196}"/>
    <cellStyle name="Comma 3 3 2 3 3 2 2 4 2" xfId="53242" xr:uid="{855C7BCC-EA10-4919-966E-4400C44A5A84}"/>
    <cellStyle name="Comma 3 3 2 3 3 2 2 4 3" xfId="39852" xr:uid="{1BDFB88C-F954-441A-81FF-40EA97ED3CFD}"/>
    <cellStyle name="Comma 3 3 2 3 3 2 2 5" xfId="12277" xr:uid="{FE0466B1-965B-4126-ADC2-0986CB1F1E29}"/>
    <cellStyle name="Comma 3 3 2 3 3 2 2 5 2" xfId="55867" xr:uid="{FBF91E11-C7B5-468A-9D8B-FA39AB07523E}"/>
    <cellStyle name="Comma 3 3 2 3 3 2 2 5 3" xfId="42477" xr:uid="{A5D59430-8761-4572-BCB0-8DD3A96823A3}"/>
    <cellStyle name="Comma 3 3 2 3 3 2 2 6" xfId="15430" xr:uid="{0B450AD8-61B7-4A1A-9F26-F434565206EB}"/>
    <cellStyle name="Comma 3 3 2 3 3 2 2 6 2" xfId="45103" xr:uid="{CE53FDAF-6563-4AB9-AD04-7E20C906D048}"/>
    <cellStyle name="Comma 3 3 2 3 3 2 2 7" xfId="58493" xr:uid="{B9D75300-6A72-425E-83AC-846B327CA7A3}"/>
    <cellStyle name="Comma 3 3 2 3 3 2 2 8" xfId="61120" xr:uid="{8FD9579F-14A3-4024-BA2E-F2A6A0A5A1BC}"/>
    <cellStyle name="Comma 3 3 2 3 3 2 2 9" xfId="31713" xr:uid="{75D4FA92-3F16-42F7-8B59-D5B312E47BA8}"/>
    <cellStyle name="Comma 3 3 2 3 3 2 3" xfId="5703" xr:uid="{94EF11CB-6FED-4730-8194-711E66AE6F93}"/>
    <cellStyle name="Comma 3 3 2 3 3 2 3 2" xfId="17261" xr:uid="{069335FC-7CC4-47D3-B30F-F5EFACA338C4}"/>
    <cellStyle name="Comma 3 3 2 3 3 2 3 2 2" xfId="46668" xr:uid="{87AFF2F0-7BB5-44C4-8481-923023912BB2}"/>
    <cellStyle name="Comma 3 3 2 3 3 2 3 2 3" xfId="27765" xr:uid="{41722A2B-CBE5-4332-9CA2-3C5C70E75D7D}"/>
    <cellStyle name="Comma 3 3 2 3 3 2 3 3" xfId="14108" xr:uid="{9CD0881D-79DC-451B-A6F4-AF1F1F8EAA92}"/>
    <cellStyle name="Comma 3 3 2 3 3 2 3 3 2" xfId="33278" xr:uid="{75D2ED6F-02CC-4832-8756-B653ED2BBD38}"/>
    <cellStyle name="Comma 3 3 2 3 3 2 3 4" xfId="22513" xr:uid="{773AA1DA-27DB-4041-B18D-991ACABBE642}"/>
    <cellStyle name="Comma 3 3 2 3 3 2 4" xfId="3078" xr:uid="{F046F120-BA28-465A-BCAE-9AB9E732D1A6}"/>
    <cellStyle name="Comma 3 3 2 3 3 2 4 2" xfId="16733" xr:uid="{2A94B80C-CAE1-4ECC-9E97-5C994AD470EC}"/>
    <cellStyle name="Comma 3 3 2 3 3 2 4 2 2" xfId="49294" xr:uid="{0E0CD26A-B0BC-44B5-9704-95132B2911EC}"/>
    <cellStyle name="Comma 3 3 2 3 3 2 4 3" xfId="35904" xr:uid="{11B3F2A9-D9A7-4D90-B61D-B5631588F548}"/>
    <cellStyle name="Comma 3 3 2 3 3 2 4 4" xfId="25139" xr:uid="{C6646786-0FE7-40D0-97BD-D6F526BB6F8A}"/>
    <cellStyle name="Comma 3 3 2 3 3 2 5" xfId="8329" xr:uid="{8CC1C5FC-5AD7-409F-ABB7-F67AFC8A94EB}"/>
    <cellStyle name="Comma 3 3 2 3 3 2 5 2" xfId="51920" xr:uid="{B6E19CFE-0E3F-4DF3-BBC6-6727FB17FEB9}"/>
    <cellStyle name="Comma 3 3 2 3 3 2 5 3" xfId="38530" xr:uid="{DB685E1E-EE78-409F-97C6-1F63F584B99D}"/>
    <cellStyle name="Comma 3 3 2 3 3 2 6" xfId="10955" xr:uid="{BF107FF5-0AD0-4FF9-8353-50A57BF3CC1D}"/>
    <cellStyle name="Comma 3 3 2 3 3 2 6 2" xfId="54545" xr:uid="{922523BA-7EEA-4C0C-9101-7A0FDA61A652}"/>
    <cellStyle name="Comma 3 3 2 3 3 2 6 3" xfId="41155" xr:uid="{6458EADE-7A40-4A18-BF13-6B7513F572B0}"/>
    <cellStyle name="Comma 3 3 2 3 3 2 7" xfId="13580" xr:uid="{A8E19068-5220-438D-B304-B25EC75A349E}"/>
    <cellStyle name="Comma 3 3 2 3 3 2 7 2" xfId="43781" xr:uid="{6F22F2EF-502F-40CB-A4DC-AA680792B738}"/>
    <cellStyle name="Comma 3 3 2 3 3 2 8" xfId="57171" xr:uid="{7904B791-5F18-4C2E-BB98-4F80DFDAD3FF}"/>
    <cellStyle name="Comma 3 3 2 3 3 2 9" xfId="59798" xr:uid="{6652FEB9-1FE1-43C0-BBC3-70A5B9ABC9DE}"/>
    <cellStyle name="Comma 3 3 2 3 3 3" xfId="710" xr:uid="{00000000-0005-0000-0000-0000B0000000}"/>
    <cellStyle name="Comma 3 3 2 3 3 3 10" xfId="30651" xr:uid="{7619527D-C461-4CFD-B715-D7DC8E1C06F6}"/>
    <cellStyle name="Comma 3 3 2 3 3 3 11" xfId="20147" xr:uid="{CD5FE21B-A30A-445C-8A10-1BB199A1452D}"/>
    <cellStyle name="Comma 3 3 2 3 3 3 2" xfId="2033" xr:uid="{FB1EC8C9-3C8F-49D5-A55B-B9E1C32B40D0}"/>
    <cellStyle name="Comma 3 3 2 3 3 3 2 10" xfId="21469" xr:uid="{468FED5C-E253-4B89-A18A-39BC3CE64A76}"/>
    <cellStyle name="Comma 3 3 2 3 3 3 2 2" xfId="7285" xr:uid="{2AA620CF-8C83-482A-AD82-4418AA5A4E28}"/>
    <cellStyle name="Comma 3 3 2 3 3 3 2 2 2" xfId="18843" xr:uid="{79258DEA-373D-4682-96F3-A119AF1650A0}"/>
    <cellStyle name="Comma 3 3 2 3 3 3 2 2 2 2" xfId="48250" xr:uid="{C3039997-E95F-44EF-8BDF-25212A15F6B8}"/>
    <cellStyle name="Comma 3 3 2 3 3 3 2 2 2 3" xfId="29347" xr:uid="{09AC3B9B-CA6D-4594-A916-9C8D6F26F7E6}"/>
    <cellStyle name="Comma 3 3 2 3 3 3 2 2 3" xfId="34860" xr:uid="{DDAA55E5-232D-4195-819C-45E8D93310D7}"/>
    <cellStyle name="Comma 3 3 2 3 3 3 2 2 4" xfId="24095" xr:uid="{28430664-1BE5-41AE-B17F-E4163570C6F6}"/>
    <cellStyle name="Comma 3 3 2 3 3 3 2 3" xfId="4660" xr:uid="{6EFB3D67-5A38-4DE6-B556-D7D12585E169}"/>
    <cellStyle name="Comma 3 3 2 3 3 3 2 3 2" xfId="50876" xr:uid="{98E641FD-5150-4260-8EC6-567E46086712}"/>
    <cellStyle name="Comma 3 3 2 3 3 3 2 3 3" xfId="37486" xr:uid="{7570C647-81D6-48F6-BBA3-6566682DBE23}"/>
    <cellStyle name="Comma 3 3 2 3 3 3 2 3 4" xfId="26721" xr:uid="{F45BF9DA-F601-4007-80E5-E88420D261AD}"/>
    <cellStyle name="Comma 3 3 2 3 3 3 2 4" xfId="9911" xr:uid="{10950BB3-EE7B-425C-A1CD-05F34E3C7B53}"/>
    <cellStyle name="Comma 3 3 2 3 3 3 2 4 2" xfId="53502" xr:uid="{C50997F9-6C83-4FBB-B09D-BCC5A80F98D5}"/>
    <cellStyle name="Comma 3 3 2 3 3 3 2 4 3" xfId="40112" xr:uid="{4BCCD0BB-A380-4ED3-85A6-ECD1F45F28E8}"/>
    <cellStyle name="Comma 3 3 2 3 3 3 2 5" xfId="12537" xr:uid="{DA475D5B-00DD-4DB3-A650-5F107BAB163E}"/>
    <cellStyle name="Comma 3 3 2 3 3 3 2 5 2" xfId="56127" xr:uid="{B980BA87-AD1C-4BCC-85B8-A978A679FF8F}"/>
    <cellStyle name="Comma 3 3 2 3 3 3 2 5 3" xfId="42737" xr:uid="{BD21A2F7-82FF-4980-937B-87ECA2A8DB12}"/>
    <cellStyle name="Comma 3 3 2 3 3 3 2 6" xfId="15690" xr:uid="{FC651035-32B0-498A-8522-8231E8D5DC96}"/>
    <cellStyle name="Comma 3 3 2 3 3 3 2 6 2" xfId="45363" xr:uid="{8AC4C4F7-AD1F-44E5-9358-CD69C2960588}"/>
    <cellStyle name="Comma 3 3 2 3 3 3 2 7" xfId="58753" xr:uid="{9559D22B-E782-4228-A59A-EA0881358974}"/>
    <cellStyle name="Comma 3 3 2 3 3 3 2 8" xfId="61380" xr:uid="{63AC59E3-22CC-4A6A-8F5E-C28CFF9F164D}"/>
    <cellStyle name="Comma 3 3 2 3 3 3 2 9" xfId="31973" xr:uid="{67C1EB69-D05B-4E59-B288-BBE359A82B4F}"/>
    <cellStyle name="Comma 3 3 2 3 3 3 3" xfId="5963" xr:uid="{8C5154AC-F90D-4239-BEA3-7045A62A5A6F}"/>
    <cellStyle name="Comma 3 3 2 3 3 3 3 2" xfId="17521" xr:uid="{581756E7-2FF9-4C3C-9CB6-1189469DD78E}"/>
    <cellStyle name="Comma 3 3 2 3 3 3 3 2 2" xfId="46928" xr:uid="{E91EF0D2-E4B9-4C80-B568-9389AAA44614}"/>
    <cellStyle name="Comma 3 3 2 3 3 3 3 2 3" xfId="28025" xr:uid="{9BB21811-5B36-4E55-B438-0C2B447E8F17}"/>
    <cellStyle name="Comma 3 3 2 3 3 3 3 3" xfId="33538" xr:uid="{E1FE421E-E079-4001-8374-6F1FA670ED0B}"/>
    <cellStyle name="Comma 3 3 2 3 3 3 3 4" xfId="22773" xr:uid="{113C42B3-A866-4986-AE45-77F523C2FB7C}"/>
    <cellStyle name="Comma 3 3 2 3 3 3 4" xfId="3338" xr:uid="{D45E222E-D2F4-4461-8552-0D2DD44ED7A8}"/>
    <cellStyle name="Comma 3 3 2 3 3 3 4 2" xfId="49554" xr:uid="{E063451C-A0E1-45FB-8FF1-0ED573DFB22C}"/>
    <cellStyle name="Comma 3 3 2 3 3 3 4 3" xfId="36164" xr:uid="{20BD5094-473A-4258-8EC5-B74B44DB9C0E}"/>
    <cellStyle name="Comma 3 3 2 3 3 3 4 4" xfId="25399" xr:uid="{CD9FB588-0236-47BD-A991-074CF38921F2}"/>
    <cellStyle name="Comma 3 3 2 3 3 3 5" xfId="8589" xr:uid="{9D637990-A919-45CD-9E47-C896028A1E75}"/>
    <cellStyle name="Comma 3 3 2 3 3 3 5 2" xfId="52180" xr:uid="{AA3C44C6-C903-493C-B37A-227AD9025532}"/>
    <cellStyle name="Comma 3 3 2 3 3 3 5 3" xfId="38790" xr:uid="{0BF3A260-C09D-4D93-94EA-EF1A06A15E71}"/>
    <cellStyle name="Comma 3 3 2 3 3 3 6" xfId="11215" xr:uid="{7A7FD285-48A1-4852-8E83-9B830FD5AAF8}"/>
    <cellStyle name="Comma 3 3 2 3 3 3 6 2" xfId="54805" xr:uid="{DA4299F9-A851-4D80-A570-4E6B65FC4842}"/>
    <cellStyle name="Comma 3 3 2 3 3 3 6 3" xfId="41415" xr:uid="{82F68325-BB35-4B55-9BA3-AE936732AFE2}"/>
    <cellStyle name="Comma 3 3 2 3 3 3 7" xfId="14368" xr:uid="{BB924AE1-E71E-4B94-B87A-29BA09001CAD}"/>
    <cellStyle name="Comma 3 3 2 3 3 3 7 2" xfId="44041" xr:uid="{0863E668-9CB2-4779-B952-79EDC256C08C}"/>
    <cellStyle name="Comma 3 3 2 3 3 3 8" xfId="57431" xr:uid="{23511F68-2301-4594-8399-678D8FCBF07F}"/>
    <cellStyle name="Comma 3 3 2 3 3 3 9" xfId="60058" xr:uid="{040A6D4C-B317-471D-B329-61FE88AA3707}"/>
    <cellStyle name="Comma 3 3 2 3 3 4" xfId="970" xr:uid="{00000000-0005-0000-0000-0000B1000000}"/>
    <cellStyle name="Comma 3 3 2 3 3 4 10" xfId="30911" xr:uid="{B112B5CB-CA3E-49E7-94C1-C04D70C070D5}"/>
    <cellStyle name="Comma 3 3 2 3 3 4 11" xfId="20407" xr:uid="{1CD24D26-8E7C-461B-9E68-0BDB19E0B7FD}"/>
    <cellStyle name="Comma 3 3 2 3 3 4 2" xfId="2293" xr:uid="{13BBD737-F758-4618-98BF-05F0E4ECC5EC}"/>
    <cellStyle name="Comma 3 3 2 3 3 4 2 10" xfId="21729" xr:uid="{3E10A935-6951-4D65-B418-6A16A691AC37}"/>
    <cellStyle name="Comma 3 3 2 3 3 4 2 2" xfId="7545" xr:uid="{89AECBEE-E064-4CB4-AF0C-E3724DB7EDC0}"/>
    <cellStyle name="Comma 3 3 2 3 3 4 2 2 2" xfId="19103" xr:uid="{E29E9D3F-2850-4BDF-8E85-A1E4848840DB}"/>
    <cellStyle name="Comma 3 3 2 3 3 4 2 2 2 2" xfId="48510" xr:uid="{C174E3E5-E788-4182-9590-25E6BA520356}"/>
    <cellStyle name="Comma 3 3 2 3 3 4 2 2 2 3" xfId="29607" xr:uid="{8713D35B-C025-45B7-BCF5-9A2C889C609E}"/>
    <cellStyle name="Comma 3 3 2 3 3 4 2 2 3" xfId="35120" xr:uid="{8E218530-BC9B-4CF2-B21D-2DDE94B5AE0C}"/>
    <cellStyle name="Comma 3 3 2 3 3 4 2 2 4" xfId="24355" xr:uid="{67E9D795-8869-46F4-B812-055BC95E24BD}"/>
    <cellStyle name="Comma 3 3 2 3 3 4 2 3" xfId="4920" xr:uid="{FF0197FB-3F47-4724-BCAF-D46A09AA2E74}"/>
    <cellStyle name="Comma 3 3 2 3 3 4 2 3 2" xfId="51136" xr:uid="{BF1B8DFC-E375-4A80-B9C6-B70B3B058B66}"/>
    <cellStyle name="Comma 3 3 2 3 3 4 2 3 3" xfId="37746" xr:uid="{372B5AF5-6D18-4509-9FC8-2466F62D3447}"/>
    <cellStyle name="Comma 3 3 2 3 3 4 2 3 4" xfId="26981" xr:uid="{7090A6C5-8823-4F6D-83A5-A2F7A9F63260}"/>
    <cellStyle name="Comma 3 3 2 3 3 4 2 4" xfId="10171" xr:uid="{72DE0B5B-8299-4FE7-A1ED-EC68BF42ACAE}"/>
    <cellStyle name="Comma 3 3 2 3 3 4 2 4 2" xfId="53762" xr:uid="{4CB15EBE-CE7B-4568-AFCC-9108AB7C2A46}"/>
    <cellStyle name="Comma 3 3 2 3 3 4 2 4 3" xfId="40372" xr:uid="{A5F954C4-2CD9-4DCA-8A3B-F3C79924E3FE}"/>
    <cellStyle name="Comma 3 3 2 3 3 4 2 5" xfId="12797" xr:uid="{90C247E6-6F02-48EB-B6B0-251305253D72}"/>
    <cellStyle name="Comma 3 3 2 3 3 4 2 5 2" xfId="56387" xr:uid="{104E6AD6-5EA8-4420-90FA-73598DD147FD}"/>
    <cellStyle name="Comma 3 3 2 3 3 4 2 5 3" xfId="42997" xr:uid="{A864FDB4-9F64-478C-BB03-39846DADA28B}"/>
    <cellStyle name="Comma 3 3 2 3 3 4 2 6" xfId="15950" xr:uid="{E9B0498B-48D7-4095-B5A3-575EF58B49E9}"/>
    <cellStyle name="Comma 3 3 2 3 3 4 2 6 2" xfId="45623" xr:uid="{5080A42C-7A8B-4C9F-A98E-02B6777B0C5A}"/>
    <cellStyle name="Comma 3 3 2 3 3 4 2 7" xfId="59013" xr:uid="{F83C37BA-9355-4FA6-A663-4B8146BADB06}"/>
    <cellStyle name="Comma 3 3 2 3 3 4 2 8" xfId="61640" xr:uid="{6D62AFA8-627A-4403-BCA4-9EC54B4F8479}"/>
    <cellStyle name="Comma 3 3 2 3 3 4 2 9" xfId="32233" xr:uid="{A68F2F81-BD15-4609-B6FE-8440AC86054A}"/>
    <cellStyle name="Comma 3 3 2 3 3 4 3" xfId="6223" xr:uid="{DA5F3EF3-B038-4978-BD25-F4C3D3F679A0}"/>
    <cellStyle name="Comma 3 3 2 3 3 4 3 2" xfId="17781" xr:uid="{01B5E245-4463-4E0A-98B3-E992BE1C7505}"/>
    <cellStyle name="Comma 3 3 2 3 3 4 3 2 2" xfId="47188" xr:uid="{0588033E-C316-4136-8860-B475E46F882A}"/>
    <cellStyle name="Comma 3 3 2 3 3 4 3 2 3" xfId="28285" xr:uid="{F8CE5CA6-715B-4C45-A086-DA610DA25462}"/>
    <cellStyle name="Comma 3 3 2 3 3 4 3 3" xfId="33798" xr:uid="{418F792E-9CDD-41A9-9867-918AC3BA8D57}"/>
    <cellStyle name="Comma 3 3 2 3 3 4 3 4" xfId="23033" xr:uid="{2180DEF2-90DD-4F0F-AE40-70EEC870A684}"/>
    <cellStyle name="Comma 3 3 2 3 3 4 4" xfId="3598" xr:uid="{855684C5-8DCA-455F-AA07-E0FD2CBEA5F0}"/>
    <cellStyle name="Comma 3 3 2 3 3 4 4 2" xfId="49814" xr:uid="{AFB172B6-B54B-4FAD-AC9B-2ECFF18965C3}"/>
    <cellStyle name="Comma 3 3 2 3 3 4 4 3" xfId="36424" xr:uid="{1082A9A4-1F14-4C6A-963D-105EF194D858}"/>
    <cellStyle name="Comma 3 3 2 3 3 4 4 4" xfId="25659" xr:uid="{94E90846-C2CB-447C-9EAF-230E40A7962E}"/>
    <cellStyle name="Comma 3 3 2 3 3 4 5" xfId="8849" xr:uid="{6318812C-85E5-4F77-A987-ACC25A93B7FE}"/>
    <cellStyle name="Comma 3 3 2 3 3 4 5 2" xfId="52440" xr:uid="{A11B9F14-4EB8-459B-A2A2-48A41977DE34}"/>
    <cellStyle name="Comma 3 3 2 3 3 4 5 3" xfId="39050" xr:uid="{0F702841-6B5E-485C-B4C8-9C195481A3F2}"/>
    <cellStyle name="Comma 3 3 2 3 3 4 6" xfId="11475" xr:uid="{417AA5D9-5F96-4B45-BC78-D98BA4BE5628}"/>
    <cellStyle name="Comma 3 3 2 3 3 4 6 2" xfId="55065" xr:uid="{1DD8FCCF-ECBC-45DC-9F83-E6691D8D46AA}"/>
    <cellStyle name="Comma 3 3 2 3 3 4 6 3" xfId="41675" xr:uid="{82CEE8B5-696F-4B70-8435-A69A0E6E5AE4}"/>
    <cellStyle name="Comma 3 3 2 3 3 4 7" xfId="14628" xr:uid="{EF4962A6-1FE7-40F0-ADD6-84A57C1574A2}"/>
    <cellStyle name="Comma 3 3 2 3 3 4 7 2" xfId="44301" xr:uid="{9A7AD159-ABC3-4A19-9088-AEC683CA629B}"/>
    <cellStyle name="Comma 3 3 2 3 3 4 8" xfId="57691" xr:uid="{E2D4D856-9B7F-4FCE-85E6-0D2699149149}"/>
    <cellStyle name="Comma 3 3 2 3 3 4 9" xfId="60318" xr:uid="{520AD7F2-761A-4D82-A988-DEBEFDF4F20F}"/>
    <cellStyle name="Comma 3 3 2 3 3 5" xfId="1250" xr:uid="{7B8128C1-EC63-4840-92FE-8E81D9BE7E0D}"/>
    <cellStyle name="Comma 3 3 2 3 3 5 10" xfId="20687" xr:uid="{4BBB425B-0511-4EDA-BD66-9662A6B7A075}"/>
    <cellStyle name="Comma 3 3 2 3 3 5 2" xfId="6503" xr:uid="{64F03553-558A-460F-A782-63C81DFC527C}"/>
    <cellStyle name="Comma 3 3 2 3 3 5 2 2" xfId="18061" xr:uid="{631AD795-D028-4B2A-88D0-1BE2BA1A888F}"/>
    <cellStyle name="Comma 3 3 2 3 3 5 2 2 2" xfId="47468" xr:uid="{5D167FD8-9B51-433C-9377-13FC25C1525A}"/>
    <cellStyle name="Comma 3 3 2 3 3 5 2 2 3" xfId="28565" xr:uid="{02DEE87A-ABE8-4BB9-A671-A06639FD7D21}"/>
    <cellStyle name="Comma 3 3 2 3 3 5 2 3" xfId="34078" xr:uid="{4EC8EFE9-206B-43F6-8CE2-4C121F1D69A0}"/>
    <cellStyle name="Comma 3 3 2 3 3 5 2 4" xfId="23313" xr:uid="{2E000F31-CF24-4545-9212-5E1431018F09}"/>
    <cellStyle name="Comma 3 3 2 3 3 5 3" xfId="3878" xr:uid="{2BDA4D79-4E8A-40F6-BBED-68DF2BB96680}"/>
    <cellStyle name="Comma 3 3 2 3 3 5 3 2" xfId="50094" xr:uid="{46ECD940-926F-4C9C-AC65-66F0767DF375}"/>
    <cellStyle name="Comma 3 3 2 3 3 5 3 3" xfId="36704" xr:uid="{4F3EA494-9828-4185-8E20-092D19D07692}"/>
    <cellStyle name="Comma 3 3 2 3 3 5 3 4" xfId="25939" xr:uid="{D38467A4-61CD-4217-980E-6CB096841531}"/>
    <cellStyle name="Comma 3 3 2 3 3 5 4" xfId="9129" xr:uid="{C9C54659-1EC5-45B6-A005-F85DCB4B7D7A}"/>
    <cellStyle name="Comma 3 3 2 3 3 5 4 2" xfId="52720" xr:uid="{3333D040-3DA9-4D59-8176-70B5F3CDDC24}"/>
    <cellStyle name="Comma 3 3 2 3 3 5 4 3" xfId="39330" xr:uid="{B0668751-D2C7-4DBC-BA9E-0FC7871BB4FA}"/>
    <cellStyle name="Comma 3 3 2 3 3 5 5" xfId="11755" xr:uid="{A11FEB58-6C37-40AD-AF17-37FF8D583346}"/>
    <cellStyle name="Comma 3 3 2 3 3 5 5 2" xfId="55345" xr:uid="{9CFF397F-8B80-48C0-B82E-F0EF4EEEE39D}"/>
    <cellStyle name="Comma 3 3 2 3 3 5 5 3" xfId="41955" xr:uid="{08B6FFE8-8618-48F2-A9CC-F61AF6D3E463}"/>
    <cellStyle name="Comma 3 3 2 3 3 5 6" xfId="14908" xr:uid="{12FE59FB-65EB-437F-8C26-F2AD8C8E42D3}"/>
    <cellStyle name="Comma 3 3 2 3 3 5 6 2" xfId="44581" xr:uid="{4B98C7A6-165F-45E4-A771-35EB49929F0E}"/>
    <cellStyle name="Comma 3 3 2 3 3 5 7" xfId="57971" xr:uid="{9666E89D-21DC-42AE-811F-80A9956EEE50}"/>
    <cellStyle name="Comma 3 3 2 3 3 5 8" xfId="60598" xr:uid="{FC1F1EF5-E99A-43FB-9691-C0A39FCE800A}"/>
    <cellStyle name="Comma 3 3 2 3 3 5 9" xfId="31191" xr:uid="{54962F4C-03CD-4448-9549-EE84ED45142C}"/>
    <cellStyle name="Comma 3 3 2 3 3 6" xfId="1513" xr:uid="{249B69B6-3541-4DB4-8505-7A29A1A30297}"/>
    <cellStyle name="Comma 3 3 2 3 3 6 10" xfId="20949" xr:uid="{ABD022E1-2AF5-499D-86A9-30F4909F90E0}"/>
    <cellStyle name="Comma 3 3 2 3 3 6 2" xfId="6765" xr:uid="{BE739A50-AF54-4A24-ACC5-02D6C5A591E0}"/>
    <cellStyle name="Comma 3 3 2 3 3 6 2 2" xfId="18323" xr:uid="{14A662AF-A708-4AA5-B586-76FAD2DC7CBD}"/>
    <cellStyle name="Comma 3 3 2 3 3 6 2 2 2" xfId="47730" xr:uid="{1D463E8E-CB0E-4481-87C1-925C220DF760}"/>
    <cellStyle name="Comma 3 3 2 3 3 6 2 2 3" xfId="28827" xr:uid="{21246907-4BB1-4BA3-BBA6-08F7C9F7A084}"/>
    <cellStyle name="Comma 3 3 2 3 3 6 2 3" xfId="34340" xr:uid="{B54F7E56-C513-4AD6-BB21-5D56EB8C4EDE}"/>
    <cellStyle name="Comma 3 3 2 3 3 6 2 4" xfId="23575" xr:uid="{E26D1DE6-D1E1-47BB-A719-F53BB8CB9775}"/>
    <cellStyle name="Comma 3 3 2 3 3 6 3" xfId="4140" xr:uid="{51A568B2-CBE1-4F57-B858-CCE807024997}"/>
    <cellStyle name="Comma 3 3 2 3 3 6 3 2" xfId="50356" xr:uid="{7C31ED4A-1B13-4C75-AFF0-B45A2E155CBF}"/>
    <cellStyle name="Comma 3 3 2 3 3 6 3 3" xfId="36966" xr:uid="{11C0717D-A430-470A-885B-A79412AC4A80}"/>
    <cellStyle name="Comma 3 3 2 3 3 6 3 4" xfId="26201" xr:uid="{75433DA7-065A-4E15-9D5F-E1F4D7CED073}"/>
    <cellStyle name="Comma 3 3 2 3 3 6 4" xfId="9391" xr:uid="{13193309-619E-4DB9-8214-09AA74D17B01}"/>
    <cellStyle name="Comma 3 3 2 3 3 6 4 2" xfId="52982" xr:uid="{1DB913EE-0C4E-475A-8D4C-5C914907CD85}"/>
    <cellStyle name="Comma 3 3 2 3 3 6 4 3" xfId="39592" xr:uid="{883079AA-D357-44C8-8A36-51DEDE24F5E4}"/>
    <cellStyle name="Comma 3 3 2 3 3 6 5" xfId="12017" xr:uid="{854A92CD-15E1-41E1-A8A4-A6E20A6B5BC4}"/>
    <cellStyle name="Comma 3 3 2 3 3 6 5 2" xfId="55607" xr:uid="{EC4D074B-B5DD-4829-B362-0C1EBF48930C}"/>
    <cellStyle name="Comma 3 3 2 3 3 6 5 3" xfId="42217" xr:uid="{11AFE97A-3897-4FFE-BB63-96925ADD3857}"/>
    <cellStyle name="Comma 3 3 2 3 3 6 6" xfId="15170" xr:uid="{FE553293-F7F9-40CC-8E13-671CCC561C94}"/>
    <cellStyle name="Comma 3 3 2 3 3 6 6 2" xfId="44843" xr:uid="{D211D68C-16D3-4604-A2B2-79AD28AF8374}"/>
    <cellStyle name="Comma 3 3 2 3 3 6 7" xfId="58233" xr:uid="{7BB9CC0E-DF64-445B-B373-D5C41C9C090C}"/>
    <cellStyle name="Comma 3 3 2 3 3 6 8" xfId="60860" xr:uid="{8F587B63-4DDB-4928-A1B8-7AA8A0D6ABB3}"/>
    <cellStyle name="Comma 3 3 2 3 3 6 9" xfId="31453" xr:uid="{B3810458-E398-487B-B495-507D4ECBB858}"/>
    <cellStyle name="Comma 3 3 2 3 3 7" xfId="2556" xr:uid="{3B6ECABB-E3EF-4C54-9E4D-65420A8376C3}"/>
    <cellStyle name="Comma 3 3 2 3 3 7 10" xfId="21991" xr:uid="{80056D2E-175D-4EAA-8BBF-575257A43114}"/>
    <cellStyle name="Comma 3 3 2 3 3 7 2" xfId="7807" xr:uid="{9FDA2A03-181A-41F5-AFF7-D52560D6C6F6}"/>
    <cellStyle name="Comma 3 3 2 3 3 7 2 2" xfId="19365" xr:uid="{EF3490A6-BC97-4969-92C2-BF08276D7342}"/>
    <cellStyle name="Comma 3 3 2 3 3 7 2 2 2" xfId="48772" xr:uid="{452D72A0-80CB-4FC5-B0C1-DEAEA1223E83}"/>
    <cellStyle name="Comma 3 3 2 3 3 7 2 2 3" xfId="29869" xr:uid="{7F768A4A-D668-4558-8FD6-9C7B372C5C77}"/>
    <cellStyle name="Comma 3 3 2 3 3 7 2 3" xfId="35382" xr:uid="{37BA14FB-E37E-4E09-A9F1-EC032AC3DA58}"/>
    <cellStyle name="Comma 3 3 2 3 3 7 2 4" xfId="24617" xr:uid="{72F73931-440B-4525-AE81-5BB12F4BE0F4}"/>
    <cellStyle name="Comma 3 3 2 3 3 7 3" xfId="5182" xr:uid="{D481786B-2CBC-4328-8322-CFBD874A739F}"/>
    <cellStyle name="Comma 3 3 2 3 3 7 3 2" xfId="51398" xr:uid="{98F2C974-5D59-4E59-B0C7-E90038AC3C12}"/>
    <cellStyle name="Comma 3 3 2 3 3 7 3 3" xfId="38008" xr:uid="{4CE9B302-CF56-4F79-9BD0-C1FB30C2B2AE}"/>
    <cellStyle name="Comma 3 3 2 3 3 7 3 4" xfId="27243" xr:uid="{337ED9A9-C64C-45E7-BE65-DD66634D82D9}"/>
    <cellStyle name="Comma 3 3 2 3 3 7 4" xfId="10433" xr:uid="{6F818309-6A0E-476A-95A1-32791189DC5B}"/>
    <cellStyle name="Comma 3 3 2 3 3 7 4 2" xfId="54024" xr:uid="{34B0DEB1-96B6-41EE-BAC2-C45C366DC956}"/>
    <cellStyle name="Comma 3 3 2 3 3 7 4 3" xfId="40634" xr:uid="{AC32C88D-35DE-4DCE-B7FB-7D58BE9FE93B}"/>
    <cellStyle name="Comma 3 3 2 3 3 7 5" xfId="13059" xr:uid="{D62A7454-5C8E-4143-A55B-D358E90B2EB1}"/>
    <cellStyle name="Comma 3 3 2 3 3 7 5 2" xfId="56649" xr:uid="{258DABA7-A16C-4FBB-9F51-39645FCA6BAD}"/>
    <cellStyle name="Comma 3 3 2 3 3 7 5 3" xfId="43259" xr:uid="{F8D4D996-C023-48B8-877F-147794C30DEA}"/>
    <cellStyle name="Comma 3 3 2 3 3 7 6" xfId="16212" xr:uid="{2B9D08F3-AFC3-459B-9198-43D4E0DB0F0C}"/>
    <cellStyle name="Comma 3 3 2 3 3 7 6 2" xfId="45885" xr:uid="{780DC44D-773B-4F87-AE48-3B97E7B4A2F8}"/>
    <cellStyle name="Comma 3 3 2 3 3 7 7" xfId="59275" xr:uid="{946E0EE7-3695-4728-83E8-FC88BC389A99}"/>
    <cellStyle name="Comma 3 3 2 3 3 7 8" xfId="61902" xr:uid="{229359E3-B51D-4C42-A97A-CBEB55C874DF}"/>
    <cellStyle name="Comma 3 3 2 3 3 7 9" xfId="32495" xr:uid="{736F39F1-022A-49F4-A768-23E03FE552A9}"/>
    <cellStyle name="Comma 3 3 2 3 3 8" xfId="5443" xr:uid="{923E9CA1-C291-4B89-9F4E-3A2576EEC825}"/>
    <cellStyle name="Comma 3 3 2 3 3 8 2" xfId="17001" xr:uid="{E94992EC-855A-4286-9763-75D77EEFC175}"/>
    <cellStyle name="Comma 3 3 2 3 3 8 2 2" xfId="46147" xr:uid="{92736C7F-95BC-4D0B-82F0-1159A8A802E7}"/>
    <cellStyle name="Comma 3 3 2 3 3 8 2 3" xfId="27505" xr:uid="{77FE82CA-4671-439D-B1F2-95D3BBE6F632}"/>
    <cellStyle name="Comma 3 3 2 3 3 8 3" xfId="13848" xr:uid="{AFEBE5EC-9307-4B8C-B574-537993E1A5A4}"/>
    <cellStyle name="Comma 3 3 2 3 3 8 3 2" xfId="32757" xr:uid="{6096FCC1-A686-4D7C-BAAA-23AC422A37E5}"/>
    <cellStyle name="Comma 3 3 2 3 3 8 4" xfId="22253" xr:uid="{C30063E8-FD87-4A80-A097-F7D36017D6D0}"/>
    <cellStyle name="Comma 3 3 2 3 3 9" xfId="2818" xr:uid="{34C691D4-4951-4375-9F08-2719358947A1}"/>
    <cellStyle name="Comma 3 3 2 3 3 9 2" xfId="16473" xr:uid="{4EB3E465-D6F8-4856-8A46-5C41409123EB}"/>
    <cellStyle name="Comma 3 3 2 3 3 9 2 2" xfId="46408" xr:uid="{392A0049-4C54-4ABE-B043-FBE9C8641CEF}"/>
    <cellStyle name="Comma 3 3 2 3 3 9 3" xfId="33018" xr:uid="{7DC68B73-51FE-4C99-ABB1-368C581CC695}"/>
    <cellStyle name="Comma 3 3 2 3 3 9 4" xfId="24879" xr:uid="{C54C3282-C7B8-47D6-97F5-F0BDBBED7743}"/>
    <cellStyle name="Comma 3 3 2 3 4" xfId="312" xr:uid="{00000000-0005-0000-0000-0000B2000000}"/>
    <cellStyle name="Comma 3 3 2 3 4 10" xfId="30253" xr:uid="{BD069284-5F61-430E-9E58-1E4585C90DA2}"/>
    <cellStyle name="Comma 3 3 2 3 4 11" xfId="19749" xr:uid="{54E2D0A7-7180-4537-8867-7C7F11DD7FB8}"/>
    <cellStyle name="Comma 3 3 2 3 4 2" xfId="1635" xr:uid="{1DF2DB41-5459-4964-B016-ECE39AE0ACF6}"/>
    <cellStyle name="Comma 3 3 2 3 4 2 10" xfId="21071" xr:uid="{FE3A33C1-2410-47C5-BFC0-6FF9F44C941E}"/>
    <cellStyle name="Comma 3 3 2 3 4 2 2" xfId="6887" xr:uid="{8BF10131-1783-435C-909A-23E377DD14B9}"/>
    <cellStyle name="Comma 3 3 2 3 4 2 2 2" xfId="18445" xr:uid="{F3D7ED6C-735C-4056-9658-0183D1BB5450}"/>
    <cellStyle name="Comma 3 3 2 3 4 2 2 2 2" xfId="47852" xr:uid="{53B4CAB8-631C-44DC-8FEC-E435B3F0BE7B}"/>
    <cellStyle name="Comma 3 3 2 3 4 2 2 2 3" xfId="28949" xr:uid="{2270C262-0209-45A0-9728-C42C40384EC9}"/>
    <cellStyle name="Comma 3 3 2 3 4 2 2 3" xfId="34462" xr:uid="{F9F83F91-B4D0-4784-94FF-839847BB55B6}"/>
    <cellStyle name="Comma 3 3 2 3 4 2 2 4" xfId="23697" xr:uid="{860A5916-063B-4F90-9680-2F1F6431245A}"/>
    <cellStyle name="Comma 3 3 2 3 4 2 3" xfId="4262" xr:uid="{E63DFD36-3915-4B83-BE8E-3BC5059CB7C5}"/>
    <cellStyle name="Comma 3 3 2 3 4 2 3 2" xfId="50478" xr:uid="{5E24BFC9-F4FD-44DE-9379-97C88E8A751E}"/>
    <cellStyle name="Comma 3 3 2 3 4 2 3 3" xfId="37088" xr:uid="{AA571DF7-4221-4FF1-9568-A0353A8368FF}"/>
    <cellStyle name="Comma 3 3 2 3 4 2 3 4" xfId="26323" xr:uid="{2753405C-527B-41BB-B80B-252E2397791A}"/>
    <cellStyle name="Comma 3 3 2 3 4 2 4" xfId="9513" xr:uid="{F23EFF7A-6EE1-4733-85D7-3DFA3375F4D5}"/>
    <cellStyle name="Comma 3 3 2 3 4 2 4 2" xfId="53104" xr:uid="{A2655CA5-70F1-44AE-BBFA-F82FBE1A230E}"/>
    <cellStyle name="Comma 3 3 2 3 4 2 4 3" xfId="39714" xr:uid="{7409A6FC-97AD-4C72-ABC0-C9F0AD05EFA2}"/>
    <cellStyle name="Comma 3 3 2 3 4 2 5" xfId="12139" xr:uid="{179D8ACB-593C-40B2-98DE-3BCA3607586E}"/>
    <cellStyle name="Comma 3 3 2 3 4 2 5 2" xfId="55729" xr:uid="{418B132C-EA49-41BD-A786-7AD61D0E6127}"/>
    <cellStyle name="Comma 3 3 2 3 4 2 5 3" xfId="42339" xr:uid="{B290ECCB-64CA-49A1-943B-946B890CB85C}"/>
    <cellStyle name="Comma 3 3 2 3 4 2 6" xfId="15292" xr:uid="{8EB2E6FD-1979-4BDB-8B65-1CF15D45563E}"/>
    <cellStyle name="Comma 3 3 2 3 4 2 6 2" xfId="44965" xr:uid="{C07897E9-218E-4BA7-A0E1-71234C10D504}"/>
    <cellStyle name="Comma 3 3 2 3 4 2 7" xfId="58355" xr:uid="{4E2B00E9-FBAC-4333-9320-17FDAE3B6AF3}"/>
    <cellStyle name="Comma 3 3 2 3 4 2 8" xfId="60982" xr:uid="{F16C9961-7E55-48F8-9F86-56B0579143E2}"/>
    <cellStyle name="Comma 3 3 2 3 4 2 9" xfId="31575" xr:uid="{5B01FF31-801B-4FB9-BFCD-48291E77CB67}"/>
    <cellStyle name="Comma 3 3 2 3 4 3" xfId="5565" xr:uid="{A0E6E82B-16BA-4562-9C03-697CC5404411}"/>
    <cellStyle name="Comma 3 3 2 3 4 3 2" xfId="17123" xr:uid="{22561F6B-8942-4C3A-8E70-9B9F3D851681}"/>
    <cellStyle name="Comma 3 3 2 3 4 3 2 2" xfId="46530" xr:uid="{1F3038F5-5A58-4B35-9289-780E4FE0C154}"/>
    <cellStyle name="Comma 3 3 2 3 4 3 2 3" xfId="27627" xr:uid="{8C70957F-5457-4A2D-9617-D16F38F5192C}"/>
    <cellStyle name="Comma 3 3 2 3 4 3 3" xfId="13970" xr:uid="{5505DBA4-4B24-4D21-A2E9-49F1FCE30DCE}"/>
    <cellStyle name="Comma 3 3 2 3 4 3 3 2" xfId="33140" xr:uid="{AF7CAB00-0476-43A5-BBB0-8E07AD010C31}"/>
    <cellStyle name="Comma 3 3 2 3 4 3 4" xfId="22375" xr:uid="{29D87AD8-16F4-4EAC-AC73-74DE1DE1A1C3}"/>
    <cellStyle name="Comma 3 3 2 3 4 4" xfId="2940" xr:uid="{30015477-7BC6-46B4-9F82-ECD1C29CC92D}"/>
    <cellStyle name="Comma 3 3 2 3 4 4 2" xfId="16595" xr:uid="{0E453918-A849-45B7-B82F-428462B5325F}"/>
    <cellStyle name="Comma 3 3 2 3 4 4 2 2" xfId="49156" xr:uid="{315C1010-F33A-4838-85F2-A1ED39EB7BBD}"/>
    <cellStyle name="Comma 3 3 2 3 4 4 3" xfId="35766" xr:uid="{B5087FF2-3B25-4C42-B7DF-AF581568FDA6}"/>
    <cellStyle name="Comma 3 3 2 3 4 4 4" xfId="25001" xr:uid="{AF4BA99B-278A-44B6-954A-55F65764E55B}"/>
    <cellStyle name="Comma 3 3 2 3 4 5" xfId="8191" xr:uid="{E87ADA4C-669D-4216-9E7E-88F609E500F6}"/>
    <cellStyle name="Comma 3 3 2 3 4 5 2" xfId="51782" xr:uid="{6FD71025-446F-44B9-BB9F-9472AEC5F681}"/>
    <cellStyle name="Comma 3 3 2 3 4 5 3" xfId="38392" xr:uid="{52BD93CD-0DB6-48CF-93C3-31457D96ED08}"/>
    <cellStyle name="Comma 3 3 2 3 4 6" xfId="10817" xr:uid="{BA116E61-BC4C-49EA-A16E-919D78E1E85A}"/>
    <cellStyle name="Comma 3 3 2 3 4 6 2" xfId="54407" xr:uid="{B28E7FD2-04B9-4548-8AA7-101274FC9123}"/>
    <cellStyle name="Comma 3 3 2 3 4 6 3" xfId="41017" xr:uid="{4282FA69-80A7-49C4-9791-7A2C9563D0F4}"/>
    <cellStyle name="Comma 3 3 2 3 4 7" xfId="13442" xr:uid="{014E0F5A-49C7-4FE0-9132-E35663D98247}"/>
    <cellStyle name="Comma 3 3 2 3 4 7 2" xfId="43643" xr:uid="{FD18E258-E383-4240-8360-C66C335B6B6B}"/>
    <cellStyle name="Comma 3 3 2 3 4 8" xfId="57033" xr:uid="{547B6A79-03C0-4139-BA0A-A4ED59071DF1}"/>
    <cellStyle name="Comma 3 3 2 3 4 9" xfId="59660" xr:uid="{7CDE9139-4D74-43DC-9FD0-D3464E17761A}"/>
    <cellStyle name="Comma 3 3 2 3 5" xfId="572" xr:uid="{00000000-0005-0000-0000-0000B3000000}"/>
    <cellStyle name="Comma 3 3 2 3 5 10" xfId="30513" xr:uid="{71319ECA-526F-4744-9152-AFD6C092F14F}"/>
    <cellStyle name="Comma 3 3 2 3 5 11" xfId="20009" xr:uid="{9DC3E254-1276-4A6A-8905-B7F270BDD5E3}"/>
    <cellStyle name="Comma 3 3 2 3 5 2" xfId="1895" xr:uid="{A578469C-80C0-4993-9E02-167E982882E9}"/>
    <cellStyle name="Comma 3 3 2 3 5 2 10" xfId="21331" xr:uid="{0BC68729-E50A-418D-A0BD-0DD394298B71}"/>
    <cellStyle name="Comma 3 3 2 3 5 2 2" xfId="7147" xr:uid="{F3E92B6D-5AC7-4439-A7B2-49B27DF8592D}"/>
    <cellStyle name="Comma 3 3 2 3 5 2 2 2" xfId="18705" xr:uid="{08157A39-2944-4103-A71B-91A3C3C8CE32}"/>
    <cellStyle name="Comma 3 3 2 3 5 2 2 2 2" xfId="48112" xr:uid="{8524CC9C-21E0-4D24-8025-F922EB9D9860}"/>
    <cellStyle name="Comma 3 3 2 3 5 2 2 2 3" xfId="29209" xr:uid="{92224F7D-3848-442C-9DC4-3CA4E9751F71}"/>
    <cellStyle name="Comma 3 3 2 3 5 2 2 3" xfId="34722" xr:uid="{FCEC0595-1DCE-439B-8BD6-1DBB9E321908}"/>
    <cellStyle name="Comma 3 3 2 3 5 2 2 4" xfId="23957" xr:uid="{F750E19F-3559-4662-8D27-0AA887CCE128}"/>
    <cellStyle name="Comma 3 3 2 3 5 2 3" xfId="4522" xr:uid="{E5C42554-AB96-483D-8DDB-3D8DC580A643}"/>
    <cellStyle name="Comma 3 3 2 3 5 2 3 2" xfId="50738" xr:uid="{8EF3A72C-1F58-460F-9F5F-7FEF59B5284D}"/>
    <cellStyle name="Comma 3 3 2 3 5 2 3 3" xfId="37348" xr:uid="{BE0EE656-9C6D-4738-91BC-28AFE217062F}"/>
    <cellStyle name="Comma 3 3 2 3 5 2 3 4" xfId="26583" xr:uid="{192D5D52-0340-443A-B12E-1E4EB257CBCF}"/>
    <cellStyle name="Comma 3 3 2 3 5 2 4" xfId="9773" xr:uid="{46A0DA68-947C-4EF0-B9A9-36DEDE202403}"/>
    <cellStyle name="Comma 3 3 2 3 5 2 4 2" xfId="53364" xr:uid="{F65BABBF-F824-431F-B2AD-866905383511}"/>
    <cellStyle name="Comma 3 3 2 3 5 2 4 3" xfId="39974" xr:uid="{A7831DDD-EF00-4750-B142-26E003154D7E}"/>
    <cellStyle name="Comma 3 3 2 3 5 2 5" xfId="12399" xr:uid="{F44ABB78-5CC1-4E68-8663-3ED085AA5975}"/>
    <cellStyle name="Comma 3 3 2 3 5 2 5 2" xfId="55989" xr:uid="{D97080ED-8544-44B3-AEC0-B3FC1B44A280}"/>
    <cellStyle name="Comma 3 3 2 3 5 2 5 3" xfId="42599" xr:uid="{92EF0EA2-9A3A-45D0-B374-A39EE62435C0}"/>
    <cellStyle name="Comma 3 3 2 3 5 2 6" xfId="15552" xr:uid="{BD296B0E-0746-4ED2-A7D6-581F442032E4}"/>
    <cellStyle name="Comma 3 3 2 3 5 2 6 2" xfId="45225" xr:uid="{99B5AE25-965F-4063-BEC2-5270CF19F56E}"/>
    <cellStyle name="Comma 3 3 2 3 5 2 7" xfId="58615" xr:uid="{6334DB13-84A1-4CEE-B436-0DE60E23037F}"/>
    <cellStyle name="Comma 3 3 2 3 5 2 8" xfId="61242" xr:uid="{C1B0E858-5B76-4BD9-B084-C6C0C80143E7}"/>
    <cellStyle name="Comma 3 3 2 3 5 2 9" xfId="31835" xr:uid="{1787A80F-C935-45B0-A546-A1BE9F122721}"/>
    <cellStyle name="Comma 3 3 2 3 5 3" xfId="5825" xr:uid="{AB17213F-0E08-46DB-8F35-2FE873D69A6E}"/>
    <cellStyle name="Comma 3 3 2 3 5 3 2" xfId="17383" xr:uid="{FC211295-EF55-4345-A04C-EB8A5554EE9E}"/>
    <cellStyle name="Comma 3 3 2 3 5 3 2 2" xfId="46790" xr:uid="{3B72C506-05D8-4AE8-8B89-BDFEFE14C852}"/>
    <cellStyle name="Comma 3 3 2 3 5 3 2 3" xfId="27887" xr:uid="{7CA5863D-9CDD-4BB4-BEAF-597D9B2D4B40}"/>
    <cellStyle name="Comma 3 3 2 3 5 3 3" xfId="33400" xr:uid="{5BDEC18C-A497-4F6F-9A1F-E20DA6366263}"/>
    <cellStyle name="Comma 3 3 2 3 5 3 4" xfId="22635" xr:uid="{2C2EB6DC-9E2D-4202-9DD9-5224433FCD26}"/>
    <cellStyle name="Comma 3 3 2 3 5 4" xfId="3200" xr:uid="{8564322C-6CA4-4737-853A-916BB8A84CB3}"/>
    <cellStyle name="Comma 3 3 2 3 5 4 2" xfId="49416" xr:uid="{5B1E64D6-0C20-446C-9059-0E7717ECEB36}"/>
    <cellStyle name="Comma 3 3 2 3 5 4 3" xfId="36026" xr:uid="{4E2D28E3-73F8-40B8-B6BB-1A78019568E4}"/>
    <cellStyle name="Comma 3 3 2 3 5 4 4" xfId="25261" xr:uid="{B215A939-8A59-414C-ACB0-54CD3C05FA69}"/>
    <cellStyle name="Comma 3 3 2 3 5 5" xfId="8451" xr:uid="{C12DB789-D358-4DD3-B35C-960A0FFEB150}"/>
    <cellStyle name="Comma 3 3 2 3 5 5 2" xfId="52042" xr:uid="{0448B4BB-7D14-46FF-9C9B-94D46DFB10A9}"/>
    <cellStyle name="Comma 3 3 2 3 5 5 3" xfId="38652" xr:uid="{80FEF1B7-6C58-42B1-A9D8-AE3ED939C4F8}"/>
    <cellStyle name="Comma 3 3 2 3 5 6" xfId="11077" xr:uid="{654B4607-30F5-4341-B9D5-109E6FFF230D}"/>
    <cellStyle name="Comma 3 3 2 3 5 6 2" xfId="54667" xr:uid="{2DC70211-E6E4-45C5-9DF8-23AD2E62CB55}"/>
    <cellStyle name="Comma 3 3 2 3 5 6 3" xfId="41277" xr:uid="{4F910319-6576-4057-8EC4-B097172297B1}"/>
    <cellStyle name="Comma 3 3 2 3 5 7" xfId="14230" xr:uid="{154C21F7-89AC-4899-8A5D-479F22FB7B7C}"/>
    <cellStyle name="Comma 3 3 2 3 5 7 2" xfId="43903" xr:uid="{D956ECFA-4E20-4B21-9980-986BB8092ECB}"/>
    <cellStyle name="Comma 3 3 2 3 5 8" xfId="57293" xr:uid="{85DEA6D1-5C65-4443-A691-50FBFA2E0A8D}"/>
    <cellStyle name="Comma 3 3 2 3 5 9" xfId="59920" xr:uid="{D63581F3-9DF0-4B7D-A0E4-35DDBA7DAADC}"/>
    <cellStyle name="Comma 3 3 2 3 6" xfId="832" xr:uid="{00000000-0005-0000-0000-0000B4000000}"/>
    <cellStyle name="Comma 3 3 2 3 6 10" xfId="30773" xr:uid="{6FDF4AAE-F95E-4BCA-9922-941B69209C2E}"/>
    <cellStyle name="Comma 3 3 2 3 6 11" xfId="20269" xr:uid="{7E17D252-8AF8-414B-86D4-E862A2340560}"/>
    <cellStyle name="Comma 3 3 2 3 6 2" xfId="2155" xr:uid="{9317D321-D263-449E-AB50-0560BE488A5F}"/>
    <cellStyle name="Comma 3 3 2 3 6 2 10" xfId="21591" xr:uid="{48F00C93-196D-4336-A04F-CE74FEA3EC51}"/>
    <cellStyle name="Comma 3 3 2 3 6 2 2" xfId="7407" xr:uid="{0DB6D8FA-3C45-4E89-8688-CC8A40A332E7}"/>
    <cellStyle name="Comma 3 3 2 3 6 2 2 2" xfId="18965" xr:uid="{5E1FF832-7963-41DA-9797-09F72542B589}"/>
    <cellStyle name="Comma 3 3 2 3 6 2 2 2 2" xfId="48372" xr:uid="{6628A92A-CA14-4BE0-BDED-286AA577C729}"/>
    <cellStyle name="Comma 3 3 2 3 6 2 2 2 3" xfId="29469" xr:uid="{C37F9795-F950-454D-9302-D0A91B32127A}"/>
    <cellStyle name="Comma 3 3 2 3 6 2 2 3" xfId="34982" xr:uid="{4FE0127A-E6F9-4925-B09D-E60339282B16}"/>
    <cellStyle name="Comma 3 3 2 3 6 2 2 4" xfId="24217" xr:uid="{639DCC65-5D3E-4535-A438-3BE540B8D577}"/>
    <cellStyle name="Comma 3 3 2 3 6 2 3" xfId="4782" xr:uid="{5EC43B40-CAC8-4913-99AC-F627F4A33FEB}"/>
    <cellStyle name="Comma 3 3 2 3 6 2 3 2" xfId="50998" xr:uid="{76798FC1-7E38-422F-B186-3A29D3E0CDD3}"/>
    <cellStyle name="Comma 3 3 2 3 6 2 3 3" xfId="37608" xr:uid="{AC077F6A-029A-46CB-8B3C-5FEAD053BD40}"/>
    <cellStyle name="Comma 3 3 2 3 6 2 3 4" xfId="26843" xr:uid="{F4F6B70B-AB31-42D6-8DFF-36911F7F46CF}"/>
    <cellStyle name="Comma 3 3 2 3 6 2 4" xfId="10033" xr:uid="{16291981-3406-4AEC-9C67-1EBB4B36CE47}"/>
    <cellStyle name="Comma 3 3 2 3 6 2 4 2" xfId="53624" xr:uid="{63A77A2B-4D26-4970-B9F1-B3E9DAA2F0A3}"/>
    <cellStyle name="Comma 3 3 2 3 6 2 4 3" xfId="40234" xr:uid="{82E4D914-70E9-4260-AA84-B4F81BDFA14D}"/>
    <cellStyle name="Comma 3 3 2 3 6 2 5" xfId="12659" xr:uid="{65A4B8B9-1BBA-4B85-B077-B836E666A0C3}"/>
    <cellStyle name="Comma 3 3 2 3 6 2 5 2" xfId="56249" xr:uid="{3212EFFA-D7E4-4CF7-AB16-E96437A01A6D}"/>
    <cellStyle name="Comma 3 3 2 3 6 2 5 3" xfId="42859" xr:uid="{88E9CF9D-91A8-4E2F-A8BC-E65FB954F47F}"/>
    <cellStyle name="Comma 3 3 2 3 6 2 6" xfId="15812" xr:uid="{21A038D6-10B0-4850-AE25-63CA7EE6B04F}"/>
    <cellStyle name="Comma 3 3 2 3 6 2 6 2" xfId="45485" xr:uid="{569B5E5E-15D5-4986-9B86-75A9D32C4B21}"/>
    <cellStyle name="Comma 3 3 2 3 6 2 7" xfId="58875" xr:uid="{4839A041-B2AD-41EB-8943-8C887C5D1A0A}"/>
    <cellStyle name="Comma 3 3 2 3 6 2 8" xfId="61502" xr:uid="{119CF33D-53E1-4920-A495-8B984130F1EC}"/>
    <cellStyle name="Comma 3 3 2 3 6 2 9" xfId="32095" xr:uid="{F0D92BDA-7DFC-4D74-B700-78BECB24070C}"/>
    <cellStyle name="Comma 3 3 2 3 6 3" xfId="6085" xr:uid="{3D0D2D4F-063E-4B08-9C5E-A74A53E5B9DD}"/>
    <cellStyle name="Comma 3 3 2 3 6 3 2" xfId="17643" xr:uid="{F13A37F9-C371-4E6A-A27F-61F3A42016F7}"/>
    <cellStyle name="Comma 3 3 2 3 6 3 2 2" xfId="47050" xr:uid="{5815491A-243A-4EE4-BE1C-07A632F76889}"/>
    <cellStyle name="Comma 3 3 2 3 6 3 2 3" xfId="28147" xr:uid="{5383728D-DBAC-4E4A-A712-2960D6CE24DA}"/>
    <cellStyle name="Comma 3 3 2 3 6 3 3" xfId="33660" xr:uid="{460DAA96-96DD-47BB-8263-F0E3DA1384E0}"/>
    <cellStyle name="Comma 3 3 2 3 6 3 4" xfId="22895" xr:uid="{028A5DC8-DB99-4148-A56A-8F37F2D5922F}"/>
    <cellStyle name="Comma 3 3 2 3 6 4" xfId="3460" xr:uid="{2F31CECD-3ADE-4644-9FA1-F7201A73C65C}"/>
    <cellStyle name="Comma 3 3 2 3 6 4 2" xfId="49676" xr:uid="{94775C40-97AE-48CB-8C00-D5B2DD16DA1A}"/>
    <cellStyle name="Comma 3 3 2 3 6 4 3" xfId="36286" xr:uid="{83020310-FB3E-4683-9D32-82A029BB93A5}"/>
    <cellStyle name="Comma 3 3 2 3 6 4 4" xfId="25521" xr:uid="{45C26386-1647-45FD-A94F-6279C67CACA7}"/>
    <cellStyle name="Comma 3 3 2 3 6 5" xfId="8711" xr:uid="{22B262D7-3B0B-443E-8609-E9A766673689}"/>
    <cellStyle name="Comma 3 3 2 3 6 5 2" xfId="52302" xr:uid="{9E95085E-CDDF-4963-8A51-C0EBD818E5B0}"/>
    <cellStyle name="Comma 3 3 2 3 6 5 3" xfId="38912" xr:uid="{CBD73EBD-7AD4-4993-B224-6F0A47E15055}"/>
    <cellStyle name="Comma 3 3 2 3 6 6" xfId="11337" xr:uid="{1516FF0D-367E-4931-9B2E-03131EE6B106}"/>
    <cellStyle name="Comma 3 3 2 3 6 6 2" xfId="54927" xr:uid="{CC05D111-9FC3-4919-8EA5-43F14500B27B}"/>
    <cellStyle name="Comma 3 3 2 3 6 6 3" xfId="41537" xr:uid="{3A53D99B-922F-4800-894C-221766487E15}"/>
    <cellStyle name="Comma 3 3 2 3 6 7" xfId="14490" xr:uid="{35A68D65-3B33-4C3E-977F-0ECD8979FF1E}"/>
    <cellStyle name="Comma 3 3 2 3 6 7 2" xfId="44163" xr:uid="{2AB5B7FE-2EF5-4F85-B995-6D845F6FB6BA}"/>
    <cellStyle name="Comma 3 3 2 3 6 8" xfId="57553" xr:uid="{6947A6BB-FAB0-46D4-8BAF-68B841F3C7AB}"/>
    <cellStyle name="Comma 3 3 2 3 6 9" xfId="60180" xr:uid="{F9CB5751-1088-4CF0-BEF8-7FF9DD1EB41D}"/>
    <cellStyle name="Comma 3 3 2 3 7" xfId="1112" xr:uid="{BF01E713-3497-4A65-9B56-2D653811F5CA}"/>
    <cellStyle name="Comma 3 3 2 3 7 10" xfId="20549" xr:uid="{E7DFADC9-7C29-4AA8-AD28-FD0F1E8C1DBC}"/>
    <cellStyle name="Comma 3 3 2 3 7 2" xfId="6365" xr:uid="{F71FC5B3-582C-4B20-BCDA-843065008C6E}"/>
    <cellStyle name="Comma 3 3 2 3 7 2 2" xfId="17923" xr:uid="{899BBEE1-4196-4D8F-A2CA-065676F9C975}"/>
    <cellStyle name="Comma 3 3 2 3 7 2 2 2" xfId="47330" xr:uid="{D19749EF-E6CD-4CFF-BD68-EA9DCC62076E}"/>
    <cellStyle name="Comma 3 3 2 3 7 2 2 3" xfId="28427" xr:uid="{1270E93D-D219-4B83-8A81-768B2E50A8F4}"/>
    <cellStyle name="Comma 3 3 2 3 7 2 3" xfId="33940" xr:uid="{552C4745-74BC-4E33-A724-A4AD51B1F74B}"/>
    <cellStyle name="Comma 3 3 2 3 7 2 4" xfId="23175" xr:uid="{E0914815-03C2-4890-A1C1-94A2248305ED}"/>
    <cellStyle name="Comma 3 3 2 3 7 3" xfId="3740" xr:uid="{6B35440A-AD53-4A78-9681-DAB5B729028B}"/>
    <cellStyle name="Comma 3 3 2 3 7 3 2" xfId="49956" xr:uid="{20C40BC2-183D-475F-86FA-A02DFAE07F91}"/>
    <cellStyle name="Comma 3 3 2 3 7 3 3" xfId="36566" xr:uid="{810F72AE-D347-48C6-885A-51524E732464}"/>
    <cellStyle name="Comma 3 3 2 3 7 3 4" xfId="25801" xr:uid="{50F8C5B4-BADD-42C5-96B4-92A0A6F606A5}"/>
    <cellStyle name="Comma 3 3 2 3 7 4" xfId="8991" xr:uid="{8145F954-0531-4AD5-83BE-057F997C0E24}"/>
    <cellStyle name="Comma 3 3 2 3 7 4 2" xfId="52582" xr:uid="{53770545-ACCB-4D56-BA37-A69383165B4A}"/>
    <cellStyle name="Comma 3 3 2 3 7 4 3" xfId="39192" xr:uid="{53F2174D-87C7-458A-8880-801D1A9CF8F1}"/>
    <cellStyle name="Comma 3 3 2 3 7 5" xfId="11617" xr:uid="{035737E5-AEE0-42C1-8C60-EBADA2FB70D4}"/>
    <cellStyle name="Comma 3 3 2 3 7 5 2" xfId="55207" xr:uid="{0CF4003C-CB98-453D-ACA0-20DB726E2A3F}"/>
    <cellStyle name="Comma 3 3 2 3 7 5 3" xfId="41817" xr:uid="{145827FA-497C-44E4-9F39-AF795A54D0F6}"/>
    <cellStyle name="Comma 3 3 2 3 7 6" xfId="14770" xr:uid="{D7693963-00B3-43FE-9095-657F54CCE678}"/>
    <cellStyle name="Comma 3 3 2 3 7 6 2" xfId="44443" xr:uid="{05B2ACB6-FBE4-4A45-B9D6-5EFE75391E71}"/>
    <cellStyle name="Comma 3 3 2 3 7 7" xfId="57833" xr:uid="{DBEA6DD8-A052-4740-9A8F-3DC2515ED17C}"/>
    <cellStyle name="Comma 3 3 2 3 7 8" xfId="60460" xr:uid="{97BA3422-E4C4-4BD0-AC7E-36850E4978CD}"/>
    <cellStyle name="Comma 3 3 2 3 7 9" xfId="31053" xr:uid="{6803DE72-714D-4174-B344-3707B2870A08}"/>
    <cellStyle name="Comma 3 3 2 3 8" xfId="1375" xr:uid="{6E100263-D8BC-4FA9-9087-953684D02839}"/>
    <cellStyle name="Comma 3 3 2 3 8 10" xfId="20811" xr:uid="{C401D823-8032-4BAA-8899-A64A11F013CF}"/>
    <cellStyle name="Comma 3 3 2 3 8 2" xfId="6627" xr:uid="{1D7BFD73-3D67-4E62-90F1-800204A64FFD}"/>
    <cellStyle name="Comma 3 3 2 3 8 2 2" xfId="18185" xr:uid="{D5D00976-9B7B-4DCE-8D12-67CB1B0859F2}"/>
    <cellStyle name="Comma 3 3 2 3 8 2 2 2" xfId="47592" xr:uid="{EC32AF94-F2D8-4DB3-9E1C-098908953D96}"/>
    <cellStyle name="Comma 3 3 2 3 8 2 2 3" xfId="28689" xr:uid="{9D532FDD-1327-42B8-B528-40505C13B568}"/>
    <cellStyle name="Comma 3 3 2 3 8 2 3" xfId="34202" xr:uid="{38678728-0D5E-4D5E-ABA9-742EF1B14E56}"/>
    <cellStyle name="Comma 3 3 2 3 8 2 4" xfId="23437" xr:uid="{DD568C5F-E04E-438E-908F-EF5005CDE218}"/>
    <cellStyle name="Comma 3 3 2 3 8 3" xfId="4002" xr:uid="{37274A7F-E845-43F8-B40F-E4A9F1318231}"/>
    <cellStyle name="Comma 3 3 2 3 8 3 2" xfId="50218" xr:uid="{D56C4A8F-E215-4120-A5BA-E9B2CF0036DE}"/>
    <cellStyle name="Comma 3 3 2 3 8 3 3" xfId="36828" xr:uid="{2D95A5C4-6562-4D75-AF55-8E093A7F951E}"/>
    <cellStyle name="Comma 3 3 2 3 8 3 4" xfId="26063" xr:uid="{B20E0C93-9CE1-4973-972E-B3A82BB6FC5B}"/>
    <cellStyle name="Comma 3 3 2 3 8 4" xfId="9253" xr:uid="{B436CE80-5E68-4007-BC54-691BDB324C53}"/>
    <cellStyle name="Comma 3 3 2 3 8 4 2" xfId="52844" xr:uid="{D46094CE-8C11-4061-A143-BC2331ED348E}"/>
    <cellStyle name="Comma 3 3 2 3 8 4 3" xfId="39454" xr:uid="{663DA666-9DC1-4785-B5D7-289D5DE5F334}"/>
    <cellStyle name="Comma 3 3 2 3 8 5" xfId="11879" xr:uid="{31346804-0040-4A91-9227-B4093422F08C}"/>
    <cellStyle name="Comma 3 3 2 3 8 5 2" xfId="55469" xr:uid="{81164F55-863D-49EE-B1C7-8139D00D4518}"/>
    <cellStyle name="Comma 3 3 2 3 8 5 3" xfId="42079" xr:uid="{C4044E38-EC79-4522-9EC0-8E2C969D992E}"/>
    <cellStyle name="Comma 3 3 2 3 8 6" xfId="15032" xr:uid="{BF14A1FD-A7C6-4D5C-8583-EFD973246C3A}"/>
    <cellStyle name="Comma 3 3 2 3 8 6 2" xfId="44705" xr:uid="{C431FFA5-DCFA-46E0-A969-2286F6FA3FF4}"/>
    <cellStyle name="Comma 3 3 2 3 8 7" xfId="58095" xr:uid="{625E92E1-EAC8-41B1-AF08-B4D0890B6431}"/>
    <cellStyle name="Comma 3 3 2 3 8 8" xfId="60722" xr:uid="{02B61625-DB1B-48B7-877E-F03120EA5440}"/>
    <cellStyle name="Comma 3 3 2 3 8 9" xfId="31315" xr:uid="{3F4B4811-0E5D-4542-8EF2-39B262577CDC}"/>
    <cellStyle name="Comma 3 3 2 3 9" xfId="2418" xr:uid="{060D4D43-7C9A-4D54-A691-AC41FF7F66CA}"/>
    <cellStyle name="Comma 3 3 2 3 9 10" xfId="21853" xr:uid="{3F42AB24-290F-4C2F-92A8-1C2C9D1B2CDD}"/>
    <cellStyle name="Comma 3 3 2 3 9 2" xfId="7669" xr:uid="{45E022CA-F74D-4B50-A63C-77DFDA835A3E}"/>
    <cellStyle name="Comma 3 3 2 3 9 2 2" xfId="19227" xr:uid="{132E2961-097F-4A26-B432-BDFE0A9DEC1F}"/>
    <cellStyle name="Comma 3 3 2 3 9 2 2 2" xfId="48634" xr:uid="{E4EC8D1F-B0B8-4BD1-8FF5-C8D948E8B084}"/>
    <cellStyle name="Comma 3 3 2 3 9 2 2 3" xfId="29731" xr:uid="{1F931B48-7880-4B93-92E8-69D0F4FAF00E}"/>
    <cellStyle name="Comma 3 3 2 3 9 2 3" xfId="35244" xr:uid="{047FCBD4-96CE-4E1C-9450-8F8A2D1C8CE1}"/>
    <cellStyle name="Comma 3 3 2 3 9 2 4" xfId="24479" xr:uid="{2E544501-7685-422E-A0A2-010E103F9E07}"/>
    <cellStyle name="Comma 3 3 2 3 9 3" xfId="5044" xr:uid="{99F6A2FF-4BE1-4D50-9E9E-E5DF43EB7A30}"/>
    <cellStyle name="Comma 3 3 2 3 9 3 2" xfId="51260" xr:uid="{3B818DE9-4B1A-41F9-AE58-607EDC70CB68}"/>
    <cellStyle name="Comma 3 3 2 3 9 3 3" xfId="37870" xr:uid="{2FC546AE-73B1-4FB8-A8D8-CBAC91619444}"/>
    <cellStyle name="Comma 3 3 2 3 9 3 4" xfId="27105" xr:uid="{2579DE53-70AD-4E21-9025-419F915A125A}"/>
    <cellStyle name="Comma 3 3 2 3 9 4" xfId="10295" xr:uid="{45214F53-A83B-4382-8974-6FE456A51546}"/>
    <cellStyle name="Comma 3 3 2 3 9 4 2" xfId="53886" xr:uid="{F33E114B-194D-49A7-915F-80C74321B748}"/>
    <cellStyle name="Comma 3 3 2 3 9 4 3" xfId="40496" xr:uid="{620FB686-DCF9-477F-97CE-FEC58C2649E4}"/>
    <cellStyle name="Comma 3 3 2 3 9 5" xfId="12921" xr:uid="{96850420-62EA-4F6A-94EA-05C299604047}"/>
    <cellStyle name="Comma 3 3 2 3 9 5 2" xfId="56511" xr:uid="{34D79492-1712-412C-A4C5-6B32FA49C952}"/>
    <cellStyle name="Comma 3 3 2 3 9 5 3" xfId="43121" xr:uid="{4AAB1D05-E9F4-47E1-B756-CB2050785F73}"/>
    <cellStyle name="Comma 3 3 2 3 9 6" xfId="16074" xr:uid="{BC949424-1CA2-4D17-B51A-9C26243606EC}"/>
    <cellStyle name="Comma 3 3 2 3 9 6 2" xfId="45747" xr:uid="{248BB269-AEA6-43E7-B671-B8B5349975EB}"/>
    <cellStyle name="Comma 3 3 2 3 9 7" xfId="59137" xr:uid="{E027BDE1-9DAA-4CAA-B00A-5740EBD511F5}"/>
    <cellStyle name="Comma 3 3 2 3 9 8" xfId="61764" xr:uid="{675E29C7-DAFD-49FC-A0F0-94973EC83373}"/>
    <cellStyle name="Comma 3 3 2 3 9 9" xfId="32357" xr:uid="{D70FEA4F-8803-4B06-B355-D06CFB67B90B}"/>
    <cellStyle name="Comma 3 3 2 4" xfId="68" xr:uid="{00000000-0005-0000-0000-0000B5000000}"/>
    <cellStyle name="Comma 3 3 2 4 10" xfId="2697" xr:uid="{E21A10F7-FE85-4201-AD2D-518AF720AE42}"/>
    <cellStyle name="Comma 3 3 2 4 10 2" xfId="16352" xr:uid="{1160EF0A-4A6D-4DC5-BD27-D8E7EC673ED7}"/>
    <cellStyle name="Comma 3 3 2 4 10 2 2" xfId="46287" xr:uid="{22F23F10-9775-4749-9430-3DE030A84451}"/>
    <cellStyle name="Comma 3 3 2 4 10 3" xfId="32897" xr:uid="{A475EC29-0170-4B0A-8749-C67B06F12767}"/>
    <cellStyle name="Comma 3 3 2 4 10 4" xfId="24758" xr:uid="{F19BA3A7-FF8B-4D51-B8AB-C08F19FA7E5C}"/>
    <cellStyle name="Comma 3 3 2 4 11" xfId="7948" xr:uid="{ADCFF6C7-80EC-45F0-B267-A21D5B7E7892}"/>
    <cellStyle name="Comma 3 3 2 4 11 2" xfId="48913" xr:uid="{B5485DBB-81E6-496C-B060-3D8EAD2B9761}"/>
    <cellStyle name="Comma 3 3 2 4 11 3" xfId="35523" xr:uid="{9CE73C1A-B66E-4959-A88A-1F07AD807134}"/>
    <cellStyle name="Comma 3 3 2 4 12" xfId="10574" xr:uid="{95A6060F-C5CE-4C9E-BE03-C0329CE9BB55}"/>
    <cellStyle name="Comma 3 3 2 4 12 2" xfId="51539" xr:uid="{133E88E8-F296-4B2C-8DCF-8BD07742B2F4}"/>
    <cellStyle name="Comma 3 3 2 4 12 3" xfId="38149" xr:uid="{3846F3CF-801A-43CC-9CB1-9AF6823B3230}"/>
    <cellStyle name="Comma 3 3 2 4 13" xfId="13199" xr:uid="{84E8F867-0109-4BFA-8F26-D8F4A25A0C8A}"/>
    <cellStyle name="Comma 3 3 2 4 13 2" xfId="54164" xr:uid="{3ECB7C8F-E4DA-40E7-A428-88183D19B5B8}"/>
    <cellStyle name="Comma 3 3 2 4 13 3" xfId="40774" xr:uid="{3192C45A-5CA1-4FAF-8166-D52FCC470E2E}"/>
    <cellStyle name="Comma 3 3 2 4 14" xfId="43400" xr:uid="{1E0FDC11-3FBC-4064-9FF7-75325CD293D1}"/>
    <cellStyle name="Comma 3 3 2 4 15" xfId="56790" xr:uid="{3EAAA4D7-ED51-4A6D-B7CB-9762A5D48246}"/>
    <cellStyle name="Comma 3 3 2 4 16" xfId="59417" xr:uid="{962FB2DD-87D2-4C7F-BE5F-61633411531E}"/>
    <cellStyle name="Comma 3 3 2 4 17" xfId="30010" xr:uid="{EE00C1BC-60EA-4068-A90A-3006BC2543F0}"/>
    <cellStyle name="Comma 3 3 2 4 18" xfId="19506" xr:uid="{55CEDCD8-C526-4D10-828D-79DA4ADA2FE4}"/>
    <cellStyle name="Comma 3 3 2 4 2" xfId="206" xr:uid="{00000000-0005-0000-0000-0000B6000000}"/>
    <cellStyle name="Comma 3 3 2 4 2 10" xfId="8086" xr:uid="{5790BB0C-D5BB-42F5-998E-CD11CA640D27}"/>
    <cellStyle name="Comma 3 3 2 4 2 10 2" xfId="49051" xr:uid="{6C2AF160-E481-4A46-8F1D-7145E21655B7}"/>
    <cellStyle name="Comma 3 3 2 4 2 10 3" xfId="35661" xr:uid="{E4637B98-46BE-40E4-8E1C-D47F3629629E}"/>
    <cellStyle name="Comma 3 3 2 4 2 11" xfId="10712" xr:uid="{0BC50442-B6CA-432A-BC8F-531375BE3E1F}"/>
    <cellStyle name="Comma 3 3 2 4 2 11 2" xfId="51677" xr:uid="{CB2C3D79-E04C-45D7-8ADA-A928725190A3}"/>
    <cellStyle name="Comma 3 3 2 4 2 11 3" xfId="38287" xr:uid="{BD7D3945-285A-424D-B770-B6C44452731C}"/>
    <cellStyle name="Comma 3 3 2 4 2 12" xfId="13337" xr:uid="{4959383F-FB95-4559-9AA5-A6386A77AF2C}"/>
    <cellStyle name="Comma 3 3 2 4 2 12 2" xfId="54302" xr:uid="{8E3C0D0A-B506-4ED1-AEF5-B7175A52E177}"/>
    <cellStyle name="Comma 3 3 2 4 2 12 3" xfId="40912" xr:uid="{0FB9CB80-4E50-48B4-BD5D-799E5BA08F7F}"/>
    <cellStyle name="Comma 3 3 2 4 2 13" xfId="43538" xr:uid="{5107BAFC-1328-4FE9-ABDC-1F13D055F0EB}"/>
    <cellStyle name="Comma 3 3 2 4 2 14" xfId="56928" xr:uid="{F0B42D77-0355-4543-A461-ADB0289D0B08}"/>
    <cellStyle name="Comma 3 3 2 4 2 15" xfId="59555" xr:uid="{80EC1C5F-6EFB-4CEB-AE5D-ABDD345B1453}"/>
    <cellStyle name="Comma 3 3 2 4 2 16" xfId="30148" xr:uid="{CC2A1290-53E9-472B-9A97-971F5F6D2ABB}"/>
    <cellStyle name="Comma 3 3 2 4 2 17" xfId="19644" xr:uid="{FFE5F260-E00E-4F38-8A25-4A56D2355B10}"/>
    <cellStyle name="Comma 3 3 2 4 2 2" xfId="467" xr:uid="{00000000-0005-0000-0000-0000B7000000}"/>
    <cellStyle name="Comma 3 3 2 4 2 2 10" xfId="30408" xr:uid="{5D3558FD-505F-41CA-936A-34778FA4ABAF}"/>
    <cellStyle name="Comma 3 3 2 4 2 2 11" xfId="19904" xr:uid="{D3DBD5BC-3D61-43AD-8EBA-072F6EDA1CFA}"/>
    <cellStyle name="Comma 3 3 2 4 2 2 2" xfId="1790" xr:uid="{CD1A5F94-C318-4EFE-94AE-97AADE75135F}"/>
    <cellStyle name="Comma 3 3 2 4 2 2 2 10" xfId="21226" xr:uid="{5E7C8428-79D7-4C95-9A6A-4DA2D8891B30}"/>
    <cellStyle name="Comma 3 3 2 4 2 2 2 2" xfId="7042" xr:uid="{F6689E38-FFCE-49CB-9CE3-F76CFF2067A7}"/>
    <cellStyle name="Comma 3 3 2 4 2 2 2 2 2" xfId="18600" xr:uid="{BD71FE41-E27E-444D-9509-438F0923BDD9}"/>
    <cellStyle name="Comma 3 3 2 4 2 2 2 2 2 2" xfId="48007" xr:uid="{3FD03CB3-D7A9-48DF-B401-61CE27E3EB12}"/>
    <cellStyle name="Comma 3 3 2 4 2 2 2 2 2 3" xfId="29104" xr:uid="{BDF4EB58-9735-46A2-9788-F9DAF4D4D503}"/>
    <cellStyle name="Comma 3 3 2 4 2 2 2 2 3" xfId="34617" xr:uid="{518E0AFA-F886-4BDF-815F-3215785576C6}"/>
    <cellStyle name="Comma 3 3 2 4 2 2 2 2 4" xfId="23852" xr:uid="{BD3B56D5-9106-4F6A-B63F-21A2993EAE62}"/>
    <cellStyle name="Comma 3 3 2 4 2 2 2 3" xfId="4417" xr:uid="{7905BD86-F193-4FB5-82AC-579359D91ADC}"/>
    <cellStyle name="Comma 3 3 2 4 2 2 2 3 2" xfId="50633" xr:uid="{D1800828-5D22-44C2-8562-A7315046ABBD}"/>
    <cellStyle name="Comma 3 3 2 4 2 2 2 3 3" xfId="37243" xr:uid="{46A3C304-7FAD-4C48-9FED-4ED1910F340F}"/>
    <cellStyle name="Comma 3 3 2 4 2 2 2 3 4" xfId="26478" xr:uid="{ACB8967C-F9D4-4974-BBC5-5E5FA9151202}"/>
    <cellStyle name="Comma 3 3 2 4 2 2 2 4" xfId="9668" xr:uid="{6993107F-11E5-43DE-AFBF-555595DAD401}"/>
    <cellStyle name="Comma 3 3 2 4 2 2 2 4 2" xfId="53259" xr:uid="{16BA0576-1B50-4D88-B703-3A802B75D9F9}"/>
    <cellStyle name="Comma 3 3 2 4 2 2 2 4 3" xfId="39869" xr:uid="{09CE4EBC-10F4-4F6B-8782-9D935E7A69C1}"/>
    <cellStyle name="Comma 3 3 2 4 2 2 2 5" xfId="12294" xr:uid="{F0EF578A-8D9C-44E9-AE9E-EA205BEBD0F1}"/>
    <cellStyle name="Comma 3 3 2 4 2 2 2 5 2" xfId="55884" xr:uid="{83E61513-E391-4F18-81C6-AE7B6828A6B2}"/>
    <cellStyle name="Comma 3 3 2 4 2 2 2 5 3" xfId="42494" xr:uid="{FCB80558-5CD5-419A-8BEE-3E53AC3A3B55}"/>
    <cellStyle name="Comma 3 3 2 4 2 2 2 6" xfId="15447" xr:uid="{60028149-29A2-4222-A07D-78CF41E55B2B}"/>
    <cellStyle name="Comma 3 3 2 4 2 2 2 6 2" xfId="45120" xr:uid="{ECE72040-228C-4030-808C-9FDAF6991910}"/>
    <cellStyle name="Comma 3 3 2 4 2 2 2 7" xfId="58510" xr:uid="{8CDF1D36-A847-4C58-B602-73531730A766}"/>
    <cellStyle name="Comma 3 3 2 4 2 2 2 8" xfId="61137" xr:uid="{9DFC3A1F-ECC8-4DCA-B080-5E50EA1D3E1E}"/>
    <cellStyle name="Comma 3 3 2 4 2 2 2 9" xfId="31730" xr:uid="{950C7DE2-FFB7-4F6D-9199-A52CBBC78E64}"/>
    <cellStyle name="Comma 3 3 2 4 2 2 3" xfId="5720" xr:uid="{9135DA5F-8702-4AE8-B447-5001BC22FEAF}"/>
    <cellStyle name="Comma 3 3 2 4 2 2 3 2" xfId="17278" xr:uid="{24F8C759-5AF7-45E6-84D3-C087B0180C85}"/>
    <cellStyle name="Comma 3 3 2 4 2 2 3 2 2" xfId="46685" xr:uid="{F4D77A5B-0F6D-432B-8584-2F982132BF2E}"/>
    <cellStyle name="Comma 3 3 2 4 2 2 3 2 3" xfId="27782" xr:uid="{9181BD1C-33CC-411D-B8DF-9A4C38B0BD71}"/>
    <cellStyle name="Comma 3 3 2 4 2 2 3 3" xfId="14125" xr:uid="{5F7ABA74-2F7D-405F-89CC-DF117C4C8126}"/>
    <cellStyle name="Comma 3 3 2 4 2 2 3 3 2" xfId="33295" xr:uid="{6D79E136-5A3A-4B97-9652-BEDAC4B1407E}"/>
    <cellStyle name="Comma 3 3 2 4 2 2 3 4" xfId="22530" xr:uid="{D314AEF0-E895-4D6A-9BFB-37E28E199600}"/>
    <cellStyle name="Comma 3 3 2 4 2 2 4" xfId="3095" xr:uid="{765F0FC0-86AE-4E8E-91FE-F4BAD6C0C8B6}"/>
    <cellStyle name="Comma 3 3 2 4 2 2 4 2" xfId="16750" xr:uid="{658BE0A7-0C52-4E99-80D2-A9C1BD4BCAAE}"/>
    <cellStyle name="Comma 3 3 2 4 2 2 4 2 2" xfId="49311" xr:uid="{C28268A7-F492-4CD6-B9AE-E9C35F6A1428}"/>
    <cellStyle name="Comma 3 3 2 4 2 2 4 3" xfId="35921" xr:uid="{944AEBC6-B3A6-4B55-AA85-F786DA64FE64}"/>
    <cellStyle name="Comma 3 3 2 4 2 2 4 4" xfId="25156" xr:uid="{A5F748E5-1619-4F2E-ADEA-8E896481D177}"/>
    <cellStyle name="Comma 3 3 2 4 2 2 5" xfId="8346" xr:uid="{CB4BB86D-4B3F-4C6D-A03E-BAF74CE88319}"/>
    <cellStyle name="Comma 3 3 2 4 2 2 5 2" xfId="51937" xr:uid="{04EDF0A0-51C3-4D63-8D2C-D137DB2D182E}"/>
    <cellStyle name="Comma 3 3 2 4 2 2 5 3" xfId="38547" xr:uid="{F418A50E-37A2-483D-9F5A-3BD18CD13F4F}"/>
    <cellStyle name="Comma 3 3 2 4 2 2 6" xfId="10972" xr:uid="{6F1DAB3F-5FE2-461D-9AC6-2C2D4819D29E}"/>
    <cellStyle name="Comma 3 3 2 4 2 2 6 2" xfId="54562" xr:uid="{CEA1BDD3-E312-4B86-8B24-FFD609335841}"/>
    <cellStyle name="Comma 3 3 2 4 2 2 6 3" xfId="41172" xr:uid="{E39ECED5-0B6E-4C23-8FDB-125149F24975}"/>
    <cellStyle name="Comma 3 3 2 4 2 2 7" xfId="13597" xr:uid="{35670E89-EA4E-40D3-BBA0-6C5DD8CFA5C6}"/>
    <cellStyle name="Comma 3 3 2 4 2 2 7 2" xfId="43798" xr:uid="{1858A4A6-9B61-4FD2-832C-90D68133C8FB}"/>
    <cellStyle name="Comma 3 3 2 4 2 2 8" xfId="57188" xr:uid="{A99376A7-68AF-4ECA-B86A-C36DF43D284F}"/>
    <cellStyle name="Comma 3 3 2 4 2 2 9" xfId="59815" xr:uid="{AD30AF22-85F9-4B81-B7F2-F3D15D0128B6}"/>
    <cellStyle name="Comma 3 3 2 4 2 3" xfId="727" xr:uid="{00000000-0005-0000-0000-0000B8000000}"/>
    <cellStyle name="Comma 3 3 2 4 2 3 10" xfId="30668" xr:uid="{363A8C55-3C8B-403E-9108-B52B1607ED07}"/>
    <cellStyle name="Comma 3 3 2 4 2 3 11" xfId="20164" xr:uid="{4CD0937F-20BD-46D8-80D7-847D6370FDFA}"/>
    <cellStyle name="Comma 3 3 2 4 2 3 2" xfId="2050" xr:uid="{FF39B993-9371-4316-95DD-8EC9438C9A0A}"/>
    <cellStyle name="Comma 3 3 2 4 2 3 2 10" xfId="21486" xr:uid="{BD279646-C945-47BC-9014-23775642236C}"/>
    <cellStyle name="Comma 3 3 2 4 2 3 2 2" xfId="7302" xr:uid="{65967CDC-B8E9-4817-A286-17AED0EF7B97}"/>
    <cellStyle name="Comma 3 3 2 4 2 3 2 2 2" xfId="18860" xr:uid="{B3CBC894-FA1D-4F41-8DD3-07B529F553E1}"/>
    <cellStyle name="Comma 3 3 2 4 2 3 2 2 2 2" xfId="48267" xr:uid="{B756A071-4AA7-47A1-809B-4DDC85201354}"/>
    <cellStyle name="Comma 3 3 2 4 2 3 2 2 2 3" xfId="29364" xr:uid="{BA85AB0D-A4DA-4C31-AF43-D21DB151EBE1}"/>
    <cellStyle name="Comma 3 3 2 4 2 3 2 2 3" xfId="34877" xr:uid="{F5700ACA-B452-4238-86FB-C9C0DC14681A}"/>
    <cellStyle name="Comma 3 3 2 4 2 3 2 2 4" xfId="24112" xr:uid="{C8984DE5-C6A1-46B5-9D43-81BE10E1BC25}"/>
    <cellStyle name="Comma 3 3 2 4 2 3 2 3" xfId="4677" xr:uid="{52C3B4C1-B6E7-465A-86EB-68CE9F2F0D4C}"/>
    <cellStyle name="Comma 3 3 2 4 2 3 2 3 2" xfId="50893" xr:uid="{7BD502DA-4ED1-4612-B55E-00A58870A786}"/>
    <cellStyle name="Comma 3 3 2 4 2 3 2 3 3" xfId="37503" xr:uid="{C319A186-8146-4DB3-B0E6-C9A595135607}"/>
    <cellStyle name="Comma 3 3 2 4 2 3 2 3 4" xfId="26738" xr:uid="{79E38C08-DFD7-451F-8981-88275018A020}"/>
    <cellStyle name="Comma 3 3 2 4 2 3 2 4" xfId="9928" xr:uid="{D5A815CA-3ABD-43A2-A724-74481CC2D8E7}"/>
    <cellStyle name="Comma 3 3 2 4 2 3 2 4 2" xfId="53519" xr:uid="{75446AC4-4A5F-4417-9E60-F394C0B1FAD0}"/>
    <cellStyle name="Comma 3 3 2 4 2 3 2 4 3" xfId="40129" xr:uid="{262CE891-CC0F-4050-B902-2F7C5B88DA8F}"/>
    <cellStyle name="Comma 3 3 2 4 2 3 2 5" xfId="12554" xr:uid="{ED5F8256-B4B6-43B1-A048-CD868E3C0891}"/>
    <cellStyle name="Comma 3 3 2 4 2 3 2 5 2" xfId="56144" xr:uid="{DF632C7C-69E0-4AB6-BFFC-7592EBF9F2A9}"/>
    <cellStyle name="Comma 3 3 2 4 2 3 2 5 3" xfId="42754" xr:uid="{2A087A59-E6D0-4797-9911-87BC5BBE43F3}"/>
    <cellStyle name="Comma 3 3 2 4 2 3 2 6" xfId="15707" xr:uid="{3C189FA4-37D1-4E1F-9A26-E4EAFCADE0C7}"/>
    <cellStyle name="Comma 3 3 2 4 2 3 2 6 2" xfId="45380" xr:uid="{49F9521F-2FAB-4448-80CC-35F780F47B66}"/>
    <cellStyle name="Comma 3 3 2 4 2 3 2 7" xfId="58770" xr:uid="{75540831-2837-4877-9818-84A19CA8D12B}"/>
    <cellStyle name="Comma 3 3 2 4 2 3 2 8" xfId="61397" xr:uid="{E6FE4245-08AF-4A75-829D-A6A2DFB6D38F}"/>
    <cellStyle name="Comma 3 3 2 4 2 3 2 9" xfId="31990" xr:uid="{BC90025A-7EE5-4837-99F9-9E0D313BBEAA}"/>
    <cellStyle name="Comma 3 3 2 4 2 3 3" xfId="5980" xr:uid="{CFB87EE2-871A-4352-A209-275F879ED7AB}"/>
    <cellStyle name="Comma 3 3 2 4 2 3 3 2" xfId="17538" xr:uid="{24B39FC0-ED8A-46EC-9DD0-0EB253E4C9EC}"/>
    <cellStyle name="Comma 3 3 2 4 2 3 3 2 2" xfId="46945" xr:uid="{DE2C986F-5070-4153-87FB-4A2F08604E09}"/>
    <cellStyle name="Comma 3 3 2 4 2 3 3 2 3" xfId="28042" xr:uid="{A536C590-D648-4489-9F4B-3C930AD3F6E9}"/>
    <cellStyle name="Comma 3 3 2 4 2 3 3 3" xfId="33555" xr:uid="{928C6E95-6736-4E01-BBA9-94C1057B92A7}"/>
    <cellStyle name="Comma 3 3 2 4 2 3 3 4" xfId="22790" xr:uid="{17B33E6D-D61F-48BC-A589-977D8774E2EA}"/>
    <cellStyle name="Comma 3 3 2 4 2 3 4" xfId="3355" xr:uid="{BEF5A2C3-401B-4ED1-BF28-F4CBB7BCD81B}"/>
    <cellStyle name="Comma 3 3 2 4 2 3 4 2" xfId="49571" xr:uid="{75B2F1A1-EDEC-4CD1-A7D7-5AE9C7C200CF}"/>
    <cellStyle name="Comma 3 3 2 4 2 3 4 3" xfId="36181" xr:uid="{E4C1B18C-B89F-42C8-9A69-8824D0230715}"/>
    <cellStyle name="Comma 3 3 2 4 2 3 4 4" xfId="25416" xr:uid="{BB1E358E-725F-4FE0-AC08-EADF1CA4E4C9}"/>
    <cellStyle name="Comma 3 3 2 4 2 3 5" xfId="8606" xr:uid="{E493309B-A0C0-46CB-8380-5041644290B7}"/>
    <cellStyle name="Comma 3 3 2 4 2 3 5 2" xfId="52197" xr:uid="{CDD863A6-5545-43FB-8A43-FF76E427358D}"/>
    <cellStyle name="Comma 3 3 2 4 2 3 5 3" xfId="38807" xr:uid="{E7DC4D90-F97D-4C9B-B101-34232DDF00ED}"/>
    <cellStyle name="Comma 3 3 2 4 2 3 6" xfId="11232" xr:uid="{B1C463EC-2C38-4BB4-98F4-BE57F4D46B12}"/>
    <cellStyle name="Comma 3 3 2 4 2 3 6 2" xfId="54822" xr:uid="{C192C514-AAA5-425D-8610-118E0B5E11B1}"/>
    <cellStyle name="Comma 3 3 2 4 2 3 6 3" xfId="41432" xr:uid="{40967BAD-D06D-42DF-ACFB-021DA262CC19}"/>
    <cellStyle name="Comma 3 3 2 4 2 3 7" xfId="14385" xr:uid="{125D8408-98A0-4A6E-8F70-25AD046F7AD7}"/>
    <cellStyle name="Comma 3 3 2 4 2 3 7 2" xfId="44058" xr:uid="{26DE4F0F-CB2A-4DDA-BC2C-703FA08BB54F}"/>
    <cellStyle name="Comma 3 3 2 4 2 3 8" xfId="57448" xr:uid="{2B329494-AC1C-4BD1-950F-66504DB5A2E9}"/>
    <cellStyle name="Comma 3 3 2 4 2 3 9" xfId="60075" xr:uid="{63A66533-62C7-42AC-BBD7-EA267B3D9D9D}"/>
    <cellStyle name="Comma 3 3 2 4 2 4" xfId="987" xr:uid="{00000000-0005-0000-0000-0000B9000000}"/>
    <cellStyle name="Comma 3 3 2 4 2 4 10" xfId="30928" xr:uid="{91D33944-69A4-4B6A-BAB9-79AF51BFAD5A}"/>
    <cellStyle name="Comma 3 3 2 4 2 4 11" xfId="20424" xr:uid="{F787AC85-A481-449E-8481-A40B8A3CB5A5}"/>
    <cellStyle name="Comma 3 3 2 4 2 4 2" xfId="2310" xr:uid="{AA2F1E8A-50A4-42ED-8221-9ABA4740E9FE}"/>
    <cellStyle name="Comma 3 3 2 4 2 4 2 10" xfId="21746" xr:uid="{2C9C08E7-C2DC-4487-BCCF-74BCC16C49AA}"/>
    <cellStyle name="Comma 3 3 2 4 2 4 2 2" xfId="7562" xr:uid="{632CBF71-C981-4DFA-BA7F-3A04F64C3815}"/>
    <cellStyle name="Comma 3 3 2 4 2 4 2 2 2" xfId="19120" xr:uid="{2E01A48D-A97F-47B3-AFEB-23F36F02C9F9}"/>
    <cellStyle name="Comma 3 3 2 4 2 4 2 2 2 2" xfId="48527" xr:uid="{C8C345F3-B198-4B64-AABE-AD0BC50611D1}"/>
    <cellStyle name="Comma 3 3 2 4 2 4 2 2 2 3" xfId="29624" xr:uid="{2C3DEAD7-F9E5-49BB-9068-DCE86A52FEB7}"/>
    <cellStyle name="Comma 3 3 2 4 2 4 2 2 3" xfId="35137" xr:uid="{484BFD0C-4BE6-4252-8C41-A75CABC9F461}"/>
    <cellStyle name="Comma 3 3 2 4 2 4 2 2 4" xfId="24372" xr:uid="{B5138E81-7A6E-4B9B-B5A7-37EC98798875}"/>
    <cellStyle name="Comma 3 3 2 4 2 4 2 3" xfId="4937" xr:uid="{F319FA35-DA1A-4DB7-9CE3-341F72B4CDB1}"/>
    <cellStyle name="Comma 3 3 2 4 2 4 2 3 2" xfId="51153" xr:uid="{149D4CD8-119B-48F6-A424-566024C92DFC}"/>
    <cellStyle name="Comma 3 3 2 4 2 4 2 3 3" xfId="37763" xr:uid="{69E92A40-69C4-472D-8FBF-78B7024E449B}"/>
    <cellStyle name="Comma 3 3 2 4 2 4 2 3 4" xfId="26998" xr:uid="{139FC38D-9CF2-4652-B2FC-BD39A3CA656C}"/>
    <cellStyle name="Comma 3 3 2 4 2 4 2 4" xfId="10188" xr:uid="{DCA9D106-9B4E-4941-A4BB-F78AAE0DEE51}"/>
    <cellStyle name="Comma 3 3 2 4 2 4 2 4 2" xfId="53779" xr:uid="{749006EF-8ED3-4C58-B27B-91964D506EA3}"/>
    <cellStyle name="Comma 3 3 2 4 2 4 2 4 3" xfId="40389" xr:uid="{767BCA0A-A52F-4CFA-ABA1-30BA3A289877}"/>
    <cellStyle name="Comma 3 3 2 4 2 4 2 5" xfId="12814" xr:uid="{612EFD32-25CB-4D4B-B8C0-32505CBD4C4C}"/>
    <cellStyle name="Comma 3 3 2 4 2 4 2 5 2" xfId="56404" xr:uid="{A177C4EC-4610-4F4D-89B0-0F4BF80C994E}"/>
    <cellStyle name="Comma 3 3 2 4 2 4 2 5 3" xfId="43014" xr:uid="{9CD997C5-B0BD-480D-A252-0C73540F63AA}"/>
    <cellStyle name="Comma 3 3 2 4 2 4 2 6" xfId="15967" xr:uid="{DCE0EC82-7D7C-492A-9564-A94E4796CC95}"/>
    <cellStyle name="Comma 3 3 2 4 2 4 2 6 2" xfId="45640" xr:uid="{7D3A4AE5-8B68-40BB-A9F4-5CBC4400A577}"/>
    <cellStyle name="Comma 3 3 2 4 2 4 2 7" xfId="59030" xr:uid="{65CAEA82-FE49-43D3-8DAF-15FE52697EB3}"/>
    <cellStyle name="Comma 3 3 2 4 2 4 2 8" xfId="61657" xr:uid="{559D677E-D757-4F02-899C-11BAC783A5F7}"/>
    <cellStyle name="Comma 3 3 2 4 2 4 2 9" xfId="32250" xr:uid="{72FBA99D-9036-48D2-A60C-ED6A34FCB2C7}"/>
    <cellStyle name="Comma 3 3 2 4 2 4 3" xfId="6240" xr:uid="{CCF0CA56-BD87-4E1F-934B-EBF40AEF50AB}"/>
    <cellStyle name="Comma 3 3 2 4 2 4 3 2" xfId="17798" xr:uid="{8EF74BEA-3F80-45EC-9E46-A5A83A50C834}"/>
    <cellStyle name="Comma 3 3 2 4 2 4 3 2 2" xfId="47205" xr:uid="{FE024925-3244-41D2-B941-D5A53D13E292}"/>
    <cellStyle name="Comma 3 3 2 4 2 4 3 2 3" xfId="28302" xr:uid="{CEB5C40F-1DB8-45C9-91CB-5C1E8CF597EB}"/>
    <cellStyle name="Comma 3 3 2 4 2 4 3 3" xfId="33815" xr:uid="{65924374-B4C6-4E2F-9D27-F083DC55E5ED}"/>
    <cellStyle name="Comma 3 3 2 4 2 4 3 4" xfId="23050" xr:uid="{128C9B92-772F-4543-986A-6C5E0D0665F6}"/>
    <cellStyle name="Comma 3 3 2 4 2 4 4" xfId="3615" xr:uid="{A8D15678-DD21-44FF-9A75-8BD3007CADEC}"/>
    <cellStyle name="Comma 3 3 2 4 2 4 4 2" xfId="49831" xr:uid="{8CEAEA11-C00D-4872-987D-B0BC4546D7CF}"/>
    <cellStyle name="Comma 3 3 2 4 2 4 4 3" xfId="36441" xr:uid="{E2275339-B3FD-4C30-A9C4-9C3DF9826554}"/>
    <cellStyle name="Comma 3 3 2 4 2 4 4 4" xfId="25676" xr:uid="{62681571-83FE-4971-A680-EDB4E25C3C6C}"/>
    <cellStyle name="Comma 3 3 2 4 2 4 5" xfId="8866" xr:uid="{0B3CC421-38F0-4082-AFD5-E368611DCDB9}"/>
    <cellStyle name="Comma 3 3 2 4 2 4 5 2" xfId="52457" xr:uid="{73C40854-90E7-4521-B4F0-8EB7DC0A31F8}"/>
    <cellStyle name="Comma 3 3 2 4 2 4 5 3" xfId="39067" xr:uid="{7FD02A6E-FDA5-4C91-86C1-DE95EC4BD8C9}"/>
    <cellStyle name="Comma 3 3 2 4 2 4 6" xfId="11492" xr:uid="{BB55C9E9-FE2B-4971-8568-7392A9FEFFE8}"/>
    <cellStyle name="Comma 3 3 2 4 2 4 6 2" xfId="55082" xr:uid="{F834AFAD-CB80-4F3A-BC67-E131E2752129}"/>
    <cellStyle name="Comma 3 3 2 4 2 4 6 3" xfId="41692" xr:uid="{A548165A-AC85-4A43-8C86-B2BED1041A83}"/>
    <cellStyle name="Comma 3 3 2 4 2 4 7" xfId="14645" xr:uid="{0077279D-7BEA-4924-8D42-DB136EBD45D7}"/>
    <cellStyle name="Comma 3 3 2 4 2 4 7 2" xfId="44318" xr:uid="{36C0BCA9-C1B6-43A0-8F6D-B27997BCF63F}"/>
    <cellStyle name="Comma 3 3 2 4 2 4 8" xfId="57708" xr:uid="{7AE8CBE8-E115-4E47-9C45-9927E615EE55}"/>
    <cellStyle name="Comma 3 3 2 4 2 4 9" xfId="60335" xr:uid="{6CD9A947-69DA-4B70-9488-DA7B5715C668}"/>
    <cellStyle name="Comma 3 3 2 4 2 5" xfId="1267" xr:uid="{F1BF9B94-74BA-4D8F-A366-621C2681B870}"/>
    <cellStyle name="Comma 3 3 2 4 2 5 10" xfId="20704" xr:uid="{A74B95A6-62CD-454B-8FF8-DB88D31722B5}"/>
    <cellStyle name="Comma 3 3 2 4 2 5 2" xfId="6520" xr:uid="{C624BD9E-160A-4567-985C-EAA9E999F40A}"/>
    <cellStyle name="Comma 3 3 2 4 2 5 2 2" xfId="18078" xr:uid="{D28B72FA-DFF8-4F33-84ED-6670A4DCBB27}"/>
    <cellStyle name="Comma 3 3 2 4 2 5 2 2 2" xfId="47485" xr:uid="{DB3E6204-6977-421D-829F-DC503E1B50C3}"/>
    <cellStyle name="Comma 3 3 2 4 2 5 2 2 3" xfId="28582" xr:uid="{8B8691BB-3F1C-4796-87AD-2E6A4B7519C0}"/>
    <cellStyle name="Comma 3 3 2 4 2 5 2 3" xfId="34095" xr:uid="{F51375E9-38FB-4BCB-84F6-BE8C9F68D559}"/>
    <cellStyle name="Comma 3 3 2 4 2 5 2 4" xfId="23330" xr:uid="{18142EE9-BDDF-4E00-8661-B66EF49BB21A}"/>
    <cellStyle name="Comma 3 3 2 4 2 5 3" xfId="3895" xr:uid="{FA4203E0-929B-4B07-B430-A414D7030470}"/>
    <cellStyle name="Comma 3 3 2 4 2 5 3 2" xfId="50111" xr:uid="{7FD4EBD1-A81A-4EF7-A987-2C68A5A6FEAF}"/>
    <cellStyle name="Comma 3 3 2 4 2 5 3 3" xfId="36721" xr:uid="{1E95F931-F200-4263-9B7F-7FC099353006}"/>
    <cellStyle name="Comma 3 3 2 4 2 5 3 4" xfId="25956" xr:uid="{CC949A3D-5A92-4E4A-8220-06C890913DE5}"/>
    <cellStyle name="Comma 3 3 2 4 2 5 4" xfId="9146" xr:uid="{393A2862-7060-4FE7-8502-59298E382086}"/>
    <cellStyle name="Comma 3 3 2 4 2 5 4 2" xfId="52737" xr:uid="{079753A5-C9E8-47A4-BF7A-44DEE17DE3CC}"/>
    <cellStyle name="Comma 3 3 2 4 2 5 4 3" xfId="39347" xr:uid="{F0E50A81-F6F4-4669-A011-B083F7B4361D}"/>
    <cellStyle name="Comma 3 3 2 4 2 5 5" xfId="11772" xr:uid="{16F9BCC0-83D3-4933-B6CD-85847C240A8F}"/>
    <cellStyle name="Comma 3 3 2 4 2 5 5 2" xfId="55362" xr:uid="{47FDC826-50FB-4757-AD9A-73C8AFCBD1FF}"/>
    <cellStyle name="Comma 3 3 2 4 2 5 5 3" xfId="41972" xr:uid="{91E3E90C-B0D6-4655-9F97-4B41D91D3420}"/>
    <cellStyle name="Comma 3 3 2 4 2 5 6" xfId="14925" xr:uid="{35BB5974-D699-4650-837F-83CDD4A9D8E0}"/>
    <cellStyle name="Comma 3 3 2 4 2 5 6 2" xfId="44598" xr:uid="{B589C85F-CF89-46CF-95D0-0C40ED68EFC3}"/>
    <cellStyle name="Comma 3 3 2 4 2 5 7" xfId="57988" xr:uid="{78AE523D-7E42-4A57-BB36-B3E7BAA056D4}"/>
    <cellStyle name="Comma 3 3 2 4 2 5 8" xfId="60615" xr:uid="{5CBDEBC5-1A87-4219-BFDC-95DF4431D948}"/>
    <cellStyle name="Comma 3 3 2 4 2 5 9" xfId="31208" xr:uid="{CB66D20C-7418-4FDD-92AA-0E180FBF0F53}"/>
    <cellStyle name="Comma 3 3 2 4 2 6" xfId="1530" xr:uid="{D0714B06-B8B8-4A83-B337-5AA30DF1AA46}"/>
    <cellStyle name="Comma 3 3 2 4 2 6 10" xfId="20966" xr:uid="{809A69E9-EE70-4E0B-8F17-9D1174997C4A}"/>
    <cellStyle name="Comma 3 3 2 4 2 6 2" xfId="6782" xr:uid="{A6194859-C665-4ED8-B00E-ED84FCB5E910}"/>
    <cellStyle name="Comma 3 3 2 4 2 6 2 2" xfId="18340" xr:uid="{C1B8B00D-6474-44FA-BC58-A79D30060165}"/>
    <cellStyle name="Comma 3 3 2 4 2 6 2 2 2" xfId="47747" xr:uid="{84ED61C5-3F0A-4A05-BDF1-88E7389D3D4E}"/>
    <cellStyle name="Comma 3 3 2 4 2 6 2 2 3" xfId="28844" xr:uid="{0710E71B-8AEF-4ACF-9CD2-E4EB5CD9EC36}"/>
    <cellStyle name="Comma 3 3 2 4 2 6 2 3" xfId="34357" xr:uid="{F66447FE-1BFD-465C-83CB-0D99D1745FD3}"/>
    <cellStyle name="Comma 3 3 2 4 2 6 2 4" xfId="23592" xr:uid="{E484D6AE-593F-428B-BE37-0E3E592DBB82}"/>
    <cellStyle name="Comma 3 3 2 4 2 6 3" xfId="4157" xr:uid="{77FC488C-236F-44B2-8A11-00DB078552B7}"/>
    <cellStyle name="Comma 3 3 2 4 2 6 3 2" xfId="50373" xr:uid="{7EFC3AE5-7810-4617-BE4F-8D6669994A85}"/>
    <cellStyle name="Comma 3 3 2 4 2 6 3 3" xfId="36983" xr:uid="{0B7D4DC5-7061-4F86-8CA6-063737E3909E}"/>
    <cellStyle name="Comma 3 3 2 4 2 6 3 4" xfId="26218" xr:uid="{587754C1-9DAB-41B8-BBAD-F2BDB279ADD3}"/>
    <cellStyle name="Comma 3 3 2 4 2 6 4" xfId="9408" xr:uid="{D5E3A314-B678-40C0-AF0A-BD651BAF779C}"/>
    <cellStyle name="Comma 3 3 2 4 2 6 4 2" xfId="52999" xr:uid="{22820B62-9C69-445B-8247-4D358B9B173A}"/>
    <cellStyle name="Comma 3 3 2 4 2 6 4 3" xfId="39609" xr:uid="{B644C967-BB63-4F3C-977E-CF275B9000D4}"/>
    <cellStyle name="Comma 3 3 2 4 2 6 5" xfId="12034" xr:uid="{DEA6490B-F31A-4313-A799-B68D4B4581D2}"/>
    <cellStyle name="Comma 3 3 2 4 2 6 5 2" xfId="55624" xr:uid="{BEFA95CD-4849-4CB2-9552-BB0457906B03}"/>
    <cellStyle name="Comma 3 3 2 4 2 6 5 3" xfId="42234" xr:uid="{8E01AD54-BA54-4C76-BBF4-40DA913774A0}"/>
    <cellStyle name="Comma 3 3 2 4 2 6 6" xfId="15187" xr:uid="{0BA398AC-F0CC-4137-AC07-DB032DF79216}"/>
    <cellStyle name="Comma 3 3 2 4 2 6 6 2" xfId="44860" xr:uid="{B3951724-EFCD-4D8F-A630-90802898B07B}"/>
    <cellStyle name="Comma 3 3 2 4 2 6 7" xfId="58250" xr:uid="{EBE0C043-CA0A-419E-8CCA-422C15567F4C}"/>
    <cellStyle name="Comma 3 3 2 4 2 6 8" xfId="60877" xr:uid="{578449C1-5FCB-49A9-BC47-A78A27D0B505}"/>
    <cellStyle name="Comma 3 3 2 4 2 6 9" xfId="31470" xr:uid="{6C3D07D7-E9AC-45B9-9EFA-70F0243EB207}"/>
    <cellStyle name="Comma 3 3 2 4 2 7" xfId="2573" xr:uid="{981B426D-F11B-4574-83FE-D2F836900E90}"/>
    <cellStyle name="Comma 3 3 2 4 2 7 10" xfId="22008" xr:uid="{12CA4131-BEFC-4833-B0F0-83CA57622606}"/>
    <cellStyle name="Comma 3 3 2 4 2 7 2" xfId="7824" xr:uid="{2E25BDA6-1A70-4C68-8A48-D2E9D6F0E91A}"/>
    <cellStyle name="Comma 3 3 2 4 2 7 2 2" xfId="19382" xr:uid="{647D05B6-4000-4B67-9660-83F2D638FD55}"/>
    <cellStyle name="Comma 3 3 2 4 2 7 2 2 2" xfId="48789" xr:uid="{99412248-D170-4068-947A-181BA6E1817C}"/>
    <cellStyle name="Comma 3 3 2 4 2 7 2 2 3" xfId="29886" xr:uid="{4A7706AD-B03B-4C95-89BE-09C1403EE62B}"/>
    <cellStyle name="Comma 3 3 2 4 2 7 2 3" xfId="35399" xr:uid="{54B3A4AE-5552-4C7B-9692-5A2F3C56E1C9}"/>
    <cellStyle name="Comma 3 3 2 4 2 7 2 4" xfId="24634" xr:uid="{0FCB4FE7-2AB0-41F0-8B98-78AB7C887B36}"/>
    <cellStyle name="Comma 3 3 2 4 2 7 3" xfId="5199" xr:uid="{BE627A3B-DED6-4FB1-AB3B-F99AF0088507}"/>
    <cellStyle name="Comma 3 3 2 4 2 7 3 2" xfId="51415" xr:uid="{275BAD96-1088-4B12-8D0A-A73F01F3F3BB}"/>
    <cellStyle name="Comma 3 3 2 4 2 7 3 3" xfId="38025" xr:uid="{D4B8E24A-5294-4EAF-9587-E6989431F510}"/>
    <cellStyle name="Comma 3 3 2 4 2 7 3 4" xfId="27260" xr:uid="{60C99EEC-339D-423B-B6F9-7DDE2F281E3D}"/>
    <cellStyle name="Comma 3 3 2 4 2 7 4" xfId="10450" xr:uid="{A5420FF1-15EE-40F7-A95F-4E082E8744F9}"/>
    <cellStyle name="Comma 3 3 2 4 2 7 4 2" xfId="54041" xr:uid="{E6AB863D-D567-4CD2-9726-74DC07F2A05D}"/>
    <cellStyle name="Comma 3 3 2 4 2 7 4 3" xfId="40651" xr:uid="{53082D75-B178-41FB-AAE6-E112D6E87946}"/>
    <cellStyle name="Comma 3 3 2 4 2 7 5" xfId="13076" xr:uid="{670C82BD-404D-4F96-AEC5-ABCD265A3B36}"/>
    <cellStyle name="Comma 3 3 2 4 2 7 5 2" xfId="56666" xr:uid="{D31635EB-B5D8-48E1-8E60-3487F390C457}"/>
    <cellStyle name="Comma 3 3 2 4 2 7 5 3" xfId="43276" xr:uid="{EC5957C8-9592-46FC-8DA8-E98BBA08F82A}"/>
    <cellStyle name="Comma 3 3 2 4 2 7 6" xfId="16229" xr:uid="{69814C75-C512-4FCC-9CA2-3633DFB4AE30}"/>
    <cellStyle name="Comma 3 3 2 4 2 7 6 2" xfId="45902" xr:uid="{4DB4AC0A-E29B-40CD-8EF2-2B92335833A4}"/>
    <cellStyle name="Comma 3 3 2 4 2 7 7" xfId="59292" xr:uid="{9D1A02BE-3E86-4DDC-9B29-9B6291E71583}"/>
    <cellStyle name="Comma 3 3 2 4 2 7 8" xfId="61919" xr:uid="{7281EA31-0B36-4D58-951B-25F1D135E42F}"/>
    <cellStyle name="Comma 3 3 2 4 2 7 9" xfId="32512" xr:uid="{82EF39A1-B409-4566-87E0-101A6981ED9F}"/>
    <cellStyle name="Comma 3 3 2 4 2 8" xfId="5460" xr:uid="{967BA783-B2B6-4774-B94A-E22054D5BAF5}"/>
    <cellStyle name="Comma 3 3 2 4 2 8 2" xfId="17018" xr:uid="{15B20543-4692-405F-998E-2BA6363A11F3}"/>
    <cellStyle name="Comma 3 3 2 4 2 8 2 2" xfId="46164" xr:uid="{FCA6CF38-2838-4649-A885-4AEA86FE6178}"/>
    <cellStyle name="Comma 3 3 2 4 2 8 2 3" xfId="27522" xr:uid="{447E37E3-0412-4A32-9F76-23E114BAF072}"/>
    <cellStyle name="Comma 3 3 2 4 2 8 3" xfId="13865" xr:uid="{A9834BFC-568D-403C-AE7D-F4830B3ACCA4}"/>
    <cellStyle name="Comma 3 3 2 4 2 8 3 2" xfId="32774" xr:uid="{193ABE64-634A-4149-95B4-983142CB9CF7}"/>
    <cellStyle name="Comma 3 3 2 4 2 8 4" xfId="22270" xr:uid="{1C653B19-3A6E-4635-B749-F26E77B79CD0}"/>
    <cellStyle name="Comma 3 3 2 4 2 9" xfId="2835" xr:uid="{01A0B9BA-3BF8-4083-98EF-EA9479A3C2F9}"/>
    <cellStyle name="Comma 3 3 2 4 2 9 2" xfId="16490" xr:uid="{E1DFC177-4BDB-4DF7-8630-848AA6B493F7}"/>
    <cellStyle name="Comma 3 3 2 4 2 9 2 2" xfId="46425" xr:uid="{75BCFE63-3BC9-4B37-BA66-C6267B5E18C3}"/>
    <cellStyle name="Comma 3 3 2 4 2 9 3" xfId="33035" xr:uid="{1968EA03-6FF4-46BE-8B60-B30815B60180}"/>
    <cellStyle name="Comma 3 3 2 4 2 9 4" xfId="24896" xr:uid="{1898389A-930C-40D1-A2CD-BA0636D1255A}"/>
    <cellStyle name="Comma 3 3 2 4 3" xfId="329" xr:uid="{00000000-0005-0000-0000-0000BA000000}"/>
    <cellStyle name="Comma 3 3 2 4 3 10" xfId="30270" xr:uid="{54E58612-AA98-4C61-9E8D-D7F03A44480F}"/>
    <cellStyle name="Comma 3 3 2 4 3 11" xfId="19766" xr:uid="{495D211F-4E9B-4D11-A35E-00DB5A755942}"/>
    <cellStyle name="Comma 3 3 2 4 3 2" xfId="1652" xr:uid="{5A2A329B-6CC1-4DD5-A433-59DEB7E941B1}"/>
    <cellStyle name="Comma 3 3 2 4 3 2 10" xfId="21088" xr:uid="{F98AD4B8-A256-4BEB-B562-8442A6DC0AC7}"/>
    <cellStyle name="Comma 3 3 2 4 3 2 2" xfId="6904" xr:uid="{B2B0A7E7-9B9D-4CBB-9512-89F3728B9687}"/>
    <cellStyle name="Comma 3 3 2 4 3 2 2 2" xfId="18462" xr:uid="{C13DCCC3-B87E-4D34-B707-4B12A13B6E7F}"/>
    <cellStyle name="Comma 3 3 2 4 3 2 2 2 2" xfId="47869" xr:uid="{EC4C2B37-7D96-4202-8009-9C4F761007F6}"/>
    <cellStyle name="Comma 3 3 2 4 3 2 2 2 3" xfId="28966" xr:uid="{7221F81B-7907-46D4-B5B6-180B7A02D12F}"/>
    <cellStyle name="Comma 3 3 2 4 3 2 2 3" xfId="34479" xr:uid="{5CC773A7-1987-400C-9E69-3F9361B0B915}"/>
    <cellStyle name="Comma 3 3 2 4 3 2 2 4" xfId="23714" xr:uid="{07E8C5A6-E42C-4EE5-B8AE-327DD7362B29}"/>
    <cellStyle name="Comma 3 3 2 4 3 2 3" xfId="4279" xr:uid="{7D6875B2-1BE6-425D-A6E3-BE5F2CB459C4}"/>
    <cellStyle name="Comma 3 3 2 4 3 2 3 2" xfId="50495" xr:uid="{55BA06C7-2D56-43A8-B805-A1119EC0ED34}"/>
    <cellStyle name="Comma 3 3 2 4 3 2 3 3" xfId="37105" xr:uid="{D516EFC4-B458-4FAA-96BA-9521AEAE17CF}"/>
    <cellStyle name="Comma 3 3 2 4 3 2 3 4" xfId="26340" xr:uid="{98B8678A-7774-446D-AA6A-900838BD9B6B}"/>
    <cellStyle name="Comma 3 3 2 4 3 2 4" xfId="9530" xr:uid="{1B08024F-2FA1-4407-85A3-54AE9548C84B}"/>
    <cellStyle name="Comma 3 3 2 4 3 2 4 2" xfId="53121" xr:uid="{A77C8E00-275F-41E1-8ABC-4275470E396C}"/>
    <cellStyle name="Comma 3 3 2 4 3 2 4 3" xfId="39731" xr:uid="{1070CF42-8F3D-4872-8790-5ADEEC313AA8}"/>
    <cellStyle name="Comma 3 3 2 4 3 2 5" xfId="12156" xr:uid="{1FF00456-52EA-43DF-8057-57B2029D1E4C}"/>
    <cellStyle name="Comma 3 3 2 4 3 2 5 2" xfId="55746" xr:uid="{9D1AC9B7-F825-4AF9-9982-B2EA4DBE0E28}"/>
    <cellStyle name="Comma 3 3 2 4 3 2 5 3" xfId="42356" xr:uid="{8CFD90B6-9E10-45EE-ACE3-72A9995FC0F2}"/>
    <cellStyle name="Comma 3 3 2 4 3 2 6" xfId="15309" xr:uid="{D9DB6B3A-B2BA-40D0-B9C0-4A385FB9E0EA}"/>
    <cellStyle name="Comma 3 3 2 4 3 2 6 2" xfId="44982" xr:uid="{8EC0A4B2-D8E3-4395-B57E-788D03212BE0}"/>
    <cellStyle name="Comma 3 3 2 4 3 2 7" xfId="58372" xr:uid="{9DD8CDC8-DC84-4F99-A40E-C1FF9C7E6BB3}"/>
    <cellStyle name="Comma 3 3 2 4 3 2 8" xfId="60999" xr:uid="{D87430B8-1754-4278-9504-A8567AE1C0AE}"/>
    <cellStyle name="Comma 3 3 2 4 3 2 9" xfId="31592" xr:uid="{04682C3D-FC2A-44E2-A0A3-8143EA1779AE}"/>
    <cellStyle name="Comma 3 3 2 4 3 3" xfId="5582" xr:uid="{CE136010-21BF-48F9-8A00-2BA158EA822C}"/>
    <cellStyle name="Comma 3 3 2 4 3 3 2" xfId="17140" xr:uid="{9DC5A1DC-13D8-4CFA-ADC7-78CC4F7DB32B}"/>
    <cellStyle name="Comma 3 3 2 4 3 3 2 2" xfId="46547" xr:uid="{B5CE006C-E9EA-48B0-8081-7D55A07E839C}"/>
    <cellStyle name="Comma 3 3 2 4 3 3 2 3" xfId="27644" xr:uid="{CA879F0E-1585-43DA-9FE0-EE89FEE54C64}"/>
    <cellStyle name="Comma 3 3 2 4 3 3 3" xfId="13987" xr:uid="{55ECF3F3-EF88-4E6A-9CE1-D756F2F87617}"/>
    <cellStyle name="Comma 3 3 2 4 3 3 3 2" xfId="33157" xr:uid="{C86F724D-5ED5-4EB2-9F22-55CCCE261A7F}"/>
    <cellStyle name="Comma 3 3 2 4 3 3 4" xfId="22392" xr:uid="{3DC2D42E-554B-4232-BA7C-70A83480E84F}"/>
    <cellStyle name="Comma 3 3 2 4 3 4" xfId="2957" xr:uid="{D7C691D8-B111-4020-ADD5-A2ADCCEA6FFD}"/>
    <cellStyle name="Comma 3 3 2 4 3 4 2" xfId="16612" xr:uid="{1420D599-4F84-461B-ADC0-E6A03E3E74E8}"/>
    <cellStyle name="Comma 3 3 2 4 3 4 2 2" xfId="49173" xr:uid="{01D3C910-782F-4436-9123-8D23F4BDD519}"/>
    <cellStyle name="Comma 3 3 2 4 3 4 3" xfId="35783" xr:uid="{A1A3CF41-1CA1-4F17-8DE0-B075582207A6}"/>
    <cellStyle name="Comma 3 3 2 4 3 4 4" xfId="25018" xr:uid="{94E7F518-CA57-4CCF-B0EF-444B302F7B13}"/>
    <cellStyle name="Comma 3 3 2 4 3 5" xfId="8208" xr:uid="{349E531A-087A-4450-803B-F5CD80D20468}"/>
    <cellStyle name="Comma 3 3 2 4 3 5 2" xfId="51799" xr:uid="{C8CA57D0-C858-4DC4-89E0-3AD271E8D9D5}"/>
    <cellStyle name="Comma 3 3 2 4 3 5 3" xfId="38409" xr:uid="{8B472296-F90B-4280-91DF-15654FD4328E}"/>
    <cellStyle name="Comma 3 3 2 4 3 6" xfId="10834" xr:uid="{427C3FB9-2C30-42AD-87B3-3153553FF85B}"/>
    <cellStyle name="Comma 3 3 2 4 3 6 2" xfId="54424" xr:uid="{74B4E4BB-EA3A-4605-9DEE-45AD6894BC8E}"/>
    <cellStyle name="Comma 3 3 2 4 3 6 3" xfId="41034" xr:uid="{DB144C35-A39F-4AE7-92D0-D8C92537D324}"/>
    <cellStyle name="Comma 3 3 2 4 3 7" xfId="13459" xr:uid="{C82661B6-21BE-41C9-9123-7801A4225266}"/>
    <cellStyle name="Comma 3 3 2 4 3 7 2" xfId="43660" xr:uid="{936D7CA2-A360-4876-9B0C-27BAC1CDD3C0}"/>
    <cellStyle name="Comma 3 3 2 4 3 8" xfId="57050" xr:uid="{2DE6B01E-4BC6-4368-AD2C-94441A46BD5F}"/>
    <cellStyle name="Comma 3 3 2 4 3 9" xfId="59677" xr:uid="{4AABF5D3-9D47-4CA2-A85E-327ACD36763B}"/>
    <cellStyle name="Comma 3 3 2 4 4" xfId="589" xr:uid="{00000000-0005-0000-0000-0000BB000000}"/>
    <cellStyle name="Comma 3 3 2 4 4 10" xfId="30530" xr:uid="{88424520-9994-46F0-BD5F-859666F9A6C4}"/>
    <cellStyle name="Comma 3 3 2 4 4 11" xfId="20026" xr:uid="{53F3ED9E-CA08-45B2-835A-E027AD5CD90B}"/>
    <cellStyle name="Comma 3 3 2 4 4 2" xfId="1912" xr:uid="{D73B4742-F6FC-44DD-BFCC-E33783062143}"/>
    <cellStyle name="Comma 3 3 2 4 4 2 10" xfId="21348" xr:uid="{A86949BE-B153-46FC-A009-F0B9C4D91B5C}"/>
    <cellStyle name="Comma 3 3 2 4 4 2 2" xfId="7164" xr:uid="{18C0E988-0139-4243-A9FD-09B0EA73288C}"/>
    <cellStyle name="Comma 3 3 2 4 4 2 2 2" xfId="18722" xr:uid="{E6D1AD05-E420-4741-A348-C9A3E1E8B94B}"/>
    <cellStyle name="Comma 3 3 2 4 4 2 2 2 2" xfId="48129" xr:uid="{77090AB7-4276-404A-8517-6B2AD3CD9F0D}"/>
    <cellStyle name="Comma 3 3 2 4 4 2 2 2 3" xfId="29226" xr:uid="{555B0C6D-9D94-4959-BA93-2055718DD36C}"/>
    <cellStyle name="Comma 3 3 2 4 4 2 2 3" xfId="34739" xr:uid="{5F708855-CA22-4B11-A467-94C636B8E1B2}"/>
    <cellStyle name="Comma 3 3 2 4 4 2 2 4" xfId="23974" xr:uid="{6CB2AB7F-4F20-4836-BCFE-38F742C40858}"/>
    <cellStyle name="Comma 3 3 2 4 4 2 3" xfId="4539" xr:uid="{7D6E4C58-9844-4DB6-941F-B2350D3615CB}"/>
    <cellStyle name="Comma 3 3 2 4 4 2 3 2" xfId="50755" xr:uid="{2EBF4EFB-DC76-47D8-8916-F1F005EE6221}"/>
    <cellStyle name="Comma 3 3 2 4 4 2 3 3" xfId="37365" xr:uid="{4F8227B1-6250-4F9B-823C-721D8367BCD2}"/>
    <cellStyle name="Comma 3 3 2 4 4 2 3 4" xfId="26600" xr:uid="{2370283B-A1B0-448F-8998-C2D4D26F1BC2}"/>
    <cellStyle name="Comma 3 3 2 4 4 2 4" xfId="9790" xr:uid="{13CB6277-9D70-46C0-BA18-5DAA0F607A58}"/>
    <cellStyle name="Comma 3 3 2 4 4 2 4 2" xfId="53381" xr:uid="{58905EB2-C92F-4EED-ACF3-3BCF27047C87}"/>
    <cellStyle name="Comma 3 3 2 4 4 2 4 3" xfId="39991" xr:uid="{A6A3892A-2D30-4B81-B4A8-04BBB06D8668}"/>
    <cellStyle name="Comma 3 3 2 4 4 2 5" xfId="12416" xr:uid="{8F2310FA-7862-47DF-974C-48F3AF3EB16D}"/>
    <cellStyle name="Comma 3 3 2 4 4 2 5 2" xfId="56006" xr:uid="{DED5E8CF-559B-4CFF-9785-2D8E718BC81B}"/>
    <cellStyle name="Comma 3 3 2 4 4 2 5 3" xfId="42616" xr:uid="{F2803428-A998-4D4E-BEE1-B1387F7A8450}"/>
    <cellStyle name="Comma 3 3 2 4 4 2 6" xfId="15569" xr:uid="{ED5B5146-F840-42F7-A3BE-3973DD51ED50}"/>
    <cellStyle name="Comma 3 3 2 4 4 2 6 2" xfId="45242" xr:uid="{EE5F2E3C-04EA-48FB-9370-22A71F1987C2}"/>
    <cellStyle name="Comma 3 3 2 4 4 2 7" xfId="58632" xr:uid="{92B971E7-22FA-4CEC-96D8-BF2BC5E84840}"/>
    <cellStyle name="Comma 3 3 2 4 4 2 8" xfId="61259" xr:uid="{446BCD80-8D62-4DA4-A8E7-D622A4E10253}"/>
    <cellStyle name="Comma 3 3 2 4 4 2 9" xfId="31852" xr:uid="{80A8675B-2C39-49D7-877F-D3CB5FEFDE61}"/>
    <cellStyle name="Comma 3 3 2 4 4 3" xfId="5842" xr:uid="{C9421C82-D0B5-4E2A-A4F5-95C477DCF5E1}"/>
    <cellStyle name="Comma 3 3 2 4 4 3 2" xfId="17400" xr:uid="{E2F9F0D9-9EE4-4B32-806C-1B7E3BB66B46}"/>
    <cellStyle name="Comma 3 3 2 4 4 3 2 2" xfId="46807" xr:uid="{AC024384-B32E-4D95-948A-7DA6BA3CAC72}"/>
    <cellStyle name="Comma 3 3 2 4 4 3 2 3" xfId="27904" xr:uid="{825FF79A-3AD3-4E65-9843-C9B7255BCED6}"/>
    <cellStyle name="Comma 3 3 2 4 4 3 3" xfId="33417" xr:uid="{84AB01D2-BEB4-4BDA-9911-3BC26766812A}"/>
    <cellStyle name="Comma 3 3 2 4 4 3 4" xfId="22652" xr:uid="{AEBD811B-12F2-447D-914B-B004A9273FFB}"/>
    <cellStyle name="Comma 3 3 2 4 4 4" xfId="3217" xr:uid="{CB258BA6-853B-4FF3-8872-B1D5156AB422}"/>
    <cellStyle name="Comma 3 3 2 4 4 4 2" xfId="49433" xr:uid="{A3902152-8C33-4246-9DAD-1737D4640C55}"/>
    <cellStyle name="Comma 3 3 2 4 4 4 3" xfId="36043" xr:uid="{6CF54603-47CC-4CFD-8A8E-EEF4A5ECFEE7}"/>
    <cellStyle name="Comma 3 3 2 4 4 4 4" xfId="25278" xr:uid="{A0B9D21D-4B94-49A5-8520-89C07B8AD6EE}"/>
    <cellStyle name="Comma 3 3 2 4 4 5" xfId="8468" xr:uid="{1FAF4F04-6A8E-496B-8E90-3C19ADB6C014}"/>
    <cellStyle name="Comma 3 3 2 4 4 5 2" xfId="52059" xr:uid="{D1C26D9F-1B7C-4A0E-AD92-F1B4518E5F94}"/>
    <cellStyle name="Comma 3 3 2 4 4 5 3" xfId="38669" xr:uid="{006872B1-04B7-4282-9738-5891FC173A93}"/>
    <cellStyle name="Comma 3 3 2 4 4 6" xfId="11094" xr:uid="{B9A5FEF7-3264-43BC-9642-F4D443023C51}"/>
    <cellStyle name="Comma 3 3 2 4 4 6 2" xfId="54684" xr:uid="{C59D17DB-61DF-4281-9E6B-F8AF5831E529}"/>
    <cellStyle name="Comma 3 3 2 4 4 6 3" xfId="41294" xr:uid="{DE50569E-AF37-4B97-B1B3-D4BAE430BE8D}"/>
    <cellStyle name="Comma 3 3 2 4 4 7" xfId="14247" xr:uid="{0E6EB60B-2F30-49DA-BD81-D2CC51B9D00C}"/>
    <cellStyle name="Comma 3 3 2 4 4 7 2" xfId="43920" xr:uid="{955647AA-3525-456C-946F-DA68D41B7456}"/>
    <cellStyle name="Comma 3 3 2 4 4 8" xfId="57310" xr:uid="{4B85EB2A-5C02-45EF-9659-D23D31D39EDB}"/>
    <cellStyle name="Comma 3 3 2 4 4 9" xfId="59937" xr:uid="{5D949593-DFAB-496B-9D73-B7067C85A590}"/>
    <cellStyle name="Comma 3 3 2 4 5" xfId="849" xr:uid="{00000000-0005-0000-0000-0000BC000000}"/>
    <cellStyle name="Comma 3 3 2 4 5 10" xfId="30790" xr:uid="{7C3DC639-AA6B-44BE-A1AC-7E08FC4BF172}"/>
    <cellStyle name="Comma 3 3 2 4 5 11" xfId="20286" xr:uid="{2EFF3053-7FF1-4DFF-893F-7CFF8607B07F}"/>
    <cellStyle name="Comma 3 3 2 4 5 2" xfId="2172" xr:uid="{A2F94147-4AEB-4DFD-B3DC-79403BD5B671}"/>
    <cellStyle name="Comma 3 3 2 4 5 2 10" xfId="21608" xr:uid="{B9D9A58B-5128-4325-9CFB-AA61A6506271}"/>
    <cellStyle name="Comma 3 3 2 4 5 2 2" xfId="7424" xr:uid="{DD593F25-6770-45C2-832D-B6620AE9A251}"/>
    <cellStyle name="Comma 3 3 2 4 5 2 2 2" xfId="18982" xr:uid="{AD72FAFB-7EE4-4562-945D-4F7F78927CE1}"/>
    <cellStyle name="Comma 3 3 2 4 5 2 2 2 2" xfId="48389" xr:uid="{7BE0D908-FB19-43A6-B38C-D778E5CCE726}"/>
    <cellStyle name="Comma 3 3 2 4 5 2 2 2 3" xfId="29486" xr:uid="{B3EA347F-7FFE-4721-85BD-15D27962585F}"/>
    <cellStyle name="Comma 3 3 2 4 5 2 2 3" xfId="34999" xr:uid="{4AB982D4-CC5E-4405-9B86-8837D385DECC}"/>
    <cellStyle name="Comma 3 3 2 4 5 2 2 4" xfId="24234" xr:uid="{A4D75540-6556-4C57-86F6-AB9C7D3C0849}"/>
    <cellStyle name="Comma 3 3 2 4 5 2 3" xfId="4799" xr:uid="{0DE91112-6611-436E-B0B2-FF381D6099D1}"/>
    <cellStyle name="Comma 3 3 2 4 5 2 3 2" xfId="51015" xr:uid="{EA8C0020-1F0B-4387-A64C-DF37B08E3263}"/>
    <cellStyle name="Comma 3 3 2 4 5 2 3 3" xfId="37625" xr:uid="{95380509-BAAE-4586-A082-91DB439D0850}"/>
    <cellStyle name="Comma 3 3 2 4 5 2 3 4" xfId="26860" xr:uid="{A9B8F5E6-FCE1-4E6B-95C8-C0AAC8AC9A12}"/>
    <cellStyle name="Comma 3 3 2 4 5 2 4" xfId="10050" xr:uid="{57782995-763E-473E-B3A4-9DCAE39978D5}"/>
    <cellStyle name="Comma 3 3 2 4 5 2 4 2" xfId="53641" xr:uid="{F75959A8-8267-40A5-BFA1-BF3B0D0BBAC6}"/>
    <cellStyle name="Comma 3 3 2 4 5 2 4 3" xfId="40251" xr:uid="{0DD470E1-E097-499D-89B2-DF5DB626A93A}"/>
    <cellStyle name="Comma 3 3 2 4 5 2 5" xfId="12676" xr:uid="{0BD5FBA5-CFB9-4B1A-8002-DA11768D2BF1}"/>
    <cellStyle name="Comma 3 3 2 4 5 2 5 2" xfId="56266" xr:uid="{C42F1C35-611A-4738-A06C-97201DB46295}"/>
    <cellStyle name="Comma 3 3 2 4 5 2 5 3" xfId="42876" xr:uid="{F0333C90-3552-44DE-88DE-1E1C2668BBE0}"/>
    <cellStyle name="Comma 3 3 2 4 5 2 6" xfId="15829" xr:uid="{3D11DC31-1F35-4876-83A1-B84F688E47CF}"/>
    <cellStyle name="Comma 3 3 2 4 5 2 6 2" xfId="45502" xr:uid="{0BDAD68A-0D39-43EF-A5BE-E3C33C389AA4}"/>
    <cellStyle name="Comma 3 3 2 4 5 2 7" xfId="58892" xr:uid="{91C73306-D620-4538-A64A-2CC326A372DE}"/>
    <cellStyle name="Comma 3 3 2 4 5 2 8" xfId="61519" xr:uid="{E4E4D7A1-956B-4C1B-BCF7-226073A22953}"/>
    <cellStyle name="Comma 3 3 2 4 5 2 9" xfId="32112" xr:uid="{180EBA23-6883-4629-A5C2-FB118BA94A6F}"/>
    <cellStyle name="Comma 3 3 2 4 5 3" xfId="6102" xr:uid="{DE4E5A05-1194-42AD-863D-29743911FC0F}"/>
    <cellStyle name="Comma 3 3 2 4 5 3 2" xfId="17660" xr:uid="{CBCF2DA1-8834-42E2-825D-FAF5DDBB5FCF}"/>
    <cellStyle name="Comma 3 3 2 4 5 3 2 2" xfId="47067" xr:uid="{2736B144-5497-4E46-A72B-2AF5F1FF3473}"/>
    <cellStyle name="Comma 3 3 2 4 5 3 2 3" xfId="28164" xr:uid="{62A104A9-D93E-458A-AA23-B4736F81F63D}"/>
    <cellStyle name="Comma 3 3 2 4 5 3 3" xfId="33677" xr:uid="{FFD3379C-F86C-4D4D-BC8D-B5570DF5632A}"/>
    <cellStyle name="Comma 3 3 2 4 5 3 4" xfId="22912" xr:uid="{FFCC6513-7C69-4418-876C-5D4CF196CD50}"/>
    <cellStyle name="Comma 3 3 2 4 5 4" xfId="3477" xr:uid="{2813CD09-C678-4929-9046-6C55A7CCE01A}"/>
    <cellStyle name="Comma 3 3 2 4 5 4 2" xfId="49693" xr:uid="{294F1C9A-D8B0-40C2-A3ED-6913D378015D}"/>
    <cellStyle name="Comma 3 3 2 4 5 4 3" xfId="36303" xr:uid="{0B5B847C-6FE9-4333-AAFC-C29DEF163D38}"/>
    <cellStyle name="Comma 3 3 2 4 5 4 4" xfId="25538" xr:uid="{3B386780-2F5B-492F-ADA9-1F5CFF7D21D7}"/>
    <cellStyle name="Comma 3 3 2 4 5 5" xfId="8728" xr:uid="{4B4B173D-1166-4EE2-A1FB-75276D8C7425}"/>
    <cellStyle name="Comma 3 3 2 4 5 5 2" xfId="52319" xr:uid="{E8D19E73-3DBC-4750-BC51-D1E168C0A60D}"/>
    <cellStyle name="Comma 3 3 2 4 5 5 3" xfId="38929" xr:uid="{70878842-8629-4881-89D2-D3A52969690B}"/>
    <cellStyle name="Comma 3 3 2 4 5 6" xfId="11354" xr:uid="{08B95AE0-D9EB-44FD-8BF0-02552FCC6D45}"/>
    <cellStyle name="Comma 3 3 2 4 5 6 2" xfId="54944" xr:uid="{66FF8A9E-A01C-424E-BF71-03C274FB06D1}"/>
    <cellStyle name="Comma 3 3 2 4 5 6 3" xfId="41554" xr:uid="{153FA20B-CB0D-4ACB-AF7A-B2FE9AFF3ED1}"/>
    <cellStyle name="Comma 3 3 2 4 5 7" xfId="14507" xr:uid="{D480ED8F-5E0E-412D-AD75-87A3C016545A}"/>
    <cellStyle name="Comma 3 3 2 4 5 7 2" xfId="44180" xr:uid="{C842C0CE-1437-482D-A5D7-5CAC816347BD}"/>
    <cellStyle name="Comma 3 3 2 4 5 8" xfId="57570" xr:uid="{2BE6EE1A-6504-4FBB-A649-B4F9B7A835D0}"/>
    <cellStyle name="Comma 3 3 2 4 5 9" xfId="60197" xr:uid="{A628D368-A2FE-42BC-B6B8-82C285216CAD}"/>
    <cellStyle name="Comma 3 3 2 4 6" xfId="1129" xr:uid="{3A6BF85F-1841-4D75-BDC0-093445FB1211}"/>
    <cellStyle name="Comma 3 3 2 4 6 10" xfId="20566" xr:uid="{839014D5-DBD3-4601-9B98-200D37E00AAF}"/>
    <cellStyle name="Comma 3 3 2 4 6 2" xfId="6382" xr:uid="{8CE6728D-537A-4DD0-B525-63E02622C976}"/>
    <cellStyle name="Comma 3 3 2 4 6 2 2" xfId="17940" xr:uid="{59503C92-8DAE-40BC-90E6-EA5875E0BF92}"/>
    <cellStyle name="Comma 3 3 2 4 6 2 2 2" xfId="47347" xr:uid="{B783FE40-7AE4-440B-8227-80F3CF9EC137}"/>
    <cellStyle name="Comma 3 3 2 4 6 2 2 3" xfId="28444" xr:uid="{EEC9E625-95A4-4E02-96BB-9CE97C180EA3}"/>
    <cellStyle name="Comma 3 3 2 4 6 2 3" xfId="33957" xr:uid="{723CC5DB-681D-4247-804F-6350EE8F26CB}"/>
    <cellStyle name="Comma 3 3 2 4 6 2 4" xfId="23192" xr:uid="{53ABC36D-CCBB-40A1-AEE3-B2C3F5DDC208}"/>
    <cellStyle name="Comma 3 3 2 4 6 3" xfId="3757" xr:uid="{298B6984-FCD4-49B0-AB7D-DDB284F08B2B}"/>
    <cellStyle name="Comma 3 3 2 4 6 3 2" xfId="49973" xr:uid="{7B774AD5-C1D1-4742-9092-99ED292738E2}"/>
    <cellStyle name="Comma 3 3 2 4 6 3 3" xfId="36583" xr:uid="{06CBB2BD-F581-47F1-874E-E72DB01493B4}"/>
    <cellStyle name="Comma 3 3 2 4 6 3 4" xfId="25818" xr:uid="{2D733DA5-8C81-4D97-B1E7-0A510534FC88}"/>
    <cellStyle name="Comma 3 3 2 4 6 4" xfId="9008" xr:uid="{E9902135-2F28-4C87-A92C-A0C729225CAC}"/>
    <cellStyle name="Comma 3 3 2 4 6 4 2" xfId="52599" xr:uid="{A72D7186-80B1-4708-B392-425D539639D4}"/>
    <cellStyle name="Comma 3 3 2 4 6 4 3" xfId="39209" xr:uid="{3B7AA107-7011-4BA4-93BB-4192D6A3C609}"/>
    <cellStyle name="Comma 3 3 2 4 6 5" xfId="11634" xr:uid="{68C7FB5E-52E9-47E2-A7A5-6F17F09DFCF1}"/>
    <cellStyle name="Comma 3 3 2 4 6 5 2" xfId="55224" xr:uid="{C22F84F8-9120-45BF-9466-2C56612EBDFE}"/>
    <cellStyle name="Comma 3 3 2 4 6 5 3" xfId="41834" xr:uid="{1E7A9188-61F9-4E92-B9C3-B875E74A5CA1}"/>
    <cellStyle name="Comma 3 3 2 4 6 6" xfId="14787" xr:uid="{71851CE0-729D-4CAE-9ED9-D73FD9B5D606}"/>
    <cellStyle name="Comma 3 3 2 4 6 6 2" xfId="44460" xr:uid="{059C2B18-D8E1-4970-8C66-95D8A7A9FAE7}"/>
    <cellStyle name="Comma 3 3 2 4 6 7" xfId="57850" xr:uid="{076D0FA1-0FA8-46F8-BCDF-D63661C6ED9B}"/>
    <cellStyle name="Comma 3 3 2 4 6 8" xfId="60477" xr:uid="{4B158DF7-24F2-4BCC-86B9-152277AC2522}"/>
    <cellStyle name="Comma 3 3 2 4 6 9" xfId="31070" xr:uid="{0A50365F-8419-4052-90D9-C30ACCE61F76}"/>
    <cellStyle name="Comma 3 3 2 4 7" xfId="1392" xr:uid="{E776A64D-F861-4C1C-B341-0317618FC5B0}"/>
    <cellStyle name="Comma 3 3 2 4 7 10" xfId="20828" xr:uid="{BD4BA2F9-D109-41D8-866F-4488E29E123A}"/>
    <cellStyle name="Comma 3 3 2 4 7 2" xfId="6644" xr:uid="{1D9C1E32-DB14-464A-8379-D7F775A502BC}"/>
    <cellStyle name="Comma 3 3 2 4 7 2 2" xfId="18202" xr:uid="{3928AAC7-7B02-4ED2-8076-9E3DCD8552C7}"/>
    <cellStyle name="Comma 3 3 2 4 7 2 2 2" xfId="47609" xr:uid="{9B5E9BB6-6E45-4DF6-A21A-A3B8470F0C23}"/>
    <cellStyle name="Comma 3 3 2 4 7 2 2 3" xfId="28706" xr:uid="{EFB2055D-4D13-49A2-945E-6456C498AF8E}"/>
    <cellStyle name="Comma 3 3 2 4 7 2 3" xfId="34219" xr:uid="{05E73604-F4E4-4E6E-BF95-4E3AE2361CB1}"/>
    <cellStyle name="Comma 3 3 2 4 7 2 4" xfId="23454" xr:uid="{ADDEE47F-EF6E-4DA4-817F-73F7CEC7A17B}"/>
    <cellStyle name="Comma 3 3 2 4 7 3" xfId="4019" xr:uid="{9F1EFA2F-385B-4238-8CC9-E7D716946AC1}"/>
    <cellStyle name="Comma 3 3 2 4 7 3 2" xfId="50235" xr:uid="{E5992825-17A3-4D07-8A86-378611FA1CAE}"/>
    <cellStyle name="Comma 3 3 2 4 7 3 3" xfId="36845" xr:uid="{29EC111F-42DE-44B4-B2D7-66382517C1EB}"/>
    <cellStyle name="Comma 3 3 2 4 7 3 4" xfId="26080" xr:uid="{8D6603AE-D17E-44A0-BE89-65A0264D377F}"/>
    <cellStyle name="Comma 3 3 2 4 7 4" xfId="9270" xr:uid="{CC2CC8D9-04C5-4A1D-8C9B-8351A03A0EB8}"/>
    <cellStyle name="Comma 3 3 2 4 7 4 2" xfId="52861" xr:uid="{DC88901A-E269-4B69-85E2-3DF98C10F377}"/>
    <cellStyle name="Comma 3 3 2 4 7 4 3" xfId="39471" xr:uid="{63A2A1DE-AD5C-47DA-B52B-4D482A3EFE42}"/>
    <cellStyle name="Comma 3 3 2 4 7 5" xfId="11896" xr:uid="{4EC28407-FEC9-49AF-BD63-B9C8B79339B1}"/>
    <cellStyle name="Comma 3 3 2 4 7 5 2" xfId="55486" xr:uid="{0D8E372C-BC70-4B70-B260-310FB6058F14}"/>
    <cellStyle name="Comma 3 3 2 4 7 5 3" xfId="42096" xr:uid="{78AC967B-24E2-48D3-AA94-9885E05DDCC5}"/>
    <cellStyle name="Comma 3 3 2 4 7 6" xfId="15049" xr:uid="{8F334E27-680D-4908-B626-A2DA5BEC4542}"/>
    <cellStyle name="Comma 3 3 2 4 7 6 2" xfId="44722" xr:uid="{A6571C9A-3F3F-4972-BFDD-572930CA2A4B}"/>
    <cellStyle name="Comma 3 3 2 4 7 7" xfId="58112" xr:uid="{43E761FD-B49F-49B3-B20F-78C4DC4F9C13}"/>
    <cellStyle name="Comma 3 3 2 4 7 8" xfId="60739" xr:uid="{B5644218-8B42-4860-AB75-97550244C8A9}"/>
    <cellStyle name="Comma 3 3 2 4 7 9" xfId="31332" xr:uid="{4D24BE2E-57A2-40EF-AC70-DBD2D4BC3CE2}"/>
    <cellStyle name="Comma 3 3 2 4 8" xfId="2435" xr:uid="{C6DF7422-938F-4E15-B30F-85AA6E3836AD}"/>
    <cellStyle name="Comma 3 3 2 4 8 10" xfId="21870" xr:uid="{3625FC25-ABAE-4175-A17B-313DF7017835}"/>
    <cellStyle name="Comma 3 3 2 4 8 2" xfId="7686" xr:uid="{36CA8159-76CC-4208-BF38-E6438FE62539}"/>
    <cellStyle name="Comma 3 3 2 4 8 2 2" xfId="19244" xr:uid="{927A1656-71D1-4CE8-88BA-A0A0F8865938}"/>
    <cellStyle name="Comma 3 3 2 4 8 2 2 2" xfId="48651" xr:uid="{F05068A8-E01A-4F10-B1D6-C478E8AA7DC5}"/>
    <cellStyle name="Comma 3 3 2 4 8 2 2 3" xfId="29748" xr:uid="{3AAE7C31-D4A5-4779-8703-4EA498A85367}"/>
    <cellStyle name="Comma 3 3 2 4 8 2 3" xfId="35261" xr:uid="{7A61A043-0EFA-4F67-AFCA-9452E6C3C0F2}"/>
    <cellStyle name="Comma 3 3 2 4 8 2 4" xfId="24496" xr:uid="{B0F54198-6F16-4178-8E89-29417F58D8B4}"/>
    <cellStyle name="Comma 3 3 2 4 8 3" xfId="5061" xr:uid="{8F3E2D80-F6C5-497A-9BB7-8D448E81428F}"/>
    <cellStyle name="Comma 3 3 2 4 8 3 2" xfId="51277" xr:uid="{E82A40C4-8BF0-4DC6-B0CD-2627EC376F66}"/>
    <cellStyle name="Comma 3 3 2 4 8 3 3" xfId="37887" xr:uid="{706FD641-A63C-45F0-A082-E471FE95F1C6}"/>
    <cellStyle name="Comma 3 3 2 4 8 3 4" xfId="27122" xr:uid="{6B0E713A-483D-4D4D-BB85-764DFC7F83FA}"/>
    <cellStyle name="Comma 3 3 2 4 8 4" xfId="10312" xr:uid="{5DA831FB-64C3-473F-99F5-936A6D8AE618}"/>
    <cellStyle name="Comma 3 3 2 4 8 4 2" xfId="53903" xr:uid="{55ABFCBB-ACFB-4F3A-9371-FA3E23B9A399}"/>
    <cellStyle name="Comma 3 3 2 4 8 4 3" xfId="40513" xr:uid="{F21BE6CC-A5F8-4FD5-AFD1-73F09BAB4C03}"/>
    <cellStyle name="Comma 3 3 2 4 8 5" xfId="12938" xr:uid="{613E2747-46F3-4262-9CF7-6A36C347354A}"/>
    <cellStyle name="Comma 3 3 2 4 8 5 2" xfId="56528" xr:uid="{AA6488F0-376E-428E-98D3-9B47EA2D239A}"/>
    <cellStyle name="Comma 3 3 2 4 8 5 3" xfId="43138" xr:uid="{ADEDA24C-9723-4DB3-86F0-CF2743A0C25B}"/>
    <cellStyle name="Comma 3 3 2 4 8 6" xfId="16091" xr:uid="{6557CF3E-7A66-4C55-B9F8-3E314CEBA1B4}"/>
    <cellStyle name="Comma 3 3 2 4 8 6 2" xfId="45764" xr:uid="{ACB0CC1D-F2DD-4D4E-BA21-0D9A14C03950}"/>
    <cellStyle name="Comma 3 3 2 4 8 7" xfId="59154" xr:uid="{0965A54F-859E-4168-97F8-5987A2FFBE01}"/>
    <cellStyle name="Comma 3 3 2 4 8 8" xfId="61781" xr:uid="{6AF029C1-0ECF-4EDD-BA00-CA86C3CEE37D}"/>
    <cellStyle name="Comma 3 3 2 4 8 9" xfId="32374" xr:uid="{52A629B4-73E3-4C3C-A5F0-B3503EB88622}"/>
    <cellStyle name="Comma 3 3 2 4 9" xfId="5322" xr:uid="{DB8B2716-FBC5-4771-8341-548418FE72F7}"/>
    <cellStyle name="Comma 3 3 2 4 9 2" xfId="16880" xr:uid="{90500AD8-1867-4E4E-A122-5BBB03AF247A}"/>
    <cellStyle name="Comma 3 3 2 4 9 2 2" xfId="46026" xr:uid="{A274724E-6995-4811-95F1-AF9EB5356DDA}"/>
    <cellStyle name="Comma 3 3 2 4 9 2 3" xfId="27384" xr:uid="{FCD10EEC-A177-429D-AA32-0760FE9ADAEB}"/>
    <cellStyle name="Comma 3 3 2 4 9 3" xfId="13727" xr:uid="{D1E84D8C-4782-46BB-8243-6B698D909ADB}"/>
    <cellStyle name="Comma 3 3 2 4 9 3 2" xfId="32636" xr:uid="{1721CCB1-2953-464F-920D-2328CB2AE99A}"/>
    <cellStyle name="Comma 3 3 2 4 9 4" xfId="22132" xr:uid="{EFE2C10A-7F46-4184-9C37-31A003F00615}"/>
    <cellStyle name="Comma 3 3 2 5" xfId="84" xr:uid="{00000000-0005-0000-0000-0000BD000000}"/>
    <cellStyle name="Comma 3 3 2 5 10" xfId="2713" xr:uid="{729AAB69-F97A-4EFC-B967-A2A26356E706}"/>
    <cellStyle name="Comma 3 3 2 5 10 2" xfId="16368" xr:uid="{4E570C00-F73C-4D96-AEB7-923478E0050C}"/>
    <cellStyle name="Comma 3 3 2 5 10 2 2" xfId="46303" xr:uid="{3EEDE98A-2CC8-4549-BE67-3B5A444C9580}"/>
    <cellStyle name="Comma 3 3 2 5 10 3" xfId="32913" xr:uid="{013952C7-961F-4F66-8D22-FD20C18F3F4E}"/>
    <cellStyle name="Comma 3 3 2 5 10 4" xfId="24774" xr:uid="{4D001837-E54F-4799-9B0E-0A1794CBE081}"/>
    <cellStyle name="Comma 3 3 2 5 11" xfId="7964" xr:uid="{86A6E2C8-8744-4500-9CF1-30B4095567EE}"/>
    <cellStyle name="Comma 3 3 2 5 11 2" xfId="48929" xr:uid="{9E8132F4-FDAC-43B9-9C95-C258664C4285}"/>
    <cellStyle name="Comma 3 3 2 5 11 3" xfId="35539" xr:uid="{A4046430-066D-4EA7-BDB0-EB82D654F61B}"/>
    <cellStyle name="Comma 3 3 2 5 12" xfId="10590" xr:uid="{5453E48E-FF50-482E-B496-308064295DA5}"/>
    <cellStyle name="Comma 3 3 2 5 12 2" xfId="51555" xr:uid="{97345472-8BA9-4511-870C-F573B03BF85F}"/>
    <cellStyle name="Comma 3 3 2 5 12 3" xfId="38165" xr:uid="{941816E9-DA05-4AB9-8509-F3F057913826}"/>
    <cellStyle name="Comma 3 3 2 5 13" xfId="13215" xr:uid="{9E30FCB7-19DA-4D9A-B76F-F29F05114795}"/>
    <cellStyle name="Comma 3 3 2 5 13 2" xfId="54180" xr:uid="{CB360418-C967-4AEC-8742-8077BC2178E9}"/>
    <cellStyle name="Comma 3 3 2 5 13 3" xfId="40790" xr:uid="{D273800B-80B2-438F-B51D-0175375A3CCD}"/>
    <cellStyle name="Comma 3 3 2 5 14" xfId="43416" xr:uid="{21CAF8DD-7DC2-4E71-84C8-865B1900F02D}"/>
    <cellStyle name="Comma 3 3 2 5 15" xfId="56806" xr:uid="{502D3FAC-C826-475C-BADD-E11583C1C986}"/>
    <cellStyle name="Comma 3 3 2 5 16" xfId="59433" xr:uid="{B03FD7E8-E02A-4BBD-B37E-824BAADA398D}"/>
    <cellStyle name="Comma 3 3 2 5 17" xfId="30026" xr:uid="{82B4F6F2-8FF7-4162-B44A-B60E6CD5D059}"/>
    <cellStyle name="Comma 3 3 2 5 18" xfId="19522" xr:uid="{A7F6C46B-74C1-4A6C-9F56-C3FC663A36AD}"/>
    <cellStyle name="Comma 3 3 2 5 2" xfId="222" xr:uid="{00000000-0005-0000-0000-0000BE000000}"/>
    <cellStyle name="Comma 3 3 2 5 2 10" xfId="8102" xr:uid="{9E1CDE8F-D583-4A51-95E3-0B81E210FB16}"/>
    <cellStyle name="Comma 3 3 2 5 2 10 2" xfId="49067" xr:uid="{155EBE4A-6E12-4CCF-A120-DF45E97FFE42}"/>
    <cellStyle name="Comma 3 3 2 5 2 10 3" xfId="35677" xr:uid="{916B699D-1A99-494D-B4D3-930DA8A90F6C}"/>
    <cellStyle name="Comma 3 3 2 5 2 11" xfId="10728" xr:uid="{1E702B7B-08E6-4C35-BDF2-C48A69ED75B4}"/>
    <cellStyle name="Comma 3 3 2 5 2 11 2" xfId="51693" xr:uid="{0FBB0AB0-C0F1-4206-BC71-661968BE82A6}"/>
    <cellStyle name="Comma 3 3 2 5 2 11 3" xfId="38303" xr:uid="{A27CC9BB-6068-43DB-9037-4473BCC6C383}"/>
    <cellStyle name="Comma 3 3 2 5 2 12" xfId="13353" xr:uid="{8906B787-F86C-49FA-91DD-7BD471873484}"/>
    <cellStyle name="Comma 3 3 2 5 2 12 2" xfId="54318" xr:uid="{FCEB154F-D542-4D65-ACA3-31DCDF9355CF}"/>
    <cellStyle name="Comma 3 3 2 5 2 12 3" xfId="40928" xr:uid="{9B8C17D0-1C9B-436D-85F3-1A7E408E9F1B}"/>
    <cellStyle name="Comma 3 3 2 5 2 13" xfId="43554" xr:uid="{3DA42F03-1634-43E4-B3CD-D4D7AF946437}"/>
    <cellStyle name="Comma 3 3 2 5 2 14" xfId="56944" xr:uid="{CFA7F31B-55C8-4113-A29B-EE8C99F57B6A}"/>
    <cellStyle name="Comma 3 3 2 5 2 15" xfId="59571" xr:uid="{E585C2B8-8CE2-4833-8D70-C74721C96710}"/>
    <cellStyle name="Comma 3 3 2 5 2 16" xfId="30164" xr:uid="{B3D16A3F-7A74-42D6-AD0E-7662A6FE30ED}"/>
    <cellStyle name="Comma 3 3 2 5 2 17" xfId="19660" xr:uid="{DBC40D40-E7FB-4417-BD80-2A4D3AC1BD41}"/>
    <cellStyle name="Comma 3 3 2 5 2 2" xfId="483" xr:uid="{00000000-0005-0000-0000-0000BF000000}"/>
    <cellStyle name="Comma 3 3 2 5 2 2 10" xfId="30424" xr:uid="{87915E76-8AC0-490E-B3FF-D1667A8AD8CF}"/>
    <cellStyle name="Comma 3 3 2 5 2 2 11" xfId="19920" xr:uid="{B723F4D2-ED03-4FA3-B985-9D5070F77114}"/>
    <cellStyle name="Comma 3 3 2 5 2 2 2" xfId="1806" xr:uid="{396EB112-9EB4-4A23-BF94-D4AB47FAE51B}"/>
    <cellStyle name="Comma 3 3 2 5 2 2 2 10" xfId="21242" xr:uid="{5B01BE37-6EDC-45D3-80F6-9581F8FA9EA0}"/>
    <cellStyle name="Comma 3 3 2 5 2 2 2 2" xfId="7058" xr:uid="{54C96003-29F8-4BBF-875F-FC960B3CE205}"/>
    <cellStyle name="Comma 3 3 2 5 2 2 2 2 2" xfId="18616" xr:uid="{00AD947E-0B0D-446E-A2B8-041E35D9002B}"/>
    <cellStyle name="Comma 3 3 2 5 2 2 2 2 2 2" xfId="48023" xr:uid="{C4784848-ABE8-4AC0-B71F-C13DF3BA8244}"/>
    <cellStyle name="Comma 3 3 2 5 2 2 2 2 2 3" xfId="29120" xr:uid="{87746590-371C-413B-886C-92B3D544D32F}"/>
    <cellStyle name="Comma 3 3 2 5 2 2 2 2 3" xfId="34633" xr:uid="{1B0FA0B2-B5B5-4CA4-9C1B-B6284DC602EA}"/>
    <cellStyle name="Comma 3 3 2 5 2 2 2 2 4" xfId="23868" xr:uid="{8D81BB71-917A-4112-8C23-0315973C2894}"/>
    <cellStyle name="Comma 3 3 2 5 2 2 2 3" xfId="4433" xr:uid="{1F4E40FD-3435-44AC-8892-4E7B5027D7F8}"/>
    <cellStyle name="Comma 3 3 2 5 2 2 2 3 2" xfId="50649" xr:uid="{28D38AD8-4E1F-4938-8B26-99F5216A3D06}"/>
    <cellStyle name="Comma 3 3 2 5 2 2 2 3 3" xfId="37259" xr:uid="{355F1389-B147-4F85-8D51-24B5DA46C6F5}"/>
    <cellStyle name="Comma 3 3 2 5 2 2 2 3 4" xfId="26494" xr:uid="{C4D5B395-32DB-40FE-BC2B-EAF1FD5E6217}"/>
    <cellStyle name="Comma 3 3 2 5 2 2 2 4" xfId="9684" xr:uid="{552086E4-7017-48F5-9113-0A0C1655CA28}"/>
    <cellStyle name="Comma 3 3 2 5 2 2 2 4 2" xfId="53275" xr:uid="{AE9C41D0-91EB-4B67-8044-5BD71E8D19A6}"/>
    <cellStyle name="Comma 3 3 2 5 2 2 2 4 3" xfId="39885" xr:uid="{9188ED74-3940-45DB-91F1-58EB2F367443}"/>
    <cellStyle name="Comma 3 3 2 5 2 2 2 5" xfId="12310" xr:uid="{61AC0B9D-8034-437E-AB5F-88F4F67D6A77}"/>
    <cellStyle name="Comma 3 3 2 5 2 2 2 5 2" xfId="55900" xr:uid="{0D52C74C-93F5-46A6-9917-B4A6C7E9F8B3}"/>
    <cellStyle name="Comma 3 3 2 5 2 2 2 5 3" xfId="42510" xr:uid="{3A49254D-90E1-473E-BD58-8B9897708803}"/>
    <cellStyle name="Comma 3 3 2 5 2 2 2 6" xfId="15463" xr:uid="{7D05A599-8DA9-47D1-B88D-BB0DC2C72B52}"/>
    <cellStyle name="Comma 3 3 2 5 2 2 2 6 2" xfId="45136" xr:uid="{EB14C61C-5460-4DBD-BBE4-EDF5A9CD4912}"/>
    <cellStyle name="Comma 3 3 2 5 2 2 2 7" xfId="58526" xr:uid="{1A9325E2-66FA-4503-9A56-819684D8ABD4}"/>
    <cellStyle name="Comma 3 3 2 5 2 2 2 8" xfId="61153" xr:uid="{854C644F-A28E-4692-9377-09C4B15187A2}"/>
    <cellStyle name="Comma 3 3 2 5 2 2 2 9" xfId="31746" xr:uid="{72F92C6D-61F6-4B19-8E1A-5BDF406257EC}"/>
    <cellStyle name="Comma 3 3 2 5 2 2 3" xfId="5736" xr:uid="{EBD18D85-7F5B-47E9-BBFA-4570D523078A}"/>
    <cellStyle name="Comma 3 3 2 5 2 2 3 2" xfId="17294" xr:uid="{3D5C6D7B-36C1-4B01-8A61-3B81B10CD8C8}"/>
    <cellStyle name="Comma 3 3 2 5 2 2 3 2 2" xfId="46701" xr:uid="{07D129C9-0A37-410A-9EE8-04EEBFC8C5FE}"/>
    <cellStyle name="Comma 3 3 2 5 2 2 3 2 3" xfId="27798" xr:uid="{144E2201-4B0F-486B-8759-285D904EFDEE}"/>
    <cellStyle name="Comma 3 3 2 5 2 2 3 3" xfId="14141" xr:uid="{8E7D94E6-2414-4F10-A5FA-40E375A8810D}"/>
    <cellStyle name="Comma 3 3 2 5 2 2 3 3 2" xfId="33311" xr:uid="{2DECE1EE-D5FA-45AE-BCD4-D53F9EBE4EC3}"/>
    <cellStyle name="Comma 3 3 2 5 2 2 3 4" xfId="22546" xr:uid="{DCEA26EA-E5FE-4E0D-A7FD-477B7366A4A5}"/>
    <cellStyle name="Comma 3 3 2 5 2 2 4" xfId="3111" xr:uid="{3B5C6993-A649-4C6C-B116-43B70D8D0CEC}"/>
    <cellStyle name="Comma 3 3 2 5 2 2 4 2" xfId="16766" xr:uid="{FCA27860-3289-4AE6-8290-560E80D31E6B}"/>
    <cellStyle name="Comma 3 3 2 5 2 2 4 2 2" xfId="49327" xr:uid="{64F1D926-DD05-4788-8B5A-9A9FA3938352}"/>
    <cellStyle name="Comma 3 3 2 5 2 2 4 3" xfId="35937" xr:uid="{C710A7E6-C577-41E5-B760-BC64FEAB20CD}"/>
    <cellStyle name="Comma 3 3 2 5 2 2 4 4" xfId="25172" xr:uid="{CDC8E45C-1E86-435B-8D44-E23F97C4A4E8}"/>
    <cellStyle name="Comma 3 3 2 5 2 2 5" xfId="8362" xr:uid="{CC6BB455-D7F3-4ACE-9E75-C0E1031B316E}"/>
    <cellStyle name="Comma 3 3 2 5 2 2 5 2" xfId="51953" xr:uid="{ECC29B81-7761-4EB6-8000-481902F09661}"/>
    <cellStyle name="Comma 3 3 2 5 2 2 5 3" xfId="38563" xr:uid="{CE4C8AED-ABB2-489C-9307-F57C9369E441}"/>
    <cellStyle name="Comma 3 3 2 5 2 2 6" xfId="10988" xr:uid="{CD2169A5-9D0F-41F2-9DB7-5CEE017D8A4C}"/>
    <cellStyle name="Comma 3 3 2 5 2 2 6 2" xfId="54578" xr:uid="{02462B30-A989-4647-AC4E-CC66D5975838}"/>
    <cellStyle name="Comma 3 3 2 5 2 2 6 3" xfId="41188" xr:uid="{D8BCCAFB-386C-4D65-93B3-A56991C99EA3}"/>
    <cellStyle name="Comma 3 3 2 5 2 2 7" xfId="13613" xr:uid="{E99C247F-CE28-4228-95D3-DC3C4858B8A8}"/>
    <cellStyle name="Comma 3 3 2 5 2 2 7 2" xfId="43814" xr:uid="{AF32F9A6-5CBE-48B3-8195-06D75149A2C3}"/>
    <cellStyle name="Comma 3 3 2 5 2 2 8" xfId="57204" xr:uid="{AEC7C681-1219-4241-B1BA-AD4FEA357E77}"/>
    <cellStyle name="Comma 3 3 2 5 2 2 9" xfId="59831" xr:uid="{036D1869-BC74-4B62-9E36-01A27081A24A}"/>
    <cellStyle name="Comma 3 3 2 5 2 3" xfId="743" xr:uid="{00000000-0005-0000-0000-0000C0000000}"/>
    <cellStyle name="Comma 3 3 2 5 2 3 10" xfId="30684" xr:uid="{CA6092AF-2B92-4919-B8CB-85D425662103}"/>
    <cellStyle name="Comma 3 3 2 5 2 3 11" xfId="20180" xr:uid="{76E0CFEC-E1BC-4AC3-B0D3-CFF0646FC6D0}"/>
    <cellStyle name="Comma 3 3 2 5 2 3 2" xfId="2066" xr:uid="{CD416C75-35B5-4427-94DE-11C0C3E97610}"/>
    <cellStyle name="Comma 3 3 2 5 2 3 2 10" xfId="21502" xr:uid="{69154284-EE88-438F-806D-639013C2303F}"/>
    <cellStyle name="Comma 3 3 2 5 2 3 2 2" xfId="7318" xr:uid="{DD21F954-E3DD-4CB1-BC60-BFECE8A90ACA}"/>
    <cellStyle name="Comma 3 3 2 5 2 3 2 2 2" xfId="18876" xr:uid="{2EEFE207-98CA-40B7-9B68-67DED3E5221B}"/>
    <cellStyle name="Comma 3 3 2 5 2 3 2 2 2 2" xfId="48283" xr:uid="{A3D74C21-6D0A-4A5D-9DDA-7F31BA126F25}"/>
    <cellStyle name="Comma 3 3 2 5 2 3 2 2 2 3" xfId="29380" xr:uid="{70F1018A-0760-4E04-BBF1-E91076258E11}"/>
    <cellStyle name="Comma 3 3 2 5 2 3 2 2 3" xfId="34893" xr:uid="{21C93E9B-63F2-4FD1-8A87-5953BB45464E}"/>
    <cellStyle name="Comma 3 3 2 5 2 3 2 2 4" xfId="24128" xr:uid="{01B1EA1C-B4A8-4972-A759-8C17B49955E8}"/>
    <cellStyle name="Comma 3 3 2 5 2 3 2 3" xfId="4693" xr:uid="{86436245-786D-4396-A0A5-9C783F025D9D}"/>
    <cellStyle name="Comma 3 3 2 5 2 3 2 3 2" xfId="50909" xr:uid="{305006DE-9885-4C7B-8C2F-D8060CE8ED35}"/>
    <cellStyle name="Comma 3 3 2 5 2 3 2 3 3" xfId="37519" xr:uid="{613C387F-2A06-4D9A-84B4-62B7D567E1A8}"/>
    <cellStyle name="Comma 3 3 2 5 2 3 2 3 4" xfId="26754" xr:uid="{298216F4-8030-45E1-BAEA-5F0E3652157F}"/>
    <cellStyle name="Comma 3 3 2 5 2 3 2 4" xfId="9944" xr:uid="{4BED547E-838C-4CBF-A333-2E44528FF774}"/>
    <cellStyle name="Comma 3 3 2 5 2 3 2 4 2" xfId="53535" xr:uid="{7F946F9C-F734-45A3-B437-A47534CC6AC7}"/>
    <cellStyle name="Comma 3 3 2 5 2 3 2 4 3" xfId="40145" xr:uid="{0C924768-0ECA-4766-A905-2E18E8DD7D1A}"/>
    <cellStyle name="Comma 3 3 2 5 2 3 2 5" xfId="12570" xr:uid="{DEFA4CF0-9AD9-4D29-A9A7-F816F66B55A0}"/>
    <cellStyle name="Comma 3 3 2 5 2 3 2 5 2" xfId="56160" xr:uid="{1E884763-9E04-4323-8824-BC35B94F34BB}"/>
    <cellStyle name="Comma 3 3 2 5 2 3 2 5 3" xfId="42770" xr:uid="{AAED48AF-6CAE-4822-ABB9-22FEAED5027F}"/>
    <cellStyle name="Comma 3 3 2 5 2 3 2 6" xfId="15723" xr:uid="{DA3B6879-10D0-4C66-9551-FF374D465DC8}"/>
    <cellStyle name="Comma 3 3 2 5 2 3 2 6 2" xfId="45396" xr:uid="{DED8856D-5B19-4996-BBB1-883C87C3A773}"/>
    <cellStyle name="Comma 3 3 2 5 2 3 2 7" xfId="58786" xr:uid="{E04E373F-40C0-4FE2-B250-14BE4338706D}"/>
    <cellStyle name="Comma 3 3 2 5 2 3 2 8" xfId="61413" xr:uid="{8FA6214D-A0E0-4CA4-B771-EDA1611FE0D1}"/>
    <cellStyle name="Comma 3 3 2 5 2 3 2 9" xfId="32006" xr:uid="{FA9CF0BF-DCE3-4F4F-BEC6-EF9940652A28}"/>
    <cellStyle name="Comma 3 3 2 5 2 3 3" xfId="5996" xr:uid="{1ACC92F9-A7D9-492A-830A-2E6F27FECDB5}"/>
    <cellStyle name="Comma 3 3 2 5 2 3 3 2" xfId="17554" xr:uid="{D751FC89-4ADA-4B36-9A30-EDA2E7B51C37}"/>
    <cellStyle name="Comma 3 3 2 5 2 3 3 2 2" xfId="46961" xr:uid="{0A25F682-DF47-40E3-A144-28766E7590FE}"/>
    <cellStyle name="Comma 3 3 2 5 2 3 3 2 3" xfId="28058" xr:uid="{97CA3849-0935-404F-87A5-EFABFC63C6F1}"/>
    <cellStyle name="Comma 3 3 2 5 2 3 3 3" xfId="33571" xr:uid="{A08ED5CF-5E74-40C8-B74A-A070CE6A5BE8}"/>
    <cellStyle name="Comma 3 3 2 5 2 3 3 4" xfId="22806" xr:uid="{74E3A50A-4198-4603-BD72-15DCA9A848B2}"/>
    <cellStyle name="Comma 3 3 2 5 2 3 4" xfId="3371" xr:uid="{CB7A1AC4-6E06-40D7-858A-BF496934FD4C}"/>
    <cellStyle name="Comma 3 3 2 5 2 3 4 2" xfId="49587" xr:uid="{8A87486B-4442-4BD6-B8BE-A5558BB8AA41}"/>
    <cellStyle name="Comma 3 3 2 5 2 3 4 3" xfId="36197" xr:uid="{4F11B266-7571-4A82-A41F-781CF50AFEBD}"/>
    <cellStyle name="Comma 3 3 2 5 2 3 4 4" xfId="25432" xr:uid="{035D4439-FCE5-4B3D-B48C-5C1A0334A1F6}"/>
    <cellStyle name="Comma 3 3 2 5 2 3 5" xfId="8622" xr:uid="{96836C50-CD02-4D13-8442-99C9567F187E}"/>
    <cellStyle name="Comma 3 3 2 5 2 3 5 2" xfId="52213" xr:uid="{00FE28EC-82E9-4DC7-8402-D382F4F68C18}"/>
    <cellStyle name="Comma 3 3 2 5 2 3 5 3" xfId="38823" xr:uid="{768FAC4C-65F7-4550-85E4-8D71E84CA51D}"/>
    <cellStyle name="Comma 3 3 2 5 2 3 6" xfId="11248" xr:uid="{2A1B2D6D-364C-4215-B103-763D86FB2181}"/>
    <cellStyle name="Comma 3 3 2 5 2 3 6 2" xfId="54838" xr:uid="{5AE7AE7C-B6CC-4689-89F9-9E65933B4734}"/>
    <cellStyle name="Comma 3 3 2 5 2 3 6 3" xfId="41448" xr:uid="{06AB02E2-AA75-4D52-BC0B-FD375F7F5FA3}"/>
    <cellStyle name="Comma 3 3 2 5 2 3 7" xfId="14401" xr:uid="{18CE7256-9253-45CF-A32D-18C84CE014AD}"/>
    <cellStyle name="Comma 3 3 2 5 2 3 7 2" xfId="44074" xr:uid="{C58E5C3D-5207-43C4-A472-F228A57EB987}"/>
    <cellStyle name="Comma 3 3 2 5 2 3 8" xfId="57464" xr:uid="{EC5252A9-65BD-41AC-BF12-56A0192A52CD}"/>
    <cellStyle name="Comma 3 3 2 5 2 3 9" xfId="60091" xr:uid="{166EF2B2-FAF3-43F2-9186-01749E675044}"/>
    <cellStyle name="Comma 3 3 2 5 2 4" xfId="1003" xr:uid="{00000000-0005-0000-0000-0000C1000000}"/>
    <cellStyle name="Comma 3 3 2 5 2 4 10" xfId="30944" xr:uid="{4B310A04-D2A5-4C1B-9A0D-D9D9355502B5}"/>
    <cellStyle name="Comma 3 3 2 5 2 4 11" xfId="20440" xr:uid="{2EACB9AB-FAEF-44B7-A6FC-2DFD49BC7C4F}"/>
    <cellStyle name="Comma 3 3 2 5 2 4 2" xfId="2326" xr:uid="{0F971F1A-337B-4EC6-99FF-CAFB377C8C4E}"/>
    <cellStyle name="Comma 3 3 2 5 2 4 2 10" xfId="21762" xr:uid="{71FDAC0A-D95F-4D23-B9D0-7225F42AFB34}"/>
    <cellStyle name="Comma 3 3 2 5 2 4 2 2" xfId="7578" xr:uid="{E230072C-752E-4E06-BEC8-62C0A2774E3C}"/>
    <cellStyle name="Comma 3 3 2 5 2 4 2 2 2" xfId="19136" xr:uid="{60B8B8DD-F5CB-4A3D-9112-7E310282B662}"/>
    <cellStyle name="Comma 3 3 2 5 2 4 2 2 2 2" xfId="48543" xr:uid="{60AA552F-9D38-4B55-8AE2-3E22C6C655FD}"/>
    <cellStyle name="Comma 3 3 2 5 2 4 2 2 2 3" xfId="29640" xr:uid="{F0A40730-76E3-497B-A826-C8611DB9B8BB}"/>
    <cellStyle name="Comma 3 3 2 5 2 4 2 2 3" xfId="35153" xr:uid="{2A8BA1D6-6B80-4A5F-B229-382E8F46031B}"/>
    <cellStyle name="Comma 3 3 2 5 2 4 2 2 4" xfId="24388" xr:uid="{ED434CFF-C619-4C52-9ABF-C8609158F28B}"/>
    <cellStyle name="Comma 3 3 2 5 2 4 2 3" xfId="4953" xr:uid="{64859948-7440-41BD-A70F-DE2F9088EE83}"/>
    <cellStyle name="Comma 3 3 2 5 2 4 2 3 2" xfId="51169" xr:uid="{1A018768-01AE-4E80-B373-4F74E521CC56}"/>
    <cellStyle name="Comma 3 3 2 5 2 4 2 3 3" xfId="37779" xr:uid="{6E99CFF9-DCA2-405C-A989-721896CF5088}"/>
    <cellStyle name="Comma 3 3 2 5 2 4 2 3 4" xfId="27014" xr:uid="{23CEE727-09D4-4ADA-97E7-47641F46138A}"/>
    <cellStyle name="Comma 3 3 2 5 2 4 2 4" xfId="10204" xr:uid="{BA68827D-2BE9-4AB6-824B-EABAA0EA6A73}"/>
    <cellStyle name="Comma 3 3 2 5 2 4 2 4 2" xfId="53795" xr:uid="{93184961-C6CE-4A5F-86A8-C6FBB5494DC7}"/>
    <cellStyle name="Comma 3 3 2 5 2 4 2 4 3" xfId="40405" xr:uid="{38B8CBA5-211B-4FF6-B602-CDB9FA23F280}"/>
    <cellStyle name="Comma 3 3 2 5 2 4 2 5" xfId="12830" xr:uid="{E7D13B0C-EF9C-402C-A6E5-DBD41545F96A}"/>
    <cellStyle name="Comma 3 3 2 5 2 4 2 5 2" xfId="56420" xr:uid="{9A5526B7-B165-4318-9F14-A0FC2893975D}"/>
    <cellStyle name="Comma 3 3 2 5 2 4 2 5 3" xfId="43030" xr:uid="{04E4866C-3C85-4C02-8F74-71ADB667CE0B}"/>
    <cellStyle name="Comma 3 3 2 5 2 4 2 6" xfId="15983" xr:uid="{225C83AC-F85C-41DF-B35A-1D8CD8C0B41C}"/>
    <cellStyle name="Comma 3 3 2 5 2 4 2 6 2" xfId="45656" xr:uid="{9D833926-685D-4106-A384-4D37B9AF10D3}"/>
    <cellStyle name="Comma 3 3 2 5 2 4 2 7" xfId="59046" xr:uid="{A695493D-C791-4930-A016-AC8410A26EAA}"/>
    <cellStyle name="Comma 3 3 2 5 2 4 2 8" xfId="61673" xr:uid="{AD88FDF8-651F-4402-A2A8-D885D891FA9F}"/>
    <cellStyle name="Comma 3 3 2 5 2 4 2 9" xfId="32266" xr:uid="{164F4305-FCFE-42DA-9C76-C5B49C44246D}"/>
    <cellStyle name="Comma 3 3 2 5 2 4 3" xfId="6256" xr:uid="{FC9935AD-69A4-4E10-A81F-C7C846A66E4E}"/>
    <cellStyle name="Comma 3 3 2 5 2 4 3 2" xfId="17814" xr:uid="{FBAD97FD-367D-4EB1-B7F9-9D6E9EB702D2}"/>
    <cellStyle name="Comma 3 3 2 5 2 4 3 2 2" xfId="47221" xr:uid="{CE704DCE-FE4A-46CE-B490-91332941B4D6}"/>
    <cellStyle name="Comma 3 3 2 5 2 4 3 2 3" xfId="28318" xr:uid="{7C3D8B18-7B6A-4FB2-A889-CBE68E811DC4}"/>
    <cellStyle name="Comma 3 3 2 5 2 4 3 3" xfId="33831" xr:uid="{31EF01DB-5921-4598-BFE5-B1F1A5B49187}"/>
    <cellStyle name="Comma 3 3 2 5 2 4 3 4" xfId="23066" xr:uid="{C2399BC7-EBAF-456D-8451-D6C6CA934308}"/>
    <cellStyle name="Comma 3 3 2 5 2 4 4" xfId="3631" xr:uid="{605BD694-27D0-4CC2-BBDF-D3E698637CE3}"/>
    <cellStyle name="Comma 3 3 2 5 2 4 4 2" xfId="49847" xr:uid="{304AEC6C-BA7B-47B6-A58A-73181D4F51FC}"/>
    <cellStyle name="Comma 3 3 2 5 2 4 4 3" xfId="36457" xr:uid="{1829A361-AA5B-44E2-BEBB-F5E14319DE2F}"/>
    <cellStyle name="Comma 3 3 2 5 2 4 4 4" xfId="25692" xr:uid="{B9A0DB65-D620-47EA-A261-6716ADD2AF09}"/>
    <cellStyle name="Comma 3 3 2 5 2 4 5" xfId="8882" xr:uid="{7030BE54-F476-454A-A22D-52436FECBAE2}"/>
    <cellStyle name="Comma 3 3 2 5 2 4 5 2" xfId="52473" xr:uid="{65A16CA6-376D-4953-BC42-031D33F23C90}"/>
    <cellStyle name="Comma 3 3 2 5 2 4 5 3" xfId="39083" xr:uid="{6E4003A5-AE3A-4C43-ACB4-14A4F26372E0}"/>
    <cellStyle name="Comma 3 3 2 5 2 4 6" xfId="11508" xr:uid="{A9598C33-10B0-41C8-9642-327AEF71F3A0}"/>
    <cellStyle name="Comma 3 3 2 5 2 4 6 2" xfId="55098" xr:uid="{D1A16BDA-FF90-4DD6-9662-D8622C3E09D5}"/>
    <cellStyle name="Comma 3 3 2 5 2 4 6 3" xfId="41708" xr:uid="{26F7ECDD-DEDB-4138-BD50-9E90911A6216}"/>
    <cellStyle name="Comma 3 3 2 5 2 4 7" xfId="14661" xr:uid="{00304826-CC53-4819-8108-5B4D16991573}"/>
    <cellStyle name="Comma 3 3 2 5 2 4 7 2" xfId="44334" xr:uid="{270277FC-769E-4BED-ADBE-2203C77A6623}"/>
    <cellStyle name="Comma 3 3 2 5 2 4 8" xfId="57724" xr:uid="{2F31AF07-C032-46C4-A70B-20C100B9212E}"/>
    <cellStyle name="Comma 3 3 2 5 2 4 9" xfId="60351" xr:uid="{5C139050-3F9F-4D0F-910E-D93331C30E2C}"/>
    <cellStyle name="Comma 3 3 2 5 2 5" xfId="1283" xr:uid="{32AB8E63-3BDE-479A-9420-330CB5E59D48}"/>
    <cellStyle name="Comma 3 3 2 5 2 5 10" xfId="20720" xr:uid="{8AB2EEA8-4B46-4885-985E-FADFB1DA5FD3}"/>
    <cellStyle name="Comma 3 3 2 5 2 5 2" xfId="6536" xr:uid="{29D04654-0433-4345-AD07-6CCC6BA2473F}"/>
    <cellStyle name="Comma 3 3 2 5 2 5 2 2" xfId="18094" xr:uid="{E15A4228-3E32-4F23-8E7F-F7C5F5D66D6D}"/>
    <cellStyle name="Comma 3 3 2 5 2 5 2 2 2" xfId="47501" xr:uid="{DA93335D-68C3-449E-8BFC-B2775AA088A2}"/>
    <cellStyle name="Comma 3 3 2 5 2 5 2 2 3" xfId="28598" xr:uid="{2A5A5BD7-F802-4276-9042-3A3229A5406D}"/>
    <cellStyle name="Comma 3 3 2 5 2 5 2 3" xfId="34111" xr:uid="{9E834294-7763-494E-B502-2F2B536C3C4F}"/>
    <cellStyle name="Comma 3 3 2 5 2 5 2 4" xfId="23346" xr:uid="{F5AB15B3-2C01-42E5-9BAE-59501DB4C006}"/>
    <cellStyle name="Comma 3 3 2 5 2 5 3" xfId="3911" xr:uid="{47E0215D-2F9E-4B08-B5D3-310808048D67}"/>
    <cellStyle name="Comma 3 3 2 5 2 5 3 2" xfId="50127" xr:uid="{F2621234-4A68-4EB0-8A94-22EDD081B1E4}"/>
    <cellStyle name="Comma 3 3 2 5 2 5 3 3" xfId="36737" xr:uid="{9C172325-B6A8-45ED-BDB3-B12DD6CAC849}"/>
    <cellStyle name="Comma 3 3 2 5 2 5 3 4" xfId="25972" xr:uid="{3B4846BE-F593-4099-8780-381EA4695810}"/>
    <cellStyle name="Comma 3 3 2 5 2 5 4" xfId="9162" xr:uid="{53067614-0D7E-433A-B3AC-FE98E120C47F}"/>
    <cellStyle name="Comma 3 3 2 5 2 5 4 2" xfId="52753" xr:uid="{79BF9F5A-67B0-45E5-974F-2C22DE98DC3F}"/>
    <cellStyle name="Comma 3 3 2 5 2 5 4 3" xfId="39363" xr:uid="{EF26244F-D132-4BAC-85C2-4E3DF69B407A}"/>
    <cellStyle name="Comma 3 3 2 5 2 5 5" xfId="11788" xr:uid="{0F0AA634-EDA2-4AF7-A14F-B324D00EC734}"/>
    <cellStyle name="Comma 3 3 2 5 2 5 5 2" xfId="55378" xr:uid="{D2F98749-2728-41A2-8633-DF39E65507B2}"/>
    <cellStyle name="Comma 3 3 2 5 2 5 5 3" xfId="41988" xr:uid="{E832943E-6C32-49DD-A6FF-B34158396237}"/>
    <cellStyle name="Comma 3 3 2 5 2 5 6" xfId="14941" xr:uid="{A11AD2E7-2105-4347-A86A-818A37753BD1}"/>
    <cellStyle name="Comma 3 3 2 5 2 5 6 2" xfId="44614" xr:uid="{0EA96BD6-BB49-4957-AF4C-DB7054C810F9}"/>
    <cellStyle name="Comma 3 3 2 5 2 5 7" xfId="58004" xr:uid="{4E3879CC-D98F-4695-9794-B045B9CE7EF6}"/>
    <cellStyle name="Comma 3 3 2 5 2 5 8" xfId="60631" xr:uid="{6C08397B-4ADC-45F9-B857-9B6E8F0BB020}"/>
    <cellStyle name="Comma 3 3 2 5 2 5 9" xfId="31224" xr:uid="{0067D5AC-9649-4F1D-BBD7-B87F1AF6E1ED}"/>
    <cellStyle name="Comma 3 3 2 5 2 6" xfId="1546" xr:uid="{9745B397-8CB8-4679-A26D-332180A44DD5}"/>
    <cellStyle name="Comma 3 3 2 5 2 6 10" xfId="20982" xr:uid="{D4CE94E3-80B0-4216-AA5C-8A0D3C231C7D}"/>
    <cellStyle name="Comma 3 3 2 5 2 6 2" xfId="6798" xr:uid="{16F1CB25-C42C-4ACF-ADFA-17F68F0E592B}"/>
    <cellStyle name="Comma 3 3 2 5 2 6 2 2" xfId="18356" xr:uid="{583133F3-502C-4D3F-B557-7558C7CCBB88}"/>
    <cellStyle name="Comma 3 3 2 5 2 6 2 2 2" xfId="47763" xr:uid="{5E3C3F91-86E7-4450-8796-1A97A16884BE}"/>
    <cellStyle name="Comma 3 3 2 5 2 6 2 2 3" xfId="28860" xr:uid="{26C680B0-88CC-481A-BB39-F87CF4F6E472}"/>
    <cellStyle name="Comma 3 3 2 5 2 6 2 3" xfId="34373" xr:uid="{024A164D-83CC-4848-8ED3-ADF5A5E73667}"/>
    <cellStyle name="Comma 3 3 2 5 2 6 2 4" xfId="23608" xr:uid="{29D2B1A6-BC4F-4499-ACF3-C232A4E9D0C0}"/>
    <cellStyle name="Comma 3 3 2 5 2 6 3" xfId="4173" xr:uid="{D209E09A-54D1-4AF1-ADF9-7D2821CD5532}"/>
    <cellStyle name="Comma 3 3 2 5 2 6 3 2" xfId="50389" xr:uid="{FE9BF66B-27F8-4AC8-8C4F-D47327CB8EFC}"/>
    <cellStyle name="Comma 3 3 2 5 2 6 3 3" xfId="36999" xr:uid="{9F818398-BD46-44A4-A67B-58FF5F9882BB}"/>
    <cellStyle name="Comma 3 3 2 5 2 6 3 4" xfId="26234" xr:uid="{D7CEFF13-03C0-428D-89D5-C9EA44DE257B}"/>
    <cellStyle name="Comma 3 3 2 5 2 6 4" xfId="9424" xr:uid="{8134BBF7-370E-4B44-A517-A315F8A7699B}"/>
    <cellStyle name="Comma 3 3 2 5 2 6 4 2" xfId="53015" xr:uid="{C8D364DD-F590-40DC-85EF-83FDCF2E8727}"/>
    <cellStyle name="Comma 3 3 2 5 2 6 4 3" xfId="39625" xr:uid="{3EE90FFB-CB60-4A7C-9F02-66D474B69FEB}"/>
    <cellStyle name="Comma 3 3 2 5 2 6 5" xfId="12050" xr:uid="{060A184F-C2F3-4381-A82F-81D30B59B667}"/>
    <cellStyle name="Comma 3 3 2 5 2 6 5 2" xfId="55640" xr:uid="{0DBF5EEC-29A4-4EAC-B847-B4CC3001410F}"/>
    <cellStyle name="Comma 3 3 2 5 2 6 5 3" xfId="42250" xr:uid="{5D965F4E-176C-457F-88EE-6264A8A68093}"/>
    <cellStyle name="Comma 3 3 2 5 2 6 6" xfId="15203" xr:uid="{A5DD6E3A-027B-42F1-BD40-284ED0ED955D}"/>
    <cellStyle name="Comma 3 3 2 5 2 6 6 2" xfId="44876" xr:uid="{595142D6-CE5D-4692-8366-66F002AE2070}"/>
    <cellStyle name="Comma 3 3 2 5 2 6 7" xfId="58266" xr:uid="{58D7B714-936F-405B-A034-20C1DFA7EE03}"/>
    <cellStyle name="Comma 3 3 2 5 2 6 8" xfId="60893" xr:uid="{1775904C-5D72-443A-A004-80F8E5D758CC}"/>
    <cellStyle name="Comma 3 3 2 5 2 6 9" xfId="31486" xr:uid="{C99FAE2D-140C-4F12-ABE9-94316C13FE09}"/>
    <cellStyle name="Comma 3 3 2 5 2 7" xfId="2589" xr:uid="{3725BFB1-211D-4C94-B886-9E460FD851FB}"/>
    <cellStyle name="Comma 3 3 2 5 2 7 10" xfId="22024" xr:uid="{C56C478B-173E-4471-84F2-93AE04049DB7}"/>
    <cellStyle name="Comma 3 3 2 5 2 7 2" xfId="7840" xr:uid="{C7C18208-0324-49CA-8F25-5391EDFEF2E3}"/>
    <cellStyle name="Comma 3 3 2 5 2 7 2 2" xfId="19398" xr:uid="{EC1ED5E1-8248-4DCA-A96F-81DD45A5D96F}"/>
    <cellStyle name="Comma 3 3 2 5 2 7 2 2 2" xfId="48805" xr:uid="{62A8E996-0939-4A76-8982-EEE0561F9BCF}"/>
    <cellStyle name="Comma 3 3 2 5 2 7 2 2 3" xfId="29902" xr:uid="{AA158302-D170-42E5-A03A-14730923DAB7}"/>
    <cellStyle name="Comma 3 3 2 5 2 7 2 3" xfId="35415" xr:uid="{CF98EE1D-335C-447C-B128-ECF261719B8E}"/>
    <cellStyle name="Comma 3 3 2 5 2 7 2 4" xfId="24650" xr:uid="{C613D634-7B17-45E0-8D32-5CF9D185F019}"/>
    <cellStyle name="Comma 3 3 2 5 2 7 3" xfId="5215" xr:uid="{05057866-E248-4BC6-BA98-FB85058B3E86}"/>
    <cellStyle name="Comma 3 3 2 5 2 7 3 2" xfId="51431" xr:uid="{E73906B4-DDAF-4F1C-982A-99263A67B849}"/>
    <cellStyle name="Comma 3 3 2 5 2 7 3 3" xfId="38041" xr:uid="{87C36FEB-888B-457E-B41F-1CDECB682CDD}"/>
    <cellStyle name="Comma 3 3 2 5 2 7 3 4" xfId="27276" xr:uid="{5B72DE37-61C7-447F-A308-1C0DAFE67F4E}"/>
    <cellStyle name="Comma 3 3 2 5 2 7 4" xfId="10466" xr:uid="{58BB1E30-84DC-4595-A105-AA05704DEEB4}"/>
    <cellStyle name="Comma 3 3 2 5 2 7 4 2" xfId="54057" xr:uid="{0F6C6431-C6B1-48A0-8750-C4ABE27023AB}"/>
    <cellStyle name="Comma 3 3 2 5 2 7 4 3" xfId="40667" xr:uid="{93193142-3968-4B77-A9E3-0CD83F1ED6DD}"/>
    <cellStyle name="Comma 3 3 2 5 2 7 5" xfId="13092" xr:uid="{9E728237-0485-4BAA-87ED-489666F1AB1B}"/>
    <cellStyle name="Comma 3 3 2 5 2 7 5 2" xfId="56682" xr:uid="{17B05DD2-61BA-466A-92B6-978CEE142FE5}"/>
    <cellStyle name="Comma 3 3 2 5 2 7 5 3" xfId="43292" xr:uid="{0618F747-A28B-4EF5-9526-2C09EB0958A1}"/>
    <cellStyle name="Comma 3 3 2 5 2 7 6" xfId="16245" xr:uid="{E51927D2-85D8-402C-ADEF-BC32EB53212F}"/>
    <cellStyle name="Comma 3 3 2 5 2 7 6 2" xfId="45918" xr:uid="{FAF13E01-A7EE-4423-B85B-C3D86F1FE08B}"/>
    <cellStyle name="Comma 3 3 2 5 2 7 7" xfId="59308" xr:uid="{C62499B0-B6BA-46F1-8CA2-5888D3EFE493}"/>
    <cellStyle name="Comma 3 3 2 5 2 7 8" xfId="61935" xr:uid="{6D6EA7C6-1A50-4063-9890-ED3E0AA54279}"/>
    <cellStyle name="Comma 3 3 2 5 2 7 9" xfId="32528" xr:uid="{4E422E8F-E22F-4DC5-8C17-97F82092F8AB}"/>
    <cellStyle name="Comma 3 3 2 5 2 8" xfId="5476" xr:uid="{9DDD5B50-8945-43DA-94F9-235F46815D4D}"/>
    <cellStyle name="Comma 3 3 2 5 2 8 2" xfId="17034" xr:uid="{C14C7B85-F64C-4B3D-810C-EEF0B8C12694}"/>
    <cellStyle name="Comma 3 3 2 5 2 8 2 2" xfId="46180" xr:uid="{12D089F9-AC63-4F5A-8DF4-7DD27DB89201}"/>
    <cellStyle name="Comma 3 3 2 5 2 8 2 3" xfId="27538" xr:uid="{BBA3122D-28D3-4AFD-A9A0-96D84F1FE409}"/>
    <cellStyle name="Comma 3 3 2 5 2 8 3" xfId="13881" xr:uid="{0E40CF1D-A93F-4B23-B9CA-6BD977CD91E0}"/>
    <cellStyle name="Comma 3 3 2 5 2 8 3 2" xfId="32790" xr:uid="{1F95076E-BCAE-4306-8BA3-792DE434A8FC}"/>
    <cellStyle name="Comma 3 3 2 5 2 8 4" xfId="22286" xr:uid="{77BA0446-1365-4F41-BCC1-1469E8ECF685}"/>
    <cellStyle name="Comma 3 3 2 5 2 9" xfId="2851" xr:uid="{7A1F27A7-D0F3-446E-99EC-21FEA240FA96}"/>
    <cellStyle name="Comma 3 3 2 5 2 9 2" xfId="16506" xr:uid="{F65D56E4-9B37-4D3B-A5C6-700B872DED22}"/>
    <cellStyle name="Comma 3 3 2 5 2 9 2 2" xfId="46441" xr:uid="{0818EE50-32A4-4F19-9C23-731D6AF02D38}"/>
    <cellStyle name="Comma 3 3 2 5 2 9 3" xfId="33051" xr:uid="{F374C7F9-1CAE-4727-B991-FD43C3D16CCB}"/>
    <cellStyle name="Comma 3 3 2 5 2 9 4" xfId="24912" xr:uid="{5D960403-BBEC-4109-B577-D474A1AF6F91}"/>
    <cellStyle name="Comma 3 3 2 5 3" xfId="345" xr:uid="{00000000-0005-0000-0000-0000C2000000}"/>
    <cellStyle name="Comma 3 3 2 5 3 10" xfId="30286" xr:uid="{AFEE25FE-3EE1-477C-9B28-9C8ABD692BDA}"/>
    <cellStyle name="Comma 3 3 2 5 3 11" xfId="19782" xr:uid="{C22ED3DE-8532-4C9E-BBF4-5012EC9D5FD5}"/>
    <cellStyle name="Comma 3 3 2 5 3 2" xfId="1668" xr:uid="{93187B4A-DB3B-4160-B2F3-FDD2CF96E323}"/>
    <cellStyle name="Comma 3 3 2 5 3 2 10" xfId="21104" xr:uid="{7F52A6EF-65B3-44BF-BA9D-7220FC0BF36D}"/>
    <cellStyle name="Comma 3 3 2 5 3 2 2" xfId="6920" xr:uid="{DF0A6532-838A-4C47-B94D-F3B949A203A2}"/>
    <cellStyle name="Comma 3 3 2 5 3 2 2 2" xfId="18478" xr:uid="{67B19E7D-1EAD-4280-A39C-A1FC01703EE0}"/>
    <cellStyle name="Comma 3 3 2 5 3 2 2 2 2" xfId="47885" xr:uid="{0EFAE0AA-30FA-49AD-B8E4-82BA541D4F85}"/>
    <cellStyle name="Comma 3 3 2 5 3 2 2 2 3" xfId="28982" xr:uid="{DD67B02A-C82B-427C-949D-3E838EB9625F}"/>
    <cellStyle name="Comma 3 3 2 5 3 2 2 3" xfId="34495" xr:uid="{F35BF959-F4D9-40D9-BB03-558A37F2534B}"/>
    <cellStyle name="Comma 3 3 2 5 3 2 2 4" xfId="23730" xr:uid="{44630623-124C-406D-B761-B0141642F642}"/>
    <cellStyle name="Comma 3 3 2 5 3 2 3" xfId="4295" xr:uid="{00E1872C-717F-44CF-9022-4F8DB8293F1D}"/>
    <cellStyle name="Comma 3 3 2 5 3 2 3 2" xfId="50511" xr:uid="{C777D2F2-D39C-4B22-9F18-EB68A877E484}"/>
    <cellStyle name="Comma 3 3 2 5 3 2 3 3" xfId="37121" xr:uid="{2158ED72-C66E-4787-BF4A-D53371BB0621}"/>
    <cellStyle name="Comma 3 3 2 5 3 2 3 4" xfId="26356" xr:uid="{D707C7C6-942C-477E-A3C3-A4F2CE3A2374}"/>
    <cellStyle name="Comma 3 3 2 5 3 2 4" xfId="9546" xr:uid="{C4CBF8DE-EDB8-4CB5-8E72-A5E5F8195D36}"/>
    <cellStyle name="Comma 3 3 2 5 3 2 4 2" xfId="53137" xr:uid="{0E57C7D8-C3A1-4BEC-B75E-64D5B74B33C5}"/>
    <cellStyle name="Comma 3 3 2 5 3 2 4 3" xfId="39747" xr:uid="{8986AF6F-E14F-4083-9A91-A1AD6B966A5C}"/>
    <cellStyle name="Comma 3 3 2 5 3 2 5" xfId="12172" xr:uid="{437F8147-519F-42A6-8142-80396E39CA1E}"/>
    <cellStyle name="Comma 3 3 2 5 3 2 5 2" xfId="55762" xr:uid="{A4018E6C-EF88-48DA-917D-5F0AEA1D3208}"/>
    <cellStyle name="Comma 3 3 2 5 3 2 5 3" xfId="42372" xr:uid="{30AA0EB2-484F-473E-972B-BB1F5F5FA151}"/>
    <cellStyle name="Comma 3 3 2 5 3 2 6" xfId="15325" xr:uid="{0519734F-18EF-423D-AB14-22DB9169D109}"/>
    <cellStyle name="Comma 3 3 2 5 3 2 6 2" xfId="44998" xr:uid="{EC1D12C4-48E0-4575-9F97-01D8EF7388E3}"/>
    <cellStyle name="Comma 3 3 2 5 3 2 7" xfId="58388" xr:uid="{EC5C76EB-F2F6-4C52-A419-D165398507A0}"/>
    <cellStyle name="Comma 3 3 2 5 3 2 8" xfId="61015" xr:uid="{C3EADE91-85BB-4430-8F4B-4FE6F0C20AA5}"/>
    <cellStyle name="Comma 3 3 2 5 3 2 9" xfId="31608" xr:uid="{61727D0C-DEEB-4E5A-9D2F-83339D290131}"/>
    <cellStyle name="Comma 3 3 2 5 3 3" xfId="5598" xr:uid="{726553B8-7405-4FE6-9FA1-FF0847AB14E1}"/>
    <cellStyle name="Comma 3 3 2 5 3 3 2" xfId="17156" xr:uid="{B6C1656D-B2A2-4B66-993D-D2D6D370C89E}"/>
    <cellStyle name="Comma 3 3 2 5 3 3 2 2" xfId="46563" xr:uid="{79BF499D-5086-4786-AF79-324117D42000}"/>
    <cellStyle name="Comma 3 3 2 5 3 3 2 3" xfId="27660" xr:uid="{6D13D0DF-C8D6-4DC1-B5C7-2A28C31BCE93}"/>
    <cellStyle name="Comma 3 3 2 5 3 3 3" xfId="14003" xr:uid="{CCD88130-0D4C-478B-BD59-15F7452DB08D}"/>
    <cellStyle name="Comma 3 3 2 5 3 3 3 2" xfId="33173" xr:uid="{5A06B264-56A8-4FD1-B36B-850FEEE4984A}"/>
    <cellStyle name="Comma 3 3 2 5 3 3 4" xfId="22408" xr:uid="{588D093A-93CC-4672-9856-149A8F777EF3}"/>
    <cellStyle name="Comma 3 3 2 5 3 4" xfId="2973" xr:uid="{DD49F61F-4E62-407F-BF38-0E3B004C0BCF}"/>
    <cellStyle name="Comma 3 3 2 5 3 4 2" xfId="16628" xr:uid="{3B574D76-45F0-4A13-B558-1C21573CAEDC}"/>
    <cellStyle name="Comma 3 3 2 5 3 4 2 2" xfId="49189" xr:uid="{5DAE2766-7EB2-4D89-A1B8-1EB53407D3CB}"/>
    <cellStyle name="Comma 3 3 2 5 3 4 3" xfId="35799" xr:uid="{79B11B15-70C0-486B-AAB4-44E7A9243F1E}"/>
    <cellStyle name="Comma 3 3 2 5 3 4 4" xfId="25034" xr:uid="{B5C716C5-1F38-4A80-B4BE-B68392899DBA}"/>
    <cellStyle name="Comma 3 3 2 5 3 5" xfId="8224" xr:uid="{A47668C1-2B6E-4C40-9C82-BA0F0ABF741C}"/>
    <cellStyle name="Comma 3 3 2 5 3 5 2" xfId="51815" xr:uid="{A47F2980-E2F1-44F3-ADFE-BFDD165BF443}"/>
    <cellStyle name="Comma 3 3 2 5 3 5 3" xfId="38425" xr:uid="{81D010F4-3743-4582-B399-C951C295ED09}"/>
    <cellStyle name="Comma 3 3 2 5 3 6" xfId="10850" xr:uid="{4E7222B1-0D3D-43FE-A801-0EC08F82AD82}"/>
    <cellStyle name="Comma 3 3 2 5 3 6 2" xfId="54440" xr:uid="{661771B7-AB98-462F-8723-97D638382024}"/>
    <cellStyle name="Comma 3 3 2 5 3 6 3" xfId="41050" xr:uid="{16ECA908-78F6-43AE-AB41-B1913C30E601}"/>
    <cellStyle name="Comma 3 3 2 5 3 7" xfId="13475" xr:uid="{26D8D61E-E236-4039-B925-393CD35A6AE4}"/>
    <cellStyle name="Comma 3 3 2 5 3 7 2" xfId="43676" xr:uid="{B4A1C58A-6233-4695-92C9-BD84A06A4376}"/>
    <cellStyle name="Comma 3 3 2 5 3 8" xfId="57066" xr:uid="{B68206EA-6347-4E22-B1ED-E87AA64FBFFE}"/>
    <cellStyle name="Comma 3 3 2 5 3 9" xfId="59693" xr:uid="{A3EA39DE-C49B-4C61-A78C-C4AB93E2BD4C}"/>
    <cellStyle name="Comma 3 3 2 5 4" xfId="605" xr:uid="{00000000-0005-0000-0000-0000C3000000}"/>
    <cellStyle name="Comma 3 3 2 5 4 10" xfId="30546" xr:uid="{A10D79F1-BF3E-49A0-9909-D2A660FFBE62}"/>
    <cellStyle name="Comma 3 3 2 5 4 11" xfId="20042" xr:uid="{13D6BF0C-908F-44EC-ABB5-1B2BD68FABF3}"/>
    <cellStyle name="Comma 3 3 2 5 4 2" xfId="1928" xr:uid="{83075D57-3967-40A6-AD48-B8C08844AF5F}"/>
    <cellStyle name="Comma 3 3 2 5 4 2 10" xfId="21364" xr:uid="{A96F612B-0111-4C9A-BFC9-C5C0DB4D391A}"/>
    <cellStyle name="Comma 3 3 2 5 4 2 2" xfId="7180" xr:uid="{FEE84440-723C-4897-A834-9EB768911B4E}"/>
    <cellStyle name="Comma 3 3 2 5 4 2 2 2" xfId="18738" xr:uid="{F44D10EA-F16F-4CAC-827B-21C81D383E31}"/>
    <cellStyle name="Comma 3 3 2 5 4 2 2 2 2" xfId="48145" xr:uid="{C9BEF07B-A205-41D9-AA84-20B25B5C9D79}"/>
    <cellStyle name="Comma 3 3 2 5 4 2 2 2 3" xfId="29242" xr:uid="{4739BD3B-D9F4-45E7-B0E1-530F33B044ED}"/>
    <cellStyle name="Comma 3 3 2 5 4 2 2 3" xfId="34755" xr:uid="{689B405B-4502-47D5-A627-DF83475DF77B}"/>
    <cellStyle name="Comma 3 3 2 5 4 2 2 4" xfId="23990" xr:uid="{8F99208A-D7D5-4FD7-82EB-F1AF80643642}"/>
    <cellStyle name="Comma 3 3 2 5 4 2 3" xfId="4555" xr:uid="{CA1D14D7-3E69-4E73-86F5-BA1E2E493CED}"/>
    <cellStyle name="Comma 3 3 2 5 4 2 3 2" xfId="50771" xr:uid="{DE4596FA-9D39-4C75-94D0-AA0BA40CED74}"/>
    <cellStyle name="Comma 3 3 2 5 4 2 3 3" xfId="37381" xr:uid="{255BACE0-2DCF-4466-85BA-2F61C6102DA1}"/>
    <cellStyle name="Comma 3 3 2 5 4 2 3 4" xfId="26616" xr:uid="{4E056F2E-49F2-4450-AE11-14E055F92E36}"/>
    <cellStyle name="Comma 3 3 2 5 4 2 4" xfId="9806" xr:uid="{3ACE98A2-40C8-4839-8D24-6DD3EF1EEEC6}"/>
    <cellStyle name="Comma 3 3 2 5 4 2 4 2" xfId="53397" xr:uid="{B8C419A6-4B65-4484-94B8-59259184A7F5}"/>
    <cellStyle name="Comma 3 3 2 5 4 2 4 3" xfId="40007" xr:uid="{FF2D4A5D-A213-4A90-81D6-2EF799E501EA}"/>
    <cellStyle name="Comma 3 3 2 5 4 2 5" xfId="12432" xr:uid="{8B7F2783-7AA8-4B11-8E6C-ADA1F96AF65D}"/>
    <cellStyle name="Comma 3 3 2 5 4 2 5 2" xfId="56022" xr:uid="{83F233BF-9E9A-4AA8-AD26-B911ED12232C}"/>
    <cellStyle name="Comma 3 3 2 5 4 2 5 3" xfId="42632" xr:uid="{37057725-E166-4778-B7F5-E1AC72DEFF7D}"/>
    <cellStyle name="Comma 3 3 2 5 4 2 6" xfId="15585" xr:uid="{5305DC10-B5CD-42FA-8421-9BBC14743550}"/>
    <cellStyle name="Comma 3 3 2 5 4 2 6 2" xfId="45258" xr:uid="{86806785-9668-433F-B400-4DBC8DC563E6}"/>
    <cellStyle name="Comma 3 3 2 5 4 2 7" xfId="58648" xr:uid="{EF2693E7-9A17-4E59-8252-9AF8AD9998D8}"/>
    <cellStyle name="Comma 3 3 2 5 4 2 8" xfId="61275" xr:uid="{10067AD7-9A0F-4783-9AB3-AB5F887E59B0}"/>
    <cellStyle name="Comma 3 3 2 5 4 2 9" xfId="31868" xr:uid="{62D66144-7BA8-4F0F-8D68-A57107343122}"/>
    <cellStyle name="Comma 3 3 2 5 4 3" xfId="5858" xr:uid="{9F2B6867-5BE4-4EB9-9899-F420548D4B8A}"/>
    <cellStyle name="Comma 3 3 2 5 4 3 2" xfId="17416" xr:uid="{08A5392D-0476-48CD-A680-62A0AB7A84BF}"/>
    <cellStyle name="Comma 3 3 2 5 4 3 2 2" xfId="46823" xr:uid="{2C51A1FC-A5AC-439F-B155-8298AD6265D5}"/>
    <cellStyle name="Comma 3 3 2 5 4 3 2 3" xfId="27920" xr:uid="{7DAACE60-7744-4AA1-8A99-811AA68E5161}"/>
    <cellStyle name="Comma 3 3 2 5 4 3 3" xfId="33433" xr:uid="{58D3D5AD-B3F9-4DFB-958A-27E6AEC3F18F}"/>
    <cellStyle name="Comma 3 3 2 5 4 3 4" xfId="22668" xr:uid="{1A6398DA-C616-45EA-A02B-9233FBFBEAFB}"/>
    <cellStyle name="Comma 3 3 2 5 4 4" xfId="3233" xr:uid="{1F24ED52-F7E5-462E-962C-13F26BBC2BDD}"/>
    <cellStyle name="Comma 3 3 2 5 4 4 2" xfId="49449" xr:uid="{BA5EE348-3EA7-4861-9BD0-67F550400434}"/>
    <cellStyle name="Comma 3 3 2 5 4 4 3" xfId="36059" xr:uid="{EC77D0F6-C981-4E90-A7E9-7239122E42F9}"/>
    <cellStyle name="Comma 3 3 2 5 4 4 4" xfId="25294" xr:uid="{74E38C9A-3C29-40CE-9AF4-89DB8A9D23BC}"/>
    <cellStyle name="Comma 3 3 2 5 4 5" xfId="8484" xr:uid="{06111BC8-DD7E-4003-9907-1E7A8E4D2DB8}"/>
    <cellStyle name="Comma 3 3 2 5 4 5 2" xfId="52075" xr:uid="{876E49DB-6887-4A54-B517-ECEE48BC9FFD}"/>
    <cellStyle name="Comma 3 3 2 5 4 5 3" xfId="38685" xr:uid="{337E8D4D-D186-4259-A3AA-8DFB5EF0D385}"/>
    <cellStyle name="Comma 3 3 2 5 4 6" xfId="11110" xr:uid="{BF2F5223-85B9-4D5B-9655-78B6828E0179}"/>
    <cellStyle name="Comma 3 3 2 5 4 6 2" xfId="54700" xr:uid="{FE59AD25-06FE-4627-BC03-C020FBFB7762}"/>
    <cellStyle name="Comma 3 3 2 5 4 6 3" xfId="41310" xr:uid="{D6AEA42E-A7F7-46E5-B707-A2CF2E431585}"/>
    <cellStyle name="Comma 3 3 2 5 4 7" xfId="14263" xr:uid="{C10B48D1-C670-4F28-8619-4ACB573C3352}"/>
    <cellStyle name="Comma 3 3 2 5 4 7 2" xfId="43936" xr:uid="{0F2E76DC-F1DC-4780-9EE2-475338066A05}"/>
    <cellStyle name="Comma 3 3 2 5 4 8" xfId="57326" xr:uid="{49449C97-5E03-4BD7-A3F5-B7E358E9A798}"/>
    <cellStyle name="Comma 3 3 2 5 4 9" xfId="59953" xr:uid="{0E1BEAD8-EE13-40B9-8820-81A2EB97FE03}"/>
    <cellStyle name="Comma 3 3 2 5 5" xfId="865" xr:uid="{00000000-0005-0000-0000-0000C4000000}"/>
    <cellStyle name="Comma 3 3 2 5 5 10" xfId="30806" xr:uid="{E6542540-6D34-4DB4-99BB-49ABB660711A}"/>
    <cellStyle name="Comma 3 3 2 5 5 11" xfId="20302" xr:uid="{28F6F67E-8B98-4877-A1C9-9B02FC6C3545}"/>
    <cellStyle name="Comma 3 3 2 5 5 2" xfId="2188" xr:uid="{60EBDCF1-ECD9-421C-8A28-3ABD8C8DA56C}"/>
    <cellStyle name="Comma 3 3 2 5 5 2 10" xfId="21624" xr:uid="{E671E12D-4864-4F67-8F25-85A3DF21B1B0}"/>
    <cellStyle name="Comma 3 3 2 5 5 2 2" xfId="7440" xr:uid="{6515EFAA-671A-4A31-9498-04166F08D4A7}"/>
    <cellStyle name="Comma 3 3 2 5 5 2 2 2" xfId="18998" xr:uid="{6EF4CADE-8F15-438D-8971-DF05ADD9B2A1}"/>
    <cellStyle name="Comma 3 3 2 5 5 2 2 2 2" xfId="48405" xr:uid="{D4B32CD0-470F-47B5-AAD5-619C23ABE960}"/>
    <cellStyle name="Comma 3 3 2 5 5 2 2 2 3" xfId="29502" xr:uid="{09C12DA7-22D5-45CB-AA9C-EE4284C471D3}"/>
    <cellStyle name="Comma 3 3 2 5 5 2 2 3" xfId="35015" xr:uid="{3A16D586-68F3-43D0-BC50-E0D3E2B78075}"/>
    <cellStyle name="Comma 3 3 2 5 5 2 2 4" xfId="24250" xr:uid="{E34288E3-52C3-48B0-B95A-49B9CC9691AF}"/>
    <cellStyle name="Comma 3 3 2 5 5 2 3" xfId="4815" xr:uid="{3AE761E8-EFE3-42B7-8042-31CBBFE94839}"/>
    <cellStyle name="Comma 3 3 2 5 5 2 3 2" xfId="51031" xr:uid="{7771CED0-C08F-4620-A954-4B12DB658259}"/>
    <cellStyle name="Comma 3 3 2 5 5 2 3 3" xfId="37641" xr:uid="{C2A7EA39-4F99-4060-88C3-95536794FFF9}"/>
    <cellStyle name="Comma 3 3 2 5 5 2 3 4" xfId="26876" xr:uid="{164A5892-E29C-432D-8812-E93C571B75A9}"/>
    <cellStyle name="Comma 3 3 2 5 5 2 4" xfId="10066" xr:uid="{5EA5CEE5-74BC-4E0B-A48E-F50BC33CC1C2}"/>
    <cellStyle name="Comma 3 3 2 5 5 2 4 2" xfId="53657" xr:uid="{45980050-18A3-4F1B-A508-B30F93104640}"/>
    <cellStyle name="Comma 3 3 2 5 5 2 4 3" xfId="40267" xr:uid="{AE609446-B543-4091-8628-9495205DFA2D}"/>
    <cellStyle name="Comma 3 3 2 5 5 2 5" xfId="12692" xr:uid="{C4BAA238-3983-4420-AEA7-A19D1DE114B1}"/>
    <cellStyle name="Comma 3 3 2 5 5 2 5 2" xfId="56282" xr:uid="{CC4B048A-0E90-4B03-8B40-A72E6DFBE49A}"/>
    <cellStyle name="Comma 3 3 2 5 5 2 5 3" xfId="42892" xr:uid="{0512DEBE-11E1-4AA4-967F-7C654167DA8A}"/>
    <cellStyle name="Comma 3 3 2 5 5 2 6" xfId="15845" xr:uid="{41233208-ED78-4D59-875A-6C9C7DE17B56}"/>
    <cellStyle name="Comma 3 3 2 5 5 2 6 2" xfId="45518" xr:uid="{D077ED77-04D5-4999-B0E4-39C11895E9AF}"/>
    <cellStyle name="Comma 3 3 2 5 5 2 7" xfId="58908" xr:uid="{B3FC59A3-9C67-4FC5-B11E-04B0C31BA32A}"/>
    <cellStyle name="Comma 3 3 2 5 5 2 8" xfId="61535" xr:uid="{4E8EB0F4-FAE2-4E59-8219-F8E926D423F7}"/>
    <cellStyle name="Comma 3 3 2 5 5 2 9" xfId="32128" xr:uid="{1222BBE7-CB44-4EE8-AADD-1B92C212A41A}"/>
    <cellStyle name="Comma 3 3 2 5 5 3" xfId="6118" xr:uid="{0FBA8165-047E-4ABB-95EA-ACFC05F34810}"/>
    <cellStyle name="Comma 3 3 2 5 5 3 2" xfId="17676" xr:uid="{3475E3E7-BE11-4EAB-BEF0-612CBDEE5B3C}"/>
    <cellStyle name="Comma 3 3 2 5 5 3 2 2" xfId="47083" xr:uid="{7D227C07-D88E-4617-A337-4B3EED1321BD}"/>
    <cellStyle name="Comma 3 3 2 5 5 3 2 3" xfId="28180" xr:uid="{6AAECCA7-F62B-4484-878D-A8B3A4CB4089}"/>
    <cellStyle name="Comma 3 3 2 5 5 3 3" xfId="33693" xr:uid="{34543136-9B6D-4579-8E75-AC9D019C7B28}"/>
    <cellStyle name="Comma 3 3 2 5 5 3 4" xfId="22928" xr:uid="{03391589-E072-4AC2-9B6D-4728CA3F384F}"/>
    <cellStyle name="Comma 3 3 2 5 5 4" xfId="3493" xr:uid="{BB499A4A-7C42-4CFD-A12B-68A93B387AD9}"/>
    <cellStyle name="Comma 3 3 2 5 5 4 2" xfId="49709" xr:uid="{BDDEDC35-2E41-409B-9AD2-6069A2DA5AE5}"/>
    <cellStyle name="Comma 3 3 2 5 5 4 3" xfId="36319" xr:uid="{28616E65-F578-4BF8-9C3D-451CA1EA48D2}"/>
    <cellStyle name="Comma 3 3 2 5 5 4 4" xfId="25554" xr:uid="{5373885A-37AF-4F95-9DDB-081317FFAE80}"/>
    <cellStyle name="Comma 3 3 2 5 5 5" xfId="8744" xr:uid="{50D1DC52-E0B0-4AF6-808F-7786CF0F9E84}"/>
    <cellStyle name="Comma 3 3 2 5 5 5 2" xfId="52335" xr:uid="{9E309CEA-0DB6-4A35-B6CA-3ED747506E8F}"/>
    <cellStyle name="Comma 3 3 2 5 5 5 3" xfId="38945" xr:uid="{B8CC9B11-BCE3-430D-8A00-FE0F129DC9AA}"/>
    <cellStyle name="Comma 3 3 2 5 5 6" xfId="11370" xr:uid="{1221AC57-EEA3-4104-94F5-59E2F58CDC39}"/>
    <cellStyle name="Comma 3 3 2 5 5 6 2" xfId="54960" xr:uid="{D0E3729D-B4B5-4D2D-9038-6DD9EFE718C9}"/>
    <cellStyle name="Comma 3 3 2 5 5 6 3" xfId="41570" xr:uid="{9AB77245-0384-41CD-88F7-EA6DD4EE461D}"/>
    <cellStyle name="Comma 3 3 2 5 5 7" xfId="14523" xr:uid="{86119CA7-8875-46B6-B8BE-CF5540DB97A7}"/>
    <cellStyle name="Comma 3 3 2 5 5 7 2" xfId="44196" xr:uid="{B973F868-9EEE-440B-8B7B-8062C8796D30}"/>
    <cellStyle name="Comma 3 3 2 5 5 8" xfId="57586" xr:uid="{931232A8-455C-451F-A854-29186B116D44}"/>
    <cellStyle name="Comma 3 3 2 5 5 9" xfId="60213" xr:uid="{BF5C9A9C-EA84-4C96-8C4C-16358BBD3A8D}"/>
    <cellStyle name="Comma 3 3 2 5 6" xfId="1145" xr:uid="{A5FD0581-A683-4F6C-B4FB-BD09B20ED7B5}"/>
    <cellStyle name="Comma 3 3 2 5 6 10" xfId="20582" xr:uid="{B4ACFD28-A4EB-4947-98A9-1F0C10B32E65}"/>
    <cellStyle name="Comma 3 3 2 5 6 2" xfId="6398" xr:uid="{4C6AD18C-6C3F-4F59-869F-0D5F74C02ED2}"/>
    <cellStyle name="Comma 3 3 2 5 6 2 2" xfId="17956" xr:uid="{DC6C8781-948D-4543-AF2B-A5A06C1B793D}"/>
    <cellStyle name="Comma 3 3 2 5 6 2 2 2" xfId="47363" xr:uid="{3D2BF218-A085-4E5A-8482-F0B8DC4DC6AC}"/>
    <cellStyle name="Comma 3 3 2 5 6 2 2 3" xfId="28460" xr:uid="{B7072B5D-CBDE-488F-9B6B-56EF0F0F38EB}"/>
    <cellStyle name="Comma 3 3 2 5 6 2 3" xfId="33973" xr:uid="{89E311DC-40E0-446A-83D3-75EE0B055D4E}"/>
    <cellStyle name="Comma 3 3 2 5 6 2 4" xfId="23208" xr:uid="{1F0076BA-B6D3-42B7-A343-A9751D26BF11}"/>
    <cellStyle name="Comma 3 3 2 5 6 3" xfId="3773" xr:uid="{38BC54F9-12D8-4EB8-A461-DAB90C502C00}"/>
    <cellStyle name="Comma 3 3 2 5 6 3 2" xfId="49989" xr:uid="{FEDC29C8-9576-4432-A570-8B4D5DB9A7C9}"/>
    <cellStyle name="Comma 3 3 2 5 6 3 3" xfId="36599" xr:uid="{0057F73E-C2EA-495D-812A-ACE8DDB9F0DE}"/>
    <cellStyle name="Comma 3 3 2 5 6 3 4" xfId="25834" xr:uid="{D5EADBED-8B2E-40CD-9FEB-4134AB57CA0B}"/>
    <cellStyle name="Comma 3 3 2 5 6 4" xfId="9024" xr:uid="{1831B368-DF85-488D-B2FB-B027DA2E8B92}"/>
    <cellStyle name="Comma 3 3 2 5 6 4 2" xfId="52615" xr:uid="{CA34C0BE-D1EA-4004-9DF7-546B93C2D5B3}"/>
    <cellStyle name="Comma 3 3 2 5 6 4 3" xfId="39225" xr:uid="{48FB8247-6C98-49C0-93E1-AAC95DDD3F99}"/>
    <cellStyle name="Comma 3 3 2 5 6 5" xfId="11650" xr:uid="{58AE4C9F-C541-48B0-9E2F-2A8AF3291573}"/>
    <cellStyle name="Comma 3 3 2 5 6 5 2" xfId="55240" xr:uid="{F52EE101-B2D4-472D-A1CF-8AF59CEF0E6C}"/>
    <cellStyle name="Comma 3 3 2 5 6 5 3" xfId="41850" xr:uid="{2957FBBB-3CEF-4851-BE0C-5A12DA642625}"/>
    <cellStyle name="Comma 3 3 2 5 6 6" xfId="14803" xr:uid="{2EF00DEB-8F3F-4284-9B06-D1CDE5D7A32A}"/>
    <cellStyle name="Comma 3 3 2 5 6 6 2" xfId="44476" xr:uid="{5E5D07CB-50A2-47D2-8325-43C9A83C8A28}"/>
    <cellStyle name="Comma 3 3 2 5 6 7" xfId="57866" xr:uid="{99CF614D-78A6-41F1-AA8A-3E873CF93EFD}"/>
    <cellStyle name="Comma 3 3 2 5 6 8" xfId="60493" xr:uid="{16270E0F-5C38-46D2-89ED-7E51AB494027}"/>
    <cellStyle name="Comma 3 3 2 5 6 9" xfId="31086" xr:uid="{D3657B66-CA41-45C9-83C8-A9C8F8188825}"/>
    <cellStyle name="Comma 3 3 2 5 7" xfId="1408" xr:uid="{8469B819-B21E-4658-BE4E-889D473091BD}"/>
    <cellStyle name="Comma 3 3 2 5 7 10" xfId="20844" xr:uid="{57F37153-D650-42FE-BBF4-500549294363}"/>
    <cellStyle name="Comma 3 3 2 5 7 2" xfId="6660" xr:uid="{69A882CE-1894-42D0-9279-ABD9AD8DD0FA}"/>
    <cellStyle name="Comma 3 3 2 5 7 2 2" xfId="18218" xr:uid="{72C31225-FF5A-4301-AC12-4062AE8EC757}"/>
    <cellStyle name="Comma 3 3 2 5 7 2 2 2" xfId="47625" xr:uid="{1029F3DC-560A-42CD-9C9D-8CFFB4CDFA1E}"/>
    <cellStyle name="Comma 3 3 2 5 7 2 2 3" xfId="28722" xr:uid="{6C974304-811E-4C2C-9B91-CE1E42372D33}"/>
    <cellStyle name="Comma 3 3 2 5 7 2 3" xfId="34235" xr:uid="{8C1963D2-CB34-4876-93CB-AFEF2D335EB7}"/>
    <cellStyle name="Comma 3 3 2 5 7 2 4" xfId="23470" xr:uid="{3E9EE96D-0CB8-44F8-9AA5-434C00B79EEF}"/>
    <cellStyle name="Comma 3 3 2 5 7 3" xfId="4035" xr:uid="{6211550E-5A5D-4D9D-9E85-0D290C0D8BF4}"/>
    <cellStyle name="Comma 3 3 2 5 7 3 2" xfId="50251" xr:uid="{DABF489D-BDBC-461F-AE49-835CCFFF36E0}"/>
    <cellStyle name="Comma 3 3 2 5 7 3 3" xfId="36861" xr:uid="{E3C3088F-9B4A-433A-AACE-B8ED8177F720}"/>
    <cellStyle name="Comma 3 3 2 5 7 3 4" xfId="26096" xr:uid="{FECFD5B7-757D-4F61-87B6-FEDB79704893}"/>
    <cellStyle name="Comma 3 3 2 5 7 4" xfId="9286" xr:uid="{A47E8C54-F252-460E-9208-7601FBC7ADA8}"/>
    <cellStyle name="Comma 3 3 2 5 7 4 2" xfId="52877" xr:uid="{44DFAAB8-38B3-4DF4-B6B5-BB01AAB76BBA}"/>
    <cellStyle name="Comma 3 3 2 5 7 4 3" xfId="39487" xr:uid="{022B5D11-CF0D-42E6-9C08-7A679FAD04A5}"/>
    <cellStyle name="Comma 3 3 2 5 7 5" xfId="11912" xr:uid="{665D1AF6-F8ED-41A2-9F65-4713E1E4C0E7}"/>
    <cellStyle name="Comma 3 3 2 5 7 5 2" xfId="55502" xr:uid="{7C7B2591-4D55-49EA-912F-5590788524CB}"/>
    <cellStyle name="Comma 3 3 2 5 7 5 3" xfId="42112" xr:uid="{09D40FB7-A349-4C46-97FE-AE1B06EA08DD}"/>
    <cellStyle name="Comma 3 3 2 5 7 6" xfId="15065" xr:uid="{344760CD-1F95-4297-9AA5-A50CCF71F318}"/>
    <cellStyle name="Comma 3 3 2 5 7 6 2" xfId="44738" xr:uid="{6C83FD43-E9A2-40A5-9B97-EF36571BAC2D}"/>
    <cellStyle name="Comma 3 3 2 5 7 7" xfId="58128" xr:uid="{9862D82E-CDBA-4DEA-8618-CFE725991828}"/>
    <cellStyle name="Comma 3 3 2 5 7 8" xfId="60755" xr:uid="{04AC1C70-F874-43D1-A689-148CACC26625}"/>
    <cellStyle name="Comma 3 3 2 5 7 9" xfId="31348" xr:uid="{AF446102-BAFC-46E4-9DA6-7BF8DA350409}"/>
    <cellStyle name="Comma 3 3 2 5 8" xfId="2451" xr:uid="{0B77637F-8F6D-4B4B-BA9C-66BE5DEAB1D2}"/>
    <cellStyle name="Comma 3 3 2 5 8 10" xfId="21886" xr:uid="{B5F488EC-1A31-4487-8E8D-BD9AE6A85672}"/>
    <cellStyle name="Comma 3 3 2 5 8 2" xfId="7702" xr:uid="{7AD33E73-643C-4512-9235-F0281D92890E}"/>
    <cellStyle name="Comma 3 3 2 5 8 2 2" xfId="19260" xr:uid="{9DEF23C1-6761-44BD-8CC7-CD1FA02B109F}"/>
    <cellStyle name="Comma 3 3 2 5 8 2 2 2" xfId="48667" xr:uid="{98FD0772-4B97-47B2-8248-C731EB878171}"/>
    <cellStyle name="Comma 3 3 2 5 8 2 2 3" xfId="29764" xr:uid="{C5799730-01FF-4A27-9EDA-9B8E6659EB80}"/>
    <cellStyle name="Comma 3 3 2 5 8 2 3" xfId="35277" xr:uid="{B2DE4600-C3AE-418B-8E46-048AA6643C1D}"/>
    <cellStyle name="Comma 3 3 2 5 8 2 4" xfId="24512" xr:uid="{7DD361FF-78DE-4E6D-9DCE-0FFF2F8FCAFB}"/>
    <cellStyle name="Comma 3 3 2 5 8 3" xfId="5077" xr:uid="{9133702F-A2DE-404F-8448-016518BFA114}"/>
    <cellStyle name="Comma 3 3 2 5 8 3 2" xfId="51293" xr:uid="{03242219-5E5D-434E-84AA-426FB07FBF14}"/>
    <cellStyle name="Comma 3 3 2 5 8 3 3" xfId="37903" xr:uid="{4821B601-F531-4405-A64C-2A6AE42710EB}"/>
    <cellStyle name="Comma 3 3 2 5 8 3 4" xfId="27138" xr:uid="{8C0D6691-0452-48AE-8910-B017BF258E07}"/>
    <cellStyle name="Comma 3 3 2 5 8 4" xfId="10328" xr:uid="{39240C89-04CE-443B-941E-85044E1C3211}"/>
    <cellStyle name="Comma 3 3 2 5 8 4 2" xfId="53919" xr:uid="{2BA3E462-8BF7-48B3-918C-88863CB41F8B}"/>
    <cellStyle name="Comma 3 3 2 5 8 4 3" xfId="40529" xr:uid="{C33F7D52-C76A-470F-B407-A528E2D33ECF}"/>
    <cellStyle name="Comma 3 3 2 5 8 5" xfId="12954" xr:uid="{4F64757F-04CB-4AB0-831C-EF9DF884770E}"/>
    <cellStyle name="Comma 3 3 2 5 8 5 2" xfId="56544" xr:uid="{1789A6F1-8404-4E42-9643-E841812A0507}"/>
    <cellStyle name="Comma 3 3 2 5 8 5 3" xfId="43154" xr:uid="{C8814260-C0A4-4C7F-A4D6-8164E7691616}"/>
    <cellStyle name="Comma 3 3 2 5 8 6" xfId="16107" xr:uid="{60EF59EB-B811-4AA7-92B0-9780159ED871}"/>
    <cellStyle name="Comma 3 3 2 5 8 6 2" xfId="45780" xr:uid="{D8E5D7C5-75EE-4971-AC65-F5D13B96CEBB}"/>
    <cellStyle name="Comma 3 3 2 5 8 7" xfId="59170" xr:uid="{E4B9E564-18EB-4988-B2E3-913E5FF7162A}"/>
    <cellStyle name="Comma 3 3 2 5 8 8" xfId="61797" xr:uid="{50660754-351B-4D08-B013-8FABB612D0EA}"/>
    <cellStyle name="Comma 3 3 2 5 8 9" xfId="32390" xr:uid="{E8AE9295-0B90-4694-B4C1-02FD8A2267FD}"/>
    <cellStyle name="Comma 3 3 2 5 9" xfId="5338" xr:uid="{C4BBFC0F-B7C9-49CF-8E86-8CBA2BC5F137}"/>
    <cellStyle name="Comma 3 3 2 5 9 2" xfId="16896" xr:uid="{53B0E4C4-4EBD-493E-8A99-FC25B9D74065}"/>
    <cellStyle name="Comma 3 3 2 5 9 2 2" xfId="46042" xr:uid="{1C13069C-C67B-43BE-BE0F-25B15E5447FE}"/>
    <cellStyle name="Comma 3 3 2 5 9 2 3" xfId="27400" xr:uid="{0B6050E0-9537-4C4C-A226-2240F1EA1DA2}"/>
    <cellStyle name="Comma 3 3 2 5 9 3" xfId="13743" xr:uid="{AAB5A8AA-EAA6-49F6-89E0-0F0821A1D7C3}"/>
    <cellStyle name="Comma 3 3 2 5 9 3 2" xfId="32652" xr:uid="{0D43BA2D-BFFE-463B-B20A-16DCC6A1AB03}"/>
    <cellStyle name="Comma 3 3 2 5 9 4" xfId="22148" xr:uid="{1A907ADC-A70B-4496-9612-912B1824DD58}"/>
    <cellStyle name="Comma 3 3 2 6" xfId="100" xr:uid="{00000000-0005-0000-0000-0000C5000000}"/>
    <cellStyle name="Comma 3 3 2 6 10" xfId="2729" xr:uid="{648FA840-21DF-4DEC-B019-7103C2C751E3}"/>
    <cellStyle name="Comma 3 3 2 6 10 2" xfId="16384" xr:uid="{77CD48FC-EB63-4E64-B604-CFADFC08DFD5}"/>
    <cellStyle name="Comma 3 3 2 6 10 2 2" xfId="46319" xr:uid="{D19E0E29-AB1A-4104-B8B3-D746351D31F7}"/>
    <cellStyle name="Comma 3 3 2 6 10 3" xfId="32929" xr:uid="{D14CCB6E-8823-48E7-8A72-7F7CB4AABD33}"/>
    <cellStyle name="Comma 3 3 2 6 10 4" xfId="24790" xr:uid="{BD08FD4C-016F-4ADB-8DDC-D4CE01BE7598}"/>
    <cellStyle name="Comma 3 3 2 6 11" xfId="7980" xr:uid="{ABD5C86E-6328-4E07-AA42-01EFCDA5EB08}"/>
    <cellStyle name="Comma 3 3 2 6 11 2" xfId="48945" xr:uid="{329C2013-A9B6-4832-8441-65D816CBDFC3}"/>
    <cellStyle name="Comma 3 3 2 6 11 3" xfId="35555" xr:uid="{9EA83A72-E80E-4360-85AF-6E2A04E637E5}"/>
    <cellStyle name="Comma 3 3 2 6 12" xfId="10606" xr:uid="{3EA46E3D-95DC-4269-B51A-0E5223A184EF}"/>
    <cellStyle name="Comma 3 3 2 6 12 2" xfId="51571" xr:uid="{A66FF076-E2F7-4D67-A219-8CBFCA6B67DC}"/>
    <cellStyle name="Comma 3 3 2 6 12 3" xfId="38181" xr:uid="{F399E68D-F555-4EC4-B12D-1837B1C516FE}"/>
    <cellStyle name="Comma 3 3 2 6 13" xfId="13231" xr:uid="{28F0BB73-1744-4B2E-AA7D-D553904E872F}"/>
    <cellStyle name="Comma 3 3 2 6 13 2" xfId="54196" xr:uid="{EA41D83D-E61A-4272-9253-093FB825C04F}"/>
    <cellStyle name="Comma 3 3 2 6 13 3" xfId="40806" xr:uid="{9801F052-1327-4BA5-A231-62A20BCBB8E2}"/>
    <cellStyle name="Comma 3 3 2 6 14" xfId="43432" xr:uid="{C902BF5B-2BD8-481A-B430-9128DF9BED1C}"/>
    <cellStyle name="Comma 3 3 2 6 15" xfId="56822" xr:uid="{EC4D595F-EB4D-4ABC-A460-B813255A4DB8}"/>
    <cellStyle name="Comma 3 3 2 6 16" xfId="59449" xr:uid="{AE342C52-E87F-4998-927E-E7D3865A9049}"/>
    <cellStyle name="Comma 3 3 2 6 17" xfId="30042" xr:uid="{A477F2F3-D4EF-4E9C-ACD0-88F693C6235B}"/>
    <cellStyle name="Comma 3 3 2 6 18" xfId="19538" xr:uid="{197C790F-4AFE-4B3E-BD6D-31CE6DD12A2D}"/>
    <cellStyle name="Comma 3 3 2 6 2" xfId="238" xr:uid="{00000000-0005-0000-0000-0000C6000000}"/>
    <cellStyle name="Comma 3 3 2 6 2 10" xfId="8118" xr:uid="{D8DA809A-E8DC-41C7-B63E-09F0F6766822}"/>
    <cellStyle name="Comma 3 3 2 6 2 10 2" xfId="49083" xr:uid="{D67AFB52-F5C2-4DFD-9D62-852E19D61D37}"/>
    <cellStyle name="Comma 3 3 2 6 2 10 3" xfId="35693" xr:uid="{DAFE4EE1-5822-4755-8B3C-410CAD9CE547}"/>
    <cellStyle name="Comma 3 3 2 6 2 11" xfId="10744" xr:uid="{AC925127-158F-4C8A-B9DA-6EF6C7DBED3C}"/>
    <cellStyle name="Comma 3 3 2 6 2 11 2" xfId="51709" xr:uid="{33F524E6-34E7-41FF-ACF9-7C97C6A5F25C}"/>
    <cellStyle name="Comma 3 3 2 6 2 11 3" xfId="38319" xr:uid="{505DFB77-2BC4-4C12-8FF0-1D7592D3512A}"/>
    <cellStyle name="Comma 3 3 2 6 2 12" xfId="13369" xr:uid="{E14CBB7E-5B81-4D60-8EAB-8CD9A9ECD2A1}"/>
    <cellStyle name="Comma 3 3 2 6 2 12 2" xfId="54334" xr:uid="{D1960C1C-69FA-4E8B-9587-0702D8A7DB53}"/>
    <cellStyle name="Comma 3 3 2 6 2 12 3" xfId="40944" xr:uid="{5EA9E93E-179E-4B4C-A4CB-FAD5D681777D}"/>
    <cellStyle name="Comma 3 3 2 6 2 13" xfId="43570" xr:uid="{54E5D053-A1AE-4506-B234-097E3E09CF1F}"/>
    <cellStyle name="Comma 3 3 2 6 2 14" xfId="56960" xr:uid="{1493A211-619A-46FC-A327-FE2C0947111E}"/>
    <cellStyle name="Comma 3 3 2 6 2 15" xfId="59587" xr:uid="{964FFD92-BB59-4DCB-819C-FD4629AC48BB}"/>
    <cellStyle name="Comma 3 3 2 6 2 16" xfId="30180" xr:uid="{491099FA-8903-4233-B237-CF11A5F1909A}"/>
    <cellStyle name="Comma 3 3 2 6 2 17" xfId="19676" xr:uid="{1E09DBFA-7C82-4B3C-AEDC-3519A22D8373}"/>
    <cellStyle name="Comma 3 3 2 6 2 2" xfId="499" xr:uid="{00000000-0005-0000-0000-0000C7000000}"/>
    <cellStyle name="Comma 3 3 2 6 2 2 10" xfId="30440" xr:uid="{66315ED2-D932-42D9-BAE8-E1E2142558FB}"/>
    <cellStyle name="Comma 3 3 2 6 2 2 11" xfId="19936" xr:uid="{FF223FA9-061C-424D-97FA-9ED33F71B791}"/>
    <cellStyle name="Comma 3 3 2 6 2 2 2" xfId="1822" xr:uid="{B60E7660-92B3-4DD2-8935-17739B678AF4}"/>
    <cellStyle name="Comma 3 3 2 6 2 2 2 10" xfId="21258" xr:uid="{361EE077-769E-458A-93C8-A7452AAA061A}"/>
    <cellStyle name="Comma 3 3 2 6 2 2 2 2" xfId="7074" xr:uid="{CE8AE1E3-7CDC-470E-8FFB-651E8CEA5153}"/>
    <cellStyle name="Comma 3 3 2 6 2 2 2 2 2" xfId="18632" xr:uid="{A976873E-526B-461B-BBC2-8EAC7B1FC871}"/>
    <cellStyle name="Comma 3 3 2 6 2 2 2 2 2 2" xfId="48039" xr:uid="{9B6577E1-82CA-4D7E-B7F9-AD82CBDFD5AC}"/>
    <cellStyle name="Comma 3 3 2 6 2 2 2 2 2 3" xfId="29136" xr:uid="{96507ABD-7B5C-4F44-8EF2-8E0C61878DAA}"/>
    <cellStyle name="Comma 3 3 2 6 2 2 2 2 3" xfId="34649" xr:uid="{AC206D3B-A667-44AD-A13D-7F3AA922C8BC}"/>
    <cellStyle name="Comma 3 3 2 6 2 2 2 2 4" xfId="23884" xr:uid="{9685A0F4-399E-44A6-B997-BBA076D7B310}"/>
    <cellStyle name="Comma 3 3 2 6 2 2 2 3" xfId="4449" xr:uid="{12F426A9-1E92-42EE-B578-FF24CC64B76E}"/>
    <cellStyle name="Comma 3 3 2 6 2 2 2 3 2" xfId="50665" xr:uid="{241E5E39-7E1D-43A3-8568-FE7ACC180C81}"/>
    <cellStyle name="Comma 3 3 2 6 2 2 2 3 3" xfId="37275" xr:uid="{EE4547B5-FC20-4B5F-A5AA-E0E2F77046FC}"/>
    <cellStyle name="Comma 3 3 2 6 2 2 2 3 4" xfId="26510" xr:uid="{E2A9BCEE-E03C-4A50-A61E-D6DC3D02ABAD}"/>
    <cellStyle name="Comma 3 3 2 6 2 2 2 4" xfId="9700" xr:uid="{03674FE6-2C86-43CA-8C5D-13AC71408138}"/>
    <cellStyle name="Comma 3 3 2 6 2 2 2 4 2" xfId="53291" xr:uid="{7CC44160-5B32-400B-A72C-0397567B2ECE}"/>
    <cellStyle name="Comma 3 3 2 6 2 2 2 4 3" xfId="39901" xr:uid="{ECBD60BF-5D34-4399-B0FA-43EB38844B6C}"/>
    <cellStyle name="Comma 3 3 2 6 2 2 2 5" xfId="12326" xr:uid="{0C2759FD-5F55-4F52-97F9-FFC7203F7D0C}"/>
    <cellStyle name="Comma 3 3 2 6 2 2 2 5 2" xfId="55916" xr:uid="{A030053A-5E79-4A64-9B2F-037E2EE2F3E3}"/>
    <cellStyle name="Comma 3 3 2 6 2 2 2 5 3" xfId="42526" xr:uid="{15885D4F-69BD-48ED-A80D-351BF7F2B001}"/>
    <cellStyle name="Comma 3 3 2 6 2 2 2 6" xfId="15479" xr:uid="{127F0F81-ECBB-4E4F-9C8D-9F11354FEB0D}"/>
    <cellStyle name="Comma 3 3 2 6 2 2 2 6 2" xfId="45152" xr:uid="{09A8CD56-15AE-42CC-A19B-6C166CB9756A}"/>
    <cellStyle name="Comma 3 3 2 6 2 2 2 7" xfId="58542" xr:uid="{03CD7FEF-45BC-45ED-93B2-CAAEC0C2995E}"/>
    <cellStyle name="Comma 3 3 2 6 2 2 2 8" xfId="61169" xr:uid="{9576197C-CCE4-45E4-B2C9-D2E33FE26075}"/>
    <cellStyle name="Comma 3 3 2 6 2 2 2 9" xfId="31762" xr:uid="{21347A32-4105-40ED-8F0B-EFB97B3B5F4B}"/>
    <cellStyle name="Comma 3 3 2 6 2 2 3" xfId="5752" xr:uid="{E85A95A1-F88E-495D-9381-0B87DC947894}"/>
    <cellStyle name="Comma 3 3 2 6 2 2 3 2" xfId="17310" xr:uid="{9ACA0A1A-5F9D-4945-AD60-F0042519E438}"/>
    <cellStyle name="Comma 3 3 2 6 2 2 3 2 2" xfId="46717" xr:uid="{ADF16919-4CC9-4C0E-B289-956416EBEA92}"/>
    <cellStyle name="Comma 3 3 2 6 2 2 3 2 3" xfId="27814" xr:uid="{D8DAEDE5-326A-4853-8160-5A0360D09CE2}"/>
    <cellStyle name="Comma 3 3 2 6 2 2 3 3" xfId="14157" xr:uid="{AB10A45F-A161-4B82-893E-5CA988DCA036}"/>
    <cellStyle name="Comma 3 3 2 6 2 2 3 3 2" xfId="33327" xr:uid="{0C7607FE-3813-4B87-89EE-F1828F4019B2}"/>
    <cellStyle name="Comma 3 3 2 6 2 2 3 4" xfId="22562" xr:uid="{7A0679BD-2863-4F53-B65F-F5FB60FFB2B0}"/>
    <cellStyle name="Comma 3 3 2 6 2 2 4" xfId="3127" xr:uid="{6E854327-D08B-4D22-8388-6A044898A5FF}"/>
    <cellStyle name="Comma 3 3 2 6 2 2 4 2" xfId="16782" xr:uid="{930AE70D-2890-4A2A-AEE1-74CF52BCB804}"/>
    <cellStyle name="Comma 3 3 2 6 2 2 4 2 2" xfId="49343" xr:uid="{98F2EBC0-B89B-438A-8614-94C94FC89EA0}"/>
    <cellStyle name="Comma 3 3 2 6 2 2 4 3" xfId="35953" xr:uid="{E08B6D41-4275-499D-A800-D18D6295AB6E}"/>
    <cellStyle name="Comma 3 3 2 6 2 2 4 4" xfId="25188" xr:uid="{26D07B5B-C84C-4A74-A0A3-79A53B16D359}"/>
    <cellStyle name="Comma 3 3 2 6 2 2 5" xfId="8378" xr:uid="{4AA020BE-8083-41A1-98C4-C6002AC9A206}"/>
    <cellStyle name="Comma 3 3 2 6 2 2 5 2" xfId="51969" xr:uid="{487E5070-12E6-48B9-9C32-FA9DDED0D647}"/>
    <cellStyle name="Comma 3 3 2 6 2 2 5 3" xfId="38579" xr:uid="{7D2196E1-D220-4D65-87F5-254795EB0C5A}"/>
    <cellStyle name="Comma 3 3 2 6 2 2 6" xfId="11004" xr:uid="{8BD49C53-8D26-410B-A91C-F7C8F287D597}"/>
    <cellStyle name="Comma 3 3 2 6 2 2 6 2" xfId="54594" xr:uid="{8DDAC81F-2EC0-48A2-A66F-93F757159759}"/>
    <cellStyle name="Comma 3 3 2 6 2 2 6 3" xfId="41204" xr:uid="{B79AB28C-6692-4E29-BF05-71D1C85D3E6B}"/>
    <cellStyle name="Comma 3 3 2 6 2 2 7" xfId="13629" xr:uid="{F67E5BF8-B643-4BE3-B616-91CD089A5042}"/>
    <cellStyle name="Comma 3 3 2 6 2 2 7 2" xfId="43830" xr:uid="{1E975575-DD21-4E69-8260-F3F9998BD237}"/>
    <cellStyle name="Comma 3 3 2 6 2 2 8" xfId="57220" xr:uid="{85188A25-F0CE-4C26-A08A-973AEE3B6123}"/>
    <cellStyle name="Comma 3 3 2 6 2 2 9" xfId="59847" xr:uid="{52A3C668-FB1F-4437-A12D-678443B32F81}"/>
    <cellStyle name="Comma 3 3 2 6 2 3" xfId="759" xr:uid="{00000000-0005-0000-0000-0000C8000000}"/>
    <cellStyle name="Comma 3 3 2 6 2 3 10" xfId="30700" xr:uid="{B68AB6B9-D540-4CFE-B88F-308AA57EED42}"/>
    <cellStyle name="Comma 3 3 2 6 2 3 11" xfId="20196" xr:uid="{617C3713-E757-4972-B7F1-EF743B9C8751}"/>
    <cellStyle name="Comma 3 3 2 6 2 3 2" xfId="2082" xr:uid="{FE37A353-524F-40F8-854F-056698AC1D8C}"/>
    <cellStyle name="Comma 3 3 2 6 2 3 2 10" xfId="21518" xr:uid="{E080C1FB-71CC-4A3E-99B9-1BD6C6BBE914}"/>
    <cellStyle name="Comma 3 3 2 6 2 3 2 2" xfId="7334" xr:uid="{A7FD56FD-194F-4D2A-9D3A-01B1C92D3A44}"/>
    <cellStyle name="Comma 3 3 2 6 2 3 2 2 2" xfId="18892" xr:uid="{9FAA7AC6-B0DC-40AE-88B8-FB69BE68D264}"/>
    <cellStyle name="Comma 3 3 2 6 2 3 2 2 2 2" xfId="48299" xr:uid="{7C7DF6FA-9333-453B-845D-8B1C6ECB1166}"/>
    <cellStyle name="Comma 3 3 2 6 2 3 2 2 2 3" xfId="29396" xr:uid="{CAA8EF80-20E7-4FED-874D-7005441A5B16}"/>
    <cellStyle name="Comma 3 3 2 6 2 3 2 2 3" xfId="34909" xr:uid="{388A18E6-C95C-4E64-9065-9692423B9904}"/>
    <cellStyle name="Comma 3 3 2 6 2 3 2 2 4" xfId="24144" xr:uid="{11CDD892-0050-4017-92AD-AC4ADC886E01}"/>
    <cellStyle name="Comma 3 3 2 6 2 3 2 3" xfId="4709" xr:uid="{4240FAFB-95F8-4C62-89AB-44D58154B706}"/>
    <cellStyle name="Comma 3 3 2 6 2 3 2 3 2" xfId="50925" xr:uid="{C24B7DB2-7FAE-4C60-881D-527A83E2B72C}"/>
    <cellStyle name="Comma 3 3 2 6 2 3 2 3 3" xfId="37535" xr:uid="{5A4C3C1E-C39E-4A19-B30C-0075F4FA2A97}"/>
    <cellStyle name="Comma 3 3 2 6 2 3 2 3 4" xfId="26770" xr:uid="{18350A6F-8167-4268-A697-925A1731629C}"/>
    <cellStyle name="Comma 3 3 2 6 2 3 2 4" xfId="9960" xr:uid="{93EFCB69-26C8-422E-ABC9-AFE6823CECE7}"/>
    <cellStyle name="Comma 3 3 2 6 2 3 2 4 2" xfId="53551" xr:uid="{BFDFB990-B34C-47AA-9A95-B23B569E6C5F}"/>
    <cellStyle name="Comma 3 3 2 6 2 3 2 4 3" xfId="40161" xr:uid="{196D7182-A611-4D39-9DFB-A5AAF89E187B}"/>
    <cellStyle name="Comma 3 3 2 6 2 3 2 5" xfId="12586" xr:uid="{42444AE6-4770-42D2-86E4-4B60583415E4}"/>
    <cellStyle name="Comma 3 3 2 6 2 3 2 5 2" xfId="56176" xr:uid="{EACC94DA-8571-44A3-B2FF-2B32C2817BB1}"/>
    <cellStyle name="Comma 3 3 2 6 2 3 2 5 3" xfId="42786" xr:uid="{70F08874-1371-4277-812F-57685214B639}"/>
    <cellStyle name="Comma 3 3 2 6 2 3 2 6" xfId="15739" xr:uid="{DB02FB1A-F1DA-43DF-B20B-1611641B09AA}"/>
    <cellStyle name="Comma 3 3 2 6 2 3 2 6 2" xfId="45412" xr:uid="{245C6F22-F35B-4FFC-82DF-F70DA377B111}"/>
    <cellStyle name="Comma 3 3 2 6 2 3 2 7" xfId="58802" xr:uid="{DBAE43B4-835B-4855-A053-3AA87BE2F723}"/>
    <cellStyle name="Comma 3 3 2 6 2 3 2 8" xfId="61429" xr:uid="{082142EA-B882-4962-A29D-A592F1737964}"/>
    <cellStyle name="Comma 3 3 2 6 2 3 2 9" xfId="32022" xr:uid="{4A89376D-1C6F-4513-A0E4-262CCBFC0F66}"/>
    <cellStyle name="Comma 3 3 2 6 2 3 3" xfId="6012" xr:uid="{E2E432DE-A99D-4D0B-A622-34BC237F308F}"/>
    <cellStyle name="Comma 3 3 2 6 2 3 3 2" xfId="17570" xr:uid="{EF49E044-C377-4F01-9CED-D61B283AB71B}"/>
    <cellStyle name="Comma 3 3 2 6 2 3 3 2 2" xfId="46977" xr:uid="{1D3CD081-F4CC-441C-A157-17B29FCBF33C}"/>
    <cellStyle name="Comma 3 3 2 6 2 3 3 2 3" xfId="28074" xr:uid="{743A979A-B88E-43C4-AD96-727ED582CAF8}"/>
    <cellStyle name="Comma 3 3 2 6 2 3 3 3" xfId="33587" xr:uid="{9B13009C-1A32-4B11-A1F0-398C9BB69E45}"/>
    <cellStyle name="Comma 3 3 2 6 2 3 3 4" xfId="22822" xr:uid="{64D0F6BC-DB7E-4F48-B7D0-8A52F4F54C71}"/>
    <cellStyle name="Comma 3 3 2 6 2 3 4" xfId="3387" xr:uid="{4FFC7577-C1C1-4AB1-BCBF-8748D7F329FA}"/>
    <cellStyle name="Comma 3 3 2 6 2 3 4 2" xfId="49603" xr:uid="{6D5C029A-F65C-4FB6-BDFA-FFB03E1C1E07}"/>
    <cellStyle name="Comma 3 3 2 6 2 3 4 3" xfId="36213" xr:uid="{95914D61-0773-425F-A6AC-B5358957754D}"/>
    <cellStyle name="Comma 3 3 2 6 2 3 4 4" xfId="25448" xr:uid="{8ED723B0-408B-41F0-B5EF-F65DA2D901EF}"/>
    <cellStyle name="Comma 3 3 2 6 2 3 5" xfId="8638" xr:uid="{A9C72BC2-C500-44A3-82D9-029C592A9C91}"/>
    <cellStyle name="Comma 3 3 2 6 2 3 5 2" xfId="52229" xr:uid="{C4CECEC0-C401-4C68-BB49-5D961FE01350}"/>
    <cellStyle name="Comma 3 3 2 6 2 3 5 3" xfId="38839" xr:uid="{07AEE31C-1942-40DE-9902-BB6ED52368E9}"/>
    <cellStyle name="Comma 3 3 2 6 2 3 6" xfId="11264" xr:uid="{B52C3D0C-7FCC-4C5A-A699-D56333B8EF69}"/>
    <cellStyle name="Comma 3 3 2 6 2 3 6 2" xfId="54854" xr:uid="{3026A709-F3E0-42F8-926B-082ECE54905A}"/>
    <cellStyle name="Comma 3 3 2 6 2 3 6 3" xfId="41464" xr:uid="{59860EA0-0CA4-439E-8F27-63EE5C36FB72}"/>
    <cellStyle name="Comma 3 3 2 6 2 3 7" xfId="14417" xr:uid="{A71BE33F-5998-419C-9F00-6354EDE96578}"/>
    <cellStyle name="Comma 3 3 2 6 2 3 7 2" xfId="44090" xr:uid="{283F2003-616E-4C5F-B0FB-0CE0741F3E9E}"/>
    <cellStyle name="Comma 3 3 2 6 2 3 8" xfId="57480" xr:uid="{BAB20D7F-7376-44C2-9A05-14A06B39A5F7}"/>
    <cellStyle name="Comma 3 3 2 6 2 3 9" xfId="60107" xr:uid="{44F01FAC-85E2-449F-9EB3-0CB6CA249F4A}"/>
    <cellStyle name="Comma 3 3 2 6 2 4" xfId="1019" xr:uid="{00000000-0005-0000-0000-0000C9000000}"/>
    <cellStyle name="Comma 3 3 2 6 2 4 10" xfId="30960" xr:uid="{B2062F1F-5E2D-45AF-9883-05C2A243A133}"/>
    <cellStyle name="Comma 3 3 2 6 2 4 11" xfId="20456" xr:uid="{8A046BB5-1C3A-46EC-95D9-C67EBD1A2C51}"/>
    <cellStyle name="Comma 3 3 2 6 2 4 2" xfId="2342" xr:uid="{DA1D7BA5-B6D9-4C54-801A-60EB69F70207}"/>
    <cellStyle name="Comma 3 3 2 6 2 4 2 10" xfId="21778" xr:uid="{A3050504-D2CE-4938-A1D6-3600DA40004F}"/>
    <cellStyle name="Comma 3 3 2 6 2 4 2 2" xfId="7594" xr:uid="{B36F3AB4-B4CE-4681-8407-FB2A7710D9AA}"/>
    <cellStyle name="Comma 3 3 2 6 2 4 2 2 2" xfId="19152" xr:uid="{2655B894-B219-4705-BEEC-52793653A31A}"/>
    <cellStyle name="Comma 3 3 2 6 2 4 2 2 2 2" xfId="48559" xr:uid="{DEAE45C7-4C6B-470A-A34C-6531DA373B34}"/>
    <cellStyle name="Comma 3 3 2 6 2 4 2 2 2 3" xfId="29656" xr:uid="{3545B04F-76AD-4C6C-B76B-3B6FC76358F6}"/>
    <cellStyle name="Comma 3 3 2 6 2 4 2 2 3" xfId="35169" xr:uid="{9E26C6CD-8B95-4439-B3B0-1FEB3019A8CF}"/>
    <cellStyle name="Comma 3 3 2 6 2 4 2 2 4" xfId="24404" xr:uid="{F8519A49-B25D-4F3D-BF44-340D5DB52B32}"/>
    <cellStyle name="Comma 3 3 2 6 2 4 2 3" xfId="4969" xr:uid="{EC72B009-486C-40BA-BEA9-F29212348B94}"/>
    <cellStyle name="Comma 3 3 2 6 2 4 2 3 2" xfId="51185" xr:uid="{D697040E-DEF0-413B-92DD-0A6B3673CEB8}"/>
    <cellStyle name="Comma 3 3 2 6 2 4 2 3 3" xfId="37795" xr:uid="{3F6FA4E3-B7CF-457F-899C-75FA4A751C14}"/>
    <cellStyle name="Comma 3 3 2 6 2 4 2 3 4" xfId="27030" xr:uid="{0C1D04E3-ADAC-461B-9666-D04FD16EF9B0}"/>
    <cellStyle name="Comma 3 3 2 6 2 4 2 4" xfId="10220" xr:uid="{9E142E52-78C1-4432-B5EA-72E2023EEDBC}"/>
    <cellStyle name="Comma 3 3 2 6 2 4 2 4 2" xfId="53811" xr:uid="{18114A10-0C6D-4D89-9AA1-64E94AB24392}"/>
    <cellStyle name="Comma 3 3 2 6 2 4 2 4 3" xfId="40421" xr:uid="{6387AD03-ECE3-4755-81F3-EADE98E0A3D8}"/>
    <cellStyle name="Comma 3 3 2 6 2 4 2 5" xfId="12846" xr:uid="{F11B8EEB-C742-4EBE-A5E0-E1B41260902E}"/>
    <cellStyle name="Comma 3 3 2 6 2 4 2 5 2" xfId="56436" xr:uid="{7E71D643-83D4-45D5-9647-EC3B2097925E}"/>
    <cellStyle name="Comma 3 3 2 6 2 4 2 5 3" xfId="43046" xr:uid="{48F61285-C95D-4A7C-85F6-EDF7AB4B0F10}"/>
    <cellStyle name="Comma 3 3 2 6 2 4 2 6" xfId="15999" xr:uid="{C9AD34CE-4AF2-4F86-8541-E7D30B8006D1}"/>
    <cellStyle name="Comma 3 3 2 6 2 4 2 6 2" xfId="45672" xr:uid="{9EAEBACB-DF93-4B52-8E89-61200A1CD370}"/>
    <cellStyle name="Comma 3 3 2 6 2 4 2 7" xfId="59062" xr:uid="{FF070A17-0312-476A-A29B-87FDF96D8DCB}"/>
    <cellStyle name="Comma 3 3 2 6 2 4 2 8" xfId="61689" xr:uid="{4E71D1ED-34F1-4AA3-B348-FD1E73C706A3}"/>
    <cellStyle name="Comma 3 3 2 6 2 4 2 9" xfId="32282" xr:uid="{FAD67F50-377F-4D85-9ACF-56892431B850}"/>
    <cellStyle name="Comma 3 3 2 6 2 4 3" xfId="6272" xr:uid="{D3B14C4D-77FE-4335-BA53-53345A84D9DF}"/>
    <cellStyle name="Comma 3 3 2 6 2 4 3 2" xfId="17830" xr:uid="{74AC5C00-64D1-4571-A61E-71A1A6C130B0}"/>
    <cellStyle name="Comma 3 3 2 6 2 4 3 2 2" xfId="47237" xr:uid="{CEF0DBA4-BCC7-4FDF-9766-243A971A6151}"/>
    <cellStyle name="Comma 3 3 2 6 2 4 3 2 3" xfId="28334" xr:uid="{CF661222-B6B3-44C3-BC71-C06C00562892}"/>
    <cellStyle name="Comma 3 3 2 6 2 4 3 3" xfId="33847" xr:uid="{023029FC-3EE4-4C2A-BA1C-9C80997AC18E}"/>
    <cellStyle name="Comma 3 3 2 6 2 4 3 4" xfId="23082" xr:uid="{84006900-2BE2-47A5-89E5-D99B90D38E12}"/>
    <cellStyle name="Comma 3 3 2 6 2 4 4" xfId="3647" xr:uid="{C8C3441B-FCFF-48B7-B4D8-72D0392C92F4}"/>
    <cellStyle name="Comma 3 3 2 6 2 4 4 2" xfId="49863" xr:uid="{5A8DAB6D-BE1E-4B10-BAE0-3BFEE171BA19}"/>
    <cellStyle name="Comma 3 3 2 6 2 4 4 3" xfId="36473" xr:uid="{5747BBFA-A3C6-46B8-9E6B-EADB11F2A0BD}"/>
    <cellStyle name="Comma 3 3 2 6 2 4 4 4" xfId="25708" xr:uid="{7D3F5F07-12D9-444F-98F6-4F36097B85F0}"/>
    <cellStyle name="Comma 3 3 2 6 2 4 5" xfId="8898" xr:uid="{A68B7BE2-45FE-46EC-8F4E-5CAFBAB3B058}"/>
    <cellStyle name="Comma 3 3 2 6 2 4 5 2" xfId="52489" xr:uid="{7B20BE97-314E-470B-8DE9-E58F2406F130}"/>
    <cellStyle name="Comma 3 3 2 6 2 4 5 3" xfId="39099" xr:uid="{14A88E69-239D-4FFB-9AED-C9E1A1D1B598}"/>
    <cellStyle name="Comma 3 3 2 6 2 4 6" xfId="11524" xr:uid="{1A172920-F203-4B82-8322-8DD8937CA64B}"/>
    <cellStyle name="Comma 3 3 2 6 2 4 6 2" xfId="55114" xr:uid="{5816ECE4-509E-4758-964C-8E1A56EB5E38}"/>
    <cellStyle name="Comma 3 3 2 6 2 4 6 3" xfId="41724" xr:uid="{D2478D6A-E64A-48C7-90AF-EA625AFEC956}"/>
    <cellStyle name="Comma 3 3 2 6 2 4 7" xfId="14677" xr:uid="{108DA1E5-14D1-4E38-AFC1-527AD370F99F}"/>
    <cellStyle name="Comma 3 3 2 6 2 4 7 2" xfId="44350" xr:uid="{2F7F6D47-3D7F-4525-84DA-8038DFFEE4FC}"/>
    <cellStyle name="Comma 3 3 2 6 2 4 8" xfId="57740" xr:uid="{A1DAABAD-0B8E-418F-A058-4C8A895C1D67}"/>
    <cellStyle name="Comma 3 3 2 6 2 4 9" xfId="60367" xr:uid="{D44A76E7-0C50-4B16-9A67-5E83D4EDE0CC}"/>
    <cellStyle name="Comma 3 3 2 6 2 5" xfId="1299" xr:uid="{D8581B66-325E-427B-A143-824B438B41C1}"/>
    <cellStyle name="Comma 3 3 2 6 2 5 10" xfId="20736" xr:uid="{31B6BC35-B883-4459-AF3E-3E4564EBCD4C}"/>
    <cellStyle name="Comma 3 3 2 6 2 5 2" xfId="6552" xr:uid="{3B09B96D-DC0E-4704-AE67-EA3800F04BAA}"/>
    <cellStyle name="Comma 3 3 2 6 2 5 2 2" xfId="18110" xr:uid="{213FBD8C-2E7A-41A7-B0BC-5C35657CD5D8}"/>
    <cellStyle name="Comma 3 3 2 6 2 5 2 2 2" xfId="47517" xr:uid="{8813CEAD-9681-4519-BCF5-9F09A3603BAC}"/>
    <cellStyle name="Comma 3 3 2 6 2 5 2 2 3" xfId="28614" xr:uid="{606784E3-D2DE-4E69-9BB6-81A18F082AA3}"/>
    <cellStyle name="Comma 3 3 2 6 2 5 2 3" xfId="34127" xr:uid="{CC8DDB3B-F15A-4D42-8258-41E09ADD566E}"/>
    <cellStyle name="Comma 3 3 2 6 2 5 2 4" xfId="23362" xr:uid="{82C7D64B-2751-495B-A906-5BF8AF05492C}"/>
    <cellStyle name="Comma 3 3 2 6 2 5 3" xfId="3927" xr:uid="{54493CBF-A87B-4D65-8E52-B2DB6B69C474}"/>
    <cellStyle name="Comma 3 3 2 6 2 5 3 2" xfId="50143" xr:uid="{98E06B15-3941-4CA0-B42F-D675CCC87105}"/>
    <cellStyle name="Comma 3 3 2 6 2 5 3 3" xfId="36753" xr:uid="{6BDD2FDA-6F68-4ABA-A292-E3035B59B2E7}"/>
    <cellStyle name="Comma 3 3 2 6 2 5 3 4" xfId="25988" xr:uid="{757E3241-3FC9-458B-8E40-403FC86316E6}"/>
    <cellStyle name="Comma 3 3 2 6 2 5 4" xfId="9178" xr:uid="{A367936F-BA1D-4996-84B1-5395F591835A}"/>
    <cellStyle name="Comma 3 3 2 6 2 5 4 2" xfId="52769" xr:uid="{92926ECD-6F3A-439C-B998-0ECF04580896}"/>
    <cellStyle name="Comma 3 3 2 6 2 5 4 3" xfId="39379" xr:uid="{DEC74269-81C8-44B6-A98A-C4EAE3E959E3}"/>
    <cellStyle name="Comma 3 3 2 6 2 5 5" xfId="11804" xr:uid="{A7F1A617-5570-4C45-8E9D-AB60CCF36179}"/>
    <cellStyle name="Comma 3 3 2 6 2 5 5 2" xfId="55394" xr:uid="{F1CCFAD8-F15D-483D-B3FB-D795011164A1}"/>
    <cellStyle name="Comma 3 3 2 6 2 5 5 3" xfId="42004" xr:uid="{D4B437BF-9720-4B91-A308-FA6D8988BC92}"/>
    <cellStyle name="Comma 3 3 2 6 2 5 6" xfId="14957" xr:uid="{070DDEA8-EA3F-46A5-92D1-913B925E7C99}"/>
    <cellStyle name="Comma 3 3 2 6 2 5 6 2" xfId="44630" xr:uid="{5243C89F-E222-4A7E-A452-71866F73C875}"/>
    <cellStyle name="Comma 3 3 2 6 2 5 7" xfId="58020" xr:uid="{B6FE3038-0342-4777-B57A-136BBB60EDA9}"/>
    <cellStyle name="Comma 3 3 2 6 2 5 8" xfId="60647" xr:uid="{0BF69E2E-8FAC-4AF0-8165-7B889D52A7FD}"/>
    <cellStyle name="Comma 3 3 2 6 2 5 9" xfId="31240" xr:uid="{B77755D5-5CC9-418A-97B8-23E674CF867D}"/>
    <cellStyle name="Comma 3 3 2 6 2 6" xfId="1562" xr:uid="{A6767797-26BF-4144-BD7B-E5C028DB8A13}"/>
    <cellStyle name="Comma 3 3 2 6 2 6 10" xfId="20998" xr:uid="{9A07C085-3DFE-4A3B-ACC6-3F80FC16BA27}"/>
    <cellStyle name="Comma 3 3 2 6 2 6 2" xfId="6814" xr:uid="{568096E6-4048-4275-A56C-C5EB1240936D}"/>
    <cellStyle name="Comma 3 3 2 6 2 6 2 2" xfId="18372" xr:uid="{55A80438-5A08-4EC9-9C42-22AD03F1CF8A}"/>
    <cellStyle name="Comma 3 3 2 6 2 6 2 2 2" xfId="47779" xr:uid="{865664D3-38C8-4456-BFB9-8C5A2255711A}"/>
    <cellStyle name="Comma 3 3 2 6 2 6 2 2 3" xfId="28876" xr:uid="{E7B08B6C-76FC-492A-883C-39DD74ED10E5}"/>
    <cellStyle name="Comma 3 3 2 6 2 6 2 3" xfId="34389" xr:uid="{988AED37-8A97-451B-A5E4-1209104D4E5F}"/>
    <cellStyle name="Comma 3 3 2 6 2 6 2 4" xfId="23624" xr:uid="{171EFB9B-21E1-41FC-80E8-542D164ADCDD}"/>
    <cellStyle name="Comma 3 3 2 6 2 6 3" xfId="4189" xr:uid="{C38BE504-9DEC-495A-9028-116E5E3EE21A}"/>
    <cellStyle name="Comma 3 3 2 6 2 6 3 2" xfId="50405" xr:uid="{A6A20F38-1254-434B-A4DC-2D9A1B2C46F8}"/>
    <cellStyle name="Comma 3 3 2 6 2 6 3 3" xfId="37015" xr:uid="{1993FE8A-41D3-4A5B-B45A-519E3FA493DE}"/>
    <cellStyle name="Comma 3 3 2 6 2 6 3 4" xfId="26250" xr:uid="{C740EE1B-A0BA-4DA8-B7BD-10DE35C14E37}"/>
    <cellStyle name="Comma 3 3 2 6 2 6 4" xfId="9440" xr:uid="{3A52C4CE-8CA8-44CF-91D0-658324794FBC}"/>
    <cellStyle name="Comma 3 3 2 6 2 6 4 2" xfId="53031" xr:uid="{EC6DD7A5-F0D2-46AD-ACD1-A5AFDDE3B74D}"/>
    <cellStyle name="Comma 3 3 2 6 2 6 4 3" xfId="39641" xr:uid="{5BE93122-1DE2-4817-BDDA-E289954067D0}"/>
    <cellStyle name="Comma 3 3 2 6 2 6 5" xfId="12066" xr:uid="{5AB4BB65-E7A1-4AC1-8490-46428E229981}"/>
    <cellStyle name="Comma 3 3 2 6 2 6 5 2" xfId="55656" xr:uid="{E63FE323-5007-47F7-BA93-7E8D006ED8BF}"/>
    <cellStyle name="Comma 3 3 2 6 2 6 5 3" xfId="42266" xr:uid="{C780463C-3899-4F26-ACFF-CED5DE1DE956}"/>
    <cellStyle name="Comma 3 3 2 6 2 6 6" xfId="15219" xr:uid="{48D19E40-81C7-4117-A22E-A58BE98A20D4}"/>
    <cellStyle name="Comma 3 3 2 6 2 6 6 2" xfId="44892" xr:uid="{6590C368-1774-4EEA-8DBD-DC636A021149}"/>
    <cellStyle name="Comma 3 3 2 6 2 6 7" xfId="58282" xr:uid="{7AFA8871-2E87-4FEA-AAD5-AF4A82F8DCA0}"/>
    <cellStyle name="Comma 3 3 2 6 2 6 8" xfId="60909" xr:uid="{385029D2-2F5F-413C-9AF0-EE8DBE4D2012}"/>
    <cellStyle name="Comma 3 3 2 6 2 6 9" xfId="31502" xr:uid="{328CD9F4-5258-4C45-8433-7B977D5AC272}"/>
    <cellStyle name="Comma 3 3 2 6 2 7" xfId="2605" xr:uid="{056031EB-446B-4FE2-9AA2-23782D075E82}"/>
    <cellStyle name="Comma 3 3 2 6 2 7 10" xfId="22040" xr:uid="{B3B72B1A-2214-4E3E-AB49-7AD380BAD0D4}"/>
    <cellStyle name="Comma 3 3 2 6 2 7 2" xfId="7856" xr:uid="{D453BD42-1E1B-47B4-96AC-AE0601601FAA}"/>
    <cellStyle name="Comma 3 3 2 6 2 7 2 2" xfId="19414" xr:uid="{CE10D2EC-E3E6-4D0C-8103-E94248190350}"/>
    <cellStyle name="Comma 3 3 2 6 2 7 2 2 2" xfId="48821" xr:uid="{54F4DF90-286E-4D70-9F19-432F5EAB0A64}"/>
    <cellStyle name="Comma 3 3 2 6 2 7 2 2 3" xfId="29918" xr:uid="{34661A9E-75ED-4DBE-8AA7-F99D713A99DE}"/>
    <cellStyle name="Comma 3 3 2 6 2 7 2 3" xfId="35431" xr:uid="{36C44F48-D498-48E2-A382-94F38CB0D165}"/>
    <cellStyle name="Comma 3 3 2 6 2 7 2 4" xfId="24666" xr:uid="{395E1ABE-B79D-4FBF-9A14-CE1876C9A340}"/>
    <cellStyle name="Comma 3 3 2 6 2 7 3" xfId="5231" xr:uid="{1C237C68-BF61-4500-B24E-DD25FAEC804E}"/>
    <cellStyle name="Comma 3 3 2 6 2 7 3 2" xfId="51447" xr:uid="{E5ED0C9C-FDE8-473E-B703-0CE2E0618306}"/>
    <cellStyle name="Comma 3 3 2 6 2 7 3 3" xfId="38057" xr:uid="{CB5A0FD2-FA12-43B6-AEC1-F08D17B58AF8}"/>
    <cellStyle name="Comma 3 3 2 6 2 7 3 4" xfId="27292" xr:uid="{F374BFBF-1B9D-4D68-B020-B93ED208FAEE}"/>
    <cellStyle name="Comma 3 3 2 6 2 7 4" xfId="10482" xr:uid="{0660BAE4-CA5C-412C-9219-2BDF2834E450}"/>
    <cellStyle name="Comma 3 3 2 6 2 7 4 2" xfId="54073" xr:uid="{DB6F160A-E9A0-4640-AD9F-88451AA032D3}"/>
    <cellStyle name="Comma 3 3 2 6 2 7 4 3" xfId="40683" xr:uid="{3729B4CA-B7B4-4DEF-AAE4-496E392513DF}"/>
    <cellStyle name="Comma 3 3 2 6 2 7 5" xfId="13108" xr:uid="{4470EB58-0304-4FE5-87F1-CCAE6E3D1F81}"/>
    <cellStyle name="Comma 3 3 2 6 2 7 5 2" xfId="56698" xr:uid="{A475DA07-D4E5-4DD7-A364-FF9C37F9F3D9}"/>
    <cellStyle name="Comma 3 3 2 6 2 7 5 3" xfId="43308" xr:uid="{336AE65B-114F-4F1A-A18C-E539FEDDAD35}"/>
    <cellStyle name="Comma 3 3 2 6 2 7 6" xfId="16261" xr:uid="{07C98E4A-AFD6-4A5B-8AEC-90614A1EC18C}"/>
    <cellStyle name="Comma 3 3 2 6 2 7 6 2" xfId="45934" xr:uid="{CBE51E27-E450-4C3E-BBAF-2C334DBD372B}"/>
    <cellStyle name="Comma 3 3 2 6 2 7 7" xfId="59324" xr:uid="{55D6A8B9-32E8-47DB-98C0-F753FD880855}"/>
    <cellStyle name="Comma 3 3 2 6 2 7 8" xfId="61951" xr:uid="{451A6B6E-EF2C-4A28-8C6C-E9ABADE5E3B2}"/>
    <cellStyle name="Comma 3 3 2 6 2 7 9" xfId="32544" xr:uid="{5835C337-E8E8-47D0-91BB-7E9707317F0E}"/>
    <cellStyle name="Comma 3 3 2 6 2 8" xfId="5492" xr:uid="{89402222-E481-4CFB-B5FD-B132B4E92007}"/>
    <cellStyle name="Comma 3 3 2 6 2 8 2" xfId="17050" xr:uid="{536597FD-399E-43F6-839A-A796BC8BA641}"/>
    <cellStyle name="Comma 3 3 2 6 2 8 2 2" xfId="46196" xr:uid="{42762D7B-02AE-4880-A5F5-E20C5DCC8799}"/>
    <cellStyle name="Comma 3 3 2 6 2 8 2 3" xfId="27554" xr:uid="{A2F1BCF9-2E83-423F-A7B2-A4608EF65C6B}"/>
    <cellStyle name="Comma 3 3 2 6 2 8 3" xfId="13897" xr:uid="{72939C64-1057-48FA-B3E6-AB91D558F113}"/>
    <cellStyle name="Comma 3 3 2 6 2 8 3 2" xfId="32806" xr:uid="{270D36C7-F9F8-4A7F-BC6F-E6D46FA61AED}"/>
    <cellStyle name="Comma 3 3 2 6 2 8 4" xfId="22302" xr:uid="{CB6DF0B5-22B9-425E-9662-5F9FC4AD97B2}"/>
    <cellStyle name="Comma 3 3 2 6 2 9" xfId="2867" xr:uid="{36065160-5FF6-459D-AD83-5778DC1953EB}"/>
    <cellStyle name="Comma 3 3 2 6 2 9 2" xfId="16522" xr:uid="{2172BE87-F9BE-4F7B-8FDA-0D23C9C36741}"/>
    <cellStyle name="Comma 3 3 2 6 2 9 2 2" xfId="46457" xr:uid="{77D08908-D332-453B-A423-812F411AB85A}"/>
    <cellStyle name="Comma 3 3 2 6 2 9 3" xfId="33067" xr:uid="{FC3621CB-CDB8-49E1-82F3-EA0E288BC755}"/>
    <cellStyle name="Comma 3 3 2 6 2 9 4" xfId="24928" xr:uid="{724F3847-D59B-4768-9EE9-A5BA11F588A0}"/>
    <cellStyle name="Comma 3 3 2 6 3" xfId="361" xr:uid="{00000000-0005-0000-0000-0000CA000000}"/>
    <cellStyle name="Comma 3 3 2 6 3 10" xfId="30302" xr:uid="{D492ADB7-B7FE-4103-8E19-59426E730AC6}"/>
    <cellStyle name="Comma 3 3 2 6 3 11" xfId="19798" xr:uid="{5AE26DD5-DC81-4B30-B489-85BF20F43D42}"/>
    <cellStyle name="Comma 3 3 2 6 3 2" xfId="1684" xr:uid="{E6EA3DAC-FB09-4D5F-B84E-917437226177}"/>
    <cellStyle name="Comma 3 3 2 6 3 2 10" xfId="21120" xr:uid="{06B31AE4-3F45-4C88-ABBF-55C7102C3390}"/>
    <cellStyle name="Comma 3 3 2 6 3 2 2" xfId="6936" xr:uid="{BD59CF3A-DB78-4B0E-80EC-1A8A7BAB29BC}"/>
    <cellStyle name="Comma 3 3 2 6 3 2 2 2" xfId="18494" xr:uid="{5D481649-AC30-43D2-B189-78D555984FAA}"/>
    <cellStyle name="Comma 3 3 2 6 3 2 2 2 2" xfId="47901" xr:uid="{8CB7B94F-66DB-4EEA-9681-1997E9FB4FE2}"/>
    <cellStyle name="Comma 3 3 2 6 3 2 2 2 3" xfId="28998" xr:uid="{35E6897E-4182-4CB7-8654-4F628AACE6E1}"/>
    <cellStyle name="Comma 3 3 2 6 3 2 2 3" xfId="34511" xr:uid="{ECB3351D-AB52-40F0-A1C7-07AA368DAD08}"/>
    <cellStyle name="Comma 3 3 2 6 3 2 2 4" xfId="23746" xr:uid="{F50F424B-74E3-4BC0-BCE3-9EDBE4DEB6FF}"/>
    <cellStyle name="Comma 3 3 2 6 3 2 3" xfId="4311" xr:uid="{341D68BD-D922-4185-8DF7-639BA4928EEE}"/>
    <cellStyle name="Comma 3 3 2 6 3 2 3 2" xfId="50527" xr:uid="{0A7192CD-E593-4DEB-84AB-2BD208BB931C}"/>
    <cellStyle name="Comma 3 3 2 6 3 2 3 3" xfId="37137" xr:uid="{FDDF77B4-4231-42DE-AE64-7FFB0AA5AD19}"/>
    <cellStyle name="Comma 3 3 2 6 3 2 3 4" xfId="26372" xr:uid="{9CB5B030-613A-4E1B-BCC3-D48E6029EE2F}"/>
    <cellStyle name="Comma 3 3 2 6 3 2 4" xfId="9562" xr:uid="{4D476C7B-64E9-410D-9E65-0FDEBCA0FA8E}"/>
    <cellStyle name="Comma 3 3 2 6 3 2 4 2" xfId="53153" xr:uid="{E3C9F2B7-C24C-4E6C-A2E5-E136DC7D3CB7}"/>
    <cellStyle name="Comma 3 3 2 6 3 2 4 3" xfId="39763" xr:uid="{1A869886-C9B4-4830-8DF2-F9940C6FC1B2}"/>
    <cellStyle name="Comma 3 3 2 6 3 2 5" xfId="12188" xr:uid="{C7FF79A0-EC68-41EE-9190-8CCB6707DD78}"/>
    <cellStyle name="Comma 3 3 2 6 3 2 5 2" xfId="55778" xr:uid="{5386DB3F-3E16-45AE-99A3-E8A762D2DFE6}"/>
    <cellStyle name="Comma 3 3 2 6 3 2 5 3" xfId="42388" xr:uid="{37570B86-C6D7-438A-A055-98FEBE490CCD}"/>
    <cellStyle name="Comma 3 3 2 6 3 2 6" xfId="15341" xr:uid="{C6369BE6-2759-41AC-B4E8-A32CBCE8163F}"/>
    <cellStyle name="Comma 3 3 2 6 3 2 6 2" xfId="45014" xr:uid="{6F33EEB7-9C8C-4F3B-82E0-3B4E130DAF4D}"/>
    <cellStyle name="Comma 3 3 2 6 3 2 7" xfId="58404" xr:uid="{C7BEF81D-2D0A-43BE-B8EF-0A28226F75A1}"/>
    <cellStyle name="Comma 3 3 2 6 3 2 8" xfId="61031" xr:uid="{D9AFD2D6-0EE6-467E-802F-25222C7ECFE4}"/>
    <cellStyle name="Comma 3 3 2 6 3 2 9" xfId="31624" xr:uid="{1BBC8460-424B-4433-8717-9B3CC25FD36E}"/>
    <cellStyle name="Comma 3 3 2 6 3 3" xfId="5614" xr:uid="{6A109318-CE47-46F4-8332-D8901204F4FD}"/>
    <cellStyle name="Comma 3 3 2 6 3 3 2" xfId="17172" xr:uid="{F7E863D4-C44B-40DD-A9AD-DF78C69C1DF1}"/>
    <cellStyle name="Comma 3 3 2 6 3 3 2 2" xfId="46579" xr:uid="{69740006-8ECB-4861-8EB7-BA668825FBFB}"/>
    <cellStyle name="Comma 3 3 2 6 3 3 2 3" xfId="27676" xr:uid="{EAB0320E-B058-4D74-9511-F041CF68E1CC}"/>
    <cellStyle name="Comma 3 3 2 6 3 3 3" xfId="14019" xr:uid="{28D4964D-BCEB-49EF-BDAC-1028A6EA1085}"/>
    <cellStyle name="Comma 3 3 2 6 3 3 3 2" xfId="33189" xr:uid="{41B00E9D-2A34-44CF-B0D3-A90891E87D0F}"/>
    <cellStyle name="Comma 3 3 2 6 3 3 4" xfId="22424" xr:uid="{86544E6E-32FB-40A1-830F-D76CFF605C38}"/>
    <cellStyle name="Comma 3 3 2 6 3 4" xfId="2989" xr:uid="{5DCAF4FE-A346-45D4-9682-9CD1102625C3}"/>
    <cellStyle name="Comma 3 3 2 6 3 4 2" xfId="16644" xr:uid="{DB859138-38BD-4412-816F-8C3249854504}"/>
    <cellStyle name="Comma 3 3 2 6 3 4 2 2" xfId="49205" xr:uid="{9000B432-B10A-4589-A239-E25FF5AA1E4A}"/>
    <cellStyle name="Comma 3 3 2 6 3 4 3" xfId="35815" xr:uid="{4452822C-E4E2-4BD4-BF81-B0ECF5003382}"/>
    <cellStyle name="Comma 3 3 2 6 3 4 4" xfId="25050" xr:uid="{50B6858F-D9C1-45B2-94A7-3B23E883E127}"/>
    <cellStyle name="Comma 3 3 2 6 3 5" xfId="8240" xr:uid="{549F3F72-D12A-49BC-A791-DC774FF456F1}"/>
    <cellStyle name="Comma 3 3 2 6 3 5 2" xfId="51831" xr:uid="{B4BAC877-C8A5-4638-BD8F-83A8648ACFA4}"/>
    <cellStyle name="Comma 3 3 2 6 3 5 3" xfId="38441" xr:uid="{F068C021-9A16-4FFF-A586-876DC4B8E045}"/>
    <cellStyle name="Comma 3 3 2 6 3 6" xfId="10866" xr:uid="{8E7E1DC6-C7CA-4A48-8641-D2BA956A15BA}"/>
    <cellStyle name="Comma 3 3 2 6 3 6 2" xfId="54456" xr:uid="{481DC919-B27D-4A9C-BE5B-5892AB6C3F37}"/>
    <cellStyle name="Comma 3 3 2 6 3 6 3" xfId="41066" xr:uid="{4A4D2C5B-D89B-4548-B920-643A692A337F}"/>
    <cellStyle name="Comma 3 3 2 6 3 7" xfId="13491" xr:uid="{FDCE85F9-53FA-4EAD-BC44-5717E3AD7B9A}"/>
    <cellStyle name="Comma 3 3 2 6 3 7 2" xfId="43692" xr:uid="{1A9D41F2-5422-4460-9A97-0E42BBA807FF}"/>
    <cellStyle name="Comma 3 3 2 6 3 8" xfId="57082" xr:uid="{C5450EB6-9BC4-41DC-BC2E-E7413C16F91E}"/>
    <cellStyle name="Comma 3 3 2 6 3 9" xfId="59709" xr:uid="{B55A6333-9F5A-4409-A09F-FFEFD891C8DE}"/>
    <cellStyle name="Comma 3 3 2 6 4" xfId="621" xr:uid="{00000000-0005-0000-0000-0000CB000000}"/>
    <cellStyle name="Comma 3 3 2 6 4 10" xfId="30562" xr:uid="{5593FB18-1FD9-45B9-A4AD-5304111C3C4F}"/>
    <cellStyle name="Comma 3 3 2 6 4 11" xfId="20058" xr:uid="{4C0D67D9-92DA-4EC0-A507-31FA089C5A25}"/>
    <cellStyle name="Comma 3 3 2 6 4 2" xfId="1944" xr:uid="{ABF158C4-397D-45AA-80F7-830F1D44D2B7}"/>
    <cellStyle name="Comma 3 3 2 6 4 2 10" xfId="21380" xr:uid="{7052792A-F72E-4405-AE0E-1AE5108B8DDC}"/>
    <cellStyle name="Comma 3 3 2 6 4 2 2" xfId="7196" xr:uid="{2C8ACC94-6898-43EF-9250-B555989B92A6}"/>
    <cellStyle name="Comma 3 3 2 6 4 2 2 2" xfId="18754" xr:uid="{A0655748-C623-4A88-A42C-8CF69C0D4470}"/>
    <cellStyle name="Comma 3 3 2 6 4 2 2 2 2" xfId="48161" xr:uid="{E8E893A4-7719-4897-AB0A-9D846F513701}"/>
    <cellStyle name="Comma 3 3 2 6 4 2 2 2 3" xfId="29258" xr:uid="{840AACBA-53EC-42C5-8AC3-4121F55CE7A1}"/>
    <cellStyle name="Comma 3 3 2 6 4 2 2 3" xfId="34771" xr:uid="{29183211-08D7-4DD7-B607-D9C91D47E522}"/>
    <cellStyle name="Comma 3 3 2 6 4 2 2 4" xfId="24006" xr:uid="{3608D69B-5ED3-47A3-BDA0-6EFEC2FB4E9B}"/>
    <cellStyle name="Comma 3 3 2 6 4 2 3" xfId="4571" xr:uid="{A0E0B794-BF4B-40E9-AFEE-189BB124BD1A}"/>
    <cellStyle name="Comma 3 3 2 6 4 2 3 2" xfId="50787" xr:uid="{09F27AAB-6E05-43D4-8654-35D37B988A3E}"/>
    <cellStyle name="Comma 3 3 2 6 4 2 3 3" xfId="37397" xr:uid="{3A634131-E254-4B2A-8A74-5D8D76EA2C5B}"/>
    <cellStyle name="Comma 3 3 2 6 4 2 3 4" xfId="26632" xr:uid="{9AC9494D-4BC2-472B-B201-AA72D733C0CC}"/>
    <cellStyle name="Comma 3 3 2 6 4 2 4" xfId="9822" xr:uid="{142C7759-A6F1-4921-A1FF-0C5593D65204}"/>
    <cellStyle name="Comma 3 3 2 6 4 2 4 2" xfId="53413" xr:uid="{F3BB0D16-8400-4F67-824D-CDD73F12730B}"/>
    <cellStyle name="Comma 3 3 2 6 4 2 4 3" xfId="40023" xr:uid="{387989A3-C767-4DA7-A0ED-2A2E3EBF3FDA}"/>
    <cellStyle name="Comma 3 3 2 6 4 2 5" xfId="12448" xr:uid="{6A24768A-8432-4785-9E25-4285BFFD1D33}"/>
    <cellStyle name="Comma 3 3 2 6 4 2 5 2" xfId="56038" xr:uid="{86E3843D-0E18-41D8-992F-7893CBD886FA}"/>
    <cellStyle name="Comma 3 3 2 6 4 2 5 3" xfId="42648" xr:uid="{DE537C10-4565-4732-BFEA-C043DF7ABC71}"/>
    <cellStyle name="Comma 3 3 2 6 4 2 6" xfId="15601" xr:uid="{A8CB700F-70FF-4E8B-AB5D-82F7B84CF0E7}"/>
    <cellStyle name="Comma 3 3 2 6 4 2 6 2" xfId="45274" xr:uid="{CACA798A-717E-4ACD-BC5F-453AF2E62423}"/>
    <cellStyle name="Comma 3 3 2 6 4 2 7" xfId="58664" xr:uid="{0CCD0B54-0C1F-45D7-B1BE-FB9BF7A4F276}"/>
    <cellStyle name="Comma 3 3 2 6 4 2 8" xfId="61291" xr:uid="{EE0DDB58-D6A8-419C-931C-5F540C0968FE}"/>
    <cellStyle name="Comma 3 3 2 6 4 2 9" xfId="31884" xr:uid="{2148876B-8CD5-47C3-9F6D-25191802CE6F}"/>
    <cellStyle name="Comma 3 3 2 6 4 3" xfId="5874" xr:uid="{1F9DC71C-D5E5-44C8-89BD-FEE9D5EFC753}"/>
    <cellStyle name="Comma 3 3 2 6 4 3 2" xfId="17432" xr:uid="{2800BF73-3409-4099-9C81-A73734340B79}"/>
    <cellStyle name="Comma 3 3 2 6 4 3 2 2" xfId="46839" xr:uid="{60BA049B-7E11-46F7-A338-F5FFAFB58871}"/>
    <cellStyle name="Comma 3 3 2 6 4 3 2 3" xfId="27936" xr:uid="{5B2E0E19-9BFC-42BF-BB6E-2169BA138958}"/>
    <cellStyle name="Comma 3 3 2 6 4 3 3" xfId="33449" xr:uid="{62173087-FB7C-4F6B-83B5-03E8B22F0398}"/>
    <cellStyle name="Comma 3 3 2 6 4 3 4" xfId="22684" xr:uid="{6D51C3E0-7BE6-4EBE-A61B-804FF8C25EC7}"/>
    <cellStyle name="Comma 3 3 2 6 4 4" xfId="3249" xr:uid="{DD9977DB-263F-4452-AEDE-8ABD11BE4B74}"/>
    <cellStyle name="Comma 3 3 2 6 4 4 2" xfId="49465" xr:uid="{6BA16ACB-DADE-43C4-BD62-6D923C3944A7}"/>
    <cellStyle name="Comma 3 3 2 6 4 4 3" xfId="36075" xr:uid="{8CDA8977-AABD-46E6-8153-075070044280}"/>
    <cellStyle name="Comma 3 3 2 6 4 4 4" xfId="25310" xr:uid="{BFB7219A-792A-4AA8-BBB5-4C63163BECDE}"/>
    <cellStyle name="Comma 3 3 2 6 4 5" xfId="8500" xr:uid="{436BB1B8-D217-4EF3-86EF-525675CC4F41}"/>
    <cellStyle name="Comma 3 3 2 6 4 5 2" xfId="52091" xr:uid="{671E2809-FA43-4ED5-A923-BD4917DA1883}"/>
    <cellStyle name="Comma 3 3 2 6 4 5 3" xfId="38701" xr:uid="{6598ABA9-9D44-4D4E-B368-5C4F325276BB}"/>
    <cellStyle name="Comma 3 3 2 6 4 6" xfId="11126" xr:uid="{760FF8DD-63E3-4D13-8CDB-87B6CD7F3476}"/>
    <cellStyle name="Comma 3 3 2 6 4 6 2" xfId="54716" xr:uid="{3D6EB1C7-6D2F-4DEA-B03B-57D3CAEACB9C}"/>
    <cellStyle name="Comma 3 3 2 6 4 6 3" xfId="41326" xr:uid="{F4455270-89C7-4876-9445-3E6D74F430AB}"/>
    <cellStyle name="Comma 3 3 2 6 4 7" xfId="14279" xr:uid="{B7358C5B-6C0B-401C-BDD0-60BF95B4CE33}"/>
    <cellStyle name="Comma 3 3 2 6 4 7 2" xfId="43952" xr:uid="{2816A923-16F5-4107-8F9F-2DC40F676A8C}"/>
    <cellStyle name="Comma 3 3 2 6 4 8" xfId="57342" xr:uid="{02905B8F-8C6B-44CB-A94C-1A4B6A63CDE9}"/>
    <cellStyle name="Comma 3 3 2 6 4 9" xfId="59969" xr:uid="{E3703655-5A80-4F40-BAE0-D07220AFED48}"/>
    <cellStyle name="Comma 3 3 2 6 5" xfId="881" xr:uid="{00000000-0005-0000-0000-0000CC000000}"/>
    <cellStyle name="Comma 3 3 2 6 5 10" xfId="30822" xr:uid="{B6177514-8ED0-4BD5-82A2-3F5DE9684207}"/>
    <cellStyle name="Comma 3 3 2 6 5 11" xfId="20318" xr:uid="{23296B8F-F28D-43CC-AA72-0D736B33E31D}"/>
    <cellStyle name="Comma 3 3 2 6 5 2" xfId="2204" xr:uid="{F84572B1-1A5D-4617-AC0D-19CA6C4AF58B}"/>
    <cellStyle name="Comma 3 3 2 6 5 2 10" xfId="21640" xr:uid="{F8006B7C-8AD0-42D0-A13C-A54202E799B8}"/>
    <cellStyle name="Comma 3 3 2 6 5 2 2" xfId="7456" xr:uid="{E8E374FE-47E3-4C95-B286-54BB8F06BD67}"/>
    <cellStyle name="Comma 3 3 2 6 5 2 2 2" xfId="19014" xr:uid="{EBCFFEC1-A9C2-4132-A7C6-AE03BBE1D66C}"/>
    <cellStyle name="Comma 3 3 2 6 5 2 2 2 2" xfId="48421" xr:uid="{78006275-D2A0-42D4-B4FC-47332A91208C}"/>
    <cellStyle name="Comma 3 3 2 6 5 2 2 2 3" xfId="29518" xr:uid="{2ED23938-EA09-4E91-B5DF-82986D225417}"/>
    <cellStyle name="Comma 3 3 2 6 5 2 2 3" xfId="35031" xr:uid="{5D12EA5D-9A6A-4A2A-9031-DF1F020AE1E9}"/>
    <cellStyle name="Comma 3 3 2 6 5 2 2 4" xfId="24266" xr:uid="{7157E996-0513-4862-8C02-1BD976D59F25}"/>
    <cellStyle name="Comma 3 3 2 6 5 2 3" xfId="4831" xr:uid="{29369136-21A8-42F4-A765-3FCBE3E4F516}"/>
    <cellStyle name="Comma 3 3 2 6 5 2 3 2" xfId="51047" xr:uid="{85CD4843-C412-4831-B0AF-A884479E08DE}"/>
    <cellStyle name="Comma 3 3 2 6 5 2 3 3" xfId="37657" xr:uid="{15183015-6E76-413C-8523-A6968C7CB533}"/>
    <cellStyle name="Comma 3 3 2 6 5 2 3 4" xfId="26892" xr:uid="{C79D15FF-B946-4E13-92C7-C037B9B98640}"/>
    <cellStyle name="Comma 3 3 2 6 5 2 4" xfId="10082" xr:uid="{896F7307-0F88-4E8F-BDF0-261083E946DD}"/>
    <cellStyle name="Comma 3 3 2 6 5 2 4 2" xfId="53673" xr:uid="{9F49175A-0E7D-4940-99AE-A51B0BD92980}"/>
    <cellStyle name="Comma 3 3 2 6 5 2 4 3" xfId="40283" xr:uid="{D1610EEC-431E-4073-912E-F8E452CA77F5}"/>
    <cellStyle name="Comma 3 3 2 6 5 2 5" xfId="12708" xr:uid="{7E305E9E-1B5B-49FA-B147-A383DE810536}"/>
    <cellStyle name="Comma 3 3 2 6 5 2 5 2" xfId="56298" xr:uid="{9A6B8A49-B8F6-49D0-93EC-E248DF607C43}"/>
    <cellStyle name="Comma 3 3 2 6 5 2 5 3" xfId="42908" xr:uid="{65A39A1B-2CF5-4B46-B256-E3C4A71DD8DC}"/>
    <cellStyle name="Comma 3 3 2 6 5 2 6" xfId="15861" xr:uid="{56A044FA-8C77-4B21-8075-F5C83CBE79C9}"/>
    <cellStyle name="Comma 3 3 2 6 5 2 6 2" xfId="45534" xr:uid="{D3F15579-8201-41C7-A3BF-13372B6849C5}"/>
    <cellStyle name="Comma 3 3 2 6 5 2 7" xfId="58924" xr:uid="{7A3C0C77-C06E-49C9-962C-E6589E08807A}"/>
    <cellStyle name="Comma 3 3 2 6 5 2 8" xfId="61551" xr:uid="{9D3A8A71-CA79-4CB2-8249-B538079A79E2}"/>
    <cellStyle name="Comma 3 3 2 6 5 2 9" xfId="32144" xr:uid="{234B78F4-592B-4B21-8611-B6F93AEAF6A3}"/>
    <cellStyle name="Comma 3 3 2 6 5 3" xfId="6134" xr:uid="{471C9BC8-64AB-4E12-8CD9-68629111B352}"/>
    <cellStyle name="Comma 3 3 2 6 5 3 2" xfId="17692" xr:uid="{4C236CB9-37F9-4D9C-B1CE-91C808025C39}"/>
    <cellStyle name="Comma 3 3 2 6 5 3 2 2" xfId="47099" xr:uid="{60247A11-5044-40FD-97AF-5108AB9AA206}"/>
    <cellStyle name="Comma 3 3 2 6 5 3 2 3" xfId="28196" xr:uid="{70AFCB20-5D80-4EDB-9679-C4D83E632F76}"/>
    <cellStyle name="Comma 3 3 2 6 5 3 3" xfId="33709" xr:uid="{DFC9829C-BED5-41BF-9565-F68C9CC95A0B}"/>
    <cellStyle name="Comma 3 3 2 6 5 3 4" xfId="22944" xr:uid="{A3A9781B-4BD1-4B4F-BCD1-291C03AD6EDE}"/>
    <cellStyle name="Comma 3 3 2 6 5 4" xfId="3509" xr:uid="{F4FD71E1-308F-46BB-828B-DED134578BB7}"/>
    <cellStyle name="Comma 3 3 2 6 5 4 2" xfId="49725" xr:uid="{84E3ABFA-7861-4589-8286-A23255D80C38}"/>
    <cellStyle name="Comma 3 3 2 6 5 4 3" xfId="36335" xr:uid="{9AAD965A-A84A-4385-B609-8BD20B28634C}"/>
    <cellStyle name="Comma 3 3 2 6 5 4 4" xfId="25570" xr:uid="{465C59A9-CE0A-4ECB-81C9-F911FB609B9A}"/>
    <cellStyle name="Comma 3 3 2 6 5 5" xfId="8760" xr:uid="{A83253DB-9C5D-4761-B091-C6F223CD972D}"/>
    <cellStyle name="Comma 3 3 2 6 5 5 2" xfId="52351" xr:uid="{AC8A6718-B8B9-4506-A45C-A7D4E0126000}"/>
    <cellStyle name="Comma 3 3 2 6 5 5 3" xfId="38961" xr:uid="{E79C24FC-2692-4E0B-B312-B4C5C27EC8EC}"/>
    <cellStyle name="Comma 3 3 2 6 5 6" xfId="11386" xr:uid="{12E7ACB5-E7DB-474B-99B2-E083A9C82FD2}"/>
    <cellStyle name="Comma 3 3 2 6 5 6 2" xfId="54976" xr:uid="{6C4EAD8C-AF45-4A60-B013-4DC5CAFEFADF}"/>
    <cellStyle name="Comma 3 3 2 6 5 6 3" xfId="41586" xr:uid="{B0351B02-40ED-42E5-A761-1C97475822AB}"/>
    <cellStyle name="Comma 3 3 2 6 5 7" xfId="14539" xr:uid="{15F75411-9482-48BE-8412-16CACE6E4162}"/>
    <cellStyle name="Comma 3 3 2 6 5 7 2" xfId="44212" xr:uid="{E4AACBA0-7380-429E-8FD6-779E4F3761F8}"/>
    <cellStyle name="Comma 3 3 2 6 5 8" xfId="57602" xr:uid="{94489C53-A033-4375-AE32-BE2FCBDFF4A9}"/>
    <cellStyle name="Comma 3 3 2 6 5 9" xfId="60229" xr:uid="{E2C3EC33-2789-400A-A1BA-BDDD57096CBD}"/>
    <cellStyle name="Comma 3 3 2 6 6" xfId="1161" xr:uid="{736E1D22-41EC-4115-AC93-F2DC422ED83E}"/>
    <cellStyle name="Comma 3 3 2 6 6 10" xfId="20598" xr:uid="{2A39DAEF-FD9D-4541-978D-595EDC21596E}"/>
    <cellStyle name="Comma 3 3 2 6 6 2" xfId="6414" xr:uid="{2AA5ECCD-185B-4254-9646-6CE0DC310A7D}"/>
    <cellStyle name="Comma 3 3 2 6 6 2 2" xfId="17972" xr:uid="{83D2C74C-B55B-4B56-BF28-A0F34ACA16D7}"/>
    <cellStyle name="Comma 3 3 2 6 6 2 2 2" xfId="47379" xr:uid="{08474052-543A-46EE-84D3-994F3E6456AF}"/>
    <cellStyle name="Comma 3 3 2 6 6 2 2 3" xfId="28476" xr:uid="{3D20759C-76C9-4A88-AA86-B578A4CDE58F}"/>
    <cellStyle name="Comma 3 3 2 6 6 2 3" xfId="33989" xr:uid="{B153CCC3-0E55-4469-9DCA-8815E4C84C76}"/>
    <cellStyle name="Comma 3 3 2 6 6 2 4" xfId="23224" xr:uid="{95DC9A6D-DEEC-4726-AE32-324FE5E99660}"/>
    <cellStyle name="Comma 3 3 2 6 6 3" xfId="3789" xr:uid="{6721E743-E2B2-4902-AB5A-788C4CA57D41}"/>
    <cellStyle name="Comma 3 3 2 6 6 3 2" xfId="50005" xr:uid="{D189ED1E-FA32-4BFC-AA29-51E82F541985}"/>
    <cellStyle name="Comma 3 3 2 6 6 3 3" xfId="36615" xr:uid="{332CBE5B-7642-4AC9-A9BC-95C1E821367A}"/>
    <cellStyle name="Comma 3 3 2 6 6 3 4" xfId="25850" xr:uid="{6753B384-4652-41B6-9242-EF104EFFA6AF}"/>
    <cellStyle name="Comma 3 3 2 6 6 4" xfId="9040" xr:uid="{8CD0669D-39BF-4EED-9C80-5A7E5CC10D98}"/>
    <cellStyle name="Comma 3 3 2 6 6 4 2" xfId="52631" xr:uid="{D0093A27-D3A8-4DE8-90A7-45B0EF68C293}"/>
    <cellStyle name="Comma 3 3 2 6 6 4 3" xfId="39241" xr:uid="{B8B1E6F2-52BF-45DA-9F7E-91F083B583A4}"/>
    <cellStyle name="Comma 3 3 2 6 6 5" xfId="11666" xr:uid="{2E95519C-1F6D-4F08-8B97-7E07D4DECE3D}"/>
    <cellStyle name="Comma 3 3 2 6 6 5 2" xfId="55256" xr:uid="{542BDEA8-321B-4A13-A4B0-71E76B663263}"/>
    <cellStyle name="Comma 3 3 2 6 6 5 3" xfId="41866" xr:uid="{FF21D17D-49B8-4727-A9E0-12FC7E30EC20}"/>
    <cellStyle name="Comma 3 3 2 6 6 6" xfId="14819" xr:uid="{B3930312-2FEF-4789-A97D-68E9E28F10DF}"/>
    <cellStyle name="Comma 3 3 2 6 6 6 2" xfId="44492" xr:uid="{61E8B455-78FD-420D-9FAF-94CF77186AC8}"/>
    <cellStyle name="Comma 3 3 2 6 6 7" xfId="57882" xr:uid="{8A4DFD0C-362F-4137-B279-41C6B6C223C6}"/>
    <cellStyle name="Comma 3 3 2 6 6 8" xfId="60509" xr:uid="{952FA2FD-4F17-41C4-9B85-2976082D514D}"/>
    <cellStyle name="Comma 3 3 2 6 6 9" xfId="31102" xr:uid="{875E6A1C-EA46-4264-AF44-2F388DAC8505}"/>
    <cellStyle name="Comma 3 3 2 6 7" xfId="1424" xr:uid="{FC6BA7B7-2DAF-4869-AE88-EC6899E5FF3E}"/>
    <cellStyle name="Comma 3 3 2 6 7 10" xfId="20860" xr:uid="{4503F3F6-A436-4869-9BCE-5D9FC11518CC}"/>
    <cellStyle name="Comma 3 3 2 6 7 2" xfId="6676" xr:uid="{D4BD7CC5-1B11-4F0F-BC5B-8CCCD36AD1F7}"/>
    <cellStyle name="Comma 3 3 2 6 7 2 2" xfId="18234" xr:uid="{12A71538-9C22-4A6B-9D1A-149EFF294DE6}"/>
    <cellStyle name="Comma 3 3 2 6 7 2 2 2" xfId="47641" xr:uid="{F1FC1914-3FB2-4DE3-8CFC-0B9DFC13F51C}"/>
    <cellStyle name="Comma 3 3 2 6 7 2 2 3" xfId="28738" xr:uid="{4589398F-2AAB-424B-9E2B-8E7832385583}"/>
    <cellStyle name="Comma 3 3 2 6 7 2 3" xfId="34251" xr:uid="{3332BD62-A15A-4A70-8B00-03134E97B5D1}"/>
    <cellStyle name="Comma 3 3 2 6 7 2 4" xfId="23486" xr:uid="{E51FB325-E8BA-4190-ADF6-0BE7B219069F}"/>
    <cellStyle name="Comma 3 3 2 6 7 3" xfId="4051" xr:uid="{8017CCDB-6B56-4F46-AC10-B0B82D13FE3A}"/>
    <cellStyle name="Comma 3 3 2 6 7 3 2" xfId="50267" xr:uid="{36261C07-2363-4908-B787-B515B78714A7}"/>
    <cellStyle name="Comma 3 3 2 6 7 3 3" xfId="36877" xr:uid="{734F46F4-B55D-46B3-BFE6-8253D84E1684}"/>
    <cellStyle name="Comma 3 3 2 6 7 3 4" xfId="26112" xr:uid="{B09D900D-A0E3-4BAE-9F26-34080CD7E298}"/>
    <cellStyle name="Comma 3 3 2 6 7 4" xfId="9302" xr:uid="{D4F56EA6-8924-461D-9A7E-A578CF61DB5D}"/>
    <cellStyle name="Comma 3 3 2 6 7 4 2" xfId="52893" xr:uid="{623D4E80-649D-4D88-9527-0721F62B8670}"/>
    <cellStyle name="Comma 3 3 2 6 7 4 3" xfId="39503" xr:uid="{9B5AA84B-F11A-4DF8-A623-84ACC67C3FAF}"/>
    <cellStyle name="Comma 3 3 2 6 7 5" xfId="11928" xr:uid="{DC4758F0-5B35-4084-B54B-08D4F3EF5389}"/>
    <cellStyle name="Comma 3 3 2 6 7 5 2" xfId="55518" xr:uid="{B702A0D8-6F68-4806-B66E-DD759DA662C6}"/>
    <cellStyle name="Comma 3 3 2 6 7 5 3" xfId="42128" xr:uid="{83366643-4BB4-48FC-B6F1-01058C717CF8}"/>
    <cellStyle name="Comma 3 3 2 6 7 6" xfId="15081" xr:uid="{CC909A3B-C29D-4B89-998E-5858880D0772}"/>
    <cellStyle name="Comma 3 3 2 6 7 6 2" xfId="44754" xr:uid="{6C2466B1-4A41-457E-9822-3E7FEA13C3A9}"/>
    <cellStyle name="Comma 3 3 2 6 7 7" xfId="58144" xr:uid="{BBF96837-8214-4BE4-857F-36D8119A927B}"/>
    <cellStyle name="Comma 3 3 2 6 7 8" xfId="60771" xr:uid="{852FDC4F-059F-492D-B364-75AD6B4C85E3}"/>
    <cellStyle name="Comma 3 3 2 6 7 9" xfId="31364" xr:uid="{0924B75E-CD67-495D-89A4-FAA99951BE31}"/>
    <cellStyle name="Comma 3 3 2 6 8" xfId="2467" xr:uid="{8AFD315F-493B-4727-B39C-A593CF978582}"/>
    <cellStyle name="Comma 3 3 2 6 8 10" xfId="21902" xr:uid="{7D8DAE3B-D734-4B61-A664-AD2BA1DB52B3}"/>
    <cellStyle name="Comma 3 3 2 6 8 2" xfId="7718" xr:uid="{2811AB8C-274C-41E2-BBD1-A2A993A9C851}"/>
    <cellStyle name="Comma 3 3 2 6 8 2 2" xfId="19276" xr:uid="{A88DAF5B-73EB-491B-8036-0F64964F3A1D}"/>
    <cellStyle name="Comma 3 3 2 6 8 2 2 2" xfId="48683" xr:uid="{363275EE-8036-4912-B654-C9598C044BEB}"/>
    <cellStyle name="Comma 3 3 2 6 8 2 2 3" xfId="29780" xr:uid="{33E37023-48E9-4D23-A276-847E4A016DFA}"/>
    <cellStyle name="Comma 3 3 2 6 8 2 3" xfId="35293" xr:uid="{C80A9CEB-AD22-484F-AFE9-8488F3F24087}"/>
    <cellStyle name="Comma 3 3 2 6 8 2 4" xfId="24528" xr:uid="{21EDFEB3-FE3C-4C66-AF29-8C2FC7086BC0}"/>
    <cellStyle name="Comma 3 3 2 6 8 3" xfId="5093" xr:uid="{0E829E4F-2073-4E5C-ABF7-2123896A7D01}"/>
    <cellStyle name="Comma 3 3 2 6 8 3 2" xfId="51309" xr:uid="{2C89B18C-1F02-4BD5-A6C9-DC1181D585C3}"/>
    <cellStyle name="Comma 3 3 2 6 8 3 3" xfId="37919" xr:uid="{C9273D82-98A7-4400-8646-BF514F84F671}"/>
    <cellStyle name="Comma 3 3 2 6 8 3 4" xfId="27154" xr:uid="{EDA925DA-2F61-4F68-A99F-9828BCB59A0D}"/>
    <cellStyle name="Comma 3 3 2 6 8 4" xfId="10344" xr:uid="{A3F1366C-5EC1-40E9-99FB-16DD0D549996}"/>
    <cellStyle name="Comma 3 3 2 6 8 4 2" xfId="53935" xr:uid="{5B4BCD61-2468-4CA2-B996-3665433BC244}"/>
    <cellStyle name="Comma 3 3 2 6 8 4 3" xfId="40545" xr:uid="{640B5ADA-ED60-4E0F-8B34-EFCF20B16F27}"/>
    <cellStyle name="Comma 3 3 2 6 8 5" xfId="12970" xr:uid="{4EA4D1CD-9846-4130-BFD2-E23A0608A98F}"/>
    <cellStyle name="Comma 3 3 2 6 8 5 2" xfId="56560" xr:uid="{5A5F856A-EB5B-4A95-9B99-765ED8D646A9}"/>
    <cellStyle name="Comma 3 3 2 6 8 5 3" xfId="43170" xr:uid="{2919D484-F3C9-4E83-9EE0-921C9BBAF13F}"/>
    <cellStyle name="Comma 3 3 2 6 8 6" xfId="16123" xr:uid="{80A1829E-316E-4B5C-839A-4657A146BD1B}"/>
    <cellStyle name="Comma 3 3 2 6 8 6 2" xfId="45796" xr:uid="{49F616B3-F6C2-47C7-B0BA-88C95752E992}"/>
    <cellStyle name="Comma 3 3 2 6 8 7" xfId="59186" xr:uid="{71960BE6-3D9D-4961-B223-FD06CEA46829}"/>
    <cellStyle name="Comma 3 3 2 6 8 8" xfId="61813" xr:uid="{330A8F00-97E0-49FB-A5D9-D254316F7ED3}"/>
    <cellStyle name="Comma 3 3 2 6 8 9" xfId="32406" xr:uid="{D50A89CD-6BF8-410A-A95A-2FE3BB209F78}"/>
    <cellStyle name="Comma 3 3 2 6 9" xfId="5354" xr:uid="{BAC887AB-FEE4-42E4-B5FB-0EDDFAB35F0A}"/>
    <cellStyle name="Comma 3 3 2 6 9 2" xfId="16912" xr:uid="{6604CD36-F88B-4C85-8243-AE052A5A60CE}"/>
    <cellStyle name="Comma 3 3 2 6 9 2 2" xfId="46058" xr:uid="{705366B5-031A-4FD3-B724-8872A5496480}"/>
    <cellStyle name="Comma 3 3 2 6 9 2 3" xfId="27416" xr:uid="{A4D6CC7E-F100-427F-B4A2-0C0F3A17B748}"/>
    <cellStyle name="Comma 3 3 2 6 9 3" xfId="13759" xr:uid="{DB3623A9-631B-49A9-8301-F31179F3CD0D}"/>
    <cellStyle name="Comma 3 3 2 6 9 3 2" xfId="32668" xr:uid="{C02533FF-50B2-48CB-BBBF-D8141AA191A9}"/>
    <cellStyle name="Comma 3 3 2 6 9 4" xfId="22164" xr:uid="{9537538F-A692-4212-B151-C185C16D867F}"/>
    <cellStyle name="Comma 3 3 2 7" xfId="115" xr:uid="{00000000-0005-0000-0000-0000CD000000}"/>
    <cellStyle name="Comma 3 3 2 7 10" xfId="2744" xr:uid="{6CD76773-FFC3-4622-B724-698BC0624C35}"/>
    <cellStyle name="Comma 3 3 2 7 10 2" xfId="16399" xr:uid="{AFFE8D2B-E139-4119-9712-3ECA975D525C}"/>
    <cellStyle name="Comma 3 3 2 7 10 2 2" xfId="46334" xr:uid="{346E43F3-F35A-4BE8-963A-44F5666341EE}"/>
    <cellStyle name="Comma 3 3 2 7 10 3" xfId="32944" xr:uid="{9833C519-52F7-44EA-9A8C-43438428E61B}"/>
    <cellStyle name="Comma 3 3 2 7 10 4" xfId="24805" xr:uid="{649FE2D4-C024-48F2-90C5-87854B2C9510}"/>
    <cellStyle name="Comma 3 3 2 7 11" xfId="7995" xr:uid="{9AC542DC-190A-4C63-BDD9-13D25B980B0A}"/>
    <cellStyle name="Comma 3 3 2 7 11 2" xfId="48960" xr:uid="{07FD5664-0E3C-4754-91A9-9A9A6B9F44C6}"/>
    <cellStyle name="Comma 3 3 2 7 11 3" xfId="35570" xr:uid="{D0843DD7-6AED-4DD6-9B37-B6E1F9A0A84E}"/>
    <cellStyle name="Comma 3 3 2 7 12" xfId="10621" xr:uid="{218950C6-36B5-40DA-81FD-6A506A3AF679}"/>
    <cellStyle name="Comma 3 3 2 7 12 2" xfId="51586" xr:uid="{44374481-4095-4C2F-9732-CB708DDF1656}"/>
    <cellStyle name="Comma 3 3 2 7 12 3" xfId="38196" xr:uid="{FB9DBF98-2AE9-4F9A-B513-A4E01514663E}"/>
    <cellStyle name="Comma 3 3 2 7 13" xfId="13246" xr:uid="{DF809518-52C9-4E8F-89BC-8774A4B961E0}"/>
    <cellStyle name="Comma 3 3 2 7 13 2" xfId="54211" xr:uid="{B73C2347-66CC-4F03-9EC8-F7186FB4290D}"/>
    <cellStyle name="Comma 3 3 2 7 13 3" xfId="40821" xr:uid="{5B25317E-878D-4305-A444-C889826FFE41}"/>
    <cellStyle name="Comma 3 3 2 7 14" xfId="43447" xr:uid="{040F73E1-2CCD-4499-AB84-220E4FC79D95}"/>
    <cellStyle name="Comma 3 3 2 7 15" xfId="56837" xr:uid="{58F92F09-B374-4F29-93F0-9858798CD260}"/>
    <cellStyle name="Comma 3 3 2 7 16" xfId="59464" xr:uid="{B5425CBC-9E3A-4742-ABBB-D9FC415137A2}"/>
    <cellStyle name="Comma 3 3 2 7 17" xfId="30057" xr:uid="{1E0FD0DE-D3E1-483B-8480-1F9497AFF1FA}"/>
    <cellStyle name="Comma 3 3 2 7 18" xfId="19553" xr:uid="{5AA48F20-D872-4A8A-854A-CB14AF8B8859}"/>
    <cellStyle name="Comma 3 3 2 7 2" xfId="253" xr:uid="{00000000-0005-0000-0000-0000CE000000}"/>
    <cellStyle name="Comma 3 3 2 7 2 10" xfId="8133" xr:uid="{617E7CC5-9AF6-4CCA-B515-A74A0739676D}"/>
    <cellStyle name="Comma 3 3 2 7 2 10 2" xfId="49098" xr:uid="{C82EAEC1-67AE-4DE2-AF41-37F0A066682E}"/>
    <cellStyle name="Comma 3 3 2 7 2 10 3" xfId="35708" xr:uid="{BABB895E-9D4A-4797-82EE-712D9E3E66CA}"/>
    <cellStyle name="Comma 3 3 2 7 2 11" xfId="10759" xr:uid="{43E5F62D-E942-4BB5-8500-B7008BF3A85A}"/>
    <cellStyle name="Comma 3 3 2 7 2 11 2" xfId="51724" xr:uid="{BB663163-E07E-4AD7-91DE-C842AA907F79}"/>
    <cellStyle name="Comma 3 3 2 7 2 11 3" xfId="38334" xr:uid="{04EDB1E6-D76B-46B3-B69E-6160958BCD85}"/>
    <cellStyle name="Comma 3 3 2 7 2 12" xfId="13384" xr:uid="{B4303629-152E-4331-A1B5-573C71B19BF5}"/>
    <cellStyle name="Comma 3 3 2 7 2 12 2" xfId="54349" xr:uid="{45534A7A-BA83-4FBA-A305-7AC92EDE8AA4}"/>
    <cellStyle name="Comma 3 3 2 7 2 12 3" xfId="40959" xr:uid="{F1C52EB3-5B3C-4D9F-8D1E-5CBF7DA48B35}"/>
    <cellStyle name="Comma 3 3 2 7 2 13" xfId="43585" xr:uid="{92F90A6D-5186-442B-9461-C9EC6BCFD57C}"/>
    <cellStyle name="Comma 3 3 2 7 2 14" xfId="56975" xr:uid="{44BED0A8-8D95-4BF7-B7B9-76188C3861DC}"/>
    <cellStyle name="Comma 3 3 2 7 2 15" xfId="59602" xr:uid="{78BDC2AE-4E2C-497A-B413-4747C578247D}"/>
    <cellStyle name="Comma 3 3 2 7 2 16" xfId="30195" xr:uid="{9E378FE8-14EA-405D-8411-CAF9BA5852CB}"/>
    <cellStyle name="Comma 3 3 2 7 2 17" xfId="19691" xr:uid="{1F258109-2705-4CDB-83AA-3EB605491D52}"/>
    <cellStyle name="Comma 3 3 2 7 2 2" xfId="514" xr:uid="{00000000-0005-0000-0000-0000CF000000}"/>
    <cellStyle name="Comma 3 3 2 7 2 2 10" xfId="30455" xr:uid="{CCD28C34-423E-4E24-9627-C620A2BB6C0E}"/>
    <cellStyle name="Comma 3 3 2 7 2 2 11" xfId="19951" xr:uid="{12026D81-BB8B-4CE2-B140-94EA147BA09C}"/>
    <cellStyle name="Comma 3 3 2 7 2 2 2" xfId="1837" xr:uid="{2367BD74-2F04-4108-BE79-EC17C576714D}"/>
    <cellStyle name="Comma 3 3 2 7 2 2 2 10" xfId="21273" xr:uid="{3A01E281-107C-46AC-B92D-3D084515B9BE}"/>
    <cellStyle name="Comma 3 3 2 7 2 2 2 2" xfId="7089" xr:uid="{9122A812-304F-4420-8B7E-343B86D755B9}"/>
    <cellStyle name="Comma 3 3 2 7 2 2 2 2 2" xfId="18647" xr:uid="{FCBAF086-F729-445B-B87A-6B3B363600E8}"/>
    <cellStyle name="Comma 3 3 2 7 2 2 2 2 2 2" xfId="48054" xr:uid="{111E1D90-506E-4ED6-A796-9BEFD0518812}"/>
    <cellStyle name="Comma 3 3 2 7 2 2 2 2 2 3" xfId="29151" xr:uid="{C66ACBD3-42FD-46B9-A7F6-0982232437BC}"/>
    <cellStyle name="Comma 3 3 2 7 2 2 2 2 3" xfId="34664" xr:uid="{5503450F-B119-4A6F-B266-47F6C7A3A8A6}"/>
    <cellStyle name="Comma 3 3 2 7 2 2 2 2 4" xfId="23899" xr:uid="{B4BBF508-4A3B-40AE-870D-04A31DEAF486}"/>
    <cellStyle name="Comma 3 3 2 7 2 2 2 3" xfId="4464" xr:uid="{087194C7-019C-43EB-9955-A28060436CAD}"/>
    <cellStyle name="Comma 3 3 2 7 2 2 2 3 2" xfId="50680" xr:uid="{3967F540-F8AC-436E-B940-D3E1E246B1D0}"/>
    <cellStyle name="Comma 3 3 2 7 2 2 2 3 3" xfId="37290" xr:uid="{1286CBD1-D162-4A70-9683-AD89CE78BDB6}"/>
    <cellStyle name="Comma 3 3 2 7 2 2 2 3 4" xfId="26525" xr:uid="{665B47D4-3A10-46B7-9FCB-2F297A3F3936}"/>
    <cellStyle name="Comma 3 3 2 7 2 2 2 4" xfId="9715" xr:uid="{DE3D67C2-9358-4C0A-8B56-F375501F54D2}"/>
    <cellStyle name="Comma 3 3 2 7 2 2 2 4 2" xfId="53306" xr:uid="{BAB4ECB9-D698-44F1-8B44-348186C3AD5B}"/>
    <cellStyle name="Comma 3 3 2 7 2 2 2 4 3" xfId="39916" xr:uid="{52341729-1D33-46F1-86E4-E8F29E658992}"/>
    <cellStyle name="Comma 3 3 2 7 2 2 2 5" xfId="12341" xr:uid="{34E3B048-C3A9-4DDE-A51F-473824CC9FB0}"/>
    <cellStyle name="Comma 3 3 2 7 2 2 2 5 2" xfId="55931" xr:uid="{1D7F423C-EBEB-4496-9CCF-AD05B5BCE395}"/>
    <cellStyle name="Comma 3 3 2 7 2 2 2 5 3" xfId="42541" xr:uid="{54DFA4A6-A572-4A33-9BFE-0EED43CBCEDB}"/>
    <cellStyle name="Comma 3 3 2 7 2 2 2 6" xfId="15494" xr:uid="{592654FD-22D8-4F97-B99D-701A491644C0}"/>
    <cellStyle name="Comma 3 3 2 7 2 2 2 6 2" xfId="45167" xr:uid="{01B39300-3E7E-4256-A48A-013BBE9D35D3}"/>
    <cellStyle name="Comma 3 3 2 7 2 2 2 7" xfId="58557" xr:uid="{AF8F0CA3-04D0-4883-A95F-14036DFF1D5D}"/>
    <cellStyle name="Comma 3 3 2 7 2 2 2 8" xfId="61184" xr:uid="{C7A26104-63BB-470A-B773-984484150E17}"/>
    <cellStyle name="Comma 3 3 2 7 2 2 2 9" xfId="31777" xr:uid="{5BE04BCC-28EE-4B79-837E-DA2C569D3399}"/>
    <cellStyle name="Comma 3 3 2 7 2 2 3" xfId="5767" xr:uid="{5614ACD1-F5AA-4E44-B0B9-000766FD1943}"/>
    <cellStyle name="Comma 3 3 2 7 2 2 3 2" xfId="17325" xr:uid="{56E63056-74D4-41E8-AA5C-A976C27A979C}"/>
    <cellStyle name="Comma 3 3 2 7 2 2 3 2 2" xfId="46732" xr:uid="{8163543C-AD17-4FCF-AC8C-849581CEE3D0}"/>
    <cellStyle name="Comma 3 3 2 7 2 2 3 2 3" xfId="27829" xr:uid="{895575CA-01E6-479B-8995-ED515F43946C}"/>
    <cellStyle name="Comma 3 3 2 7 2 2 3 3" xfId="14172" xr:uid="{27DA4801-2CA1-4388-8CDC-A2A1D69856D4}"/>
    <cellStyle name="Comma 3 3 2 7 2 2 3 3 2" xfId="33342" xr:uid="{7C87AA0F-E475-4489-BA43-32F3DC0BB909}"/>
    <cellStyle name="Comma 3 3 2 7 2 2 3 4" xfId="22577" xr:uid="{72177DF3-89D5-41E6-BA56-875807D5C52E}"/>
    <cellStyle name="Comma 3 3 2 7 2 2 4" xfId="3142" xr:uid="{DA4D0FE3-0F60-493C-A839-F1C5A0828B77}"/>
    <cellStyle name="Comma 3 3 2 7 2 2 4 2" xfId="16797" xr:uid="{0331E2B4-93A2-4BA8-B91B-F8A11ACF9CE3}"/>
    <cellStyle name="Comma 3 3 2 7 2 2 4 2 2" xfId="49358" xr:uid="{BB36C711-8CD8-4369-BDB1-EC34B64DE1BB}"/>
    <cellStyle name="Comma 3 3 2 7 2 2 4 3" xfId="35968" xr:uid="{C441907D-2B02-4A03-8388-5E1228095630}"/>
    <cellStyle name="Comma 3 3 2 7 2 2 4 4" xfId="25203" xr:uid="{63BF7C12-946F-4006-A10F-4047ECA16602}"/>
    <cellStyle name="Comma 3 3 2 7 2 2 5" xfId="8393" xr:uid="{120880B8-9DC9-46BE-B4A4-2FC80F817248}"/>
    <cellStyle name="Comma 3 3 2 7 2 2 5 2" xfId="51984" xr:uid="{4407E772-4F12-4214-BCE4-11D2B2BE185C}"/>
    <cellStyle name="Comma 3 3 2 7 2 2 5 3" xfId="38594" xr:uid="{14F1B426-0072-48B6-A626-BF7879897074}"/>
    <cellStyle name="Comma 3 3 2 7 2 2 6" xfId="11019" xr:uid="{D263A672-B21B-4A7C-826A-C81A04811A04}"/>
    <cellStyle name="Comma 3 3 2 7 2 2 6 2" xfId="54609" xr:uid="{1288634B-F0B0-47C5-A46D-0C316157C22D}"/>
    <cellStyle name="Comma 3 3 2 7 2 2 6 3" xfId="41219" xr:uid="{279E684D-74A0-4789-A441-67BD1AE6BBF0}"/>
    <cellStyle name="Comma 3 3 2 7 2 2 7" xfId="13644" xr:uid="{FF5478EE-1100-481A-BE71-8F3375910F34}"/>
    <cellStyle name="Comma 3 3 2 7 2 2 7 2" xfId="43845" xr:uid="{2C4D781B-1868-4AC6-A417-3937166E73E3}"/>
    <cellStyle name="Comma 3 3 2 7 2 2 8" xfId="57235" xr:uid="{32C725D6-08C4-4737-935C-573674F56C80}"/>
    <cellStyle name="Comma 3 3 2 7 2 2 9" xfId="59862" xr:uid="{EC17FA09-F079-41FE-B30B-1021DA18D39C}"/>
    <cellStyle name="Comma 3 3 2 7 2 3" xfId="774" xr:uid="{00000000-0005-0000-0000-0000D0000000}"/>
    <cellStyle name="Comma 3 3 2 7 2 3 10" xfId="30715" xr:uid="{2E87DEEA-BE4E-406A-9284-228C6B20FFC1}"/>
    <cellStyle name="Comma 3 3 2 7 2 3 11" xfId="20211" xr:uid="{61554BA9-1116-4C2F-93CC-E1CA9D11A44F}"/>
    <cellStyle name="Comma 3 3 2 7 2 3 2" xfId="2097" xr:uid="{1B80C742-ACB1-4A58-9731-1A4AD26C2C30}"/>
    <cellStyle name="Comma 3 3 2 7 2 3 2 10" xfId="21533" xr:uid="{B89F90B6-0D3F-4F10-81CA-D65224BD167B}"/>
    <cellStyle name="Comma 3 3 2 7 2 3 2 2" xfId="7349" xr:uid="{51842B4C-2992-445B-BD66-17890F0D900C}"/>
    <cellStyle name="Comma 3 3 2 7 2 3 2 2 2" xfId="18907" xr:uid="{D9896FC8-3395-44AC-AC69-0E5129E11A45}"/>
    <cellStyle name="Comma 3 3 2 7 2 3 2 2 2 2" xfId="48314" xr:uid="{0C408CA2-7309-4461-B082-468B6B13605C}"/>
    <cellStyle name="Comma 3 3 2 7 2 3 2 2 2 3" xfId="29411" xr:uid="{C4F9F0D8-81CB-434E-9ABF-033B757E149F}"/>
    <cellStyle name="Comma 3 3 2 7 2 3 2 2 3" xfId="34924" xr:uid="{9F986B66-3348-4FCC-AC8D-16C951773916}"/>
    <cellStyle name="Comma 3 3 2 7 2 3 2 2 4" xfId="24159" xr:uid="{D2952E4A-8091-47F8-AF65-DAE4BABFCDE5}"/>
    <cellStyle name="Comma 3 3 2 7 2 3 2 3" xfId="4724" xr:uid="{8FC2AAC0-5FE5-49DB-B3EF-B5DF66AFC704}"/>
    <cellStyle name="Comma 3 3 2 7 2 3 2 3 2" xfId="50940" xr:uid="{32F0B441-1A10-4CB2-A0CC-C104E7FCA4A4}"/>
    <cellStyle name="Comma 3 3 2 7 2 3 2 3 3" xfId="37550" xr:uid="{61950FF1-01D6-4BB0-9B69-69481D11E281}"/>
    <cellStyle name="Comma 3 3 2 7 2 3 2 3 4" xfId="26785" xr:uid="{1BB97A2B-6967-449E-A8D9-D25203294779}"/>
    <cellStyle name="Comma 3 3 2 7 2 3 2 4" xfId="9975" xr:uid="{6FCE3BB6-9056-4D1D-B7D9-5B6019EE3EFA}"/>
    <cellStyle name="Comma 3 3 2 7 2 3 2 4 2" xfId="53566" xr:uid="{29884352-7828-40BE-83B0-E53FA8B7C363}"/>
    <cellStyle name="Comma 3 3 2 7 2 3 2 4 3" xfId="40176" xr:uid="{AB7BE9C5-1C69-4C00-803D-C2FA1805EE67}"/>
    <cellStyle name="Comma 3 3 2 7 2 3 2 5" xfId="12601" xr:uid="{8F53D740-600D-49EA-B79E-0532F6963ED0}"/>
    <cellStyle name="Comma 3 3 2 7 2 3 2 5 2" xfId="56191" xr:uid="{145B7D4C-4BA6-4D28-96CB-F5B5267E9D1A}"/>
    <cellStyle name="Comma 3 3 2 7 2 3 2 5 3" xfId="42801" xr:uid="{F21B8175-8D01-4D64-8C60-F7EFDB54E9F7}"/>
    <cellStyle name="Comma 3 3 2 7 2 3 2 6" xfId="15754" xr:uid="{5960B2BF-4C3F-431B-B249-3F08F7D1303A}"/>
    <cellStyle name="Comma 3 3 2 7 2 3 2 6 2" xfId="45427" xr:uid="{5D667A94-33A2-4C3F-9B40-540CD7BB1A06}"/>
    <cellStyle name="Comma 3 3 2 7 2 3 2 7" xfId="58817" xr:uid="{154DA704-3438-4BA2-942F-3B69B57E3657}"/>
    <cellStyle name="Comma 3 3 2 7 2 3 2 8" xfId="61444" xr:uid="{8461A13C-1054-4A12-A3BB-66152737D5C0}"/>
    <cellStyle name="Comma 3 3 2 7 2 3 2 9" xfId="32037" xr:uid="{221D3401-3E9F-467D-AEF4-3DCB8D4B255C}"/>
    <cellStyle name="Comma 3 3 2 7 2 3 3" xfId="6027" xr:uid="{1A519A7F-DFFB-4922-A9A2-BF2D2E0012C9}"/>
    <cellStyle name="Comma 3 3 2 7 2 3 3 2" xfId="17585" xr:uid="{F6524184-1385-4AA6-8EED-FC5E4504820A}"/>
    <cellStyle name="Comma 3 3 2 7 2 3 3 2 2" xfId="46992" xr:uid="{BD74275B-8B75-44FF-99FE-62FC7B061EB0}"/>
    <cellStyle name="Comma 3 3 2 7 2 3 3 2 3" xfId="28089" xr:uid="{669ACA94-67E8-4C0E-92B8-61141A28F95E}"/>
    <cellStyle name="Comma 3 3 2 7 2 3 3 3" xfId="33602" xr:uid="{07B4F4E6-41AF-45D1-A9AF-7BB043DBD767}"/>
    <cellStyle name="Comma 3 3 2 7 2 3 3 4" xfId="22837" xr:uid="{B7913B28-A7A1-4D0A-8017-5EC663A83C25}"/>
    <cellStyle name="Comma 3 3 2 7 2 3 4" xfId="3402" xr:uid="{6EDF22D2-EF79-4FBF-A958-F2E6F12223B9}"/>
    <cellStyle name="Comma 3 3 2 7 2 3 4 2" xfId="49618" xr:uid="{83630C59-93EE-4E13-B567-701979A378DA}"/>
    <cellStyle name="Comma 3 3 2 7 2 3 4 3" xfId="36228" xr:uid="{BE56B0AA-FB43-4738-8C0F-7E2E9B924E00}"/>
    <cellStyle name="Comma 3 3 2 7 2 3 4 4" xfId="25463" xr:uid="{BD875A08-79A5-4ED4-880A-3DABFD01B793}"/>
    <cellStyle name="Comma 3 3 2 7 2 3 5" xfId="8653" xr:uid="{65B8616F-19D3-436B-9498-1EE869CE2300}"/>
    <cellStyle name="Comma 3 3 2 7 2 3 5 2" xfId="52244" xr:uid="{579FC697-2B25-4361-9A13-C7F2EF9DD0F7}"/>
    <cellStyle name="Comma 3 3 2 7 2 3 5 3" xfId="38854" xr:uid="{A020D0BE-6C25-477F-8444-B817BF94BF9A}"/>
    <cellStyle name="Comma 3 3 2 7 2 3 6" xfId="11279" xr:uid="{DEA4AEF7-9DC9-44B3-8466-65D50BA1FBF3}"/>
    <cellStyle name="Comma 3 3 2 7 2 3 6 2" xfId="54869" xr:uid="{B343E347-EC17-4DAC-BC61-7D638757571E}"/>
    <cellStyle name="Comma 3 3 2 7 2 3 6 3" xfId="41479" xr:uid="{FF52C4C2-6C3B-4A28-9A8B-A899015B6882}"/>
    <cellStyle name="Comma 3 3 2 7 2 3 7" xfId="14432" xr:uid="{1B2883B5-00E9-43E3-85A9-765EF174D8F9}"/>
    <cellStyle name="Comma 3 3 2 7 2 3 7 2" xfId="44105" xr:uid="{0EFD8FD1-7AFD-4AD3-8EC8-5B28C307BAD9}"/>
    <cellStyle name="Comma 3 3 2 7 2 3 8" xfId="57495" xr:uid="{33417B0C-B8FA-4F7F-9C11-DAC1FA146E0E}"/>
    <cellStyle name="Comma 3 3 2 7 2 3 9" xfId="60122" xr:uid="{FC30C55B-E741-48D7-B1CF-A9318AC58FEB}"/>
    <cellStyle name="Comma 3 3 2 7 2 4" xfId="1034" xr:uid="{00000000-0005-0000-0000-0000D1000000}"/>
    <cellStyle name="Comma 3 3 2 7 2 4 10" xfId="30975" xr:uid="{48FA968C-56F1-47E9-A185-BB536909892A}"/>
    <cellStyle name="Comma 3 3 2 7 2 4 11" xfId="20471" xr:uid="{1E48B953-C5F6-4107-918D-3732D419BBDD}"/>
    <cellStyle name="Comma 3 3 2 7 2 4 2" xfId="2357" xr:uid="{9CD162C9-8B38-4825-B491-52C29AAEDB15}"/>
    <cellStyle name="Comma 3 3 2 7 2 4 2 10" xfId="21793" xr:uid="{6308D28E-9E30-45BF-86EB-48B6B39239DC}"/>
    <cellStyle name="Comma 3 3 2 7 2 4 2 2" xfId="7609" xr:uid="{EDC3EC5A-6508-45F5-B19D-CADADBCCA55E}"/>
    <cellStyle name="Comma 3 3 2 7 2 4 2 2 2" xfId="19167" xr:uid="{1BDDA951-5065-4ED1-9029-F6D38838496A}"/>
    <cellStyle name="Comma 3 3 2 7 2 4 2 2 2 2" xfId="48574" xr:uid="{59A80A4E-2DF4-4F95-82DA-D82EBC980381}"/>
    <cellStyle name="Comma 3 3 2 7 2 4 2 2 2 3" xfId="29671" xr:uid="{5714754C-E1A6-4061-A4A1-9E8876B376BF}"/>
    <cellStyle name="Comma 3 3 2 7 2 4 2 2 3" xfId="35184" xr:uid="{61C0AF60-FAA0-4883-AAB8-C470C2B0AA34}"/>
    <cellStyle name="Comma 3 3 2 7 2 4 2 2 4" xfId="24419" xr:uid="{8E2E3A1B-3D3C-45D1-BEEE-58C3D24B9023}"/>
    <cellStyle name="Comma 3 3 2 7 2 4 2 3" xfId="4984" xr:uid="{2D4609FF-CE22-419B-BDE8-86D3B8F21CEB}"/>
    <cellStyle name="Comma 3 3 2 7 2 4 2 3 2" xfId="51200" xr:uid="{187ECC2B-242C-4EAD-A3E6-B667647C24E7}"/>
    <cellStyle name="Comma 3 3 2 7 2 4 2 3 3" xfId="37810" xr:uid="{14630757-D8A4-48BE-9EF3-C3ECC68B335F}"/>
    <cellStyle name="Comma 3 3 2 7 2 4 2 3 4" xfId="27045" xr:uid="{BE0B24CD-EA17-42A4-BEDB-3041B55D0205}"/>
    <cellStyle name="Comma 3 3 2 7 2 4 2 4" xfId="10235" xr:uid="{5E087CD0-0212-4718-902B-75E278A30E29}"/>
    <cellStyle name="Comma 3 3 2 7 2 4 2 4 2" xfId="53826" xr:uid="{5852F686-8E10-41F6-AE99-2191FD4F435A}"/>
    <cellStyle name="Comma 3 3 2 7 2 4 2 4 3" xfId="40436" xr:uid="{9B131C5E-E748-44FF-94B8-64F399C8AEA0}"/>
    <cellStyle name="Comma 3 3 2 7 2 4 2 5" xfId="12861" xr:uid="{B3737BCB-B919-48CE-8884-2A4FF0A032E7}"/>
    <cellStyle name="Comma 3 3 2 7 2 4 2 5 2" xfId="56451" xr:uid="{E5B1FEAA-DB0F-4F71-AACD-68C62D90B368}"/>
    <cellStyle name="Comma 3 3 2 7 2 4 2 5 3" xfId="43061" xr:uid="{B9948103-53A6-48BA-8454-E7FFD8CCF157}"/>
    <cellStyle name="Comma 3 3 2 7 2 4 2 6" xfId="16014" xr:uid="{FD01E533-E80B-4F21-ACE7-31FEE588FB5B}"/>
    <cellStyle name="Comma 3 3 2 7 2 4 2 6 2" xfId="45687" xr:uid="{5CEE8483-9B8B-4468-9716-C508724CC5F4}"/>
    <cellStyle name="Comma 3 3 2 7 2 4 2 7" xfId="59077" xr:uid="{5E1E4554-450B-4E81-9D3A-0FE7FC8398DB}"/>
    <cellStyle name="Comma 3 3 2 7 2 4 2 8" xfId="61704" xr:uid="{7D7181AE-B282-4729-A462-9BABBC23E6C1}"/>
    <cellStyle name="Comma 3 3 2 7 2 4 2 9" xfId="32297" xr:uid="{E54B896F-6241-430F-AB8D-86F3C88D4161}"/>
    <cellStyle name="Comma 3 3 2 7 2 4 3" xfId="6287" xr:uid="{D0F6FF5B-C98B-4D9B-9ACA-970173A7382B}"/>
    <cellStyle name="Comma 3 3 2 7 2 4 3 2" xfId="17845" xr:uid="{411517F0-B383-4C4C-8EAB-3DD91A5B7F3E}"/>
    <cellStyle name="Comma 3 3 2 7 2 4 3 2 2" xfId="47252" xr:uid="{7E81AA15-DBB1-46F3-918A-47017D77EA21}"/>
    <cellStyle name="Comma 3 3 2 7 2 4 3 2 3" xfId="28349" xr:uid="{0B927D63-B8B8-4884-84DD-7663C2904DEE}"/>
    <cellStyle name="Comma 3 3 2 7 2 4 3 3" xfId="33862" xr:uid="{BE4B6FB4-0B8F-4951-B2BD-7C4BB344DAB9}"/>
    <cellStyle name="Comma 3 3 2 7 2 4 3 4" xfId="23097" xr:uid="{13FCCC4F-EB69-4BA3-B7C5-DF03E0F05552}"/>
    <cellStyle name="Comma 3 3 2 7 2 4 4" xfId="3662" xr:uid="{01D6DC8B-0BAD-4AA0-9D59-0D601F179355}"/>
    <cellStyle name="Comma 3 3 2 7 2 4 4 2" xfId="49878" xr:uid="{24A6E5B3-61BB-4E83-83AE-AADB5A49A8A9}"/>
    <cellStyle name="Comma 3 3 2 7 2 4 4 3" xfId="36488" xr:uid="{1154E9C0-19BB-407A-9EDF-6B048FA25CA6}"/>
    <cellStyle name="Comma 3 3 2 7 2 4 4 4" xfId="25723" xr:uid="{A71471FA-F66F-4C6F-BE8B-47DDBA07DA30}"/>
    <cellStyle name="Comma 3 3 2 7 2 4 5" xfId="8913" xr:uid="{4C50DA51-AF37-4BC4-9769-420C1A2D9090}"/>
    <cellStyle name="Comma 3 3 2 7 2 4 5 2" xfId="52504" xr:uid="{6EA75BEE-75B3-40AF-AE27-5875BD0C33F4}"/>
    <cellStyle name="Comma 3 3 2 7 2 4 5 3" xfId="39114" xr:uid="{28D79CDC-A239-406C-8DD1-287F2306CCAC}"/>
    <cellStyle name="Comma 3 3 2 7 2 4 6" xfId="11539" xr:uid="{6964F86F-99CA-4776-837D-01C404A6E781}"/>
    <cellStyle name="Comma 3 3 2 7 2 4 6 2" xfId="55129" xr:uid="{86318708-CACC-41B7-BC7F-D95792933FD1}"/>
    <cellStyle name="Comma 3 3 2 7 2 4 6 3" xfId="41739" xr:uid="{DA4201C7-A273-45F8-ADE4-B1161265B212}"/>
    <cellStyle name="Comma 3 3 2 7 2 4 7" xfId="14692" xr:uid="{6DC14C3C-2913-4C3D-8C83-163EA4A938B1}"/>
    <cellStyle name="Comma 3 3 2 7 2 4 7 2" xfId="44365" xr:uid="{58558B44-3360-4C26-9258-3E771F04CAE2}"/>
    <cellStyle name="Comma 3 3 2 7 2 4 8" xfId="57755" xr:uid="{C2543FDA-6D0E-4CE2-85EA-AAAD6A81E93E}"/>
    <cellStyle name="Comma 3 3 2 7 2 4 9" xfId="60382" xr:uid="{2DA189DE-B9C8-4B1B-ACD9-AE6E008D23C9}"/>
    <cellStyle name="Comma 3 3 2 7 2 5" xfId="1314" xr:uid="{4BA0EDD7-1351-4A4F-AE89-CAAB9AFE5B2B}"/>
    <cellStyle name="Comma 3 3 2 7 2 5 10" xfId="20751" xr:uid="{EE366E6D-276E-4B05-A7A0-0573A493F472}"/>
    <cellStyle name="Comma 3 3 2 7 2 5 2" xfId="6567" xr:uid="{38A10BE6-4B1A-473C-9427-638F9F731706}"/>
    <cellStyle name="Comma 3 3 2 7 2 5 2 2" xfId="18125" xr:uid="{6D50BE7F-D766-4509-B3EE-14B69FB9A41F}"/>
    <cellStyle name="Comma 3 3 2 7 2 5 2 2 2" xfId="47532" xr:uid="{64249F95-CB50-4CB4-9A5F-44FE5AAE4E43}"/>
    <cellStyle name="Comma 3 3 2 7 2 5 2 2 3" xfId="28629" xr:uid="{285EFB93-0C60-4AC4-987F-A2B54D4C8C26}"/>
    <cellStyle name="Comma 3 3 2 7 2 5 2 3" xfId="34142" xr:uid="{C646E70D-47C3-4222-9281-E8023997276D}"/>
    <cellStyle name="Comma 3 3 2 7 2 5 2 4" xfId="23377" xr:uid="{E6528345-3BA5-4BD2-BE05-2FB82B374AAC}"/>
    <cellStyle name="Comma 3 3 2 7 2 5 3" xfId="3942" xr:uid="{3BA262EF-D478-4D88-BE96-43FA2A1EFE3C}"/>
    <cellStyle name="Comma 3 3 2 7 2 5 3 2" xfId="50158" xr:uid="{2785851F-C37D-403F-9FAB-5B38C578C9B2}"/>
    <cellStyle name="Comma 3 3 2 7 2 5 3 3" xfId="36768" xr:uid="{0DDB8D1A-BD86-42C7-B651-ED5294B754E1}"/>
    <cellStyle name="Comma 3 3 2 7 2 5 3 4" xfId="26003" xr:uid="{E867FAB5-C396-46B9-9E8B-4F9786A6ED76}"/>
    <cellStyle name="Comma 3 3 2 7 2 5 4" xfId="9193" xr:uid="{6D5B004E-751F-4F41-9E9A-686753104F32}"/>
    <cellStyle name="Comma 3 3 2 7 2 5 4 2" xfId="52784" xr:uid="{3D99E00F-B724-438B-B4B6-21F5265BC02A}"/>
    <cellStyle name="Comma 3 3 2 7 2 5 4 3" xfId="39394" xr:uid="{89A736A0-0205-4472-AD9C-550921FB8E07}"/>
    <cellStyle name="Comma 3 3 2 7 2 5 5" xfId="11819" xr:uid="{A6B10461-F995-4830-8BD0-B5B246A3D9A8}"/>
    <cellStyle name="Comma 3 3 2 7 2 5 5 2" xfId="55409" xr:uid="{56D8AC6A-9C7B-40D9-AF5B-6A6074459B5F}"/>
    <cellStyle name="Comma 3 3 2 7 2 5 5 3" xfId="42019" xr:uid="{1C4B92E3-A04F-4DEB-BCD7-93B3E4333B07}"/>
    <cellStyle name="Comma 3 3 2 7 2 5 6" xfId="14972" xr:uid="{C46B6E52-06F7-4229-B6F1-A60333FE29CF}"/>
    <cellStyle name="Comma 3 3 2 7 2 5 6 2" xfId="44645" xr:uid="{213D99E8-0E9C-4665-8E0D-2C1E25638F8F}"/>
    <cellStyle name="Comma 3 3 2 7 2 5 7" xfId="58035" xr:uid="{E1A10029-89FF-45EC-938C-DAFFF956733C}"/>
    <cellStyle name="Comma 3 3 2 7 2 5 8" xfId="60662" xr:uid="{28578BBD-F09C-40E8-BC42-57CB47A742AD}"/>
    <cellStyle name="Comma 3 3 2 7 2 5 9" xfId="31255" xr:uid="{FC987250-AF45-41B3-B4B4-A5692C2DC726}"/>
    <cellStyle name="Comma 3 3 2 7 2 6" xfId="1577" xr:uid="{9EE36DE2-B889-4CE3-A34C-76D8F3A91266}"/>
    <cellStyle name="Comma 3 3 2 7 2 6 10" xfId="21013" xr:uid="{F06B2C7C-D3F4-4210-8D9C-F94D8C2C784B}"/>
    <cellStyle name="Comma 3 3 2 7 2 6 2" xfId="6829" xr:uid="{5EB66F26-645A-415B-A883-E0A51B369A34}"/>
    <cellStyle name="Comma 3 3 2 7 2 6 2 2" xfId="18387" xr:uid="{37134678-BC82-456F-8D1B-88BDE79380B7}"/>
    <cellStyle name="Comma 3 3 2 7 2 6 2 2 2" xfId="47794" xr:uid="{606301C5-5D95-47D4-B6BF-805DF8498C61}"/>
    <cellStyle name="Comma 3 3 2 7 2 6 2 2 3" xfId="28891" xr:uid="{BD4DE2B9-C55D-47E6-B280-E346CDACFF2A}"/>
    <cellStyle name="Comma 3 3 2 7 2 6 2 3" xfId="34404" xr:uid="{22379375-5B9E-4CE5-ADB5-1CE1214A3951}"/>
    <cellStyle name="Comma 3 3 2 7 2 6 2 4" xfId="23639" xr:uid="{0C58C641-F057-40F8-8AC8-058515F8DC51}"/>
    <cellStyle name="Comma 3 3 2 7 2 6 3" xfId="4204" xr:uid="{75E73EE9-660F-45C5-B930-1CB03DD45E70}"/>
    <cellStyle name="Comma 3 3 2 7 2 6 3 2" xfId="50420" xr:uid="{FB7B0941-51BC-41B5-9BEB-614955F39215}"/>
    <cellStyle name="Comma 3 3 2 7 2 6 3 3" xfId="37030" xr:uid="{AD28B85D-F51B-406B-9E1F-5E2DDAAD966C}"/>
    <cellStyle name="Comma 3 3 2 7 2 6 3 4" xfId="26265" xr:uid="{E7202650-924F-45B0-AFBE-613877005C94}"/>
    <cellStyle name="Comma 3 3 2 7 2 6 4" xfId="9455" xr:uid="{99302A0D-5C21-4467-BFAE-6A16B4DC3221}"/>
    <cellStyle name="Comma 3 3 2 7 2 6 4 2" xfId="53046" xr:uid="{1FA3D145-0FFA-4B18-A185-D2C3ECCFA937}"/>
    <cellStyle name="Comma 3 3 2 7 2 6 4 3" xfId="39656" xr:uid="{07C2BA70-C4DD-485A-A5F7-60D32168ED8A}"/>
    <cellStyle name="Comma 3 3 2 7 2 6 5" xfId="12081" xr:uid="{0200D1B6-49F0-431D-9250-2884A7A6AF0E}"/>
    <cellStyle name="Comma 3 3 2 7 2 6 5 2" xfId="55671" xr:uid="{B7BD0405-30FC-445C-A6D1-5C4739BA5CC9}"/>
    <cellStyle name="Comma 3 3 2 7 2 6 5 3" xfId="42281" xr:uid="{5AE9CABA-48F5-4F8F-9807-B7F9968A0E16}"/>
    <cellStyle name="Comma 3 3 2 7 2 6 6" xfId="15234" xr:uid="{96A190A6-D6BF-4FC9-9830-77A961338C80}"/>
    <cellStyle name="Comma 3 3 2 7 2 6 6 2" xfId="44907" xr:uid="{91833A62-67F5-462F-A86C-F9858A52541E}"/>
    <cellStyle name="Comma 3 3 2 7 2 6 7" xfId="58297" xr:uid="{DACFFEA7-1E73-49CF-8831-E076DFBCB5A8}"/>
    <cellStyle name="Comma 3 3 2 7 2 6 8" xfId="60924" xr:uid="{9CB1BEB3-FE17-4AFE-AEB9-BC60C6B18C8A}"/>
    <cellStyle name="Comma 3 3 2 7 2 6 9" xfId="31517" xr:uid="{97B2070C-97A5-49E8-8CC9-A44DD0E123B1}"/>
    <cellStyle name="Comma 3 3 2 7 2 7" xfId="2620" xr:uid="{AC92FFC8-78CD-4A60-AE7B-728CCFC09B7F}"/>
    <cellStyle name="Comma 3 3 2 7 2 7 10" xfId="22055" xr:uid="{B8363344-CEDE-4757-99E4-8DA0832F320F}"/>
    <cellStyle name="Comma 3 3 2 7 2 7 2" xfId="7871" xr:uid="{9F9A7A23-64D8-496D-9658-856CECEA7D59}"/>
    <cellStyle name="Comma 3 3 2 7 2 7 2 2" xfId="19429" xr:uid="{2FF8EFEE-F687-4EDB-83EC-38CEBA6A1C47}"/>
    <cellStyle name="Comma 3 3 2 7 2 7 2 2 2" xfId="48836" xr:uid="{04D4639D-6878-4C4F-A6A4-DFF0FC29B76F}"/>
    <cellStyle name="Comma 3 3 2 7 2 7 2 2 3" xfId="29933" xr:uid="{19FF38BB-202C-4457-9722-D96C10D26E18}"/>
    <cellStyle name="Comma 3 3 2 7 2 7 2 3" xfId="35446" xr:uid="{005F7267-A787-44AD-BFB1-5DD2F64519EA}"/>
    <cellStyle name="Comma 3 3 2 7 2 7 2 4" xfId="24681" xr:uid="{C81CD300-825B-4A90-979A-A378CFE826F7}"/>
    <cellStyle name="Comma 3 3 2 7 2 7 3" xfId="5246" xr:uid="{175D78D8-72B7-4F77-9F59-01BFB2CFC759}"/>
    <cellStyle name="Comma 3 3 2 7 2 7 3 2" xfId="51462" xr:uid="{85FD61D8-7ECE-431B-A8C0-8067BFBB58DC}"/>
    <cellStyle name="Comma 3 3 2 7 2 7 3 3" xfId="38072" xr:uid="{F6860D1F-6524-4D3A-8A52-F3971977448A}"/>
    <cellStyle name="Comma 3 3 2 7 2 7 3 4" xfId="27307" xr:uid="{183F96FB-861D-4276-B047-2C9D09833D5D}"/>
    <cellStyle name="Comma 3 3 2 7 2 7 4" xfId="10497" xr:uid="{214D30EE-9FBC-4747-A587-6F8EEEA10C71}"/>
    <cellStyle name="Comma 3 3 2 7 2 7 4 2" xfId="54088" xr:uid="{A8D10A95-6CFC-4ADA-B667-B2ABE5E59186}"/>
    <cellStyle name="Comma 3 3 2 7 2 7 4 3" xfId="40698" xr:uid="{9428AEA7-B7D5-4DF9-AA0B-1EAD2DAE8448}"/>
    <cellStyle name="Comma 3 3 2 7 2 7 5" xfId="13123" xr:uid="{58303298-CDCD-45B1-BF68-DF04F59F0E57}"/>
    <cellStyle name="Comma 3 3 2 7 2 7 5 2" xfId="56713" xr:uid="{A8B9EF82-CDE1-405B-B236-A43B7A3EFB49}"/>
    <cellStyle name="Comma 3 3 2 7 2 7 5 3" xfId="43323" xr:uid="{D5309952-0867-40B3-B2F8-1742A35EEEB8}"/>
    <cellStyle name="Comma 3 3 2 7 2 7 6" xfId="16276" xr:uid="{C7A5CB4E-7953-4618-9B86-3BAD173FC9B1}"/>
    <cellStyle name="Comma 3 3 2 7 2 7 6 2" xfId="45949" xr:uid="{79FABAF5-C972-49AD-9520-819390504D52}"/>
    <cellStyle name="Comma 3 3 2 7 2 7 7" xfId="59339" xr:uid="{D8F9C757-71D5-40FC-8481-2F4493B8DD89}"/>
    <cellStyle name="Comma 3 3 2 7 2 7 8" xfId="61966" xr:uid="{81DD2C6B-0DBE-465B-9DA4-610789ABDB7A}"/>
    <cellStyle name="Comma 3 3 2 7 2 7 9" xfId="32559" xr:uid="{DA9389D1-B9B2-4A7A-8C54-D611529AA21B}"/>
    <cellStyle name="Comma 3 3 2 7 2 8" xfId="5507" xr:uid="{981D2116-C874-4FF9-83FE-9DB8BF268161}"/>
    <cellStyle name="Comma 3 3 2 7 2 8 2" xfId="17065" xr:uid="{CFEF5026-D1C9-4AF2-A772-70EA6350A7F9}"/>
    <cellStyle name="Comma 3 3 2 7 2 8 2 2" xfId="46211" xr:uid="{5F64A9DE-8C24-45D5-87C4-4636668967B6}"/>
    <cellStyle name="Comma 3 3 2 7 2 8 2 3" xfId="27569" xr:uid="{CFCF2CAB-20C3-40A3-BD93-CD472531136C}"/>
    <cellStyle name="Comma 3 3 2 7 2 8 3" xfId="13912" xr:uid="{971C9C36-D7DC-4D02-AF80-EEAB8A244130}"/>
    <cellStyle name="Comma 3 3 2 7 2 8 3 2" xfId="32821" xr:uid="{14117A40-BDFA-48C1-8CE5-E7907EB03EC1}"/>
    <cellStyle name="Comma 3 3 2 7 2 8 4" xfId="22317" xr:uid="{F7EE20BC-55AC-4386-93D1-143127F0D87C}"/>
    <cellStyle name="Comma 3 3 2 7 2 9" xfId="2882" xr:uid="{353D29EB-F2B1-44EA-BD55-789B0316644D}"/>
    <cellStyle name="Comma 3 3 2 7 2 9 2" xfId="16537" xr:uid="{2C298E38-603F-4005-B882-785A271E35FA}"/>
    <cellStyle name="Comma 3 3 2 7 2 9 2 2" xfId="46472" xr:uid="{65BF9B5D-BF56-41F7-86DF-20787E4DB219}"/>
    <cellStyle name="Comma 3 3 2 7 2 9 3" xfId="33082" xr:uid="{FC80E6CC-8C4D-47A3-A1DC-5BE232B08A37}"/>
    <cellStyle name="Comma 3 3 2 7 2 9 4" xfId="24943" xr:uid="{219B00CC-759D-4B75-8E7C-F44FBEA7DD14}"/>
    <cellStyle name="Comma 3 3 2 7 3" xfId="376" xr:uid="{00000000-0005-0000-0000-0000D2000000}"/>
    <cellStyle name="Comma 3 3 2 7 3 10" xfId="30317" xr:uid="{842F2CF4-538F-4891-BB71-58A8671A01CC}"/>
    <cellStyle name="Comma 3 3 2 7 3 11" xfId="19813" xr:uid="{9E5063E7-4E82-4D80-B077-B511CEEBDBDA}"/>
    <cellStyle name="Comma 3 3 2 7 3 2" xfId="1699" xr:uid="{965AABB6-D77F-46BB-88A3-884B1010DD21}"/>
    <cellStyle name="Comma 3 3 2 7 3 2 10" xfId="21135" xr:uid="{C2211888-6364-4C92-9895-31B9610BED33}"/>
    <cellStyle name="Comma 3 3 2 7 3 2 2" xfId="6951" xr:uid="{6B3561B9-B235-4B05-B343-8A2DC8B2E49C}"/>
    <cellStyle name="Comma 3 3 2 7 3 2 2 2" xfId="18509" xr:uid="{4C893473-3EDF-40D8-B906-2ED343DF5D7D}"/>
    <cellStyle name="Comma 3 3 2 7 3 2 2 2 2" xfId="47916" xr:uid="{2219DEEB-8A23-464E-B723-FF85FA308D6E}"/>
    <cellStyle name="Comma 3 3 2 7 3 2 2 2 3" xfId="29013" xr:uid="{A85E8AAB-D928-4B0D-BC79-C556B5FB7518}"/>
    <cellStyle name="Comma 3 3 2 7 3 2 2 3" xfId="34526" xr:uid="{E26916D5-7D7D-44F3-8D8E-4A5FC0DF5C59}"/>
    <cellStyle name="Comma 3 3 2 7 3 2 2 4" xfId="23761" xr:uid="{336A416E-3F20-4553-9DC1-D7C0A3C38795}"/>
    <cellStyle name="Comma 3 3 2 7 3 2 3" xfId="4326" xr:uid="{C3BF670A-B1CF-4EA3-BBF6-95DB4DD9EB0E}"/>
    <cellStyle name="Comma 3 3 2 7 3 2 3 2" xfId="50542" xr:uid="{0B2FF9D3-DD41-4737-81DD-41DB22422AE9}"/>
    <cellStyle name="Comma 3 3 2 7 3 2 3 3" xfId="37152" xr:uid="{07A92D95-C516-4FD1-B28F-41EC4C3F3033}"/>
    <cellStyle name="Comma 3 3 2 7 3 2 3 4" xfId="26387" xr:uid="{2054F3B9-C137-434F-B75B-4F76CD5E928C}"/>
    <cellStyle name="Comma 3 3 2 7 3 2 4" xfId="9577" xr:uid="{3539B1C8-81D7-4E5D-88BB-8851EBB86FDD}"/>
    <cellStyle name="Comma 3 3 2 7 3 2 4 2" xfId="53168" xr:uid="{F18B7A48-9420-4EB9-A7F4-472D988D46D2}"/>
    <cellStyle name="Comma 3 3 2 7 3 2 4 3" xfId="39778" xr:uid="{7A437344-75D4-4472-8A46-04D6ED81DAB5}"/>
    <cellStyle name="Comma 3 3 2 7 3 2 5" xfId="12203" xr:uid="{77196356-3FA9-4765-8D81-47BBBDB5B905}"/>
    <cellStyle name="Comma 3 3 2 7 3 2 5 2" xfId="55793" xr:uid="{740B0073-EF7F-4E78-9046-C123FB67C7D8}"/>
    <cellStyle name="Comma 3 3 2 7 3 2 5 3" xfId="42403" xr:uid="{174210D4-3705-4154-8BFC-CE6C8C1D0044}"/>
    <cellStyle name="Comma 3 3 2 7 3 2 6" xfId="15356" xr:uid="{B13B7FA1-8F76-4A60-BD0D-4120D230B675}"/>
    <cellStyle name="Comma 3 3 2 7 3 2 6 2" xfId="45029" xr:uid="{9F9D874D-A20D-4310-BCE4-D16BF03448EA}"/>
    <cellStyle name="Comma 3 3 2 7 3 2 7" xfId="58419" xr:uid="{00A03FE0-8895-4C86-85D7-007E34CDCA57}"/>
    <cellStyle name="Comma 3 3 2 7 3 2 8" xfId="61046" xr:uid="{63145A64-86BA-4D40-AE38-CA90DCD9E1E7}"/>
    <cellStyle name="Comma 3 3 2 7 3 2 9" xfId="31639" xr:uid="{39AC74DF-AC13-4A50-BA3C-8C21B239A447}"/>
    <cellStyle name="Comma 3 3 2 7 3 3" xfId="5629" xr:uid="{27CF1111-772F-4CCC-8886-B3A8509F7867}"/>
    <cellStyle name="Comma 3 3 2 7 3 3 2" xfId="17187" xr:uid="{50D01EE7-BAC6-4006-AB74-7DFC35093697}"/>
    <cellStyle name="Comma 3 3 2 7 3 3 2 2" xfId="46594" xr:uid="{61E96F6C-27CD-43C7-B1FF-1865C5B4BF73}"/>
    <cellStyle name="Comma 3 3 2 7 3 3 2 3" xfId="27691" xr:uid="{3FC917B8-CA4A-41AF-9494-62EBA01E01BD}"/>
    <cellStyle name="Comma 3 3 2 7 3 3 3" xfId="14034" xr:uid="{3BC62065-CBD2-4F83-A017-01B479474727}"/>
    <cellStyle name="Comma 3 3 2 7 3 3 3 2" xfId="33204" xr:uid="{8F22908D-27A7-4738-BFD7-FB51A64B3EA6}"/>
    <cellStyle name="Comma 3 3 2 7 3 3 4" xfId="22439" xr:uid="{F27A6C44-DF83-4215-A99A-CF5710BE5DB9}"/>
    <cellStyle name="Comma 3 3 2 7 3 4" xfId="3004" xr:uid="{43DBC7E8-3D1C-4DE7-A33B-6891A1C1E33B}"/>
    <cellStyle name="Comma 3 3 2 7 3 4 2" xfId="16659" xr:uid="{F91AD98C-AECC-4A37-A28F-CE768705D275}"/>
    <cellStyle name="Comma 3 3 2 7 3 4 2 2" xfId="49220" xr:uid="{862CEE80-4F6C-4634-8B00-A22B1BE51098}"/>
    <cellStyle name="Comma 3 3 2 7 3 4 3" xfId="35830" xr:uid="{2845EAF5-8186-46DB-9FD7-76587B96A1C4}"/>
    <cellStyle name="Comma 3 3 2 7 3 4 4" xfId="25065" xr:uid="{E0DD479D-CD48-41A7-BB22-7180778BD40F}"/>
    <cellStyle name="Comma 3 3 2 7 3 5" xfId="8255" xr:uid="{295CEC10-9011-4A5A-B971-C85597CEEC1F}"/>
    <cellStyle name="Comma 3 3 2 7 3 5 2" xfId="51846" xr:uid="{675F5DB7-1374-486A-8E3B-36A264BF2095}"/>
    <cellStyle name="Comma 3 3 2 7 3 5 3" xfId="38456" xr:uid="{0A5BEB3F-FB4D-422A-BCA0-F86B15CD130F}"/>
    <cellStyle name="Comma 3 3 2 7 3 6" xfId="10881" xr:uid="{4AE51662-2E0D-4C5B-B4D6-DC79491ADC44}"/>
    <cellStyle name="Comma 3 3 2 7 3 6 2" xfId="54471" xr:uid="{0D6D7F8C-09CA-459F-9D89-E119332E2DD8}"/>
    <cellStyle name="Comma 3 3 2 7 3 6 3" xfId="41081" xr:uid="{306BE56C-A4BD-4E65-9BA9-28AB6A14654D}"/>
    <cellStyle name="Comma 3 3 2 7 3 7" xfId="13506" xr:uid="{4690B15D-4CB4-40AD-A49B-ACCF07B5FDF5}"/>
    <cellStyle name="Comma 3 3 2 7 3 7 2" xfId="43707" xr:uid="{B4D0768E-C71E-4C70-B156-9CFEBC61750D}"/>
    <cellStyle name="Comma 3 3 2 7 3 8" xfId="57097" xr:uid="{E4F581DE-723E-4F0F-AE9B-71F4B3E7F030}"/>
    <cellStyle name="Comma 3 3 2 7 3 9" xfId="59724" xr:uid="{2EB980A9-F629-4858-982E-BC3DC4B1BA59}"/>
    <cellStyle name="Comma 3 3 2 7 4" xfId="636" xr:uid="{00000000-0005-0000-0000-0000D3000000}"/>
    <cellStyle name="Comma 3 3 2 7 4 10" xfId="30577" xr:uid="{E9B3CA59-7E34-49F8-8522-3501AA2EECDB}"/>
    <cellStyle name="Comma 3 3 2 7 4 11" xfId="20073" xr:uid="{57ADB312-420D-4C7D-BFDE-D5980033B4E8}"/>
    <cellStyle name="Comma 3 3 2 7 4 2" xfId="1959" xr:uid="{6978D3CD-4EA3-4EF4-95B0-0B779458A236}"/>
    <cellStyle name="Comma 3 3 2 7 4 2 10" xfId="21395" xr:uid="{BF5736E5-D9FD-4454-8C51-64FC28ED2049}"/>
    <cellStyle name="Comma 3 3 2 7 4 2 2" xfId="7211" xr:uid="{6D9950C6-C071-47F3-BE4D-A88B84CBB0DF}"/>
    <cellStyle name="Comma 3 3 2 7 4 2 2 2" xfId="18769" xr:uid="{E82296F6-8FEB-4654-A066-0F7E27DAFFB0}"/>
    <cellStyle name="Comma 3 3 2 7 4 2 2 2 2" xfId="48176" xr:uid="{39C4B721-CF50-465E-955B-72D2E5CF5513}"/>
    <cellStyle name="Comma 3 3 2 7 4 2 2 2 3" xfId="29273" xr:uid="{FC4990E5-3CA7-48F7-B651-22353AD5EE19}"/>
    <cellStyle name="Comma 3 3 2 7 4 2 2 3" xfId="34786" xr:uid="{0227094C-44F7-4C78-BA3E-D645988675C0}"/>
    <cellStyle name="Comma 3 3 2 7 4 2 2 4" xfId="24021" xr:uid="{359CAD10-8290-4141-AC34-D33F76704DB6}"/>
    <cellStyle name="Comma 3 3 2 7 4 2 3" xfId="4586" xr:uid="{6F97B97C-4257-4B0E-8A6B-D484D9AE0ED6}"/>
    <cellStyle name="Comma 3 3 2 7 4 2 3 2" xfId="50802" xr:uid="{76A73528-BB42-470B-9B0E-4C102DE59823}"/>
    <cellStyle name="Comma 3 3 2 7 4 2 3 3" xfId="37412" xr:uid="{AFF61894-A3E7-471F-B35E-0B23A53EFF91}"/>
    <cellStyle name="Comma 3 3 2 7 4 2 3 4" xfId="26647" xr:uid="{473177D1-70C7-4E41-AD8E-35BA66A705F9}"/>
    <cellStyle name="Comma 3 3 2 7 4 2 4" xfId="9837" xr:uid="{2339AF7A-F631-4C6C-BEE9-63E59CB60EC8}"/>
    <cellStyle name="Comma 3 3 2 7 4 2 4 2" xfId="53428" xr:uid="{0AC5C934-9495-450B-8320-B52CF58CC209}"/>
    <cellStyle name="Comma 3 3 2 7 4 2 4 3" xfId="40038" xr:uid="{00870260-D792-4B18-9AAE-4A2035B33B08}"/>
    <cellStyle name="Comma 3 3 2 7 4 2 5" xfId="12463" xr:uid="{C5D45B49-EA0A-4259-B0B7-76C4DF7107DA}"/>
    <cellStyle name="Comma 3 3 2 7 4 2 5 2" xfId="56053" xr:uid="{7E10D96A-C59C-4AA6-A277-9E5B6C4547C2}"/>
    <cellStyle name="Comma 3 3 2 7 4 2 5 3" xfId="42663" xr:uid="{44C8793D-31B4-4CD2-B7AA-5C7EC9376FB1}"/>
    <cellStyle name="Comma 3 3 2 7 4 2 6" xfId="15616" xr:uid="{80A91D2D-5E09-4417-83DA-2E11F9E61485}"/>
    <cellStyle name="Comma 3 3 2 7 4 2 6 2" xfId="45289" xr:uid="{4F842433-53D0-4E15-BA22-4DE64AB6AC97}"/>
    <cellStyle name="Comma 3 3 2 7 4 2 7" xfId="58679" xr:uid="{98D1342B-CA37-475D-8EDB-EADE1EB2AE1E}"/>
    <cellStyle name="Comma 3 3 2 7 4 2 8" xfId="61306" xr:uid="{6CA9503F-E24D-4B56-A5AD-B95CF2AA2823}"/>
    <cellStyle name="Comma 3 3 2 7 4 2 9" xfId="31899" xr:uid="{927CEC28-9E4D-4DFC-9E78-54C0AF6D552F}"/>
    <cellStyle name="Comma 3 3 2 7 4 3" xfId="5889" xr:uid="{E242DC44-42AE-49B6-A6E9-D508BD499040}"/>
    <cellStyle name="Comma 3 3 2 7 4 3 2" xfId="17447" xr:uid="{B479D9EC-57CF-4E34-B9FC-FA686CDE7845}"/>
    <cellStyle name="Comma 3 3 2 7 4 3 2 2" xfId="46854" xr:uid="{265E71BE-BCDF-48F1-A8DB-4F9E4BCFB4E4}"/>
    <cellStyle name="Comma 3 3 2 7 4 3 2 3" xfId="27951" xr:uid="{58D3FC3E-EB3F-4189-A601-2E7D1E90E239}"/>
    <cellStyle name="Comma 3 3 2 7 4 3 3" xfId="33464" xr:uid="{15BC8E1D-08A6-483D-889A-3E0D8F04EB58}"/>
    <cellStyle name="Comma 3 3 2 7 4 3 4" xfId="22699" xr:uid="{8256EBD3-0634-41D7-8DEA-A8226D790A04}"/>
    <cellStyle name="Comma 3 3 2 7 4 4" xfId="3264" xr:uid="{FCA2DA8E-8B76-4C7D-9311-2A1797FBD35D}"/>
    <cellStyle name="Comma 3 3 2 7 4 4 2" xfId="49480" xr:uid="{8D75376A-DB8A-4803-BA7E-A28E2133780F}"/>
    <cellStyle name="Comma 3 3 2 7 4 4 3" xfId="36090" xr:uid="{32CD23C8-F9DF-4289-9D77-01D7034E2E37}"/>
    <cellStyle name="Comma 3 3 2 7 4 4 4" xfId="25325" xr:uid="{08BBB908-5016-4394-AB18-ACDF58C604E9}"/>
    <cellStyle name="Comma 3 3 2 7 4 5" xfId="8515" xr:uid="{6E315F95-524A-4822-BD13-9673D836CC30}"/>
    <cellStyle name="Comma 3 3 2 7 4 5 2" xfId="52106" xr:uid="{ADBBF5E4-9C86-40E8-9A3E-B2142EF09DF4}"/>
    <cellStyle name="Comma 3 3 2 7 4 5 3" xfId="38716" xr:uid="{7422484E-7880-4826-B92C-7C2A9FA0A211}"/>
    <cellStyle name="Comma 3 3 2 7 4 6" xfId="11141" xr:uid="{7F3988E5-93A8-4E46-A1AF-E9251C11D178}"/>
    <cellStyle name="Comma 3 3 2 7 4 6 2" xfId="54731" xr:uid="{0C598B64-4B7E-44BB-BE45-B0DF5FE83938}"/>
    <cellStyle name="Comma 3 3 2 7 4 6 3" xfId="41341" xr:uid="{EA90974D-3A82-491D-94A1-8D85E0957320}"/>
    <cellStyle name="Comma 3 3 2 7 4 7" xfId="14294" xr:uid="{23536BBB-DA67-4274-8B09-BDE0F933517A}"/>
    <cellStyle name="Comma 3 3 2 7 4 7 2" xfId="43967" xr:uid="{FE29139C-6795-49FB-9E76-D802CF0B687F}"/>
    <cellStyle name="Comma 3 3 2 7 4 8" xfId="57357" xr:uid="{E3BA530D-E3EC-4E56-8057-E08FC791BB17}"/>
    <cellStyle name="Comma 3 3 2 7 4 9" xfId="59984" xr:uid="{1201EF8C-60CB-4192-97E3-BFF9D7E0E34F}"/>
    <cellStyle name="Comma 3 3 2 7 5" xfId="896" xr:uid="{00000000-0005-0000-0000-0000D4000000}"/>
    <cellStyle name="Comma 3 3 2 7 5 10" xfId="30837" xr:uid="{7BED635B-DFB0-4B3E-9ABD-FC6C64D222F9}"/>
    <cellStyle name="Comma 3 3 2 7 5 11" xfId="20333" xr:uid="{E164BF49-4C56-4C7A-B07A-37FCA1701D32}"/>
    <cellStyle name="Comma 3 3 2 7 5 2" xfId="2219" xr:uid="{3E6C471C-5A25-4A79-8519-61B443DC296D}"/>
    <cellStyle name="Comma 3 3 2 7 5 2 10" xfId="21655" xr:uid="{DCF72D0F-5B0A-47EF-A89D-90F3990A0C79}"/>
    <cellStyle name="Comma 3 3 2 7 5 2 2" xfId="7471" xr:uid="{44014035-C3BB-4A03-92A1-257D7859F7F7}"/>
    <cellStyle name="Comma 3 3 2 7 5 2 2 2" xfId="19029" xr:uid="{608FD016-F479-4B28-AD58-7F9BB526EA8A}"/>
    <cellStyle name="Comma 3 3 2 7 5 2 2 2 2" xfId="48436" xr:uid="{C6A4D993-D3C6-4B27-A500-87E27EDE2959}"/>
    <cellStyle name="Comma 3 3 2 7 5 2 2 2 3" xfId="29533" xr:uid="{2CAE7691-13C0-44AE-BDE4-F48F7841D1A1}"/>
    <cellStyle name="Comma 3 3 2 7 5 2 2 3" xfId="35046" xr:uid="{2B221082-75E5-4F1E-9856-1A6BAFA2E038}"/>
    <cellStyle name="Comma 3 3 2 7 5 2 2 4" xfId="24281" xr:uid="{55B65DE4-7C4F-41C3-847B-47CA17C471B4}"/>
    <cellStyle name="Comma 3 3 2 7 5 2 3" xfId="4846" xr:uid="{1648C8CF-EADB-4B34-A2A1-4B5C219DA0F1}"/>
    <cellStyle name="Comma 3 3 2 7 5 2 3 2" xfId="51062" xr:uid="{C0ECC803-9916-4AC3-8A8E-1510964CB645}"/>
    <cellStyle name="Comma 3 3 2 7 5 2 3 3" xfId="37672" xr:uid="{737AED17-3C66-41A9-935E-AC8C9B08C398}"/>
    <cellStyle name="Comma 3 3 2 7 5 2 3 4" xfId="26907" xr:uid="{BD4B43B9-24AA-48DC-B0FA-4E82D8445FAF}"/>
    <cellStyle name="Comma 3 3 2 7 5 2 4" xfId="10097" xr:uid="{2CD6AD5F-CBB6-42DE-AB72-D61219DAAC1C}"/>
    <cellStyle name="Comma 3 3 2 7 5 2 4 2" xfId="53688" xr:uid="{A66BCFA7-A5FD-42FC-A6C7-E141731063C7}"/>
    <cellStyle name="Comma 3 3 2 7 5 2 4 3" xfId="40298" xr:uid="{38AB2E82-AD1B-4CA4-8D8E-FAAC518FA736}"/>
    <cellStyle name="Comma 3 3 2 7 5 2 5" xfId="12723" xr:uid="{9DDDA7B8-EC20-4CE0-BA34-0C6FF4913DD3}"/>
    <cellStyle name="Comma 3 3 2 7 5 2 5 2" xfId="56313" xr:uid="{3381F7C6-E3F5-4ABB-B6B7-EDAC89D323FD}"/>
    <cellStyle name="Comma 3 3 2 7 5 2 5 3" xfId="42923" xr:uid="{D5E7EC83-11C9-40AC-9176-8F2C1A484955}"/>
    <cellStyle name="Comma 3 3 2 7 5 2 6" xfId="15876" xr:uid="{3B216190-6AEE-4833-89D3-DFB3F371753F}"/>
    <cellStyle name="Comma 3 3 2 7 5 2 6 2" xfId="45549" xr:uid="{5E810436-E1D7-435F-A2B0-F72A334DD12E}"/>
    <cellStyle name="Comma 3 3 2 7 5 2 7" xfId="58939" xr:uid="{75418D41-0173-43FF-936F-FA952948E06F}"/>
    <cellStyle name="Comma 3 3 2 7 5 2 8" xfId="61566" xr:uid="{B0ED9410-A47D-42F5-B3D8-F4DB79C78752}"/>
    <cellStyle name="Comma 3 3 2 7 5 2 9" xfId="32159" xr:uid="{ED276C55-B597-441F-8448-39C4277CE706}"/>
    <cellStyle name="Comma 3 3 2 7 5 3" xfId="6149" xr:uid="{EBA668A3-3FE2-4E8F-ADAA-9D0030127898}"/>
    <cellStyle name="Comma 3 3 2 7 5 3 2" xfId="17707" xr:uid="{11ECE208-9F9D-4A40-A51A-1E12CBED3C19}"/>
    <cellStyle name="Comma 3 3 2 7 5 3 2 2" xfId="47114" xr:uid="{D61E6773-D021-4B54-827A-539D87007FED}"/>
    <cellStyle name="Comma 3 3 2 7 5 3 2 3" xfId="28211" xr:uid="{4DEE98D7-7708-4A2C-BFA3-E703272EF0D8}"/>
    <cellStyle name="Comma 3 3 2 7 5 3 3" xfId="33724" xr:uid="{C125EB3E-1C2B-417E-BE5A-B37EB67D6E28}"/>
    <cellStyle name="Comma 3 3 2 7 5 3 4" xfId="22959" xr:uid="{E4A2C6A1-EF63-4691-BBBF-0517630E7DA7}"/>
    <cellStyle name="Comma 3 3 2 7 5 4" xfId="3524" xr:uid="{947E8BCF-F4D2-4E21-A1ED-6FB0CE4BF60F}"/>
    <cellStyle name="Comma 3 3 2 7 5 4 2" xfId="49740" xr:uid="{19E6345E-F78C-4B60-9B86-A56E0569A6A7}"/>
    <cellStyle name="Comma 3 3 2 7 5 4 3" xfId="36350" xr:uid="{19DA9B72-7397-426E-AC65-6779B1A89AA4}"/>
    <cellStyle name="Comma 3 3 2 7 5 4 4" xfId="25585" xr:uid="{B3CF7560-D57F-4704-A8A8-EBB682349ABB}"/>
    <cellStyle name="Comma 3 3 2 7 5 5" xfId="8775" xr:uid="{9CDFB02B-151F-4666-A5F7-39B949CED987}"/>
    <cellStyle name="Comma 3 3 2 7 5 5 2" xfId="52366" xr:uid="{4B287A82-5EB6-41BE-8746-CAC7DD1C883D}"/>
    <cellStyle name="Comma 3 3 2 7 5 5 3" xfId="38976" xr:uid="{F0407C13-8FC0-4E86-97B3-BFF6501CE7CE}"/>
    <cellStyle name="Comma 3 3 2 7 5 6" xfId="11401" xr:uid="{3A961E5F-A9AD-4817-A8DB-5F1C07724E65}"/>
    <cellStyle name="Comma 3 3 2 7 5 6 2" xfId="54991" xr:uid="{849C71B4-D276-4752-A4FA-7F56A2EB588D}"/>
    <cellStyle name="Comma 3 3 2 7 5 6 3" xfId="41601" xr:uid="{63A20615-8AFA-41E3-885E-B7630BC48E76}"/>
    <cellStyle name="Comma 3 3 2 7 5 7" xfId="14554" xr:uid="{729D32F7-32D3-41E7-9EE1-A30235A70C3E}"/>
    <cellStyle name="Comma 3 3 2 7 5 7 2" xfId="44227" xr:uid="{C22763B5-1A39-439B-A002-A45467213C1F}"/>
    <cellStyle name="Comma 3 3 2 7 5 8" xfId="57617" xr:uid="{4E75C103-2393-4713-847F-EC0F25912B7B}"/>
    <cellStyle name="Comma 3 3 2 7 5 9" xfId="60244" xr:uid="{719FCC5F-C06E-47F1-BC86-B01291791520}"/>
    <cellStyle name="Comma 3 3 2 7 6" xfId="1176" xr:uid="{D408693F-900C-4633-B006-B161074E74AB}"/>
    <cellStyle name="Comma 3 3 2 7 6 10" xfId="20613" xr:uid="{91D83687-8C14-48DB-8459-747D41FF4E31}"/>
    <cellStyle name="Comma 3 3 2 7 6 2" xfId="6429" xr:uid="{0D334DD2-8728-49FA-B278-CCC736EAA6FA}"/>
    <cellStyle name="Comma 3 3 2 7 6 2 2" xfId="17987" xr:uid="{1573648A-54FB-4B3E-A380-D58229A8D12E}"/>
    <cellStyle name="Comma 3 3 2 7 6 2 2 2" xfId="47394" xr:uid="{2F314562-0184-4318-8333-6BC2E426A976}"/>
    <cellStyle name="Comma 3 3 2 7 6 2 2 3" xfId="28491" xr:uid="{41E033F4-6E17-4D4D-9548-7C50747BCB2F}"/>
    <cellStyle name="Comma 3 3 2 7 6 2 3" xfId="34004" xr:uid="{03BEF840-874C-4EB2-A597-E92C6A226D11}"/>
    <cellStyle name="Comma 3 3 2 7 6 2 4" xfId="23239" xr:uid="{656F8115-F847-4FFA-A010-A53588D56A7C}"/>
    <cellStyle name="Comma 3 3 2 7 6 3" xfId="3804" xr:uid="{646CEFDF-9F6A-40EB-8925-E9DEC2DA01D1}"/>
    <cellStyle name="Comma 3 3 2 7 6 3 2" xfId="50020" xr:uid="{AF697B85-BE09-4A45-97C2-D8E6EE98D599}"/>
    <cellStyle name="Comma 3 3 2 7 6 3 3" xfId="36630" xr:uid="{CCCE7533-0F90-425A-9B71-00BE598D712C}"/>
    <cellStyle name="Comma 3 3 2 7 6 3 4" xfId="25865" xr:uid="{99C1E1AB-F169-404E-BC7C-0A8E32CDB931}"/>
    <cellStyle name="Comma 3 3 2 7 6 4" xfId="9055" xr:uid="{3CB5E093-D481-4ACB-8BA7-3233A3DC1E2B}"/>
    <cellStyle name="Comma 3 3 2 7 6 4 2" xfId="52646" xr:uid="{3EEFE5FB-9BBD-4C11-A1D8-C87EA834BFCE}"/>
    <cellStyle name="Comma 3 3 2 7 6 4 3" xfId="39256" xr:uid="{3F9565AD-E4F3-4130-9B5D-1356BCC2FDF6}"/>
    <cellStyle name="Comma 3 3 2 7 6 5" xfId="11681" xr:uid="{4A7B62BA-72CB-45C4-B816-A056F86726B4}"/>
    <cellStyle name="Comma 3 3 2 7 6 5 2" xfId="55271" xr:uid="{4EB6D268-C79C-4138-9C2D-4D7D22E7004F}"/>
    <cellStyle name="Comma 3 3 2 7 6 5 3" xfId="41881" xr:uid="{4CEE3E7D-26F4-4FF4-A9EE-67387AE993DC}"/>
    <cellStyle name="Comma 3 3 2 7 6 6" xfId="14834" xr:uid="{65C5C07A-4A95-494A-9446-1CBE65BBACEB}"/>
    <cellStyle name="Comma 3 3 2 7 6 6 2" xfId="44507" xr:uid="{D0D51C6D-E1B8-4584-9B4D-1A7E3E1B4369}"/>
    <cellStyle name="Comma 3 3 2 7 6 7" xfId="57897" xr:uid="{AB69AA9F-E850-40FF-9242-F51C908E6495}"/>
    <cellStyle name="Comma 3 3 2 7 6 8" xfId="60524" xr:uid="{0EAC6EEF-F9EB-4AD1-9F62-06DC07FE6DA6}"/>
    <cellStyle name="Comma 3 3 2 7 6 9" xfId="31117" xr:uid="{AF7D3C48-4C06-409F-8A1C-03AF14D94696}"/>
    <cellStyle name="Comma 3 3 2 7 7" xfId="1439" xr:uid="{D7DD0C7E-0CE3-4489-8954-B5D7BEB6EDED}"/>
    <cellStyle name="Comma 3 3 2 7 7 10" xfId="20875" xr:uid="{3366E3FE-3DAD-4B57-BE9B-122B75651260}"/>
    <cellStyle name="Comma 3 3 2 7 7 2" xfId="6691" xr:uid="{17FF34EE-116F-4E1D-B1CC-8C75E51DC4A1}"/>
    <cellStyle name="Comma 3 3 2 7 7 2 2" xfId="18249" xr:uid="{B0FA8BE2-CA5C-4866-A66D-D87E5ED765AB}"/>
    <cellStyle name="Comma 3 3 2 7 7 2 2 2" xfId="47656" xr:uid="{E2308905-B0FA-4CF2-8536-150E238E666D}"/>
    <cellStyle name="Comma 3 3 2 7 7 2 2 3" xfId="28753" xr:uid="{DF2FA35B-D2F8-43E3-BABF-1A48FEDD0463}"/>
    <cellStyle name="Comma 3 3 2 7 7 2 3" xfId="34266" xr:uid="{632AD36D-C154-4D94-9E86-DDB589D33997}"/>
    <cellStyle name="Comma 3 3 2 7 7 2 4" xfId="23501" xr:uid="{7FC7A98B-294B-46B5-9BE9-F3BC5441CDFD}"/>
    <cellStyle name="Comma 3 3 2 7 7 3" xfId="4066" xr:uid="{0A328970-9B03-40CB-8A3E-48FC5F4736B0}"/>
    <cellStyle name="Comma 3 3 2 7 7 3 2" xfId="50282" xr:uid="{09D96EDE-17AD-4FA1-AE05-FB2314D1A8E8}"/>
    <cellStyle name="Comma 3 3 2 7 7 3 3" xfId="36892" xr:uid="{D5512204-F7E7-4B8F-98BB-279C1846149F}"/>
    <cellStyle name="Comma 3 3 2 7 7 3 4" xfId="26127" xr:uid="{CF246776-1A85-431D-889E-DDDDE688B13F}"/>
    <cellStyle name="Comma 3 3 2 7 7 4" xfId="9317" xr:uid="{83477967-8C00-4D6D-B9F7-74CB3904543B}"/>
    <cellStyle name="Comma 3 3 2 7 7 4 2" xfId="52908" xr:uid="{14318A19-7B34-4F83-81E0-FC191D036BAB}"/>
    <cellStyle name="Comma 3 3 2 7 7 4 3" xfId="39518" xr:uid="{FD7DE45E-62FA-417B-89F4-9A156D58B158}"/>
    <cellStyle name="Comma 3 3 2 7 7 5" xfId="11943" xr:uid="{EAAC512C-6720-4E86-81CC-DCB140DABC1A}"/>
    <cellStyle name="Comma 3 3 2 7 7 5 2" xfId="55533" xr:uid="{8DDC70F9-B10F-4088-8E8F-8A1B835239FF}"/>
    <cellStyle name="Comma 3 3 2 7 7 5 3" xfId="42143" xr:uid="{687042F8-663B-4162-B24F-55D3A55B7996}"/>
    <cellStyle name="Comma 3 3 2 7 7 6" xfId="15096" xr:uid="{EECC80E7-024B-4734-A462-DE22599CE18F}"/>
    <cellStyle name="Comma 3 3 2 7 7 6 2" xfId="44769" xr:uid="{A99CC129-25FA-4A5D-9C68-E390195107AC}"/>
    <cellStyle name="Comma 3 3 2 7 7 7" xfId="58159" xr:uid="{77A9B892-5BDD-4091-94A2-A35614A892E5}"/>
    <cellStyle name="Comma 3 3 2 7 7 8" xfId="60786" xr:uid="{82B2F567-058D-4A21-AB27-9635B766D8D6}"/>
    <cellStyle name="Comma 3 3 2 7 7 9" xfId="31379" xr:uid="{CC337450-97C5-47DA-983F-A54BD750849C}"/>
    <cellStyle name="Comma 3 3 2 7 8" xfId="2482" xr:uid="{F25D231A-6561-4316-A991-AEE6BE21D71B}"/>
    <cellStyle name="Comma 3 3 2 7 8 10" xfId="21917" xr:uid="{0186C240-B367-4C44-A699-39E7E8FE5CB8}"/>
    <cellStyle name="Comma 3 3 2 7 8 2" xfId="7733" xr:uid="{D5184E40-2764-4B3A-BC96-B2974C048811}"/>
    <cellStyle name="Comma 3 3 2 7 8 2 2" xfId="19291" xr:uid="{446440CF-0A3F-4FAB-9385-B267E1E47E01}"/>
    <cellStyle name="Comma 3 3 2 7 8 2 2 2" xfId="48698" xr:uid="{4C1BDFF5-BA0D-4FE9-BDA0-6630B7780F2A}"/>
    <cellStyle name="Comma 3 3 2 7 8 2 2 3" xfId="29795" xr:uid="{774803A3-9D74-48E3-8328-83836F61252C}"/>
    <cellStyle name="Comma 3 3 2 7 8 2 3" xfId="35308" xr:uid="{9526DC52-4079-4510-A5D6-F2116CB4F7B9}"/>
    <cellStyle name="Comma 3 3 2 7 8 2 4" xfId="24543" xr:uid="{B1B0AA61-87DD-4FD0-9697-4C3C14F58587}"/>
    <cellStyle name="Comma 3 3 2 7 8 3" xfId="5108" xr:uid="{CA053FD7-B4E9-4D10-B0E7-6934FE721D0C}"/>
    <cellStyle name="Comma 3 3 2 7 8 3 2" xfId="51324" xr:uid="{4F43902D-8D90-4296-9C25-B93A0AF9B317}"/>
    <cellStyle name="Comma 3 3 2 7 8 3 3" xfId="37934" xr:uid="{486D4500-5830-410A-8F62-916864874D19}"/>
    <cellStyle name="Comma 3 3 2 7 8 3 4" xfId="27169" xr:uid="{8314BDB5-B375-4EA7-BBB5-1472CC442F4F}"/>
    <cellStyle name="Comma 3 3 2 7 8 4" xfId="10359" xr:uid="{2F584BA1-2D4B-4D75-B277-EF577FFBF6C8}"/>
    <cellStyle name="Comma 3 3 2 7 8 4 2" xfId="53950" xr:uid="{69781C26-12E6-4025-AE6C-AEC41AD2103F}"/>
    <cellStyle name="Comma 3 3 2 7 8 4 3" xfId="40560" xr:uid="{A93135F8-555B-4F12-9036-5D0EF8F0A406}"/>
    <cellStyle name="Comma 3 3 2 7 8 5" xfId="12985" xr:uid="{E6BA99AF-8B7C-4C54-B5BB-E0A9ED52187F}"/>
    <cellStyle name="Comma 3 3 2 7 8 5 2" xfId="56575" xr:uid="{B8027C0D-0DD5-45D1-9C63-3CB6B7EA4265}"/>
    <cellStyle name="Comma 3 3 2 7 8 5 3" xfId="43185" xr:uid="{D094248B-911B-475D-BF9C-61DBCDFD7FF1}"/>
    <cellStyle name="Comma 3 3 2 7 8 6" xfId="16138" xr:uid="{4516A0CD-C7B3-46CF-A27A-2E92F43065F7}"/>
    <cellStyle name="Comma 3 3 2 7 8 6 2" xfId="45811" xr:uid="{7D29825C-3DE5-492B-9CE0-C3A6053B4BB8}"/>
    <cellStyle name="Comma 3 3 2 7 8 7" xfId="59201" xr:uid="{1600E8CF-712A-4DE1-A11D-B68D15843E6D}"/>
    <cellStyle name="Comma 3 3 2 7 8 8" xfId="61828" xr:uid="{CE9D1826-22FE-43B0-A136-99D6E0BCAACE}"/>
    <cellStyle name="Comma 3 3 2 7 8 9" xfId="32421" xr:uid="{30EF040B-94FC-4C4D-8945-AB9060CD4CCC}"/>
    <cellStyle name="Comma 3 3 2 7 9" xfId="5369" xr:uid="{8DD38530-AAF4-4258-B2BF-010B196493F4}"/>
    <cellStyle name="Comma 3 3 2 7 9 2" xfId="16927" xr:uid="{FF09F777-35D4-48B0-BA12-072ABAEC0014}"/>
    <cellStyle name="Comma 3 3 2 7 9 2 2" xfId="46073" xr:uid="{756ED7B8-4C67-4467-87BC-3272394C9A11}"/>
    <cellStyle name="Comma 3 3 2 7 9 2 3" xfId="27431" xr:uid="{DC0018EE-6C09-46DE-B145-5B75038B0710}"/>
    <cellStyle name="Comma 3 3 2 7 9 3" xfId="13774" xr:uid="{88ADCC6D-348F-4C0B-9545-625977D8B7DA}"/>
    <cellStyle name="Comma 3 3 2 7 9 3 2" xfId="32683" xr:uid="{19748B4B-082A-4A92-ACA5-563B4B5519A5}"/>
    <cellStyle name="Comma 3 3 2 7 9 4" xfId="22179" xr:uid="{F20FE6D3-5304-4FAF-B206-42BEEA226704}"/>
    <cellStyle name="Comma 3 3 2 8" xfId="131" xr:uid="{00000000-0005-0000-0000-0000D5000000}"/>
    <cellStyle name="Comma 3 3 2 8 10" xfId="2760" xr:uid="{7CF36FB9-5406-439B-8D17-5FE5BD6F320A}"/>
    <cellStyle name="Comma 3 3 2 8 10 2" xfId="16415" xr:uid="{ED7D7518-2425-4B09-BD1A-586C84CD46EF}"/>
    <cellStyle name="Comma 3 3 2 8 10 2 2" xfId="46350" xr:uid="{7ECB3C3A-1E0F-4423-8D6E-DCCBE517FDFD}"/>
    <cellStyle name="Comma 3 3 2 8 10 3" xfId="32960" xr:uid="{F09C9864-3367-4748-B139-12FB56E49C97}"/>
    <cellStyle name="Comma 3 3 2 8 10 4" xfId="24821" xr:uid="{55D705B8-7348-41F7-87ED-FAD1094B8BC1}"/>
    <cellStyle name="Comma 3 3 2 8 11" xfId="8011" xr:uid="{BD3CC84B-1E3E-4B1B-9BD8-AEA5E33138A3}"/>
    <cellStyle name="Comma 3 3 2 8 11 2" xfId="48976" xr:uid="{2E46D6FD-F936-46A7-A897-79313DE36D09}"/>
    <cellStyle name="Comma 3 3 2 8 11 3" xfId="35586" xr:uid="{ADE00405-EF64-4541-8B8D-A463B782CDA6}"/>
    <cellStyle name="Comma 3 3 2 8 12" xfId="10637" xr:uid="{0B829476-E44D-4E25-90C9-343D5EF95528}"/>
    <cellStyle name="Comma 3 3 2 8 12 2" xfId="51602" xr:uid="{76EDB988-7828-40EA-A279-FFC4C08E5BC8}"/>
    <cellStyle name="Comma 3 3 2 8 12 3" xfId="38212" xr:uid="{24C6E97C-2975-48B1-989E-50DAF4A97B0C}"/>
    <cellStyle name="Comma 3 3 2 8 13" xfId="13262" xr:uid="{EB395563-DAF9-4D7C-A460-0F46DC26D531}"/>
    <cellStyle name="Comma 3 3 2 8 13 2" xfId="54227" xr:uid="{EA31814A-FA92-4ECD-9501-42703EF35F6E}"/>
    <cellStyle name="Comma 3 3 2 8 13 3" xfId="40837" xr:uid="{1E4240CC-C7AC-43FF-B37C-18C79DACA940}"/>
    <cellStyle name="Comma 3 3 2 8 14" xfId="43463" xr:uid="{84CDD6E9-5293-4EC9-9632-6A64DC994C30}"/>
    <cellStyle name="Comma 3 3 2 8 15" xfId="56853" xr:uid="{014CEF97-61B9-47D3-9704-B5EDA968B341}"/>
    <cellStyle name="Comma 3 3 2 8 16" xfId="59480" xr:uid="{B15E4F30-E4CC-4E14-A84B-A267126BC49D}"/>
    <cellStyle name="Comma 3 3 2 8 17" xfId="30073" xr:uid="{954CD21B-4091-42B4-846A-DF7AF6CB1081}"/>
    <cellStyle name="Comma 3 3 2 8 18" xfId="19569" xr:uid="{C568918B-3EC6-4283-BD5D-3B8BD269EB08}"/>
    <cellStyle name="Comma 3 3 2 8 2" xfId="269" xr:uid="{00000000-0005-0000-0000-0000D6000000}"/>
    <cellStyle name="Comma 3 3 2 8 2 10" xfId="8149" xr:uid="{25D29B81-EC55-48BB-9B44-1CBCA4343DDB}"/>
    <cellStyle name="Comma 3 3 2 8 2 10 2" xfId="49114" xr:uid="{5E16586E-34DF-488B-8C61-C8F1A951C5B8}"/>
    <cellStyle name="Comma 3 3 2 8 2 10 3" xfId="35724" xr:uid="{8CC3C6F6-B171-4C38-AFE4-6BB369AE7C27}"/>
    <cellStyle name="Comma 3 3 2 8 2 11" xfId="10775" xr:uid="{D249A7E7-3B22-4527-9125-EC4A4FC99CA9}"/>
    <cellStyle name="Comma 3 3 2 8 2 11 2" xfId="51740" xr:uid="{658657AC-AF87-4A3C-8B43-E952F7C0A294}"/>
    <cellStyle name="Comma 3 3 2 8 2 11 3" xfId="38350" xr:uid="{B0CFD943-B7D0-4D98-910B-1E4D785A9CB8}"/>
    <cellStyle name="Comma 3 3 2 8 2 12" xfId="13400" xr:uid="{632D7096-8BDE-4ABE-9CA1-8071815AE436}"/>
    <cellStyle name="Comma 3 3 2 8 2 12 2" xfId="54365" xr:uid="{AC2BE05A-0BE4-4834-B89F-5E9525733FC6}"/>
    <cellStyle name="Comma 3 3 2 8 2 12 3" xfId="40975" xr:uid="{B9C79DAA-3DA5-4381-98E0-E06612838D75}"/>
    <cellStyle name="Comma 3 3 2 8 2 13" xfId="43601" xr:uid="{B9A105B4-00CF-4886-80E4-6C1F92EF76A8}"/>
    <cellStyle name="Comma 3 3 2 8 2 14" xfId="56991" xr:uid="{578EF35E-FB06-4039-92EB-2D1490334028}"/>
    <cellStyle name="Comma 3 3 2 8 2 15" xfId="59618" xr:uid="{716147C2-EC5B-49E7-BE30-459D894102A6}"/>
    <cellStyle name="Comma 3 3 2 8 2 16" xfId="30211" xr:uid="{4BB037E6-BD34-4186-BB0F-BA4BE4ABAD2D}"/>
    <cellStyle name="Comma 3 3 2 8 2 17" xfId="19707" xr:uid="{CFB94CDC-4DD8-4120-A1A5-385006B3FF7C}"/>
    <cellStyle name="Comma 3 3 2 8 2 2" xfId="530" xr:uid="{00000000-0005-0000-0000-0000D7000000}"/>
    <cellStyle name="Comma 3 3 2 8 2 2 10" xfId="30471" xr:uid="{EEC8D260-130C-4890-B981-942E9152C1F1}"/>
    <cellStyle name="Comma 3 3 2 8 2 2 11" xfId="19967" xr:uid="{B77E9C63-E122-49A6-B412-6A31A98BA5D6}"/>
    <cellStyle name="Comma 3 3 2 8 2 2 2" xfId="1853" xr:uid="{5D13398A-E57D-475E-BEC3-C9C1DE5FF39F}"/>
    <cellStyle name="Comma 3 3 2 8 2 2 2 10" xfId="21289" xr:uid="{E7141F67-6321-4E7A-842C-E08E38FBFA33}"/>
    <cellStyle name="Comma 3 3 2 8 2 2 2 2" xfId="7105" xr:uid="{30ADE888-F2CD-4B73-8DEE-DFD839B4673D}"/>
    <cellStyle name="Comma 3 3 2 8 2 2 2 2 2" xfId="18663" xr:uid="{DEF6B452-9683-4CE1-868A-8F7C4B489F02}"/>
    <cellStyle name="Comma 3 3 2 8 2 2 2 2 2 2" xfId="48070" xr:uid="{843D095D-5888-4575-A423-EFB693BA21CC}"/>
    <cellStyle name="Comma 3 3 2 8 2 2 2 2 2 3" xfId="29167" xr:uid="{885C4845-285F-40B6-A048-F35628A2A0DD}"/>
    <cellStyle name="Comma 3 3 2 8 2 2 2 2 3" xfId="34680" xr:uid="{27A8A803-B94A-462D-91CA-63FCD5DB3C93}"/>
    <cellStyle name="Comma 3 3 2 8 2 2 2 2 4" xfId="23915" xr:uid="{EF78039D-C2AA-41D0-A5CD-0E984741D72E}"/>
    <cellStyle name="Comma 3 3 2 8 2 2 2 3" xfId="4480" xr:uid="{60EA510C-F4CA-4C6A-874A-1C742E27070D}"/>
    <cellStyle name="Comma 3 3 2 8 2 2 2 3 2" xfId="50696" xr:uid="{C0AC6DA7-BE66-4E64-9DAD-192E439CA7E4}"/>
    <cellStyle name="Comma 3 3 2 8 2 2 2 3 3" xfId="37306" xr:uid="{28373261-063C-4FB3-8D56-1EBC362B694C}"/>
    <cellStyle name="Comma 3 3 2 8 2 2 2 3 4" xfId="26541" xr:uid="{405E4D3F-A477-4C81-8ADE-A93ED4F4F225}"/>
    <cellStyle name="Comma 3 3 2 8 2 2 2 4" xfId="9731" xr:uid="{D8BAFF37-9BF0-47F5-A216-073694250266}"/>
    <cellStyle name="Comma 3 3 2 8 2 2 2 4 2" xfId="53322" xr:uid="{F1300A00-B082-42E8-964B-A8193D0AAC9F}"/>
    <cellStyle name="Comma 3 3 2 8 2 2 2 4 3" xfId="39932" xr:uid="{58CF8CDF-BF36-413F-A23B-852B1CE41E4B}"/>
    <cellStyle name="Comma 3 3 2 8 2 2 2 5" xfId="12357" xr:uid="{70FE3266-8BFF-4E59-A5D3-687346A05784}"/>
    <cellStyle name="Comma 3 3 2 8 2 2 2 5 2" xfId="55947" xr:uid="{54BAFB59-8A34-4B7C-9C0F-2FE84F270BB7}"/>
    <cellStyle name="Comma 3 3 2 8 2 2 2 5 3" xfId="42557" xr:uid="{40DCCC58-9C8C-4CE5-9465-2DDC1D43EC6C}"/>
    <cellStyle name="Comma 3 3 2 8 2 2 2 6" xfId="15510" xr:uid="{CE724887-6CC5-47E0-BCAA-0EED690C5F74}"/>
    <cellStyle name="Comma 3 3 2 8 2 2 2 6 2" xfId="45183" xr:uid="{4C352F03-3F7D-4082-BAFF-4C62EBA21199}"/>
    <cellStyle name="Comma 3 3 2 8 2 2 2 7" xfId="58573" xr:uid="{31A49A96-6D89-4474-A32D-B6A27BA18E45}"/>
    <cellStyle name="Comma 3 3 2 8 2 2 2 8" xfId="61200" xr:uid="{1BD115A8-DA39-4EA3-9D89-939AF4985EC8}"/>
    <cellStyle name="Comma 3 3 2 8 2 2 2 9" xfId="31793" xr:uid="{A138CD48-E064-40B1-AF80-DF966ACCC90B}"/>
    <cellStyle name="Comma 3 3 2 8 2 2 3" xfId="5783" xr:uid="{49805BF5-2742-43D1-AB9C-E3F1E3C2E07A}"/>
    <cellStyle name="Comma 3 3 2 8 2 2 3 2" xfId="17341" xr:uid="{D61E04C2-4D26-4999-B46A-2B98928ED315}"/>
    <cellStyle name="Comma 3 3 2 8 2 2 3 2 2" xfId="46748" xr:uid="{343CECDF-9416-4EF4-AD7D-D8D2EF59C0B1}"/>
    <cellStyle name="Comma 3 3 2 8 2 2 3 2 3" xfId="27845" xr:uid="{9C44466E-63B2-45A2-B83A-891C0DB22B5F}"/>
    <cellStyle name="Comma 3 3 2 8 2 2 3 3" xfId="14188" xr:uid="{B2E1940D-5985-4301-9F85-69FBA81D9D5D}"/>
    <cellStyle name="Comma 3 3 2 8 2 2 3 3 2" xfId="33358" xr:uid="{A7A65790-9ADA-4FD3-80B5-D840AE6D0C59}"/>
    <cellStyle name="Comma 3 3 2 8 2 2 3 4" xfId="22593" xr:uid="{332F6FC9-FB51-42CC-BA29-39679480BD87}"/>
    <cellStyle name="Comma 3 3 2 8 2 2 4" xfId="3158" xr:uid="{4C0023C1-BB4A-4B7B-88AF-1633BCC29459}"/>
    <cellStyle name="Comma 3 3 2 8 2 2 4 2" xfId="16813" xr:uid="{E0919D40-3787-45AC-A113-10FD4FB99F72}"/>
    <cellStyle name="Comma 3 3 2 8 2 2 4 2 2" xfId="49374" xr:uid="{0B33BD36-00EA-468F-9AF3-CE192DFF8199}"/>
    <cellStyle name="Comma 3 3 2 8 2 2 4 3" xfId="35984" xr:uid="{5153DD26-982B-4EDA-8DC8-35759E4FC87B}"/>
    <cellStyle name="Comma 3 3 2 8 2 2 4 4" xfId="25219" xr:uid="{F752C31F-2812-4919-89F2-957C995FA827}"/>
    <cellStyle name="Comma 3 3 2 8 2 2 5" xfId="8409" xr:uid="{37379318-671D-41B9-8943-08A40467116F}"/>
    <cellStyle name="Comma 3 3 2 8 2 2 5 2" xfId="52000" xr:uid="{6DE9E52B-3DFB-4B0F-A065-C71AE3224D7F}"/>
    <cellStyle name="Comma 3 3 2 8 2 2 5 3" xfId="38610" xr:uid="{44BEADF2-EF3E-4AC9-81E5-A0194C6F23E4}"/>
    <cellStyle name="Comma 3 3 2 8 2 2 6" xfId="11035" xr:uid="{A9A08FD5-2CCB-46E8-BA76-1D8427A1BF1E}"/>
    <cellStyle name="Comma 3 3 2 8 2 2 6 2" xfId="54625" xr:uid="{43509C37-2424-4E4D-AEBD-C30EC6B8231D}"/>
    <cellStyle name="Comma 3 3 2 8 2 2 6 3" xfId="41235" xr:uid="{D1537307-EE68-4A4E-87C1-A3628C24BCE6}"/>
    <cellStyle name="Comma 3 3 2 8 2 2 7" xfId="13660" xr:uid="{45FD0D10-3021-4DEE-B797-77BCA2BA956D}"/>
    <cellStyle name="Comma 3 3 2 8 2 2 7 2" xfId="43861" xr:uid="{746FCE83-6E9F-4C16-946E-216BE8D1D4A4}"/>
    <cellStyle name="Comma 3 3 2 8 2 2 8" xfId="57251" xr:uid="{B931F432-4FBE-486A-AA89-3B6615914C13}"/>
    <cellStyle name="Comma 3 3 2 8 2 2 9" xfId="59878" xr:uid="{F7A1AF09-C571-4F7F-9A6E-0FAF5765FC27}"/>
    <cellStyle name="Comma 3 3 2 8 2 3" xfId="790" xr:uid="{00000000-0005-0000-0000-0000D8000000}"/>
    <cellStyle name="Comma 3 3 2 8 2 3 10" xfId="30731" xr:uid="{EDB3A7D3-ED0A-481D-A5E0-DAB5B8A257F2}"/>
    <cellStyle name="Comma 3 3 2 8 2 3 11" xfId="20227" xr:uid="{F3D72215-1869-4C62-9FE1-6DA4252BF368}"/>
    <cellStyle name="Comma 3 3 2 8 2 3 2" xfId="2113" xr:uid="{0EBA0464-0639-40DD-AD47-C6136EBBFD13}"/>
    <cellStyle name="Comma 3 3 2 8 2 3 2 10" xfId="21549" xr:uid="{8A222C50-659B-4257-9081-37C413FEBD07}"/>
    <cellStyle name="Comma 3 3 2 8 2 3 2 2" xfId="7365" xr:uid="{72B36D12-584D-4596-BF81-28970E619DB2}"/>
    <cellStyle name="Comma 3 3 2 8 2 3 2 2 2" xfId="18923" xr:uid="{1CE16302-139A-43E8-8CBA-62F50D6A15D2}"/>
    <cellStyle name="Comma 3 3 2 8 2 3 2 2 2 2" xfId="48330" xr:uid="{4018E53B-3F28-47EB-87CD-7505B7F53A7E}"/>
    <cellStyle name="Comma 3 3 2 8 2 3 2 2 2 3" xfId="29427" xr:uid="{8EDA0E69-6F92-4EE5-B919-3750B856A412}"/>
    <cellStyle name="Comma 3 3 2 8 2 3 2 2 3" xfId="34940" xr:uid="{6A3BB9AB-55B9-4D6F-A0DF-F26E8AC41639}"/>
    <cellStyle name="Comma 3 3 2 8 2 3 2 2 4" xfId="24175" xr:uid="{27869619-41C8-4856-84C0-553CE39880B0}"/>
    <cellStyle name="Comma 3 3 2 8 2 3 2 3" xfId="4740" xr:uid="{0AC056A3-78E8-46E6-8D2D-727ED7C61C31}"/>
    <cellStyle name="Comma 3 3 2 8 2 3 2 3 2" xfId="50956" xr:uid="{AB2AAB1F-20A0-4B6B-9E01-F05DAC2F7FFE}"/>
    <cellStyle name="Comma 3 3 2 8 2 3 2 3 3" xfId="37566" xr:uid="{7FAD32F9-3044-4D13-AB7C-DFC3B8572805}"/>
    <cellStyle name="Comma 3 3 2 8 2 3 2 3 4" xfId="26801" xr:uid="{2A6B0ADD-699B-48AA-B112-026D9E373C9D}"/>
    <cellStyle name="Comma 3 3 2 8 2 3 2 4" xfId="9991" xr:uid="{452BA598-154F-4AAF-9FFC-9202382D1933}"/>
    <cellStyle name="Comma 3 3 2 8 2 3 2 4 2" xfId="53582" xr:uid="{4A8ADE3B-AF29-4364-9D55-37EE4E433FDC}"/>
    <cellStyle name="Comma 3 3 2 8 2 3 2 4 3" xfId="40192" xr:uid="{00CF0177-DA21-42F7-8DF8-F8C7A2F8E24C}"/>
    <cellStyle name="Comma 3 3 2 8 2 3 2 5" xfId="12617" xr:uid="{23452D10-0702-4E98-8400-6120EFE1C9FF}"/>
    <cellStyle name="Comma 3 3 2 8 2 3 2 5 2" xfId="56207" xr:uid="{325C6A3E-C4AD-4881-B57A-58FB131861BB}"/>
    <cellStyle name="Comma 3 3 2 8 2 3 2 5 3" xfId="42817" xr:uid="{40742ECA-E5A5-4F5D-8ACF-4DB8BDEDE600}"/>
    <cellStyle name="Comma 3 3 2 8 2 3 2 6" xfId="15770" xr:uid="{7097D245-0E64-4D3C-A8F0-BB62B8BE9DA2}"/>
    <cellStyle name="Comma 3 3 2 8 2 3 2 6 2" xfId="45443" xr:uid="{EBED9427-944C-48D6-8D4D-50A8D616DCCD}"/>
    <cellStyle name="Comma 3 3 2 8 2 3 2 7" xfId="58833" xr:uid="{A39CB763-A9DC-4B03-B433-184B6B7D8483}"/>
    <cellStyle name="Comma 3 3 2 8 2 3 2 8" xfId="61460" xr:uid="{308C05D8-F572-4A2E-8084-1AD8E0E5573B}"/>
    <cellStyle name="Comma 3 3 2 8 2 3 2 9" xfId="32053" xr:uid="{FACC2958-75F0-484E-872E-C9F4924FDE27}"/>
    <cellStyle name="Comma 3 3 2 8 2 3 3" xfId="6043" xr:uid="{C8D44E15-22AA-4C83-85CB-4538F07761FA}"/>
    <cellStyle name="Comma 3 3 2 8 2 3 3 2" xfId="17601" xr:uid="{F2176CFE-A1FF-4586-A087-FA74D681D822}"/>
    <cellStyle name="Comma 3 3 2 8 2 3 3 2 2" xfId="47008" xr:uid="{B973B859-D051-4C5D-8448-C383AA219D32}"/>
    <cellStyle name="Comma 3 3 2 8 2 3 3 2 3" xfId="28105" xr:uid="{C76242C9-FA7E-4A22-AC59-9E3082622B1A}"/>
    <cellStyle name="Comma 3 3 2 8 2 3 3 3" xfId="33618" xr:uid="{81E4496C-F81C-47C1-9FCC-A7BD959D931A}"/>
    <cellStyle name="Comma 3 3 2 8 2 3 3 4" xfId="22853" xr:uid="{5C80F9DB-75F3-430A-BD3F-F49845191FC5}"/>
    <cellStyle name="Comma 3 3 2 8 2 3 4" xfId="3418" xr:uid="{AB3D960B-75E5-4369-A9A9-C3752A105841}"/>
    <cellStyle name="Comma 3 3 2 8 2 3 4 2" xfId="49634" xr:uid="{61F10488-B0AF-4D6E-A0F1-D26735907BE2}"/>
    <cellStyle name="Comma 3 3 2 8 2 3 4 3" xfId="36244" xr:uid="{E4E1DBC5-7B71-43D6-9B0B-D9FC834E9D97}"/>
    <cellStyle name="Comma 3 3 2 8 2 3 4 4" xfId="25479" xr:uid="{39C4926A-D98E-4D6E-9963-0EB623226A09}"/>
    <cellStyle name="Comma 3 3 2 8 2 3 5" xfId="8669" xr:uid="{0F0C592B-C854-4784-9CCF-44A5B3C7AF28}"/>
    <cellStyle name="Comma 3 3 2 8 2 3 5 2" xfId="52260" xr:uid="{F27EE591-6D23-4E0E-8351-4B220E366832}"/>
    <cellStyle name="Comma 3 3 2 8 2 3 5 3" xfId="38870" xr:uid="{293E49D4-47F3-4694-819D-20656E750DA7}"/>
    <cellStyle name="Comma 3 3 2 8 2 3 6" xfId="11295" xr:uid="{86C1BCBE-81E5-4264-9046-700C80408E3D}"/>
    <cellStyle name="Comma 3 3 2 8 2 3 6 2" xfId="54885" xr:uid="{4AA96CC6-D5AF-4F11-AE0D-55BCFA5EDE97}"/>
    <cellStyle name="Comma 3 3 2 8 2 3 6 3" xfId="41495" xr:uid="{F46C028C-F544-42D3-97D0-F3EFAE4A9EA6}"/>
    <cellStyle name="Comma 3 3 2 8 2 3 7" xfId="14448" xr:uid="{C4D26BDF-7272-43C8-BA41-114AB8453375}"/>
    <cellStyle name="Comma 3 3 2 8 2 3 7 2" xfId="44121" xr:uid="{15A288EC-96A7-4D18-A10D-3F9354F4EACE}"/>
    <cellStyle name="Comma 3 3 2 8 2 3 8" xfId="57511" xr:uid="{1D6A88E1-0919-41CD-B57C-D0ED3D706D1D}"/>
    <cellStyle name="Comma 3 3 2 8 2 3 9" xfId="60138" xr:uid="{C29D4513-3297-4390-8695-A4A356F29F8E}"/>
    <cellStyle name="Comma 3 3 2 8 2 4" xfId="1050" xr:uid="{00000000-0005-0000-0000-0000D9000000}"/>
    <cellStyle name="Comma 3 3 2 8 2 4 10" xfId="30991" xr:uid="{6B1605B4-75F2-4D3D-B357-33405C323C16}"/>
    <cellStyle name="Comma 3 3 2 8 2 4 11" xfId="20487" xr:uid="{6D4F7DB8-3DB9-4E2E-9BF5-790F817F2399}"/>
    <cellStyle name="Comma 3 3 2 8 2 4 2" xfId="2373" xr:uid="{73A338C2-A46C-4C51-9756-72576D7E738E}"/>
    <cellStyle name="Comma 3 3 2 8 2 4 2 10" xfId="21809" xr:uid="{1B87AC0F-3D5A-4D48-95C3-1E3DB1C0E346}"/>
    <cellStyle name="Comma 3 3 2 8 2 4 2 2" xfId="7625" xr:uid="{AEEE1BFA-C85B-4B09-8804-F879B05D0694}"/>
    <cellStyle name="Comma 3 3 2 8 2 4 2 2 2" xfId="19183" xr:uid="{E6C6AE03-326B-470F-8963-A4297FAD6E49}"/>
    <cellStyle name="Comma 3 3 2 8 2 4 2 2 2 2" xfId="48590" xr:uid="{278B0BF8-2A8F-4009-96E4-01BAD0E719C9}"/>
    <cellStyle name="Comma 3 3 2 8 2 4 2 2 2 3" xfId="29687" xr:uid="{3CA046AE-2D02-44BA-9B72-9AACFE1A721E}"/>
    <cellStyle name="Comma 3 3 2 8 2 4 2 2 3" xfId="35200" xr:uid="{D7E06FEC-2049-4274-9B46-2DBE2E2B4888}"/>
    <cellStyle name="Comma 3 3 2 8 2 4 2 2 4" xfId="24435" xr:uid="{0D1809BC-3682-4F34-A6DA-535198E668CD}"/>
    <cellStyle name="Comma 3 3 2 8 2 4 2 3" xfId="5000" xr:uid="{25C27F1D-2EF6-4B09-A342-B9C797343AEE}"/>
    <cellStyle name="Comma 3 3 2 8 2 4 2 3 2" xfId="51216" xr:uid="{1BC0E5CD-6062-414B-9EFD-54A2AB4E4529}"/>
    <cellStyle name="Comma 3 3 2 8 2 4 2 3 3" xfId="37826" xr:uid="{68D12A0F-E2D0-4BEA-9CB6-6E878A6B5020}"/>
    <cellStyle name="Comma 3 3 2 8 2 4 2 3 4" xfId="27061" xr:uid="{CDCCFF74-018F-4263-A465-B63BC3464B0E}"/>
    <cellStyle name="Comma 3 3 2 8 2 4 2 4" xfId="10251" xr:uid="{FBF4FDE2-F90A-4AB0-8F6B-38A1C3CF2BC0}"/>
    <cellStyle name="Comma 3 3 2 8 2 4 2 4 2" xfId="53842" xr:uid="{E4332636-E82C-4E29-8B9E-9F957BAD162F}"/>
    <cellStyle name="Comma 3 3 2 8 2 4 2 4 3" xfId="40452" xr:uid="{C435BE7B-C6D1-445B-9FF1-DCD995B64F20}"/>
    <cellStyle name="Comma 3 3 2 8 2 4 2 5" xfId="12877" xr:uid="{5AE5F409-05EC-4452-A38E-74355B53E604}"/>
    <cellStyle name="Comma 3 3 2 8 2 4 2 5 2" xfId="56467" xr:uid="{5EA96777-FFB5-4200-BE6A-EC3D5977E497}"/>
    <cellStyle name="Comma 3 3 2 8 2 4 2 5 3" xfId="43077" xr:uid="{E4116B8E-45E5-46A4-8E0F-A313CEDEE414}"/>
    <cellStyle name="Comma 3 3 2 8 2 4 2 6" xfId="16030" xr:uid="{0BEA4FA8-7F73-4C04-A283-80312F372228}"/>
    <cellStyle name="Comma 3 3 2 8 2 4 2 6 2" xfId="45703" xr:uid="{B3D226CA-C973-4CA1-A56F-3D8471910559}"/>
    <cellStyle name="Comma 3 3 2 8 2 4 2 7" xfId="59093" xr:uid="{AC0AE308-0E37-4269-B222-970ADB3FE29E}"/>
    <cellStyle name="Comma 3 3 2 8 2 4 2 8" xfId="61720" xr:uid="{8ACD968C-C5F4-4B8D-B776-E85273396C9A}"/>
    <cellStyle name="Comma 3 3 2 8 2 4 2 9" xfId="32313" xr:uid="{C53FBE6D-2540-423A-AC3D-AC5AE6E4E55C}"/>
    <cellStyle name="Comma 3 3 2 8 2 4 3" xfId="6303" xr:uid="{86B5B682-D559-4F83-9030-D33BA7227FDE}"/>
    <cellStyle name="Comma 3 3 2 8 2 4 3 2" xfId="17861" xr:uid="{96A04A8C-2B04-4584-B2B0-E42AC5ECD726}"/>
    <cellStyle name="Comma 3 3 2 8 2 4 3 2 2" xfId="47268" xr:uid="{432224DD-35A0-4558-9EFF-CBEC07CD857D}"/>
    <cellStyle name="Comma 3 3 2 8 2 4 3 2 3" xfId="28365" xr:uid="{C7AFD491-68E4-4727-A669-244B09A43C9A}"/>
    <cellStyle name="Comma 3 3 2 8 2 4 3 3" xfId="33878" xr:uid="{C7793099-1A44-480B-A10C-0D02D8F2CE8A}"/>
    <cellStyle name="Comma 3 3 2 8 2 4 3 4" xfId="23113" xr:uid="{9107974F-66BD-42F6-AB0A-7CA504BB730B}"/>
    <cellStyle name="Comma 3 3 2 8 2 4 4" xfId="3678" xr:uid="{0BEC5847-5971-497F-A093-FB1AB8DFB6A6}"/>
    <cellStyle name="Comma 3 3 2 8 2 4 4 2" xfId="49894" xr:uid="{1478D163-814F-43ED-A2B4-07BC125D8C21}"/>
    <cellStyle name="Comma 3 3 2 8 2 4 4 3" xfId="36504" xr:uid="{8EF8D231-3C0F-4A63-BCD3-C7BA4BE6C41E}"/>
    <cellStyle name="Comma 3 3 2 8 2 4 4 4" xfId="25739" xr:uid="{B9F0E9E7-4BC5-4A66-AFDF-FBE72DC8093E}"/>
    <cellStyle name="Comma 3 3 2 8 2 4 5" xfId="8929" xr:uid="{00577871-CDA0-4260-B7B6-DC6313D1B5DB}"/>
    <cellStyle name="Comma 3 3 2 8 2 4 5 2" xfId="52520" xr:uid="{2B536C8C-71F9-4377-96D5-6E16DC5488C5}"/>
    <cellStyle name="Comma 3 3 2 8 2 4 5 3" xfId="39130" xr:uid="{57DF58E4-35E8-4407-A0B2-BAB9C7A4575B}"/>
    <cellStyle name="Comma 3 3 2 8 2 4 6" xfId="11555" xr:uid="{8082167E-D2A7-48CC-90F4-AB9543EA050C}"/>
    <cellStyle name="Comma 3 3 2 8 2 4 6 2" xfId="55145" xr:uid="{F2903609-1311-49E6-BE2F-E535898C1609}"/>
    <cellStyle name="Comma 3 3 2 8 2 4 6 3" xfId="41755" xr:uid="{49D3E1F3-A0AE-4C4F-ABE8-57095E3516B9}"/>
    <cellStyle name="Comma 3 3 2 8 2 4 7" xfId="14708" xr:uid="{0DFCD8ED-74C5-4794-9F2C-657411AEBCC7}"/>
    <cellStyle name="Comma 3 3 2 8 2 4 7 2" xfId="44381" xr:uid="{A817E5C1-77A8-4099-ACE7-1A6C5B041E20}"/>
    <cellStyle name="Comma 3 3 2 8 2 4 8" xfId="57771" xr:uid="{7A66C8AD-CB31-4A6C-A128-2CF7C0345DB9}"/>
    <cellStyle name="Comma 3 3 2 8 2 4 9" xfId="60398" xr:uid="{5028A081-25E0-4A51-8958-3CA9B9FB4363}"/>
    <cellStyle name="Comma 3 3 2 8 2 5" xfId="1330" xr:uid="{4F3CB2D1-F739-4A7C-AAC4-AE4C5FFE337C}"/>
    <cellStyle name="Comma 3 3 2 8 2 5 10" xfId="20767" xr:uid="{E6188B6E-22FD-404B-A4FA-A20D45FC9CA3}"/>
    <cellStyle name="Comma 3 3 2 8 2 5 2" xfId="6583" xr:uid="{72C98C4E-77D2-4680-A132-B075DF423D7B}"/>
    <cellStyle name="Comma 3 3 2 8 2 5 2 2" xfId="18141" xr:uid="{0FCB9F65-5AF8-42C2-A3D8-DDB24245B3FC}"/>
    <cellStyle name="Comma 3 3 2 8 2 5 2 2 2" xfId="47548" xr:uid="{52F65503-D897-49BD-B78E-0C0693326875}"/>
    <cellStyle name="Comma 3 3 2 8 2 5 2 2 3" xfId="28645" xr:uid="{B4C59065-F04D-4E79-9ACD-28BEE72EC1A9}"/>
    <cellStyle name="Comma 3 3 2 8 2 5 2 3" xfId="34158" xr:uid="{38D09460-7BB2-4282-9FEB-FD4E68D6F822}"/>
    <cellStyle name="Comma 3 3 2 8 2 5 2 4" xfId="23393" xr:uid="{8D10DB96-ADBA-430B-A897-EA42509AC49B}"/>
    <cellStyle name="Comma 3 3 2 8 2 5 3" xfId="3958" xr:uid="{D0ABED42-B344-4728-A42E-47AA41E432D0}"/>
    <cellStyle name="Comma 3 3 2 8 2 5 3 2" xfId="50174" xr:uid="{37B1FB75-9A73-458B-AED6-B60CA294C55A}"/>
    <cellStyle name="Comma 3 3 2 8 2 5 3 3" xfId="36784" xr:uid="{545BC097-32FE-4F47-AEA7-FBB8A3C22E79}"/>
    <cellStyle name="Comma 3 3 2 8 2 5 3 4" xfId="26019" xr:uid="{FC6709D1-2BEF-4269-B01A-6AAA0D541634}"/>
    <cellStyle name="Comma 3 3 2 8 2 5 4" xfId="9209" xr:uid="{DA3F594F-AB25-4B64-B175-1798AB7443D9}"/>
    <cellStyle name="Comma 3 3 2 8 2 5 4 2" xfId="52800" xr:uid="{E86FA468-3908-4F12-B054-EC4796C0A3F9}"/>
    <cellStyle name="Comma 3 3 2 8 2 5 4 3" xfId="39410" xr:uid="{3C9F274E-E2AE-4099-9FDA-602C53A3224B}"/>
    <cellStyle name="Comma 3 3 2 8 2 5 5" xfId="11835" xr:uid="{8F352683-F914-4748-B58C-8B6617706482}"/>
    <cellStyle name="Comma 3 3 2 8 2 5 5 2" xfId="55425" xr:uid="{76BEC4BC-A940-4A11-9025-2741ADC73096}"/>
    <cellStyle name="Comma 3 3 2 8 2 5 5 3" xfId="42035" xr:uid="{B113840F-A1F1-48B1-85F9-D6AB0EE25010}"/>
    <cellStyle name="Comma 3 3 2 8 2 5 6" xfId="14988" xr:uid="{0744678C-D1BD-4A4B-807C-98E2BF62DBBE}"/>
    <cellStyle name="Comma 3 3 2 8 2 5 6 2" xfId="44661" xr:uid="{8DBE79CE-2D5C-4DA6-B1A8-9188AAB15552}"/>
    <cellStyle name="Comma 3 3 2 8 2 5 7" xfId="58051" xr:uid="{9C26E1C8-E97A-467B-8F9B-C628C80528BF}"/>
    <cellStyle name="Comma 3 3 2 8 2 5 8" xfId="60678" xr:uid="{BC6DCB13-4CBD-4B20-95E1-F9E994448267}"/>
    <cellStyle name="Comma 3 3 2 8 2 5 9" xfId="31271" xr:uid="{E3928B97-86D1-4980-B7A4-C4C7A21790EF}"/>
    <cellStyle name="Comma 3 3 2 8 2 6" xfId="1593" xr:uid="{EC39759D-6E6A-496C-805F-B57181F1BF5B}"/>
    <cellStyle name="Comma 3 3 2 8 2 6 10" xfId="21029" xr:uid="{2E7549E9-2F64-4F61-B841-E00DEA3EBED5}"/>
    <cellStyle name="Comma 3 3 2 8 2 6 2" xfId="6845" xr:uid="{83874F6D-2840-4B10-868A-23C7DEE62750}"/>
    <cellStyle name="Comma 3 3 2 8 2 6 2 2" xfId="18403" xr:uid="{744DBC68-3E53-4782-99C3-AF3B150F6044}"/>
    <cellStyle name="Comma 3 3 2 8 2 6 2 2 2" xfId="47810" xr:uid="{69B4EBE7-244F-43D0-B6D3-54CDB7EE7DFB}"/>
    <cellStyle name="Comma 3 3 2 8 2 6 2 2 3" xfId="28907" xr:uid="{9B27C9DE-811F-4BEB-9B05-BBC54B0410DB}"/>
    <cellStyle name="Comma 3 3 2 8 2 6 2 3" xfId="34420" xr:uid="{350F1056-E07E-49C8-8FFF-9B43D6F90D82}"/>
    <cellStyle name="Comma 3 3 2 8 2 6 2 4" xfId="23655" xr:uid="{440D55E1-2073-4245-9234-59ADEA8FE806}"/>
    <cellStyle name="Comma 3 3 2 8 2 6 3" xfId="4220" xr:uid="{9C5695CF-A446-4EF0-8E9C-5322AA095AFA}"/>
    <cellStyle name="Comma 3 3 2 8 2 6 3 2" xfId="50436" xr:uid="{C77E2A1A-4488-4354-86B5-E599938F29F0}"/>
    <cellStyle name="Comma 3 3 2 8 2 6 3 3" xfId="37046" xr:uid="{3FB4AB65-EC5F-4C5A-A5FC-2915EF42B7E6}"/>
    <cellStyle name="Comma 3 3 2 8 2 6 3 4" xfId="26281" xr:uid="{9DBEF9AE-B87C-4880-88F2-99ECF0B7F726}"/>
    <cellStyle name="Comma 3 3 2 8 2 6 4" xfId="9471" xr:uid="{5BDE97FC-9BDB-4F8C-BEF2-722E65922F71}"/>
    <cellStyle name="Comma 3 3 2 8 2 6 4 2" xfId="53062" xr:uid="{B25663A4-590D-4021-9ECA-07A05CA9C75E}"/>
    <cellStyle name="Comma 3 3 2 8 2 6 4 3" xfId="39672" xr:uid="{3C5CEE1F-C285-4108-B516-71C34936534A}"/>
    <cellStyle name="Comma 3 3 2 8 2 6 5" xfId="12097" xr:uid="{C20C8932-E99B-40D0-9964-CBB53885F7EC}"/>
    <cellStyle name="Comma 3 3 2 8 2 6 5 2" xfId="55687" xr:uid="{AFC0BECE-3FC1-4C3D-8CAE-3B3F075E5448}"/>
    <cellStyle name="Comma 3 3 2 8 2 6 5 3" xfId="42297" xr:uid="{7CF6FCD4-C7FC-4484-8728-65B20DA4FEA7}"/>
    <cellStyle name="Comma 3 3 2 8 2 6 6" xfId="15250" xr:uid="{6C45998F-F176-48FB-AFDF-D4450291B81F}"/>
    <cellStyle name="Comma 3 3 2 8 2 6 6 2" xfId="44923" xr:uid="{AC99CF21-77F2-46EA-AC4E-5445EDD1D040}"/>
    <cellStyle name="Comma 3 3 2 8 2 6 7" xfId="58313" xr:uid="{0CD36300-A76F-4CC4-BA39-6B56542168CF}"/>
    <cellStyle name="Comma 3 3 2 8 2 6 8" xfId="60940" xr:uid="{C585734C-AD80-474C-8391-411F7B1A5F7F}"/>
    <cellStyle name="Comma 3 3 2 8 2 6 9" xfId="31533" xr:uid="{641C7540-C5D3-4EB6-8449-4219FE38D6C3}"/>
    <cellStyle name="Comma 3 3 2 8 2 7" xfId="2636" xr:uid="{CF8DA38E-2862-4F07-B9B9-D5A9363D71AE}"/>
    <cellStyle name="Comma 3 3 2 8 2 7 10" xfId="22071" xr:uid="{94354364-42F6-4C17-B4ED-0D8C1B93B8FC}"/>
    <cellStyle name="Comma 3 3 2 8 2 7 2" xfId="7887" xr:uid="{F3DC6144-AD2A-4C9E-829E-56366BA7D1A7}"/>
    <cellStyle name="Comma 3 3 2 8 2 7 2 2" xfId="19445" xr:uid="{C77AFEA9-AE85-476E-A8B8-E9016605FD1F}"/>
    <cellStyle name="Comma 3 3 2 8 2 7 2 2 2" xfId="48852" xr:uid="{AB38ADA4-4543-4FB4-9B95-F022DE2996DF}"/>
    <cellStyle name="Comma 3 3 2 8 2 7 2 2 3" xfId="29949" xr:uid="{9FF587FD-970F-4965-A59B-436BCD6E1E4F}"/>
    <cellStyle name="Comma 3 3 2 8 2 7 2 3" xfId="35462" xr:uid="{88E3A77B-2DAB-4FF9-BF7E-D830267E75F7}"/>
    <cellStyle name="Comma 3 3 2 8 2 7 2 4" xfId="24697" xr:uid="{654741A0-99B5-45F7-B38F-AFC1ECB6E890}"/>
    <cellStyle name="Comma 3 3 2 8 2 7 3" xfId="5262" xr:uid="{21626B08-D1F5-4C47-8D46-60C29275B115}"/>
    <cellStyle name="Comma 3 3 2 8 2 7 3 2" xfId="51478" xr:uid="{DDBE8EC4-6531-425B-8559-D51448E921F3}"/>
    <cellStyle name="Comma 3 3 2 8 2 7 3 3" xfId="38088" xr:uid="{9BCD810D-7D2C-4211-B905-3F300BE7BE3B}"/>
    <cellStyle name="Comma 3 3 2 8 2 7 3 4" xfId="27323" xr:uid="{A9423A50-526B-475D-AFD2-D4A2871A2A25}"/>
    <cellStyle name="Comma 3 3 2 8 2 7 4" xfId="10513" xr:uid="{88B0DC73-E427-4930-ACA7-04827733455F}"/>
    <cellStyle name="Comma 3 3 2 8 2 7 4 2" xfId="54104" xr:uid="{56B7AECE-A696-478D-BC31-9137787ECE81}"/>
    <cellStyle name="Comma 3 3 2 8 2 7 4 3" xfId="40714" xr:uid="{E0604118-1136-44B6-886C-B3EA7BA4496B}"/>
    <cellStyle name="Comma 3 3 2 8 2 7 5" xfId="13139" xr:uid="{2E4F6E37-AA1F-4353-8D52-2982E1F680EB}"/>
    <cellStyle name="Comma 3 3 2 8 2 7 5 2" xfId="56729" xr:uid="{7D416867-1AE8-4C43-B86F-96A1EBD2E543}"/>
    <cellStyle name="Comma 3 3 2 8 2 7 5 3" xfId="43339" xr:uid="{F3F5404B-1CC0-486B-96D1-ADD1F0218503}"/>
    <cellStyle name="Comma 3 3 2 8 2 7 6" xfId="16292" xr:uid="{6E704BF3-0841-4853-B0BB-EDE02DFDA08D}"/>
    <cellStyle name="Comma 3 3 2 8 2 7 6 2" xfId="45965" xr:uid="{4D8CFC2F-03E6-48C8-AE09-5C3AF8947C66}"/>
    <cellStyle name="Comma 3 3 2 8 2 7 7" xfId="59355" xr:uid="{29627DD7-606C-403B-81E3-A098D9324070}"/>
    <cellStyle name="Comma 3 3 2 8 2 7 8" xfId="61982" xr:uid="{FAB618CB-ED34-43C3-90C9-E805004E75FB}"/>
    <cellStyle name="Comma 3 3 2 8 2 7 9" xfId="32575" xr:uid="{860FD343-F919-4D75-AB16-75ADFDF87B28}"/>
    <cellStyle name="Comma 3 3 2 8 2 8" xfId="5523" xr:uid="{C38F45B9-D92A-436D-8E67-6BD734E70BD8}"/>
    <cellStyle name="Comma 3 3 2 8 2 8 2" xfId="17081" xr:uid="{423DFD50-9734-4284-A3FA-2EB4C8AB0FA8}"/>
    <cellStyle name="Comma 3 3 2 8 2 8 2 2" xfId="46227" xr:uid="{AECB6347-9F0D-4140-AE50-51B9DA31EC51}"/>
    <cellStyle name="Comma 3 3 2 8 2 8 2 3" xfId="27585" xr:uid="{8511EEDD-EE4B-4DA7-85AC-34450560FDBB}"/>
    <cellStyle name="Comma 3 3 2 8 2 8 3" xfId="13928" xr:uid="{FFF20744-0258-44F6-BD9F-84AB4DA8388D}"/>
    <cellStyle name="Comma 3 3 2 8 2 8 3 2" xfId="32837" xr:uid="{29571CA3-E3EF-4814-B00B-ABA316DA93C4}"/>
    <cellStyle name="Comma 3 3 2 8 2 8 4" xfId="22333" xr:uid="{D494C5E9-2878-41FA-89D4-CA4D55B2B55A}"/>
    <cellStyle name="Comma 3 3 2 8 2 9" xfId="2898" xr:uid="{0FE98711-76FC-43DA-A56C-E1743298C5C5}"/>
    <cellStyle name="Comma 3 3 2 8 2 9 2" xfId="16553" xr:uid="{D74C3A84-DAB7-4ECF-9A67-F46505C11341}"/>
    <cellStyle name="Comma 3 3 2 8 2 9 2 2" xfId="46488" xr:uid="{24AF41D0-9EA4-4A8E-BC4E-74EF73915A30}"/>
    <cellStyle name="Comma 3 3 2 8 2 9 3" xfId="33098" xr:uid="{1392A3E8-0714-406D-9E0A-105240CB333F}"/>
    <cellStyle name="Comma 3 3 2 8 2 9 4" xfId="24959" xr:uid="{F165B30B-FCB5-4139-8867-2513204DDFC5}"/>
    <cellStyle name="Comma 3 3 2 8 3" xfId="392" xr:uid="{00000000-0005-0000-0000-0000DA000000}"/>
    <cellStyle name="Comma 3 3 2 8 3 10" xfId="30333" xr:uid="{4F2F3409-B25F-4FC6-BD2D-FC0DA949B1C1}"/>
    <cellStyle name="Comma 3 3 2 8 3 11" xfId="19829" xr:uid="{C565D271-D0FD-4C63-BE87-0A6973BC7061}"/>
    <cellStyle name="Comma 3 3 2 8 3 2" xfId="1715" xr:uid="{22A247C6-A8DC-4086-A5D5-34F166BADC96}"/>
    <cellStyle name="Comma 3 3 2 8 3 2 10" xfId="21151" xr:uid="{B8CACD4E-FD44-4DED-A973-D64A269D2B45}"/>
    <cellStyle name="Comma 3 3 2 8 3 2 2" xfId="6967" xr:uid="{BD5725B1-4AA1-4AD8-9350-9B1A00F446B5}"/>
    <cellStyle name="Comma 3 3 2 8 3 2 2 2" xfId="18525" xr:uid="{CC21EA25-75B0-4791-ABC4-09F4FAE8AEF6}"/>
    <cellStyle name="Comma 3 3 2 8 3 2 2 2 2" xfId="47932" xr:uid="{A9BD81A8-A2F0-4531-9568-19E1B3A987F7}"/>
    <cellStyle name="Comma 3 3 2 8 3 2 2 2 3" xfId="29029" xr:uid="{39366141-9373-482A-AA47-D24D099F39AA}"/>
    <cellStyle name="Comma 3 3 2 8 3 2 2 3" xfId="34542" xr:uid="{1CE87785-E51F-4E85-8883-C2E6A27D7BCD}"/>
    <cellStyle name="Comma 3 3 2 8 3 2 2 4" xfId="23777" xr:uid="{379814E7-EE28-4823-8F47-300EFDA549AA}"/>
    <cellStyle name="Comma 3 3 2 8 3 2 3" xfId="4342" xr:uid="{97950547-6AB7-4697-994F-5BB5DFE54C00}"/>
    <cellStyle name="Comma 3 3 2 8 3 2 3 2" xfId="50558" xr:uid="{6A16297C-73F6-4246-AFEE-03D7350B602E}"/>
    <cellStyle name="Comma 3 3 2 8 3 2 3 3" xfId="37168" xr:uid="{0019DBEC-C49B-4146-A347-C04D1E22E3D1}"/>
    <cellStyle name="Comma 3 3 2 8 3 2 3 4" xfId="26403" xr:uid="{1C5CE0C2-2F93-49FE-8D07-8CE4B93A1669}"/>
    <cellStyle name="Comma 3 3 2 8 3 2 4" xfId="9593" xr:uid="{8DF14616-1453-4FFF-AE3D-7616D43FD3B9}"/>
    <cellStyle name="Comma 3 3 2 8 3 2 4 2" xfId="53184" xr:uid="{45C61327-16FD-4AD8-99DF-D00E6BE6722C}"/>
    <cellStyle name="Comma 3 3 2 8 3 2 4 3" xfId="39794" xr:uid="{9CAC7593-C182-4860-92ED-BC537E7CC3F8}"/>
    <cellStyle name="Comma 3 3 2 8 3 2 5" xfId="12219" xr:uid="{C3FFD1E0-0587-4BEE-B4CF-9B05A40D1A57}"/>
    <cellStyle name="Comma 3 3 2 8 3 2 5 2" xfId="55809" xr:uid="{D6B8F1BF-A8B1-4A4D-8C15-74DCF7D7065D}"/>
    <cellStyle name="Comma 3 3 2 8 3 2 5 3" xfId="42419" xr:uid="{AC774C42-38E9-4CAC-9D59-C487FEC09BEA}"/>
    <cellStyle name="Comma 3 3 2 8 3 2 6" xfId="15372" xr:uid="{17966F38-3BF1-4F6E-B069-5A2D63EC9F93}"/>
    <cellStyle name="Comma 3 3 2 8 3 2 6 2" xfId="45045" xr:uid="{45163F52-F722-4DAC-ADB4-C45C7BA856F1}"/>
    <cellStyle name="Comma 3 3 2 8 3 2 7" xfId="58435" xr:uid="{98EBA484-E2C6-45BC-B87D-B97E98E7128E}"/>
    <cellStyle name="Comma 3 3 2 8 3 2 8" xfId="61062" xr:uid="{38AA2196-4EC4-4085-895F-0A71930F3F9E}"/>
    <cellStyle name="Comma 3 3 2 8 3 2 9" xfId="31655" xr:uid="{EDED2039-77CB-436D-95DB-371A94FB640A}"/>
    <cellStyle name="Comma 3 3 2 8 3 3" xfId="5645" xr:uid="{DA5344A2-0938-4CCA-9CA3-75F51FAE25E2}"/>
    <cellStyle name="Comma 3 3 2 8 3 3 2" xfId="17203" xr:uid="{E82FCBCF-B299-4787-BC9C-F393010B7B37}"/>
    <cellStyle name="Comma 3 3 2 8 3 3 2 2" xfId="46610" xr:uid="{D99F2790-D3DB-4033-98E2-8FA3DCC826AC}"/>
    <cellStyle name="Comma 3 3 2 8 3 3 2 3" xfId="27707" xr:uid="{42CA3B2C-9404-4E53-811E-514165FE6A00}"/>
    <cellStyle name="Comma 3 3 2 8 3 3 3" xfId="14050" xr:uid="{E6DB1B6A-3CE9-4D89-B1CF-C10D9C797846}"/>
    <cellStyle name="Comma 3 3 2 8 3 3 3 2" xfId="33220" xr:uid="{5834887A-70CF-4FAC-A078-BABF5518B65A}"/>
    <cellStyle name="Comma 3 3 2 8 3 3 4" xfId="22455" xr:uid="{E765FA42-110F-47A5-AB33-CDAB2E524FE1}"/>
    <cellStyle name="Comma 3 3 2 8 3 4" xfId="3020" xr:uid="{AC20B89B-B96B-47B8-AECB-A167C85D78C4}"/>
    <cellStyle name="Comma 3 3 2 8 3 4 2" xfId="16675" xr:uid="{EC0ED434-1FE7-453B-B9CF-F6F89FF1D8C3}"/>
    <cellStyle name="Comma 3 3 2 8 3 4 2 2" xfId="49236" xr:uid="{D14F8361-965C-4A14-8ACB-0C1640C8F13A}"/>
    <cellStyle name="Comma 3 3 2 8 3 4 3" xfId="35846" xr:uid="{EECD96C7-38D2-4C5F-A088-DDC8150DE49C}"/>
    <cellStyle name="Comma 3 3 2 8 3 4 4" xfId="25081" xr:uid="{DD32C6B8-FE37-41C4-945D-296BEE0958B5}"/>
    <cellStyle name="Comma 3 3 2 8 3 5" xfId="8271" xr:uid="{858F330E-04A8-40D3-BCE6-5B061C01CA41}"/>
    <cellStyle name="Comma 3 3 2 8 3 5 2" xfId="51862" xr:uid="{AC5DAE58-1BB8-446D-B269-B3BE8A8647F6}"/>
    <cellStyle name="Comma 3 3 2 8 3 5 3" xfId="38472" xr:uid="{FA711336-CDFC-4CD4-99B2-0F91B9F1AD99}"/>
    <cellStyle name="Comma 3 3 2 8 3 6" xfId="10897" xr:uid="{55E21BC1-B1FD-499D-9611-D39E82433248}"/>
    <cellStyle name="Comma 3 3 2 8 3 6 2" xfId="54487" xr:uid="{68DC0A19-31DD-4F0D-98A4-4B4FD658325E}"/>
    <cellStyle name="Comma 3 3 2 8 3 6 3" xfId="41097" xr:uid="{19384D57-2597-44F7-BE59-8DC8B241F5EE}"/>
    <cellStyle name="Comma 3 3 2 8 3 7" xfId="13522" xr:uid="{04026C97-5EB5-41F9-B74F-DAD8C9655613}"/>
    <cellStyle name="Comma 3 3 2 8 3 7 2" xfId="43723" xr:uid="{C1C0DA2A-B20C-4D73-8936-1C8F943B86AA}"/>
    <cellStyle name="Comma 3 3 2 8 3 8" xfId="57113" xr:uid="{0D5B2D3D-42B3-47E2-A307-B8891B3B751C}"/>
    <cellStyle name="Comma 3 3 2 8 3 9" xfId="59740" xr:uid="{AC5F7484-136E-4C78-93B0-E42EEA0A95E2}"/>
    <cellStyle name="Comma 3 3 2 8 4" xfId="652" xr:uid="{00000000-0005-0000-0000-0000DB000000}"/>
    <cellStyle name="Comma 3 3 2 8 4 10" xfId="30593" xr:uid="{E1C825F8-B457-4D0D-B427-8965F3D7FA58}"/>
    <cellStyle name="Comma 3 3 2 8 4 11" xfId="20089" xr:uid="{9D18C3C8-3731-4645-8EDB-5E400A169069}"/>
    <cellStyle name="Comma 3 3 2 8 4 2" xfId="1975" xr:uid="{44C708DC-B3C5-4AC5-BB40-C0CC9B034FE0}"/>
    <cellStyle name="Comma 3 3 2 8 4 2 10" xfId="21411" xr:uid="{5DAA2149-5A70-4957-A018-8420F780DDD1}"/>
    <cellStyle name="Comma 3 3 2 8 4 2 2" xfId="7227" xr:uid="{8FA16158-BD53-4FFE-A012-CBD31C94A877}"/>
    <cellStyle name="Comma 3 3 2 8 4 2 2 2" xfId="18785" xr:uid="{1FE2CDA2-9511-4741-81BD-947CCCDC951B}"/>
    <cellStyle name="Comma 3 3 2 8 4 2 2 2 2" xfId="48192" xr:uid="{2E055125-B598-418E-AFBF-000D2C5AD886}"/>
    <cellStyle name="Comma 3 3 2 8 4 2 2 2 3" xfId="29289" xr:uid="{DEE94A1C-DEFF-4552-807F-BB65C9FF742F}"/>
    <cellStyle name="Comma 3 3 2 8 4 2 2 3" xfId="34802" xr:uid="{568D8580-40C2-4311-B63F-B8406E9C0B92}"/>
    <cellStyle name="Comma 3 3 2 8 4 2 2 4" xfId="24037" xr:uid="{7D7E3CC4-8B70-406B-BD7D-CCFA9F1DC348}"/>
    <cellStyle name="Comma 3 3 2 8 4 2 3" xfId="4602" xr:uid="{14521B21-056A-4ABE-8A67-1A3F38257330}"/>
    <cellStyle name="Comma 3 3 2 8 4 2 3 2" xfId="50818" xr:uid="{50E4461F-99BA-4CD3-B669-0DCF703E28F5}"/>
    <cellStyle name="Comma 3 3 2 8 4 2 3 3" xfId="37428" xr:uid="{324C73BD-7BCB-4B25-9ED9-502E10A8F5E9}"/>
    <cellStyle name="Comma 3 3 2 8 4 2 3 4" xfId="26663" xr:uid="{F0D156BC-32C5-40FD-B0CE-C01FD70DBB27}"/>
    <cellStyle name="Comma 3 3 2 8 4 2 4" xfId="9853" xr:uid="{BDC00038-2721-4E3A-B13F-5334A8143847}"/>
    <cellStyle name="Comma 3 3 2 8 4 2 4 2" xfId="53444" xr:uid="{4319701F-F9DC-44B3-AC31-192587E34476}"/>
    <cellStyle name="Comma 3 3 2 8 4 2 4 3" xfId="40054" xr:uid="{F1D34CB1-CEB4-4D8B-AAB3-B6BA88CA7DA2}"/>
    <cellStyle name="Comma 3 3 2 8 4 2 5" xfId="12479" xr:uid="{4F1D767A-ADDC-471F-A93A-FC0675BD83C7}"/>
    <cellStyle name="Comma 3 3 2 8 4 2 5 2" xfId="56069" xr:uid="{F1AA5AB7-D474-4F7A-8BB9-68D1FB1ED316}"/>
    <cellStyle name="Comma 3 3 2 8 4 2 5 3" xfId="42679" xr:uid="{2B09BC7A-4067-4643-86DE-0863CAA85D33}"/>
    <cellStyle name="Comma 3 3 2 8 4 2 6" xfId="15632" xr:uid="{198252A0-AC1D-4308-A6B9-9D4AB39E640E}"/>
    <cellStyle name="Comma 3 3 2 8 4 2 6 2" xfId="45305" xr:uid="{82D98D83-CCE2-4075-9096-C176334914A8}"/>
    <cellStyle name="Comma 3 3 2 8 4 2 7" xfId="58695" xr:uid="{0EE0A791-6D10-4BEC-9EAE-F53C2EBEF209}"/>
    <cellStyle name="Comma 3 3 2 8 4 2 8" xfId="61322" xr:uid="{8AFC091B-24D7-4FB0-B524-4AB01D780163}"/>
    <cellStyle name="Comma 3 3 2 8 4 2 9" xfId="31915" xr:uid="{BDE70EAB-ABA9-4CBD-A061-4749ABEFA78F}"/>
    <cellStyle name="Comma 3 3 2 8 4 3" xfId="5905" xr:uid="{BACA4CF7-C09B-401C-9E9A-E600961C996E}"/>
    <cellStyle name="Comma 3 3 2 8 4 3 2" xfId="17463" xr:uid="{5CF37CEF-0C59-47E6-946C-4F5AC418BEE6}"/>
    <cellStyle name="Comma 3 3 2 8 4 3 2 2" xfId="46870" xr:uid="{E58FCF25-D1F2-4238-819B-E3E20A321E22}"/>
    <cellStyle name="Comma 3 3 2 8 4 3 2 3" xfId="27967" xr:uid="{181A453D-09C3-439F-8912-E20278C510D1}"/>
    <cellStyle name="Comma 3 3 2 8 4 3 3" xfId="33480" xr:uid="{BE2B38DE-02C8-4DB9-8FED-1CB05D3C9495}"/>
    <cellStyle name="Comma 3 3 2 8 4 3 4" xfId="22715" xr:uid="{049CBB61-DB00-45A4-80F0-556CE518BEC5}"/>
    <cellStyle name="Comma 3 3 2 8 4 4" xfId="3280" xr:uid="{AD4C0D76-11E7-4CB7-B792-0B79EA183FB3}"/>
    <cellStyle name="Comma 3 3 2 8 4 4 2" xfId="49496" xr:uid="{D4CA886E-663B-4C85-BD1B-32EBE06DBB4B}"/>
    <cellStyle name="Comma 3 3 2 8 4 4 3" xfId="36106" xr:uid="{A411D626-6EB8-4A98-A9C2-0A61F4D527A3}"/>
    <cellStyle name="Comma 3 3 2 8 4 4 4" xfId="25341" xr:uid="{0FB311AC-8768-4FCC-B2FA-BB7AB58AE13A}"/>
    <cellStyle name="Comma 3 3 2 8 4 5" xfId="8531" xr:uid="{C6067808-C578-4E88-B00A-9BFFB9776B56}"/>
    <cellStyle name="Comma 3 3 2 8 4 5 2" xfId="52122" xr:uid="{CF916470-1373-4107-9639-1C32234040FF}"/>
    <cellStyle name="Comma 3 3 2 8 4 5 3" xfId="38732" xr:uid="{5AB61BE6-52A3-43C5-9BFC-A020083FE468}"/>
    <cellStyle name="Comma 3 3 2 8 4 6" xfId="11157" xr:uid="{9023AA2F-69FB-4701-B5E0-6E9485DA68E9}"/>
    <cellStyle name="Comma 3 3 2 8 4 6 2" xfId="54747" xr:uid="{B46264BA-E6FB-4E27-883D-0DEC14B23C7F}"/>
    <cellStyle name="Comma 3 3 2 8 4 6 3" xfId="41357" xr:uid="{78B08247-15A1-456C-B4E3-81DA5CAFD2FD}"/>
    <cellStyle name="Comma 3 3 2 8 4 7" xfId="14310" xr:uid="{49371652-6591-4BD6-B726-800382501930}"/>
    <cellStyle name="Comma 3 3 2 8 4 7 2" xfId="43983" xr:uid="{A5ADC0B1-CE2C-41CC-AA5A-DBC0599542D2}"/>
    <cellStyle name="Comma 3 3 2 8 4 8" xfId="57373" xr:uid="{5ED6C704-4CD6-45D2-817A-85CD0084573A}"/>
    <cellStyle name="Comma 3 3 2 8 4 9" xfId="60000" xr:uid="{0A249800-59C3-4347-B7B3-B10FA0F82735}"/>
    <cellStyle name="Comma 3 3 2 8 5" xfId="912" xr:uid="{00000000-0005-0000-0000-0000DC000000}"/>
    <cellStyle name="Comma 3 3 2 8 5 10" xfId="30853" xr:uid="{061D8B6C-492B-4EFF-B9B7-F0FA56A91966}"/>
    <cellStyle name="Comma 3 3 2 8 5 11" xfId="20349" xr:uid="{DBB13832-5152-4D71-8C5E-4C2E72D6A571}"/>
    <cellStyle name="Comma 3 3 2 8 5 2" xfId="2235" xr:uid="{7E26EA9A-8076-4DE6-BA12-024FF1C5D31D}"/>
    <cellStyle name="Comma 3 3 2 8 5 2 10" xfId="21671" xr:uid="{A7277C5D-1871-4891-A35E-B2136389222A}"/>
    <cellStyle name="Comma 3 3 2 8 5 2 2" xfId="7487" xr:uid="{5EA6F656-0CB2-423C-9358-9EDCC79C587F}"/>
    <cellStyle name="Comma 3 3 2 8 5 2 2 2" xfId="19045" xr:uid="{C2AB5F80-9784-4006-8875-95554A7E95EB}"/>
    <cellStyle name="Comma 3 3 2 8 5 2 2 2 2" xfId="48452" xr:uid="{115BB8D8-48EC-45C9-9D91-E141DAB431B2}"/>
    <cellStyle name="Comma 3 3 2 8 5 2 2 2 3" xfId="29549" xr:uid="{DC62FFA7-5007-4E0A-BC22-CB09E7D26E1D}"/>
    <cellStyle name="Comma 3 3 2 8 5 2 2 3" xfId="35062" xr:uid="{95645FEB-FECB-4BF9-A93C-10250A784FEE}"/>
    <cellStyle name="Comma 3 3 2 8 5 2 2 4" xfId="24297" xr:uid="{6C981924-F03D-47A5-9AAB-4BFDD3E9A962}"/>
    <cellStyle name="Comma 3 3 2 8 5 2 3" xfId="4862" xr:uid="{B548EFB6-0423-4A7D-8359-568694F0705F}"/>
    <cellStyle name="Comma 3 3 2 8 5 2 3 2" xfId="51078" xr:uid="{3AF49BA3-FE66-4C27-8B07-18996481D21A}"/>
    <cellStyle name="Comma 3 3 2 8 5 2 3 3" xfId="37688" xr:uid="{B565234C-5F97-4BC8-97E5-2AD24BB0371C}"/>
    <cellStyle name="Comma 3 3 2 8 5 2 3 4" xfId="26923" xr:uid="{CCF27301-9E0C-42B3-8157-6D0B9F02E50F}"/>
    <cellStyle name="Comma 3 3 2 8 5 2 4" xfId="10113" xr:uid="{EDD512C4-D54D-4365-B377-8C51510F2643}"/>
    <cellStyle name="Comma 3 3 2 8 5 2 4 2" xfId="53704" xr:uid="{A3DC647F-4613-4E10-B89F-D46A0C6B715D}"/>
    <cellStyle name="Comma 3 3 2 8 5 2 4 3" xfId="40314" xr:uid="{5DCAD637-FCD8-487C-B845-0D148EA02C18}"/>
    <cellStyle name="Comma 3 3 2 8 5 2 5" xfId="12739" xr:uid="{6D31E473-3755-48A3-A107-AD7236D3F8C1}"/>
    <cellStyle name="Comma 3 3 2 8 5 2 5 2" xfId="56329" xr:uid="{38558B9B-2C88-4E33-8068-7DE5C6A57928}"/>
    <cellStyle name="Comma 3 3 2 8 5 2 5 3" xfId="42939" xr:uid="{84306E95-AF68-4303-B777-CB38690616D3}"/>
    <cellStyle name="Comma 3 3 2 8 5 2 6" xfId="15892" xr:uid="{1F21333E-6A9F-4443-A03F-DA1985687BDA}"/>
    <cellStyle name="Comma 3 3 2 8 5 2 6 2" xfId="45565" xr:uid="{035A2D0A-1A47-4317-95AF-C9ED59BED04E}"/>
    <cellStyle name="Comma 3 3 2 8 5 2 7" xfId="58955" xr:uid="{5D58A730-9C6B-43E7-9383-173FBF8860B1}"/>
    <cellStyle name="Comma 3 3 2 8 5 2 8" xfId="61582" xr:uid="{9899A0C3-E2E9-4BB9-99FD-A281DDC42B2D}"/>
    <cellStyle name="Comma 3 3 2 8 5 2 9" xfId="32175" xr:uid="{C3C63CA7-6FFF-4DBB-819A-CAADDC5A43F4}"/>
    <cellStyle name="Comma 3 3 2 8 5 3" xfId="6165" xr:uid="{7EEEBF69-7E33-4849-A29D-FB2056AA4EA1}"/>
    <cellStyle name="Comma 3 3 2 8 5 3 2" xfId="17723" xr:uid="{5F54F272-B26E-464B-805D-001E74DCCE9D}"/>
    <cellStyle name="Comma 3 3 2 8 5 3 2 2" xfId="47130" xr:uid="{916DAC6F-C77D-4B42-9793-453681230049}"/>
    <cellStyle name="Comma 3 3 2 8 5 3 2 3" xfId="28227" xr:uid="{8E79C461-347F-4E76-82FD-F15AB72C7B6E}"/>
    <cellStyle name="Comma 3 3 2 8 5 3 3" xfId="33740" xr:uid="{6E52455B-6672-42D4-AEC3-73085D0A0835}"/>
    <cellStyle name="Comma 3 3 2 8 5 3 4" xfId="22975" xr:uid="{63626197-C4B8-4388-855F-9C527949E7BF}"/>
    <cellStyle name="Comma 3 3 2 8 5 4" xfId="3540" xr:uid="{C9D2E57D-C9F2-4434-8C2E-5F4C236127B4}"/>
    <cellStyle name="Comma 3 3 2 8 5 4 2" xfId="49756" xr:uid="{89699F22-891A-4354-B453-69580BAAD3D4}"/>
    <cellStyle name="Comma 3 3 2 8 5 4 3" xfId="36366" xr:uid="{7EC77257-2DEF-46D5-9B5F-456FC21627BC}"/>
    <cellStyle name="Comma 3 3 2 8 5 4 4" xfId="25601" xr:uid="{B9D864FB-D27C-4295-A3CC-D6D3410467DD}"/>
    <cellStyle name="Comma 3 3 2 8 5 5" xfId="8791" xr:uid="{8FAB0192-1FEB-40F4-ADCD-668FD552F4BB}"/>
    <cellStyle name="Comma 3 3 2 8 5 5 2" xfId="52382" xr:uid="{FB5E9F9C-D834-4611-B0E9-EB34EC581FBC}"/>
    <cellStyle name="Comma 3 3 2 8 5 5 3" xfId="38992" xr:uid="{A5204AD9-896D-46A6-B17A-876FC1E1D58B}"/>
    <cellStyle name="Comma 3 3 2 8 5 6" xfId="11417" xr:uid="{B2D4B892-5787-47E1-B7F0-1F92DE79A41B}"/>
    <cellStyle name="Comma 3 3 2 8 5 6 2" xfId="55007" xr:uid="{890272A2-823B-410F-8B7F-638F31F57F49}"/>
    <cellStyle name="Comma 3 3 2 8 5 6 3" xfId="41617" xr:uid="{DC5B8984-12CE-4EBB-BF2A-92D7A6C9F2A0}"/>
    <cellStyle name="Comma 3 3 2 8 5 7" xfId="14570" xr:uid="{FBA743F4-4E83-479B-8B93-F7AEC9950023}"/>
    <cellStyle name="Comma 3 3 2 8 5 7 2" xfId="44243" xr:uid="{E707B615-C399-4CEC-90D5-0D406D5F4139}"/>
    <cellStyle name="Comma 3 3 2 8 5 8" xfId="57633" xr:uid="{B6A8F044-D8AE-4129-9C16-38B7BF677858}"/>
    <cellStyle name="Comma 3 3 2 8 5 9" xfId="60260" xr:uid="{DA2E61F4-1606-4BCD-860C-A221C0B0074C}"/>
    <cellStyle name="Comma 3 3 2 8 6" xfId="1192" xr:uid="{D7ED42D8-39EC-4D54-A4DE-D7853475C965}"/>
    <cellStyle name="Comma 3 3 2 8 6 10" xfId="20629" xr:uid="{AC5D5909-6AB2-4C6C-97F5-13B16E353A73}"/>
    <cellStyle name="Comma 3 3 2 8 6 2" xfId="6445" xr:uid="{EE622523-2668-471E-9F44-94DA0E6E748D}"/>
    <cellStyle name="Comma 3 3 2 8 6 2 2" xfId="18003" xr:uid="{84AEF0AA-2738-45F0-BF5D-15C1C086E87A}"/>
    <cellStyle name="Comma 3 3 2 8 6 2 2 2" xfId="47410" xr:uid="{A74841D0-0563-4AD5-AC10-2B4FCD82B7EA}"/>
    <cellStyle name="Comma 3 3 2 8 6 2 2 3" xfId="28507" xr:uid="{2707C2E6-00B4-4289-979B-E1CD3485E9CD}"/>
    <cellStyle name="Comma 3 3 2 8 6 2 3" xfId="34020" xr:uid="{F58B64BC-DD2F-40FB-A432-4701D9A578BA}"/>
    <cellStyle name="Comma 3 3 2 8 6 2 4" xfId="23255" xr:uid="{C10BEF35-88BA-4881-A514-6906BF461BD1}"/>
    <cellStyle name="Comma 3 3 2 8 6 3" xfId="3820" xr:uid="{CD772481-95BA-4884-9171-F61B97AEB45C}"/>
    <cellStyle name="Comma 3 3 2 8 6 3 2" xfId="50036" xr:uid="{00AAB4D9-ECF3-438D-9016-D6525171047A}"/>
    <cellStyle name="Comma 3 3 2 8 6 3 3" xfId="36646" xr:uid="{61098152-C526-4B18-8190-CE9F995A1E6A}"/>
    <cellStyle name="Comma 3 3 2 8 6 3 4" xfId="25881" xr:uid="{27C12043-3DC8-4397-BDBB-BB074766EFAD}"/>
    <cellStyle name="Comma 3 3 2 8 6 4" xfId="9071" xr:uid="{2C7CC4E0-E6BD-4A73-A25D-0876391CD603}"/>
    <cellStyle name="Comma 3 3 2 8 6 4 2" xfId="52662" xr:uid="{DE5BBF98-4D11-4DA5-8DD0-9D6F77EF15CC}"/>
    <cellStyle name="Comma 3 3 2 8 6 4 3" xfId="39272" xr:uid="{A48F2CED-CBA0-47DB-9EB9-F3F22F05B885}"/>
    <cellStyle name="Comma 3 3 2 8 6 5" xfId="11697" xr:uid="{709B2AB5-CE59-414A-A846-F43DDBC87936}"/>
    <cellStyle name="Comma 3 3 2 8 6 5 2" xfId="55287" xr:uid="{29D8140E-F276-4C80-90FF-BC0CE082734D}"/>
    <cellStyle name="Comma 3 3 2 8 6 5 3" xfId="41897" xr:uid="{2014CAB1-1317-4FE7-A86B-EE9E30696D1C}"/>
    <cellStyle name="Comma 3 3 2 8 6 6" xfId="14850" xr:uid="{1D272159-60A8-45C5-B46D-2FDF29CC21FD}"/>
    <cellStyle name="Comma 3 3 2 8 6 6 2" xfId="44523" xr:uid="{2D9FBF4E-DB9F-40AE-A542-85110251F736}"/>
    <cellStyle name="Comma 3 3 2 8 6 7" xfId="57913" xr:uid="{4564375A-F8EB-4A69-BFC2-B21E3779BEAF}"/>
    <cellStyle name="Comma 3 3 2 8 6 8" xfId="60540" xr:uid="{FAB0C758-0F76-4D81-9302-014A894C3A20}"/>
    <cellStyle name="Comma 3 3 2 8 6 9" xfId="31133" xr:uid="{EE5C7179-4633-45FE-8B90-8480070B6632}"/>
    <cellStyle name="Comma 3 3 2 8 7" xfId="1455" xr:uid="{D397B01D-E6C4-462A-A5ED-D57670193DAE}"/>
    <cellStyle name="Comma 3 3 2 8 7 10" xfId="20891" xr:uid="{8B6C60CF-B3DD-4836-8FA8-388F6B7192C6}"/>
    <cellStyle name="Comma 3 3 2 8 7 2" xfId="6707" xr:uid="{7B311481-DED0-4468-B916-26165347691F}"/>
    <cellStyle name="Comma 3 3 2 8 7 2 2" xfId="18265" xr:uid="{34E102AB-A40B-4A87-B376-28FA33C2A86B}"/>
    <cellStyle name="Comma 3 3 2 8 7 2 2 2" xfId="47672" xr:uid="{B4662BA5-F386-46EB-9D52-C3CA7E4D31CD}"/>
    <cellStyle name="Comma 3 3 2 8 7 2 2 3" xfId="28769" xr:uid="{C4FEB554-9B21-48E1-ADC1-871C2741B2F7}"/>
    <cellStyle name="Comma 3 3 2 8 7 2 3" xfId="34282" xr:uid="{3B0F9D3D-B4CB-4527-B3AA-365AC6560FD2}"/>
    <cellStyle name="Comma 3 3 2 8 7 2 4" xfId="23517" xr:uid="{69912382-9345-41A1-A982-238FB76F9926}"/>
    <cellStyle name="Comma 3 3 2 8 7 3" xfId="4082" xr:uid="{F4D2D600-401F-4088-990D-1F69991AF45A}"/>
    <cellStyle name="Comma 3 3 2 8 7 3 2" xfId="50298" xr:uid="{0DBB3583-D447-4886-9BA3-B8006D2CB617}"/>
    <cellStyle name="Comma 3 3 2 8 7 3 3" xfId="36908" xr:uid="{115B11C3-4B37-4629-8A97-BAF4D50E7B0B}"/>
    <cellStyle name="Comma 3 3 2 8 7 3 4" xfId="26143" xr:uid="{8672313F-68BE-4721-8284-0C16DDE89DAA}"/>
    <cellStyle name="Comma 3 3 2 8 7 4" xfId="9333" xr:uid="{60F1999D-98B2-42DE-AD32-310371741121}"/>
    <cellStyle name="Comma 3 3 2 8 7 4 2" xfId="52924" xr:uid="{49E0EF8E-A84B-49CD-9C91-E671D6B514D4}"/>
    <cellStyle name="Comma 3 3 2 8 7 4 3" xfId="39534" xr:uid="{95A29411-7B0A-4080-996B-BEFA41D882B0}"/>
    <cellStyle name="Comma 3 3 2 8 7 5" xfId="11959" xr:uid="{3E2BC289-F546-4607-ACA3-3209FE56DE74}"/>
    <cellStyle name="Comma 3 3 2 8 7 5 2" xfId="55549" xr:uid="{A63F41CC-39AA-473F-9093-B70D5E5FBA9B}"/>
    <cellStyle name="Comma 3 3 2 8 7 5 3" xfId="42159" xr:uid="{BC8BA182-62DB-4001-A0E4-A2699F8D60D1}"/>
    <cellStyle name="Comma 3 3 2 8 7 6" xfId="15112" xr:uid="{6CD80E00-0B25-49E6-8142-4359718E332F}"/>
    <cellStyle name="Comma 3 3 2 8 7 6 2" xfId="44785" xr:uid="{B8054254-564E-4050-881D-29A6CF37FD22}"/>
    <cellStyle name="Comma 3 3 2 8 7 7" xfId="58175" xr:uid="{B653D6AB-86BA-4A64-BB91-1489D781153D}"/>
    <cellStyle name="Comma 3 3 2 8 7 8" xfId="60802" xr:uid="{BAE838FC-F686-4D3F-BD70-23961A2CED26}"/>
    <cellStyle name="Comma 3 3 2 8 7 9" xfId="31395" xr:uid="{7746A5F6-9CED-447D-AA2D-E701FB22AF0E}"/>
    <cellStyle name="Comma 3 3 2 8 8" xfId="2498" xr:uid="{66B2F598-14A8-41CA-A4D9-2940297BB926}"/>
    <cellStyle name="Comma 3 3 2 8 8 10" xfId="21933" xr:uid="{4863145E-58C6-4ECD-B57F-2BECA1A7A807}"/>
    <cellStyle name="Comma 3 3 2 8 8 2" xfId="7749" xr:uid="{B5ED254A-7670-4908-A515-5C688C62A27B}"/>
    <cellStyle name="Comma 3 3 2 8 8 2 2" xfId="19307" xr:uid="{515D7D49-0AE9-4F53-BE1E-62A6862AECAD}"/>
    <cellStyle name="Comma 3 3 2 8 8 2 2 2" xfId="48714" xr:uid="{47F9A5C2-155F-43DC-8925-6C61237062AB}"/>
    <cellStyle name="Comma 3 3 2 8 8 2 2 3" xfId="29811" xr:uid="{74BADA47-2474-441E-93C8-B93E5990F8BF}"/>
    <cellStyle name="Comma 3 3 2 8 8 2 3" xfId="35324" xr:uid="{A396A78C-6141-4502-BABF-E19BA2D473B0}"/>
    <cellStyle name="Comma 3 3 2 8 8 2 4" xfId="24559" xr:uid="{B7463489-6FAE-4477-83D7-CDA68F48C2CD}"/>
    <cellStyle name="Comma 3 3 2 8 8 3" xfId="5124" xr:uid="{2BC049F6-B936-42DA-86C8-E0E444E07D1F}"/>
    <cellStyle name="Comma 3 3 2 8 8 3 2" xfId="51340" xr:uid="{272A0404-B806-4D84-B1FF-67BBDB329052}"/>
    <cellStyle name="Comma 3 3 2 8 8 3 3" xfId="37950" xr:uid="{C2E7EA43-80EF-4961-B1E5-88B927C6D3DD}"/>
    <cellStyle name="Comma 3 3 2 8 8 3 4" xfId="27185" xr:uid="{32E356B6-9DA6-47D0-B18F-9EDB3FA4150C}"/>
    <cellStyle name="Comma 3 3 2 8 8 4" xfId="10375" xr:uid="{C6162744-E582-458F-A249-0EAC2110B017}"/>
    <cellStyle name="Comma 3 3 2 8 8 4 2" xfId="53966" xr:uid="{231EDE9E-AD55-4007-9AE6-1C7B1B8EB7C8}"/>
    <cellStyle name="Comma 3 3 2 8 8 4 3" xfId="40576" xr:uid="{B101A487-8D31-4D4F-9648-16E500CA4FD1}"/>
    <cellStyle name="Comma 3 3 2 8 8 5" xfId="13001" xr:uid="{EEBCD650-77EB-4D12-BC11-4C3509924E5A}"/>
    <cellStyle name="Comma 3 3 2 8 8 5 2" xfId="56591" xr:uid="{87117D99-BDD7-40B4-9961-184C738CC7BC}"/>
    <cellStyle name="Comma 3 3 2 8 8 5 3" xfId="43201" xr:uid="{297506E7-9F43-4850-98F8-96BBF90BA684}"/>
    <cellStyle name="Comma 3 3 2 8 8 6" xfId="16154" xr:uid="{231323C5-1FA1-4593-971B-13C1809A83BF}"/>
    <cellStyle name="Comma 3 3 2 8 8 6 2" xfId="45827" xr:uid="{7D78FE45-26A6-4E84-B645-6B9623ED66D6}"/>
    <cellStyle name="Comma 3 3 2 8 8 7" xfId="59217" xr:uid="{F4F9A420-64B7-4153-A87E-883455A02199}"/>
    <cellStyle name="Comma 3 3 2 8 8 8" xfId="61844" xr:uid="{6E872DC8-3DE1-4FC1-A827-EBBD3C94CB1C}"/>
    <cellStyle name="Comma 3 3 2 8 8 9" xfId="32437" xr:uid="{532BEC93-7E29-4201-AD13-C78DFF7FCC4A}"/>
    <cellStyle name="Comma 3 3 2 8 9" xfId="5385" xr:uid="{AB67C401-3643-40FF-821F-04DE9E617B3E}"/>
    <cellStyle name="Comma 3 3 2 8 9 2" xfId="16943" xr:uid="{7E9ED559-BA54-42B4-8457-167942E8AFD7}"/>
    <cellStyle name="Comma 3 3 2 8 9 2 2" xfId="46089" xr:uid="{917BC43F-D0C4-4318-B091-7BE903418EBC}"/>
    <cellStyle name="Comma 3 3 2 8 9 2 3" xfId="27447" xr:uid="{6974B185-B8B2-45A7-AFE0-E9B1E0499456}"/>
    <cellStyle name="Comma 3 3 2 8 9 3" xfId="13790" xr:uid="{CA9149C2-4E09-49D7-BCA7-7DDBFC374410}"/>
    <cellStyle name="Comma 3 3 2 8 9 3 2" xfId="32699" xr:uid="{A2C23A13-C218-49D2-8236-2A1B02D0A6A1}"/>
    <cellStyle name="Comma 3 3 2 8 9 4" xfId="22195" xr:uid="{64395A0A-2A32-439C-A577-D68CCD3580AB}"/>
    <cellStyle name="Comma 3 3 2 9" xfId="136" xr:uid="{00000000-0005-0000-0000-0000DD000000}"/>
    <cellStyle name="Comma 3 3 2 9 10" xfId="2765" xr:uid="{728EE742-8A06-46E3-84CE-ADA095BE02E2}"/>
    <cellStyle name="Comma 3 3 2 9 10 2" xfId="16420" xr:uid="{1E2035C4-7806-4A28-AF28-DF261BD0D50E}"/>
    <cellStyle name="Comma 3 3 2 9 10 2 2" xfId="46355" xr:uid="{E376E615-7A32-482A-A6C2-7DC608CF7BFB}"/>
    <cellStyle name="Comma 3 3 2 9 10 3" xfId="32965" xr:uid="{CBC844E9-574F-40A9-AC6F-1C20B1F4BF4D}"/>
    <cellStyle name="Comma 3 3 2 9 10 4" xfId="24826" xr:uid="{443C6D0A-5688-4C80-B010-A1132D940F32}"/>
    <cellStyle name="Comma 3 3 2 9 11" xfId="8016" xr:uid="{7F1AC5CE-CB57-4245-B1E7-21BC99C82C6F}"/>
    <cellStyle name="Comma 3 3 2 9 11 2" xfId="48981" xr:uid="{D080DC9E-7BBC-4C82-AA94-9E29FEA7AAF3}"/>
    <cellStyle name="Comma 3 3 2 9 11 3" xfId="35591" xr:uid="{32C1D0DF-9C78-4803-A129-D9EAAE39752E}"/>
    <cellStyle name="Comma 3 3 2 9 12" xfId="10642" xr:uid="{ED275E31-E980-4015-B917-642B638997C8}"/>
    <cellStyle name="Comma 3 3 2 9 12 2" xfId="51607" xr:uid="{15ABA0FA-3ECB-4F3E-B8C4-4899FAC4F656}"/>
    <cellStyle name="Comma 3 3 2 9 12 3" xfId="38217" xr:uid="{C28EBA6C-EF41-43FB-BE0D-918303A5663C}"/>
    <cellStyle name="Comma 3 3 2 9 13" xfId="13267" xr:uid="{70DF7679-0422-4509-8383-9C6FC0E716CD}"/>
    <cellStyle name="Comma 3 3 2 9 13 2" xfId="54232" xr:uid="{66069150-90DF-4081-8655-612F1F7D88A5}"/>
    <cellStyle name="Comma 3 3 2 9 13 3" xfId="40842" xr:uid="{9E169C15-E8E5-432E-88F8-F3BB4D787F5F}"/>
    <cellStyle name="Comma 3 3 2 9 14" xfId="43468" xr:uid="{4153E5D4-3077-4A50-9E1E-D5DC39578B51}"/>
    <cellStyle name="Comma 3 3 2 9 15" xfId="56858" xr:uid="{D19674B4-6586-48C7-BC96-359556175681}"/>
    <cellStyle name="Comma 3 3 2 9 16" xfId="59485" xr:uid="{FA90A2D1-CA61-41E5-BFA3-681F32787F67}"/>
    <cellStyle name="Comma 3 3 2 9 17" xfId="30078" xr:uid="{9CD3D069-6239-4B2B-948B-BA5AD6AB762B}"/>
    <cellStyle name="Comma 3 3 2 9 18" xfId="19574" xr:uid="{6198508E-1CD8-4D7A-92B3-867A5752EC86}"/>
    <cellStyle name="Comma 3 3 2 9 2" xfId="274" xr:uid="{00000000-0005-0000-0000-0000DE000000}"/>
    <cellStyle name="Comma 3 3 2 9 2 10" xfId="8154" xr:uid="{37CD7ED0-EB96-405C-86D3-2104021ECA04}"/>
    <cellStyle name="Comma 3 3 2 9 2 10 2" xfId="49119" xr:uid="{C382650C-2BA9-4217-8D8A-06A3A72C33E5}"/>
    <cellStyle name="Comma 3 3 2 9 2 10 3" xfId="35729" xr:uid="{C27BBB08-0F8F-4A88-B258-636E5C8BCCF6}"/>
    <cellStyle name="Comma 3 3 2 9 2 11" xfId="10780" xr:uid="{31154012-439F-45D7-97BD-CE1C23C9C5CA}"/>
    <cellStyle name="Comma 3 3 2 9 2 11 2" xfId="51745" xr:uid="{17166FC1-FD95-49AF-A95E-06E44A4F8D43}"/>
    <cellStyle name="Comma 3 3 2 9 2 11 3" xfId="38355" xr:uid="{231E552E-E1F8-4BB0-B58C-F384D8AFDFA8}"/>
    <cellStyle name="Comma 3 3 2 9 2 12" xfId="13405" xr:uid="{4629B900-E426-4ECE-A411-E4D12F282698}"/>
    <cellStyle name="Comma 3 3 2 9 2 12 2" xfId="54370" xr:uid="{B0C38B31-90F3-479B-9F01-03496252139D}"/>
    <cellStyle name="Comma 3 3 2 9 2 12 3" xfId="40980" xr:uid="{83CDD375-E059-4D41-B330-8A3345228E36}"/>
    <cellStyle name="Comma 3 3 2 9 2 13" xfId="43606" xr:uid="{16779A1F-EE9D-487E-A422-C959F17AE3C6}"/>
    <cellStyle name="Comma 3 3 2 9 2 14" xfId="56996" xr:uid="{0939361A-EDB1-4298-99BF-73C092ECEEFD}"/>
    <cellStyle name="Comma 3 3 2 9 2 15" xfId="59623" xr:uid="{74D8DE20-C917-40D9-8B04-ED523B2C9485}"/>
    <cellStyle name="Comma 3 3 2 9 2 16" xfId="30216" xr:uid="{0F174268-AEC5-440E-BA9D-123C36505CA7}"/>
    <cellStyle name="Comma 3 3 2 9 2 17" xfId="19712" xr:uid="{12230220-4846-4C24-BA11-21B5D5D6DEA8}"/>
    <cellStyle name="Comma 3 3 2 9 2 2" xfId="535" xr:uid="{00000000-0005-0000-0000-0000DF000000}"/>
    <cellStyle name="Comma 3 3 2 9 2 2 10" xfId="30476" xr:uid="{D4AD9D1D-AE4F-4332-9107-3148D57AE6EF}"/>
    <cellStyle name="Comma 3 3 2 9 2 2 11" xfId="19972" xr:uid="{BD669199-16A0-460A-BE52-CEA1413F34DD}"/>
    <cellStyle name="Comma 3 3 2 9 2 2 2" xfId="1858" xr:uid="{2B6AE1D0-059F-41B6-BA1E-1CB6D491F372}"/>
    <cellStyle name="Comma 3 3 2 9 2 2 2 10" xfId="21294" xr:uid="{53A249AA-000D-49F8-BF87-F96D4BF114A4}"/>
    <cellStyle name="Comma 3 3 2 9 2 2 2 2" xfId="7110" xr:uid="{D22E5F3E-A4C5-40A5-B4E7-7A33D7185AB2}"/>
    <cellStyle name="Comma 3 3 2 9 2 2 2 2 2" xfId="18668" xr:uid="{69AA6A6C-24B0-424E-86E9-FB3314E1CA23}"/>
    <cellStyle name="Comma 3 3 2 9 2 2 2 2 2 2" xfId="48075" xr:uid="{2962919A-F45D-49C4-92C5-FA58BA3AC0A6}"/>
    <cellStyle name="Comma 3 3 2 9 2 2 2 2 2 3" xfId="29172" xr:uid="{DBEE4EC5-E587-441E-8E96-073EC46026C7}"/>
    <cellStyle name="Comma 3 3 2 9 2 2 2 2 3" xfId="34685" xr:uid="{3945C44E-43B5-4A4C-8DA8-C828E60EBCF8}"/>
    <cellStyle name="Comma 3 3 2 9 2 2 2 2 4" xfId="23920" xr:uid="{128E86F3-6739-4906-899D-292CAB5FB130}"/>
    <cellStyle name="Comma 3 3 2 9 2 2 2 3" xfId="4485" xr:uid="{1B1FA09C-FB3C-44D8-855E-FEB21FE62B5C}"/>
    <cellStyle name="Comma 3 3 2 9 2 2 2 3 2" xfId="50701" xr:uid="{2459B432-6D75-4D59-A03D-866A7E8B140C}"/>
    <cellStyle name="Comma 3 3 2 9 2 2 2 3 3" xfId="37311" xr:uid="{0BDB84E0-595C-4D08-ABD3-BCC13409A73B}"/>
    <cellStyle name="Comma 3 3 2 9 2 2 2 3 4" xfId="26546" xr:uid="{A0C59D0C-D7E6-443B-84D4-57E47268474F}"/>
    <cellStyle name="Comma 3 3 2 9 2 2 2 4" xfId="9736" xr:uid="{B5EA9C8A-08EC-44C5-B77E-95128AFCD938}"/>
    <cellStyle name="Comma 3 3 2 9 2 2 2 4 2" xfId="53327" xr:uid="{C7DA37E8-0BBB-40A3-95C5-0C253A20D07D}"/>
    <cellStyle name="Comma 3 3 2 9 2 2 2 4 3" xfId="39937" xr:uid="{600DB316-E93C-4CE5-8184-2233985144A7}"/>
    <cellStyle name="Comma 3 3 2 9 2 2 2 5" xfId="12362" xr:uid="{56870FF8-2E04-4EAB-94EF-76C929C7EF79}"/>
    <cellStyle name="Comma 3 3 2 9 2 2 2 5 2" xfId="55952" xr:uid="{534FA06E-6E75-4540-B660-0A54CF498DD7}"/>
    <cellStyle name="Comma 3 3 2 9 2 2 2 5 3" xfId="42562" xr:uid="{29F31F37-B162-44BC-934B-C99614C0668A}"/>
    <cellStyle name="Comma 3 3 2 9 2 2 2 6" xfId="15515" xr:uid="{601691B2-87B7-468C-87FD-4DC584C9C660}"/>
    <cellStyle name="Comma 3 3 2 9 2 2 2 6 2" xfId="45188" xr:uid="{9AFFE39A-1463-42B6-80D6-2864CA76B80E}"/>
    <cellStyle name="Comma 3 3 2 9 2 2 2 7" xfId="58578" xr:uid="{3CC8FC27-23CB-47F4-B210-66534F94B1E9}"/>
    <cellStyle name="Comma 3 3 2 9 2 2 2 8" xfId="61205" xr:uid="{A598D120-63B0-4C26-958A-98A3411DDF86}"/>
    <cellStyle name="Comma 3 3 2 9 2 2 2 9" xfId="31798" xr:uid="{0291FA49-1CCD-432D-84C8-3313A9ECE2DF}"/>
    <cellStyle name="Comma 3 3 2 9 2 2 3" xfId="5788" xr:uid="{2AA939CA-75ED-45AD-A1A4-153565B69342}"/>
    <cellStyle name="Comma 3 3 2 9 2 2 3 2" xfId="17346" xr:uid="{DA873556-7D51-4427-A26C-32BFEFDE95B0}"/>
    <cellStyle name="Comma 3 3 2 9 2 2 3 2 2" xfId="46753" xr:uid="{55730A00-74FE-4948-B6F1-793B812805F4}"/>
    <cellStyle name="Comma 3 3 2 9 2 2 3 2 3" xfId="27850" xr:uid="{A4EC6E7F-79B4-4DBC-8344-29794DF25571}"/>
    <cellStyle name="Comma 3 3 2 9 2 2 3 3" xfId="14193" xr:uid="{C1EE89C2-BDC0-424E-9775-E338FD7D801B}"/>
    <cellStyle name="Comma 3 3 2 9 2 2 3 3 2" xfId="33363" xr:uid="{7FE161AA-025B-4C14-B645-8B9290C67434}"/>
    <cellStyle name="Comma 3 3 2 9 2 2 3 4" xfId="22598" xr:uid="{61CC39B2-C21F-49F1-B56B-67D0DC66A477}"/>
    <cellStyle name="Comma 3 3 2 9 2 2 4" xfId="3163" xr:uid="{682CE398-DFEF-4FDF-8A20-6F610FCDDACB}"/>
    <cellStyle name="Comma 3 3 2 9 2 2 4 2" xfId="16818" xr:uid="{6A88DF93-AC6D-4C2F-9286-290E38F027B9}"/>
    <cellStyle name="Comma 3 3 2 9 2 2 4 2 2" xfId="49379" xr:uid="{90F23F52-DE5F-4341-A14D-52C6B388006F}"/>
    <cellStyle name="Comma 3 3 2 9 2 2 4 3" xfId="35989" xr:uid="{BEA22501-359B-4AA2-BF7C-BA5A93CAC50D}"/>
    <cellStyle name="Comma 3 3 2 9 2 2 4 4" xfId="25224" xr:uid="{9FEF2B31-F830-43EF-AC67-3369D146B121}"/>
    <cellStyle name="Comma 3 3 2 9 2 2 5" xfId="8414" xr:uid="{9335270A-E980-4B23-95D6-9BFC474FC770}"/>
    <cellStyle name="Comma 3 3 2 9 2 2 5 2" xfId="52005" xr:uid="{CE4DCBC4-9514-47FF-BE13-E6F668578B5A}"/>
    <cellStyle name="Comma 3 3 2 9 2 2 5 3" xfId="38615" xr:uid="{693346B5-FBD0-49B4-AAC0-482BE954CBE3}"/>
    <cellStyle name="Comma 3 3 2 9 2 2 6" xfId="11040" xr:uid="{8F47CC5B-F19A-4B7C-850F-3B26D322238C}"/>
    <cellStyle name="Comma 3 3 2 9 2 2 6 2" xfId="54630" xr:uid="{51D31B97-69B8-4F9D-B9F0-ECBED9181DB6}"/>
    <cellStyle name="Comma 3 3 2 9 2 2 6 3" xfId="41240" xr:uid="{3839AA13-F53B-48DE-8B44-039061E3B0D1}"/>
    <cellStyle name="Comma 3 3 2 9 2 2 7" xfId="13665" xr:uid="{94DD43C0-C191-40BE-BEC5-47E787D94C19}"/>
    <cellStyle name="Comma 3 3 2 9 2 2 7 2" xfId="43866" xr:uid="{92BFFB8E-07A6-4B75-A7EC-0F0632235C1F}"/>
    <cellStyle name="Comma 3 3 2 9 2 2 8" xfId="57256" xr:uid="{B1F5CC96-31EA-4CF6-BA6B-FFA85DBC3D4B}"/>
    <cellStyle name="Comma 3 3 2 9 2 2 9" xfId="59883" xr:uid="{E3DF895F-43B9-4AA9-BF6F-21A9C488FE82}"/>
    <cellStyle name="Comma 3 3 2 9 2 3" xfId="795" xr:uid="{00000000-0005-0000-0000-0000E0000000}"/>
    <cellStyle name="Comma 3 3 2 9 2 3 10" xfId="30736" xr:uid="{4EB39646-759E-4B76-B68A-D4FB638AD626}"/>
    <cellStyle name="Comma 3 3 2 9 2 3 11" xfId="20232" xr:uid="{7639E56C-24F5-4085-95FB-9C112D8D0F51}"/>
    <cellStyle name="Comma 3 3 2 9 2 3 2" xfId="2118" xr:uid="{DFCABA62-710F-4FFB-B153-0C11679E5BF3}"/>
    <cellStyle name="Comma 3 3 2 9 2 3 2 10" xfId="21554" xr:uid="{1926CEC7-36D9-4B11-9055-5187E09CB9A2}"/>
    <cellStyle name="Comma 3 3 2 9 2 3 2 2" xfId="7370" xr:uid="{C4F20A05-55D4-44C9-8847-50AA70BC3660}"/>
    <cellStyle name="Comma 3 3 2 9 2 3 2 2 2" xfId="18928" xr:uid="{2BC67BBB-71F5-47DA-A510-6E172D147D1D}"/>
    <cellStyle name="Comma 3 3 2 9 2 3 2 2 2 2" xfId="48335" xr:uid="{F39515FF-0F2B-44D6-945B-DADF29373358}"/>
    <cellStyle name="Comma 3 3 2 9 2 3 2 2 2 3" xfId="29432" xr:uid="{67B48AC4-EC51-47A1-A230-29D5C501DE33}"/>
    <cellStyle name="Comma 3 3 2 9 2 3 2 2 3" xfId="34945" xr:uid="{CD315326-5740-4183-9450-DB2DC76A52C8}"/>
    <cellStyle name="Comma 3 3 2 9 2 3 2 2 4" xfId="24180" xr:uid="{E056763F-1006-4FE2-8AA1-F9842CAB0978}"/>
    <cellStyle name="Comma 3 3 2 9 2 3 2 3" xfId="4745" xr:uid="{64DB57B7-631A-4CBA-8C6F-94D8C514E2C6}"/>
    <cellStyle name="Comma 3 3 2 9 2 3 2 3 2" xfId="50961" xr:uid="{B5107808-D80A-4A48-BC04-2479B7181894}"/>
    <cellStyle name="Comma 3 3 2 9 2 3 2 3 3" xfId="37571" xr:uid="{40E35C34-3ED1-4EBB-8B83-4C1A2C79A0A3}"/>
    <cellStyle name="Comma 3 3 2 9 2 3 2 3 4" xfId="26806" xr:uid="{FC3A5C7F-913E-4917-98CB-0C8A12ECA0A7}"/>
    <cellStyle name="Comma 3 3 2 9 2 3 2 4" xfId="9996" xr:uid="{02AD9F02-93B7-4DDE-8EA8-5E0EBCB8A7DF}"/>
    <cellStyle name="Comma 3 3 2 9 2 3 2 4 2" xfId="53587" xr:uid="{2476DE28-A820-4F13-9843-AFF1C590C341}"/>
    <cellStyle name="Comma 3 3 2 9 2 3 2 4 3" xfId="40197" xr:uid="{7FB9DED0-6FB2-4736-8E8B-2EF9A74AF632}"/>
    <cellStyle name="Comma 3 3 2 9 2 3 2 5" xfId="12622" xr:uid="{B5946037-F974-4F6A-B8FA-67642812A98B}"/>
    <cellStyle name="Comma 3 3 2 9 2 3 2 5 2" xfId="56212" xr:uid="{7B6C16B3-4CAD-4B67-937C-D884FDA8911B}"/>
    <cellStyle name="Comma 3 3 2 9 2 3 2 5 3" xfId="42822" xr:uid="{901C39FE-CDAA-4483-ADE6-562E7FCAEFF7}"/>
    <cellStyle name="Comma 3 3 2 9 2 3 2 6" xfId="15775" xr:uid="{292057AA-027F-4052-BFCD-EE2286B53271}"/>
    <cellStyle name="Comma 3 3 2 9 2 3 2 6 2" xfId="45448" xr:uid="{9CF3D41C-CC01-4F42-9904-2880265F9F7C}"/>
    <cellStyle name="Comma 3 3 2 9 2 3 2 7" xfId="58838" xr:uid="{AB9E20FE-008D-4EF3-916E-DA76AEF5F476}"/>
    <cellStyle name="Comma 3 3 2 9 2 3 2 8" xfId="61465" xr:uid="{6FCFEC52-7196-48F8-8FBC-AAF4B69B9FEA}"/>
    <cellStyle name="Comma 3 3 2 9 2 3 2 9" xfId="32058" xr:uid="{08A94323-6047-4C78-B78E-358BA1BBCC8E}"/>
    <cellStyle name="Comma 3 3 2 9 2 3 3" xfId="6048" xr:uid="{F31E7A87-38EB-410B-8FF8-DBC657346D36}"/>
    <cellStyle name="Comma 3 3 2 9 2 3 3 2" xfId="17606" xr:uid="{CF80839A-4AEA-415F-92E9-CD8C49EA3F8B}"/>
    <cellStyle name="Comma 3 3 2 9 2 3 3 2 2" xfId="47013" xr:uid="{FAEC7CB0-D527-4222-A6FF-CAF905BC95B6}"/>
    <cellStyle name="Comma 3 3 2 9 2 3 3 2 3" xfId="28110" xr:uid="{28F4320B-3230-432E-93A1-ABBB4F0C38E9}"/>
    <cellStyle name="Comma 3 3 2 9 2 3 3 3" xfId="33623" xr:uid="{2D954489-41B9-4549-B926-C690B6DDED91}"/>
    <cellStyle name="Comma 3 3 2 9 2 3 3 4" xfId="22858" xr:uid="{7B9FA29E-9047-4605-AF63-6B7698BE7022}"/>
    <cellStyle name="Comma 3 3 2 9 2 3 4" xfId="3423" xr:uid="{FD8E6DA6-B179-4AD6-98AB-6BBEF181EDFF}"/>
    <cellStyle name="Comma 3 3 2 9 2 3 4 2" xfId="49639" xr:uid="{76A828B2-3C97-4597-ACE0-54BBA7BEEFEE}"/>
    <cellStyle name="Comma 3 3 2 9 2 3 4 3" xfId="36249" xr:uid="{A61F2AC1-4D01-46C0-A2CA-BFE7FA39311A}"/>
    <cellStyle name="Comma 3 3 2 9 2 3 4 4" xfId="25484" xr:uid="{C7F0019B-C7E5-4EAE-A74A-E81C85CDB47E}"/>
    <cellStyle name="Comma 3 3 2 9 2 3 5" xfId="8674" xr:uid="{A9EAB19F-E923-4EB7-A035-CCBAAC8F70D2}"/>
    <cellStyle name="Comma 3 3 2 9 2 3 5 2" xfId="52265" xr:uid="{595E82BD-0101-48AF-90EE-6938695C9644}"/>
    <cellStyle name="Comma 3 3 2 9 2 3 5 3" xfId="38875" xr:uid="{F3B968C9-5E6A-491D-8F3D-421F54BBE1F4}"/>
    <cellStyle name="Comma 3 3 2 9 2 3 6" xfId="11300" xr:uid="{AFBF30E4-C872-423A-AABE-0ED816C23AA5}"/>
    <cellStyle name="Comma 3 3 2 9 2 3 6 2" xfId="54890" xr:uid="{A4A1B2BB-F842-4FE0-A1F7-BBF063284243}"/>
    <cellStyle name="Comma 3 3 2 9 2 3 6 3" xfId="41500" xr:uid="{E5CA7C50-D2C2-440F-B537-1DC70C577455}"/>
    <cellStyle name="Comma 3 3 2 9 2 3 7" xfId="14453" xr:uid="{7910A6B4-3C0A-4BB1-AAE0-2A676F5795E4}"/>
    <cellStyle name="Comma 3 3 2 9 2 3 7 2" xfId="44126" xr:uid="{E89C13A6-BC05-4962-BCCA-890AFFEFF380}"/>
    <cellStyle name="Comma 3 3 2 9 2 3 8" xfId="57516" xr:uid="{DAE09654-0636-4A25-9059-C54E1283B10B}"/>
    <cellStyle name="Comma 3 3 2 9 2 3 9" xfId="60143" xr:uid="{68EEBFA8-4730-409F-9487-870A59B99556}"/>
    <cellStyle name="Comma 3 3 2 9 2 4" xfId="1055" xr:uid="{00000000-0005-0000-0000-0000E1000000}"/>
    <cellStyle name="Comma 3 3 2 9 2 4 10" xfId="30996" xr:uid="{D95F1E06-CC0D-40AA-9C64-CD591D80233A}"/>
    <cellStyle name="Comma 3 3 2 9 2 4 11" xfId="20492" xr:uid="{C88589EB-4141-44C7-81F6-6F5228F0CF8F}"/>
    <cellStyle name="Comma 3 3 2 9 2 4 2" xfId="2378" xr:uid="{2722454C-E294-4B88-82BF-AE1DC4523F2E}"/>
    <cellStyle name="Comma 3 3 2 9 2 4 2 10" xfId="21814" xr:uid="{8E6FAF3D-069F-4825-9FEB-C6A25D23B6F6}"/>
    <cellStyle name="Comma 3 3 2 9 2 4 2 2" xfId="7630" xr:uid="{54C1F624-1F50-490D-9530-72F34BB05858}"/>
    <cellStyle name="Comma 3 3 2 9 2 4 2 2 2" xfId="19188" xr:uid="{37C1533D-A57B-4B92-BF1E-1BCD0C30A36B}"/>
    <cellStyle name="Comma 3 3 2 9 2 4 2 2 2 2" xfId="48595" xr:uid="{6C882A14-9682-4DB7-BB81-7083D38ED62C}"/>
    <cellStyle name="Comma 3 3 2 9 2 4 2 2 2 3" xfId="29692" xr:uid="{950AA1E5-411D-428A-AAA6-7F59AD291621}"/>
    <cellStyle name="Comma 3 3 2 9 2 4 2 2 3" xfId="35205" xr:uid="{AF19A146-8EED-4C97-833F-30DDE04797DF}"/>
    <cellStyle name="Comma 3 3 2 9 2 4 2 2 4" xfId="24440" xr:uid="{406DE6CA-AC0E-4D34-8A8B-B9B242FCED49}"/>
    <cellStyle name="Comma 3 3 2 9 2 4 2 3" xfId="5005" xr:uid="{4E95C502-7281-400D-9275-DCD4DCA19809}"/>
    <cellStyle name="Comma 3 3 2 9 2 4 2 3 2" xfId="51221" xr:uid="{333F502D-5FC2-4D95-A260-F77429E5FEB1}"/>
    <cellStyle name="Comma 3 3 2 9 2 4 2 3 3" xfId="37831" xr:uid="{AAD11D8D-C0E9-4789-9C72-6282E7FB69F9}"/>
    <cellStyle name="Comma 3 3 2 9 2 4 2 3 4" xfId="27066" xr:uid="{E6D25159-B882-49CE-88BE-E64F11A00BAE}"/>
    <cellStyle name="Comma 3 3 2 9 2 4 2 4" xfId="10256" xr:uid="{122D630F-32DA-439B-B971-04CFE24B472D}"/>
    <cellStyle name="Comma 3 3 2 9 2 4 2 4 2" xfId="53847" xr:uid="{1029D859-21DC-4FC7-AD33-064A24913CE1}"/>
    <cellStyle name="Comma 3 3 2 9 2 4 2 4 3" xfId="40457" xr:uid="{BE633245-D7DC-4794-A735-7C04353B9FE8}"/>
    <cellStyle name="Comma 3 3 2 9 2 4 2 5" xfId="12882" xr:uid="{6A257274-A147-4AAC-B182-ABEF46065D13}"/>
    <cellStyle name="Comma 3 3 2 9 2 4 2 5 2" xfId="56472" xr:uid="{AE8E1A22-7040-4E69-917F-5BED65113381}"/>
    <cellStyle name="Comma 3 3 2 9 2 4 2 5 3" xfId="43082" xr:uid="{E79C67B9-8D10-46A7-88E1-D5F63FF66A16}"/>
    <cellStyle name="Comma 3 3 2 9 2 4 2 6" xfId="16035" xr:uid="{23AE099B-9659-4327-9F10-B8B4FD0A9FCB}"/>
    <cellStyle name="Comma 3 3 2 9 2 4 2 6 2" xfId="45708" xr:uid="{D2DEDDC2-4ED2-4D1F-8CC1-34223F20EC6C}"/>
    <cellStyle name="Comma 3 3 2 9 2 4 2 7" xfId="59098" xr:uid="{2C0813FE-D093-4185-BFEE-B2513166B0CD}"/>
    <cellStyle name="Comma 3 3 2 9 2 4 2 8" xfId="61725" xr:uid="{07DC9EB2-F17F-4392-A9B1-38633303751A}"/>
    <cellStyle name="Comma 3 3 2 9 2 4 2 9" xfId="32318" xr:uid="{4E015B8E-849E-448F-B69C-643EEC43E9F8}"/>
    <cellStyle name="Comma 3 3 2 9 2 4 3" xfId="6308" xr:uid="{0A4969D3-B311-4204-961B-9B443C461DAB}"/>
    <cellStyle name="Comma 3 3 2 9 2 4 3 2" xfId="17866" xr:uid="{F5F7D022-B1F7-4518-A56E-A66546B09360}"/>
    <cellStyle name="Comma 3 3 2 9 2 4 3 2 2" xfId="47273" xr:uid="{5B8BE5B3-D38A-4DA7-AB7F-723439626E85}"/>
    <cellStyle name="Comma 3 3 2 9 2 4 3 2 3" xfId="28370" xr:uid="{5ACFD55D-E06D-4203-A45F-DB731409435E}"/>
    <cellStyle name="Comma 3 3 2 9 2 4 3 3" xfId="33883" xr:uid="{FAACC8FF-14E4-48B4-9853-34F29C5913E9}"/>
    <cellStyle name="Comma 3 3 2 9 2 4 3 4" xfId="23118" xr:uid="{9FE51154-66EB-4387-B953-1A94C9116190}"/>
    <cellStyle name="Comma 3 3 2 9 2 4 4" xfId="3683" xr:uid="{5284938A-CB45-4D92-8C12-570214EFE1D9}"/>
    <cellStyle name="Comma 3 3 2 9 2 4 4 2" xfId="49899" xr:uid="{62A5F8DC-B710-489D-95E4-F2BA82DFB4DA}"/>
    <cellStyle name="Comma 3 3 2 9 2 4 4 3" xfId="36509" xr:uid="{6958B570-638A-494D-AE19-84FCFC7EEC2C}"/>
    <cellStyle name="Comma 3 3 2 9 2 4 4 4" xfId="25744" xr:uid="{EF96351C-8881-419C-B057-552EB1B7DBBE}"/>
    <cellStyle name="Comma 3 3 2 9 2 4 5" xfId="8934" xr:uid="{679D8CA5-8D07-485C-B9B3-9C28B1C3E8A5}"/>
    <cellStyle name="Comma 3 3 2 9 2 4 5 2" xfId="52525" xr:uid="{6EF38F6E-D805-4D93-851B-9FB2D1C4CF6E}"/>
    <cellStyle name="Comma 3 3 2 9 2 4 5 3" xfId="39135" xr:uid="{DA5FFBED-49E7-46FD-BB30-657AFEC46159}"/>
    <cellStyle name="Comma 3 3 2 9 2 4 6" xfId="11560" xr:uid="{1589F8E4-D8D6-4ADE-8F87-5B5311DBA8DE}"/>
    <cellStyle name="Comma 3 3 2 9 2 4 6 2" xfId="55150" xr:uid="{A453D939-BF4F-4694-A003-BA301DB3A3DD}"/>
    <cellStyle name="Comma 3 3 2 9 2 4 6 3" xfId="41760" xr:uid="{85FCC43F-A91D-4C28-BEAA-38309E709AFE}"/>
    <cellStyle name="Comma 3 3 2 9 2 4 7" xfId="14713" xr:uid="{B15C10AA-60F3-4AC5-BDF2-6EC2C7816378}"/>
    <cellStyle name="Comma 3 3 2 9 2 4 7 2" xfId="44386" xr:uid="{2FE2F9AB-AA6E-4484-882A-D6E73CA83B55}"/>
    <cellStyle name="Comma 3 3 2 9 2 4 8" xfId="57776" xr:uid="{35A058EF-9784-4459-BA70-CB6D117C5D1E}"/>
    <cellStyle name="Comma 3 3 2 9 2 4 9" xfId="60403" xr:uid="{49223248-6A78-4705-A25A-354D821A119F}"/>
    <cellStyle name="Comma 3 3 2 9 2 5" xfId="1335" xr:uid="{B148FFC6-6190-4E46-B37C-8A33B6E61341}"/>
    <cellStyle name="Comma 3 3 2 9 2 5 10" xfId="20772" xr:uid="{8DE8BBB5-3E2F-4E49-AFF5-B95471723248}"/>
    <cellStyle name="Comma 3 3 2 9 2 5 2" xfId="6588" xr:uid="{57BDED96-8F52-4BB0-835D-AB846ABF09D4}"/>
    <cellStyle name="Comma 3 3 2 9 2 5 2 2" xfId="18146" xr:uid="{7D33FB69-AD06-4B38-8934-36FB3380663C}"/>
    <cellStyle name="Comma 3 3 2 9 2 5 2 2 2" xfId="47553" xr:uid="{876478D6-B288-4674-8A52-29C990A2408E}"/>
    <cellStyle name="Comma 3 3 2 9 2 5 2 2 3" xfId="28650" xr:uid="{69B7E67D-171A-437C-8F22-87B3631CAA27}"/>
    <cellStyle name="Comma 3 3 2 9 2 5 2 3" xfId="34163" xr:uid="{FE73F983-EA08-4024-B4E8-72582F10A43A}"/>
    <cellStyle name="Comma 3 3 2 9 2 5 2 4" xfId="23398" xr:uid="{0AD8763B-C7B0-4D76-9254-F937BCF78D49}"/>
    <cellStyle name="Comma 3 3 2 9 2 5 3" xfId="3963" xr:uid="{550CCEEA-40A7-48A3-AA36-C458E4A53301}"/>
    <cellStyle name="Comma 3 3 2 9 2 5 3 2" xfId="50179" xr:uid="{A611945C-1388-4865-9E80-A4004FDE3094}"/>
    <cellStyle name="Comma 3 3 2 9 2 5 3 3" xfId="36789" xr:uid="{E9E3944A-856E-4BB6-A404-39E12ABA46FF}"/>
    <cellStyle name="Comma 3 3 2 9 2 5 3 4" xfId="26024" xr:uid="{36CE9194-CB15-4D47-A342-0FCABD397796}"/>
    <cellStyle name="Comma 3 3 2 9 2 5 4" xfId="9214" xr:uid="{4EC034DB-8274-4A5D-BBA2-642A995D28E4}"/>
    <cellStyle name="Comma 3 3 2 9 2 5 4 2" xfId="52805" xr:uid="{89CE0B2A-0C09-4BBA-BF3C-FAF8CF2229A4}"/>
    <cellStyle name="Comma 3 3 2 9 2 5 4 3" xfId="39415" xr:uid="{AB2D522D-1E71-4D61-9E96-A568FE545017}"/>
    <cellStyle name="Comma 3 3 2 9 2 5 5" xfId="11840" xr:uid="{4850FF94-AB01-4962-AEA2-8BF4E7AECCE6}"/>
    <cellStyle name="Comma 3 3 2 9 2 5 5 2" xfId="55430" xr:uid="{E7C35495-4EBC-45EB-A1FE-1FBE7A716728}"/>
    <cellStyle name="Comma 3 3 2 9 2 5 5 3" xfId="42040" xr:uid="{F8D5E6F2-0853-4BD6-8E09-D4192D9DA3EE}"/>
    <cellStyle name="Comma 3 3 2 9 2 5 6" xfId="14993" xr:uid="{79690F4D-01BC-434E-AE75-9E16790C1A8A}"/>
    <cellStyle name="Comma 3 3 2 9 2 5 6 2" xfId="44666" xr:uid="{8553D0B2-760A-4C88-A655-D5560E8049C5}"/>
    <cellStyle name="Comma 3 3 2 9 2 5 7" xfId="58056" xr:uid="{E08F934C-68A2-4206-A015-3FD44FD21EB8}"/>
    <cellStyle name="Comma 3 3 2 9 2 5 8" xfId="60683" xr:uid="{16FB56F3-74C4-43AC-B2EC-18B45C7D97EB}"/>
    <cellStyle name="Comma 3 3 2 9 2 5 9" xfId="31276" xr:uid="{449F99A1-C7CA-42DC-A48A-E4F0661D0323}"/>
    <cellStyle name="Comma 3 3 2 9 2 6" xfId="1598" xr:uid="{6B030CEE-04BB-4D27-A89F-D4BF4539C665}"/>
    <cellStyle name="Comma 3 3 2 9 2 6 10" xfId="21034" xr:uid="{F1C0A7B4-4B3E-48EE-AF6C-4B5E2D4DFF86}"/>
    <cellStyle name="Comma 3 3 2 9 2 6 2" xfId="6850" xr:uid="{A07A8319-431E-4476-97C3-273534D62164}"/>
    <cellStyle name="Comma 3 3 2 9 2 6 2 2" xfId="18408" xr:uid="{34EA3663-7AD0-4A36-9891-70BF2E84BE1F}"/>
    <cellStyle name="Comma 3 3 2 9 2 6 2 2 2" xfId="47815" xr:uid="{C809B4DD-6244-4A62-9E2E-4BA51A2DC7FA}"/>
    <cellStyle name="Comma 3 3 2 9 2 6 2 2 3" xfId="28912" xr:uid="{6C7A103F-D9A2-4669-AA48-BE1FCB49C720}"/>
    <cellStyle name="Comma 3 3 2 9 2 6 2 3" xfId="34425" xr:uid="{63CDAC7A-4DA5-49C7-974D-9A6F05021F0B}"/>
    <cellStyle name="Comma 3 3 2 9 2 6 2 4" xfId="23660" xr:uid="{A5B9C479-D138-4ADB-869B-4FF401EBC7F2}"/>
    <cellStyle name="Comma 3 3 2 9 2 6 3" xfId="4225" xr:uid="{B9C4AEBD-5173-4B34-97F4-107EF5D05722}"/>
    <cellStyle name="Comma 3 3 2 9 2 6 3 2" xfId="50441" xr:uid="{31B55EEB-8B0C-4F42-A190-2CB950638EE9}"/>
    <cellStyle name="Comma 3 3 2 9 2 6 3 3" xfId="37051" xr:uid="{8D6C0A12-7156-4131-87D6-C2FAFE8C4FB4}"/>
    <cellStyle name="Comma 3 3 2 9 2 6 3 4" xfId="26286" xr:uid="{5F36598A-D60C-45F4-90FD-386CCAEB1CE3}"/>
    <cellStyle name="Comma 3 3 2 9 2 6 4" xfId="9476" xr:uid="{570BA55D-DD45-4B8F-9AA8-60AF2C330C28}"/>
    <cellStyle name="Comma 3 3 2 9 2 6 4 2" xfId="53067" xr:uid="{A02E76B6-F98D-4228-8BF6-95E08E93CC50}"/>
    <cellStyle name="Comma 3 3 2 9 2 6 4 3" xfId="39677" xr:uid="{62AAA2F5-92FE-4F9A-90F3-2CDA1E4E5622}"/>
    <cellStyle name="Comma 3 3 2 9 2 6 5" xfId="12102" xr:uid="{99D65279-76ED-4E2A-87CB-D2CD5746AA49}"/>
    <cellStyle name="Comma 3 3 2 9 2 6 5 2" xfId="55692" xr:uid="{73DE99C4-8B56-4223-AC6D-C9215E2413BD}"/>
    <cellStyle name="Comma 3 3 2 9 2 6 5 3" xfId="42302" xr:uid="{034D9036-3960-4DD7-9E3F-F7BA9B6653C9}"/>
    <cellStyle name="Comma 3 3 2 9 2 6 6" xfId="15255" xr:uid="{1DCEFA36-A312-4E80-8DD0-AF992F326C7B}"/>
    <cellStyle name="Comma 3 3 2 9 2 6 6 2" xfId="44928" xr:uid="{E93C6E2E-D764-47E6-AE2F-2FEB9A8CD2CE}"/>
    <cellStyle name="Comma 3 3 2 9 2 6 7" xfId="58318" xr:uid="{495E4A2C-B5F9-4AE1-9516-AB24171C3459}"/>
    <cellStyle name="Comma 3 3 2 9 2 6 8" xfId="60945" xr:uid="{25D7CFAC-D6D5-4099-8902-D8986C509D77}"/>
    <cellStyle name="Comma 3 3 2 9 2 6 9" xfId="31538" xr:uid="{559BAEF2-9DD0-41C3-94BA-B3996BC71ACA}"/>
    <cellStyle name="Comma 3 3 2 9 2 7" xfId="2641" xr:uid="{B4022CCA-869C-4A10-B53F-E6D9E2D8DDF5}"/>
    <cellStyle name="Comma 3 3 2 9 2 7 10" xfId="22076" xr:uid="{3C421F9D-E2AF-425B-8B26-119499F5BD0E}"/>
    <cellStyle name="Comma 3 3 2 9 2 7 2" xfId="7892" xr:uid="{F6FF2EB1-B6B4-479F-B1A4-592EE86BCE46}"/>
    <cellStyle name="Comma 3 3 2 9 2 7 2 2" xfId="19450" xr:uid="{1079A9D5-645D-4A7B-BEF3-562B6DF7E0D9}"/>
    <cellStyle name="Comma 3 3 2 9 2 7 2 2 2" xfId="48857" xr:uid="{0910C898-C629-4D13-8424-F5DE1E5DB02A}"/>
    <cellStyle name="Comma 3 3 2 9 2 7 2 2 3" xfId="29954" xr:uid="{2882711A-4D77-48E8-B879-B5023FD237C1}"/>
    <cellStyle name="Comma 3 3 2 9 2 7 2 3" xfId="35467" xr:uid="{9DE6DC08-6C38-4BDA-8400-224DBC12F2C7}"/>
    <cellStyle name="Comma 3 3 2 9 2 7 2 4" xfId="24702" xr:uid="{26A53E78-921D-4F9A-82CC-277D896F040E}"/>
    <cellStyle name="Comma 3 3 2 9 2 7 3" xfId="5267" xr:uid="{CEB8B40E-D53C-4ACE-AC5B-2C6DE4A221AE}"/>
    <cellStyle name="Comma 3 3 2 9 2 7 3 2" xfId="51483" xr:uid="{F7982709-84A9-4D14-A468-F440188D8B69}"/>
    <cellStyle name="Comma 3 3 2 9 2 7 3 3" xfId="38093" xr:uid="{46621AD3-87E7-497E-A463-DBD455E5F2E0}"/>
    <cellStyle name="Comma 3 3 2 9 2 7 3 4" xfId="27328" xr:uid="{253DE397-885A-4B88-A14D-6DF8AD789288}"/>
    <cellStyle name="Comma 3 3 2 9 2 7 4" xfId="10518" xr:uid="{E6A55FAB-928A-4FA8-B380-4C98F0E6DD0C}"/>
    <cellStyle name="Comma 3 3 2 9 2 7 4 2" xfId="54109" xr:uid="{DCB17C90-DB13-4433-BBC1-3CD4591E307D}"/>
    <cellStyle name="Comma 3 3 2 9 2 7 4 3" xfId="40719" xr:uid="{60D6824B-4BE4-419D-BBE9-72CBCF6B3272}"/>
    <cellStyle name="Comma 3 3 2 9 2 7 5" xfId="13144" xr:uid="{19EF80D0-CDB1-4E81-A148-F0F1AD415794}"/>
    <cellStyle name="Comma 3 3 2 9 2 7 5 2" xfId="56734" xr:uid="{9D64D17D-33F2-43C2-91F6-FFF45499106F}"/>
    <cellStyle name="Comma 3 3 2 9 2 7 5 3" xfId="43344" xr:uid="{9A37BC79-D6CB-4F4D-9A7B-818CE4D3900A}"/>
    <cellStyle name="Comma 3 3 2 9 2 7 6" xfId="16297" xr:uid="{FFB206B0-E63E-441F-87AD-D6F6621B43DF}"/>
    <cellStyle name="Comma 3 3 2 9 2 7 6 2" xfId="45970" xr:uid="{5AF6F155-53E6-4E12-AC1C-423EC0530D16}"/>
    <cellStyle name="Comma 3 3 2 9 2 7 7" xfId="59360" xr:uid="{D6FA2C02-F122-437E-8A60-65B410CF24DB}"/>
    <cellStyle name="Comma 3 3 2 9 2 7 8" xfId="61987" xr:uid="{ECE944CE-5857-4BCA-83DD-3508705EE19F}"/>
    <cellStyle name="Comma 3 3 2 9 2 7 9" xfId="32580" xr:uid="{00179A20-E7CA-4842-9782-D68CBADF63E5}"/>
    <cellStyle name="Comma 3 3 2 9 2 8" xfId="5528" xr:uid="{041D853F-9654-4DD8-B0EE-F0FF26E8DE2B}"/>
    <cellStyle name="Comma 3 3 2 9 2 8 2" xfId="17086" xr:uid="{983B2603-A48F-4CA0-9DE6-B41D22DBA99B}"/>
    <cellStyle name="Comma 3 3 2 9 2 8 2 2" xfId="46232" xr:uid="{7F21206B-F299-43DA-A304-CF4E203FB5DE}"/>
    <cellStyle name="Comma 3 3 2 9 2 8 2 3" xfId="27590" xr:uid="{7DE1C255-C91F-4D50-9DD0-72C004DEB7F4}"/>
    <cellStyle name="Comma 3 3 2 9 2 8 3" xfId="13933" xr:uid="{6D1123A7-2AFE-475A-A9E6-1EFC5366E548}"/>
    <cellStyle name="Comma 3 3 2 9 2 8 3 2" xfId="32842" xr:uid="{B6D13E2C-12DD-4122-B274-B3EAA67ED028}"/>
    <cellStyle name="Comma 3 3 2 9 2 8 4" xfId="22338" xr:uid="{DD7EA0A9-1B6A-4BB0-B34D-F4F33AA6AA73}"/>
    <cellStyle name="Comma 3 3 2 9 2 9" xfId="2903" xr:uid="{0D7C420B-2E53-48F2-A191-BBA83E5A0564}"/>
    <cellStyle name="Comma 3 3 2 9 2 9 2" xfId="16558" xr:uid="{8A7C0FDC-EED3-4BFD-BD32-5C172C997C45}"/>
    <cellStyle name="Comma 3 3 2 9 2 9 2 2" xfId="46493" xr:uid="{74FFCF55-FD82-4FAC-9C8D-750FC3693637}"/>
    <cellStyle name="Comma 3 3 2 9 2 9 3" xfId="33103" xr:uid="{353691B7-A525-4B6A-911D-62674E0B079C}"/>
    <cellStyle name="Comma 3 3 2 9 2 9 4" xfId="24964" xr:uid="{207FC338-22FF-4E7A-B595-47EB6954774D}"/>
    <cellStyle name="Comma 3 3 2 9 3" xfId="397" xr:uid="{00000000-0005-0000-0000-0000E2000000}"/>
    <cellStyle name="Comma 3 3 2 9 3 10" xfId="30338" xr:uid="{B9D53B44-172C-44BD-8530-ECD08F7CC5B6}"/>
    <cellStyle name="Comma 3 3 2 9 3 11" xfId="19834" xr:uid="{33B3C17E-5D3C-416D-AB3A-35CE644CA004}"/>
    <cellStyle name="Comma 3 3 2 9 3 2" xfId="1720" xr:uid="{7D389A7D-072B-476F-B71C-9EA6141247BB}"/>
    <cellStyle name="Comma 3 3 2 9 3 2 10" xfId="21156" xr:uid="{1774E754-8BF6-4834-B0A5-344EBB3C7402}"/>
    <cellStyle name="Comma 3 3 2 9 3 2 2" xfId="6972" xr:uid="{38695B65-BDF6-4BE7-85EC-EB7EB69DD0A3}"/>
    <cellStyle name="Comma 3 3 2 9 3 2 2 2" xfId="18530" xr:uid="{C6E6A8AA-0507-4510-B57C-3B1ECA2BC5BB}"/>
    <cellStyle name="Comma 3 3 2 9 3 2 2 2 2" xfId="47937" xr:uid="{BE5BBAE0-E084-4AC3-BFF1-42434793360E}"/>
    <cellStyle name="Comma 3 3 2 9 3 2 2 2 3" xfId="29034" xr:uid="{73B8AAD7-1093-4920-851F-6D390F578E28}"/>
    <cellStyle name="Comma 3 3 2 9 3 2 2 3" xfId="34547" xr:uid="{A8D7BED4-637F-48FD-BB08-E8DC9C46DF97}"/>
    <cellStyle name="Comma 3 3 2 9 3 2 2 4" xfId="23782" xr:uid="{4E8EA9CC-73EE-471E-9F52-DE38838D5F01}"/>
    <cellStyle name="Comma 3 3 2 9 3 2 3" xfId="4347" xr:uid="{784D2B4D-0A45-4503-978C-3E5344E926EB}"/>
    <cellStyle name="Comma 3 3 2 9 3 2 3 2" xfId="50563" xr:uid="{D910AF05-333F-4C54-8042-7D5295B8AA75}"/>
    <cellStyle name="Comma 3 3 2 9 3 2 3 3" xfId="37173" xr:uid="{414F6289-8BDE-430E-A836-96F2378BB8C0}"/>
    <cellStyle name="Comma 3 3 2 9 3 2 3 4" xfId="26408" xr:uid="{5BF79AF6-CE71-43B2-A5C9-68EA9C7EBC3A}"/>
    <cellStyle name="Comma 3 3 2 9 3 2 4" xfId="9598" xr:uid="{9E3688A6-FD08-4F35-BD74-03EC647E3DAF}"/>
    <cellStyle name="Comma 3 3 2 9 3 2 4 2" xfId="53189" xr:uid="{65A90C5A-A784-4D9C-B750-B86889984865}"/>
    <cellStyle name="Comma 3 3 2 9 3 2 4 3" xfId="39799" xr:uid="{D5ECEF10-A92C-4847-8D00-52C04DCB0509}"/>
    <cellStyle name="Comma 3 3 2 9 3 2 5" xfId="12224" xr:uid="{15C5695E-52F9-4A00-94D9-B0589DF08A38}"/>
    <cellStyle name="Comma 3 3 2 9 3 2 5 2" xfId="55814" xr:uid="{A84BF878-1061-42E1-AA5F-0A2A22E9C644}"/>
    <cellStyle name="Comma 3 3 2 9 3 2 5 3" xfId="42424" xr:uid="{C2558C34-C540-4570-BFBC-807F015E4BD0}"/>
    <cellStyle name="Comma 3 3 2 9 3 2 6" xfId="15377" xr:uid="{7EB9041D-2F45-4AF4-9FB7-B09DDE54A042}"/>
    <cellStyle name="Comma 3 3 2 9 3 2 6 2" xfId="45050" xr:uid="{EB7780AF-506F-4228-ACCE-75D486FDE75F}"/>
    <cellStyle name="Comma 3 3 2 9 3 2 7" xfId="58440" xr:uid="{FDA9D9D7-840D-4178-A90B-2EC17E6F24B2}"/>
    <cellStyle name="Comma 3 3 2 9 3 2 8" xfId="61067" xr:uid="{8E3D6FC6-2D04-4027-9881-10A1B025A377}"/>
    <cellStyle name="Comma 3 3 2 9 3 2 9" xfId="31660" xr:uid="{8D8EF561-7902-4F89-B725-92F199DDA1B2}"/>
    <cellStyle name="Comma 3 3 2 9 3 3" xfId="5650" xr:uid="{096A4796-C166-410A-A5AF-A46A65462C27}"/>
    <cellStyle name="Comma 3 3 2 9 3 3 2" xfId="17208" xr:uid="{82D1A15D-2968-46B2-AEFB-2A2BD3AB68E8}"/>
    <cellStyle name="Comma 3 3 2 9 3 3 2 2" xfId="46615" xr:uid="{2DB7913B-5528-4712-B78E-1AB61713A139}"/>
    <cellStyle name="Comma 3 3 2 9 3 3 2 3" xfId="27712" xr:uid="{B715481C-E409-4245-A0F8-05A407F5C513}"/>
    <cellStyle name="Comma 3 3 2 9 3 3 3" xfId="14055" xr:uid="{5AC3669F-FB20-461B-861E-01B2BDDCC3B2}"/>
    <cellStyle name="Comma 3 3 2 9 3 3 3 2" xfId="33225" xr:uid="{C0DC0E88-4FF8-46FF-9624-BAE4C5B6FB81}"/>
    <cellStyle name="Comma 3 3 2 9 3 3 4" xfId="22460" xr:uid="{A1219C23-D9DF-4405-AB32-F1012F3FF0E9}"/>
    <cellStyle name="Comma 3 3 2 9 3 4" xfId="3025" xr:uid="{339A49ED-48E9-4E87-A845-6F6DB92564AA}"/>
    <cellStyle name="Comma 3 3 2 9 3 4 2" xfId="16680" xr:uid="{9AB092B9-AE90-4414-8E68-CE159EACEEF0}"/>
    <cellStyle name="Comma 3 3 2 9 3 4 2 2" xfId="49241" xr:uid="{9E85CE6B-0A7C-4C5B-A602-8EDE33FD8FB3}"/>
    <cellStyle name="Comma 3 3 2 9 3 4 3" xfId="35851" xr:uid="{C4B0E5B8-FD5E-441F-9025-1BC8FE6968CB}"/>
    <cellStyle name="Comma 3 3 2 9 3 4 4" xfId="25086" xr:uid="{0CC7DD90-89DD-4858-BBF9-C60B47F77DE1}"/>
    <cellStyle name="Comma 3 3 2 9 3 5" xfId="8276" xr:uid="{38C5DBE0-5771-4614-B066-D0A18A22573B}"/>
    <cellStyle name="Comma 3 3 2 9 3 5 2" xfId="51867" xr:uid="{5D05523C-3053-4070-B56E-EF834FF47807}"/>
    <cellStyle name="Comma 3 3 2 9 3 5 3" xfId="38477" xr:uid="{2E3F152C-86C0-4938-B556-DE8A87066B82}"/>
    <cellStyle name="Comma 3 3 2 9 3 6" xfId="10902" xr:uid="{FD362EE9-0CC6-4D02-B663-83FAA7C9A2CF}"/>
    <cellStyle name="Comma 3 3 2 9 3 6 2" xfId="54492" xr:uid="{8069A516-F36B-4FC7-8E34-8A64541AE062}"/>
    <cellStyle name="Comma 3 3 2 9 3 6 3" xfId="41102" xr:uid="{33D837C1-B7DD-4B6E-905E-3A87BDBE21DE}"/>
    <cellStyle name="Comma 3 3 2 9 3 7" xfId="13527" xr:uid="{20DB0771-9410-439A-8409-C92E81FF9F0D}"/>
    <cellStyle name="Comma 3 3 2 9 3 7 2" xfId="43728" xr:uid="{EA9CF35A-7972-4079-98DA-3FD5929BCD6C}"/>
    <cellStyle name="Comma 3 3 2 9 3 8" xfId="57118" xr:uid="{B9374794-89F0-4138-874D-452058AE75D7}"/>
    <cellStyle name="Comma 3 3 2 9 3 9" xfId="59745" xr:uid="{CBE25B5C-F26C-4334-8EB7-B5EA9E1D17FD}"/>
    <cellStyle name="Comma 3 3 2 9 4" xfId="657" xr:uid="{00000000-0005-0000-0000-0000E3000000}"/>
    <cellStyle name="Comma 3 3 2 9 4 10" xfId="30598" xr:uid="{2D17DE4D-FA74-4EE7-A1CD-CA978DF4F89E}"/>
    <cellStyle name="Comma 3 3 2 9 4 11" xfId="20094" xr:uid="{DB16AF6C-43E2-4551-9CE8-DA76E2D54B72}"/>
    <cellStyle name="Comma 3 3 2 9 4 2" xfId="1980" xr:uid="{167B5FBE-330A-4DC6-9419-FE46DAE0B4CA}"/>
    <cellStyle name="Comma 3 3 2 9 4 2 10" xfId="21416" xr:uid="{2602E570-29D0-4CE2-AD7A-0F538C8F3944}"/>
    <cellStyle name="Comma 3 3 2 9 4 2 2" xfId="7232" xr:uid="{95E707D8-D49A-4572-9629-E88DC47E0942}"/>
    <cellStyle name="Comma 3 3 2 9 4 2 2 2" xfId="18790" xr:uid="{FBA86C61-DD76-4E7F-BCE0-7B8EC1616369}"/>
    <cellStyle name="Comma 3 3 2 9 4 2 2 2 2" xfId="48197" xr:uid="{7FBEE8B8-545C-4354-B992-1D02AE3E81B5}"/>
    <cellStyle name="Comma 3 3 2 9 4 2 2 2 3" xfId="29294" xr:uid="{820D1172-0A6E-4374-9203-7AB924A8F8B3}"/>
    <cellStyle name="Comma 3 3 2 9 4 2 2 3" xfId="34807" xr:uid="{971A1459-0C26-4D9D-B64A-D2ABA1AD0AC8}"/>
    <cellStyle name="Comma 3 3 2 9 4 2 2 4" xfId="24042" xr:uid="{DA7A6511-F422-4242-ABC6-80CF8ED394AA}"/>
    <cellStyle name="Comma 3 3 2 9 4 2 3" xfId="4607" xr:uid="{32B629F4-2C91-42A9-BE72-ECA4C91362FF}"/>
    <cellStyle name="Comma 3 3 2 9 4 2 3 2" xfId="50823" xr:uid="{60711190-A93B-492F-A973-4D265980D058}"/>
    <cellStyle name="Comma 3 3 2 9 4 2 3 3" xfId="37433" xr:uid="{66383018-0C0F-4040-9549-13B005103568}"/>
    <cellStyle name="Comma 3 3 2 9 4 2 3 4" xfId="26668" xr:uid="{D0C1B8E6-1AEB-4809-80A9-074F4FAD0020}"/>
    <cellStyle name="Comma 3 3 2 9 4 2 4" xfId="9858" xr:uid="{84DEEF8F-C945-4686-A5FA-F498DA55DECE}"/>
    <cellStyle name="Comma 3 3 2 9 4 2 4 2" xfId="53449" xr:uid="{BF3E0A96-E4E1-4CCE-8C4B-CD6E0527E976}"/>
    <cellStyle name="Comma 3 3 2 9 4 2 4 3" xfId="40059" xr:uid="{0E7F0067-245B-4439-B991-E01C19B38375}"/>
    <cellStyle name="Comma 3 3 2 9 4 2 5" xfId="12484" xr:uid="{3847C75F-9ADE-4173-8E79-2CC765D549C0}"/>
    <cellStyle name="Comma 3 3 2 9 4 2 5 2" xfId="56074" xr:uid="{67C94372-A10A-4B19-BCAF-E682015D3219}"/>
    <cellStyle name="Comma 3 3 2 9 4 2 5 3" xfId="42684" xr:uid="{C50B922E-E8FE-4ECC-B078-BF023663A012}"/>
    <cellStyle name="Comma 3 3 2 9 4 2 6" xfId="15637" xr:uid="{288EE0BE-4977-491B-9AD7-F91B4A7E6394}"/>
    <cellStyle name="Comma 3 3 2 9 4 2 6 2" xfId="45310" xr:uid="{5C0D9A8F-D1CC-4714-9918-BC00B4C3D65A}"/>
    <cellStyle name="Comma 3 3 2 9 4 2 7" xfId="58700" xr:uid="{B5556C1E-C5AB-40C3-B3EC-5F427960628A}"/>
    <cellStyle name="Comma 3 3 2 9 4 2 8" xfId="61327" xr:uid="{97FE0974-D23C-4F4F-925F-65607CEB7CEE}"/>
    <cellStyle name="Comma 3 3 2 9 4 2 9" xfId="31920" xr:uid="{91D2D052-285A-4029-824F-D450B4F72187}"/>
    <cellStyle name="Comma 3 3 2 9 4 3" xfId="5910" xr:uid="{1DA6CDF7-EA04-4DC7-A1A2-FB42503C5B90}"/>
    <cellStyle name="Comma 3 3 2 9 4 3 2" xfId="17468" xr:uid="{0DB3A7EF-DAB0-44CD-AAFE-0E117E1546C3}"/>
    <cellStyle name="Comma 3 3 2 9 4 3 2 2" xfId="46875" xr:uid="{D9C9BED4-D7DF-4179-9D5C-EDAC724B9753}"/>
    <cellStyle name="Comma 3 3 2 9 4 3 2 3" xfId="27972" xr:uid="{A698D776-C34B-4538-B712-D3C7AE979B69}"/>
    <cellStyle name="Comma 3 3 2 9 4 3 3" xfId="33485" xr:uid="{A83C2936-1648-4C4B-9648-DAC9BFD0A2AE}"/>
    <cellStyle name="Comma 3 3 2 9 4 3 4" xfId="22720" xr:uid="{B903B015-C7E1-42BA-8C60-23D0C881E8EF}"/>
    <cellStyle name="Comma 3 3 2 9 4 4" xfId="3285" xr:uid="{611D906A-02C8-4DDE-8479-DE72D7235AE0}"/>
    <cellStyle name="Comma 3 3 2 9 4 4 2" xfId="49501" xr:uid="{FDF55514-7D55-496E-BD04-4A6D92FEA84F}"/>
    <cellStyle name="Comma 3 3 2 9 4 4 3" xfId="36111" xr:uid="{388560E6-4FD4-49AA-B441-335BC7F5C0AC}"/>
    <cellStyle name="Comma 3 3 2 9 4 4 4" xfId="25346" xr:uid="{94EDA8B5-ED1B-4EB5-899D-FEBB43ADB3B8}"/>
    <cellStyle name="Comma 3 3 2 9 4 5" xfId="8536" xr:uid="{29433336-484B-4CCA-98ED-05FDC5AE13C4}"/>
    <cellStyle name="Comma 3 3 2 9 4 5 2" xfId="52127" xr:uid="{46125F87-FA5A-43CB-B230-6B1E5BEAFE09}"/>
    <cellStyle name="Comma 3 3 2 9 4 5 3" xfId="38737" xr:uid="{EEF97676-F29D-43DE-9E69-E7986CB75A3A}"/>
    <cellStyle name="Comma 3 3 2 9 4 6" xfId="11162" xr:uid="{FAB4E091-24C3-433C-BCA4-0D4822BB6598}"/>
    <cellStyle name="Comma 3 3 2 9 4 6 2" xfId="54752" xr:uid="{F4FCC944-B619-4234-8BA0-A34C95524688}"/>
    <cellStyle name="Comma 3 3 2 9 4 6 3" xfId="41362" xr:uid="{CE13C125-A740-4F9C-B270-67D6EF7B3A4E}"/>
    <cellStyle name="Comma 3 3 2 9 4 7" xfId="14315" xr:uid="{9C959A8E-7DD9-4A44-B8E4-2741F1CDB9BC}"/>
    <cellStyle name="Comma 3 3 2 9 4 7 2" xfId="43988" xr:uid="{EDBD3A34-4FAD-4950-B715-F44B2579DB95}"/>
    <cellStyle name="Comma 3 3 2 9 4 8" xfId="57378" xr:uid="{5038D128-16DE-48EC-B1AA-72476CA9E817}"/>
    <cellStyle name="Comma 3 3 2 9 4 9" xfId="60005" xr:uid="{760B83DF-2FF4-4E2F-A2EF-4FEB35CF0882}"/>
    <cellStyle name="Comma 3 3 2 9 5" xfId="917" xr:uid="{00000000-0005-0000-0000-0000E4000000}"/>
    <cellStyle name="Comma 3 3 2 9 5 10" xfId="30858" xr:uid="{9B4CE4EB-12BD-450D-99FC-4EBB19DC2D21}"/>
    <cellStyle name="Comma 3 3 2 9 5 11" xfId="20354" xr:uid="{64B70DC4-1A30-42C7-ABF6-32303C746834}"/>
    <cellStyle name="Comma 3 3 2 9 5 2" xfId="2240" xr:uid="{1542803D-B1F8-4BED-B2C5-9B91D173C988}"/>
    <cellStyle name="Comma 3 3 2 9 5 2 10" xfId="21676" xr:uid="{02919EC9-DCEF-4EF8-89AB-A0CF68949681}"/>
    <cellStyle name="Comma 3 3 2 9 5 2 2" xfId="7492" xr:uid="{7D53E395-BD1B-4D70-A9B6-FF8D262E4AA6}"/>
    <cellStyle name="Comma 3 3 2 9 5 2 2 2" xfId="19050" xr:uid="{A3C22DAF-090E-4366-9B76-36C2AA172EC2}"/>
    <cellStyle name="Comma 3 3 2 9 5 2 2 2 2" xfId="48457" xr:uid="{B9EF4BD4-D12C-4212-96E3-A880BECB2F30}"/>
    <cellStyle name="Comma 3 3 2 9 5 2 2 2 3" xfId="29554" xr:uid="{B18B4A8C-BE11-45C6-B39B-26F8ED119087}"/>
    <cellStyle name="Comma 3 3 2 9 5 2 2 3" xfId="35067" xr:uid="{520418B5-9156-47ED-81F4-76DA482D6867}"/>
    <cellStyle name="Comma 3 3 2 9 5 2 2 4" xfId="24302" xr:uid="{4ACBED7E-6898-4285-8FE3-6A3CC66FA9E6}"/>
    <cellStyle name="Comma 3 3 2 9 5 2 3" xfId="4867" xr:uid="{C0024508-FFC8-4CB0-A9C2-21EF382C43EC}"/>
    <cellStyle name="Comma 3 3 2 9 5 2 3 2" xfId="51083" xr:uid="{DFF3C3C4-C866-458F-8B14-69DF49BF430D}"/>
    <cellStyle name="Comma 3 3 2 9 5 2 3 3" xfId="37693" xr:uid="{2998BB28-E60A-4DE6-BA8F-A3FE8817D784}"/>
    <cellStyle name="Comma 3 3 2 9 5 2 3 4" xfId="26928" xr:uid="{E074A1F3-6837-4617-A85F-BA02DB10E932}"/>
    <cellStyle name="Comma 3 3 2 9 5 2 4" xfId="10118" xr:uid="{D9A15E5D-2B60-438D-BE6C-9CC757D0A6B9}"/>
    <cellStyle name="Comma 3 3 2 9 5 2 4 2" xfId="53709" xr:uid="{62986210-75F3-4590-9310-2EC767080BBF}"/>
    <cellStyle name="Comma 3 3 2 9 5 2 4 3" xfId="40319" xr:uid="{9699957B-6E97-4930-9DD6-77F7088560FA}"/>
    <cellStyle name="Comma 3 3 2 9 5 2 5" xfId="12744" xr:uid="{7AD76F3E-4D88-41B0-A008-45D023C2A2A2}"/>
    <cellStyle name="Comma 3 3 2 9 5 2 5 2" xfId="56334" xr:uid="{E9BC3F18-9862-4F24-913F-DF43C12FFBAF}"/>
    <cellStyle name="Comma 3 3 2 9 5 2 5 3" xfId="42944" xr:uid="{E0926B68-F005-41EC-B0AA-44C400A34E07}"/>
    <cellStyle name="Comma 3 3 2 9 5 2 6" xfId="15897" xr:uid="{05225CC3-26D7-4C92-8348-EA1BBA25D62B}"/>
    <cellStyle name="Comma 3 3 2 9 5 2 6 2" xfId="45570" xr:uid="{32A8A18F-AC13-42C0-B02B-FD41BE8CF2D5}"/>
    <cellStyle name="Comma 3 3 2 9 5 2 7" xfId="58960" xr:uid="{26916306-DBA4-4A8D-9241-C19E13932CDD}"/>
    <cellStyle name="Comma 3 3 2 9 5 2 8" xfId="61587" xr:uid="{F1A2F810-54D9-4360-AF2A-BC69330C2D43}"/>
    <cellStyle name="Comma 3 3 2 9 5 2 9" xfId="32180" xr:uid="{03672D08-D035-410D-8136-05842A18392D}"/>
    <cellStyle name="Comma 3 3 2 9 5 3" xfId="6170" xr:uid="{7B867D7D-E69A-487C-A28E-C0549EB209AC}"/>
    <cellStyle name="Comma 3 3 2 9 5 3 2" xfId="17728" xr:uid="{13845332-DECB-4819-80BD-DA4031D8C0A5}"/>
    <cellStyle name="Comma 3 3 2 9 5 3 2 2" xfId="47135" xr:uid="{57E9F04B-229C-4F59-94CB-6F1F8D4D035D}"/>
    <cellStyle name="Comma 3 3 2 9 5 3 2 3" xfId="28232" xr:uid="{F4585EFE-2481-4339-9E08-B073D9A0BD57}"/>
    <cellStyle name="Comma 3 3 2 9 5 3 3" xfId="33745" xr:uid="{51EA3FD7-5FBC-4159-9301-07CF77D8E569}"/>
    <cellStyle name="Comma 3 3 2 9 5 3 4" xfId="22980" xr:uid="{93726056-9720-49E7-8D4C-AA3994DC89BE}"/>
    <cellStyle name="Comma 3 3 2 9 5 4" xfId="3545" xr:uid="{ABE382EE-9EB7-439F-9B92-FDCC5CEF03F2}"/>
    <cellStyle name="Comma 3 3 2 9 5 4 2" xfId="49761" xr:uid="{9039FDF2-98A9-43F8-B6B8-4C21A9FDECDB}"/>
    <cellStyle name="Comma 3 3 2 9 5 4 3" xfId="36371" xr:uid="{9B8B583B-5EB3-4D93-A086-7F49CA392832}"/>
    <cellStyle name="Comma 3 3 2 9 5 4 4" xfId="25606" xr:uid="{15C56D39-4B20-4CF7-98DE-E65D4497254E}"/>
    <cellStyle name="Comma 3 3 2 9 5 5" xfId="8796" xr:uid="{937DDBE7-A0A1-404C-9000-0210C9848A05}"/>
    <cellStyle name="Comma 3 3 2 9 5 5 2" xfId="52387" xr:uid="{5C98E2B6-74F9-4FCE-B5DD-2E699C2F5A68}"/>
    <cellStyle name="Comma 3 3 2 9 5 5 3" xfId="38997" xr:uid="{ADC68C73-7A1C-4EAC-9334-5CDFD5375CCA}"/>
    <cellStyle name="Comma 3 3 2 9 5 6" xfId="11422" xr:uid="{E0BA029B-B678-4DF8-9F95-4062C9BC6F23}"/>
    <cellStyle name="Comma 3 3 2 9 5 6 2" xfId="55012" xr:uid="{15249F1B-B59B-47F0-8A0F-1D0277E3FC8F}"/>
    <cellStyle name="Comma 3 3 2 9 5 6 3" xfId="41622" xr:uid="{1D5F5D88-F31E-4E85-9E2C-484CA858BA01}"/>
    <cellStyle name="Comma 3 3 2 9 5 7" xfId="14575" xr:uid="{99944FFC-5F49-4585-B86E-9A3699FDBF69}"/>
    <cellStyle name="Comma 3 3 2 9 5 7 2" xfId="44248" xr:uid="{EC43B417-8338-4C49-BF20-E6B856F5E379}"/>
    <cellStyle name="Comma 3 3 2 9 5 8" xfId="57638" xr:uid="{10542B61-F75A-496B-AD92-8281453CDADE}"/>
    <cellStyle name="Comma 3 3 2 9 5 9" xfId="60265" xr:uid="{15FF9E87-6DAD-4253-822F-AC1B24B680A4}"/>
    <cellStyle name="Comma 3 3 2 9 6" xfId="1197" xr:uid="{3FA4B4F1-2903-4365-9275-D1106F4306F4}"/>
    <cellStyle name="Comma 3 3 2 9 6 10" xfId="20634" xr:uid="{859CDE50-E1F7-48BE-A811-9E5913BF78F3}"/>
    <cellStyle name="Comma 3 3 2 9 6 2" xfId="6450" xr:uid="{FC296B02-8E54-4A8F-A5BF-E27B1A866E7E}"/>
    <cellStyle name="Comma 3 3 2 9 6 2 2" xfId="18008" xr:uid="{FA2E3192-C15B-410E-A592-AD71EB0CAAED}"/>
    <cellStyle name="Comma 3 3 2 9 6 2 2 2" xfId="47415" xr:uid="{753EDB9B-9FF7-4525-AF3C-FA157E0296ED}"/>
    <cellStyle name="Comma 3 3 2 9 6 2 2 3" xfId="28512" xr:uid="{451B76C5-76A0-4271-95F3-CF6277EA9E31}"/>
    <cellStyle name="Comma 3 3 2 9 6 2 3" xfId="34025" xr:uid="{31F29D5F-D8E2-4B61-A7B4-F0BBB7C796DD}"/>
    <cellStyle name="Comma 3 3 2 9 6 2 4" xfId="23260" xr:uid="{CB326EEA-9B8B-461C-84A2-9A88F36CE40A}"/>
    <cellStyle name="Comma 3 3 2 9 6 3" xfId="3825" xr:uid="{4F0D627C-ED9B-4B04-B42C-DAAF693B5EBB}"/>
    <cellStyle name="Comma 3 3 2 9 6 3 2" xfId="50041" xr:uid="{AD7B81C0-AE3B-4614-BE5A-24601F4CC2C8}"/>
    <cellStyle name="Comma 3 3 2 9 6 3 3" xfId="36651" xr:uid="{87D1C98B-D808-46CE-9BEF-F91891229564}"/>
    <cellStyle name="Comma 3 3 2 9 6 3 4" xfId="25886" xr:uid="{D5315D3D-BFE3-4F05-B91A-F32ACA8B61F0}"/>
    <cellStyle name="Comma 3 3 2 9 6 4" xfId="9076" xr:uid="{097AE05C-96C4-4A6A-833A-903F03CE355C}"/>
    <cellStyle name="Comma 3 3 2 9 6 4 2" xfId="52667" xr:uid="{C907F8AA-FD87-4A8A-ABC3-C8FC30560D05}"/>
    <cellStyle name="Comma 3 3 2 9 6 4 3" xfId="39277" xr:uid="{14862CF0-E192-4EA3-AB0C-DA6314F6B1D0}"/>
    <cellStyle name="Comma 3 3 2 9 6 5" xfId="11702" xr:uid="{69599935-B905-4742-A6A1-FB8C4B256136}"/>
    <cellStyle name="Comma 3 3 2 9 6 5 2" xfId="55292" xr:uid="{779AA356-B8A0-48CE-B52C-1E1603388DD3}"/>
    <cellStyle name="Comma 3 3 2 9 6 5 3" xfId="41902" xr:uid="{1CEB9AC1-C3AA-4751-912F-48A0767D24D0}"/>
    <cellStyle name="Comma 3 3 2 9 6 6" xfId="14855" xr:uid="{2724C680-A798-48E6-89E0-193D62DE7A31}"/>
    <cellStyle name="Comma 3 3 2 9 6 6 2" xfId="44528" xr:uid="{E40AFBE9-3DC4-4726-B2C2-DF2D113EA77F}"/>
    <cellStyle name="Comma 3 3 2 9 6 7" xfId="57918" xr:uid="{60B24E37-551E-4E2E-8C6C-9210FF55108E}"/>
    <cellStyle name="Comma 3 3 2 9 6 8" xfId="60545" xr:uid="{3999FDF4-40C0-4600-914C-8A0DAA5ADE5D}"/>
    <cellStyle name="Comma 3 3 2 9 6 9" xfId="31138" xr:uid="{56FB3F1E-A818-4780-8702-166402637CED}"/>
    <cellStyle name="Comma 3 3 2 9 7" xfId="1460" xr:uid="{CD073221-FB20-4DF1-A933-E5DF072481EA}"/>
    <cellStyle name="Comma 3 3 2 9 7 10" xfId="20896" xr:uid="{5161EC6A-86DD-45D4-A754-9213DE8B3A1E}"/>
    <cellStyle name="Comma 3 3 2 9 7 2" xfId="6712" xr:uid="{2BB14A96-526A-48E7-B9AB-DBF4B3FADEC9}"/>
    <cellStyle name="Comma 3 3 2 9 7 2 2" xfId="18270" xr:uid="{0CF6F4BC-68B2-46BD-9B44-535FC59D6FA5}"/>
    <cellStyle name="Comma 3 3 2 9 7 2 2 2" xfId="47677" xr:uid="{0EC7225C-A1F4-4A45-BE44-A4A560E5B66A}"/>
    <cellStyle name="Comma 3 3 2 9 7 2 2 3" xfId="28774" xr:uid="{1759DB84-89E5-4005-9151-5F32566F3FE8}"/>
    <cellStyle name="Comma 3 3 2 9 7 2 3" xfId="34287" xr:uid="{80AC0E59-89DC-4882-9F70-48AA9F485A38}"/>
    <cellStyle name="Comma 3 3 2 9 7 2 4" xfId="23522" xr:uid="{1614F866-996A-4054-87B7-6B5290E15A19}"/>
    <cellStyle name="Comma 3 3 2 9 7 3" xfId="4087" xr:uid="{BF24B531-79D3-455B-9987-951DD7266885}"/>
    <cellStyle name="Comma 3 3 2 9 7 3 2" xfId="50303" xr:uid="{A6B3B060-FBD5-4748-AD44-4A2F9EEC0787}"/>
    <cellStyle name="Comma 3 3 2 9 7 3 3" xfId="36913" xr:uid="{C7BEBEA7-400F-4BA2-81FC-977ED2BB0D2C}"/>
    <cellStyle name="Comma 3 3 2 9 7 3 4" xfId="26148" xr:uid="{62DB6416-598A-47C5-A98A-2EED7A95B315}"/>
    <cellStyle name="Comma 3 3 2 9 7 4" xfId="9338" xr:uid="{4761BD2C-AA0B-4AB1-BFEB-AA5D29CFE6FB}"/>
    <cellStyle name="Comma 3 3 2 9 7 4 2" xfId="52929" xr:uid="{06D1D104-9DDC-47B3-8557-115A3817B5C7}"/>
    <cellStyle name="Comma 3 3 2 9 7 4 3" xfId="39539" xr:uid="{639545E1-C4EC-48A8-A449-30A0BADE4571}"/>
    <cellStyle name="Comma 3 3 2 9 7 5" xfId="11964" xr:uid="{14A38C73-0D6D-40BE-AC22-ACB8B68F2D01}"/>
    <cellStyle name="Comma 3 3 2 9 7 5 2" xfId="55554" xr:uid="{75DCDB24-9950-4D68-971B-0B5AD6F3C5CA}"/>
    <cellStyle name="Comma 3 3 2 9 7 5 3" xfId="42164" xr:uid="{8ABC5D8E-43AD-41F9-B343-A35D7C626876}"/>
    <cellStyle name="Comma 3 3 2 9 7 6" xfId="15117" xr:uid="{A3740C74-CCE6-41D2-B247-E0C6EBF63D14}"/>
    <cellStyle name="Comma 3 3 2 9 7 6 2" xfId="44790" xr:uid="{114D3A69-408C-4419-ACEC-ABDC4B051A73}"/>
    <cellStyle name="Comma 3 3 2 9 7 7" xfId="58180" xr:uid="{1360F62C-28E4-47CD-AD46-1CF7893DCFE9}"/>
    <cellStyle name="Comma 3 3 2 9 7 8" xfId="60807" xr:uid="{6FE8B25C-6D63-46E3-AA64-C11971AD5E23}"/>
    <cellStyle name="Comma 3 3 2 9 7 9" xfId="31400" xr:uid="{57EC8736-098A-4E09-99BD-CC036A8767CA}"/>
    <cellStyle name="Comma 3 3 2 9 8" xfId="2503" xr:uid="{0DC2D306-98C6-4A43-A5F7-E7A19B3FFE5B}"/>
    <cellStyle name="Comma 3 3 2 9 8 10" xfId="21938" xr:uid="{C647520A-A0D3-44A4-A035-46D7EEB147A8}"/>
    <cellStyle name="Comma 3 3 2 9 8 2" xfId="7754" xr:uid="{BCEE7B13-2645-4D4B-B04B-B344B167B1C7}"/>
    <cellStyle name="Comma 3 3 2 9 8 2 2" xfId="19312" xr:uid="{80F5E34B-1B6D-439D-ADE3-EFC4C0B09F42}"/>
    <cellStyle name="Comma 3 3 2 9 8 2 2 2" xfId="48719" xr:uid="{B2606634-65DC-4E5B-8205-A8EE00AE9830}"/>
    <cellStyle name="Comma 3 3 2 9 8 2 2 3" xfId="29816" xr:uid="{F31C3492-DDF4-4C1A-A86D-0EE01B9D6F33}"/>
    <cellStyle name="Comma 3 3 2 9 8 2 3" xfId="35329" xr:uid="{AD13E92F-0BFD-4678-9F2C-A6816490F174}"/>
    <cellStyle name="Comma 3 3 2 9 8 2 4" xfId="24564" xr:uid="{B3941FD3-F26B-4C03-97B2-2D9FD0739A6D}"/>
    <cellStyle name="Comma 3 3 2 9 8 3" xfId="5129" xr:uid="{913FA27F-282C-4E04-8775-666A0AF6F43B}"/>
    <cellStyle name="Comma 3 3 2 9 8 3 2" xfId="51345" xr:uid="{ACFF480E-81C4-4667-A7A6-0164D52B0667}"/>
    <cellStyle name="Comma 3 3 2 9 8 3 3" xfId="37955" xr:uid="{D3C817F4-0115-4F39-AFCB-0037598CF2AA}"/>
    <cellStyle name="Comma 3 3 2 9 8 3 4" xfId="27190" xr:uid="{E2ED1BD4-1439-4029-B017-882B5E411041}"/>
    <cellStyle name="Comma 3 3 2 9 8 4" xfId="10380" xr:uid="{A5E125CB-30FB-41A7-A268-EE9A588DA284}"/>
    <cellStyle name="Comma 3 3 2 9 8 4 2" xfId="53971" xr:uid="{60D1D46A-3C9A-4B2E-8F71-246B8031C905}"/>
    <cellStyle name="Comma 3 3 2 9 8 4 3" xfId="40581" xr:uid="{7E25568A-7193-4B36-B659-463AD7DAC70A}"/>
    <cellStyle name="Comma 3 3 2 9 8 5" xfId="13006" xr:uid="{5DB5E5AE-4C39-41E5-84EB-4B93AF0CEB5C}"/>
    <cellStyle name="Comma 3 3 2 9 8 5 2" xfId="56596" xr:uid="{A2DA4128-B338-44F7-89F4-EE89872232E2}"/>
    <cellStyle name="Comma 3 3 2 9 8 5 3" xfId="43206" xr:uid="{D1647580-8F80-4429-8846-711D827EFCEE}"/>
    <cellStyle name="Comma 3 3 2 9 8 6" xfId="16159" xr:uid="{553CB38C-DF3F-4E89-9C3F-FF2D9F721023}"/>
    <cellStyle name="Comma 3 3 2 9 8 6 2" xfId="45832" xr:uid="{0680ECC2-61C1-45B4-906D-AD96CFFAC65A}"/>
    <cellStyle name="Comma 3 3 2 9 8 7" xfId="59222" xr:uid="{A0C7D0D0-3BBC-4FBB-B5DA-DCFA95D2312F}"/>
    <cellStyle name="Comma 3 3 2 9 8 8" xfId="61849" xr:uid="{45B6C8B3-1EA4-4FB4-B2E3-75A38782DB06}"/>
    <cellStyle name="Comma 3 3 2 9 8 9" xfId="32442" xr:uid="{DBB7A57C-3B7F-4617-9AB0-DC8B96296757}"/>
    <cellStyle name="Comma 3 3 2 9 9" xfId="5390" xr:uid="{5F631548-625E-4084-8665-7B9154007865}"/>
    <cellStyle name="Comma 3 3 2 9 9 2" xfId="16948" xr:uid="{9FC21C24-D198-4C01-818E-CF5290FB218D}"/>
    <cellStyle name="Comma 3 3 2 9 9 2 2" xfId="46094" xr:uid="{34A0F8FA-00E0-4DB2-B74D-C4C8FB2C4596}"/>
    <cellStyle name="Comma 3 3 2 9 9 2 3" xfId="27452" xr:uid="{C8AC5173-460E-412B-A2CF-DFECCE1D3F1D}"/>
    <cellStyle name="Comma 3 3 2 9 9 3" xfId="13795" xr:uid="{9510DB50-5AA0-4BE9-960A-FEBA431C30E4}"/>
    <cellStyle name="Comma 3 3 2 9 9 3 2" xfId="32704" xr:uid="{6D17CE3E-6897-4F6F-9358-C50BB37780BB}"/>
    <cellStyle name="Comma 3 3 2 9 9 4" xfId="22200" xr:uid="{1003A675-AC39-472B-9A91-6A3ED158254B}"/>
    <cellStyle name="Comma 3 3 20" xfId="1356" xr:uid="{42E2FFA7-CE53-43E3-9407-EAC17B4B7202}"/>
    <cellStyle name="Comma 3 3 20 10" xfId="20792" xr:uid="{3A88308A-C77C-4E23-87C9-9F8E8F59CC27}"/>
    <cellStyle name="Comma 3 3 20 2" xfId="6608" xr:uid="{5127CA89-7A3C-4C13-AF39-664248AABE1F}"/>
    <cellStyle name="Comma 3 3 20 2 2" xfId="18166" xr:uid="{32D1717B-B697-468A-A468-676AA3246FE6}"/>
    <cellStyle name="Comma 3 3 20 2 2 2" xfId="47573" xr:uid="{181C23FB-795E-4474-9B72-33E4FB8BF331}"/>
    <cellStyle name="Comma 3 3 20 2 2 3" xfId="28670" xr:uid="{E6C808B9-8225-4930-A2D7-C95B04EF1ABB}"/>
    <cellStyle name="Comma 3 3 20 2 3" xfId="34183" xr:uid="{778CA735-65DD-4E07-A3BE-644C90073142}"/>
    <cellStyle name="Comma 3 3 20 2 4" xfId="23418" xr:uid="{32AEDBBC-031C-4AB3-8E17-C10C53A76B95}"/>
    <cellStyle name="Comma 3 3 20 3" xfId="3983" xr:uid="{C4B4DF30-8277-4B8E-AAF7-1048DA985E6A}"/>
    <cellStyle name="Comma 3 3 20 3 2" xfId="50199" xr:uid="{CC94BF42-5B69-4351-8395-EE51E8D84D53}"/>
    <cellStyle name="Comma 3 3 20 3 3" xfId="36809" xr:uid="{AD455F3A-4C62-46CE-AD3A-D98DA3AD82EA}"/>
    <cellStyle name="Comma 3 3 20 3 4" xfId="26044" xr:uid="{AAA0064C-C53D-4F58-A217-F0B6890F34F2}"/>
    <cellStyle name="Comma 3 3 20 4" xfId="9234" xr:uid="{95D85686-AF9F-43F7-A979-343269F92F15}"/>
    <cellStyle name="Comma 3 3 20 4 2" xfId="52825" xr:uid="{D6A3BA76-7405-44B7-BA2B-1F05DD891172}"/>
    <cellStyle name="Comma 3 3 20 4 3" xfId="39435" xr:uid="{9F35E6F1-EC2D-417C-87EB-288E73BA3796}"/>
    <cellStyle name="Comma 3 3 20 5" xfId="11860" xr:uid="{47AED534-AD16-4A4F-AF74-C56DAB0D3475}"/>
    <cellStyle name="Comma 3 3 20 5 2" xfId="55450" xr:uid="{5C10E18E-510F-4D14-8FF5-5D225B34BC66}"/>
    <cellStyle name="Comma 3 3 20 5 3" xfId="42060" xr:uid="{36624469-8560-4754-B3C3-CD72BF3772C7}"/>
    <cellStyle name="Comma 3 3 20 6" xfId="15013" xr:uid="{DADB1A43-A651-4A0C-BAED-8C78F7B89792}"/>
    <cellStyle name="Comma 3 3 20 6 2" xfId="44686" xr:uid="{C5A7306F-DE2F-4608-8749-CC8A735261BC}"/>
    <cellStyle name="Comma 3 3 20 7" xfId="58076" xr:uid="{A2595B56-B35F-47D5-B779-87DEF4D62892}"/>
    <cellStyle name="Comma 3 3 20 8" xfId="60703" xr:uid="{F47C6011-5D26-4D99-866B-7735D08F5E2D}"/>
    <cellStyle name="Comma 3 3 20 9" xfId="31296" xr:uid="{0F7F72C6-8B79-4BDE-9DFD-E84889750FDF}"/>
    <cellStyle name="Comma 3 3 21" xfId="2399" xr:uid="{5065E048-D6A9-4C37-9EF0-A5B37CECDD03}"/>
    <cellStyle name="Comma 3 3 21 10" xfId="21834" xr:uid="{813C8C6C-58E8-4752-92D6-ECEF9E16A6CE}"/>
    <cellStyle name="Comma 3 3 21 2" xfId="7650" xr:uid="{CB7EAE1E-31BE-4C9C-8AC3-10786333B701}"/>
    <cellStyle name="Comma 3 3 21 2 2" xfId="19208" xr:uid="{C056C9CA-12CD-44EF-B207-920CFE006081}"/>
    <cellStyle name="Comma 3 3 21 2 2 2" xfId="48615" xr:uid="{416AC156-85CF-4B93-A0E8-101736F5F00B}"/>
    <cellStyle name="Comma 3 3 21 2 2 3" xfId="29712" xr:uid="{723D7614-9581-4B65-9C3B-327A658A4D68}"/>
    <cellStyle name="Comma 3 3 21 2 3" xfId="35225" xr:uid="{D5BE43C3-8BAA-4309-BAE9-D7D6E527F1E4}"/>
    <cellStyle name="Comma 3 3 21 2 4" xfId="24460" xr:uid="{8863F006-006E-44C3-A1A3-8BB4E413BFEB}"/>
    <cellStyle name="Comma 3 3 21 3" xfId="5025" xr:uid="{B2B72F90-0CE3-4CE4-BEF5-1D961EA8ED98}"/>
    <cellStyle name="Comma 3 3 21 3 2" xfId="51241" xr:uid="{8F9FBA46-BB75-4060-9189-0370FCCA91E2}"/>
    <cellStyle name="Comma 3 3 21 3 3" xfId="37851" xr:uid="{E6492C74-DBFB-4519-A28E-AF030D7018D4}"/>
    <cellStyle name="Comma 3 3 21 3 4" xfId="27086" xr:uid="{846D370F-2548-493C-8AB7-0D9DE58EBBDF}"/>
    <cellStyle name="Comma 3 3 21 4" xfId="10276" xr:uid="{EF28AE80-E259-4BBD-8AF4-97A683444308}"/>
    <cellStyle name="Comma 3 3 21 4 2" xfId="53867" xr:uid="{CC7A8255-B27B-4172-AFE0-4E1A24CE5887}"/>
    <cellStyle name="Comma 3 3 21 4 3" xfId="40477" xr:uid="{EECE40CF-3C57-47BC-A5D0-1D549290040B}"/>
    <cellStyle name="Comma 3 3 21 5" xfId="12902" xr:uid="{DDA47839-CC53-4641-BDA5-653DC62BAE1B}"/>
    <cellStyle name="Comma 3 3 21 5 2" xfId="56492" xr:uid="{9CCFD18B-2CED-47FA-858C-FD077F5B20B2}"/>
    <cellStyle name="Comma 3 3 21 5 3" xfId="43102" xr:uid="{A704F2CA-5105-4CD7-B553-807EAF803F5D}"/>
    <cellStyle name="Comma 3 3 21 6" xfId="16055" xr:uid="{583BA545-0E14-4975-AC86-AAF617699252}"/>
    <cellStyle name="Comma 3 3 21 6 2" xfId="45728" xr:uid="{6A02992B-D3C6-426D-AF54-57F665E4F498}"/>
    <cellStyle name="Comma 3 3 21 7" xfId="59118" xr:uid="{FB6EF995-C509-43C3-8086-5AED03BECB82}"/>
    <cellStyle name="Comma 3 3 21 8" xfId="61745" xr:uid="{EA1CF596-4C91-4A7D-B23D-ED6FAEE7A8B4}"/>
    <cellStyle name="Comma 3 3 21 9" xfId="32338" xr:uid="{F879FB66-BDDC-4DB4-9FFA-2457CE7C7B19}"/>
    <cellStyle name="Comma 3 3 22" xfId="5287" xr:uid="{3C830189-4EBD-4BAB-B0BD-738E3A4C3E81}"/>
    <cellStyle name="Comma 3 3 22 2" xfId="16843" xr:uid="{1D45D909-09C2-4D5E-946D-9E9EA9B3CA42}"/>
    <cellStyle name="Comma 3 3 22 2 2" xfId="45990" xr:uid="{9CA9B889-E69D-4D4B-9249-1476E47CB7C4}"/>
    <cellStyle name="Comma 3 3 22 2 3" xfId="27348" xr:uid="{4ECFB496-FFDC-4593-A208-FB94FB14B04D}"/>
    <cellStyle name="Comma 3 3 22 3" xfId="13690" xr:uid="{FA891959-25A2-4E36-9080-CB95C439AD3A}"/>
    <cellStyle name="Comma 3 3 22 3 2" xfId="32600" xr:uid="{5C8EA01E-D039-4692-8B89-099A3F15DED5}"/>
    <cellStyle name="Comma 3 3 22 4" xfId="22096" xr:uid="{E8DB208E-33D2-4FA8-AEC4-C17A3A3BDE03}"/>
    <cellStyle name="Comma 3 3 23" xfId="2661" xr:uid="{94725686-E989-46CB-919A-D05F7A085347}"/>
    <cellStyle name="Comma 3 3 23 2" xfId="16317" xr:uid="{D1D25A2E-AE6A-4D42-A768-A665131D0880}"/>
    <cellStyle name="Comma 3 3 23 2 2" xfId="46252" xr:uid="{F191AE2D-2BF8-484D-8AF8-54F9C1AADB83}"/>
    <cellStyle name="Comma 3 3 23 3" xfId="32862" xr:uid="{6F58600F-6F99-4404-BA7C-EE831B932DA4}"/>
    <cellStyle name="Comma 3 3 23 4" xfId="24723" xr:uid="{D3A49BB6-17B5-4E85-B3A6-181E456696A2}"/>
    <cellStyle name="Comma 3 3 24" xfId="7912" xr:uid="{14188B44-8440-4FD7-A760-0A84B8D2675D}"/>
    <cellStyle name="Comma 3 3 24 2" xfId="48877" xr:uid="{B2A5416F-5DFA-4B78-99D2-4DCFF1E64EE5}"/>
    <cellStyle name="Comma 3 3 24 3" xfId="35487" xr:uid="{6640D4F5-3334-4085-9F4F-C7F1D6E2BADE}"/>
    <cellStyle name="Comma 3 3 25" xfId="10538" xr:uid="{9451FB79-584D-44E4-AAF0-5984E1325D46}"/>
    <cellStyle name="Comma 3 3 25 2" xfId="51503" xr:uid="{192A5554-BF91-4F09-854A-40C076DE03C0}"/>
    <cellStyle name="Comma 3 3 25 3" xfId="38113" xr:uid="{260D62D3-ABCF-4D01-850F-873CCFDCC311}"/>
    <cellStyle name="Comma 3 3 26" xfId="13164" xr:uid="{46ABF8B3-04DD-4E34-9FC0-EA2A66777102}"/>
    <cellStyle name="Comma 3 3 26 2" xfId="54129" xr:uid="{27DFEAB3-E44A-42A7-90D3-8D341920D436}"/>
    <cellStyle name="Comma 3 3 26 3" xfId="40739" xr:uid="{5B0F07C4-7EB7-4ABA-BCB4-2FCFC1E70541}"/>
    <cellStyle name="Comma 3 3 27" xfId="43364" xr:uid="{4AD04A5E-63CD-4BAC-81AA-3424001A29C1}"/>
    <cellStyle name="Comma 3 3 28" xfId="56754" xr:uid="{979351FC-6681-4F77-A22F-C555AC9C425F}"/>
    <cellStyle name="Comma 3 3 29" xfId="59381" xr:uid="{D70E3437-E6ED-4A67-BFC0-7918FB7CA3FC}"/>
    <cellStyle name="Comma 3 3 3" xfId="33" xr:uid="{00000000-0005-0000-0000-0000E5000000}"/>
    <cellStyle name="Comma 3 3 3 10" xfId="282" xr:uid="{00000000-0005-0000-0000-0000E6000000}"/>
    <cellStyle name="Comma 3 3 3 10 10" xfId="8162" xr:uid="{BF6AAB9B-D99C-424C-82BF-B193E3F1D5EA}"/>
    <cellStyle name="Comma 3 3 3 10 10 2" xfId="49127" xr:uid="{1EEE3F1E-CC80-48DB-BBC9-D0DEAF2A3D02}"/>
    <cellStyle name="Comma 3 3 3 10 10 3" xfId="35737" xr:uid="{E595CD66-6001-4963-868C-6350AD2CB84A}"/>
    <cellStyle name="Comma 3 3 3 10 11" xfId="10788" xr:uid="{1792AD81-A3B4-441D-A36C-E83F8E44B70A}"/>
    <cellStyle name="Comma 3 3 3 10 11 2" xfId="51753" xr:uid="{CCD6719E-0646-41AE-9CC4-7BC8C3199310}"/>
    <cellStyle name="Comma 3 3 3 10 11 3" xfId="38363" xr:uid="{CD329862-CB4B-41BA-BF63-42ED815B2F64}"/>
    <cellStyle name="Comma 3 3 3 10 12" xfId="13413" xr:uid="{446E50C0-57E0-43E8-A6A6-BE5BCEB2C74D}"/>
    <cellStyle name="Comma 3 3 3 10 12 2" xfId="54378" xr:uid="{21DBE007-C0B8-407E-A2A2-BD1B4AB26073}"/>
    <cellStyle name="Comma 3 3 3 10 12 3" xfId="40988" xr:uid="{0283679F-B59B-4F31-BAA5-A5D8E8675AE4}"/>
    <cellStyle name="Comma 3 3 3 10 13" xfId="43614" xr:uid="{513807E4-AC6B-4095-BF3C-A1511BA7D778}"/>
    <cellStyle name="Comma 3 3 3 10 14" xfId="57004" xr:uid="{E97CE521-5CA3-44FD-AA35-CFD27A686EA6}"/>
    <cellStyle name="Comma 3 3 3 10 15" xfId="59631" xr:uid="{D55E0AAF-27F8-45EE-A32A-0C14792FF823}"/>
    <cellStyle name="Comma 3 3 3 10 16" xfId="30224" xr:uid="{95E6D526-6473-47A8-B1E3-64755899E3A8}"/>
    <cellStyle name="Comma 3 3 3 10 17" xfId="19720" xr:uid="{FE10045A-4A2D-4DB6-AE6F-464E41E3B1D5}"/>
    <cellStyle name="Comma 3 3 3 10 2" xfId="543" xr:uid="{00000000-0005-0000-0000-0000E7000000}"/>
    <cellStyle name="Comma 3 3 3 10 2 10" xfId="30484" xr:uid="{21F6F4BB-B242-4C00-947B-7BB42E1C2CF0}"/>
    <cellStyle name="Comma 3 3 3 10 2 11" xfId="19980" xr:uid="{D6B930B2-1AF6-4763-B7C8-9ABEE7A6844D}"/>
    <cellStyle name="Comma 3 3 3 10 2 2" xfId="1866" xr:uid="{70E87822-5E46-461F-B72D-79C525948DEC}"/>
    <cellStyle name="Comma 3 3 3 10 2 2 10" xfId="21302" xr:uid="{E570B15A-E795-4F17-92EA-15B04CF20344}"/>
    <cellStyle name="Comma 3 3 3 10 2 2 2" xfId="7118" xr:uid="{65E6831E-6C69-4530-B939-16A710DF52A3}"/>
    <cellStyle name="Comma 3 3 3 10 2 2 2 2" xfId="18676" xr:uid="{094A9143-E784-422A-8ECC-2A2D2DBFA8A9}"/>
    <cellStyle name="Comma 3 3 3 10 2 2 2 2 2" xfId="48083" xr:uid="{505DCD09-6C60-4212-9E39-5381DAE228A8}"/>
    <cellStyle name="Comma 3 3 3 10 2 2 2 2 3" xfId="29180" xr:uid="{24C8A0AF-4D7A-4BD5-B62E-1B3A5FB14A71}"/>
    <cellStyle name="Comma 3 3 3 10 2 2 2 3" xfId="34693" xr:uid="{98961057-181C-4574-B78B-D5FFDA13E538}"/>
    <cellStyle name="Comma 3 3 3 10 2 2 2 4" xfId="23928" xr:uid="{A69C0C93-367D-4608-A37B-D419883EA175}"/>
    <cellStyle name="Comma 3 3 3 10 2 2 3" xfId="4493" xr:uid="{CF7B83C7-6544-48D3-BB4F-3ADCC5A1C7C6}"/>
    <cellStyle name="Comma 3 3 3 10 2 2 3 2" xfId="50709" xr:uid="{7A7C6395-8B78-4486-A539-23B723C97804}"/>
    <cellStyle name="Comma 3 3 3 10 2 2 3 3" xfId="37319" xr:uid="{6CAA151D-FEA7-4E3B-A535-1F59D6E81E3B}"/>
    <cellStyle name="Comma 3 3 3 10 2 2 3 4" xfId="26554" xr:uid="{AD2E47A9-C4D5-42A7-98AE-6766FB3EB158}"/>
    <cellStyle name="Comma 3 3 3 10 2 2 4" xfId="9744" xr:uid="{ABFE7D50-D23F-4111-87D8-05BC08A58E2A}"/>
    <cellStyle name="Comma 3 3 3 10 2 2 4 2" xfId="53335" xr:uid="{3FEDF55A-690C-462D-B2F2-385AACDA3DAF}"/>
    <cellStyle name="Comma 3 3 3 10 2 2 4 3" xfId="39945" xr:uid="{10913576-D479-4369-9A99-91C9C123B232}"/>
    <cellStyle name="Comma 3 3 3 10 2 2 5" xfId="12370" xr:uid="{BD5A2E8B-CF5C-4D33-BE0A-DD63C10E6CCE}"/>
    <cellStyle name="Comma 3 3 3 10 2 2 5 2" xfId="55960" xr:uid="{BACE1C29-0ACF-4842-8B62-3B857064D6FE}"/>
    <cellStyle name="Comma 3 3 3 10 2 2 5 3" xfId="42570" xr:uid="{ECA4D305-D5A0-4D45-88FA-C9E246707D37}"/>
    <cellStyle name="Comma 3 3 3 10 2 2 6" xfId="15523" xr:uid="{281DA3AE-2007-40A6-9CC4-8441EAA8880A}"/>
    <cellStyle name="Comma 3 3 3 10 2 2 6 2" xfId="45196" xr:uid="{74E44FDE-CDF9-4F06-A0B1-682C33F68A0F}"/>
    <cellStyle name="Comma 3 3 3 10 2 2 7" xfId="58586" xr:uid="{364C7B67-B8E0-4E48-95E6-3E25178E02A6}"/>
    <cellStyle name="Comma 3 3 3 10 2 2 8" xfId="61213" xr:uid="{1C839EFF-08ED-420E-B366-F37517F16129}"/>
    <cellStyle name="Comma 3 3 3 10 2 2 9" xfId="31806" xr:uid="{C8FA1CAF-83B3-4DE1-B463-5F49221E3E07}"/>
    <cellStyle name="Comma 3 3 3 10 2 3" xfId="5796" xr:uid="{D1AD6374-7618-4767-ACF0-3EB37EB9089C}"/>
    <cellStyle name="Comma 3 3 3 10 2 3 2" xfId="17354" xr:uid="{FE92C22B-B8F7-47A3-A4F1-0D76A25992A4}"/>
    <cellStyle name="Comma 3 3 3 10 2 3 2 2" xfId="46761" xr:uid="{17F2683E-D132-486B-B0D2-58B0F5AD1E1D}"/>
    <cellStyle name="Comma 3 3 3 10 2 3 2 3" xfId="27858" xr:uid="{AA27BE30-1126-42D1-819A-54D3AEE4D6CD}"/>
    <cellStyle name="Comma 3 3 3 10 2 3 3" xfId="14201" xr:uid="{DC965B35-3328-42CF-938E-886C5C01233F}"/>
    <cellStyle name="Comma 3 3 3 10 2 3 3 2" xfId="33371" xr:uid="{A8788BC7-68A2-4639-A7DE-DA3EE1E7FB33}"/>
    <cellStyle name="Comma 3 3 3 10 2 3 4" xfId="22606" xr:uid="{92E64024-00CA-4141-9B18-94F265F6A3FE}"/>
    <cellStyle name="Comma 3 3 3 10 2 4" xfId="3171" xr:uid="{DC5FAA93-2E8B-435F-8D2A-046D1B2741C0}"/>
    <cellStyle name="Comma 3 3 3 10 2 4 2" xfId="16826" xr:uid="{80E475E3-7F09-4376-B9BF-6EA5A38E0639}"/>
    <cellStyle name="Comma 3 3 3 10 2 4 2 2" xfId="49387" xr:uid="{94B2F72C-ABD5-46E3-A04C-3BF4B69633C7}"/>
    <cellStyle name="Comma 3 3 3 10 2 4 3" xfId="35997" xr:uid="{C5C37108-40DE-41F4-84F8-8242CD47FF18}"/>
    <cellStyle name="Comma 3 3 3 10 2 4 4" xfId="25232" xr:uid="{DBF2EB80-2905-4336-A652-8DB51B4C4482}"/>
    <cellStyle name="Comma 3 3 3 10 2 5" xfId="8422" xr:uid="{8271AB27-D48F-49B7-87C6-1B7B66CD843D}"/>
    <cellStyle name="Comma 3 3 3 10 2 5 2" xfId="52013" xr:uid="{3EBD45B5-829D-4D2B-BA8D-5854AFE7439F}"/>
    <cellStyle name="Comma 3 3 3 10 2 5 3" xfId="38623" xr:uid="{6376BD8F-931F-4A8C-ACC8-35196B100483}"/>
    <cellStyle name="Comma 3 3 3 10 2 6" xfId="11048" xr:uid="{249709EF-10A8-4813-BB58-6003685B09A1}"/>
    <cellStyle name="Comma 3 3 3 10 2 6 2" xfId="54638" xr:uid="{A07813A9-84C1-4146-BB8A-FC7658151415}"/>
    <cellStyle name="Comma 3 3 3 10 2 6 3" xfId="41248" xr:uid="{FCF0EB5D-41B9-4067-9321-2A52B155F71D}"/>
    <cellStyle name="Comma 3 3 3 10 2 7" xfId="13673" xr:uid="{79DA4D6E-DE08-4958-95FF-46FA40D1ACA3}"/>
    <cellStyle name="Comma 3 3 3 10 2 7 2" xfId="43874" xr:uid="{48DFD541-6C75-4C75-BE59-95B9E737E88C}"/>
    <cellStyle name="Comma 3 3 3 10 2 8" xfId="57264" xr:uid="{D3DA4651-2A76-4BA4-8A51-7FAA9FE1BB64}"/>
    <cellStyle name="Comma 3 3 3 10 2 9" xfId="59891" xr:uid="{945D845A-F3A0-4098-82FC-6D55B87DEAD2}"/>
    <cellStyle name="Comma 3 3 3 10 3" xfId="803" xr:uid="{00000000-0005-0000-0000-0000E8000000}"/>
    <cellStyle name="Comma 3 3 3 10 3 10" xfId="30744" xr:uid="{6F6F4AC8-35E1-46FE-8CC2-FD447A91081E}"/>
    <cellStyle name="Comma 3 3 3 10 3 11" xfId="20240" xr:uid="{52337691-8E9C-41F9-8717-D0F105AF9D2E}"/>
    <cellStyle name="Comma 3 3 3 10 3 2" xfId="2126" xr:uid="{EEAE9E66-386A-467D-8969-D7540647A9C3}"/>
    <cellStyle name="Comma 3 3 3 10 3 2 10" xfId="21562" xr:uid="{2B944BD9-527C-45F8-9CA0-DA3327024788}"/>
    <cellStyle name="Comma 3 3 3 10 3 2 2" xfId="7378" xr:uid="{46087205-9975-4821-9789-194B7B7240CB}"/>
    <cellStyle name="Comma 3 3 3 10 3 2 2 2" xfId="18936" xr:uid="{C7C48B08-E988-4FC5-B4AC-EA01ADBBECC5}"/>
    <cellStyle name="Comma 3 3 3 10 3 2 2 2 2" xfId="48343" xr:uid="{0C0926E3-3502-4373-BFDC-F53B5A4426E4}"/>
    <cellStyle name="Comma 3 3 3 10 3 2 2 2 3" xfId="29440" xr:uid="{751F7274-AA7A-4256-9B30-9F272B556F15}"/>
    <cellStyle name="Comma 3 3 3 10 3 2 2 3" xfId="34953" xr:uid="{252BC79E-18FC-4595-BBC6-BF9778C3B8E6}"/>
    <cellStyle name="Comma 3 3 3 10 3 2 2 4" xfId="24188" xr:uid="{4A2D7553-8B6E-4CF2-BB6A-98DB7CE54556}"/>
    <cellStyle name="Comma 3 3 3 10 3 2 3" xfId="4753" xr:uid="{041E7699-4681-4C61-BBFD-507809E0237E}"/>
    <cellStyle name="Comma 3 3 3 10 3 2 3 2" xfId="50969" xr:uid="{6D129BDB-4239-4E20-9766-3A435B129806}"/>
    <cellStyle name="Comma 3 3 3 10 3 2 3 3" xfId="37579" xr:uid="{B60032A7-22DD-42BD-B368-725EA7B305ED}"/>
    <cellStyle name="Comma 3 3 3 10 3 2 3 4" xfId="26814" xr:uid="{E18B5753-7071-40F6-8538-BEAA64A37376}"/>
    <cellStyle name="Comma 3 3 3 10 3 2 4" xfId="10004" xr:uid="{A653C61D-50B5-4C01-BB7C-685D79FDDADF}"/>
    <cellStyle name="Comma 3 3 3 10 3 2 4 2" xfId="53595" xr:uid="{6E467A62-E2A8-4E9B-A5FB-3E6A3E34E208}"/>
    <cellStyle name="Comma 3 3 3 10 3 2 4 3" xfId="40205" xr:uid="{689E4608-0B58-4DAB-88CE-35FC29688A97}"/>
    <cellStyle name="Comma 3 3 3 10 3 2 5" xfId="12630" xr:uid="{3845C3DA-7912-4569-9AD2-3BB4869C5158}"/>
    <cellStyle name="Comma 3 3 3 10 3 2 5 2" xfId="56220" xr:uid="{52D10A12-25FF-4D7A-A180-1A9301F57561}"/>
    <cellStyle name="Comma 3 3 3 10 3 2 5 3" xfId="42830" xr:uid="{9B74F797-2D62-45A9-A3EB-F645DF773246}"/>
    <cellStyle name="Comma 3 3 3 10 3 2 6" xfId="15783" xr:uid="{9FEF7E57-2E8E-4B8F-AC13-C773A1756F9C}"/>
    <cellStyle name="Comma 3 3 3 10 3 2 6 2" xfId="45456" xr:uid="{2838BA3F-107A-4A15-999B-615BC2A7B32F}"/>
    <cellStyle name="Comma 3 3 3 10 3 2 7" xfId="58846" xr:uid="{78223E57-D949-4F1B-A703-183925EE47A9}"/>
    <cellStyle name="Comma 3 3 3 10 3 2 8" xfId="61473" xr:uid="{2BBB7BCB-1246-43DA-8DE8-0910357035B8}"/>
    <cellStyle name="Comma 3 3 3 10 3 2 9" xfId="32066" xr:uid="{D9C9346A-2FE4-4F9C-B458-6B4376F76152}"/>
    <cellStyle name="Comma 3 3 3 10 3 3" xfId="6056" xr:uid="{5B56DADD-06B2-4374-9324-838A1E35032A}"/>
    <cellStyle name="Comma 3 3 3 10 3 3 2" xfId="17614" xr:uid="{CBB215CF-14F6-4454-9FAC-BACBC5475526}"/>
    <cellStyle name="Comma 3 3 3 10 3 3 2 2" xfId="47021" xr:uid="{59FFCD68-B88C-4D9E-9C6A-C665B99081FF}"/>
    <cellStyle name="Comma 3 3 3 10 3 3 2 3" xfId="28118" xr:uid="{DDEEA766-FD39-4971-93FB-BEA20C71D9FF}"/>
    <cellStyle name="Comma 3 3 3 10 3 3 3" xfId="33631" xr:uid="{15A27A7D-080E-463E-9F09-BF5E9E0AEF9B}"/>
    <cellStyle name="Comma 3 3 3 10 3 3 4" xfId="22866" xr:uid="{21E2C0A3-5CC1-4F48-8DF3-FC71E85976B3}"/>
    <cellStyle name="Comma 3 3 3 10 3 4" xfId="3431" xr:uid="{E018B1A6-7EC0-4772-8FF4-950F83795921}"/>
    <cellStyle name="Comma 3 3 3 10 3 4 2" xfId="49647" xr:uid="{548A3543-D99B-40DD-BB95-C07A79C636A7}"/>
    <cellStyle name="Comma 3 3 3 10 3 4 3" xfId="36257" xr:uid="{3C05639D-BF1C-4265-8F9A-7BCCB14138CE}"/>
    <cellStyle name="Comma 3 3 3 10 3 4 4" xfId="25492" xr:uid="{82872D86-040B-4CC8-923E-D4E0A71AEEEC}"/>
    <cellStyle name="Comma 3 3 3 10 3 5" xfId="8682" xr:uid="{95F9845D-5540-4946-B891-C7192213BBF6}"/>
    <cellStyle name="Comma 3 3 3 10 3 5 2" xfId="52273" xr:uid="{2CF25428-8ECE-402D-8516-4942227546CC}"/>
    <cellStyle name="Comma 3 3 3 10 3 5 3" xfId="38883" xr:uid="{88ABD3AA-1A23-4940-81DE-528BA17B9320}"/>
    <cellStyle name="Comma 3 3 3 10 3 6" xfId="11308" xr:uid="{9582AA5E-AF4E-40AE-945E-AC52BF164E62}"/>
    <cellStyle name="Comma 3 3 3 10 3 6 2" xfId="54898" xr:uid="{ADADCF2C-5518-4CC8-B24C-37265D905C68}"/>
    <cellStyle name="Comma 3 3 3 10 3 6 3" xfId="41508" xr:uid="{85A98C39-3A6B-400B-8362-DA9E143FD9A1}"/>
    <cellStyle name="Comma 3 3 3 10 3 7" xfId="14461" xr:uid="{9691244E-6BCD-4F83-B3C0-94504E4E2721}"/>
    <cellStyle name="Comma 3 3 3 10 3 7 2" xfId="44134" xr:uid="{49D72B12-5F05-49EB-86EB-EAC6076F8BB4}"/>
    <cellStyle name="Comma 3 3 3 10 3 8" xfId="57524" xr:uid="{66C521D0-2FFD-4573-9304-77FB72F271A9}"/>
    <cellStyle name="Comma 3 3 3 10 3 9" xfId="60151" xr:uid="{EEE17313-D736-4A1F-A587-DB3D71E19AC6}"/>
    <cellStyle name="Comma 3 3 3 10 4" xfId="1063" xr:uid="{00000000-0005-0000-0000-0000E9000000}"/>
    <cellStyle name="Comma 3 3 3 10 4 10" xfId="31004" xr:uid="{643D4F47-F157-4D41-BD1C-3DA0CBF147C5}"/>
    <cellStyle name="Comma 3 3 3 10 4 11" xfId="20500" xr:uid="{BA0CCD79-D6B9-4F2C-AE5D-3C4B7DB4BE57}"/>
    <cellStyle name="Comma 3 3 3 10 4 2" xfId="2386" xr:uid="{83E76B65-9FA8-4268-99C6-9FF20AFAA73E}"/>
    <cellStyle name="Comma 3 3 3 10 4 2 10" xfId="21822" xr:uid="{C37A82C7-BF8A-423F-B66C-CED60B01B65C}"/>
    <cellStyle name="Comma 3 3 3 10 4 2 2" xfId="7638" xr:uid="{B9D1F038-BFDC-4B12-A98F-87F903B5554F}"/>
    <cellStyle name="Comma 3 3 3 10 4 2 2 2" xfId="19196" xr:uid="{EAF48DA9-38DA-47FF-8AD8-0722B1AD696B}"/>
    <cellStyle name="Comma 3 3 3 10 4 2 2 2 2" xfId="48603" xr:uid="{87866669-D708-4383-ADDF-EDEE50567099}"/>
    <cellStyle name="Comma 3 3 3 10 4 2 2 2 3" xfId="29700" xr:uid="{0C827FAB-642E-4C2E-B0E2-587AF75C0374}"/>
    <cellStyle name="Comma 3 3 3 10 4 2 2 3" xfId="35213" xr:uid="{B000AA47-6D36-4E43-92D7-518DAC64E519}"/>
    <cellStyle name="Comma 3 3 3 10 4 2 2 4" xfId="24448" xr:uid="{50195E49-47B8-40EE-9DAE-A24E8C6311A8}"/>
    <cellStyle name="Comma 3 3 3 10 4 2 3" xfId="5013" xr:uid="{0CF8883D-562E-4003-99DD-9BD0668FC423}"/>
    <cellStyle name="Comma 3 3 3 10 4 2 3 2" xfId="51229" xr:uid="{AE93C8FE-A0DE-430E-A808-12A3DE938C2E}"/>
    <cellStyle name="Comma 3 3 3 10 4 2 3 3" xfId="37839" xr:uid="{82680E15-3B89-456D-A319-71D7715DC93F}"/>
    <cellStyle name="Comma 3 3 3 10 4 2 3 4" xfId="27074" xr:uid="{3E8D9574-BCCA-4FEC-BAE5-4247F5FE18E2}"/>
    <cellStyle name="Comma 3 3 3 10 4 2 4" xfId="10264" xr:uid="{D696223F-1BF6-45ED-BA61-AD59A142EFF8}"/>
    <cellStyle name="Comma 3 3 3 10 4 2 4 2" xfId="53855" xr:uid="{97FB093C-B219-4AD1-9212-D5AA175C323E}"/>
    <cellStyle name="Comma 3 3 3 10 4 2 4 3" xfId="40465" xr:uid="{2E6107A6-53D4-4B30-B01E-3D58D1E6C492}"/>
    <cellStyle name="Comma 3 3 3 10 4 2 5" xfId="12890" xr:uid="{A6DA20DB-8280-43ED-A98A-855DFA5C65FE}"/>
    <cellStyle name="Comma 3 3 3 10 4 2 5 2" xfId="56480" xr:uid="{A2347633-6445-438E-ACC2-886BB16159AC}"/>
    <cellStyle name="Comma 3 3 3 10 4 2 5 3" xfId="43090" xr:uid="{0769831B-B2FA-4624-BF40-10ABE6CF5AB6}"/>
    <cellStyle name="Comma 3 3 3 10 4 2 6" xfId="16043" xr:uid="{488E2A58-A6F2-43F7-8085-D40159271563}"/>
    <cellStyle name="Comma 3 3 3 10 4 2 6 2" xfId="45716" xr:uid="{3C8AED57-E358-4BF2-83EC-8B7C9403F2BF}"/>
    <cellStyle name="Comma 3 3 3 10 4 2 7" xfId="59106" xr:uid="{93F5F5D1-3DA7-48E3-8041-C6F488158A8F}"/>
    <cellStyle name="Comma 3 3 3 10 4 2 8" xfId="61733" xr:uid="{C496F2CB-745D-4B97-A7E1-8566C184FB43}"/>
    <cellStyle name="Comma 3 3 3 10 4 2 9" xfId="32326" xr:uid="{16CADB15-46AD-41D4-9ED0-273C67042A35}"/>
    <cellStyle name="Comma 3 3 3 10 4 3" xfId="6316" xr:uid="{BD462C40-ACB3-4B98-9BC3-75B6DEA4E81D}"/>
    <cellStyle name="Comma 3 3 3 10 4 3 2" xfId="17874" xr:uid="{C95B555C-B604-4986-A035-1596DE9AAA4A}"/>
    <cellStyle name="Comma 3 3 3 10 4 3 2 2" xfId="47281" xr:uid="{6B5F195A-7E68-4B81-B2DE-CD9139582A54}"/>
    <cellStyle name="Comma 3 3 3 10 4 3 2 3" xfId="28378" xr:uid="{DC729BFD-6E3F-4D65-B40A-30FF06AFDF33}"/>
    <cellStyle name="Comma 3 3 3 10 4 3 3" xfId="33891" xr:uid="{7F5D8487-B249-464B-A965-7BB5012FAE42}"/>
    <cellStyle name="Comma 3 3 3 10 4 3 4" xfId="23126" xr:uid="{CE72A7E4-C2F8-41CC-8AAD-5290D6E5C964}"/>
    <cellStyle name="Comma 3 3 3 10 4 4" xfId="3691" xr:uid="{36842128-B7A6-499D-9FE2-32C1F570D3D3}"/>
    <cellStyle name="Comma 3 3 3 10 4 4 2" xfId="49907" xr:uid="{26986D7B-FBDE-4256-8313-1A28F1614346}"/>
    <cellStyle name="Comma 3 3 3 10 4 4 3" xfId="36517" xr:uid="{228833CD-91D9-460F-B052-3B3BD1C2BA49}"/>
    <cellStyle name="Comma 3 3 3 10 4 4 4" xfId="25752" xr:uid="{9E91C1BD-B284-4220-8346-8013E2C51E7B}"/>
    <cellStyle name="Comma 3 3 3 10 4 5" xfId="8942" xr:uid="{DB5C4974-DEBB-4752-802A-F0CA4B83D887}"/>
    <cellStyle name="Comma 3 3 3 10 4 5 2" xfId="52533" xr:uid="{BB69242D-1BE4-40F3-9E1C-4986243D6FB8}"/>
    <cellStyle name="Comma 3 3 3 10 4 5 3" xfId="39143" xr:uid="{83E8AB4B-B989-4125-B464-D37D89F7FCAD}"/>
    <cellStyle name="Comma 3 3 3 10 4 6" xfId="11568" xr:uid="{EB7368EB-2737-40F3-9C35-BB661D85EE4D}"/>
    <cellStyle name="Comma 3 3 3 10 4 6 2" xfId="55158" xr:uid="{28F963DD-CB5F-4315-A662-4436F3384284}"/>
    <cellStyle name="Comma 3 3 3 10 4 6 3" xfId="41768" xr:uid="{05EFF56A-F9B9-4F85-9D8E-AD3B3E763F73}"/>
    <cellStyle name="Comma 3 3 3 10 4 7" xfId="14721" xr:uid="{BC7A199C-50B4-452A-A8D9-F7D63963E39A}"/>
    <cellStyle name="Comma 3 3 3 10 4 7 2" xfId="44394" xr:uid="{1FAD54CA-2AC7-4DD9-96A5-98A9996AEBB1}"/>
    <cellStyle name="Comma 3 3 3 10 4 8" xfId="57784" xr:uid="{93EBB509-DA67-4D1A-9C2A-411FA3CC84CD}"/>
    <cellStyle name="Comma 3 3 3 10 4 9" xfId="60411" xr:uid="{98AECE98-97A8-4F04-9EE4-56D75C1FE9F7}"/>
    <cellStyle name="Comma 3 3 3 10 5" xfId="1343" xr:uid="{C4A17C76-E84E-4941-B9DF-9FE216362C15}"/>
    <cellStyle name="Comma 3 3 3 10 5 10" xfId="20780" xr:uid="{71D20866-F518-4EDE-9FE1-7021FD645CD5}"/>
    <cellStyle name="Comma 3 3 3 10 5 2" xfId="6596" xr:uid="{54014CA5-BFBA-4AA9-9CD2-E2C12046D588}"/>
    <cellStyle name="Comma 3 3 3 10 5 2 2" xfId="18154" xr:uid="{D275C8A1-47B6-4085-86A7-CE521CD5FFD0}"/>
    <cellStyle name="Comma 3 3 3 10 5 2 2 2" xfId="47561" xr:uid="{FF547A9D-5C38-4487-BFC3-CA77FC8EA773}"/>
    <cellStyle name="Comma 3 3 3 10 5 2 2 3" xfId="28658" xr:uid="{5D0B609C-7839-4682-99F7-EBFDC851C55A}"/>
    <cellStyle name="Comma 3 3 3 10 5 2 3" xfId="34171" xr:uid="{5CA3C8FD-D552-4447-BEA6-A7B5D22616DA}"/>
    <cellStyle name="Comma 3 3 3 10 5 2 4" xfId="23406" xr:uid="{DBFD7044-C65C-4E71-AB01-D587AA7AB67A}"/>
    <cellStyle name="Comma 3 3 3 10 5 3" xfId="3971" xr:uid="{43AA9553-F931-4BB5-8678-41BD81447DF3}"/>
    <cellStyle name="Comma 3 3 3 10 5 3 2" xfId="50187" xr:uid="{272ABF14-0281-4159-A7CC-E820E7F2B070}"/>
    <cellStyle name="Comma 3 3 3 10 5 3 3" xfId="36797" xr:uid="{4AE6A3D0-E49E-4E71-AD0C-85558573BAC0}"/>
    <cellStyle name="Comma 3 3 3 10 5 3 4" xfId="26032" xr:uid="{A75C200B-ADB9-471C-87FD-2AE75CF930FB}"/>
    <cellStyle name="Comma 3 3 3 10 5 4" xfId="9222" xr:uid="{752FD7BB-A1F6-4F6D-912A-7BE95312946E}"/>
    <cellStyle name="Comma 3 3 3 10 5 4 2" xfId="52813" xr:uid="{B8A527A0-E3F3-4781-BE6F-3B41D2E8AFCD}"/>
    <cellStyle name="Comma 3 3 3 10 5 4 3" xfId="39423" xr:uid="{BA2976BF-D75B-4867-8292-E7EC9B525F24}"/>
    <cellStyle name="Comma 3 3 3 10 5 5" xfId="11848" xr:uid="{D8A810A4-20C6-47D8-B7DF-6B3AD77AD616}"/>
    <cellStyle name="Comma 3 3 3 10 5 5 2" xfId="55438" xr:uid="{5DBA0AF9-13DD-4D6C-BE46-90F6348F61D8}"/>
    <cellStyle name="Comma 3 3 3 10 5 5 3" xfId="42048" xr:uid="{9ADD8760-0295-48F7-ACDD-E416B5AC7FF2}"/>
    <cellStyle name="Comma 3 3 3 10 5 6" xfId="15001" xr:uid="{E2BA9C06-A21F-4F36-B5A0-1A3E2F099366}"/>
    <cellStyle name="Comma 3 3 3 10 5 6 2" xfId="44674" xr:uid="{F72E52DA-EA63-476D-AFEB-59A22CF3550B}"/>
    <cellStyle name="Comma 3 3 3 10 5 7" xfId="58064" xr:uid="{BDCE7503-489C-4448-A2DF-524B2C1A46E9}"/>
    <cellStyle name="Comma 3 3 3 10 5 8" xfId="60691" xr:uid="{3B3302C4-05CB-4AD5-9AF1-15FC2DA58119}"/>
    <cellStyle name="Comma 3 3 3 10 5 9" xfId="31284" xr:uid="{B7BCFC38-4FF6-46FD-861D-29D8F21A95A1}"/>
    <cellStyle name="Comma 3 3 3 10 6" xfId="1606" xr:uid="{7876C2A3-153F-4EC6-B383-323D4123F33B}"/>
    <cellStyle name="Comma 3 3 3 10 6 10" xfId="21042" xr:uid="{14D73999-FC67-4538-A6E5-591343CA573E}"/>
    <cellStyle name="Comma 3 3 3 10 6 2" xfId="6858" xr:uid="{9A3FC65E-430A-4D08-BAC2-3F7D3FDCDA26}"/>
    <cellStyle name="Comma 3 3 3 10 6 2 2" xfId="18416" xr:uid="{D7C10301-04BD-4450-82D3-554F9F09939A}"/>
    <cellStyle name="Comma 3 3 3 10 6 2 2 2" xfId="47823" xr:uid="{683F5387-7076-49A2-B6EB-FA3179C921A2}"/>
    <cellStyle name="Comma 3 3 3 10 6 2 2 3" xfId="28920" xr:uid="{5C0AE4CF-1DAC-4C54-853D-73B1F0EAE260}"/>
    <cellStyle name="Comma 3 3 3 10 6 2 3" xfId="34433" xr:uid="{8496B91A-B4D4-4414-8FF1-5EA0B011746D}"/>
    <cellStyle name="Comma 3 3 3 10 6 2 4" xfId="23668" xr:uid="{616210F2-0F49-4FD1-A2DD-7684E02B7AE1}"/>
    <cellStyle name="Comma 3 3 3 10 6 3" xfId="4233" xr:uid="{90510551-4A3E-41B1-8CD0-9111D5EBA69A}"/>
    <cellStyle name="Comma 3 3 3 10 6 3 2" xfId="50449" xr:uid="{5F0EE9D5-71CE-4596-9CB3-BCFD7C5121D0}"/>
    <cellStyle name="Comma 3 3 3 10 6 3 3" xfId="37059" xr:uid="{99D398FA-C318-4C06-8864-9F488FFB18F7}"/>
    <cellStyle name="Comma 3 3 3 10 6 3 4" xfId="26294" xr:uid="{FDF5F75D-E777-4E90-9511-88D4181A464F}"/>
    <cellStyle name="Comma 3 3 3 10 6 4" xfId="9484" xr:uid="{E09393A0-0CE9-489E-970B-BAB0DA3413CE}"/>
    <cellStyle name="Comma 3 3 3 10 6 4 2" xfId="53075" xr:uid="{D1344A3A-3FF2-4C5D-9A52-438A3BBCEA41}"/>
    <cellStyle name="Comma 3 3 3 10 6 4 3" xfId="39685" xr:uid="{15B0CE1D-CB58-4214-837E-574DDC3F1CE8}"/>
    <cellStyle name="Comma 3 3 3 10 6 5" xfId="12110" xr:uid="{530E41CD-77F0-4672-B169-103425D2717C}"/>
    <cellStyle name="Comma 3 3 3 10 6 5 2" xfId="55700" xr:uid="{19B16025-4E41-42AB-BFD0-8DAA813C694E}"/>
    <cellStyle name="Comma 3 3 3 10 6 5 3" xfId="42310" xr:uid="{FB0074F0-AE25-4381-817B-6C8CDE35B476}"/>
    <cellStyle name="Comma 3 3 3 10 6 6" xfId="15263" xr:uid="{16B96F91-CDC4-4ECA-9CA7-2DD1D958CA4C}"/>
    <cellStyle name="Comma 3 3 3 10 6 6 2" xfId="44936" xr:uid="{6C0D2DD4-0FFA-4490-805C-C3AE15EE74BA}"/>
    <cellStyle name="Comma 3 3 3 10 6 7" xfId="58326" xr:uid="{EE3EA1DA-D4B8-40AD-8933-BB86CD555F7E}"/>
    <cellStyle name="Comma 3 3 3 10 6 8" xfId="60953" xr:uid="{1C9C089E-B242-49B7-9FF1-CF3502DB01D1}"/>
    <cellStyle name="Comma 3 3 3 10 6 9" xfId="31546" xr:uid="{F466FA00-AC16-4524-A39F-E1BF984E3614}"/>
    <cellStyle name="Comma 3 3 3 10 7" xfId="2649" xr:uid="{B7955970-64B2-47A8-A37C-34F6E8D3BFA6}"/>
    <cellStyle name="Comma 3 3 3 10 7 10" xfId="22084" xr:uid="{BB1910FC-A15B-4DAF-B6D8-CB91EF13F9E0}"/>
    <cellStyle name="Comma 3 3 3 10 7 2" xfId="7900" xr:uid="{ED089B54-E4CB-4359-8930-CD99CABBE135}"/>
    <cellStyle name="Comma 3 3 3 10 7 2 2" xfId="19458" xr:uid="{593609C0-05EC-450E-B913-48778976A16C}"/>
    <cellStyle name="Comma 3 3 3 10 7 2 2 2" xfId="48865" xr:uid="{7BCFDA3B-FC62-4F41-BA19-D3D21462761C}"/>
    <cellStyle name="Comma 3 3 3 10 7 2 2 3" xfId="29962" xr:uid="{D0C32B0A-B960-4FC4-881B-E8819165CCAC}"/>
    <cellStyle name="Comma 3 3 3 10 7 2 3" xfId="35475" xr:uid="{0039F17E-81E3-4C6C-8F1F-B4234D698645}"/>
    <cellStyle name="Comma 3 3 3 10 7 2 4" xfId="24710" xr:uid="{D6B1539A-C5A8-4926-9862-665A05454312}"/>
    <cellStyle name="Comma 3 3 3 10 7 3" xfId="5275" xr:uid="{586F80FE-2A33-474B-9CD0-24BAE0ACD291}"/>
    <cellStyle name="Comma 3 3 3 10 7 3 2" xfId="51491" xr:uid="{CCF4A852-BB95-4EB4-A1F9-4429CA28C272}"/>
    <cellStyle name="Comma 3 3 3 10 7 3 3" xfId="38101" xr:uid="{6F5E24BF-FBA8-4432-9F2B-7A31EFA708F6}"/>
    <cellStyle name="Comma 3 3 3 10 7 3 4" xfId="27336" xr:uid="{18038CF6-4D87-4837-93DD-FF6A4B54DF15}"/>
    <cellStyle name="Comma 3 3 3 10 7 4" xfId="10526" xr:uid="{CC3A1A20-EBFA-4FE6-9466-213324C990DE}"/>
    <cellStyle name="Comma 3 3 3 10 7 4 2" xfId="54117" xr:uid="{A95B2526-C1BC-47BB-8CD7-CBFE6945B4E2}"/>
    <cellStyle name="Comma 3 3 3 10 7 4 3" xfId="40727" xr:uid="{51107841-D16C-4E6E-9262-72288D642C7D}"/>
    <cellStyle name="Comma 3 3 3 10 7 5" xfId="13152" xr:uid="{8B4C778F-A6F5-4EC0-8927-6A6DE5369559}"/>
    <cellStyle name="Comma 3 3 3 10 7 5 2" xfId="56742" xr:uid="{E9AD1713-2515-4DD9-9FB3-6DBA267CB53F}"/>
    <cellStyle name="Comma 3 3 3 10 7 5 3" xfId="43352" xr:uid="{6563A81C-982C-4D0B-B6B9-C2FDE9928003}"/>
    <cellStyle name="Comma 3 3 3 10 7 6" xfId="16305" xr:uid="{4BB67E20-92E3-4593-BCA5-006B7FFA2F3A}"/>
    <cellStyle name="Comma 3 3 3 10 7 6 2" xfId="45978" xr:uid="{D483301F-9D30-4BD5-95EF-52E86407AA81}"/>
    <cellStyle name="Comma 3 3 3 10 7 7" xfId="59368" xr:uid="{6CC2261C-09FB-4B28-BBF6-F07B6E6DF8D1}"/>
    <cellStyle name="Comma 3 3 3 10 7 8" xfId="61995" xr:uid="{E6313293-E6FF-49F7-9427-B86383DE43D8}"/>
    <cellStyle name="Comma 3 3 3 10 7 9" xfId="32588" xr:uid="{64FB3FDC-8085-4595-A676-28FF4B3B7442}"/>
    <cellStyle name="Comma 3 3 3 10 8" xfId="5536" xr:uid="{2AE5A17F-D890-45D1-B612-5BB4A31274ED}"/>
    <cellStyle name="Comma 3 3 3 10 8 2" xfId="17094" xr:uid="{B1BEB1E7-7300-4BC2-8534-0B41F33CFF0D}"/>
    <cellStyle name="Comma 3 3 3 10 8 2 2" xfId="46240" xr:uid="{A8F99989-64F1-4893-8BB2-B413DFD527C3}"/>
    <cellStyle name="Comma 3 3 3 10 8 2 3" xfId="27598" xr:uid="{EE2226FD-DB3B-4644-9081-C55A648B83CF}"/>
    <cellStyle name="Comma 3 3 3 10 8 3" xfId="13941" xr:uid="{48AB9238-4308-4F27-BBC9-12822E0663F6}"/>
    <cellStyle name="Comma 3 3 3 10 8 3 2" xfId="32850" xr:uid="{0753D07E-F7B5-40C9-9A1E-1B3B3FB3B515}"/>
    <cellStyle name="Comma 3 3 3 10 8 4" xfId="22346" xr:uid="{87E283F4-63B5-4206-81DC-7440040E4F98}"/>
    <cellStyle name="Comma 3 3 3 10 9" xfId="2911" xr:uid="{F0C89673-CFC0-4804-A1DB-0FC4C6D5CEE9}"/>
    <cellStyle name="Comma 3 3 3 10 9 2" xfId="16566" xr:uid="{1F2658E5-F507-4ADB-940B-11E307DEC187}"/>
    <cellStyle name="Comma 3 3 3 10 9 2 2" xfId="46501" xr:uid="{27C1D06F-0208-4906-AF27-A683E54604D8}"/>
    <cellStyle name="Comma 3 3 3 10 9 3" xfId="33111" xr:uid="{61E125D1-D4F8-4A6A-8933-0A0D170A5BD7}"/>
    <cellStyle name="Comma 3 3 3 10 9 4" xfId="24972" xr:uid="{8329041C-26D5-41CD-97EB-D1930DD882E8}"/>
    <cellStyle name="Comma 3 3 3 11" xfId="299" xr:uid="{00000000-0005-0000-0000-0000EA000000}"/>
    <cellStyle name="Comma 3 3 3 11 10" xfId="30240" xr:uid="{1243962F-147C-4806-A1B1-254887A9F199}"/>
    <cellStyle name="Comma 3 3 3 11 11" xfId="19736" xr:uid="{29FC636A-39E3-4F7A-A84F-6673617CEAC5}"/>
    <cellStyle name="Comma 3 3 3 11 2" xfId="1622" xr:uid="{766645B9-BC61-4779-9BB6-C69D433478B6}"/>
    <cellStyle name="Comma 3 3 3 11 2 10" xfId="21058" xr:uid="{AE9E2A54-6AA8-4238-AB20-5E0D19A730B4}"/>
    <cellStyle name="Comma 3 3 3 11 2 2" xfId="6874" xr:uid="{9422E881-AD2F-4305-AC21-2CAE1861B11A}"/>
    <cellStyle name="Comma 3 3 3 11 2 2 2" xfId="18432" xr:uid="{3DA38D56-305E-4980-8CE8-F9806A52118B}"/>
    <cellStyle name="Comma 3 3 3 11 2 2 2 2" xfId="47839" xr:uid="{6139B2A8-4FBB-4C56-B2BB-AC5D6BD01D07}"/>
    <cellStyle name="Comma 3 3 3 11 2 2 2 3" xfId="28936" xr:uid="{92703852-C89F-4975-8537-2D1400E67762}"/>
    <cellStyle name="Comma 3 3 3 11 2 2 3" xfId="34449" xr:uid="{C60D7F49-9FDE-4845-A074-10EDFDF77207}"/>
    <cellStyle name="Comma 3 3 3 11 2 2 4" xfId="23684" xr:uid="{DAE3D765-3EDF-46A9-A849-276A006D3643}"/>
    <cellStyle name="Comma 3 3 3 11 2 3" xfId="4249" xr:uid="{D262A7E8-0425-4413-9FAC-3A3C1EEB4A17}"/>
    <cellStyle name="Comma 3 3 3 11 2 3 2" xfId="50465" xr:uid="{AF2FB090-27FD-401F-9151-A5C38FD56727}"/>
    <cellStyle name="Comma 3 3 3 11 2 3 3" xfId="37075" xr:uid="{F39B31E6-D15D-4CDD-929A-21A463B9206A}"/>
    <cellStyle name="Comma 3 3 3 11 2 3 4" xfId="26310" xr:uid="{DF00B2C9-463A-4D1A-9B66-824EE8DA61E4}"/>
    <cellStyle name="Comma 3 3 3 11 2 4" xfId="9500" xr:uid="{F11E0FC1-3885-469C-9895-78932B41F7A5}"/>
    <cellStyle name="Comma 3 3 3 11 2 4 2" xfId="53091" xr:uid="{4113B38E-1F0C-4C1B-9BCA-1A58693A3F2A}"/>
    <cellStyle name="Comma 3 3 3 11 2 4 3" xfId="39701" xr:uid="{1E289E42-5C93-447E-AC18-B3428B05BF83}"/>
    <cellStyle name="Comma 3 3 3 11 2 5" xfId="12126" xr:uid="{77F88EF2-2D24-43C9-B49E-DBFA40E151EE}"/>
    <cellStyle name="Comma 3 3 3 11 2 5 2" xfId="55716" xr:uid="{EC36D8A1-DE81-48B7-86BE-A2CB0C5819A6}"/>
    <cellStyle name="Comma 3 3 3 11 2 5 3" xfId="42326" xr:uid="{F38DE2DA-CCDB-4D1D-95F1-DD1B070E13BA}"/>
    <cellStyle name="Comma 3 3 3 11 2 6" xfId="15279" xr:uid="{D0CC4F1E-A158-472C-9D67-2A5683AC298E}"/>
    <cellStyle name="Comma 3 3 3 11 2 6 2" xfId="44952" xr:uid="{781F6E01-B8AF-40A3-8969-900B4583575A}"/>
    <cellStyle name="Comma 3 3 3 11 2 7" xfId="58342" xr:uid="{59D05F22-57EA-4512-BF5C-73501AA89B97}"/>
    <cellStyle name="Comma 3 3 3 11 2 8" xfId="60969" xr:uid="{5F6125E4-FC21-49A2-9CD5-41EE1BF1A20E}"/>
    <cellStyle name="Comma 3 3 3 11 2 9" xfId="31562" xr:uid="{802100FD-F1B1-4919-A30C-7CDF290A483E}"/>
    <cellStyle name="Comma 3 3 3 11 3" xfId="5552" xr:uid="{86A115FB-AE74-45FE-BB15-BD906B0DC0CE}"/>
    <cellStyle name="Comma 3 3 3 11 3 2" xfId="17110" xr:uid="{C4969089-8726-4923-99C4-DD1FFE4A2A7C}"/>
    <cellStyle name="Comma 3 3 3 11 3 2 2" xfId="46517" xr:uid="{29C50308-05EE-4C32-957B-A271A161CD98}"/>
    <cellStyle name="Comma 3 3 3 11 3 2 3" xfId="27614" xr:uid="{EBE9F69E-6304-470E-8920-969391EBC4D5}"/>
    <cellStyle name="Comma 3 3 3 11 3 3" xfId="13957" xr:uid="{956C2F77-788D-4741-A065-FCCB9B22E8DC}"/>
    <cellStyle name="Comma 3 3 3 11 3 3 2" xfId="33127" xr:uid="{D2F2EC3B-36B4-44B7-BAC6-FC76FD721696}"/>
    <cellStyle name="Comma 3 3 3 11 3 4" xfId="22362" xr:uid="{7ACBC5D1-1284-4B78-A7E3-5F86F2F2845E}"/>
    <cellStyle name="Comma 3 3 3 11 4" xfId="2927" xr:uid="{4D31AA07-CF26-4AD9-9B51-599E1C49F440}"/>
    <cellStyle name="Comma 3 3 3 11 4 2" xfId="16582" xr:uid="{4D8572D4-58FB-4FB5-BB71-84B61A00FA9B}"/>
    <cellStyle name="Comma 3 3 3 11 4 2 2" xfId="49143" xr:uid="{44557666-02D1-465A-96A0-2A74BD8C3498}"/>
    <cellStyle name="Comma 3 3 3 11 4 3" xfId="35753" xr:uid="{1BDA1642-B3D4-41AA-8C28-9B9FE5B50E7C}"/>
    <cellStyle name="Comma 3 3 3 11 4 4" xfId="24988" xr:uid="{A9850F38-A378-4C5C-8CAD-90AC0D51C980}"/>
    <cellStyle name="Comma 3 3 3 11 5" xfId="8178" xr:uid="{4430111C-C2F3-4123-8112-0BE88D86A382}"/>
    <cellStyle name="Comma 3 3 3 11 5 2" xfId="51769" xr:uid="{8CFEB91A-09FE-4C60-9FAC-E599B34B657F}"/>
    <cellStyle name="Comma 3 3 3 11 5 3" xfId="38379" xr:uid="{461562D6-C557-4282-9512-06FB8A1A077F}"/>
    <cellStyle name="Comma 3 3 3 11 6" xfId="10804" xr:uid="{3DB8CB85-CAEB-4BA5-A36B-84FFF1AF9815}"/>
    <cellStyle name="Comma 3 3 3 11 6 2" xfId="54394" xr:uid="{C0BEDA31-887D-48CB-BB71-C5D784CCC73E}"/>
    <cellStyle name="Comma 3 3 3 11 6 3" xfId="41004" xr:uid="{2BD810BF-6F01-4D58-A061-8B1D98DF4157}"/>
    <cellStyle name="Comma 3 3 3 11 7" xfId="13429" xr:uid="{5A68AE7A-6633-43DB-BDC0-523209C1BF8E}"/>
    <cellStyle name="Comma 3 3 3 11 7 2" xfId="43630" xr:uid="{5AB1D728-90F5-4A15-8D5A-7FF14C813760}"/>
    <cellStyle name="Comma 3 3 3 11 8" xfId="57020" xr:uid="{35818EB5-D2EA-4558-9364-B04094C29477}"/>
    <cellStyle name="Comma 3 3 3 11 9" xfId="59647" xr:uid="{F4A10626-E76F-42A9-A905-C2E26FDCF697}"/>
    <cellStyle name="Comma 3 3 3 12" xfId="559" xr:uid="{00000000-0005-0000-0000-0000EB000000}"/>
    <cellStyle name="Comma 3 3 3 12 10" xfId="30500" xr:uid="{4E369C49-119B-4884-9384-1BDB6240F548}"/>
    <cellStyle name="Comma 3 3 3 12 11" xfId="19996" xr:uid="{C74291E1-2F81-4CC7-B5E4-FF5B2E639DA4}"/>
    <cellStyle name="Comma 3 3 3 12 2" xfId="1882" xr:uid="{4A26A171-AA97-4FA3-868D-7B2C7528C6B8}"/>
    <cellStyle name="Comma 3 3 3 12 2 10" xfId="21318" xr:uid="{23F0D914-9763-43D3-A6D5-8A8E22037A89}"/>
    <cellStyle name="Comma 3 3 3 12 2 2" xfId="7134" xr:uid="{78FFD58B-9F70-4C55-BC30-A03F05268811}"/>
    <cellStyle name="Comma 3 3 3 12 2 2 2" xfId="18692" xr:uid="{DE1DABA3-482C-4DFA-BADE-C42BC7544623}"/>
    <cellStyle name="Comma 3 3 3 12 2 2 2 2" xfId="48099" xr:uid="{B218EE0C-6136-49AF-9316-43285132E647}"/>
    <cellStyle name="Comma 3 3 3 12 2 2 2 3" xfId="29196" xr:uid="{74066BC2-A581-4E84-9EF1-D960A873A4BA}"/>
    <cellStyle name="Comma 3 3 3 12 2 2 3" xfId="34709" xr:uid="{2546F386-1216-4A73-AF9D-694F6CC71913}"/>
    <cellStyle name="Comma 3 3 3 12 2 2 4" xfId="23944" xr:uid="{226C63D0-B0A4-4041-A42F-060A145D071D}"/>
    <cellStyle name="Comma 3 3 3 12 2 3" xfId="4509" xr:uid="{5C5BB418-193A-4BB6-B336-347B9BC97AE3}"/>
    <cellStyle name="Comma 3 3 3 12 2 3 2" xfId="50725" xr:uid="{2CE807A6-AF0D-44C1-8122-3B34D252F475}"/>
    <cellStyle name="Comma 3 3 3 12 2 3 3" xfId="37335" xr:uid="{23DC7777-F951-4E95-A280-C89CB43756AB}"/>
    <cellStyle name="Comma 3 3 3 12 2 3 4" xfId="26570" xr:uid="{455F69C9-3492-49EF-94FF-663A595C46FD}"/>
    <cellStyle name="Comma 3 3 3 12 2 4" xfId="9760" xr:uid="{250C5A74-9E37-4D96-AFB7-F27BCF851982}"/>
    <cellStyle name="Comma 3 3 3 12 2 4 2" xfId="53351" xr:uid="{C67E6D65-252E-4BB4-A493-3726D89252A6}"/>
    <cellStyle name="Comma 3 3 3 12 2 4 3" xfId="39961" xr:uid="{6CEE7803-097A-4581-9879-D9ACB41F1094}"/>
    <cellStyle name="Comma 3 3 3 12 2 5" xfId="12386" xr:uid="{B828B3A3-3A69-47EB-A88D-4A07B120F9E5}"/>
    <cellStyle name="Comma 3 3 3 12 2 5 2" xfId="55976" xr:uid="{7E80AEBE-A7F2-4DB0-BB26-88DB2EE7CC04}"/>
    <cellStyle name="Comma 3 3 3 12 2 5 3" xfId="42586" xr:uid="{7812E3E1-040A-4E4B-8617-C5F1E81D6CC7}"/>
    <cellStyle name="Comma 3 3 3 12 2 6" xfId="15539" xr:uid="{795D3FE0-4453-41D1-96DC-1562BAEBBC0F}"/>
    <cellStyle name="Comma 3 3 3 12 2 6 2" xfId="45212" xr:uid="{206541AD-E512-455E-A391-47B91C60B3B0}"/>
    <cellStyle name="Comma 3 3 3 12 2 7" xfId="58602" xr:uid="{38E32A24-DB28-4FE8-93E6-619789F274D6}"/>
    <cellStyle name="Comma 3 3 3 12 2 8" xfId="61229" xr:uid="{8FF4BCFF-1ACD-4175-AF1D-BF9DDF0CA573}"/>
    <cellStyle name="Comma 3 3 3 12 2 9" xfId="31822" xr:uid="{E8FB8CEE-C706-475C-823D-62D95E016DC6}"/>
    <cellStyle name="Comma 3 3 3 12 3" xfId="5812" xr:uid="{F883291F-59FF-4862-BDA1-2F7E0E264A6A}"/>
    <cellStyle name="Comma 3 3 3 12 3 2" xfId="17370" xr:uid="{BE7483E9-8E03-4DC0-A4C3-CE0ABFB8D0C3}"/>
    <cellStyle name="Comma 3 3 3 12 3 2 2" xfId="46777" xr:uid="{B39CBA50-8528-4284-B86D-EBBEA1418677}"/>
    <cellStyle name="Comma 3 3 3 12 3 2 3" xfId="27874" xr:uid="{1331D57A-F42F-4536-BE05-B6FD23D3A1E2}"/>
    <cellStyle name="Comma 3 3 3 12 3 3" xfId="33387" xr:uid="{5DF49304-D6A9-4CF1-8028-4DC555258F19}"/>
    <cellStyle name="Comma 3 3 3 12 3 4" xfId="22622" xr:uid="{5C47C9AA-D2BD-41A8-922D-2A33B7869101}"/>
    <cellStyle name="Comma 3 3 3 12 4" xfId="3187" xr:uid="{7E7D6462-8609-4C92-BF96-A2834E1E9D40}"/>
    <cellStyle name="Comma 3 3 3 12 4 2" xfId="49403" xr:uid="{9A80F5C1-7F7A-4803-B289-A1F818278E66}"/>
    <cellStyle name="Comma 3 3 3 12 4 3" xfId="36013" xr:uid="{6214497E-F035-4139-BD48-204D86D9EC01}"/>
    <cellStyle name="Comma 3 3 3 12 4 4" xfId="25248" xr:uid="{8FC1527C-6F02-4288-985F-5A617E7549AE}"/>
    <cellStyle name="Comma 3 3 3 12 5" xfId="8438" xr:uid="{323AAE7A-4FD8-4D8E-A6F9-E891A07F3409}"/>
    <cellStyle name="Comma 3 3 3 12 5 2" xfId="52029" xr:uid="{896AB44E-F250-40F3-84AE-0F36BE156D3B}"/>
    <cellStyle name="Comma 3 3 3 12 5 3" xfId="38639" xr:uid="{DF98B31E-04EC-432C-ADD4-1B45565FFA7A}"/>
    <cellStyle name="Comma 3 3 3 12 6" xfId="11064" xr:uid="{E7047AE5-C587-4138-A37C-DE6E175472A7}"/>
    <cellStyle name="Comma 3 3 3 12 6 2" xfId="54654" xr:uid="{CD6E9BA9-04E4-4B9E-A131-9BD68DADCB44}"/>
    <cellStyle name="Comma 3 3 3 12 6 3" xfId="41264" xr:uid="{2D77BA27-194E-46F9-9B64-3C3BE32AF84D}"/>
    <cellStyle name="Comma 3 3 3 12 7" xfId="14217" xr:uid="{CB068A64-30A4-44A9-B485-444657F0C4DB}"/>
    <cellStyle name="Comma 3 3 3 12 7 2" xfId="43890" xr:uid="{EDC6709B-7F9D-4549-AC3B-AFFF4311D265}"/>
    <cellStyle name="Comma 3 3 3 12 8" xfId="57280" xr:uid="{F8B7B0EA-36ED-4F0D-AECD-F39F52267B39}"/>
    <cellStyle name="Comma 3 3 3 12 9" xfId="59907" xr:uid="{20F151A5-8D46-4A12-A61D-6FF942CDCA7A}"/>
    <cellStyle name="Comma 3 3 3 13" xfId="819" xr:uid="{00000000-0005-0000-0000-0000EC000000}"/>
    <cellStyle name="Comma 3 3 3 13 10" xfId="30760" xr:uid="{930CB7C8-32B1-41FD-BA4D-679130ABC65E}"/>
    <cellStyle name="Comma 3 3 3 13 11" xfId="20256" xr:uid="{A4BFE337-E47F-4BE4-B361-4003656508DE}"/>
    <cellStyle name="Comma 3 3 3 13 2" xfId="2142" xr:uid="{2E10E117-4292-4D7F-9DD4-D7879043B54E}"/>
    <cellStyle name="Comma 3 3 3 13 2 10" xfId="21578" xr:uid="{D2424CE6-CDA1-4B82-BB23-66D7FC75E2A7}"/>
    <cellStyle name="Comma 3 3 3 13 2 2" xfId="7394" xr:uid="{AD840E97-8E46-442D-84D8-E56961C901A5}"/>
    <cellStyle name="Comma 3 3 3 13 2 2 2" xfId="18952" xr:uid="{F45CF773-D9EF-4C72-B8B5-CE7028EC9629}"/>
    <cellStyle name="Comma 3 3 3 13 2 2 2 2" xfId="48359" xr:uid="{BFC2F35C-F6AB-4633-B842-D42D3FCD81F8}"/>
    <cellStyle name="Comma 3 3 3 13 2 2 2 3" xfId="29456" xr:uid="{F76F4958-4ABD-4D71-89A6-4922E65D291B}"/>
    <cellStyle name="Comma 3 3 3 13 2 2 3" xfId="34969" xr:uid="{E37C6B20-C299-4AD9-A958-97BED00DD23F}"/>
    <cellStyle name="Comma 3 3 3 13 2 2 4" xfId="24204" xr:uid="{67B6E53B-FA60-4A27-AD39-5734FF1D5DD9}"/>
    <cellStyle name="Comma 3 3 3 13 2 3" xfId="4769" xr:uid="{C9785DE4-DA37-429E-A95E-DF6EB8E63A76}"/>
    <cellStyle name="Comma 3 3 3 13 2 3 2" xfId="50985" xr:uid="{1A0764C4-619C-4CCF-AB41-135FF459B8B9}"/>
    <cellStyle name="Comma 3 3 3 13 2 3 3" xfId="37595" xr:uid="{8A7CB46B-D09B-4451-B7CE-7513B4355399}"/>
    <cellStyle name="Comma 3 3 3 13 2 3 4" xfId="26830" xr:uid="{D42E5360-F052-4485-A928-C17479FE8C24}"/>
    <cellStyle name="Comma 3 3 3 13 2 4" xfId="10020" xr:uid="{658F3A61-E6CD-42FA-A76A-C5C2AEE48126}"/>
    <cellStyle name="Comma 3 3 3 13 2 4 2" xfId="53611" xr:uid="{E91A7C65-A855-4D82-A33E-9EB36D948A08}"/>
    <cellStyle name="Comma 3 3 3 13 2 4 3" xfId="40221" xr:uid="{990A2DD9-50D7-4C83-86A5-3F4A75B16C3D}"/>
    <cellStyle name="Comma 3 3 3 13 2 5" xfId="12646" xr:uid="{FA78E4D6-1074-4943-B481-3ECB7CE6F674}"/>
    <cellStyle name="Comma 3 3 3 13 2 5 2" xfId="56236" xr:uid="{07C2F238-814B-4C16-A98C-70C31973D596}"/>
    <cellStyle name="Comma 3 3 3 13 2 5 3" xfId="42846" xr:uid="{9A4565EF-274B-451D-BACD-AC1F5164D5DD}"/>
    <cellStyle name="Comma 3 3 3 13 2 6" xfId="15799" xr:uid="{92E3BDE8-3A1E-4E38-AA0A-FB4AE262CF0D}"/>
    <cellStyle name="Comma 3 3 3 13 2 6 2" xfId="45472" xr:uid="{D245EBF8-1239-4BC9-A615-0F0BDFC9837E}"/>
    <cellStyle name="Comma 3 3 3 13 2 7" xfId="58862" xr:uid="{A632B937-EDFA-41E8-969B-DBB7DB14E75A}"/>
    <cellStyle name="Comma 3 3 3 13 2 8" xfId="61489" xr:uid="{3C7A662C-5AFC-400E-AAF2-9A1A901FAA01}"/>
    <cellStyle name="Comma 3 3 3 13 2 9" xfId="32082" xr:uid="{BC6813E8-61D8-486B-B3F6-96732A2DCB7B}"/>
    <cellStyle name="Comma 3 3 3 13 3" xfId="6072" xr:uid="{32974B16-16E6-4580-B703-18177C2EECCA}"/>
    <cellStyle name="Comma 3 3 3 13 3 2" xfId="17630" xr:uid="{EDAFCAEA-70C6-4191-B285-C34660097714}"/>
    <cellStyle name="Comma 3 3 3 13 3 2 2" xfId="47037" xr:uid="{C6534896-2A35-4E86-951B-6CAB56EF0165}"/>
    <cellStyle name="Comma 3 3 3 13 3 2 3" xfId="28134" xr:uid="{3B887327-E1CC-4CFC-8197-F4C367A73724}"/>
    <cellStyle name="Comma 3 3 3 13 3 3" xfId="33647" xr:uid="{135A7849-E786-4B3F-8412-F5D7EC04CE85}"/>
    <cellStyle name="Comma 3 3 3 13 3 4" xfId="22882" xr:uid="{3E74775F-CB62-41CB-80F8-915A4479A6FA}"/>
    <cellStyle name="Comma 3 3 3 13 4" xfId="3447" xr:uid="{3217268F-6A31-450A-9BF1-0A1120889287}"/>
    <cellStyle name="Comma 3 3 3 13 4 2" xfId="49663" xr:uid="{F92520BC-6818-4BF3-A0D4-D050ED3F0912}"/>
    <cellStyle name="Comma 3 3 3 13 4 3" xfId="36273" xr:uid="{505E9C01-4F04-4F37-920D-8EC79FE01260}"/>
    <cellStyle name="Comma 3 3 3 13 4 4" xfId="25508" xr:uid="{46FAD819-B207-4E00-A9CF-A00FF1F350EF}"/>
    <cellStyle name="Comma 3 3 3 13 5" xfId="8698" xr:uid="{66265909-1F09-400A-9776-BE97DE2C80B9}"/>
    <cellStyle name="Comma 3 3 3 13 5 2" xfId="52289" xr:uid="{57B279F3-34A6-4635-9D67-C159FF8AF0D4}"/>
    <cellStyle name="Comma 3 3 3 13 5 3" xfId="38899" xr:uid="{4E430E91-E1BA-4D79-82C8-16F5547B595A}"/>
    <cellStyle name="Comma 3 3 3 13 6" xfId="11324" xr:uid="{6AEDFEB0-2138-4AEC-8CDC-BDE4FFF42570}"/>
    <cellStyle name="Comma 3 3 3 13 6 2" xfId="54914" xr:uid="{3012CDAC-EE7C-453C-ACEF-51D3913F1F37}"/>
    <cellStyle name="Comma 3 3 3 13 6 3" xfId="41524" xr:uid="{6435832B-F17D-4E3A-B7AE-DE88AD6CC95B}"/>
    <cellStyle name="Comma 3 3 3 13 7" xfId="14477" xr:uid="{3964DC00-EC72-4A5D-978A-7F326AC25338}"/>
    <cellStyle name="Comma 3 3 3 13 7 2" xfId="44150" xr:uid="{A5D32901-31E3-4BA0-959E-63D9E059E51D}"/>
    <cellStyle name="Comma 3 3 3 13 8" xfId="57540" xr:uid="{4454EBF5-398C-45FE-810C-19668F7886D3}"/>
    <cellStyle name="Comma 3 3 3 13 9" xfId="60167" xr:uid="{0B846048-D9C2-44C1-94BC-EAB881E6C997}"/>
    <cellStyle name="Comma 3 3 3 14" xfId="1080" xr:uid="{BDA004C4-447E-48D6-9141-025C5727F510}"/>
    <cellStyle name="Comma 3 3 3 14 10" xfId="20517" xr:uid="{E8B68B68-7150-4F8A-9A65-D84D5FD56E4B}"/>
    <cellStyle name="Comma 3 3 3 14 2" xfId="6333" xr:uid="{65AD0370-4E8B-43F2-92F4-7DEA33219D19}"/>
    <cellStyle name="Comma 3 3 3 14 2 2" xfId="17891" xr:uid="{D2A76912-622A-4A9B-885E-272E37B5CA03}"/>
    <cellStyle name="Comma 3 3 3 14 2 2 2" xfId="47298" xr:uid="{B4D84449-94C5-458E-9ECD-060536E25D18}"/>
    <cellStyle name="Comma 3 3 3 14 2 2 3" xfId="28395" xr:uid="{A971C70D-3671-4CAC-AE16-B910D61FB43A}"/>
    <cellStyle name="Comma 3 3 3 14 2 3" xfId="33908" xr:uid="{2197C8C0-573B-4A2E-B448-11DD884FFF8C}"/>
    <cellStyle name="Comma 3 3 3 14 2 4" xfId="23143" xr:uid="{517BEC47-90F0-4442-8470-FEBF336AF163}"/>
    <cellStyle name="Comma 3 3 3 14 3" xfId="3708" xr:uid="{70A8E119-5162-4A4E-B5D7-657233716216}"/>
    <cellStyle name="Comma 3 3 3 14 3 2" xfId="49924" xr:uid="{93A66D02-7D53-4D02-8DF1-E5B48A643CE0}"/>
    <cellStyle name="Comma 3 3 3 14 3 3" xfId="36534" xr:uid="{7BAAC3EC-BE66-4741-B736-4AEC838432C1}"/>
    <cellStyle name="Comma 3 3 3 14 3 4" xfId="25769" xr:uid="{32B96E3D-D8D6-46EB-853C-45C57348D6AB}"/>
    <cellStyle name="Comma 3 3 3 14 4" xfId="8959" xr:uid="{59FA5F1C-31C6-4A6B-8DBF-3502A065EC6C}"/>
    <cellStyle name="Comma 3 3 3 14 4 2" xfId="52550" xr:uid="{5286EC63-22B1-4DFB-9AD9-C99782F3466E}"/>
    <cellStyle name="Comma 3 3 3 14 4 3" xfId="39160" xr:uid="{C1C80B89-CC03-411C-BD78-55E6F4D6B09D}"/>
    <cellStyle name="Comma 3 3 3 14 5" xfId="11585" xr:uid="{0C6A53B2-A3B1-467E-9DC9-91B24B21CF1E}"/>
    <cellStyle name="Comma 3 3 3 14 5 2" xfId="55175" xr:uid="{536FBA62-F182-4463-98D6-F9BCAD56CEC0}"/>
    <cellStyle name="Comma 3 3 3 14 5 3" xfId="41785" xr:uid="{E43378A9-1870-47B2-B21A-10660D84B6C2}"/>
    <cellStyle name="Comma 3 3 3 14 6" xfId="14738" xr:uid="{30E04172-9D6C-4894-A2DB-65286DB1157A}"/>
    <cellStyle name="Comma 3 3 3 14 6 2" xfId="44411" xr:uid="{9ADB6FB0-541B-4D87-BA10-D4D030CB8674}"/>
    <cellStyle name="Comma 3 3 3 14 7" xfId="57801" xr:uid="{D24EF801-5972-4F10-8DD4-E74500512E1C}"/>
    <cellStyle name="Comma 3 3 3 14 8" xfId="60428" xr:uid="{FC34E52B-9667-4A13-BF37-FB47E55BDBB3}"/>
    <cellStyle name="Comma 3 3 3 14 9" xfId="31021" xr:uid="{C400DBBC-0656-4FAF-BAB1-A321A6AC15B3}"/>
    <cellStyle name="Comma 3 3 3 15" xfId="1098" xr:uid="{2DC9ABC4-089F-4A5B-94D0-5A1320F339B1}"/>
    <cellStyle name="Comma 3 3 3 15 10" xfId="20535" xr:uid="{4FDCF1B2-DF2C-453E-8226-1C2E89EE349F}"/>
    <cellStyle name="Comma 3 3 3 15 2" xfId="6351" xr:uid="{B2495747-1847-4A20-8C8F-763C33290581}"/>
    <cellStyle name="Comma 3 3 3 15 2 2" xfId="17909" xr:uid="{031ABEAD-87DF-4CCD-8EBA-B498E8488D29}"/>
    <cellStyle name="Comma 3 3 3 15 2 2 2" xfId="47316" xr:uid="{9F4BCE58-BD1A-44B5-BFB5-6F7AA1DC8DCF}"/>
    <cellStyle name="Comma 3 3 3 15 2 2 3" xfId="28413" xr:uid="{E07F0BEF-B514-4B2D-8246-C7A1836F7E36}"/>
    <cellStyle name="Comma 3 3 3 15 2 3" xfId="33926" xr:uid="{5E914EBB-0F13-48BA-943B-4635450F93B5}"/>
    <cellStyle name="Comma 3 3 3 15 2 4" xfId="23161" xr:uid="{9789790A-77AC-4276-9BAF-72BB71E9B572}"/>
    <cellStyle name="Comma 3 3 3 15 3" xfId="3726" xr:uid="{3F23299E-64A1-499D-829B-6FBCCBE0CAFB}"/>
    <cellStyle name="Comma 3 3 3 15 3 2" xfId="49942" xr:uid="{458E78E7-CA6F-4006-88BB-00F29DC06CAC}"/>
    <cellStyle name="Comma 3 3 3 15 3 3" xfId="36552" xr:uid="{834DE308-A7AE-4E25-B053-22358CCD233E}"/>
    <cellStyle name="Comma 3 3 3 15 3 4" xfId="25787" xr:uid="{82CDD945-44D9-47E4-B66C-5179298928B9}"/>
    <cellStyle name="Comma 3 3 3 15 4" xfId="8977" xr:uid="{089BDA81-B982-457C-B317-6FFB8C7D2DB5}"/>
    <cellStyle name="Comma 3 3 3 15 4 2" xfId="52568" xr:uid="{49040EBB-7C12-4639-B959-78DF7FA9F6DD}"/>
    <cellStyle name="Comma 3 3 3 15 4 3" xfId="39178" xr:uid="{1DA04B8F-D635-4DFC-B681-3FB6AE31A458}"/>
    <cellStyle name="Comma 3 3 3 15 5" xfId="11603" xr:uid="{9490C061-9576-44A9-925E-FAB1C4741D2C}"/>
    <cellStyle name="Comma 3 3 3 15 5 2" xfId="55193" xr:uid="{00261AB5-4FBC-43A8-841A-21347560AA46}"/>
    <cellStyle name="Comma 3 3 3 15 5 3" xfId="41803" xr:uid="{68BF1812-C6CF-40D2-AAEA-86CD15217EFF}"/>
    <cellStyle name="Comma 3 3 3 15 6" xfId="14756" xr:uid="{5980654D-FCD5-4AD5-8C68-65B1C6FC56EF}"/>
    <cellStyle name="Comma 3 3 3 15 6 2" xfId="44429" xr:uid="{929864E2-14E6-4D4E-ADAB-D3820E8451CE}"/>
    <cellStyle name="Comma 3 3 3 15 7" xfId="57819" xr:uid="{9316E3EA-7BAA-45C8-92EB-66BA9DE9F277}"/>
    <cellStyle name="Comma 3 3 3 15 8" xfId="60446" xr:uid="{18B2B883-57C6-4FA0-B523-DD62DC6D7948}"/>
    <cellStyle name="Comma 3 3 3 15 9" xfId="31039" xr:uid="{1E8940E8-303F-43DB-8ABF-7F24887C576F}"/>
    <cellStyle name="Comma 3 3 3 16" xfId="1361" xr:uid="{416B1600-4365-4DBD-B546-A010CE7CAF63}"/>
    <cellStyle name="Comma 3 3 3 16 10" xfId="20797" xr:uid="{71B45F5F-72EF-4813-B2AA-D3380D9EF2D5}"/>
    <cellStyle name="Comma 3 3 3 16 2" xfId="6613" xr:uid="{0DCB7807-3AE6-4890-A38D-52C6965846EE}"/>
    <cellStyle name="Comma 3 3 3 16 2 2" xfId="18171" xr:uid="{06B9CD20-04B0-44BB-8F95-947F02FC858A}"/>
    <cellStyle name="Comma 3 3 3 16 2 2 2" xfId="47578" xr:uid="{69476949-04A2-48F6-B8E5-699615896304}"/>
    <cellStyle name="Comma 3 3 3 16 2 2 3" xfId="28675" xr:uid="{25F708C5-0942-417D-8F7B-AF749876A711}"/>
    <cellStyle name="Comma 3 3 3 16 2 3" xfId="34188" xr:uid="{F144EDD7-322E-41E8-BE76-ECC751E1CD62}"/>
    <cellStyle name="Comma 3 3 3 16 2 4" xfId="23423" xr:uid="{3A5BF5D2-5C67-41D1-A926-C84C3E6397C1}"/>
    <cellStyle name="Comma 3 3 3 16 3" xfId="3988" xr:uid="{740B12EB-E14B-4E7F-8032-35878F8D8AC4}"/>
    <cellStyle name="Comma 3 3 3 16 3 2" xfId="50204" xr:uid="{CCA31380-E791-4AD9-9DAF-D0571154337B}"/>
    <cellStyle name="Comma 3 3 3 16 3 3" xfId="36814" xr:uid="{81E5C78B-6CE6-44C5-965D-CA9696A49AF0}"/>
    <cellStyle name="Comma 3 3 3 16 3 4" xfId="26049" xr:uid="{D8118867-B115-484A-93F7-57EF91573655}"/>
    <cellStyle name="Comma 3 3 3 16 4" xfId="9239" xr:uid="{10733C15-A7E9-494C-BAE3-AF9584D08486}"/>
    <cellStyle name="Comma 3 3 3 16 4 2" xfId="52830" xr:uid="{5D5E9640-0F86-45D6-9911-19780346FCBB}"/>
    <cellStyle name="Comma 3 3 3 16 4 3" xfId="39440" xr:uid="{99634698-3875-49D8-9F41-72EB8401E1CC}"/>
    <cellStyle name="Comma 3 3 3 16 5" xfId="11865" xr:uid="{096330AE-42F9-41E1-B6AE-5FC13FEE0555}"/>
    <cellStyle name="Comma 3 3 3 16 5 2" xfId="55455" xr:uid="{E4C0B07B-C53C-49FC-9FF7-5A7C090E7BDD}"/>
    <cellStyle name="Comma 3 3 3 16 5 3" xfId="42065" xr:uid="{B440724C-068D-46FB-B2BA-9F9168C00567}"/>
    <cellStyle name="Comma 3 3 3 16 6" xfId="15018" xr:uid="{F2777CBE-A021-4B5B-8757-B2A6189CF227}"/>
    <cellStyle name="Comma 3 3 3 16 6 2" xfId="44691" xr:uid="{03AB5F13-D797-4275-B25D-EB2C5BB61C16}"/>
    <cellStyle name="Comma 3 3 3 16 7" xfId="58081" xr:uid="{6E2EEC82-132F-4503-BC32-34C490F0580B}"/>
    <cellStyle name="Comma 3 3 3 16 8" xfId="60708" xr:uid="{1C093C62-A169-481D-A5A0-D62558B3253E}"/>
    <cellStyle name="Comma 3 3 3 16 9" xfId="31301" xr:uid="{0E33FFCF-282B-47F5-81BD-3CE15A5AA47D}"/>
    <cellStyle name="Comma 3 3 3 17" xfId="2404" xr:uid="{A39A1130-F622-4C42-8F2E-229F101DEA04}"/>
    <cellStyle name="Comma 3 3 3 17 10" xfId="21839" xr:uid="{D7CA893A-972A-43E8-AA85-CBEDE9111CF9}"/>
    <cellStyle name="Comma 3 3 3 17 2" xfId="7655" xr:uid="{73630708-2061-4BBF-9223-F0682713A407}"/>
    <cellStyle name="Comma 3 3 3 17 2 2" xfId="19213" xr:uid="{E053545A-E1F9-497D-A32E-7F1A0F0648D6}"/>
    <cellStyle name="Comma 3 3 3 17 2 2 2" xfId="48620" xr:uid="{C6C2C12D-FAB1-4C9D-8B50-08F2327FE194}"/>
    <cellStyle name="Comma 3 3 3 17 2 2 3" xfId="29717" xr:uid="{287E6898-A05B-4F92-8F8A-5D1015479E22}"/>
    <cellStyle name="Comma 3 3 3 17 2 3" xfId="35230" xr:uid="{43BEA611-41AA-4202-B5F9-1F692841A686}"/>
    <cellStyle name="Comma 3 3 3 17 2 4" xfId="24465" xr:uid="{6F4E7199-5819-47BA-8211-8373121D298F}"/>
    <cellStyle name="Comma 3 3 3 17 3" xfId="5030" xr:uid="{7FD35C97-A41A-400B-9605-89E7FB417F41}"/>
    <cellStyle name="Comma 3 3 3 17 3 2" xfId="51246" xr:uid="{C45C42E8-3F1D-4B44-B138-23ED460BAB0A}"/>
    <cellStyle name="Comma 3 3 3 17 3 3" xfId="37856" xr:uid="{465B0851-BEB6-4E22-A2C5-5BED2AA2194C}"/>
    <cellStyle name="Comma 3 3 3 17 3 4" xfId="27091" xr:uid="{090849F3-4785-4752-826D-53761BD62FEE}"/>
    <cellStyle name="Comma 3 3 3 17 4" xfId="10281" xr:uid="{EB352B90-054E-4F19-9F5B-371B23B4AF5B}"/>
    <cellStyle name="Comma 3 3 3 17 4 2" xfId="53872" xr:uid="{2439389E-56A7-480E-A019-DC24ABE79822}"/>
    <cellStyle name="Comma 3 3 3 17 4 3" xfId="40482" xr:uid="{DB22495E-E65F-46CF-B89B-399988E0A147}"/>
    <cellStyle name="Comma 3 3 3 17 5" xfId="12907" xr:uid="{E5863B78-F5EA-4498-A1B8-DB48D9C68509}"/>
    <cellStyle name="Comma 3 3 3 17 5 2" xfId="56497" xr:uid="{56F266B9-DCB9-4F58-8D5A-9239B08C6121}"/>
    <cellStyle name="Comma 3 3 3 17 5 3" xfId="43107" xr:uid="{25223399-C4F7-4BA9-B0A6-C1C03E1E82E0}"/>
    <cellStyle name="Comma 3 3 3 17 6" xfId="16060" xr:uid="{021DA472-B253-4C6C-A058-FA2E5C89BFA8}"/>
    <cellStyle name="Comma 3 3 3 17 6 2" xfId="45733" xr:uid="{00058F4F-3E55-41CC-90DD-7BF56CC927D9}"/>
    <cellStyle name="Comma 3 3 3 17 7" xfId="59123" xr:uid="{8E515D40-F20E-4B15-988D-11A045841234}"/>
    <cellStyle name="Comma 3 3 3 17 8" xfId="61750" xr:uid="{A6674133-1392-4CCC-B5A1-42A105FC09EB}"/>
    <cellStyle name="Comma 3 3 3 17 9" xfId="32343" xr:uid="{DA861EDA-9F0B-47A1-B6E4-C85BFA9F2986}"/>
    <cellStyle name="Comma 3 3 3 18" xfId="5292" xr:uid="{2418BEC0-07ED-4FE9-899C-6AD10F7FA28A}"/>
    <cellStyle name="Comma 3 3 3 18 2" xfId="16848" xr:uid="{A0F07723-93FA-42D1-A50B-6A188E9BF5E9}"/>
    <cellStyle name="Comma 3 3 3 18 2 2" xfId="45995" xr:uid="{B0AE4ACA-660A-4111-AC5B-D5733F856567}"/>
    <cellStyle name="Comma 3 3 3 18 2 3" xfId="27353" xr:uid="{B55075A6-0B31-41A8-B3A5-EC3872E2DAF0}"/>
    <cellStyle name="Comma 3 3 3 18 3" xfId="13695" xr:uid="{5F293EAB-E34B-49D5-9085-D3FEDFC99ADD}"/>
    <cellStyle name="Comma 3 3 3 18 3 2" xfId="32605" xr:uid="{D75F7DBF-3EA1-42C7-8A53-501AFD0DCB28}"/>
    <cellStyle name="Comma 3 3 3 18 4" xfId="22101" xr:uid="{FD8BAAC9-929A-4B0B-8023-48CA6E4BA090}"/>
    <cellStyle name="Comma 3 3 3 19" xfId="2666" xr:uid="{9A25BAB5-7593-49CC-8EED-85F9B8ABF418}"/>
    <cellStyle name="Comma 3 3 3 19 2" xfId="16322" xr:uid="{4F7FA50A-5251-4184-BD0F-AE9AFC6C4118}"/>
    <cellStyle name="Comma 3 3 3 19 2 2" xfId="46257" xr:uid="{2DB2C8CC-7677-42B7-8A01-7F0BC0371753}"/>
    <cellStyle name="Comma 3 3 3 19 3" xfId="32867" xr:uid="{1AEFDCD0-02CA-4947-906E-6A028CDEDACD}"/>
    <cellStyle name="Comma 3 3 3 19 4" xfId="24728" xr:uid="{B1420809-665B-42C2-B234-F2A7BC2EF7C5}"/>
    <cellStyle name="Comma 3 3 3 2" xfId="45" xr:uid="{00000000-0005-0000-0000-0000ED000000}"/>
    <cellStyle name="Comma 3 3 3 2 10" xfId="307" xr:uid="{00000000-0005-0000-0000-0000EE000000}"/>
    <cellStyle name="Comma 3 3 3 2 10 10" xfId="30248" xr:uid="{B2012DE3-19EF-4CA8-A117-AC439E475A50}"/>
    <cellStyle name="Comma 3 3 3 2 10 11" xfId="19744" xr:uid="{261D2091-FA3E-4D31-A62A-46106AE9FBC5}"/>
    <cellStyle name="Comma 3 3 3 2 10 2" xfId="1630" xr:uid="{BF798880-F4A3-44C3-8FE0-E743E4F6E9AD}"/>
    <cellStyle name="Comma 3 3 3 2 10 2 10" xfId="21066" xr:uid="{CD38C25A-2DB3-4823-8DD4-E05CA2C4A070}"/>
    <cellStyle name="Comma 3 3 3 2 10 2 2" xfId="6882" xr:uid="{F0987CDB-B389-4BD5-9626-75738E20949C}"/>
    <cellStyle name="Comma 3 3 3 2 10 2 2 2" xfId="18440" xr:uid="{8D2D00CC-786C-41AA-9BC4-7C3A24E0F061}"/>
    <cellStyle name="Comma 3 3 3 2 10 2 2 2 2" xfId="47847" xr:uid="{0DCE0CDF-5464-4416-B11A-DCB99F262C4C}"/>
    <cellStyle name="Comma 3 3 3 2 10 2 2 2 3" xfId="28944" xr:uid="{8A03DAF8-9FB9-4BEC-8092-38E136118C7D}"/>
    <cellStyle name="Comma 3 3 3 2 10 2 2 3" xfId="34457" xr:uid="{4FB2AF08-7A89-4245-B3B3-86452C996467}"/>
    <cellStyle name="Comma 3 3 3 2 10 2 2 4" xfId="23692" xr:uid="{CA2886DD-C20D-47A7-8ABE-73C9F0B3CA99}"/>
    <cellStyle name="Comma 3 3 3 2 10 2 3" xfId="4257" xr:uid="{335E9323-61EA-4073-AD13-DF9ED773279F}"/>
    <cellStyle name="Comma 3 3 3 2 10 2 3 2" xfId="50473" xr:uid="{C6090F53-3BBD-48CA-A397-7F922F56D4B3}"/>
    <cellStyle name="Comma 3 3 3 2 10 2 3 3" xfId="37083" xr:uid="{6612FDDA-45ED-4A37-9115-E5E748BE35A7}"/>
    <cellStyle name="Comma 3 3 3 2 10 2 3 4" xfId="26318" xr:uid="{AF578424-A42C-4B7E-9680-7B5893CB62B0}"/>
    <cellStyle name="Comma 3 3 3 2 10 2 4" xfId="9508" xr:uid="{C29B8994-5896-466E-80AE-0594E4D1F7CA}"/>
    <cellStyle name="Comma 3 3 3 2 10 2 4 2" xfId="53099" xr:uid="{9800EB11-9132-40B8-924C-D3E6BAF3AB25}"/>
    <cellStyle name="Comma 3 3 3 2 10 2 4 3" xfId="39709" xr:uid="{3F0E7542-BC52-41D0-A5E9-F9794738D332}"/>
    <cellStyle name="Comma 3 3 3 2 10 2 5" xfId="12134" xr:uid="{88256C2C-F7F7-454B-837B-407CFE0256A3}"/>
    <cellStyle name="Comma 3 3 3 2 10 2 5 2" xfId="55724" xr:uid="{CDAD0336-AA70-4222-BD99-BDC6231BCC57}"/>
    <cellStyle name="Comma 3 3 3 2 10 2 5 3" xfId="42334" xr:uid="{19FB4387-0876-49E7-857F-F06A0216A795}"/>
    <cellStyle name="Comma 3 3 3 2 10 2 6" xfId="15287" xr:uid="{8A9E63D7-63D2-4D22-97E5-6DCCF3D86A11}"/>
    <cellStyle name="Comma 3 3 3 2 10 2 6 2" xfId="44960" xr:uid="{3A74B72D-29A8-4D52-B2CF-BE7FB82C30ED}"/>
    <cellStyle name="Comma 3 3 3 2 10 2 7" xfId="58350" xr:uid="{5F6D937A-CEDB-4EFC-A4CF-0F6EC3A3D717}"/>
    <cellStyle name="Comma 3 3 3 2 10 2 8" xfId="60977" xr:uid="{499313DD-D2F8-4746-87D8-5A9CB4646DF8}"/>
    <cellStyle name="Comma 3 3 3 2 10 2 9" xfId="31570" xr:uid="{EB3A06DB-0D48-4FFA-97E3-562AD979B847}"/>
    <cellStyle name="Comma 3 3 3 2 10 3" xfId="5560" xr:uid="{5A08EE20-0A92-42D8-91FE-0B8EB6924C14}"/>
    <cellStyle name="Comma 3 3 3 2 10 3 2" xfId="17118" xr:uid="{DF66B0EF-33FD-4512-A625-FD0F0D5249A8}"/>
    <cellStyle name="Comma 3 3 3 2 10 3 2 2" xfId="46525" xr:uid="{F36C0E79-5C9D-4779-84F4-DA7B7676CB86}"/>
    <cellStyle name="Comma 3 3 3 2 10 3 2 3" xfId="27622" xr:uid="{9E1C05CF-15B4-4D38-9602-49A323A9694F}"/>
    <cellStyle name="Comma 3 3 3 2 10 3 3" xfId="13965" xr:uid="{4214690D-32F8-4A16-9A43-B77D8A7E634A}"/>
    <cellStyle name="Comma 3 3 3 2 10 3 3 2" xfId="33135" xr:uid="{30C0F964-44F6-4AAC-AF31-81D0346A3E73}"/>
    <cellStyle name="Comma 3 3 3 2 10 3 4" xfId="22370" xr:uid="{B4877E3A-0C0A-4959-9480-C17EBBCBE257}"/>
    <cellStyle name="Comma 3 3 3 2 10 4" xfId="2935" xr:uid="{2FEEE151-1A4D-43E7-9CC3-3152907A5140}"/>
    <cellStyle name="Comma 3 3 3 2 10 4 2" xfId="16590" xr:uid="{6638F6AA-158C-4285-B177-4943C2875078}"/>
    <cellStyle name="Comma 3 3 3 2 10 4 2 2" xfId="49151" xr:uid="{7B8A20B2-B2F9-4107-B49B-368CC91C1298}"/>
    <cellStyle name="Comma 3 3 3 2 10 4 3" xfId="35761" xr:uid="{B0469E87-199C-4A93-9066-63E15AF926C0}"/>
    <cellStyle name="Comma 3 3 3 2 10 4 4" xfId="24996" xr:uid="{F1E2944B-46A3-4DB7-B759-039013925963}"/>
    <cellStyle name="Comma 3 3 3 2 10 5" xfId="8186" xr:uid="{EE22959A-ACF7-4BBA-BAF6-804933B229F5}"/>
    <cellStyle name="Comma 3 3 3 2 10 5 2" xfId="51777" xr:uid="{C3559B0E-69B9-440E-8F0D-4BD48279BEDE}"/>
    <cellStyle name="Comma 3 3 3 2 10 5 3" xfId="38387" xr:uid="{A88CA684-4D21-41FB-8D21-A1F6D9CC5919}"/>
    <cellStyle name="Comma 3 3 3 2 10 6" xfId="10812" xr:uid="{CF031F7B-AA0F-4766-B5B7-FFA4F3AF28BF}"/>
    <cellStyle name="Comma 3 3 3 2 10 6 2" xfId="54402" xr:uid="{8A3EC4B6-CC85-49A9-9DF8-6C103F6645FB}"/>
    <cellStyle name="Comma 3 3 3 2 10 6 3" xfId="41012" xr:uid="{1CD67E8B-5140-40BE-9951-9006C88D6B10}"/>
    <cellStyle name="Comma 3 3 3 2 10 7" xfId="13437" xr:uid="{BBAD1DA4-0E44-494E-9B6E-41F853760A6B}"/>
    <cellStyle name="Comma 3 3 3 2 10 7 2" xfId="43638" xr:uid="{07A5ED2D-7D85-4115-8AF5-FE581BF6D60B}"/>
    <cellStyle name="Comma 3 3 3 2 10 8" xfId="57028" xr:uid="{9A43EB1B-8D92-451D-BFFE-19CD5A9BF86E}"/>
    <cellStyle name="Comma 3 3 3 2 10 9" xfId="59655" xr:uid="{70DE9B31-0906-4A9F-B3B6-19E1CCFC937E}"/>
    <cellStyle name="Comma 3 3 3 2 11" xfId="567" xr:uid="{00000000-0005-0000-0000-0000EF000000}"/>
    <cellStyle name="Comma 3 3 3 2 11 10" xfId="30508" xr:uid="{5720EE70-DE98-4FB2-95C3-EC74C69F2013}"/>
    <cellStyle name="Comma 3 3 3 2 11 11" xfId="20004" xr:uid="{37A3C021-68D6-4E94-AE37-A612F9ACA1AD}"/>
    <cellStyle name="Comma 3 3 3 2 11 2" xfId="1890" xr:uid="{716356D4-A08C-4C0B-BB73-DECE80244D13}"/>
    <cellStyle name="Comma 3 3 3 2 11 2 10" xfId="21326" xr:uid="{C8C1E406-7525-4F54-B92D-73F3EA73A22A}"/>
    <cellStyle name="Comma 3 3 3 2 11 2 2" xfId="7142" xr:uid="{7BD55863-A777-4835-BC71-0AE165917545}"/>
    <cellStyle name="Comma 3 3 3 2 11 2 2 2" xfId="18700" xr:uid="{6EE85848-FBC4-4F40-B854-5D968DBFFB72}"/>
    <cellStyle name="Comma 3 3 3 2 11 2 2 2 2" xfId="48107" xr:uid="{C863870C-DEB4-4318-9B91-D5989C9C24A7}"/>
    <cellStyle name="Comma 3 3 3 2 11 2 2 2 3" xfId="29204" xr:uid="{FA48963C-04EE-49F0-83B8-84851AE45F04}"/>
    <cellStyle name="Comma 3 3 3 2 11 2 2 3" xfId="34717" xr:uid="{613A7460-63CF-47D0-AA11-FDF5722E0561}"/>
    <cellStyle name="Comma 3 3 3 2 11 2 2 4" xfId="23952" xr:uid="{C33A9025-36D1-441D-8A54-88F78F8A2B6D}"/>
    <cellStyle name="Comma 3 3 3 2 11 2 3" xfId="4517" xr:uid="{FBE531B0-49EF-4FE8-8B0A-85C8561A5119}"/>
    <cellStyle name="Comma 3 3 3 2 11 2 3 2" xfId="50733" xr:uid="{4FB7435A-7E24-40FF-A939-088D4B135A74}"/>
    <cellStyle name="Comma 3 3 3 2 11 2 3 3" xfId="37343" xr:uid="{50E2ED14-D665-4FD3-9DD7-51CC6358936A}"/>
    <cellStyle name="Comma 3 3 3 2 11 2 3 4" xfId="26578" xr:uid="{309CD282-FB0B-41D4-A005-446956F475D4}"/>
    <cellStyle name="Comma 3 3 3 2 11 2 4" xfId="9768" xr:uid="{5A5FBC5B-AF07-4A69-B2E1-547D2B0EE511}"/>
    <cellStyle name="Comma 3 3 3 2 11 2 4 2" xfId="53359" xr:uid="{7BE06728-B969-48F2-AB92-3AB7EE8A639C}"/>
    <cellStyle name="Comma 3 3 3 2 11 2 4 3" xfId="39969" xr:uid="{4DBD1BA1-CF15-4571-A408-85669CD5EF15}"/>
    <cellStyle name="Comma 3 3 3 2 11 2 5" xfId="12394" xr:uid="{037997F5-E06A-4E76-806C-46011E77FBAB}"/>
    <cellStyle name="Comma 3 3 3 2 11 2 5 2" xfId="55984" xr:uid="{06DD8354-11AE-45A4-9807-7CE845CE20CC}"/>
    <cellStyle name="Comma 3 3 3 2 11 2 5 3" xfId="42594" xr:uid="{D192591A-B30C-409B-8508-494458E56D09}"/>
    <cellStyle name="Comma 3 3 3 2 11 2 6" xfId="15547" xr:uid="{9AA0B7A5-AF08-433C-B7FB-8D74F856AD88}"/>
    <cellStyle name="Comma 3 3 3 2 11 2 6 2" xfId="45220" xr:uid="{1753A0EC-3012-42CF-939C-6BDB5643CF05}"/>
    <cellStyle name="Comma 3 3 3 2 11 2 7" xfId="58610" xr:uid="{34BD3851-A4D6-4814-9420-0FFAFFB32B34}"/>
    <cellStyle name="Comma 3 3 3 2 11 2 8" xfId="61237" xr:uid="{861DA18A-DDD5-4D60-950B-36C5C7C5B993}"/>
    <cellStyle name="Comma 3 3 3 2 11 2 9" xfId="31830" xr:uid="{5123251C-B512-4A8C-980D-19D8765D0D89}"/>
    <cellStyle name="Comma 3 3 3 2 11 3" xfId="5820" xr:uid="{31A168F4-1EE5-492F-9A6F-1E187E97CC5A}"/>
    <cellStyle name="Comma 3 3 3 2 11 3 2" xfId="17378" xr:uid="{334C02B3-3468-4B64-9815-9457138DF6D5}"/>
    <cellStyle name="Comma 3 3 3 2 11 3 2 2" xfId="46785" xr:uid="{CA2AA889-B905-4C30-8C56-7F2A5BC634E2}"/>
    <cellStyle name="Comma 3 3 3 2 11 3 2 3" xfId="27882" xr:uid="{748648E0-5B36-4B05-A750-7BF29656F8FA}"/>
    <cellStyle name="Comma 3 3 3 2 11 3 3" xfId="33395" xr:uid="{D23B469D-3D0A-4DEA-88C8-EC692E0AD8FE}"/>
    <cellStyle name="Comma 3 3 3 2 11 3 4" xfId="22630" xr:uid="{F2801DB1-9D7F-4286-9565-918AA1F168C5}"/>
    <cellStyle name="Comma 3 3 3 2 11 4" xfId="3195" xr:uid="{52D2A018-E252-46E9-B754-40AA127C9DE9}"/>
    <cellStyle name="Comma 3 3 3 2 11 4 2" xfId="49411" xr:uid="{64890D2A-02B5-44CB-99B0-5761070B90C7}"/>
    <cellStyle name="Comma 3 3 3 2 11 4 3" xfId="36021" xr:uid="{6765664B-D66D-4DB7-B59A-1F5A54F2FD3F}"/>
    <cellStyle name="Comma 3 3 3 2 11 4 4" xfId="25256" xr:uid="{3BD76B47-73E8-4E0D-ACE9-4423F67D9C34}"/>
    <cellStyle name="Comma 3 3 3 2 11 5" xfId="8446" xr:uid="{6E4A28FC-FBD2-41B0-8FF7-FF653A30747A}"/>
    <cellStyle name="Comma 3 3 3 2 11 5 2" xfId="52037" xr:uid="{BA38A6CB-02B4-42A9-9C54-8DC48C9B5B2B}"/>
    <cellStyle name="Comma 3 3 3 2 11 5 3" xfId="38647" xr:uid="{2870D1D0-9B79-4E5B-B4E4-49F22AC17737}"/>
    <cellStyle name="Comma 3 3 3 2 11 6" xfId="11072" xr:uid="{6536F613-2E83-43ED-A2FA-0B94824DFB62}"/>
    <cellStyle name="Comma 3 3 3 2 11 6 2" xfId="54662" xr:uid="{ABE2B24E-167A-43A2-816F-4DB773985776}"/>
    <cellStyle name="Comma 3 3 3 2 11 6 3" xfId="41272" xr:uid="{A47F0D1A-325A-4E50-BEF2-FC1AB986CC02}"/>
    <cellStyle name="Comma 3 3 3 2 11 7" xfId="14225" xr:uid="{1D319F06-3BDB-4D5B-9F0F-5C314C073DE5}"/>
    <cellStyle name="Comma 3 3 3 2 11 7 2" xfId="43898" xr:uid="{103F35C1-6E95-428E-8D29-544D39203FC5}"/>
    <cellStyle name="Comma 3 3 3 2 11 8" xfId="57288" xr:uid="{F070AF87-4109-452D-8880-E923534E2F01}"/>
    <cellStyle name="Comma 3 3 3 2 11 9" xfId="59915" xr:uid="{7BE17BA9-7E72-4D05-BCC7-B2E83B348F4B}"/>
    <cellStyle name="Comma 3 3 3 2 12" xfId="827" xr:uid="{00000000-0005-0000-0000-0000F0000000}"/>
    <cellStyle name="Comma 3 3 3 2 12 10" xfId="30768" xr:uid="{DB9D2379-38CE-4BC0-95A0-CEC1BCAFD984}"/>
    <cellStyle name="Comma 3 3 3 2 12 11" xfId="20264" xr:uid="{D6987B38-B729-4A8E-8A15-5DC38B6F6A4B}"/>
    <cellStyle name="Comma 3 3 3 2 12 2" xfId="2150" xr:uid="{D1DC275B-2988-461B-B07F-CDE992571999}"/>
    <cellStyle name="Comma 3 3 3 2 12 2 10" xfId="21586" xr:uid="{84B54310-9B84-4E5F-AB2E-6E9A952779EC}"/>
    <cellStyle name="Comma 3 3 3 2 12 2 2" xfId="7402" xr:uid="{98BA7124-9B80-47D4-9C1F-DCCECBF5222E}"/>
    <cellStyle name="Comma 3 3 3 2 12 2 2 2" xfId="18960" xr:uid="{818D8EF3-FACC-4354-8B3A-741345A04C7B}"/>
    <cellStyle name="Comma 3 3 3 2 12 2 2 2 2" xfId="48367" xr:uid="{F5F9B4B4-89AE-4B80-A100-242570FB32F2}"/>
    <cellStyle name="Comma 3 3 3 2 12 2 2 2 3" xfId="29464" xr:uid="{96F66BF1-2E68-4C33-BE3F-09F44C9602ED}"/>
    <cellStyle name="Comma 3 3 3 2 12 2 2 3" xfId="34977" xr:uid="{304DB398-A528-48DE-B875-1E2A6093130F}"/>
    <cellStyle name="Comma 3 3 3 2 12 2 2 4" xfId="24212" xr:uid="{CBC252E7-9D4E-43F2-BA38-42B125DD1CB9}"/>
    <cellStyle name="Comma 3 3 3 2 12 2 3" xfId="4777" xr:uid="{42C8E740-57DC-4DD2-B856-98D754F4C242}"/>
    <cellStyle name="Comma 3 3 3 2 12 2 3 2" xfId="50993" xr:uid="{0C53715E-5F90-4991-8D93-D9BF0AA0E86A}"/>
    <cellStyle name="Comma 3 3 3 2 12 2 3 3" xfId="37603" xr:uid="{D12F805F-9951-4DCD-BBA5-16BE95C5DCA7}"/>
    <cellStyle name="Comma 3 3 3 2 12 2 3 4" xfId="26838" xr:uid="{BC57D490-51C5-449D-AF0E-32C403CDD1B5}"/>
    <cellStyle name="Comma 3 3 3 2 12 2 4" xfId="10028" xr:uid="{390C824E-8471-4773-BE6B-F32F8AACC4D9}"/>
    <cellStyle name="Comma 3 3 3 2 12 2 4 2" xfId="53619" xr:uid="{EB8D8EA2-3183-4342-B272-95901FD94932}"/>
    <cellStyle name="Comma 3 3 3 2 12 2 4 3" xfId="40229" xr:uid="{9ACF6032-3E36-4318-95E7-78318CDF76DA}"/>
    <cellStyle name="Comma 3 3 3 2 12 2 5" xfId="12654" xr:uid="{D2C5C927-EEAB-4300-8CB2-1DBC1CDCC8F7}"/>
    <cellStyle name="Comma 3 3 3 2 12 2 5 2" xfId="56244" xr:uid="{FBD7C1FC-522F-430F-9621-0A0E52D0D1DF}"/>
    <cellStyle name="Comma 3 3 3 2 12 2 5 3" xfId="42854" xr:uid="{D16E341F-8024-4028-989C-7EADC1C3F407}"/>
    <cellStyle name="Comma 3 3 3 2 12 2 6" xfId="15807" xr:uid="{D4698208-4D5F-4F0A-8720-0FE13F74ADEE}"/>
    <cellStyle name="Comma 3 3 3 2 12 2 6 2" xfId="45480" xr:uid="{15B6764F-1A2D-4439-AEEB-29FDACA6A773}"/>
    <cellStyle name="Comma 3 3 3 2 12 2 7" xfId="58870" xr:uid="{9364B732-9708-4A38-9E35-10977743DB9E}"/>
    <cellStyle name="Comma 3 3 3 2 12 2 8" xfId="61497" xr:uid="{62B2DE80-2C2C-460B-878E-2E21024FD9AD}"/>
    <cellStyle name="Comma 3 3 3 2 12 2 9" xfId="32090" xr:uid="{9FCD8DF5-9234-4BB8-A754-D74A30850FA0}"/>
    <cellStyle name="Comma 3 3 3 2 12 3" xfId="6080" xr:uid="{C9CF5D94-BFB1-42C3-8078-3727AF8763E5}"/>
    <cellStyle name="Comma 3 3 3 2 12 3 2" xfId="17638" xr:uid="{DC39BFBE-D517-480D-B3D3-E88AF3DE5C94}"/>
    <cellStyle name="Comma 3 3 3 2 12 3 2 2" xfId="47045" xr:uid="{C35C6AB0-73F1-4E41-88FB-BF1E6E3CD8D7}"/>
    <cellStyle name="Comma 3 3 3 2 12 3 2 3" xfId="28142" xr:uid="{9AACD767-1A1D-433B-B9F3-B89AE03CA8BF}"/>
    <cellStyle name="Comma 3 3 3 2 12 3 3" xfId="33655" xr:uid="{0A6C086A-ACF5-4290-A482-B7A4F060338C}"/>
    <cellStyle name="Comma 3 3 3 2 12 3 4" xfId="22890" xr:uid="{76FEAB2E-E1D6-4177-9240-C4A157461ECD}"/>
    <cellStyle name="Comma 3 3 3 2 12 4" xfId="3455" xr:uid="{250D3A85-8B0D-4F6F-9287-13776C03CC92}"/>
    <cellStyle name="Comma 3 3 3 2 12 4 2" xfId="49671" xr:uid="{4AE908CC-0ECF-4200-8421-CA613D7981E9}"/>
    <cellStyle name="Comma 3 3 3 2 12 4 3" xfId="36281" xr:uid="{3B3EF755-758B-43C3-B7CF-526C2C09FAF7}"/>
    <cellStyle name="Comma 3 3 3 2 12 4 4" xfId="25516" xr:uid="{5403924B-4982-4511-B564-521EC4A389FD}"/>
    <cellStyle name="Comma 3 3 3 2 12 5" xfId="8706" xr:uid="{B2249791-CA3A-49C4-8FAA-BBC395E5A945}"/>
    <cellStyle name="Comma 3 3 3 2 12 5 2" xfId="52297" xr:uid="{FEE23D08-A2D5-444F-90B1-13A2BD0DD0B2}"/>
    <cellStyle name="Comma 3 3 3 2 12 5 3" xfId="38907" xr:uid="{68E031D4-BC2F-42C3-9418-C462A5F858F1}"/>
    <cellStyle name="Comma 3 3 3 2 12 6" xfId="11332" xr:uid="{CCF36FF4-53C5-4F78-B1BB-C5B7966EF6D0}"/>
    <cellStyle name="Comma 3 3 3 2 12 6 2" xfId="54922" xr:uid="{8205E618-2879-4BFF-898F-EC673668F792}"/>
    <cellStyle name="Comma 3 3 3 2 12 6 3" xfId="41532" xr:uid="{58FFB637-8593-421E-8CF3-24A54769C068}"/>
    <cellStyle name="Comma 3 3 3 2 12 7" xfId="14485" xr:uid="{75A53859-C101-4A94-971B-53C7078B7330}"/>
    <cellStyle name="Comma 3 3 3 2 12 7 2" xfId="44158" xr:uid="{44683ACD-97D7-406B-94D5-E513E3EBE5C4}"/>
    <cellStyle name="Comma 3 3 3 2 12 8" xfId="57548" xr:uid="{1515B6BC-230F-4331-B768-655E52D3455E}"/>
    <cellStyle name="Comma 3 3 3 2 12 9" xfId="60175" xr:uid="{30E963B1-E060-4F8B-B2FB-C1E3BDFCCA23}"/>
    <cellStyle name="Comma 3 3 3 2 13" xfId="1089" xr:uid="{4E6B6F94-1EC7-4091-9BA4-8A362EBBD87A}"/>
    <cellStyle name="Comma 3 3 3 2 13 10" xfId="20526" xr:uid="{2C55ADC3-1D90-4AC0-8B2F-D5211DC5C43A}"/>
    <cellStyle name="Comma 3 3 3 2 13 2" xfId="6342" xr:uid="{8C945AC7-2743-4D94-9170-B52BC97D21BB}"/>
    <cellStyle name="Comma 3 3 3 2 13 2 2" xfId="17900" xr:uid="{CD9832DF-6128-4ED6-94D4-A3B6B7AF48C4}"/>
    <cellStyle name="Comma 3 3 3 2 13 2 2 2" xfId="47307" xr:uid="{C49F1D12-D0CF-4945-80B3-55F6A3052B7F}"/>
    <cellStyle name="Comma 3 3 3 2 13 2 2 3" xfId="28404" xr:uid="{D0474CBF-19CE-49FA-B0C3-5D4B2479F6C9}"/>
    <cellStyle name="Comma 3 3 3 2 13 2 3" xfId="33917" xr:uid="{65FD21B0-A3FC-4C35-B097-9403AEAFD88C}"/>
    <cellStyle name="Comma 3 3 3 2 13 2 4" xfId="23152" xr:uid="{473C4D0C-DAB3-4D55-9362-94DD4EFAAE64}"/>
    <cellStyle name="Comma 3 3 3 2 13 3" xfId="3717" xr:uid="{5B4A8368-494E-49F5-9E27-C69F3973735C}"/>
    <cellStyle name="Comma 3 3 3 2 13 3 2" xfId="49933" xr:uid="{D76F747B-CF8B-4D2D-BE9C-2C03B7B47BCF}"/>
    <cellStyle name="Comma 3 3 3 2 13 3 3" xfId="36543" xr:uid="{B7EFB88A-D14E-49A3-A9B0-85DE37AAE166}"/>
    <cellStyle name="Comma 3 3 3 2 13 3 4" xfId="25778" xr:uid="{94A0ACB6-C24A-486B-8F00-C20A037B4621}"/>
    <cellStyle name="Comma 3 3 3 2 13 4" xfId="8968" xr:uid="{F75BA5C0-8A13-4701-AA82-339A9E183E5C}"/>
    <cellStyle name="Comma 3 3 3 2 13 4 2" xfId="52559" xr:uid="{987BBC55-5677-4B89-B0D1-0D92D2855B1C}"/>
    <cellStyle name="Comma 3 3 3 2 13 4 3" xfId="39169" xr:uid="{73BC0DC2-06C7-453B-A62F-9EDB1E81A157}"/>
    <cellStyle name="Comma 3 3 3 2 13 5" xfId="11594" xr:uid="{A770D993-80D0-4B92-A438-1E61F1ECF1E7}"/>
    <cellStyle name="Comma 3 3 3 2 13 5 2" xfId="55184" xr:uid="{6039C789-68F3-429C-A7B9-C8DC7A0B2804}"/>
    <cellStyle name="Comma 3 3 3 2 13 5 3" xfId="41794" xr:uid="{A5B949A2-9F56-4C37-886B-53B0799B7670}"/>
    <cellStyle name="Comma 3 3 3 2 13 6" xfId="14747" xr:uid="{9E35EBE5-F838-43E1-8B18-DDE0192F6247}"/>
    <cellStyle name="Comma 3 3 3 2 13 6 2" xfId="44420" xr:uid="{4080B86A-1A74-4B57-9E89-8C12B91302E3}"/>
    <cellStyle name="Comma 3 3 3 2 13 7" xfId="57810" xr:uid="{DE913069-A8B6-4338-B03C-0C15377D1323}"/>
    <cellStyle name="Comma 3 3 3 2 13 8" xfId="60437" xr:uid="{1F4E454D-EDDA-4114-A251-A846BD4A28D7}"/>
    <cellStyle name="Comma 3 3 3 2 13 9" xfId="31030" xr:uid="{FD701CC2-B7B4-4315-ADB0-F2E313F15E16}"/>
    <cellStyle name="Comma 3 3 3 2 14" xfId="1106" xr:uid="{641D7524-EB4C-4A02-96ED-41508DAB687E}"/>
    <cellStyle name="Comma 3 3 3 2 14 10" xfId="20543" xr:uid="{98194455-635F-48E3-A5F4-34EC14F91FD6}"/>
    <cellStyle name="Comma 3 3 3 2 14 2" xfId="6359" xr:uid="{DA85B319-A58F-4BB8-85BC-F291B182E489}"/>
    <cellStyle name="Comma 3 3 3 2 14 2 2" xfId="17917" xr:uid="{606E0BDD-A6C8-47E4-8EA9-F623A6A891C4}"/>
    <cellStyle name="Comma 3 3 3 2 14 2 2 2" xfId="47324" xr:uid="{23A28629-71DD-4387-BD98-EF40EC0E6B29}"/>
    <cellStyle name="Comma 3 3 3 2 14 2 2 3" xfId="28421" xr:uid="{26B64152-C37C-4099-B93F-C41E5FDE15C3}"/>
    <cellStyle name="Comma 3 3 3 2 14 2 3" xfId="33934" xr:uid="{E79662CB-A1B4-40B1-AD88-350ECB81DA95}"/>
    <cellStyle name="Comma 3 3 3 2 14 2 4" xfId="23169" xr:uid="{5E7E7418-14F2-48D7-8C28-807CE4FD76D4}"/>
    <cellStyle name="Comma 3 3 3 2 14 3" xfId="3734" xr:uid="{B3B132E8-0EC1-44AC-918D-A2EA28384B17}"/>
    <cellStyle name="Comma 3 3 3 2 14 3 2" xfId="49950" xr:uid="{D71F85DB-07E9-402F-A944-F91C04BB24D7}"/>
    <cellStyle name="Comma 3 3 3 2 14 3 3" xfId="36560" xr:uid="{35904966-9B05-499D-B504-8C48BF922465}"/>
    <cellStyle name="Comma 3 3 3 2 14 3 4" xfId="25795" xr:uid="{B78DE1D1-6CA9-4A78-8DF8-AF18EF1CFD99}"/>
    <cellStyle name="Comma 3 3 3 2 14 4" xfId="8985" xr:uid="{4C05B3F3-12F5-4CA9-AFB1-2B5B3ACACAF7}"/>
    <cellStyle name="Comma 3 3 3 2 14 4 2" xfId="52576" xr:uid="{35E7E847-63AA-40D3-B6D8-D44E891EB9CB}"/>
    <cellStyle name="Comma 3 3 3 2 14 4 3" xfId="39186" xr:uid="{BD1F6191-5C7E-460A-8A53-496D34D371BF}"/>
    <cellStyle name="Comma 3 3 3 2 14 5" xfId="11611" xr:uid="{69C25BBF-2166-4C5A-B1D6-C5CAFB17CD79}"/>
    <cellStyle name="Comma 3 3 3 2 14 5 2" xfId="55201" xr:uid="{DB42F8C7-9634-41AB-B4C5-D7C65418C8EB}"/>
    <cellStyle name="Comma 3 3 3 2 14 5 3" xfId="41811" xr:uid="{EA5E498D-07E4-490A-B088-00644A362F0F}"/>
    <cellStyle name="Comma 3 3 3 2 14 6" xfId="14764" xr:uid="{9BEE828E-08F1-4A33-91B0-FA8E45DC4E1B}"/>
    <cellStyle name="Comma 3 3 3 2 14 6 2" xfId="44437" xr:uid="{F377EBFF-D7E2-468C-B470-04705344D309}"/>
    <cellStyle name="Comma 3 3 3 2 14 7" xfId="57827" xr:uid="{36660E26-55D2-4F99-8DA1-1B176B57B0A5}"/>
    <cellStyle name="Comma 3 3 3 2 14 8" xfId="60454" xr:uid="{23231DF2-4217-40D8-8956-642A86D1CF5E}"/>
    <cellStyle name="Comma 3 3 3 2 14 9" xfId="31047" xr:uid="{931BC406-3661-4469-B687-2E99E41333B2}"/>
    <cellStyle name="Comma 3 3 3 2 15" xfId="1369" xr:uid="{11D2C952-AD99-4C2B-95D5-C1E76562E420}"/>
    <cellStyle name="Comma 3 3 3 2 15 10" xfId="20805" xr:uid="{277200C5-DA06-4E4B-BC36-B33974AECF6B}"/>
    <cellStyle name="Comma 3 3 3 2 15 2" xfId="6621" xr:uid="{1BC263AC-EE31-4C08-90C7-79E4FC24609A}"/>
    <cellStyle name="Comma 3 3 3 2 15 2 2" xfId="18179" xr:uid="{024634B9-5454-46CE-BC0F-3D27B38FD5A7}"/>
    <cellStyle name="Comma 3 3 3 2 15 2 2 2" xfId="47586" xr:uid="{75CC212B-B637-43E9-A33B-D63922CBD874}"/>
    <cellStyle name="Comma 3 3 3 2 15 2 2 3" xfId="28683" xr:uid="{9D6CA43F-811E-4819-A769-520737341B41}"/>
    <cellStyle name="Comma 3 3 3 2 15 2 3" xfId="34196" xr:uid="{A685B4E4-3F64-45B7-AC7D-1DB6D7AC5050}"/>
    <cellStyle name="Comma 3 3 3 2 15 2 4" xfId="23431" xr:uid="{78311B52-6303-4870-9474-016BE7A84E4E}"/>
    <cellStyle name="Comma 3 3 3 2 15 3" xfId="3996" xr:uid="{AA9251C6-0822-4E04-863E-091B4290B62B}"/>
    <cellStyle name="Comma 3 3 3 2 15 3 2" xfId="50212" xr:uid="{940EB6BA-0D71-4CE2-A17A-1F3B2FEF51D0}"/>
    <cellStyle name="Comma 3 3 3 2 15 3 3" xfId="36822" xr:uid="{3473F65F-464A-43FD-BCC8-EF9FE2552D5D}"/>
    <cellStyle name="Comma 3 3 3 2 15 3 4" xfId="26057" xr:uid="{1C66FE86-511E-4F0C-A3F4-AF5AD50A2F22}"/>
    <cellStyle name="Comma 3 3 3 2 15 4" xfId="9247" xr:uid="{D2DDF089-84A6-45BE-82BA-B71D55EE8E5D}"/>
    <cellStyle name="Comma 3 3 3 2 15 4 2" xfId="52838" xr:uid="{795D4420-CF40-4655-B920-01F804848C00}"/>
    <cellStyle name="Comma 3 3 3 2 15 4 3" xfId="39448" xr:uid="{5D707733-9CB1-434B-8EFE-F192448B391C}"/>
    <cellStyle name="Comma 3 3 3 2 15 5" xfId="11873" xr:uid="{BFADA6B6-C10D-4F66-83E2-A943DCEF1A8F}"/>
    <cellStyle name="Comma 3 3 3 2 15 5 2" xfId="55463" xr:uid="{68422FF1-DBAE-4A8B-8C51-9D7E9F295849}"/>
    <cellStyle name="Comma 3 3 3 2 15 5 3" xfId="42073" xr:uid="{0770F901-6268-4F2E-A43B-5E30839B525F}"/>
    <cellStyle name="Comma 3 3 3 2 15 6" xfId="15026" xr:uid="{B73C6FF7-4B19-4C6F-B96F-57E5A7ED1587}"/>
    <cellStyle name="Comma 3 3 3 2 15 6 2" xfId="44699" xr:uid="{303D388D-96B7-42B0-B3C0-11C011DF7306}"/>
    <cellStyle name="Comma 3 3 3 2 15 7" xfId="58089" xr:uid="{01558AA6-2A19-4A18-930C-0155831E494D}"/>
    <cellStyle name="Comma 3 3 3 2 15 8" xfId="60716" xr:uid="{0E90BA8C-5461-4835-88E3-E5AEFCFD824B}"/>
    <cellStyle name="Comma 3 3 3 2 15 9" xfId="31309" xr:uid="{6A597C4D-916E-4127-AB74-3C20BDC23623}"/>
    <cellStyle name="Comma 3 3 3 2 16" xfId="2412" xr:uid="{5B71E033-F5C7-4BFD-82F5-CF822E9C7AD4}"/>
    <cellStyle name="Comma 3 3 3 2 16 10" xfId="21847" xr:uid="{A4C40C14-ADFB-4D14-92BF-CA8B5C4BE32F}"/>
    <cellStyle name="Comma 3 3 3 2 16 2" xfId="7663" xr:uid="{2EABDFB0-5807-41CD-8238-BBBBF4784315}"/>
    <cellStyle name="Comma 3 3 3 2 16 2 2" xfId="19221" xr:uid="{4299C3AB-3C2B-453E-8DFD-096FE738892E}"/>
    <cellStyle name="Comma 3 3 3 2 16 2 2 2" xfId="48628" xr:uid="{DF924D1E-2518-4866-B424-696470B6E1CA}"/>
    <cellStyle name="Comma 3 3 3 2 16 2 2 3" xfId="29725" xr:uid="{39D1EC04-5BCB-4840-873A-AB8F84304172}"/>
    <cellStyle name="Comma 3 3 3 2 16 2 3" xfId="35238" xr:uid="{2E0108E8-843F-443C-A0B6-6DBA53057FBF}"/>
    <cellStyle name="Comma 3 3 3 2 16 2 4" xfId="24473" xr:uid="{6100D3BD-9A7C-4180-BF16-F30DE3685E81}"/>
    <cellStyle name="Comma 3 3 3 2 16 3" xfId="5038" xr:uid="{A33D831C-2C9B-4B87-BBED-D3751BC36F4A}"/>
    <cellStyle name="Comma 3 3 3 2 16 3 2" xfId="51254" xr:uid="{8C1EBBEC-6E11-43A7-A523-2AC754F2B39C}"/>
    <cellStyle name="Comma 3 3 3 2 16 3 3" xfId="37864" xr:uid="{4714D689-E4F5-4F4D-8379-6CB34ED10CBC}"/>
    <cellStyle name="Comma 3 3 3 2 16 3 4" xfId="27099" xr:uid="{58E40CA0-5C2A-45D2-898D-9C328BE6AAC9}"/>
    <cellStyle name="Comma 3 3 3 2 16 4" xfId="10289" xr:uid="{13F76DA9-4FF1-4197-8C43-E4C0DF5C7943}"/>
    <cellStyle name="Comma 3 3 3 2 16 4 2" xfId="53880" xr:uid="{D657CC03-F49D-4BD2-B031-5F4812DAE0A9}"/>
    <cellStyle name="Comma 3 3 3 2 16 4 3" xfId="40490" xr:uid="{AC00D58E-EFFA-4695-8279-46E74436EF2D}"/>
    <cellStyle name="Comma 3 3 3 2 16 5" xfId="12915" xr:uid="{AAEA8042-9783-490E-A870-6CF898696D5E}"/>
    <cellStyle name="Comma 3 3 3 2 16 5 2" xfId="56505" xr:uid="{E21AF00C-97D1-4779-ACE9-00C523726E81}"/>
    <cellStyle name="Comma 3 3 3 2 16 5 3" xfId="43115" xr:uid="{83EB5402-8336-4AEA-90C2-26F3E2E3CD0B}"/>
    <cellStyle name="Comma 3 3 3 2 16 6" xfId="16068" xr:uid="{09D7AACD-C505-4515-A51B-160F0A852102}"/>
    <cellStyle name="Comma 3 3 3 2 16 6 2" xfId="45741" xr:uid="{B54FD2FB-52A6-4780-8E10-0C1D246D8DB6}"/>
    <cellStyle name="Comma 3 3 3 2 16 7" xfId="59131" xr:uid="{9C9B715E-9E45-41B1-8FF7-D27D870FDEBF}"/>
    <cellStyle name="Comma 3 3 3 2 16 8" xfId="61758" xr:uid="{DC6D42AD-C763-4D30-A734-19A61F17B553}"/>
    <cellStyle name="Comma 3 3 3 2 16 9" xfId="32351" xr:uid="{C29BDE80-F4F3-4C65-9B3F-8736F3A8BC32}"/>
    <cellStyle name="Comma 3 3 3 2 17" xfId="5300" xr:uid="{FD1C2CAD-8231-4198-A4D6-1CCBC83DAA02}"/>
    <cellStyle name="Comma 3 3 3 2 17 2" xfId="16857" xr:uid="{E84889BD-C348-41CF-8178-6F65D469B03C}"/>
    <cellStyle name="Comma 3 3 3 2 17 2 2" xfId="46003" xr:uid="{06DD34E3-EEDE-4BD8-A877-B8C23B5C36D0}"/>
    <cellStyle name="Comma 3 3 3 2 17 2 3" xfId="27361" xr:uid="{E0D1F068-8177-44E4-BE67-0C85E968B7CE}"/>
    <cellStyle name="Comma 3 3 3 2 17 3" xfId="13704" xr:uid="{27DF6613-571A-437E-AF8F-0A16EE279C76}"/>
    <cellStyle name="Comma 3 3 3 2 17 3 2" xfId="32613" xr:uid="{BD097B07-6E27-46F8-BBA1-C33540BF53FA}"/>
    <cellStyle name="Comma 3 3 3 2 17 4" xfId="22109" xr:uid="{EB3E96E2-F4D7-4768-A478-D311ACB35CEE}"/>
    <cellStyle name="Comma 3 3 3 2 18" xfId="2674" xr:uid="{DB1A57C8-0984-4097-8A37-DCAE6497CACF}"/>
    <cellStyle name="Comma 3 3 3 2 18 2" xfId="16330" xr:uid="{0F5123FC-34C3-4B6D-AE48-498C605009E9}"/>
    <cellStyle name="Comma 3 3 3 2 18 2 2" xfId="46265" xr:uid="{63C12D9F-DDAC-485E-B70E-CB68F9283DE2}"/>
    <cellStyle name="Comma 3 3 3 2 18 3" xfId="32875" xr:uid="{FFD5A954-B54F-4758-B0C4-A6B05A7262AF}"/>
    <cellStyle name="Comma 3 3 3 2 18 4" xfId="24736" xr:uid="{AEC0BF97-A77F-441D-B1DD-5DF29E52B89A}"/>
    <cellStyle name="Comma 3 3 3 2 19" xfId="7925" xr:uid="{340B2039-E387-436E-B529-B60C0B3A83C3}"/>
    <cellStyle name="Comma 3 3 3 2 19 2" xfId="48890" xr:uid="{B070C122-A04C-415F-A565-FE5C737F83D6}"/>
    <cellStyle name="Comma 3 3 3 2 19 3" xfId="35500" xr:uid="{0AA9E57E-BD16-4AC0-8A63-ACF8D36164C4}"/>
    <cellStyle name="Comma 3 3 3 2 2" xfId="62" xr:uid="{00000000-0005-0000-0000-0000F1000000}"/>
    <cellStyle name="Comma 3 3 3 2 2 10" xfId="5316" xr:uid="{5E2F644C-59F0-4439-8B31-6BF3B69A3940}"/>
    <cellStyle name="Comma 3 3 3 2 2 10 2" xfId="16874" xr:uid="{6BE4E7A5-2DFA-4C23-AB04-F1B9398737C0}"/>
    <cellStyle name="Comma 3 3 3 2 2 10 2 2" xfId="46020" xr:uid="{F32A5C85-7371-416E-B7B0-5F4DDA076DB5}"/>
    <cellStyle name="Comma 3 3 3 2 2 10 2 3" xfId="27378" xr:uid="{90DA4B97-E477-495A-91D1-10C14DC6339F}"/>
    <cellStyle name="Comma 3 3 3 2 2 10 3" xfId="13721" xr:uid="{AB86F8F0-4A33-43E7-A983-67D2FD104E76}"/>
    <cellStyle name="Comma 3 3 3 2 2 10 3 2" xfId="32630" xr:uid="{2148FCB5-F8DC-49DB-878B-D9A97B9A4C4F}"/>
    <cellStyle name="Comma 3 3 3 2 2 10 4" xfId="22126" xr:uid="{789924D3-9D1B-44F3-8A67-48467CBCE202}"/>
    <cellStyle name="Comma 3 3 3 2 2 11" xfId="2691" xr:uid="{FD5E80C9-0F11-4248-BBAE-B9763511D937}"/>
    <cellStyle name="Comma 3 3 3 2 2 11 2" xfId="16346" xr:uid="{5767153B-0F00-4BFA-AE47-0598F969DCC3}"/>
    <cellStyle name="Comma 3 3 3 2 2 11 2 2" xfId="46281" xr:uid="{E9274E9C-32D8-4AC4-9A23-6198CC92EA64}"/>
    <cellStyle name="Comma 3 3 3 2 2 11 3" xfId="32891" xr:uid="{1492EB0A-0026-4CFE-AF51-C1F3B7511F7D}"/>
    <cellStyle name="Comma 3 3 3 2 2 11 4" xfId="24752" xr:uid="{888DBF11-EF59-4FBA-A76A-2F0E42FB8EFE}"/>
    <cellStyle name="Comma 3 3 3 2 2 12" xfId="7942" xr:uid="{05CEB668-07BB-4D72-BC96-3E93A08CF6A3}"/>
    <cellStyle name="Comma 3 3 3 2 2 12 2" xfId="48907" xr:uid="{6DA1BE69-22E1-45E9-ADF2-27243848267B}"/>
    <cellStyle name="Comma 3 3 3 2 2 12 3" xfId="35517" xr:uid="{72D7EEED-D154-4E0A-9D34-2D710F1A6A8C}"/>
    <cellStyle name="Comma 3 3 3 2 2 13" xfId="10568" xr:uid="{32C03687-BDC2-453F-A02C-8DE770A66859}"/>
    <cellStyle name="Comma 3 3 3 2 2 13 2" xfId="51533" xr:uid="{C74B9C3A-184D-4449-BBEE-CD2800221FF2}"/>
    <cellStyle name="Comma 3 3 3 2 2 13 3" xfId="38143" xr:uid="{9144B9C6-445B-4FF9-8702-9C89E42953D3}"/>
    <cellStyle name="Comma 3 3 3 2 2 14" xfId="13193" xr:uid="{A540A7CE-75B4-4537-A2EB-DEB9603CFDF6}"/>
    <cellStyle name="Comma 3 3 3 2 2 14 2" xfId="54158" xr:uid="{2C3854FB-10DE-44A9-97D9-E49B94EDF4D6}"/>
    <cellStyle name="Comma 3 3 3 2 2 14 3" xfId="40768" xr:uid="{C3698863-C08D-48E0-900C-9B940AFE7D51}"/>
    <cellStyle name="Comma 3 3 3 2 2 15" xfId="43394" xr:uid="{790C098C-4638-4F34-A022-530975BF6CCC}"/>
    <cellStyle name="Comma 3 3 3 2 2 16" xfId="56784" xr:uid="{8BC68420-EE51-4503-A6A0-5CF1FDDEDD9E}"/>
    <cellStyle name="Comma 3 3 3 2 2 17" xfId="59411" xr:uid="{D594C235-59C2-4097-9F82-E57B4AED9171}"/>
    <cellStyle name="Comma 3 3 3 2 2 18" xfId="30004" xr:uid="{DD3C40E7-57D0-4975-99B8-889CE66CDE7A}"/>
    <cellStyle name="Comma 3 3 3 2 2 19" xfId="19500" xr:uid="{95406DA7-3013-4B1F-99D0-F88F30E26EE1}"/>
    <cellStyle name="Comma 3 3 3 2 2 2" xfId="168" xr:uid="{00000000-0005-0000-0000-0000F2000000}"/>
    <cellStyle name="Comma 3 3 3 2 2 2 10" xfId="8048" xr:uid="{E51BB15E-6B1B-48A0-975F-2F7213DDEBED}"/>
    <cellStyle name="Comma 3 3 3 2 2 2 10 2" xfId="49013" xr:uid="{58821EEB-F612-45D9-8B99-65EB34D18DB3}"/>
    <cellStyle name="Comma 3 3 3 2 2 2 10 3" xfId="35623" xr:uid="{D39BA969-B808-472E-A647-66EC6FCA8F85}"/>
    <cellStyle name="Comma 3 3 3 2 2 2 11" xfId="10674" xr:uid="{31E87964-CD51-4460-B662-03854141A887}"/>
    <cellStyle name="Comma 3 3 3 2 2 2 11 2" xfId="51639" xr:uid="{CCD5A007-5F06-46CC-BD1A-7AE217A4F95A}"/>
    <cellStyle name="Comma 3 3 3 2 2 2 11 3" xfId="38249" xr:uid="{831B03E1-6591-430A-8FC0-7927B0008B3A}"/>
    <cellStyle name="Comma 3 3 3 2 2 2 12" xfId="13299" xr:uid="{A9AD3D87-D058-4739-8F45-73EFE1E29F20}"/>
    <cellStyle name="Comma 3 3 3 2 2 2 12 2" xfId="54264" xr:uid="{CC77CCA4-5B5C-42B7-9135-5A18BEB1675B}"/>
    <cellStyle name="Comma 3 3 3 2 2 2 12 3" xfId="40874" xr:uid="{81D89DD0-19D6-465D-B269-5B32B2592488}"/>
    <cellStyle name="Comma 3 3 3 2 2 2 13" xfId="43500" xr:uid="{19E29CFA-8FA2-47F2-AE65-15BCD858148B}"/>
    <cellStyle name="Comma 3 3 3 2 2 2 14" xfId="56890" xr:uid="{22653B85-AE2D-4786-A706-48E66399F854}"/>
    <cellStyle name="Comma 3 3 3 2 2 2 15" xfId="59517" xr:uid="{C7F7BF2F-F84E-4156-A906-9136B4A607D9}"/>
    <cellStyle name="Comma 3 3 3 2 2 2 16" xfId="30110" xr:uid="{28D5E62C-39C1-4062-8003-B6A55C55975B}"/>
    <cellStyle name="Comma 3 3 3 2 2 2 17" xfId="19606" xr:uid="{A27F3E2D-5424-4348-8B25-E0872CF36DC5}"/>
    <cellStyle name="Comma 3 3 3 2 2 2 2" xfId="429" xr:uid="{00000000-0005-0000-0000-0000F3000000}"/>
    <cellStyle name="Comma 3 3 3 2 2 2 2 10" xfId="30370" xr:uid="{5E8B69EF-82A6-4FEB-8589-50697FED6E7C}"/>
    <cellStyle name="Comma 3 3 3 2 2 2 2 11" xfId="19866" xr:uid="{9A81507E-49DC-45F0-ABFE-4976B1EF2107}"/>
    <cellStyle name="Comma 3 3 3 2 2 2 2 2" xfId="1752" xr:uid="{4E95AD75-8B98-40EB-80C0-7BCE14E5E6C7}"/>
    <cellStyle name="Comma 3 3 3 2 2 2 2 2 10" xfId="21188" xr:uid="{139BB450-626A-42C0-B34A-72E8D319425F}"/>
    <cellStyle name="Comma 3 3 3 2 2 2 2 2 2" xfId="7004" xr:uid="{5A1C540F-1949-47D3-B290-351175355221}"/>
    <cellStyle name="Comma 3 3 3 2 2 2 2 2 2 2" xfId="18562" xr:uid="{7A264A5A-A328-435F-84B0-A4028874E229}"/>
    <cellStyle name="Comma 3 3 3 2 2 2 2 2 2 2 2" xfId="47969" xr:uid="{E065054E-DED0-45B4-9881-FC75928A5DCE}"/>
    <cellStyle name="Comma 3 3 3 2 2 2 2 2 2 2 3" xfId="29066" xr:uid="{407282F0-D762-4F12-B7E8-6131F1F986E1}"/>
    <cellStyle name="Comma 3 3 3 2 2 2 2 2 2 3" xfId="34579" xr:uid="{5F1DB39A-BA43-4D5C-99CB-955FDC36F599}"/>
    <cellStyle name="Comma 3 3 3 2 2 2 2 2 2 4" xfId="23814" xr:uid="{D976BB36-EEBF-48E5-94DB-FC47AB55CF14}"/>
    <cellStyle name="Comma 3 3 3 2 2 2 2 2 3" xfId="4379" xr:uid="{8BF6F78C-DDB4-467A-9968-4B10BB3E356E}"/>
    <cellStyle name="Comma 3 3 3 2 2 2 2 2 3 2" xfId="50595" xr:uid="{93AB9A1A-0982-423B-BAF6-EFF8D53689B5}"/>
    <cellStyle name="Comma 3 3 3 2 2 2 2 2 3 3" xfId="37205" xr:uid="{7A589E00-530B-4D48-911C-9723B8EBDB85}"/>
    <cellStyle name="Comma 3 3 3 2 2 2 2 2 3 4" xfId="26440" xr:uid="{53C07F2F-D270-4818-BA51-9AE758B17826}"/>
    <cellStyle name="Comma 3 3 3 2 2 2 2 2 4" xfId="9630" xr:uid="{DA99B17B-6DFC-46B6-88A0-BDF79762225B}"/>
    <cellStyle name="Comma 3 3 3 2 2 2 2 2 4 2" xfId="53221" xr:uid="{99780763-2496-400F-B703-141BEC802FFC}"/>
    <cellStyle name="Comma 3 3 3 2 2 2 2 2 4 3" xfId="39831" xr:uid="{FFDFD9FB-BEF1-48D7-85F3-302DB69C92BB}"/>
    <cellStyle name="Comma 3 3 3 2 2 2 2 2 5" xfId="12256" xr:uid="{58462254-3CF3-4FAB-A863-2FF055B22C9A}"/>
    <cellStyle name="Comma 3 3 3 2 2 2 2 2 5 2" xfId="55846" xr:uid="{2617E758-1655-450C-BBEF-A4E535E2154E}"/>
    <cellStyle name="Comma 3 3 3 2 2 2 2 2 5 3" xfId="42456" xr:uid="{CC94C169-3D93-481A-9D01-71C1F1E83D1E}"/>
    <cellStyle name="Comma 3 3 3 2 2 2 2 2 6" xfId="15409" xr:uid="{F6930E0A-855F-40CC-9E71-EC7FC7188543}"/>
    <cellStyle name="Comma 3 3 3 2 2 2 2 2 6 2" xfId="45082" xr:uid="{AE0FF7FD-A638-4DD3-A38E-F33DF97592D0}"/>
    <cellStyle name="Comma 3 3 3 2 2 2 2 2 7" xfId="58472" xr:uid="{966919CB-56D6-412F-B428-C1B1521A8D18}"/>
    <cellStyle name="Comma 3 3 3 2 2 2 2 2 8" xfId="61099" xr:uid="{A1F3B70D-B099-410C-A368-9ACC5BB5B749}"/>
    <cellStyle name="Comma 3 3 3 2 2 2 2 2 9" xfId="31692" xr:uid="{F83BCF75-F945-4BA2-AE32-C7B5BC5526E2}"/>
    <cellStyle name="Comma 3 3 3 2 2 2 2 3" xfId="5682" xr:uid="{8DD35F28-A87B-4E9D-84B1-72AE2A0D4E01}"/>
    <cellStyle name="Comma 3 3 3 2 2 2 2 3 2" xfId="17240" xr:uid="{29AA7F15-90E5-49EA-9E2A-00F7FCB62A24}"/>
    <cellStyle name="Comma 3 3 3 2 2 2 2 3 2 2" xfId="46647" xr:uid="{A1A6413D-A8D2-4811-93FB-B049A0760766}"/>
    <cellStyle name="Comma 3 3 3 2 2 2 2 3 2 3" xfId="27744" xr:uid="{2B9F1D28-94DE-4949-BE92-901D5A4E31C3}"/>
    <cellStyle name="Comma 3 3 3 2 2 2 2 3 3" xfId="14087" xr:uid="{D1EA78D3-6CBF-4624-AB9F-09CC65583FBF}"/>
    <cellStyle name="Comma 3 3 3 2 2 2 2 3 3 2" xfId="33257" xr:uid="{BEFE27C1-62FC-484A-AAC6-CBA07ACF6208}"/>
    <cellStyle name="Comma 3 3 3 2 2 2 2 3 4" xfId="22492" xr:uid="{4D1BA512-4562-4E3D-905D-E653B49BFF4C}"/>
    <cellStyle name="Comma 3 3 3 2 2 2 2 4" xfId="3057" xr:uid="{5C840AE9-50EF-45DE-910B-1D5F56C0742F}"/>
    <cellStyle name="Comma 3 3 3 2 2 2 2 4 2" xfId="16712" xr:uid="{710E17FA-4E59-4484-B42C-681757512519}"/>
    <cellStyle name="Comma 3 3 3 2 2 2 2 4 2 2" xfId="49273" xr:uid="{DCB2939A-B813-4602-B52C-2346B6AF6077}"/>
    <cellStyle name="Comma 3 3 3 2 2 2 2 4 3" xfId="35883" xr:uid="{B78AF5ED-BF8B-4AFB-90D3-1E2D3990C325}"/>
    <cellStyle name="Comma 3 3 3 2 2 2 2 4 4" xfId="25118" xr:uid="{7C33F500-CF8F-4C87-A908-FE79BB128D55}"/>
    <cellStyle name="Comma 3 3 3 2 2 2 2 5" xfId="8308" xr:uid="{D698957C-2A59-4611-95FC-B47A1A28DADC}"/>
    <cellStyle name="Comma 3 3 3 2 2 2 2 5 2" xfId="51899" xr:uid="{675E5F12-C8B7-4F66-BFCD-573B7100AD03}"/>
    <cellStyle name="Comma 3 3 3 2 2 2 2 5 3" xfId="38509" xr:uid="{83C1AFA3-5AD7-4360-A0F4-E927C68ACBC1}"/>
    <cellStyle name="Comma 3 3 3 2 2 2 2 6" xfId="10934" xr:uid="{8896AD57-E0BD-49C1-9386-B883831BD43B}"/>
    <cellStyle name="Comma 3 3 3 2 2 2 2 6 2" xfId="54524" xr:uid="{0845ED7B-DD4B-4A16-BE7B-A42A4631C7AB}"/>
    <cellStyle name="Comma 3 3 3 2 2 2 2 6 3" xfId="41134" xr:uid="{4B64F462-F9FC-4ABB-A5C3-A98A665A17ED}"/>
    <cellStyle name="Comma 3 3 3 2 2 2 2 7" xfId="13559" xr:uid="{DA9479D9-6870-4557-B01F-11256E700D33}"/>
    <cellStyle name="Comma 3 3 3 2 2 2 2 7 2" xfId="43760" xr:uid="{2E759EBE-FD50-431D-8438-D42F30E0571D}"/>
    <cellStyle name="Comma 3 3 3 2 2 2 2 8" xfId="57150" xr:uid="{86581AA9-B351-4EA5-AF73-3047D7559FF0}"/>
    <cellStyle name="Comma 3 3 3 2 2 2 2 9" xfId="59777" xr:uid="{951256C5-D742-476F-996A-8FEDBB80B54C}"/>
    <cellStyle name="Comma 3 3 3 2 2 2 3" xfId="689" xr:uid="{00000000-0005-0000-0000-0000F4000000}"/>
    <cellStyle name="Comma 3 3 3 2 2 2 3 10" xfId="30630" xr:uid="{38B2A6BB-D52B-4AF9-8CCF-4F78219EFD96}"/>
    <cellStyle name="Comma 3 3 3 2 2 2 3 11" xfId="20126" xr:uid="{69338BAE-E1EB-4A8B-8B65-858C17466F1F}"/>
    <cellStyle name="Comma 3 3 3 2 2 2 3 2" xfId="2012" xr:uid="{AAAAFECA-04EE-4D11-952D-3BC5DA6CEEE4}"/>
    <cellStyle name="Comma 3 3 3 2 2 2 3 2 10" xfId="21448" xr:uid="{FDF202E2-F611-49F2-9A28-44C68FA156E2}"/>
    <cellStyle name="Comma 3 3 3 2 2 2 3 2 2" xfId="7264" xr:uid="{D9C1BD7E-7B81-40B7-992F-22D5BD75028A}"/>
    <cellStyle name="Comma 3 3 3 2 2 2 3 2 2 2" xfId="18822" xr:uid="{8D784ADF-821A-44CD-A0F1-50CCD9F4956B}"/>
    <cellStyle name="Comma 3 3 3 2 2 2 3 2 2 2 2" xfId="48229" xr:uid="{044133B1-7DB9-404B-B0F2-DE93F05B22BE}"/>
    <cellStyle name="Comma 3 3 3 2 2 2 3 2 2 2 3" xfId="29326" xr:uid="{4DC20B12-9653-4E96-986F-7813A23608C4}"/>
    <cellStyle name="Comma 3 3 3 2 2 2 3 2 2 3" xfId="34839" xr:uid="{F73E6F03-025E-4357-8480-0ADDDB3AA9CE}"/>
    <cellStyle name="Comma 3 3 3 2 2 2 3 2 2 4" xfId="24074" xr:uid="{92362A30-AC33-43A4-8CE6-1A04050D7E18}"/>
    <cellStyle name="Comma 3 3 3 2 2 2 3 2 3" xfId="4639" xr:uid="{C8D9B349-6A7E-4CCF-B4BE-73424BB685FC}"/>
    <cellStyle name="Comma 3 3 3 2 2 2 3 2 3 2" xfId="50855" xr:uid="{A2B5D1D6-B4B1-4C7B-887E-89566C0A6171}"/>
    <cellStyle name="Comma 3 3 3 2 2 2 3 2 3 3" xfId="37465" xr:uid="{B5B12E31-2D1E-4379-90D2-3F45FBAEE0F5}"/>
    <cellStyle name="Comma 3 3 3 2 2 2 3 2 3 4" xfId="26700" xr:uid="{583D9636-1E09-4D34-A638-D997B8089FAC}"/>
    <cellStyle name="Comma 3 3 3 2 2 2 3 2 4" xfId="9890" xr:uid="{C23D355E-102C-4843-993B-BA87E23E254A}"/>
    <cellStyle name="Comma 3 3 3 2 2 2 3 2 4 2" xfId="53481" xr:uid="{AD3F550E-954C-4DC0-BCF8-B07FF8FD7FA7}"/>
    <cellStyle name="Comma 3 3 3 2 2 2 3 2 4 3" xfId="40091" xr:uid="{9F045B97-832F-4DDB-9420-5D997BF43DEA}"/>
    <cellStyle name="Comma 3 3 3 2 2 2 3 2 5" xfId="12516" xr:uid="{51F125DC-B27D-4547-97D6-B65177F7C4DC}"/>
    <cellStyle name="Comma 3 3 3 2 2 2 3 2 5 2" xfId="56106" xr:uid="{AF6757F1-6E46-41E4-AC30-6A32BCE8AEB9}"/>
    <cellStyle name="Comma 3 3 3 2 2 2 3 2 5 3" xfId="42716" xr:uid="{3381F770-D4F7-4304-B361-51954B97E90C}"/>
    <cellStyle name="Comma 3 3 3 2 2 2 3 2 6" xfId="15669" xr:uid="{9D934A9D-88A7-4D20-BBFD-49DD2F7EE1AC}"/>
    <cellStyle name="Comma 3 3 3 2 2 2 3 2 6 2" xfId="45342" xr:uid="{3B52B5B9-059A-41EF-8AC6-F0EACC40EF14}"/>
    <cellStyle name="Comma 3 3 3 2 2 2 3 2 7" xfId="58732" xr:uid="{8B0B31CC-4010-4FA5-A697-3A1849CCB8F7}"/>
    <cellStyle name="Comma 3 3 3 2 2 2 3 2 8" xfId="61359" xr:uid="{EF752A9A-53C8-4F42-B3BB-9F930B94715D}"/>
    <cellStyle name="Comma 3 3 3 2 2 2 3 2 9" xfId="31952" xr:uid="{9634085E-B3FB-4CD3-A6F6-771413547BD0}"/>
    <cellStyle name="Comma 3 3 3 2 2 2 3 3" xfId="5942" xr:uid="{F960CD0F-FE6D-4577-9153-498BC193FFDE}"/>
    <cellStyle name="Comma 3 3 3 2 2 2 3 3 2" xfId="17500" xr:uid="{4389D4DB-BFCA-439D-BB68-304186A5927A}"/>
    <cellStyle name="Comma 3 3 3 2 2 2 3 3 2 2" xfId="46907" xr:uid="{89E0AAAF-E621-4B39-83EB-7401350DB002}"/>
    <cellStyle name="Comma 3 3 3 2 2 2 3 3 2 3" xfId="28004" xr:uid="{E1F36566-7DB5-4026-BBF9-235F86E555AD}"/>
    <cellStyle name="Comma 3 3 3 2 2 2 3 3 3" xfId="33517" xr:uid="{0FE367F0-AFA2-40B4-B17C-617D66C0A77C}"/>
    <cellStyle name="Comma 3 3 3 2 2 2 3 3 4" xfId="22752" xr:uid="{6E3BEBD7-3D2A-478C-99C2-240D70FBDAFD}"/>
    <cellStyle name="Comma 3 3 3 2 2 2 3 4" xfId="3317" xr:uid="{B63247A8-5A9A-41F0-BE4B-EDA52E74BC8D}"/>
    <cellStyle name="Comma 3 3 3 2 2 2 3 4 2" xfId="49533" xr:uid="{8B205840-0ACB-4E46-BB45-43A708847209}"/>
    <cellStyle name="Comma 3 3 3 2 2 2 3 4 3" xfId="36143" xr:uid="{457553E4-3B6A-41A6-B629-3F6453260EB6}"/>
    <cellStyle name="Comma 3 3 3 2 2 2 3 4 4" xfId="25378" xr:uid="{151B21B9-AF9B-4130-B378-4584031ED535}"/>
    <cellStyle name="Comma 3 3 3 2 2 2 3 5" xfId="8568" xr:uid="{20394F07-AEDC-4B72-8131-224FED31E395}"/>
    <cellStyle name="Comma 3 3 3 2 2 2 3 5 2" xfId="52159" xr:uid="{25A437A5-1380-4F4A-ABC8-CC30C5587477}"/>
    <cellStyle name="Comma 3 3 3 2 2 2 3 5 3" xfId="38769" xr:uid="{549C69F7-FABB-48C3-B579-944084AC35E4}"/>
    <cellStyle name="Comma 3 3 3 2 2 2 3 6" xfId="11194" xr:uid="{E512B433-BF94-4732-BDE8-B6012FC9F341}"/>
    <cellStyle name="Comma 3 3 3 2 2 2 3 6 2" xfId="54784" xr:uid="{311A8506-F7FC-40BC-A1CF-881D95055C20}"/>
    <cellStyle name="Comma 3 3 3 2 2 2 3 6 3" xfId="41394" xr:uid="{EB8733E8-9186-4ABC-80E9-E8E920C9BFA9}"/>
    <cellStyle name="Comma 3 3 3 2 2 2 3 7" xfId="14347" xr:uid="{AA8F56BD-E132-4692-A156-31EA6F247273}"/>
    <cellStyle name="Comma 3 3 3 2 2 2 3 7 2" xfId="44020" xr:uid="{1BEF2690-0D07-417D-9418-BD5DAC0FF6E0}"/>
    <cellStyle name="Comma 3 3 3 2 2 2 3 8" xfId="57410" xr:uid="{11B2BDC9-E48D-4E83-B23B-52D1543BB829}"/>
    <cellStyle name="Comma 3 3 3 2 2 2 3 9" xfId="60037" xr:uid="{7B700426-C5FC-4746-8592-97357239C57D}"/>
    <cellStyle name="Comma 3 3 3 2 2 2 4" xfId="949" xr:uid="{00000000-0005-0000-0000-0000F5000000}"/>
    <cellStyle name="Comma 3 3 3 2 2 2 4 10" xfId="30890" xr:uid="{1333F420-F0EC-4AE1-A232-DBA62663FCFB}"/>
    <cellStyle name="Comma 3 3 3 2 2 2 4 11" xfId="20386" xr:uid="{157A7B6B-AC5A-496F-BAA5-C4DD3B5C3D29}"/>
    <cellStyle name="Comma 3 3 3 2 2 2 4 2" xfId="2272" xr:uid="{751AA056-0441-4330-8604-C7959BB962B5}"/>
    <cellStyle name="Comma 3 3 3 2 2 2 4 2 10" xfId="21708" xr:uid="{5999BF9D-41AE-4745-B58D-168781DC67AA}"/>
    <cellStyle name="Comma 3 3 3 2 2 2 4 2 2" xfId="7524" xr:uid="{C2AC3053-4644-4B7A-949B-24CB9F3ACA76}"/>
    <cellStyle name="Comma 3 3 3 2 2 2 4 2 2 2" xfId="19082" xr:uid="{F241BBC7-061B-4443-A053-B88F85D69B16}"/>
    <cellStyle name="Comma 3 3 3 2 2 2 4 2 2 2 2" xfId="48489" xr:uid="{942DC53C-9A7E-406F-B01A-B58FEEC5C9C8}"/>
    <cellStyle name="Comma 3 3 3 2 2 2 4 2 2 2 3" xfId="29586" xr:uid="{8FD5A18A-F523-4DE1-811D-0125FAAC9F48}"/>
    <cellStyle name="Comma 3 3 3 2 2 2 4 2 2 3" xfId="35099" xr:uid="{942D0A80-CD62-46CE-9C25-B32147CD34EA}"/>
    <cellStyle name="Comma 3 3 3 2 2 2 4 2 2 4" xfId="24334" xr:uid="{21010B09-D41E-4E19-8829-40CE13C36732}"/>
    <cellStyle name="Comma 3 3 3 2 2 2 4 2 3" xfId="4899" xr:uid="{E5DD7B37-4788-4172-857E-D69FE3C18062}"/>
    <cellStyle name="Comma 3 3 3 2 2 2 4 2 3 2" xfId="51115" xr:uid="{75BBCEEB-B409-40D8-B138-E1BB3012581A}"/>
    <cellStyle name="Comma 3 3 3 2 2 2 4 2 3 3" xfId="37725" xr:uid="{97E3EB18-526B-4FBE-9415-9820E987BED0}"/>
    <cellStyle name="Comma 3 3 3 2 2 2 4 2 3 4" xfId="26960" xr:uid="{768010FD-C0F9-40CC-8782-B35BD75CC47A}"/>
    <cellStyle name="Comma 3 3 3 2 2 2 4 2 4" xfId="10150" xr:uid="{CF7E629E-20D1-4FED-9B7F-F8B77D12FE30}"/>
    <cellStyle name="Comma 3 3 3 2 2 2 4 2 4 2" xfId="53741" xr:uid="{53CF7550-DD98-4C22-8CB4-9D25AEB9415C}"/>
    <cellStyle name="Comma 3 3 3 2 2 2 4 2 4 3" xfId="40351" xr:uid="{7101FD7B-0267-4DD5-BC41-CA3D13733908}"/>
    <cellStyle name="Comma 3 3 3 2 2 2 4 2 5" xfId="12776" xr:uid="{8C4A35CC-DCA6-481F-9F0D-D039C4C7C65B}"/>
    <cellStyle name="Comma 3 3 3 2 2 2 4 2 5 2" xfId="56366" xr:uid="{4DEA2466-65FD-41DB-9328-1127962B790C}"/>
    <cellStyle name="Comma 3 3 3 2 2 2 4 2 5 3" xfId="42976" xr:uid="{99F717EE-FB77-495D-9479-677304871529}"/>
    <cellStyle name="Comma 3 3 3 2 2 2 4 2 6" xfId="15929" xr:uid="{015C8EA9-DAF6-4C9E-864D-BBC300DB8178}"/>
    <cellStyle name="Comma 3 3 3 2 2 2 4 2 6 2" xfId="45602" xr:uid="{FB473549-C88C-4688-A8DD-5B9F78CB872C}"/>
    <cellStyle name="Comma 3 3 3 2 2 2 4 2 7" xfId="58992" xr:uid="{1E543509-812A-40FF-86CA-B2C68BB2EF30}"/>
    <cellStyle name="Comma 3 3 3 2 2 2 4 2 8" xfId="61619" xr:uid="{89070911-4158-4D76-9C6F-B3A11CE8C2C3}"/>
    <cellStyle name="Comma 3 3 3 2 2 2 4 2 9" xfId="32212" xr:uid="{BDDD2A27-3B0C-4D60-AC89-EC849DF3E7AE}"/>
    <cellStyle name="Comma 3 3 3 2 2 2 4 3" xfId="6202" xr:uid="{D3D84D92-E2D2-4311-9DC6-D344C5A2DD83}"/>
    <cellStyle name="Comma 3 3 3 2 2 2 4 3 2" xfId="17760" xr:uid="{32391D69-F72B-4A95-9DD3-69A68EFFCB5C}"/>
    <cellStyle name="Comma 3 3 3 2 2 2 4 3 2 2" xfId="47167" xr:uid="{C1CC6131-441C-4DBC-91E0-D4044E6FF05D}"/>
    <cellStyle name="Comma 3 3 3 2 2 2 4 3 2 3" xfId="28264" xr:uid="{3AEE5C02-04AA-47A0-ABCB-66950B49FE87}"/>
    <cellStyle name="Comma 3 3 3 2 2 2 4 3 3" xfId="33777" xr:uid="{C99BE4D6-5F52-4466-936D-1A97243F79AD}"/>
    <cellStyle name="Comma 3 3 3 2 2 2 4 3 4" xfId="23012" xr:uid="{C5C64809-B573-4890-92AC-8B047C15CFA3}"/>
    <cellStyle name="Comma 3 3 3 2 2 2 4 4" xfId="3577" xr:uid="{D730FAC2-3DF3-41C5-95A0-606F1DCF9CDB}"/>
    <cellStyle name="Comma 3 3 3 2 2 2 4 4 2" xfId="49793" xr:uid="{699B45A4-2DF9-4283-A734-BBF7D7B75F20}"/>
    <cellStyle name="Comma 3 3 3 2 2 2 4 4 3" xfId="36403" xr:uid="{FBF48B23-822E-460C-8CD8-9077A404B447}"/>
    <cellStyle name="Comma 3 3 3 2 2 2 4 4 4" xfId="25638" xr:uid="{92F8B852-CC8F-4917-A050-2D2E7B4EB819}"/>
    <cellStyle name="Comma 3 3 3 2 2 2 4 5" xfId="8828" xr:uid="{9CE0F130-8D78-41BE-AAB0-5A304BE5D2A5}"/>
    <cellStyle name="Comma 3 3 3 2 2 2 4 5 2" xfId="52419" xr:uid="{3304AA64-3853-4730-87D5-BEDAFEDF839D}"/>
    <cellStyle name="Comma 3 3 3 2 2 2 4 5 3" xfId="39029" xr:uid="{3228F098-F47E-4341-B25B-62C147EA0570}"/>
    <cellStyle name="Comma 3 3 3 2 2 2 4 6" xfId="11454" xr:uid="{40EA4CCE-7644-444C-BDA5-698676FA3ADD}"/>
    <cellStyle name="Comma 3 3 3 2 2 2 4 6 2" xfId="55044" xr:uid="{E12CCB00-7ECB-47D8-A749-9D3A75E0E49A}"/>
    <cellStyle name="Comma 3 3 3 2 2 2 4 6 3" xfId="41654" xr:uid="{979C3A59-CE98-49A9-B430-EA327F16662B}"/>
    <cellStyle name="Comma 3 3 3 2 2 2 4 7" xfId="14607" xr:uid="{06C51926-9F83-45C7-AFD3-25421E923CC2}"/>
    <cellStyle name="Comma 3 3 3 2 2 2 4 7 2" xfId="44280" xr:uid="{E25E51D6-E69A-4BA9-A566-685DCB315164}"/>
    <cellStyle name="Comma 3 3 3 2 2 2 4 8" xfId="57670" xr:uid="{421D0514-4342-4863-B858-F2367A4DCE7A}"/>
    <cellStyle name="Comma 3 3 3 2 2 2 4 9" xfId="60297" xr:uid="{105F8879-B2C4-42E1-9BFC-01DA9DD101EE}"/>
    <cellStyle name="Comma 3 3 3 2 2 2 5" xfId="1229" xr:uid="{F761687C-D1E1-4644-A0AE-C4901F5E08F5}"/>
    <cellStyle name="Comma 3 3 3 2 2 2 5 10" xfId="20666" xr:uid="{FED50FFB-53B8-41CE-B1C2-382C8218AB33}"/>
    <cellStyle name="Comma 3 3 3 2 2 2 5 2" xfId="6482" xr:uid="{6C3A648E-3858-4BA3-958A-62C95D9B86B7}"/>
    <cellStyle name="Comma 3 3 3 2 2 2 5 2 2" xfId="18040" xr:uid="{B11ABAFE-5693-497B-94E0-B4F5461F0869}"/>
    <cellStyle name="Comma 3 3 3 2 2 2 5 2 2 2" xfId="47447" xr:uid="{98DE57C8-64CA-4DAE-893E-39F672787914}"/>
    <cellStyle name="Comma 3 3 3 2 2 2 5 2 2 3" xfId="28544" xr:uid="{E15B32DC-86A2-4E4E-9F76-C972B3B9FCA3}"/>
    <cellStyle name="Comma 3 3 3 2 2 2 5 2 3" xfId="34057" xr:uid="{8AFD5031-A97D-4B70-80ED-1B8A1D1939CE}"/>
    <cellStyle name="Comma 3 3 3 2 2 2 5 2 4" xfId="23292" xr:uid="{99A76050-D8F5-4FEB-8150-EBBFA749CFCB}"/>
    <cellStyle name="Comma 3 3 3 2 2 2 5 3" xfId="3857" xr:uid="{F364B45E-B2D5-4B81-A540-10CA83A0977C}"/>
    <cellStyle name="Comma 3 3 3 2 2 2 5 3 2" xfId="50073" xr:uid="{0125687D-ECA3-47BC-B119-7C01F402F2A2}"/>
    <cellStyle name="Comma 3 3 3 2 2 2 5 3 3" xfId="36683" xr:uid="{729E9224-5C20-4F1D-B412-35544239CD97}"/>
    <cellStyle name="Comma 3 3 3 2 2 2 5 3 4" xfId="25918" xr:uid="{C7CB04AB-B881-410C-AE4D-BA5CD879EEB1}"/>
    <cellStyle name="Comma 3 3 3 2 2 2 5 4" xfId="9108" xr:uid="{8EC5AD17-D303-4FCD-8819-753F791D0698}"/>
    <cellStyle name="Comma 3 3 3 2 2 2 5 4 2" xfId="52699" xr:uid="{FE0736CF-1DA7-4D19-B286-17DF1C419900}"/>
    <cellStyle name="Comma 3 3 3 2 2 2 5 4 3" xfId="39309" xr:uid="{4327F1A3-215B-4803-89BB-DB952D3FE8C7}"/>
    <cellStyle name="Comma 3 3 3 2 2 2 5 5" xfId="11734" xr:uid="{349262F5-3C6A-4ACE-88B2-DD755CEE5999}"/>
    <cellStyle name="Comma 3 3 3 2 2 2 5 5 2" xfId="55324" xr:uid="{58058564-76B2-4961-A14D-B6533C7C7E9D}"/>
    <cellStyle name="Comma 3 3 3 2 2 2 5 5 3" xfId="41934" xr:uid="{4AB4274A-FFD2-48DE-90CB-E51C41665736}"/>
    <cellStyle name="Comma 3 3 3 2 2 2 5 6" xfId="14887" xr:uid="{073ADB57-7369-4EBD-ABAE-79A372863359}"/>
    <cellStyle name="Comma 3 3 3 2 2 2 5 6 2" xfId="44560" xr:uid="{01D9F5FB-9A80-4A7E-9B5B-A99489CE0E18}"/>
    <cellStyle name="Comma 3 3 3 2 2 2 5 7" xfId="57950" xr:uid="{562BDFE0-B4F4-4A3D-8A17-8DDBD1BF2A10}"/>
    <cellStyle name="Comma 3 3 3 2 2 2 5 8" xfId="60577" xr:uid="{92B48D81-5B91-433A-BC0D-95EECB04F1AB}"/>
    <cellStyle name="Comma 3 3 3 2 2 2 5 9" xfId="31170" xr:uid="{354D1203-3013-436F-8FB2-5D86EA96344C}"/>
    <cellStyle name="Comma 3 3 3 2 2 2 6" xfId="1492" xr:uid="{C6E0D535-0AAA-4F28-8ECA-42B71970B6CC}"/>
    <cellStyle name="Comma 3 3 3 2 2 2 6 10" xfId="20928" xr:uid="{EF43327E-823B-4F74-BC72-51BC5CD32B52}"/>
    <cellStyle name="Comma 3 3 3 2 2 2 6 2" xfId="6744" xr:uid="{67B3D696-8398-44A1-8C94-C236EBCF71F0}"/>
    <cellStyle name="Comma 3 3 3 2 2 2 6 2 2" xfId="18302" xr:uid="{3DCB88E1-6D08-425E-B794-16C8FF7172B6}"/>
    <cellStyle name="Comma 3 3 3 2 2 2 6 2 2 2" xfId="47709" xr:uid="{A4217A65-074B-430C-ABC6-8078C54872DA}"/>
    <cellStyle name="Comma 3 3 3 2 2 2 6 2 2 3" xfId="28806" xr:uid="{5094AE81-13CA-4FE1-BEBE-E9E7D1AA1006}"/>
    <cellStyle name="Comma 3 3 3 2 2 2 6 2 3" xfId="34319" xr:uid="{5324BA22-EE9E-4E9A-9826-903FF1F30C4F}"/>
    <cellStyle name="Comma 3 3 3 2 2 2 6 2 4" xfId="23554" xr:uid="{CC690E06-F16A-4D75-8C27-C962974C2DCA}"/>
    <cellStyle name="Comma 3 3 3 2 2 2 6 3" xfId="4119" xr:uid="{50F41933-2DF2-48A0-9749-6EA627DBD626}"/>
    <cellStyle name="Comma 3 3 3 2 2 2 6 3 2" xfId="50335" xr:uid="{7A16E560-B6CA-4F83-8463-13B0C2C8D638}"/>
    <cellStyle name="Comma 3 3 3 2 2 2 6 3 3" xfId="36945" xr:uid="{8F632D36-99FA-464F-AD88-C369DD920D39}"/>
    <cellStyle name="Comma 3 3 3 2 2 2 6 3 4" xfId="26180" xr:uid="{9CA1F8A0-309B-47F1-B868-F285A3AABFE3}"/>
    <cellStyle name="Comma 3 3 3 2 2 2 6 4" xfId="9370" xr:uid="{0D6944DD-D42D-40C4-9429-72E53B5770F1}"/>
    <cellStyle name="Comma 3 3 3 2 2 2 6 4 2" xfId="52961" xr:uid="{6919CCA1-11C6-4936-B585-A74349478288}"/>
    <cellStyle name="Comma 3 3 3 2 2 2 6 4 3" xfId="39571" xr:uid="{8B59B238-2288-4238-BAA2-A2C3B648589B}"/>
    <cellStyle name="Comma 3 3 3 2 2 2 6 5" xfId="11996" xr:uid="{07840524-D6C4-4A43-9EA6-6E44253509FA}"/>
    <cellStyle name="Comma 3 3 3 2 2 2 6 5 2" xfId="55586" xr:uid="{2FB4B225-A344-4650-8DD3-2D4A454521ED}"/>
    <cellStyle name="Comma 3 3 3 2 2 2 6 5 3" xfId="42196" xr:uid="{1723F6EF-237F-49E8-AF5F-D1A7ABDFEABF}"/>
    <cellStyle name="Comma 3 3 3 2 2 2 6 6" xfId="15149" xr:uid="{1FE5F354-98E7-4F27-8864-B8E1EB4F4A55}"/>
    <cellStyle name="Comma 3 3 3 2 2 2 6 6 2" xfId="44822" xr:uid="{DB3A692C-B867-42ED-ACBB-2CBC3B794FE0}"/>
    <cellStyle name="Comma 3 3 3 2 2 2 6 7" xfId="58212" xr:uid="{CD050D57-89AC-43EE-A127-E93047C33EFE}"/>
    <cellStyle name="Comma 3 3 3 2 2 2 6 8" xfId="60839" xr:uid="{34FFCC1E-FD3B-462F-9F30-40332AD939B5}"/>
    <cellStyle name="Comma 3 3 3 2 2 2 6 9" xfId="31432" xr:uid="{65C1F59D-37D1-4F09-A43A-5BF5496D921D}"/>
    <cellStyle name="Comma 3 3 3 2 2 2 7" xfId="2535" xr:uid="{AA83795D-6144-4281-B869-18A521D7D9DE}"/>
    <cellStyle name="Comma 3 3 3 2 2 2 7 10" xfId="21970" xr:uid="{8750A4DD-E619-467D-BF61-9BFE76E65971}"/>
    <cellStyle name="Comma 3 3 3 2 2 2 7 2" xfId="7786" xr:uid="{A087CD47-F1FA-4346-97DE-FE3E03336EC6}"/>
    <cellStyle name="Comma 3 3 3 2 2 2 7 2 2" xfId="19344" xr:uid="{113B1C3A-54F6-4956-95BD-657FD919A474}"/>
    <cellStyle name="Comma 3 3 3 2 2 2 7 2 2 2" xfId="48751" xr:uid="{95DCE316-23BB-4118-A44A-E715D8368D23}"/>
    <cellStyle name="Comma 3 3 3 2 2 2 7 2 2 3" xfId="29848" xr:uid="{6E31ABB2-2B1B-4B99-AE4B-3CD76BBC8602}"/>
    <cellStyle name="Comma 3 3 3 2 2 2 7 2 3" xfId="35361" xr:uid="{5685C1AB-0AA3-45CF-80B7-1DBB64194D71}"/>
    <cellStyle name="Comma 3 3 3 2 2 2 7 2 4" xfId="24596" xr:uid="{D13033E9-14D0-473A-B6F1-4EB1B6DAB046}"/>
    <cellStyle name="Comma 3 3 3 2 2 2 7 3" xfId="5161" xr:uid="{52C26BAC-E765-4C6B-B9BF-A362CE482146}"/>
    <cellStyle name="Comma 3 3 3 2 2 2 7 3 2" xfId="51377" xr:uid="{72B5DBF9-8D01-4F76-A799-450481830170}"/>
    <cellStyle name="Comma 3 3 3 2 2 2 7 3 3" xfId="37987" xr:uid="{6CEF9DF8-4F03-4884-AA06-4CEAF948A0FE}"/>
    <cellStyle name="Comma 3 3 3 2 2 2 7 3 4" xfId="27222" xr:uid="{FFDDBB90-91BC-4299-B7B5-6073052C5D1B}"/>
    <cellStyle name="Comma 3 3 3 2 2 2 7 4" xfId="10412" xr:uid="{71F7D8D8-E96A-4CB9-923A-881178D55A15}"/>
    <cellStyle name="Comma 3 3 3 2 2 2 7 4 2" xfId="54003" xr:uid="{F59E0BEA-B641-42C7-8883-0DA19D391F7C}"/>
    <cellStyle name="Comma 3 3 3 2 2 2 7 4 3" xfId="40613" xr:uid="{AC9C4ECC-290F-44CB-B2AE-FA3B64551C1F}"/>
    <cellStyle name="Comma 3 3 3 2 2 2 7 5" xfId="13038" xr:uid="{BBE6B15B-F881-4AF5-8D68-9F36696C62CA}"/>
    <cellStyle name="Comma 3 3 3 2 2 2 7 5 2" xfId="56628" xr:uid="{CDE524CA-4773-4C56-8271-A0EC36BD69E5}"/>
    <cellStyle name="Comma 3 3 3 2 2 2 7 5 3" xfId="43238" xr:uid="{B7024D24-6839-41F6-9785-DEFB9974DE8A}"/>
    <cellStyle name="Comma 3 3 3 2 2 2 7 6" xfId="16191" xr:uid="{556AB51A-11AD-49F3-8417-2F8B64F7C060}"/>
    <cellStyle name="Comma 3 3 3 2 2 2 7 6 2" xfId="45864" xr:uid="{E9030B6B-F8DE-4FA2-AE4B-E57E969DAC68}"/>
    <cellStyle name="Comma 3 3 3 2 2 2 7 7" xfId="59254" xr:uid="{7C183833-FE7F-4192-A761-B8524B2562A7}"/>
    <cellStyle name="Comma 3 3 3 2 2 2 7 8" xfId="61881" xr:uid="{F8FC5614-4FF7-4F54-BD1B-D8FE0875CEA8}"/>
    <cellStyle name="Comma 3 3 3 2 2 2 7 9" xfId="32474" xr:uid="{1298FF2A-C5DD-4C4C-8A5F-A8DE040021DC}"/>
    <cellStyle name="Comma 3 3 3 2 2 2 8" xfId="5422" xr:uid="{0DCF028D-FA6E-4D1B-9D2D-A325E45D7CB2}"/>
    <cellStyle name="Comma 3 3 3 2 2 2 8 2" xfId="16980" xr:uid="{4A5D6B8E-AC64-4AEB-948F-A83A46FF7A56}"/>
    <cellStyle name="Comma 3 3 3 2 2 2 8 2 2" xfId="46126" xr:uid="{C750729D-09D8-4944-B520-5F0F4A323750}"/>
    <cellStyle name="Comma 3 3 3 2 2 2 8 2 3" xfId="27484" xr:uid="{B7DD87E0-1AF0-4E2D-94FD-7EA5C93DFD28}"/>
    <cellStyle name="Comma 3 3 3 2 2 2 8 3" xfId="13827" xr:uid="{248BF0F4-02DE-4F62-9EC8-62CB5607AD83}"/>
    <cellStyle name="Comma 3 3 3 2 2 2 8 3 2" xfId="32736" xr:uid="{04EAF0A2-5C6C-4E7E-86BB-A5917B1AAA17}"/>
    <cellStyle name="Comma 3 3 3 2 2 2 8 4" xfId="22232" xr:uid="{8A1CAA2F-A2D4-4CA0-829E-B2C64B5B5CB4}"/>
    <cellStyle name="Comma 3 3 3 2 2 2 9" xfId="2797" xr:uid="{A016A554-DF75-439F-8B9E-88CA3A9462C5}"/>
    <cellStyle name="Comma 3 3 3 2 2 2 9 2" xfId="16452" xr:uid="{2F4AB5A8-A33D-499E-8D44-665684B43DA4}"/>
    <cellStyle name="Comma 3 3 3 2 2 2 9 2 2" xfId="46387" xr:uid="{010D4F76-5F3A-4634-BEC9-8F0864BD4AD0}"/>
    <cellStyle name="Comma 3 3 3 2 2 2 9 3" xfId="32997" xr:uid="{AB324B08-2A55-46EB-B113-0B15D1575342}"/>
    <cellStyle name="Comma 3 3 3 2 2 2 9 4" xfId="24858" xr:uid="{EBF1295C-728B-4A0C-AC1E-F181C48BB7BB}"/>
    <cellStyle name="Comma 3 3 3 2 2 3" xfId="200" xr:uid="{00000000-0005-0000-0000-0000F6000000}"/>
    <cellStyle name="Comma 3 3 3 2 2 3 10" xfId="8080" xr:uid="{E6A717C5-C56A-4187-A6B8-481A53E96A1E}"/>
    <cellStyle name="Comma 3 3 3 2 2 3 10 2" xfId="49045" xr:uid="{BD673BE5-627D-44D5-A56E-0F3E85743519}"/>
    <cellStyle name="Comma 3 3 3 2 2 3 10 3" xfId="35655" xr:uid="{3363F6EF-CDBE-4086-B70D-47FFF347AF04}"/>
    <cellStyle name="Comma 3 3 3 2 2 3 11" xfId="10706" xr:uid="{5477EBD8-1C93-40BF-9B30-572D2EAEDFB2}"/>
    <cellStyle name="Comma 3 3 3 2 2 3 11 2" xfId="51671" xr:uid="{562DE2A0-6B0E-47D4-A247-51791A31E60A}"/>
    <cellStyle name="Comma 3 3 3 2 2 3 11 3" xfId="38281" xr:uid="{648D72B2-3A91-4F6D-AF26-11A347C990D2}"/>
    <cellStyle name="Comma 3 3 3 2 2 3 12" xfId="13331" xr:uid="{F5ED07FB-9EC3-4615-A6A9-3DCED7464CB4}"/>
    <cellStyle name="Comma 3 3 3 2 2 3 12 2" xfId="54296" xr:uid="{15890221-9780-49FE-8CC3-AA267A414D9E}"/>
    <cellStyle name="Comma 3 3 3 2 2 3 12 3" xfId="40906" xr:uid="{52589A92-DBFA-4F7D-B782-AF36556C2BB1}"/>
    <cellStyle name="Comma 3 3 3 2 2 3 13" xfId="43532" xr:uid="{D933C98F-4C01-4698-A8D8-B5B92D40BF29}"/>
    <cellStyle name="Comma 3 3 3 2 2 3 14" xfId="56922" xr:uid="{D3007BA8-4660-4EDD-8FF9-A0F87136F3D4}"/>
    <cellStyle name="Comma 3 3 3 2 2 3 15" xfId="59549" xr:uid="{3F9C7184-547D-46FD-8FD5-25779BA3DA68}"/>
    <cellStyle name="Comma 3 3 3 2 2 3 16" xfId="30142" xr:uid="{21E4912E-D85A-48FC-9431-CE0B6F759E21}"/>
    <cellStyle name="Comma 3 3 3 2 2 3 17" xfId="19638" xr:uid="{A65F99E9-2131-4D1F-9A46-BECE352B0A91}"/>
    <cellStyle name="Comma 3 3 3 2 2 3 2" xfId="461" xr:uid="{00000000-0005-0000-0000-0000F7000000}"/>
    <cellStyle name="Comma 3 3 3 2 2 3 2 10" xfId="30402" xr:uid="{EB48A83C-D2D5-45BC-A80F-F88E6D1F9992}"/>
    <cellStyle name="Comma 3 3 3 2 2 3 2 11" xfId="19898" xr:uid="{BD30DA0B-F260-4558-B9CA-2C2EE5E2B4EE}"/>
    <cellStyle name="Comma 3 3 3 2 2 3 2 2" xfId="1784" xr:uid="{A8644CCC-9FDB-4786-8371-601AE9630ACE}"/>
    <cellStyle name="Comma 3 3 3 2 2 3 2 2 10" xfId="21220" xr:uid="{BEE63120-D01D-452D-91E8-5E9FA5690C90}"/>
    <cellStyle name="Comma 3 3 3 2 2 3 2 2 2" xfId="7036" xr:uid="{FE66ACE1-717B-4EF3-8647-0950CC12FF0B}"/>
    <cellStyle name="Comma 3 3 3 2 2 3 2 2 2 2" xfId="18594" xr:uid="{B92143BE-9B0D-4593-A38B-B716131B920D}"/>
    <cellStyle name="Comma 3 3 3 2 2 3 2 2 2 2 2" xfId="48001" xr:uid="{41E2F381-8BD8-4D10-819A-EACDDA0EE7C0}"/>
    <cellStyle name="Comma 3 3 3 2 2 3 2 2 2 2 3" xfId="29098" xr:uid="{A665AB52-A9F4-4BED-8654-B0ED1845AC46}"/>
    <cellStyle name="Comma 3 3 3 2 2 3 2 2 2 3" xfId="34611" xr:uid="{C468D8BE-0374-49EC-BEE8-94BAFD70E8BE}"/>
    <cellStyle name="Comma 3 3 3 2 2 3 2 2 2 4" xfId="23846" xr:uid="{9855B52E-60A3-48A5-906B-FFC033055A38}"/>
    <cellStyle name="Comma 3 3 3 2 2 3 2 2 3" xfId="4411" xr:uid="{D021BAAB-A20A-4984-9AE6-F9DA5009FC2C}"/>
    <cellStyle name="Comma 3 3 3 2 2 3 2 2 3 2" xfId="50627" xr:uid="{C0C5F6DF-BCF8-48BC-A3AB-A782B7B32118}"/>
    <cellStyle name="Comma 3 3 3 2 2 3 2 2 3 3" xfId="37237" xr:uid="{D8A10F70-A246-4A8C-B65C-D8E6E9CD8CEA}"/>
    <cellStyle name="Comma 3 3 3 2 2 3 2 2 3 4" xfId="26472" xr:uid="{9265E360-519B-4E6F-89A5-559B0CC8D072}"/>
    <cellStyle name="Comma 3 3 3 2 2 3 2 2 4" xfId="9662" xr:uid="{BBAA0843-4575-4F7E-A9E0-25CEEA7E9E27}"/>
    <cellStyle name="Comma 3 3 3 2 2 3 2 2 4 2" xfId="53253" xr:uid="{559D9C3C-F31D-46A2-AEEB-C99C2DC129C3}"/>
    <cellStyle name="Comma 3 3 3 2 2 3 2 2 4 3" xfId="39863" xr:uid="{50BAF1E3-77EA-4928-ADB3-094CB02130FB}"/>
    <cellStyle name="Comma 3 3 3 2 2 3 2 2 5" xfId="12288" xr:uid="{E5D14175-F3D5-420C-8CE3-7430149FE1D7}"/>
    <cellStyle name="Comma 3 3 3 2 2 3 2 2 5 2" xfId="55878" xr:uid="{25B68BA3-A49A-4FA9-BFE8-FB56018B4505}"/>
    <cellStyle name="Comma 3 3 3 2 2 3 2 2 5 3" xfId="42488" xr:uid="{36528778-71AD-4EFA-969F-F8C73FC16C52}"/>
    <cellStyle name="Comma 3 3 3 2 2 3 2 2 6" xfId="15441" xr:uid="{0662F8F4-507C-41D3-AEFC-BCF002B23C73}"/>
    <cellStyle name="Comma 3 3 3 2 2 3 2 2 6 2" xfId="45114" xr:uid="{0B52BCAD-2F42-4778-B34A-F5941CDD6178}"/>
    <cellStyle name="Comma 3 3 3 2 2 3 2 2 7" xfId="58504" xr:uid="{DB703138-2013-4D6B-AD62-636AD6ECD4EE}"/>
    <cellStyle name="Comma 3 3 3 2 2 3 2 2 8" xfId="61131" xr:uid="{1A9422D9-0D29-46CC-AEC4-72355B5ED86F}"/>
    <cellStyle name="Comma 3 3 3 2 2 3 2 2 9" xfId="31724" xr:uid="{CB7076C8-59E6-4DF4-8890-8320AEFEB88C}"/>
    <cellStyle name="Comma 3 3 3 2 2 3 2 3" xfId="5714" xr:uid="{9036EA72-DD7B-474F-9BB0-AB41898376CC}"/>
    <cellStyle name="Comma 3 3 3 2 2 3 2 3 2" xfId="17272" xr:uid="{FF98CFD2-861A-4E10-8851-E8251FE6AF3D}"/>
    <cellStyle name="Comma 3 3 3 2 2 3 2 3 2 2" xfId="46679" xr:uid="{AEFF0882-BE52-450B-A93E-B92600CADEC2}"/>
    <cellStyle name="Comma 3 3 3 2 2 3 2 3 2 3" xfId="27776" xr:uid="{8A7EF7C4-76B5-4ADD-8D5B-08798ED31381}"/>
    <cellStyle name="Comma 3 3 3 2 2 3 2 3 3" xfId="14119" xr:uid="{5BB5C67A-E831-40ED-8FC2-D38431772AAA}"/>
    <cellStyle name="Comma 3 3 3 2 2 3 2 3 3 2" xfId="33289" xr:uid="{713DEC8A-7781-48CC-A580-DFF0849769CF}"/>
    <cellStyle name="Comma 3 3 3 2 2 3 2 3 4" xfId="22524" xr:uid="{DC58A41B-7F3D-4B09-8242-FA06D67DF315}"/>
    <cellStyle name="Comma 3 3 3 2 2 3 2 4" xfId="3089" xr:uid="{F8BCDF21-49D8-4287-A706-2F34DE15F4B4}"/>
    <cellStyle name="Comma 3 3 3 2 2 3 2 4 2" xfId="16744" xr:uid="{38BA2C8E-6447-4824-A540-FE8E75862DEA}"/>
    <cellStyle name="Comma 3 3 3 2 2 3 2 4 2 2" xfId="49305" xr:uid="{A94FC1AC-1043-43D0-8684-5CE31990A2AF}"/>
    <cellStyle name="Comma 3 3 3 2 2 3 2 4 3" xfId="35915" xr:uid="{8282450C-3A22-438C-AEA3-321F32E95965}"/>
    <cellStyle name="Comma 3 3 3 2 2 3 2 4 4" xfId="25150" xr:uid="{75C5B74C-4B4D-4283-9969-AC755C8154C1}"/>
    <cellStyle name="Comma 3 3 3 2 2 3 2 5" xfId="8340" xr:uid="{8650929C-2060-4FF1-927E-742D61881918}"/>
    <cellStyle name="Comma 3 3 3 2 2 3 2 5 2" xfId="51931" xr:uid="{6EC9DFB5-B6AF-4DBA-9729-C248CC223788}"/>
    <cellStyle name="Comma 3 3 3 2 2 3 2 5 3" xfId="38541" xr:uid="{C34B974D-82F1-4F5C-B567-46940B87C32E}"/>
    <cellStyle name="Comma 3 3 3 2 2 3 2 6" xfId="10966" xr:uid="{3E777714-502B-4ADC-A05C-EEA61D4CFED1}"/>
    <cellStyle name="Comma 3 3 3 2 2 3 2 6 2" xfId="54556" xr:uid="{96E4B0CB-679E-4AD7-ABE5-4996264B52A1}"/>
    <cellStyle name="Comma 3 3 3 2 2 3 2 6 3" xfId="41166" xr:uid="{02DAF1E2-FFEA-4509-ACC5-738C0C5419FE}"/>
    <cellStyle name="Comma 3 3 3 2 2 3 2 7" xfId="13591" xr:uid="{2CEA3805-1212-4E00-AA35-745538B9F162}"/>
    <cellStyle name="Comma 3 3 3 2 2 3 2 7 2" xfId="43792" xr:uid="{C2FAFD8F-F067-40C1-B8D3-725ACE7D526F}"/>
    <cellStyle name="Comma 3 3 3 2 2 3 2 8" xfId="57182" xr:uid="{A96BBB39-29C3-4A07-91A3-F21D5BD1E496}"/>
    <cellStyle name="Comma 3 3 3 2 2 3 2 9" xfId="59809" xr:uid="{D56E178B-D84C-491E-93F0-BAC285628D9D}"/>
    <cellStyle name="Comma 3 3 3 2 2 3 3" xfId="721" xr:uid="{00000000-0005-0000-0000-0000F8000000}"/>
    <cellStyle name="Comma 3 3 3 2 2 3 3 10" xfId="30662" xr:uid="{EB8EC630-D1D6-4A4A-AA6C-481BF783AACE}"/>
    <cellStyle name="Comma 3 3 3 2 2 3 3 11" xfId="20158" xr:uid="{8D437934-47AB-47E0-AFE5-9EA6C3D83CCE}"/>
    <cellStyle name="Comma 3 3 3 2 2 3 3 2" xfId="2044" xr:uid="{E0BA690D-81C7-4AA8-B0AB-7A79EC6FE944}"/>
    <cellStyle name="Comma 3 3 3 2 2 3 3 2 10" xfId="21480" xr:uid="{147B4D84-6890-4C07-80B1-A503A3204693}"/>
    <cellStyle name="Comma 3 3 3 2 2 3 3 2 2" xfId="7296" xr:uid="{C585C557-F467-4123-8641-6177ABB4B0E2}"/>
    <cellStyle name="Comma 3 3 3 2 2 3 3 2 2 2" xfId="18854" xr:uid="{2F4F20B1-CEAD-49F8-9D10-2C90671BA2AA}"/>
    <cellStyle name="Comma 3 3 3 2 2 3 3 2 2 2 2" xfId="48261" xr:uid="{44DC4BF2-3F0A-4973-8852-3AEC69E9D47D}"/>
    <cellStyle name="Comma 3 3 3 2 2 3 3 2 2 2 3" xfId="29358" xr:uid="{03E9528F-059D-4B32-A95B-5F97F1461D51}"/>
    <cellStyle name="Comma 3 3 3 2 2 3 3 2 2 3" xfId="34871" xr:uid="{40447A16-ECB2-4348-88E9-9AB1C6C39836}"/>
    <cellStyle name="Comma 3 3 3 2 2 3 3 2 2 4" xfId="24106" xr:uid="{D88B1821-67DD-41B4-BFF0-F8C7A9056E46}"/>
    <cellStyle name="Comma 3 3 3 2 2 3 3 2 3" xfId="4671" xr:uid="{36FBEDC2-ADA6-44A4-B386-D9E738F52E24}"/>
    <cellStyle name="Comma 3 3 3 2 2 3 3 2 3 2" xfId="50887" xr:uid="{4D110CE7-553A-4FF0-A918-A55366500736}"/>
    <cellStyle name="Comma 3 3 3 2 2 3 3 2 3 3" xfId="37497" xr:uid="{CB801999-BADE-4E60-9505-F9553398DB8D}"/>
    <cellStyle name="Comma 3 3 3 2 2 3 3 2 3 4" xfId="26732" xr:uid="{87B64B92-CF73-4622-9867-569249956003}"/>
    <cellStyle name="Comma 3 3 3 2 2 3 3 2 4" xfId="9922" xr:uid="{2384066C-0987-45BE-9CD3-D89DD460E816}"/>
    <cellStyle name="Comma 3 3 3 2 2 3 3 2 4 2" xfId="53513" xr:uid="{52F366DF-E66E-4EE6-953D-87631CD49922}"/>
    <cellStyle name="Comma 3 3 3 2 2 3 3 2 4 3" xfId="40123" xr:uid="{EDDE2CA5-C047-4CF9-840B-B7A156CF03DD}"/>
    <cellStyle name="Comma 3 3 3 2 2 3 3 2 5" xfId="12548" xr:uid="{18380338-43C9-4BF3-A872-2F391D930B3E}"/>
    <cellStyle name="Comma 3 3 3 2 2 3 3 2 5 2" xfId="56138" xr:uid="{D69EBE06-FB63-4694-9C40-4B4A38E16BD5}"/>
    <cellStyle name="Comma 3 3 3 2 2 3 3 2 5 3" xfId="42748" xr:uid="{B9DB579D-4C4D-48AB-B096-91D73CA20523}"/>
    <cellStyle name="Comma 3 3 3 2 2 3 3 2 6" xfId="15701" xr:uid="{416AF215-70CF-48B1-ABAD-146EC80EFD8D}"/>
    <cellStyle name="Comma 3 3 3 2 2 3 3 2 6 2" xfId="45374" xr:uid="{422CE3D9-9D7E-44A4-B898-4834A0EDAF63}"/>
    <cellStyle name="Comma 3 3 3 2 2 3 3 2 7" xfId="58764" xr:uid="{0DA6C5F0-59FC-4DAD-B67D-168CC7734A86}"/>
    <cellStyle name="Comma 3 3 3 2 2 3 3 2 8" xfId="61391" xr:uid="{D694C89B-FBE8-405C-9042-101376E2C1F7}"/>
    <cellStyle name="Comma 3 3 3 2 2 3 3 2 9" xfId="31984" xr:uid="{C0BDF094-8CF1-4843-95A8-C0EB7B81C92D}"/>
    <cellStyle name="Comma 3 3 3 2 2 3 3 3" xfId="5974" xr:uid="{04F86082-57D6-4831-B208-AEF226A46B6E}"/>
    <cellStyle name="Comma 3 3 3 2 2 3 3 3 2" xfId="17532" xr:uid="{F13A8BDF-AB18-4D73-AC45-81C2DABF7308}"/>
    <cellStyle name="Comma 3 3 3 2 2 3 3 3 2 2" xfId="46939" xr:uid="{3FADC98D-6F53-4699-8662-08EF2DBD4111}"/>
    <cellStyle name="Comma 3 3 3 2 2 3 3 3 2 3" xfId="28036" xr:uid="{CEEEC377-1254-41B1-AE77-1690ECFB5FFF}"/>
    <cellStyle name="Comma 3 3 3 2 2 3 3 3 3" xfId="33549" xr:uid="{CDDA588D-C3FD-4466-B8A7-11122107D677}"/>
    <cellStyle name="Comma 3 3 3 2 2 3 3 3 4" xfId="22784" xr:uid="{B8FC94B6-017E-4917-A7E1-2B3CB8C52A51}"/>
    <cellStyle name="Comma 3 3 3 2 2 3 3 4" xfId="3349" xr:uid="{09511CD0-7266-41FA-87E1-A9B403796991}"/>
    <cellStyle name="Comma 3 3 3 2 2 3 3 4 2" xfId="49565" xr:uid="{B40D214A-E358-4C70-9039-389E7CBFD23F}"/>
    <cellStyle name="Comma 3 3 3 2 2 3 3 4 3" xfId="36175" xr:uid="{C450B9D6-BF71-4403-8761-935AF70A8866}"/>
    <cellStyle name="Comma 3 3 3 2 2 3 3 4 4" xfId="25410" xr:uid="{0344DE1C-4F93-42EB-A035-8438A988DDB9}"/>
    <cellStyle name="Comma 3 3 3 2 2 3 3 5" xfId="8600" xr:uid="{718AA04A-986D-4214-BDD3-4985C662734C}"/>
    <cellStyle name="Comma 3 3 3 2 2 3 3 5 2" xfId="52191" xr:uid="{D002B843-1DA3-45F4-94FE-577A5F2235EC}"/>
    <cellStyle name="Comma 3 3 3 2 2 3 3 5 3" xfId="38801" xr:uid="{653B3D31-1BF2-4E39-A372-07E606A0A4CB}"/>
    <cellStyle name="Comma 3 3 3 2 2 3 3 6" xfId="11226" xr:uid="{B6FE52AA-229C-4D13-8BCB-79985F0EDC45}"/>
    <cellStyle name="Comma 3 3 3 2 2 3 3 6 2" xfId="54816" xr:uid="{169E3846-3E82-47E9-8A2D-1B6A1035545D}"/>
    <cellStyle name="Comma 3 3 3 2 2 3 3 6 3" xfId="41426" xr:uid="{ADF92B9E-D59D-4245-AD2D-86669C14AE61}"/>
    <cellStyle name="Comma 3 3 3 2 2 3 3 7" xfId="14379" xr:uid="{CE2181E8-E84F-4096-A971-B9A0F342D9C1}"/>
    <cellStyle name="Comma 3 3 3 2 2 3 3 7 2" xfId="44052" xr:uid="{BF07D606-F0BD-4FD9-A3AE-BD1C5387879A}"/>
    <cellStyle name="Comma 3 3 3 2 2 3 3 8" xfId="57442" xr:uid="{37E338BF-EDE2-4756-A52D-4B8CBC1457BE}"/>
    <cellStyle name="Comma 3 3 3 2 2 3 3 9" xfId="60069" xr:uid="{6E16915C-8F1B-4DC0-B3D9-31511B8F9B57}"/>
    <cellStyle name="Comma 3 3 3 2 2 3 4" xfId="981" xr:uid="{00000000-0005-0000-0000-0000F9000000}"/>
    <cellStyle name="Comma 3 3 3 2 2 3 4 10" xfId="30922" xr:uid="{4188F616-691C-4E54-BE3D-B6AE316B8D68}"/>
    <cellStyle name="Comma 3 3 3 2 2 3 4 11" xfId="20418" xr:uid="{DB45BC7F-1C0E-428E-AC52-5AB65EEAE36F}"/>
    <cellStyle name="Comma 3 3 3 2 2 3 4 2" xfId="2304" xr:uid="{05D36EC3-8D41-46A6-8A9D-861BAE057431}"/>
    <cellStyle name="Comma 3 3 3 2 2 3 4 2 10" xfId="21740" xr:uid="{154FCF78-10EA-423E-9D48-287FA93A847F}"/>
    <cellStyle name="Comma 3 3 3 2 2 3 4 2 2" xfId="7556" xr:uid="{F112DAEC-74CB-4364-8F9B-9711A410CA9F}"/>
    <cellStyle name="Comma 3 3 3 2 2 3 4 2 2 2" xfId="19114" xr:uid="{3D4418D9-DE7E-46C9-8A79-6CD9D57AB635}"/>
    <cellStyle name="Comma 3 3 3 2 2 3 4 2 2 2 2" xfId="48521" xr:uid="{4D0CC45B-3D44-48FD-B5B0-15A4C9CAA1C2}"/>
    <cellStyle name="Comma 3 3 3 2 2 3 4 2 2 2 3" xfId="29618" xr:uid="{9ED049F9-655C-4910-A97C-BE53873B5036}"/>
    <cellStyle name="Comma 3 3 3 2 2 3 4 2 2 3" xfId="35131" xr:uid="{DEF70583-A8D5-4850-9F86-07E0DD2DE307}"/>
    <cellStyle name="Comma 3 3 3 2 2 3 4 2 2 4" xfId="24366" xr:uid="{D441B42B-3DAD-4B1F-A8EF-831375EE22FE}"/>
    <cellStyle name="Comma 3 3 3 2 2 3 4 2 3" xfId="4931" xr:uid="{FA199945-E87B-4B3E-9AC3-DD14E6CB5F7C}"/>
    <cellStyle name="Comma 3 3 3 2 2 3 4 2 3 2" xfId="51147" xr:uid="{E3564D18-989E-4B6D-A122-C28200DB005A}"/>
    <cellStyle name="Comma 3 3 3 2 2 3 4 2 3 3" xfId="37757" xr:uid="{E43144CE-4F55-4803-8817-61B72C29CABF}"/>
    <cellStyle name="Comma 3 3 3 2 2 3 4 2 3 4" xfId="26992" xr:uid="{B9DC234F-C467-4B4A-A263-5B96BD5DC303}"/>
    <cellStyle name="Comma 3 3 3 2 2 3 4 2 4" xfId="10182" xr:uid="{95491C12-CA36-4B11-B459-EAF306B51E90}"/>
    <cellStyle name="Comma 3 3 3 2 2 3 4 2 4 2" xfId="53773" xr:uid="{E26A44B5-0805-49D7-8393-0D7609E8DA7A}"/>
    <cellStyle name="Comma 3 3 3 2 2 3 4 2 4 3" xfId="40383" xr:uid="{9AC1855C-3535-4E5D-8C6A-E2AF33BFDF24}"/>
    <cellStyle name="Comma 3 3 3 2 2 3 4 2 5" xfId="12808" xr:uid="{A3370395-2213-4EB3-8DBC-9F289D3E7F7F}"/>
    <cellStyle name="Comma 3 3 3 2 2 3 4 2 5 2" xfId="56398" xr:uid="{E29BA230-F2C6-4AB7-9BDE-0E0AA37886E9}"/>
    <cellStyle name="Comma 3 3 3 2 2 3 4 2 5 3" xfId="43008" xr:uid="{CFB7AB93-DED6-4DD6-8311-5C06CD36BB2B}"/>
    <cellStyle name="Comma 3 3 3 2 2 3 4 2 6" xfId="15961" xr:uid="{29D63EBD-296D-4151-8DF4-795B8B050D14}"/>
    <cellStyle name="Comma 3 3 3 2 2 3 4 2 6 2" xfId="45634" xr:uid="{0DC7D2D7-221D-46DE-AF49-45DCB428899D}"/>
    <cellStyle name="Comma 3 3 3 2 2 3 4 2 7" xfId="59024" xr:uid="{2AECE812-D446-4EEE-AF45-B27023BF966F}"/>
    <cellStyle name="Comma 3 3 3 2 2 3 4 2 8" xfId="61651" xr:uid="{ED75A4B8-F752-49AC-83B4-B765A8158B5F}"/>
    <cellStyle name="Comma 3 3 3 2 2 3 4 2 9" xfId="32244" xr:uid="{CA750EF0-1059-4F2A-9E8D-EFDA0543F425}"/>
    <cellStyle name="Comma 3 3 3 2 2 3 4 3" xfId="6234" xr:uid="{8EA5948C-227C-427B-A240-42A9A61F85A0}"/>
    <cellStyle name="Comma 3 3 3 2 2 3 4 3 2" xfId="17792" xr:uid="{5F7F0D10-0A32-44A4-9B63-A48032888912}"/>
    <cellStyle name="Comma 3 3 3 2 2 3 4 3 2 2" xfId="47199" xr:uid="{29BD2799-5570-431D-BC19-328DFCC0177C}"/>
    <cellStyle name="Comma 3 3 3 2 2 3 4 3 2 3" xfId="28296" xr:uid="{3BDE15E4-3648-4D7C-A532-48C6ACB119E8}"/>
    <cellStyle name="Comma 3 3 3 2 2 3 4 3 3" xfId="33809" xr:uid="{BBEF8EB9-51B1-46F6-9A6B-5F0A463488A2}"/>
    <cellStyle name="Comma 3 3 3 2 2 3 4 3 4" xfId="23044" xr:uid="{07CFE857-6078-4976-8F06-38F66A947179}"/>
    <cellStyle name="Comma 3 3 3 2 2 3 4 4" xfId="3609" xr:uid="{E1758556-FC17-4524-A19E-8B0A3EA426E6}"/>
    <cellStyle name="Comma 3 3 3 2 2 3 4 4 2" xfId="49825" xr:uid="{18CBD940-AD02-4ED6-BD74-4860F6F01633}"/>
    <cellStyle name="Comma 3 3 3 2 2 3 4 4 3" xfId="36435" xr:uid="{340696F8-FD3A-4667-B100-E8403784D75C}"/>
    <cellStyle name="Comma 3 3 3 2 2 3 4 4 4" xfId="25670" xr:uid="{CAC52BF1-60A4-4218-96D8-B5DD9E90C64B}"/>
    <cellStyle name="Comma 3 3 3 2 2 3 4 5" xfId="8860" xr:uid="{44E10B91-99C0-40D1-95AB-5414516F56B8}"/>
    <cellStyle name="Comma 3 3 3 2 2 3 4 5 2" xfId="52451" xr:uid="{FF2DADA7-C20F-455E-A6D8-8A705426FAAD}"/>
    <cellStyle name="Comma 3 3 3 2 2 3 4 5 3" xfId="39061" xr:uid="{2D9B8B8B-322E-4F71-A336-6FDBD943E318}"/>
    <cellStyle name="Comma 3 3 3 2 2 3 4 6" xfId="11486" xr:uid="{E74714FF-73E8-4F4C-8C1C-3CE703FF7D70}"/>
    <cellStyle name="Comma 3 3 3 2 2 3 4 6 2" xfId="55076" xr:uid="{D8280DF8-9D12-45CB-A033-66B2D9419D9A}"/>
    <cellStyle name="Comma 3 3 3 2 2 3 4 6 3" xfId="41686" xr:uid="{DF95E73F-F7BB-4948-B89A-8CB15EC5A4F5}"/>
    <cellStyle name="Comma 3 3 3 2 2 3 4 7" xfId="14639" xr:uid="{35E0C9CE-70EC-4581-B782-D00AB68C7E7F}"/>
    <cellStyle name="Comma 3 3 3 2 2 3 4 7 2" xfId="44312" xr:uid="{6A48994C-97BA-45DB-A9C3-31850009D2DE}"/>
    <cellStyle name="Comma 3 3 3 2 2 3 4 8" xfId="57702" xr:uid="{E228C72E-80AC-490E-A3F7-6AE33FB17193}"/>
    <cellStyle name="Comma 3 3 3 2 2 3 4 9" xfId="60329" xr:uid="{B8F1C3F3-8643-40C0-93F7-1ECF269AD84E}"/>
    <cellStyle name="Comma 3 3 3 2 2 3 5" xfId="1261" xr:uid="{2E530E38-4F68-479E-84CF-3F5998DA105F}"/>
    <cellStyle name="Comma 3 3 3 2 2 3 5 10" xfId="20698" xr:uid="{93E74C16-FAC4-4514-AFEB-99762076FDF2}"/>
    <cellStyle name="Comma 3 3 3 2 2 3 5 2" xfId="6514" xr:uid="{D8A8D71C-E71D-4858-97EB-9EA7D7AA5A41}"/>
    <cellStyle name="Comma 3 3 3 2 2 3 5 2 2" xfId="18072" xr:uid="{18BEDC81-32CC-41AB-8244-FA9A928B9EF3}"/>
    <cellStyle name="Comma 3 3 3 2 2 3 5 2 2 2" xfId="47479" xr:uid="{ED66B836-5CF3-4E8D-ABAC-65CB31038102}"/>
    <cellStyle name="Comma 3 3 3 2 2 3 5 2 2 3" xfId="28576" xr:uid="{35D0D610-F2D9-484A-9650-6B6D65B0CD10}"/>
    <cellStyle name="Comma 3 3 3 2 2 3 5 2 3" xfId="34089" xr:uid="{62382C21-E28B-4CCA-A223-9E6821C09D28}"/>
    <cellStyle name="Comma 3 3 3 2 2 3 5 2 4" xfId="23324" xr:uid="{AFDD73CF-1451-4353-9178-65D99A9B6848}"/>
    <cellStyle name="Comma 3 3 3 2 2 3 5 3" xfId="3889" xr:uid="{1E1AFD3F-E302-47F6-9215-3113E25D09BB}"/>
    <cellStyle name="Comma 3 3 3 2 2 3 5 3 2" xfId="50105" xr:uid="{24100DEC-DD82-4DE0-B984-7D5279C1E128}"/>
    <cellStyle name="Comma 3 3 3 2 2 3 5 3 3" xfId="36715" xr:uid="{1F81DA89-4918-4883-AEED-9B588EB6A508}"/>
    <cellStyle name="Comma 3 3 3 2 2 3 5 3 4" xfId="25950" xr:uid="{4F8BEA0C-5ACC-4737-B2D9-4B510454F72C}"/>
    <cellStyle name="Comma 3 3 3 2 2 3 5 4" xfId="9140" xr:uid="{9C3A5667-756D-4DD4-8E4A-A4D8887CFE4D}"/>
    <cellStyle name="Comma 3 3 3 2 2 3 5 4 2" xfId="52731" xr:uid="{3B6AD02A-746F-451B-98AB-097E41FCA09D}"/>
    <cellStyle name="Comma 3 3 3 2 2 3 5 4 3" xfId="39341" xr:uid="{A090E425-96FB-4C2B-8A06-DEE1742CADEF}"/>
    <cellStyle name="Comma 3 3 3 2 2 3 5 5" xfId="11766" xr:uid="{7F54119E-09FF-4DF9-BA8B-81D556CFA71C}"/>
    <cellStyle name="Comma 3 3 3 2 2 3 5 5 2" xfId="55356" xr:uid="{6E46E110-1F99-469D-ABBF-2BE474546EF0}"/>
    <cellStyle name="Comma 3 3 3 2 2 3 5 5 3" xfId="41966" xr:uid="{0272D6DB-E35D-45A2-90E7-65E16641B4C2}"/>
    <cellStyle name="Comma 3 3 3 2 2 3 5 6" xfId="14919" xr:uid="{8565CCC6-1563-4514-90BA-E8B074ABBF23}"/>
    <cellStyle name="Comma 3 3 3 2 2 3 5 6 2" xfId="44592" xr:uid="{F0CA6EA0-910A-4CAC-8C53-5CC28785A962}"/>
    <cellStyle name="Comma 3 3 3 2 2 3 5 7" xfId="57982" xr:uid="{8FC5D367-C061-4885-9AD4-2BDF9664041F}"/>
    <cellStyle name="Comma 3 3 3 2 2 3 5 8" xfId="60609" xr:uid="{203DE23B-EFEF-4DF9-A622-22E9E9D5EC85}"/>
    <cellStyle name="Comma 3 3 3 2 2 3 5 9" xfId="31202" xr:uid="{3373EA08-C517-427C-A021-A5D3B0940F34}"/>
    <cellStyle name="Comma 3 3 3 2 2 3 6" xfId="1524" xr:uid="{6CC1AF94-2FF4-481B-AB8C-21BB574C14EF}"/>
    <cellStyle name="Comma 3 3 3 2 2 3 6 10" xfId="20960" xr:uid="{3733B1CE-A906-44EC-9BFB-953E0805A40A}"/>
    <cellStyle name="Comma 3 3 3 2 2 3 6 2" xfId="6776" xr:uid="{E821F20A-655A-4C5D-A677-FF8E607975F9}"/>
    <cellStyle name="Comma 3 3 3 2 2 3 6 2 2" xfId="18334" xr:uid="{A9905E94-821E-4409-82D2-239D66DCA1C8}"/>
    <cellStyle name="Comma 3 3 3 2 2 3 6 2 2 2" xfId="47741" xr:uid="{1DCD09E3-1026-418D-BB97-1F28893E2D0C}"/>
    <cellStyle name="Comma 3 3 3 2 2 3 6 2 2 3" xfId="28838" xr:uid="{36944F2E-EFE3-44F4-AA69-CAFCE9AA12D1}"/>
    <cellStyle name="Comma 3 3 3 2 2 3 6 2 3" xfId="34351" xr:uid="{29D1FA8A-32D0-4446-9509-DD639E078A3C}"/>
    <cellStyle name="Comma 3 3 3 2 2 3 6 2 4" xfId="23586" xr:uid="{2DBE7C85-09F7-47D3-BD3F-279C183AEB75}"/>
    <cellStyle name="Comma 3 3 3 2 2 3 6 3" xfId="4151" xr:uid="{A4CFCF5E-CA0B-4130-B45E-FCBCFC656E94}"/>
    <cellStyle name="Comma 3 3 3 2 2 3 6 3 2" xfId="50367" xr:uid="{C9613447-7EE4-42B0-80EC-3529210DC994}"/>
    <cellStyle name="Comma 3 3 3 2 2 3 6 3 3" xfId="36977" xr:uid="{9664F3B5-70BB-4F47-A8FA-4023D7201807}"/>
    <cellStyle name="Comma 3 3 3 2 2 3 6 3 4" xfId="26212" xr:uid="{5A2A8715-4C75-43EB-A035-E458BD399DFA}"/>
    <cellStyle name="Comma 3 3 3 2 2 3 6 4" xfId="9402" xr:uid="{C03117BA-17A0-4DE6-849C-2242CD24F102}"/>
    <cellStyle name="Comma 3 3 3 2 2 3 6 4 2" xfId="52993" xr:uid="{CB929B95-00C1-496B-8623-4AC723FF3F36}"/>
    <cellStyle name="Comma 3 3 3 2 2 3 6 4 3" xfId="39603" xr:uid="{0000DD59-93A0-4B22-A890-4926AADAB1A5}"/>
    <cellStyle name="Comma 3 3 3 2 2 3 6 5" xfId="12028" xr:uid="{68298189-5705-4163-815F-AE644CFCCA82}"/>
    <cellStyle name="Comma 3 3 3 2 2 3 6 5 2" xfId="55618" xr:uid="{30AB44CA-1529-4291-8588-E3F7A1A516F6}"/>
    <cellStyle name="Comma 3 3 3 2 2 3 6 5 3" xfId="42228" xr:uid="{1A37E751-01F4-4869-8F5B-F3EA6095DF29}"/>
    <cellStyle name="Comma 3 3 3 2 2 3 6 6" xfId="15181" xr:uid="{0B8F19B5-0929-42BF-A4CD-47F2398523A6}"/>
    <cellStyle name="Comma 3 3 3 2 2 3 6 6 2" xfId="44854" xr:uid="{C563AAFB-D1A4-47A8-B4C9-50923B7F0603}"/>
    <cellStyle name="Comma 3 3 3 2 2 3 6 7" xfId="58244" xr:uid="{2641BF97-3577-4D3D-BB77-5883D7B35B7E}"/>
    <cellStyle name="Comma 3 3 3 2 2 3 6 8" xfId="60871" xr:uid="{8F7904A1-53E6-4331-A045-EE022ACAAE89}"/>
    <cellStyle name="Comma 3 3 3 2 2 3 6 9" xfId="31464" xr:uid="{4CBE3C86-23B8-409D-833F-845C68736E0B}"/>
    <cellStyle name="Comma 3 3 3 2 2 3 7" xfId="2567" xr:uid="{FDC1A9DC-3FCC-42F3-B53A-29D8AC2E6592}"/>
    <cellStyle name="Comma 3 3 3 2 2 3 7 10" xfId="22002" xr:uid="{998E8176-ED89-4451-BE80-2E9F1EEEC810}"/>
    <cellStyle name="Comma 3 3 3 2 2 3 7 2" xfId="7818" xr:uid="{D3EBDC32-135F-46A5-9DA3-FBEB482AEC0A}"/>
    <cellStyle name="Comma 3 3 3 2 2 3 7 2 2" xfId="19376" xr:uid="{4B9F7913-0E29-491C-849E-97CE6323C19B}"/>
    <cellStyle name="Comma 3 3 3 2 2 3 7 2 2 2" xfId="48783" xr:uid="{244D7DFC-31FD-47B5-9891-9BBFEBCF77DF}"/>
    <cellStyle name="Comma 3 3 3 2 2 3 7 2 2 3" xfId="29880" xr:uid="{57576690-BF35-46C5-97E1-ACF70CE54A6D}"/>
    <cellStyle name="Comma 3 3 3 2 2 3 7 2 3" xfId="35393" xr:uid="{4052823B-EEE2-4917-A8E8-9714B2FD779F}"/>
    <cellStyle name="Comma 3 3 3 2 2 3 7 2 4" xfId="24628" xr:uid="{1B9EED84-B536-4681-8639-99D7E49CEA37}"/>
    <cellStyle name="Comma 3 3 3 2 2 3 7 3" xfId="5193" xr:uid="{B8D3B776-7531-4B2F-8746-170B43C85562}"/>
    <cellStyle name="Comma 3 3 3 2 2 3 7 3 2" xfId="51409" xr:uid="{0F85E0A5-E1C0-434F-9CA9-346BCCD1F1B6}"/>
    <cellStyle name="Comma 3 3 3 2 2 3 7 3 3" xfId="38019" xr:uid="{DF82FF35-A77B-4C54-BFE1-29D9D94ACA7B}"/>
    <cellStyle name="Comma 3 3 3 2 2 3 7 3 4" xfId="27254" xr:uid="{214863C6-FDB1-4942-ADF1-FE7154AC2AB8}"/>
    <cellStyle name="Comma 3 3 3 2 2 3 7 4" xfId="10444" xr:uid="{7A5D486F-1174-4B10-A14D-41B632FE4893}"/>
    <cellStyle name="Comma 3 3 3 2 2 3 7 4 2" xfId="54035" xr:uid="{EBCDF869-6665-4D37-A4A9-7C5D9589ECAE}"/>
    <cellStyle name="Comma 3 3 3 2 2 3 7 4 3" xfId="40645" xr:uid="{11D170D0-5E19-47FD-8579-47F8A96C9A0B}"/>
    <cellStyle name="Comma 3 3 3 2 2 3 7 5" xfId="13070" xr:uid="{2FADADBD-D015-4B89-B6FD-3E7BCBB65D1E}"/>
    <cellStyle name="Comma 3 3 3 2 2 3 7 5 2" xfId="56660" xr:uid="{0BA67444-86A2-48F5-902B-8B371460F4C1}"/>
    <cellStyle name="Comma 3 3 3 2 2 3 7 5 3" xfId="43270" xr:uid="{AD2B649F-47AE-4359-B1BC-5D99F0F6CDE1}"/>
    <cellStyle name="Comma 3 3 3 2 2 3 7 6" xfId="16223" xr:uid="{173C737B-4C81-41D5-80C2-C2DCD2E752C0}"/>
    <cellStyle name="Comma 3 3 3 2 2 3 7 6 2" xfId="45896" xr:uid="{2CB72013-FC93-4745-A422-FF6B33F3E86B}"/>
    <cellStyle name="Comma 3 3 3 2 2 3 7 7" xfId="59286" xr:uid="{EF8FAB3E-1020-4041-AF0F-9754886494FD}"/>
    <cellStyle name="Comma 3 3 3 2 2 3 7 8" xfId="61913" xr:uid="{FC87158B-85A7-46C0-BBC2-0E2D977020DD}"/>
    <cellStyle name="Comma 3 3 3 2 2 3 7 9" xfId="32506" xr:uid="{33C5C53E-D503-427B-99B2-46334C7F5C64}"/>
    <cellStyle name="Comma 3 3 3 2 2 3 8" xfId="5454" xr:uid="{DC4D16B0-96D9-4868-B992-D38BAF824FCF}"/>
    <cellStyle name="Comma 3 3 3 2 2 3 8 2" xfId="17012" xr:uid="{36E1AF96-123A-48DB-AC5D-B5D2C9273823}"/>
    <cellStyle name="Comma 3 3 3 2 2 3 8 2 2" xfId="46158" xr:uid="{CBCA1D6F-56E5-44E0-858A-063E9C8696F6}"/>
    <cellStyle name="Comma 3 3 3 2 2 3 8 2 3" xfId="27516" xr:uid="{FC786980-2B14-4E22-890D-500A700DB074}"/>
    <cellStyle name="Comma 3 3 3 2 2 3 8 3" xfId="13859" xr:uid="{A073C5EC-607F-4E87-A3BC-A965F2298F00}"/>
    <cellStyle name="Comma 3 3 3 2 2 3 8 3 2" xfId="32768" xr:uid="{9BC15F3E-7373-4263-8E46-A8242F9ECFAF}"/>
    <cellStyle name="Comma 3 3 3 2 2 3 8 4" xfId="22264" xr:uid="{E2493932-FFB1-4AED-A348-54D0FED309BA}"/>
    <cellStyle name="Comma 3 3 3 2 2 3 9" xfId="2829" xr:uid="{FDA46EA4-7190-4EF9-B46A-9DB507FC4195}"/>
    <cellStyle name="Comma 3 3 3 2 2 3 9 2" xfId="16484" xr:uid="{ACDA2589-9080-4ADC-AC45-5F44B8A4022A}"/>
    <cellStyle name="Comma 3 3 3 2 2 3 9 2 2" xfId="46419" xr:uid="{38A24B18-696B-410D-BBAF-6456DC796FEB}"/>
    <cellStyle name="Comma 3 3 3 2 2 3 9 3" xfId="33029" xr:uid="{81F21E1F-324D-4073-AD67-238EDF62BF1C}"/>
    <cellStyle name="Comma 3 3 3 2 2 3 9 4" xfId="24890" xr:uid="{CFA0EDED-15C5-4273-92E9-12669D668EF2}"/>
    <cellStyle name="Comma 3 3 3 2 2 4" xfId="323" xr:uid="{00000000-0005-0000-0000-0000FA000000}"/>
    <cellStyle name="Comma 3 3 3 2 2 4 10" xfId="30264" xr:uid="{ADE8FC12-43C8-4034-B1E9-4972EA6DBA2B}"/>
    <cellStyle name="Comma 3 3 3 2 2 4 11" xfId="19760" xr:uid="{947CCCD9-989A-4223-8509-051BD74558F8}"/>
    <cellStyle name="Comma 3 3 3 2 2 4 2" xfId="1646" xr:uid="{E9887481-AD4F-4810-803A-E052EE812A67}"/>
    <cellStyle name="Comma 3 3 3 2 2 4 2 10" xfId="21082" xr:uid="{314B279F-045E-4148-81CC-CA124031A9B5}"/>
    <cellStyle name="Comma 3 3 3 2 2 4 2 2" xfId="6898" xr:uid="{A8DF734C-2905-43CC-8BE0-B855FC8EC550}"/>
    <cellStyle name="Comma 3 3 3 2 2 4 2 2 2" xfId="18456" xr:uid="{1B8349E2-CBA1-4F6B-937B-E35EE333F4C6}"/>
    <cellStyle name="Comma 3 3 3 2 2 4 2 2 2 2" xfId="47863" xr:uid="{DB8FBB66-9491-454F-9EBD-65159CFC84AC}"/>
    <cellStyle name="Comma 3 3 3 2 2 4 2 2 2 3" xfId="28960" xr:uid="{429FEC35-21F1-4448-A06A-703B95F65046}"/>
    <cellStyle name="Comma 3 3 3 2 2 4 2 2 3" xfId="34473" xr:uid="{DD8590F1-3654-4EBA-A797-5C16177E310B}"/>
    <cellStyle name="Comma 3 3 3 2 2 4 2 2 4" xfId="23708" xr:uid="{D922273A-10F2-498E-BDF9-E24B8036E6D8}"/>
    <cellStyle name="Comma 3 3 3 2 2 4 2 3" xfId="4273" xr:uid="{E18B92B0-8D11-4494-A027-CC7F2258156E}"/>
    <cellStyle name="Comma 3 3 3 2 2 4 2 3 2" xfId="50489" xr:uid="{9C2C2A74-29B2-4115-96CB-60024053423A}"/>
    <cellStyle name="Comma 3 3 3 2 2 4 2 3 3" xfId="37099" xr:uid="{D0F53DB7-EBD6-4B0D-A596-26C9CA4F2F3E}"/>
    <cellStyle name="Comma 3 3 3 2 2 4 2 3 4" xfId="26334" xr:uid="{85149B3D-D055-4128-930F-7BBB79D53136}"/>
    <cellStyle name="Comma 3 3 3 2 2 4 2 4" xfId="9524" xr:uid="{D3888E62-47E0-4B48-9C6C-699E49F71CE8}"/>
    <cellStyle name="Comma 3 3 3 2 2 4 2 4 2" xfId="53115" xr:uid="{B7F727B9-2B93-4178-B019-28B8274BB89B}"/>
    <cellStyle name="Comma 3 3 3 2 2 4 2 4 3" xfId="39725" xr:uid="{959B0101-1A26-4A4E-8ADD-1079701657F7}"/>
    <cellStyle name="Comma 3 3 3 2 2 4 2 5" xfId="12150" xr:uid="{AC0C26AB-9EB8-44FC-BE44-A042A4D2A092}"/>
    <cellStyle name="Comma 3 3 3 2 2 4 2 5 2" xfId="55740" xr:uid="{FB5C429E-B64F-4AAD-8374-BA4F8C25FE6B}"/>
    <cellStyle name="Comma 3 3 3 2 2 4 2 5 3" xfId="42350" xr:uid="{0035EE92-D2B5-4B1D-A72C-45233DD2DA81}"/>
    <cellStyle name="Comma 3 3 3 2 2 4 2 6" xfId="15303" xr:uid="{5CAC2A14-BFFF-4DAB-B27B-9A63564B1738}"/>
    <cellStyle name="Comma 3 3 3 2 2 4 2 6 2" xfId="44976" xr:uid="{9A115617-9E99-4815-8D69-AFCEEE5907D7}"/>
    <cellStyle name="Comma 3 3 3 2 2 4 2 7" xfId="58366" xr:uid="{E06611B6-1FF2-4DF7-87BD-A10681C33A13}"/>
    <cellStyle name="Comma 3 3 3 2 2 4 2 8" xfId="60993" xr:uid="{CF46A972-6A24-4838-BEEC-0A0CAC4CFBAF}"/>
    <cellStyle name="Comma 3 3 3 2 2 4 2 9" xfId="31586" xr:uid="{E2A3DF22-9EFD-4383-A2E8-1C867850E38A}"/>
    <cellStyle name="Comma 3 3 3 2 2 4 3" xfId="5576" xr:uid="{29FF6601-AAF0-4721-BAB8-58430749BB4B}"/>
    <cellStyle name="Comma 3 3 3 2 2 4 3 2" xfId="17134" xr:uid="{0B83127F-6B18-4CD1-8C39-48FF969CC9B3}"/>
    <cellStyle name="Comma 3 3 3 2 2 4 3 2 2" xfId="46541" xr:uid="{4E7B73B4-8C0F-4CDA-880A-7CF5598E9D22}"/>
    <cellStyle name="Comma 3 3 3 2 2 4 3 2 3" xfId="27638" xr:uid="{02093F61-A416-4993-9725-95BDC82A51A6}"/>
    <cellStyle name="Comma 3 3 3 2 2 4 3 3" xfId="13981" xr:uid="{625B34A2-046F-4B55-A6C5-2D53D808C373}"/>
    <cellStyle name="Comma 3 3 3 2 2 4 3 3 2" xfId="33151" xr:uid="{3B47CBDA-2C3A-4C27-94C9-6F5AD2AEA573}"/>
    <cellStyle name="Comma 3 3 3 2 2 4 3 4" xfId="22386" xr:uid="{814303D5-1C88-494D-94EA-79F451ED530F}"/>
    <cellStyle name="Comma 3 3 3 2 2 4 4" xfId="2951" xr:uid="{17F5CF8C-6C38-4F32-BBDB-0848E0DF38F4}"/>
    <cellStyle name="Comma 3 3 3 2 2 4 4 2" xfId="16606" xr:uid="{765E1EBB-F15A-41A7-A64E-A9E2E57DB1F1}"/>
    <cellStyle name="Comma 3 3 3 2 2 4 4 2 2" xfId="49167" xr:uid="{B204B60E-6B7D-45D2-9415-68B9232C90B2}"/>
    <cellStyle name="Comma 3 3 3 2 2 4 4 3" xfId="35777" xr:uid="{726F7518-74B9-4AD5-B046-2A51B55FD4E8}"/>
    <cellStyle name="Comma 3 3 3 2 2 4 4 4" xfId="25012" xr:uid="{5116C325-EFDE-44A1-A980-DCE25C13BA73}"/>
    <cellStyle name="Comma 3 3 3 2 2 4 5" xfId="8202" xr:uid="{AE367DDD-D3E8-41D7-A9F8-6526D9FBBB53}"/>
    <cellStyle name="Comma 3 3 3 2 2 4 5 2" xfId="51793" xr:uid="{1F21610C-1B55-479F-900A-ADE13085894E}"/>
    <cellStyle name="Comma 3 3 3 2 2 4 5 3" xfId="38403" xr:uid="{10E70AC6-7EE8-4687-920E-21840098F5C1}"/>
    <cellStyle name="Comma 3 3 3 2 2 4 6" xfId="10828" xr:uid="{0FF03770-0F81-4E9F-95B6-7F1EDC7986EE}"/>
    <cellStyle name="Comma 3 3 3 2 2 4 6 2" xfId="54418" xr:uid="{70E09C02-AA2F-4014-AAF8-1B7705A2F40D}"/>
    <cellStyle name="Comma 3 3 3 2 2 4 6 3" xfId="41028" xr:uid="{47CBCD91-B693-4714-AC67-1BD29064F220}"/>
    <cellStyle name="Comma 3 3 3 2 2 4 7" xfId="13453" xr:uid="{44F2E1A5-D115-4C0A-8259-CD2B75A19255}"/>
    <cellStyle name="Comma 3 3 3 2 2 4 7 2" xfId="43654" xr:uid="{E224BE77-105C-413F-8E5B-3B75AE724EFD}"/>
    <cellStyle name="Comma 3 3 3 2 2 4 8" xfId="57044" xr:uid="{31FC3162-BD63-400F-A943-B4E048559A1F}"/>
    <cellStyle name="Comma 3 3 3 2 2 4 9" xfId="59671" xr:uid="{71C3E3B2-A974-45C2-A691-1BF8B2051442}"/>
    <cellStyle name="Comma 3 3 3 2 2 5" xfId="583" xr:uid="{00000000-0005-0000-0000-0000FB000000}"/>
    <cellStyle name="Comma 3 3 3 2 2 5 10" xfId="30524" xr:uid="{7056FFB1-1BF4-4A97-B02C-0C012D8061C4}"/>
    <cellStyle name="Comma 3 3 3 2 2 5 11" xfId="20020" xr:uid="{12728BEB-9B4F-4AE2-93D7-FE10192C96BD}"/>
    <cellStyle name="Comma 3 3 3 2 2 5 2" xfId="1906" xr:uid="{078EC6A4-E54E-42D0-8780-689C72FFA368}"/>
    <cellStyle name="Comma 3 3 3 2 2 5 2 10" xfId="21342" xr:uid="{5394942B-E2AA-447F-BF9E-72233FBE4A6B}"/>
    <cellStyle name="Comma 3 3 3 2 2 5 2 2" xfId="7158" xr:uid="{326DD51B-D6AB-4FF7-ADD0-95A9E5BA7DD7}"/>
    <cellStyle name="Comma 3 3 3 2 2 5 2 2 2" xfId="18716" xr:uid="{72B71FF3-C5DA-4B6D-8CC9-3EE2C338DA79}"/>
    <cellStyle name="Comma 3 3 3 2 2 5 2 2 2 2" xfId="48123" xr:uid="{D9BE5056-5492-4298-A4E4-55B285B51A9D}"/>
    <cellStyle name="Comma 3 3 3 2 2 5 2 2 2 3" xfId="29220" xr:uid="{D2463655-2626-49D9-83AF-826E6604CDEC}"/>
    <cellStyle name="Comma 3 3 3 2 2 5 2 2 3" xfId="34733" xr:uid="{F7032597-2921-46E9-9474-B9FFF9C9C6CE}"/>
    <cellStyle name="Comma 3 3 3 2 2 5 2 2 4" xfId="23968" xr:uid="{8FF469E5-9B39-4AFD-9312-94DD09E2A3E2}"/>
    <cellStyle name="Comma 3 3 3 2 2 5 2 3" xfId="4533" xr:uid="{47A371B0-0C49-4778-9DC3-A316E141F128}"/>
    <cellStyle name="Comma 3 3 3 2 2 5 2 3 2" xfId="50749" xr:uid="{CBEAF52F-3669-4ECF-92C8-1764E6A3C54D}"/>
    <cellStyle name="Comma 3 3 3 2 2 5 2 3 3" xfId="37359" xr:uid="{E622862E-4E72-4300-AE57-DD063DC4CE38}"/>
    <cellStyle name="Comma 3 3 3 2 2 5 2 3 4" xfId="26594" xr:uid="{7E678259-2227-4433-9894-85865107C049}"/>
    <cellStyle name="Comma 3 3 3 2 2 5 2 4" xfId="9784" xr:uid="{2DA1082B-3799-4017-BE12-C83796136D0B}"/>
    <cellStyle name="Comma 3 3 3 2 2 5 2 4 2" xfId="53375" xr:uid="{0FEF75EC-8EF6-4198-A2E3-70BB0C03A897}"/>
    <cellStyle name="Comma 3 3 3 2 2 5 2 4 3" xfId="39985" xr:uid="{861ED3EA-C974-4B9A-B50F-E1DF920DAE9A}"/>
    <cellStyle name="Comma 3 3 3 2 2 5 2 5" xfId="12410" xr:uid="{72CF5CB9-BD13-4234-8C45-3F555F4A873B}"/>
    <cellStyle name="Comma 3 3 3 2 2 5 2 5 2" xfId="56000" xr:uid="{54CC0420-A35C-4F51-AC4D-F961060D6CED}"/>
    <cellStyle name="Comma 3 3 3 2 2 5 2 5 3" xfId="42610" xr:uid="{E3B6BB4C-65F3-482C-B327-2F3519D06DA5}"/>
    <cellStyle name="Comma 3 3 3 2 2 5 2 6" xfId="15563" xr:uid="{C749EAE1-5A75-4CFC-877D-F36E26DF177C}"/>
    <cellStyle name="Comma 3 3 3 2 2 5 2 6 2" xfId="45236" xr:uid="{02E42FA8-9F03-4F07-87CB-B2E4EC721F86}"/>
    <cellStyle name="Comma 3 3 3 2 2 5 2 7" xfId="58626" xr:uid="{F5D7B8B4-20F1-4678-AE70-415DEFBA22E0}"/>
    <cellStyle name="Comma 3 3 3 2 2 5 2 8" xfId="61253" xr:uid="{9D79EC00-762C-4FDE-8DDD-B324183A8432}"/>
    <cellStyle name="Comma 3 3 3 2 2 5 2 9" xfId="31846" xr:uid="{4079202B-046A-488A-A4B5-88C0EE2B5F0E}"/>
    <cellStyle name="Comma 3 3 3 2 2 5 3" xfId="5836" xr:uid="{D1EC3E4F-3512-4E8F-A6FC-FBCB153B4EE5}"/>
    <cellStyle name="Comma 3 3 3 2 2 5 3 2" xfId="17394" xr:uid="{8810DE56-6F11-48FB-8C5D-A83FCF4FFBEE}"/>
    <cellStyle name="Comma 3 3 3 2 2 5 3 2 2" xfId="46801" xr:uid="{3B766555-00CF-45AC-A617-FC913E07DA29}"/>
    <cellStyle name="Comma 3 3 3 2 2 5 3 2 3" xfId="27898" xr:uid="{D48F7F95-43F4-47D1-BF67-10AB6FFDEA14}"/>
    <cellStyle name="Comma 3 3 3 2 2 5 3 3" xfId="33411" xr:uid="{4D2DF9C4-32EF-4621-A761-357E00A6C339}"/>
    <cellStyle name="Comma 3 3 3 2 2 5 3 4" xfId="22646" xr:uid="{A489FBF5-F591-4A46-AE6B-95A47BAA267D}"/>
    <cellStyle name="Comma 3 3 3 2 2 5 4" xfId="3211" xr:uid="{3D50EC56-F4D1-4086-9240-F2AAA653029A}"/>
    <cellStyle name="Comma 3 3 3 2 2 5 4 2" xfId="49427" xr:uid="{AEF87AAA-0B77-46AA-A130-2E408984713E}"/>
    <cellStyle name="Comma 3 3 3 2 2 5 4 3" xfId="36037" xr:uid="{AA4B2CE0-9132-461D-828B-9494722B8C15}"/>
    <cellStyle name="Comma 3 3 3 2 2 5 4 4" xfId="25272" xr:uid="{A966012F-A2C5-4926-8813-F9490177F705}"/>
    <cellStyle name="Comma 3 3 3 2 2 5 5" xfId="8462" xr:uid="{58496366-055F-4676-96F5-03437A36E2A5}"/>
    <cellStyle name="Comma 3 3 3 2 2 5 5 2" xfId="52053" xr:uid="{7A90363D-D3F6-49DE-BB1D-F014715A7510}"/>
    <cellStyle name="Comma 3 3 3 2 2 5 5 3" xfId="38663" xr:uid="{CB14EB53-5AC8-427C-A0C3-D599142722B1}"/>
    <cellStyle name="Comma 3 3 3 2 2 5 6" xfId="11088" xr:uid="{55708C5A-FEA0-4B8A-BB05-9F2120898336}"/>
    <cellStyle name="Comma 3 3 3 2 2 5 6 2" xfId="54678" xr:uid="{E2237A2D-0370-433F-882E-D10F80BF6CF8}"/>
    <cellStyle name="Comma 3 3 3 2 2 5 6 3" xfId="41288" xr:uid="{4CD3D99A-F81C-427D-8BA6-A4C301E2424A}"/>
    <cellStyle name="Comma 3 3 3 2 2 5 7" xfId="14241" xr:uid="{379E12FD-F3DA-4DE6-BB2C-2AADE89CD8F1}"/>
    <cellStyle name="Comma 3 3 3 2 2 5 7 2" xfId="43914" xr:uid="{290A48EF-1AFF-43B8-85D8-8881081366F0}"/>
    <cellStyle name="Comma 3 3 3 2 2 5 8" xfId="57304" xr:uid="{E3E6E88C-D698-4178-AE90-F8FED6ACF467}"/>
    <cellStyle name="Comma 3 3 3 2 2 5 9" xfId="59931" xr:uid="{46FED24E-AB95-42AD-9D1E-CE6E09D5A241}"/>
    <cellStyle name="Comma 3 3 3 2 2 6" xfId="843" xr:uid="{00000000-0005-0000-0000-0000FC000000}"/>
    <cellStyle name="Comma 3 3 3 2 2 6 10" xfId="30784" xr:uid="{66AC83B7-C39A-45DC-92A9-14C5ABF16823}"/>
    <cellStyle name="Comma 3 3 3 2 2 6 11" xfId="20280" xr:uid="{79B9E7EE-6259-4C90-91B7-9272A007B0D2}"/>
    <cellStyle name="Comma 3 3 3 2 2 6 2" xfId="2166" xr:uid="{C617AEC7-E97F-4493-AC00-134B4F99530D}"/>
    <cellStyle name="Comma 3 3 3 2 2 6 2 10" xfId="21602" xr:uid="{AEFFF4EF-5E45-45D0-9D3B-78333E83AB09}"/>
    <cellStyle name="Comma 3 3 3 2 2 6 2 2" xfId="7418" xr:uid="{47B41D7B-17C4-44E1-8F10-9F3E2D834C16}"/>
    <cellStyle name="Comma 3 3 3 2 2 6 2 2 2" xfId="18976" xr:uid="{42146FC7-70CC-4702-852A-32AB07B44535}"/>
    <cellStyle name="Comma 3 3 3 2 2 6 2 2 2 2" xfId="48383" xr:uid="{F8261E31-0F12-4E7D-8ECB-332773819462}"/>
    <cellStyle name="Comma 3 3 3 2 2 6 2 2 2 3" xfId="29480" xr:uid="{CEC1E177-93C7-413F-ACCB-1538DC507609}"/>
    <cellStyle name="Comma 3 3 3 2 2 6 2 2 3" xfId="34993" xr:uid="{A4426644-DECE-4FC4-B216-147721B424D1}"/>
    <cellStyle name="Comma 3 3 3 2 2 6 2 2 4" xfId="24228" xr:uid="{B1032F48-FFF5-4F20-8A5F-B742950B9CD2}"/>
    <cellStyle name="Comma 3 3 3 2 2 6 2 3" xfId="4793" xr:uid="{7D37116D-8731-402C-95B7-E7939649214B}"/>
    <cellStyle name="Comma 3 3 3 2 2 6 2 3 2" xfId="51009" xr:uid="{341245DA-BCC0-40AD-A733-5045E74D26D4}"/>
    <cellStyle name="Comma 3 3 3 2 2 6 2 3 3" xfId="37619" xr:uid="{B2C82C1A-6937-4FA7-B0A7-C1F79212E1A6}"/>
    <cellStyle name="Comma 3 3 3 2 2 6 2 3 4" xfId="26854" xr:uid="{C598B240-FFB1-41F1-B4FB-957BC77605F6}"/>
    <cellStyle name="Comma 3 3 3 2 2 6 2 4" xfId="10044" xr:uid="{8249EDF5-7CD3-40F3-94F9-35EDB2DE4AC7}"/>
    <cellStyle name="Comma 3 3 3 2 2 6 2 4 2" xfId="53635" xr:uid="{ADC28AF3-F598-4C2D-BFAF-1D4CEECE20B9}"/>
    <cellStyle name="Comma 3 3 3 2 2 6 2 4 3" xfId="40245" xr:uid="{9FA0489B-8F9F-4E9F-A6F8-B994CFF0E4C9}"/>
    <cellStyle name="Comma 3 3 3 2 2 6 2 5" xfId="12670" xr:uid="{4BFEC448-6C09-48A3-B417-8446A1984AEE}"/>
    <cellStyle name="Comma 3 3 3 2 2 6 2 5 2" xfId="56260" xr:uid="{C4B864A0-69F3-44D7-A72F-02529ED520D6}"/>
    <cellStyle name="Comma 3 3 3 2 2 6 2 5 3" xfId="42870" xr:uid="{B89D0806-06CB-42D1-8A46-F7756762AA06}"/>
    <cellStyle name="Comma 3 3 3 2 2 6 2 6" xfId="15823" xr:uid="{6A8F3B82-A97E-48F9-A1CB-299B31C4B958}"/>
    <cellStyle name="Comma 3 3 3 2 2 6 2 6 2" xfId="45496" xr:uid="{A452C032-B710-4F25-BAD4-29173E726CC0}"/>
    <cellStyle name="Comma 3 3 3 2 2 6 2 7" xfId="58886" xr:uid="{A56B2BA2-A377-428C-AEAE-0F1CCDA33294}"/>
    <cellStyle name="Comma 3 3 3 2 2 6 2 8" xfId="61513" xr:uid="{BB749237-3E3F-45C3-9233-CCB42FC0F162}"/>
    <cellStyle name="Comma 3 3 3 2 2 6 2 9" xfId="32106" xr:uid="{8E604F1D-E6B5-4BBC-BFE8-E69635449C58}"/>
    <cellStyle name="Comma 3 3 3 2 2 6 3" xfId="6096" xr:uid="{FA467EAB-BA13-4017-853C-48D4A005C653}"/>
    <cellStyle name="Comma 3 3 3 2 2 6 3 2" xfId="17654" xr:uid="{B3B53015-8265-4C91-911E-5CBF10141419}"/>
    <cellStyle name="Comma 3 3 3 2 2 6 3 2 2" xfId="47061" xr:uid="{0CE2B537-07F5-4CED-BBDB-FBF3EA967D6C}"/>
    <cellStyle name="Comma 3 3 3 2 2 6 3 2 3" xfId="28158" xr:uid="{2BF18A7F-C499-427E-B150-58B032F9F27C}"/>
    <cellStyle name="Comma 3 3 3 2 2 6 3 3" xfId="33671" xr:uid="{A07B8C01-EA95-4584-BCA4-BFAB724BB9E5}"/>
    <cellStyle name="Comma 3 3 3 2 2 6 3 4" xfId="22906" xr:uid="{762C65B2-7AAA-4573-8FB4-D0A1A4F1512A}"/>
    <cellStyle name="Comma 3 3 3 2 2 6 4" xfId="3471" xr:uid="{B56A748C-04E9-4519-8E61-CDF25837D773}"/>
    <cellStyle name="Comma 3 3 3 2 2 6 4 2" xfId="49687" xr:uid="{FDAD99D0-F782-4242-83D8-EF058A262550}"/>
    <cellStyle name="Comma 3 3 3 2 2 6 4 3" xfId="36297" xr:uid="{19917239-A836-4A3E-927C-060C31D7F83C}"/>
    <cellStyle name="Comma 3 3 3 2 2 6 4 4" xfId="25532" xr:uid="{321511CB-9B25-4734-8CE7-CE35791EE016}"/>
    <cellStyle name="Comma 3 3 3 2 2 6 5" xfId="8722" xr:uid="{4B77C64D-E843-412C-8CF2-E9C956986E36}"/>
    <cellStyle name="Comma 3 3 3 2 2 6 5 2" xfId="52313" xr:uid="{F2C8820F-9BFD-4876-87A1-1F0BEFCC96E0}"/>
    <cellStyle name="Comma 3 3 3 2 2 6 5 3" xfId="38923" xr:uid="{F4663960-94A1-4203-AAE1-19F03F2BCAA1}"/>
    <cellStyle name="Comma 3 3 3 2 2 6 6" xfId="11348" xr:uid="{BABAC784-7745-4C95-85F7-D62FE4F23C12}"/>
    <cellStyle name="Comma 3 3 3 2 2 6 6 2" xfId="54938" xr:uid="{FBC25744-56FB-413E-B7C7-AEA71479BD73}"/>
    <cellStyle name="Comma 3 3 3 2 2 6 6 3" xfId="41548" xr:uid="{EAC6A00E-AFCC-4F93-BCD5-7DBB13438C7D}"/>
    <cellStyle name="Comma 3 3 3 2 2 6 7" xfId="14501" xr:uid="{44AE9546-24E9-4C14-89D8-A8734FF52598}"/>
    <cellStyle name="Comma 3 3 3 2 2 6 7 2" xfId="44174" xr:uid="{132D3011-331A-4B8C-9F18-EAA9332151E8}"/>
    <cellStyle name="Comma 3 3 3 2 2 6 8" xfId="57564" xr:uid="{598F7F51-FD33-4759-8EC5-B61F3E1293BD}"/>
    <cellStyle name="Comma 3 3 3 2 2 6 9" xfId="60191" xr:uid="{4CCFA2C9-8215-4559-8AB7-CD3819AA8C60}"/>
    <cellStyle name="Comma 3 3 3 2 2 7" xfId="1123" xr:uid="{FCA2E517-8448-4BAE-9C53-C358B8EF0328}"/>
    <cellStyle name="Comma 3 3 3 2 2 7 10" xfId="20560" xr:uid="{DBC5161D-4C2F-4A86-B551-0CD234DF208D}"/>
    <cellStyle name="Comma 3 3 3 2 2 7 2" xfId="6376" xr:uid="{D486CB03-63D8-42CB-B451-2F79184CAA6B}"/>
    <cellStyle name="Comma 3 3 3 2 2 7 2 2" xfId="17934" xr:uid="{88C008D1-41E0-4B14-B7ED-094359D8A4F5}"/>
    <cellStyle name="Comma 3 3 3 2 2 7 2 2 2" xfId="47341" xr:uid="{10376B2D-4E1D-495A-9BB7-7E1BAA291E3D}"/>
    <cellStyle name="Comma 3 3 3 2 2 7 2 2 3" xfId="28438" xr:uid="{E6D0CA9A-324E-4180-83C1-D9C1B63E20EF}"/>
    <cellStyle name="Comma 3 3 3 2 2 7 2 3" xfId="33951" xr:uid="{20C4E343-C3D4-4F1E-9382-7A68916C7896}"/>
    <cellStyle name="Comma 3 3 3 2 2 7 2 4" xfId="23186" xr:uid="{5605D698-8CC3-45F9-9CF2-434C4FA73254}"/>
    <cellStyle name="Comma 3 3 3 2 2 7 3" xfId="3751" xr:uid="{EEAF0627-A3E7-4425-918B-B1F6FF44D69C}"/>
    <cellStyle name="Comma 3 3 3 2 2 7 3 2" xfId="49967" xr:uid="{709899C1-BE2A-4835-B55B-10C34B22D523}"/>
    <cellStyle name="Comma 3 3 3 2 2 7 3 3" xfId="36577" xr:uid="{8A3D84C1-1819-46C8-8C00-BDFEA1B91B51}"/>
    <cellStyle name="Comma 3 3 3 2 2 7 3 4" xfId="25812" xr:uid="{501995A0-AB8A-4067-B927-C97AE77976A9}"/>
    <cellStyle name="Comma 3 3 3 2 2 7 4" xfId="9002" xr:uid="{E8F892A9-ED3D-4BF0-B1E6-7BD78FEB11D8}"/>
    <cellStyle name="Comma 3 3 3 2 2 7 4 2" xfId="52593" xr:uid="{F41375CD-403E-45C3-8FF6-96208132F370}"/>
    <cellStyle name="Comma 3 3 3 2 2 7 4 3" xfId="39203" xr:uid="{75E57B1F-14DC-49AE-B42D-840A42AE05A6}"/>
    <cellStyle name="Comma 3 3 3 2 2 7 5" xfId="11628" xr:uid="{D1968761-5893-471B-861E-396B3F516322}"/>
    <cellStyle name="Comma 3 3 3 2 2 7 5 2" xfId="55218" xr:uid="{93B8F2ED-BB26-4D66-B1B0-D01B45964D96}"/>
    <cellStyle name="Comma 3 3 3 2 2 7 5 3" xfId="41828" xr:uid="{D6AA20B3-D367-441A-BB2E-4028E61974CD}"/>
    <cellStyle name="Comma 3 3 3 2 2 7 6" xfId="14781" xr:uid="{D6C27586-7A6A-4BEA-8A13-654DE32BC051}"/>
    <cellStyle name="Comma 3 3 3 2 2 7 6 2" xfId="44454" xr:uid="{515FBAFC-283A-4750-9B9B-73DBE1923E6B}"/>
    <cellStyle name="Comma 3 3 3 2 2 7 7" xfId="57844" xr:uid="{63634D02-B43B-4E4B-9C4F-786CD89CEC2F}"/>
    <cellStyle name="Comma 3 3 3 2 2 7 8" xfId="60471" xr:uid="{5E322A8E-5C77-48EC-8688-E50E46FC4672}"/>
    <cellStyle name="Comma 3 3 3 2 2 7 9" xfId="31064" xr:uid="{90FDD2A7-A581-4147-90C9-87F279A533BC}"/>
    <cellStyle name="Comma 3 3 3 2 2 8" xfId="1386" xr:uid="{1161EE26-2420-4B13-BAAD-D6A8BFC9905F}"/>
    <cellStyle name="Comma 3 3 3 2 2 8 10" xfId="20822" xr:uid="{E23BF173-FDFE-4FC7-B429-96017ACEF53D}"/>
    <cellStyle name="Comma 3 3 3 2 2 8 2" xfId="6638" xr:uid="{0D54A45D-72EA-44BE-A10D-D5F1750F82A7}"/>
    <cellStyle name="Comma 3 3 3 2 2 8 2 2" xfId="18196" xr:uid="{36D46538-15A7-4D05-BD0D-24632EF2DBD3}"/>
    <cellStyle name="Comma 3 3 3 2 2 8 2 2 2" xfId="47603" xr:uid="{B620ED50-075C-4121-B8AE-FEBBC582902D}"/>
    <cellStyle name="Comma 3 3 3 2 2 8 2 2 3" xfId="28700" xr:uid="{C9CE51E3-D017-4263-AFCA-25E6B2181579}"/>
    <cellStyle name="Comma 3 3 3 2 2 8 2 3" xfId="34213" xr:uid="{AF2C85B1-8167-4E1D-B44D-37046629AC03}"/>
    <cellStyle name="Comma 3 3 3 2 2 8 2 4" xfId="23448" xr:uid="{9A5D2FDE-A6C8-4EC6-A581-F312CDA557C1}"/>
    <cellStyle name="Comma 3 3 3 2 2 8 3" xfId="4013" xr:uid="{AA7EB951-B2FC-4168-8294-9171BDB3C0B7}"/>
    <cellStyle name="Comma 3 3 3 2 2 8 3 2" xfId="50229" xr:uid="{AC47AA9C-356B-4159-9E62-BCCC5097B515}"/>
    <cellStyle name="Comma 3 3 3 2 2 8 3 3" xfId="36839" xr:uid="{E6E37856-1FFA-466E-91DB-66BFAF1A71D1}"/>
    <cellStyle name="Comma 3 3 3 2 2 8 3 4" xfId="26074" xr:uid="{0DA22FF6-C58A-4F19-8A83-DC0873AFEC6B}"/>
    <cellStyle name="Comma 3 3 3 2 2 8 4" xfId="9264" xr:uid="{1C772EB6-1C1D-4C19-9C9C-43BEDF44F547}"/>
    <cellStyle name="Comma 3 3 3 2 2 8 4 2" xfId="52855" xr:uid="{4E608311-A0BA-4E6F-8355-0E35DD3AA4BD}"/>
    <cellStyle name="Comma 3 3 3 2 2 8 4 3" xfId="39465" xr:uid="{2948E907-D873-4AB4-9BE6-0CF13C0E104C}"/>
    <cellStyle name="Comma 3 3 3 2 2 8 5" xfId="11890" xr:uid="{ABFFB009-EB4C-469B-B05D-2A56E01DD74F}"/>
    <cellStyle name="Comma 3 3 3 2 2 8 5 2" xfId="55480" xr:uid="{318F0B33-9CAA-44EE-AA38-8B153B8566CA}"/>
    <cellStyle name="Comma 3 3 3 2 2 8 5 3" xfId="42090" xr:uid="{ACF10683-BD2C-445B-8EAE-177BDE5F4ACF}"/>
    <cellStyle name="Comma 3 3 3 2 2 8 6" xfId="15043" xr:uid="{8C6CAE8E-1AC2-4952-8748-5B90996E38B3}"/>
    <cellStyle name="Comma 3 3 3 2 2 8 6 2" xfId="44716" xr:uid="{A8CF5801-9450-44B8-A782-DA7C99EAF305}"/>
    <cellStyle name="Comma 3 3 3 2 2 8 7" xfId="58106" xr:uid="{09573AF7-627B-40DC-A13C-9E5023565B29}"/>
    <cellStyle name="Comma 3 3 3 2 2 8 8" xfId="60733" xr:uid="{BCAFDA8B-8142-42EE-92F1-763911B612F9}"/>
    <cellStyle name="Comma 3 3 3 2 2 8 9" xfId="31326" xr:uid="{4D46E74D-CA09-46BC-B188-C9F2881D6B92}"/>
    <cellStyle name="Comma 3 3 3 2 2 9" xfId="2429" xr:uid="{EE760197-9E1F-4B85-8BA5-47020344FC7E}"/>
    <cellStyle name="Comma 3 3 3 2 2 9 10" xfId="21864" xr:uid="{42C8D6E8-7A78-4DB1-BA1C-9EEC124DEDC7}"/>
    <cellStyle name="Comma 3 3 3 2 2 9 2" xfId="7680" xr:uid="{A01CF5CC-26BD-4FAE-99F3-1023F08C9A5D}"/>
    <cellStyle name="Comma 3 3 3 2 2 9 2 2" xfId="19238" xr:uid="{53139F83-7874-40BD-B35B-E692F5970A96}"/>
    <cellStyle name="Comma 3 3 3 2 2 9 2 2 2" xfId="48645" xr:uid="{576E0957-1947-4F34-8E93-1493B9203C17}"/>
    <cellStyle name="Comma 3 3 3 2 2 9 2 2 3" xfId="29742" xr:uid="{57306511-4539-4695-A910-206CE29A4EA7}"/>
    <cellStyle name="Comma 3 3 3 2 2 9 2 3" xfId="35255" xr:uid="{B4308305-44E0-4A73-B19D-5EF48E538721}"/>
    <cellStyle name="Comma 3 3 3 2 2 9 2 4" xfId="24490" xr:uid="{4922D4B7-8122-47D9-A33A-19C22B9FFF9F}"/>
    <cellStyle name="Comma 3 3 3 2 2 9 3" xfId="5055" xr:uid="{39214891-5343-4590-9402-8927E33DA1DC}"/>
    <cellStyle name="Comma 3 3 3 2 2 9 3 2" xfId="51271" xr:uid="{E3623DAA-A6A3-484D-8725-C3E6CACE4E55}"/>
    <cellStyle name="Comma 3 3 3 2 2 9 3 3" xfId="37881" xr:uid="{26ACEB70-3828-4AB2-9037-EF11885E4F6C}"/>
    <cellStyle name="Comma 3 3 3 2 2 9 3 4" xfId="27116" xr:uid="{27D5EAF3-F1D0-4490-922B-756EA7B464A0}"/>
    <cellStyle name="Comma 3 3 3 2 2 9 4" xfId="10306" xr:uid="{E9F82C4C-D07E-4F1D-9D3A-87A3B0B307AF}"/>
    <cellStyle name="Comma 3 3 3 2 2 9 4 2" xfId="53897" xr:uid="{5B4511A9-E153-4146-B645-CA45191744AE}"/>
    <cellStyle name="Comma 3 3 3 2 2 9 4 3" xfId="40507" xr:uid="{E4FB3865-C486-45EF-A02A-329157D15F19}"/>
    <cellStyle name="Comma 3 3 3 2 2 9 5" xfId="12932" xr:uid="{5ACCF9F3-72CD-46AA-A04D-50F58DE03D9E}"/>
    <cellStyle name="Comma 3 3 3 2 2 9 5 2" xfId="56522" xr:uid="{665A1D2A-7375-4486-85BC-0180A015C2CF}"/>
    <cellStyle name="Comma 3 3 3 2 2 9 5 3" xfId="43132" xr:uid="{239C61D9-FBFA-4F3A-B409-0B7C2FC3D618}"/>
    <cellStyle name="Comma 3 3 3 2 2 9 6" xfId="16085" xr:uid="{E1640967-33AD-4329-BA15-AD18F44DBAF4}"/>
    <cellStyle name="Comma 3 3 3 2 2 9 6 2" xfId="45758" xr:uid="{415132D3-7B71-4BF8-BD74-1E49B908A2B9}"/>
    <cellStyle name="Comma 3 3 3 2 2 9 7" xfId="59148" xr:uid="{866B4D55-D0B7-421A-B59A-A2404154A313}"/>
    <cellStyle name="Comma 3 3 3 2 2 9 8" xfId="61775" xr:uid="{4B61C3CD-1D3E-4509-A597-17CAB1910EB4}"/>
    <cellStyle name="Comma 3 3 3 2 2 9 9" xfId="32368" xr:uid="{7E8DBB0B-E46F-4F56-A34E-6B1D4A71225C}"/>
    <cellStyle name="Comma 3 3 3 2 20" xfId="10551" xr:uid="{317F36F9-6A6E-49A2-A092-E5EE1B77217E}"/>
    <cellStyle name="Comma 3 3 3 2 20 2" xfId="51516" xr:uid="{608E7B29-2E65-4E26-902E-34A055289F08}"/>
    <cellStyle name="Comma 3 3 3 2 20 3" xfId="38126" xr:uid="{6A5FCD01-978A-4FF9-9084-64A4243C6C67}"/>
    <cellStyle name="Comma 3 3 3 2 21" xfId="13177" xr:uid="{AE7683C8-7AA6-48CA-B4DE-5C0C751F7845}"/>
    <cellStyle name="Comma 3 3 3 2 21 2" xfId="54142" xr:uid="{934E2EAC-F439-4814-B8BD-8D15F3845C45}"/>
    <cellStyle name="Comma 3 3 3 2 21 3" xfId="40752" xr:uid="{D9770199-7ADC-4D32-A0E2-07829A7099EF}"/>
    <cellStyle name="Comma 3 3 3 2 22" xfId="43377" xr:uid="{E45D73C7-ED4C-4F35-A213-8C8C97CAB839}"/>
    <cellStyle name="Comma 3 3 3 2 23" xfId="56767" xr:uid="{C0776624-7F34-4F2B-AE3D-7E241A2CE8B5}"/>
    <cellStyle name="Comma 3 3 3 2 24" xfId="59394" xr:uid="{7FA45C9B-37C1-4801-9FF5-4C6F90A5098F}"/>
    <cellStyle name="Comma 3 3 3 2 25" xfId="29988" xr:uid="{202E19E6-2282-4DD3-8EF8-071B37F1DB28}"/>
    <cellStyle name="Comma 3 3 3 2 26" xfId="19484" xr:uid="{C9566AE7-A514-4718-ABDF-2D22F9199B88}"/>
    <cellStyle name="Comma 3 3 3 2 3" xfId="78" xr:uid="{00000000-0005-0000-0000-0000FD000000}"/>
    <cellStyle name="Comma 3 3 3 2 3 10" xfId="2707" xr:uid="{825106EB-0F36-4FA6-ACFA-6ABC59F00593}"/>
    <cellStyle name="Comma 3 3 3 2 3 10 2" xfId="16362" xr:uid="{B6D7D4E5-4F2C-4463-A2B3-C8D44227819C}"/>
    <cellStyle name="Comma 3 3 3 2 3 10 2 2" xfId="46297" xr:uid="{754C16DD-C3A2-4040-A5A5-3DA0268842EE}"/>
    <cellStyle name="Comma 3 3 3 2 3 10 3" xfId="32907" xr:uid="{3DBF9468-B27C-4C2E-AF88-381F6D7C6C8C}"/>
    <cellStyle name="Comma 3 3 3 2 3 10 4" xfId="24768" xr:uid="{F3AC0B73-54F0-45EC-9656-05F812B28704}"/>
    <cellStyle name="Comma 3 3 3 2 3 11" xfId="7958" xr:uid="{8B19E4CE-89BB-4AF7-8A83-338A72F02A93}"/>
    <cellStyle name="Comma 3 3 3 2 3 11 2" xfId="48923" xr:uid="{795AD159-FC3F-4C2B-98C3-39D3AA9807CC}"/>
    <cellStyle name="Comma 3 3 3 2 3 11 3" xfId="35533" xr:uid="{EAE8D825-532F-42B0-84FA-AC2A9A046645}"/>
    <cellStyle name="Comma 3 3 3 2 3 12" xfId="10584" xr:uid="{2141A7E6-A53C-411C-BBEC-EDEBC36D7CA1}"/>
    <cellStyle name="Comma 3 3 3 2 3 12 2" xfId="51549" xr:uid="{8F5867D8-9E4B-49A0-814C-53FA941749CD}"/>
    <cellStyle name="Comma 3 3 3 2 3 12 3" xfId="38159" xr:uid="{E74D1EB2-D3D7-4583-965C-F20A15B25408}"/>
    <cellStyle name="Comma 3 3 3 2 3 13" xfId="13209" xr:uid="{FD7EC2CA-8342-48D1-A4A1-335A22BB492C}"/>
    <cellStyle name="Comma 3 3 3 2 3 13 2" xfId="54174" xr:uid="{5FA8D5B8-BCC9-427F-98A8-F62196236643}"/>
    <cellStyle name="Comma 3 3 3 2 3 13 3" xfId="40784" xr:uid="{A4E9EDC8-2E4B-4607-A7F1-4C675084AB98}"/>
    <cellStyle name="Comma 3 3 3 2 3 14" xfId="43410" xr:uid="{C6275247-DDDF-4B17-B199-749EDDBD7601}"/>
    <cellStyle name="Comma 3 3 3 2 3 15" xfId="56800" xr:uid="{9F2555AB-FB99-4C00-BB8B-89C06E52BB79}"/>
    <cellStyle name="Comma 3 3 3 2 3 16" xfId="59427" xr:uid="{2CA2DFED-A673-4DC8-B5CB-539ACB9E04BB}"/>
    <cellStyle name="Comma 3 3 3 2 3 17" xfId="30020" xr:uid="{63939631-EF0F-47F7-BDF7-4C78E08E87CF}"/>
    <cellStyle name="Comma 3 3 3 2 3 18" xfId="19516" xr:uid="{8A12E5C2-E649-4466-A4E4-E26FAE6F4FD9}"/>
    <cellStyle name="Comma 3 3 3 2 3 2" xfId="216" xr:uid="{00000000-0005-0000-0000-0000FE000000}"/>
    <cellStyle name="Comma 3 3 3 2 3 2 10" xfId="8096" xr:uid="{CF67209E-A11E-4C5B-930D-99B048AD7BB8}"/>
    <cellStyle name="Comma 3 3 3 2 3 2 10 2" xfId="49061" xr:uid="{8D23FA66-978A-44B3-8A85-5555A9B8790B}"/>
    <cellStyle name="Comma 3 3 3 2 3 2 10 3" xfId="35671" xr:uid="{1D59AA54-A5BD-4B76-BC32-4D0BB18C55B4}"/>
    <cellStyle name="Comma 3 3 3 2 3 2 11" xfId="10722" xr:uid="{8902CA01-82DD-4538-A14C-0B25F24334AE}"/>
    <cellStyle name="Comma 3 3 3 2 3 2 11 2" xfId="51687" xr:uid="{9602440A-42DA-4A6F-AA96-11DC9CF34513}"/>
    <cellStyle name="Comma 3 3 3 2 3 2 11 3" xfId="38297" xr:uid="{28B716C1-FF45-4895-9097-4AC4A8A30BAA}"/>
    <cellStyle name="Comma 3 3 3 2 3 2 12" xfId="13347" xr:uid="{6D09E20A-67F7-4AB3-A0B0-3904D24AB6E0}"/>
    <cellStyle name="Comma 3 3 3 2 3 2 12 2" xfId="54312" xr:uid="{A0DAD5CF-F20C-45E0-8CDF-E482407C210C}"/>
    <cellStyle name="Comma 3 3 3 2 3 2 12 3" xfId="40922" xr:uid="{E99B565E-70A2-45C9-8889-37974BA91696}"/>
    <cellStyle name="Comma 3 3 3 2 3 2 13" xfId="43548" xr:uid="{A962CDB6-4B86-4692-B48A-1F50B89DBE5F}"/>
    <cellStyle name="Comma 3 3 3 2 3 2 14" xfId="56938" xr:uid="{D141F272-9FD0-4107-98FF-EA174F7D5F45}"/>
    <cellStyle name="Comma 3 3 3 2 3 2 15" xfId="59565" xr:uid="{B18DD158-A7B0-4DE4-8C98-1C9A900A5B14}"/>
    <cellStyle name="Comma 3 3 3 2 3 2 16" xfId="30158" xr:uid="{6ABD3A06-FDE0-4BDC-AC1D-D0613DECF661}"/>
    <cellStyle name="Comma 3 3 3 2 3 2 17" xfId="19654" xr:uid="{6504FE29-BA80-4E76-A5F4-837E5A9EF4DA}"/>
    <cellStyle name="Comma 3 3 3 2 3 2 2" xfId="477" xr:uid="{00000000-0005-0000-0000-0000FF000000}"/>
    <cellStyle name="Comma 3 3 3 2 3 2 2 10" xfId="30418" xr:uid="{86372705-7821-4429-9575-7BB5509FC553}"/>
    <cellStyle name="Comma 3 3 3 2 3 2 2 11" xfId="19914" xr:uid="{DF754A92-98A7-4D7B-B90C-44EA165050F2}"/>
    <cellStyle name="Comma 3 3 3 2 3 2 2 2" xfId="1800" xr:uid="{BDCC094B-7DC6-4499-BAD9-54B884153894}"/>
    <cellStyle name="Comma 3 3 3 2 3 2 2 2 10" xfId="21236" xr:uid="{41D491FA-11A5-474A-A00A-724291BF8A0C}"/>
    <cellStyle name="Comma 3 3 3 2 3 2 2 2 2" xfId="7052" xr:uid="{962E8F89-5E30-4CF0-947C-7E1FEA84837E}"/>
    <cellStyle name="Comma 3 3 3 2 3 2 2 2 2 2" xfId="18610" xr:uid="{061FB306-727B-4680-975A-71C7C390269A}"/>
    <cellStyle name="Comma 3 3 3 2 3 2 2 2 2 2 2" xfId="48017" xr:uid="{350829F9-C305-4EC8-A39C-73F1F546F6A4}"/>
    <cellStyle name="Comma 3 3 3 2 3 2 2 2 2 2 3" xfId="29114" xr:uid="{3A8DE4CC-474A-4453-91D1-6468F1E1F40B}"/>
    <cellStyle name="Comma 3 3 3 2 3 2 2 2 2 3" xfId="34627" xr:uid="{1996E554-5984-40E5-A9DB-0392E2A597D4}"/>
    <cellStyle name="Comma 3 3 3 2 3 2 2 2 2 4" xfId="23862" xr:uid="{5FBF8B59-AB5F-488B-9D6F-660B1EEE4320}"/>
    <cellStyle name="Comma 3 3 3 2 3 2 2 2 3" xfId="4427" xr:uid="{59847138-4FEC-401B-A9D2-69E405280632}"/>
    <cellStyle name="Comma 3 3 3 2 3 2 2 2 3 2" xfId="50643" xr:uid="{BFBD1B71-BEB3-4EC5-8A95-A1E6DE37AF16}"/>
    <cellStyle name="Comma 3 3 3 2 3 2 2 2 3 3" xfId="37253" xr:uid="{3C4F7790-7014-4E7A-878A-1ECF518BFAB7}"/>
    <cellStyle name="Comma 3 3 3 2 3 2 2 2 3 4" xfId="26488" xr:uid="{8E578A57-883E-4137-806F-FA2FA454D3DD}"/>
    <cellStyle name="Comma 3 3 3 2 3 2 2 2 4" xfId="9678" xr:uid="{6B3D851E-6E23-4AA7-AF66-A465C72D275D}"/>
    <cellStyle name="Comma 3 3 3 2 3 2 2 2 4 2" xfId="53269" xr:uid="{698854BA-43A4-4F66-A8AA-910E68ED9D01}"/>
    <cellStyle name="Comma 3 3 3 2 3 2 2 2 4 3" xfId="39879" xr:uid="{61111E5F-B45C-42DB-AFAD-E3E4F34D33FF}"/>
    <cellStyle name="Comma 3 3 3 2 3 2 2 2 5" xfId="12304" xr:uid="{C9E4C9B4-3ABA-48FC-B272-C9B81A3C42E9}"/>
    <cellStyle name="Comma 3 3 3 2 3 2 2 2 5 2" xfId="55894" xr:uid="{001D95B8-2E44-4D0A-8EBF-A0426E41DC30}"/>
    <cellStyle name="Comma 3 3 3 2 3 2 2 2 5 3" xfId="42504" xr:uid="{1B1F77B3-DF94-4233-A8C2-BBAA6B799C93}"/>
    <cellStyle name="Comma 3 3 3 2 3 2 2 2 6" xfId="15457" xr:uid="{DB162006-51A9-4B97-B9BC-789F0631F3ED}"/>
    <cellStyle name="Comma 3 3 3 2 3 2 2 2 6 2" xfId="45130" xr:uid="{483BDD49-B69D-48FF-98AB-1063D1764CBE}"/>
    <cellStyle name="Comma 3 3 3 2 3 2 2 2 7" xfId="58520" xr:uid="{9EFDC36A-DB4D-4ADA-BD4D-EFDD7031F698}"/>
    <cellStyle name="Comma 3 3 3 2 3 2 2 2 8" xfId="61147" xr:uid="{6C6DD3EE-9DD0-464D-A056-4A66A7CEF3B8}"/>
    <cellStyle name="Comma 3 3 3 2 3 2 2 2 9" xfId="31740" xr:uid="{2AC15D88-92EB-4130-A624-10F3230C2E26}"/>
    <cellStyle name="Comma 3 3 3 2 3 2 2 3" xfId="5730" xr:uid="{C9A360AE-33DC-4B11-BC5A-EBA0AAE40D54}"/>
    <cellStyle name="Comma 3 3 3 2 3 2 2 3 2" xfId="17288" xr:uid="{EF30944C-481C-48B4-9EF4-0CEC467E9A88}"/>
    <cellStyle name="Comma 3 3 3 2 3 2 2 3 2 2" xfId="46695" xr:uid="{F6B4C18F-256D-4AF6-B988-54F3D9E836B3}"/>
    <cellStyle name="Comma 3 3 3 2 3 2 2 3 2 3" xfId="27792" xr:uid="{6888F39F-23D6-4DC6-BB10-6DBEC09E3EA1}"/>
    <cellStyle name="Comma 3 3 3 2 3 2 2 3 3" xfId="14135" xr:uid="{6CAAC66D-C229-46FF-84C8-42915FBC44A0}"/>
    <cellStyle name="Comma 3 3 3 2 3 2 2 3 3 2" xfId="33305" xr:uid="{9E44F256-4B04-4999-BD64-B81C655F7A0A}"/>
    <cellStyle name="Comma 3 3 3 2 3 2 2 3 4" xfId="22540" xr:uid="{404FF33D-7A42-4E27-8B65-8EDA86EBDFEF}"/>
    <cellStyle name="Comma 3 3 3 2 3 2 2 4" xfId="3105" xr:uid="{60B06EC1-6001-4468-A5CE-3D1A05A86CE3}"/>
    <cellStyle name="Comma 3 3 3 2 3 2 2 4 2" xfId="16760" xr:uid="{3A32F4FC-8683-4085-B734-0C9E554448ED}"/>
    <cellStyle name="Comma 3 3 3 2 3 2 2 4 2 2" xfId="49321" xr:uid="{306B0BE9-BECF-48B7-92E7-581F986CD73A}"/>
    <cellStyle name="Comma 3 3 3 2 3 2 2 4 3" xfId="35931" xr:uid="{737F0371-2B50-4542-BEC4-C9E1105E30C4}"/>
    <cellStyle name="Comma 3 3 3 2 3 2 2 4 4" xfId="25166" xr:uid="{2E1DD23C-F447-4383-BCC0-B5D0AA06DE94}"/>
    <cellStyle name="Comma 3 3 3 2 3 2 2 5" xfId="8356" xr:uid="{B3C30989-1AD9-4763-B079-7FC12A710B7B}"/>
    <cellStyle name="Comma 3 3 3 2 3 2 2 5 2" xfId="51947" xr:uid="{5083669B-85D4-43C7-ADEE-F91E92ADC9B8}"/>
    <cellStyle name="Comma 3 3 3 2 3 2 2 5 3" xfId="38557" xr:uid="{25E6E43F-3C20-49D5-A31F-F895C3B01CCD}"/>
    <cellStyle name="Comma 3 3 3 2 3 2 2 6" xfId="10982" xr:uid="{3BAB9B2E-2803-4B95-89B1-C6CA97F4909A}"/>
    <cellStyle name="Comma 3 3 3 2 3 2 2 6 2" xfId="54572" xr:uid="{42411C9D-E902-4CEC-B0E7-AEC8D4DE0CBE}"/>
    <cellStyle name="Comma 3 3 3 2 3 2 2 6 3" xfId="41182" xr:uid="{0ED8E60E-9724-45D5-AF0A-982AD61DD828}"/>
    <cellStyle name="Comma 3 3 3 2 3 2 2 7" xfId="13607" xr:uid="{E04CA8AD-5932-4149-AC37-255B21C2BF63}"/>
    <cellStyle name="Comma 3 3 3 2 3 2 2 7 2" xfId="43808" xr:uid="{F2A189A3-6F13-415B-9D98-84A8BADD0B80}"/>
    <cellStyle name="Comma 3 3 3 2 3 2 2 8" xfId="57198" xr:uid="{9AC676C2-AE60-44BA-B727-D4C69521CFC6}"/>
    <cellStyle name="Comma 3 3 3 2 3 2 2 9" xfId="59825" xr:uid="{743666E1-D882-4BE9-BAE5-43ED7625D989}"/>
    <cellStyle name="Comma 3 3 3 2 3 2 3" xfId="737" xr:uid="{00000000-0005-0000-0000-000000010000}"/>
    <cellStyle name="Comma 3 3 3 2 3 2 3 10" xfId="30678" xr:uid="{01839FC0-A301-46D8-BECE-BDA1CCC1881B}"/>
    <cellStyle name="Comma 3 3 3 2 3 2 3 11" xfId="20174" xr:uid="{FB43F807-4EAA-457F-B07E-05DD926161B7}"/>
    <cellStyle name="Comma 3 3 3 2 3 2 3 2" xfId="2060" xr:uid="{34941751-5DFE-4605-8B4B-B0D12830915F}"/>
    <cellStyle name="Comma 3 3 3 2 3 2 3 2 10" xfId="21496" xr:uid="{579B2AEE-8CDC-41C7-BC79-564217DB504C}"/>
    <cellStyle name="Comma 3 3 3 2 3 2 3 2 2" xfId="7312" xr:uid="{1CA39F71-68EC-43B9-8BEE-2083B82E5E6D}"/>
    <cellStyle name="Comma 3 3 3 2 3 2 3 2 2 2" xfId="18870" xr:uid="{A0234446-55B4-489B-8730-2D72B5030A87}"/>
    <cellStyle name="Comma 3 3 3 2 3 2 3 2 2 2 2" xfId="48277" xr:uid="{834FFBFE-5BD9-482F-BB79-6390FEA01FB0}"/>
    <cellStyle name="Comma 3 3 3 2 3 2 3 2 2 2 3" xfId="29374" xr:uid="{53A40F53-5347-4D52-AEDB-4F44AD11F5D3}"/>
    <cellStyle name="Comma 3 3 3 2 3 2 3 2 2 3" xfId="34887" xr:uid="{406244DD-447E-4E36-B329-09D7924F4985}"/>
    <cellStyle name="Comma 3 3 3 2 3 2 3 2 2 4" xfId="24122" xr:uid="{83E9902E-7530-44BA-921E-AA9BC03B8054}"/>
    <cellStyle name="Comma 3 3 3 2 3 2 3 2 3" xfId="4687" xr:uid="{18404D9A-A62D-43DF-A4F5-4B30F1533555}"/>
    <cellStyle name="Comma 3 3 3 2 3 2 3 2 3 2" xfId="50903" xr:uid="{AAA92E90-25C7-4D38-886D-D23CBA262235}"/>
    <cellStyle name="Comma 3 3 3 2 3 2 3 2 3 3" xfId="37513" xr:uid="{A715A39A-1AAD-4C12-883F-827B70B3A55A}"/>
    <cellStyle name="Comma 3 3 3 2 3 2 3 2 3 4" xfId="26748" xr:uid="{AF6DF1B0-35B5-4814-88F3-DBC62EAFEC3F}"/>
    <cellStyle name="Comma 3 3 3 2 3 2 3 2 4" xfId="9938" xr:uid="{8D065CC9-33E8-451E-BB57-40B43D53183F}"/>
    <cellStyle name="Comma 3 3 3 2 3 2 3 2 4 2" xfId="53529" xr:uid="{15E9B8B8-720D-45A7-86F4-B9CC2F5C36ED}"/>
    <cellStyle name="Comma 3 3 3 2 3 2 3 2 4 3" xfId="40139" xr:uid="{B70CD515-DA16-4361-8581-30CC0D45EF30}"/>
    <cellStyle name="Comma 3 3 3 2 3 2 3 2 5" xfId="12564" xr:uid="{DCB6F49B-92C1-4F26-ABD2-61937DFF7ACE}"/>
    <cellStyle name="Comma 3 3 3 2 3 2 3 2 5 2" xfId="56154" xr:uid="{0A5CC73A-219C-438E-874B-E6DB1E8AB60F}"/>
    <cellStyle name="Comma 3 3 3 2 3 2 3 2 5 3" xfId="42764" xr:uid="{B806305F-8052-418C-8B89-A7D31A77F4FE}"/>
    <cellStyle name="Comma 3 3 3 2 3 2 3 2 6" xfId="15717" xr:uid="{6ADEBE8F-7CEE-4272-9CA0-0561FCE3957C}"/>
    <cellStyle name="Comma 3 3 3 2 3 2 3 2 6 2" xfId="45390" xr:uid="{36C0B653-28FA-4D62-B41A-58E15F08294B}"/>
    <cellStyle name="Comma 3 3 3 2 3 2 3 2 7" xfId="58780" xr:uid="{0BD19762-592D-4C1E-91F5-00734D6B53F7}"/>
    <cellStyle name="Comma 3 3 3 2 3 2 3 2 8" xfId="61407" xr:uid="{5946BCFC-F491-4D59-9AAF-C5010FC7EB6E}"/>
    <cellStyle name="Comma 3 3 3 2 3 2 3 2 9" xfId="32000" xr:uid="{6C6186C5-6497-44A3-818B-3431ED03DD6A}"/>
    <cellStyle name="Comma 3 3 3 2 3 2 3 3" xfId="5990" xr:uid="{59A53D0D-FAF6-4FA3-A036-924B5B572124}"/>
    <cellStyle name="Comma 3 3 3 2 3 2 3 3 2" xfId="17548" xr:uid="{F88BAC6A-F85D-4BEB-A011-AC773F1FB309}"/>
    <cellStyle name="Comma 3 3 3 2 3 2 3 3 2 2" xfId="46955" xr:uid="{AB68AB9F-3AE6-41B2-B291-2E7149975E53}"/>
    <cellStyle name="Comma 3 3 3 2 3 2 3 3 2 3" xfId="28052" xr:uid="{90E2A0EF-99A5-41E4-A740-55C7263FB74D}"/>
    <cellStyle name="Comma 3 3 3 2 3 2 3 3 3" xfId="33565" xr:uid="{A232692F-D429-4002-853E-5AF11EDFAD3E}"/>
    <cellStyle name="Comma 3 3 3 2 3 2 3 3 4" xfId="22800" xr:uid="{59D86E2D-320A-4993-B22F-2DB8484DCB53}"/>
    <cellStyle name="Comma 3 3 3 2 3 2 3 4" xfId="3365" xr:uid="{9F549983-BE1F-4FFE-9626-F08E9CA7DBAC}"/>
    <cellStyle name="Comma 3 3 3 2 3 2 3 4 2" xfId="49581" xr:uid="{734CB1C5-ADF8-4ED2-888A-52F6B632F7BC}"/>
    <cellStyle name="Comma 3 3 3 2 3 2 3 4 3" xfId="36191" xr:uid="{D8AADA7B-45FE-4967-BBDD-14A6E2CB977C}"/>
    <cellStyle name="Comma 3 3 3 2 3 2 3 4 4" xfId="25426" xr:uid="{97D4ADFA-5310-4767-9CAD-448E1F74B455}"/>
    <cellStyle name="Comma 3 3 3 2 3 2 3 5" xfId="8616" xr:uid="{D03785B0-6575-4DFC-AE9F-F1E9747D8C5F}"/>
    <cellStyle name="Comma 3 3 3 2 3 2 3 5 2" xfId="52207" xr:uid="{3C58C1DD-5288-466D-BBB3-BCC7C7F60318}"/>
    <cellStyle name="Comma 3 3 3 2 3 2 3 5 3" xfId="38817" xr:uid="{92A801B0-603A-4593-8E9A-02B75EF293B7}"/>
    <cellStyle name="Comma 3 3 3 2 3 2 3 6" xfId="11242" xr:uid="{20898A01-EA8E-4B24-9C77-540231801EF0}"/>
    <cellStyle name="Comma 3 3 3 2 3 2 3 6 2" xfId="54832" xr:uid="{04545DB1-3090-482A-BEAE-480106F97EFF}"/>
    <cellStyle name="Comma 3 3 3 2 3 2 3 6 3" xfId="41442" xr:uid="{6DE87C2B-206F-433E-A60D-5394B111CF19}"/>
    <cellStyle name="Comma 3 3 3 2 3 2 3 7" xfId="14395" xr:uid="{602C15E4-713A-4B1D-A0EC-5A8873B803A1}"/>
    <cellStyle name="Comma 3 3 3 2 3 2 3 7 2" xfId="44068" xr:uid="{81A65EDC-43D8-4A58-BD6D-7FA8D0AF28F1}"/>
    <cellStyle name="Comma 3 3 3 2 3 2 3 8" xfId="57458" xr:uid="{51CF766A-763E-413B-B644-9CE96A1DF4E4}"/>
    <cellStyle name="Comma 3 3 3 2 3 2 3 9" xfId="60085" xr:uid="{E54D4455-CCC5-41E0-850C-F7D72EA8DECF}"/>
    <cellStyle name="Comma 3 3 3 2 3 2 4" xfId="997" xr:uid="{00000000-0005-0000-0000-000001010000}"/>
    <cellStyle name="Comma 3 3 3 2 3 2 4 10" xfId="30938" xr:uid="{CF2AA06B-C1D0-4617-AFCA-42E373972F8F}"/>
    <cellStyle name="Comma 3 3 3 2 3 2 4 11" xfId="20434" xr:uid="{FD7FEA09-08BB-4FB5-9FD8-2D73FD2092C6}"/>
    <cellStyle name="Comma 3 3 3 2 3 2 4 2" xfId="2320" xr:uid="{5F031C4A-42D6-487B-ABAB-71A5F6A9B3A1}"/>
    <cellStyle name="Comma 3 3 3 2 3 2 4 2 10" xfId="21756" xr:uid="{7D19C8CF-DEC1-439C-A5B5-D22B4FCCA00D}"/>
    <cellStyle name="Comma 3 3 3 2 3 2 4 2 2" xfId="7572" xr:uid="{301D4E00-81AE-4ED5-9E6F-3F38286F6898}"/>
    <cellStyle name="Comma 3 3 3 2 3 2 4 2 2 2" xfId="19130" xr:uid="{98FFC58C-EA17-4D15-ABB8-2B26E0C9C52B}"/>
    <cellStyle name="Comma 3 3 3 2 3 2 4 2 2 2 2" xfId="48537" xr:uid="{C46B2F29-F5D5-40E5-A560-08E67C2E510E}"/>
    <cellStyle name="Comma 3 3 3 2 3 2 4 2 2 2 3" xfId="29634" xr:uid="{8B18582E-0576-4A0A-A74E-E6E1398C84D8}"/>
    <cellStyle name="Comma 3 3 3 2 3 2 4 2 2 3" xfId="35147" xr:uid="{EA27E569-3EAF-4600-8B74-4ACA348F0DBC}"/>
    <cellStyle name="Comma 3 3 3 2 3 2 4 2 2 4" xfId="24382" xr:uid="{9179D014-3695-4215-BDED-3F335BA0BDAD}"/>
    <cellStyle name="Comma 3 3 3 2 3 2 4 2 3" xfId="4947" xr:uid="{7EF0B02C-3909-4313-9C2A-AFC09AA2DC3A}"/>
    <cellStyle name="Comma 3 3 3 2 3 2 4 2 3 2" xfId="51163" xr:uid="{78949344-C820-48B9-842B-86DE84E9AD9F}"/>
    <cellStyle name="Comma 3 3 3 2 3 2 4 2 3 3" xfId="37773" xr:uid="{8D9627CA-CBF3-41DC-968A-1677BE0EECB9}"/>
    <cellStyle name="Comma 3 3 3 2 3 2 4 2 3 4" xfId="27008" xr:uid="{787E64E3-6EBA-4051-A147-36076CB5112F}"/>
    <cellStyle name="Comma 3 3 3 2 3 2 4 2 4" xfId="10198" xr:uid="{95923AF3-8D35-4A4F-A287-570186C9ACD4}"/>
    <cellStyle name="Comma 3 3 3 2 3 2 4 2 4 2" xfId="53789" xr:uid="{9CE4E36B-0C5A-479E-ACDA-B795382423DB}"/>
    <cellStyle name="Comma 3 3 3 2 3 2 4 2 4 3" xfId="40399" xr:uid="{A6101A89-D583-4859-901B-ABFCE4E58702}"/>
    <cellStyle name="Comma 3 3 3 2 3 2 4 2 5" xfId="12824" xr:uid="{80028DE1-4AC6-46EA-BAFB-D60FB8A399E7}"/>
    <cellStyle name="Comma 3 3 3 2 3 2 4 2 5 2" xfId="56414" xr:uid="{38C131ED-8F6E-4502-9468-30F8609EDD1A}"/>
    <cellStyle name="Comma 3 3 3 2 3 2 4 2 5 3" xfId="43024" xr:uid="{CE7312CE-FA03-495D-A1B8-654113D5F318}"/>
    <cellStyle name="Comma 3 3 3 2 3 2 4 2 6" xfId="15977" xr:uid="{38954760-0C19-4F99-A613-D7F9B91DB28A}"/>
    <cellStyle name="Comma 3 3 3 2 3 2 4 2 6 2" xfId="45650" xr:uid="{926421EA-3882-4932-AC90-E1F88891221E}"/>
    <cellStyle name="Comma 3 3 3 2 3 2 4 2 7" xfId="59040" xr:uid="{7AF08F4F-5F4C-4D4F-AB69-8BDEFA82224C}"/>
    <cellStyle name="Comma 3 3 3 2 3 2 4 2 8" xfId="61667" xr:uid="{2F63C3FC-E143-4921-A0B6-88553871697A}"/>
    <cellStyle name="Comma 3 3 3 2 3 2 4 2 9" xfId="32260" xr:uid="{D2501A5E-5CCB-4FA3-8C33-E2658A06A471}"/>
    <cellStyle name="Comma 3 3 3 2 3 2 4 3" xfId="6250" xr:uid="{957C0B31-E44B-4FCC-BF62-F7F53D82CFD7}"/>
    <cellStyle name="Comma 3 3 3 2 3 2 4 3 2" xfId="17808" xr:uid="{6D350616-E683-4BED-92B7-6D328A749859}"/>
    <cellStyle name="Comma 3 3 3 2 3 2 4 3 2 2" xfId="47215" xr:uid="{6D2D8503-2BDE-4A39-AF43-E004E6C42460}"/>
    <cellStyle name="Comma 3 3 3 2 3 2 4 3 2 3" xfId="28312" xr:uid="{497972C7-EBA5-4287-80CD-D197C4501695}"/>
    <cellStyle name="Comma 3 3 3 2 3 2 4 3 3" xfId="33825" xr:uid="{0ABC4D5B-2009-49B6-93AC-48FBD27BCF22}"/>
    <cellStyle name="Comma 3 3 3 2 3 2 4 3 4" xfId="23060" xr:uid="{E3D1D140-9533-46EF-94D5-38FA45C83DBB}"/>
    <cellStyle name="Comma 3 3 3 2 3 2 4 4" xfId="3625" xr:uid="{07A33268-112D-438A-ACF3-F517C2845A4E}"/>
    <cellStyle name="Comma 3 3 3 2 3 2 4 4 2" xfId="49841" xr:uid="{C347AB0F-219A-465C-A3CF-7A90EF64907F}"/>
    <cellStyle name="Comma 3 3 3 2 3 2 4 4 3" xfId="36451" xr:uid="{7D4D3A2E-7A8A-41CF-A6E9-D004367C1472}"/>
    <cellStyle name="Comma 3 3 3 2 3 2 4 4 4" xfId="25686" xr:uid="{59BC2428-9806-4CAF-9EA1-0489C8A4AB77}"/>
    <cellStyle name="Comma 3 3 3 2 3 2 4 5" xfId="8876" xr:uid="{263A85E6-D264-4D13-AF01-304978575E73}"/>
    <cellStyle name="Comma 3 3 3 2 3 2 4 5 2" xfId="52467" xr:uid="{DDF70335-0713-428F-B7A2-D2E2D2A9B96D}"/>
    <cellStyle name="Comma 3 3 3 2 3 2 4 5 3" xfId="39077" xr:uid="{B6012DC7-EFE0-493D-A096-3CD5C1BE24FA}"/>
    <cellStyle name="Comma 3 3 3 2 3 2 4 6" xfId="11502" xr:uid="{8C101349-7C9C-4DA5-B1B1-3D30400DCE43}"/>
    <cellStyle name="Comma 3 3 3 2 3 2 4 6 2" xfId="55092" xr:uid="{B3097D0C-4234-418D-B490-C34D8AECB191}"/>
    <cellStyle name="Comma 3 3 3 2 3 2 4 6 3" xfId="41702" xr:uid="{118DE492-AFED-49FC-BAEC-408952D96532}"/>
    <cellStyle name="Comma 3 3 3 2 3 2 4 7" xfId="14655" xr:uid="{66E4D687-DF7D-4F8D-BC9B-A6E99480DF20}"/>
    <cellStyle name="Comma 3 3 3 2 3 2 4 7 2" xfId="44328" xr:uid="{627E9DE1-E3B5-4A2A-9DAE-5D65A7A2A27B}"/>
    <cellStyle name="Comma 3 3 3 2 3 2 4 8" xfId="57718" xr:uid="{1745B084-4DD8-4903-989C-805668E25B27}"/>
    <cellStyle name="Comma 3 3 3 2 3 2 4 9" xfId="60345" xr:uid="{B3D8E537-3593-4BED-9FD4-6041676C548C}"/>
    <cellStyle name="Comma 3 3 3 2 3 2 5" xfId="1277" xr:uid="{6EFE446D-84C2-454A-AADE-FBB70334BE3C}"/>
    <cellStyle name="Comma 3 3 3 2 3 2 5 10" xfId="20714" xr:uid="{3A2666F6-36D6-42F2-B638-0EE555593FBB}"/>
    <cellStyle name="Comma 3 3 3 2 3 2 5 2" xfId="6530" xr:uid="{D9076C08-3433-4DD6-8888-AD70FE4EDAAC}"/>
    <cellStyle name="Comma 3 3 3 2 3 2 5 2 2" xfId="18088" xr:uid="{BD418333-BE4D-4125-9A6E-BE3CBDE0FC1A}"/>
    <cellStyle name="Comma 3 3 3 2 3 2 5 2 2 2" xfId="47495" xr:uid="{01F15345-0108-4084-99AE-2CDD0F0D74C0}"/>
    <cellStyle name="Comma 3 3 3 2 3 2 5 2 2 3" xfId="28592" xr:uid="{233D2511-13A9-4822-8276-6B9333CF48CD}"/>
    <cellStyle name="Comma 3 3 3 2 3 2 5 2 3" xfId="34105" xr:uid="{4043B07C-45ED-4F27-8D09-CE5FB2F40A93}"/>
    <cellStyle name="Comma 3 3 3 2 3 2 5 2 4" xfId="23340" xr:uid="{6964FD7B-F99B-4D25-98F0-F937075032AB}"/>
    <cellStyle name="Comma 3 3 3 2 3 2 5 3" xfId="3905" xr:uid="{100CA014-CECE-4414-8DD4-2D91CE8FCF31}"/>
    <cellStyle name="Comma 3 3 3 2 3 2 5 3 2" xfId="50121" xr:uid="{FC1382A3-6DEB-4146-ADB4-10D1DEA929A8}"/>
    <cellStyle name="Comma 3 3 3 2 3 2 5 3 3" xfId="36731" xr:uid="{3BE18FB2-6A2A-4F51-A820-C612D1A7F0D6}"/>
    <cellStyle name="Comma 3 3 3 2 3 2 5 3 4" xfId="25966" xr:uid="{DCD72F49-678A-43A7-BD64-72AA4604960F}"/>
    <cellStyle name="Comma 3 3 3 2 3 2 5 4" xfId="9156" xr:uid="{2C739738-C66A-4D8F-9796-7BC33576B74E}"/>
    <cellStyle name="Comma 3 3 3 2 3 2 5 4 2" xfId="52747" xr:uid="{F95D9C0A-1368-4F0B-A114-FE77D631091C}"/>
    <cellStyle name="Comma 3 3 3 2 3 2 5 4 3" xfId="39357" xr:uid="{8035FB4F-06C7-4433-978F-DE032AD5B055}"/>
    <cellStyle name="Comma 3 3 3 2 3 2 5 5" xfId="11782" xr:uid="{A74A21AD-E80B-4CBD-B7AE-045BBA497DE4}"/>
    <cellStyle name="Comma 3 3 3 2 3 2 5 5 2" xfId="55372" xr:uid="{3CBC2420-D5A3-4DC9-86F1-6C4E4836E758}"/>
    <cellStyle name="Comma 3 3 3 2 3 2 5 5 3" xfId="41982" xr:uid="{254EF931-07E8-449A-B866-518C90C7D6FE}"/>
    <cellStyle name="Comma 3 3 3 2 3 2 5 6" xfId="14935" xr:uid="{C84B95B0-5ADA-48CE-83D4-3611C2CC1031}"/>
    <cellStyle name="Comma 3 3 3 2 3 2 5 6 2" xfId="44608" xr:uid="{B81B6AE9-4D33-482C-917A-6896E9EDA5D5}"/>
    <cellStyle name="Comma 3 3 3 2 3 2 5 7" xfId="57998" xr:uid="{F8ED43CB-A7EC-40FD-91D4-9FEC6D8281FA}"/>
    <cellStyle name="Comma 3 3 3 2 3 2 5 8" xfId="60625" xr:uid="{6136F1BB-F945-4D3C-A4FC-FAFF95DC2601}"/>
    <cellStyle name="Comma 3 3 3 2 3 2 5 9" xfId="31218" xr:uid="{56757A60-0835-4ACA-A0B0-CDDDDC7A26C0}"/>
    <cellStyle name="Comma 3 3 3 2 3 2 6" xfId="1540" xr:uid="{6A525602-8361-464A-9EEE-760EB062EF7D}"/>
    <cellStyle name="Comma 3 3 3 2 3 2 6 10" xfId="20976" xr:uid="{05BF2693-0404-4E93-BDC6-C685FBAA6047}"/>
    <cellStyle name="Comma 3 3 3 2 3 2 6 2" xfId="6792" xr:uid="{998C5AEB-4BDB-44CD-913B-3F04C23F4C9C}"/>
    <cellStyle name="Comma 3 3 3 2 3 2 6 2 2" xfId="18350" xr:uid="{3800B18B-4FD8-4467-A3E1-A118876AF06D}"/>
    <cellStyle name="Comma 3 3 3 2 3 2 6 2 2 2" xfId="47757" xr:uid="{451BCCBD-EAE8-4F97-8123-C15AB25A8580}"/>
    <cellStyle name="Comma 3 3 3 2 3 2 6 2 2 3" xfId="28854" xr:uid="{26F4792B-C155-4274-9189-D4B99DFF3C30}"/>
    <cellStyle name="Comma 3 3 3 2 3 2 6 2 3" xfId="34367" xr:uid="{00C11D16-CB8C-448C-B8C9-0E26BEE4CB60}"/>
    <cellStyle name="Comma 3 3 3 2 3 2 6 2 4" xfId="23602" xr:uid="{68A3C547-92B8-4703-B12A-C2A1FB8FA3E3}"/>
    <cellStyle name="Comma 3 3 3 2 3 2 6 3" xfId="4167" xr:uid="{FE4CC8CA-D01A-4095-ADBE-13B79C0839A9}"/>
    <cellStyle name="Comma 3 3 3 2 3 2 6 3 2" xfId="50383" xr:uid="{E4C145C0-7706-41E9-8D7F-61AF1C25F315}"/>
    <cellStyle name="Comma 3 3 3 2 3 2 6 3 3" xfId="36993" xr:uid="{51FCE063-DA67-49EE-BD94-97B47B0BFACA}"/>
    <cellStyle name="Comma 3 3 3 2 3 2 6 3 4" xfId="26228" xr:uid="{109490B6-89FF-43B3-A887-B574FD60373A}"/>
    <cellStyle name="Comma 3 3 3 2 3 2 6 4" xfId="9418" xr:uid="{1FF8BA9A-8919-405B-9CCF-2960A41C268C}"/>
    <cellStyle name="Comma 3 3 3 2 3 2 6 4 2" xfId="53009" xr:uid="{1E0253F3-099D-4C72-A152-5B713C0E670C}"/>
    <cellStyle name="Comma 3 3 3 2 3 2 6 4 3" xfId="39619" xr:uid="{5196945A-69A9-4BC0-B5FB-C93D54DC0D1E}"/>
    <cellStyle name="Comma 3 3 3 2 3 2 6 5" xfId="12044" xr:uid="{3C27F7BC-0A65-4116-BE4F-21F9FEAF9C06}"/>
    <cellStyle name="Comma 3 3 3 2 3 2 6 5 2" xfId="55634" xr:uid="{74E20973-250C-4812-846A-E840BD6877BE}"/>
    <cellStyle name="Comma 3 3 3 2 3 2 6 5 3" xfId="42244" xr:uid="{6B9EC3D3-A1E5-4DF4-ABAC-0857A3B89597}"/>
    <cellStyle name="Comma 3 3 3 2 3 2 6 6" xfId="15197" xr:uid="{6AB4D498-A083-4C2F-BE6B-F69137B27D13}"/>
    <cellStyle name="Comma 3 3 3 2 3 2 6 6 2" xfId="44870" xr:uid="{A884DA46-2484-4ACD-9084-C853D847516F}"/>
    <cellStyle name="Comma 3 3 3 2 3 2 6 7" xfId="58260" xr:uid="{714D4799-50FB-48F4-BCC1-55E5B8FCDC37}"/>
    <cellStyle name="Comma 3 3 3 2 3 2 6 8" xfId="60887" xr:uid="{DC3F391F-0C43-42BF-B73A-38A88252FB2B}"/>
    <cellStyle name="Comma 3 3 3 2 3 2 6 9" xfId="31480" xr:uid="{D6F8DAA4-BC32-4FD2-BE99-231D8F1F2926}"/>
    <cellStyle name="Comma 3 3 3 2 3 2 7" xfId="2583" xr:uid="{0DAC8C00-F0B3-49DE-97D6-455CB29F8B8F}"/>
    <cellStyle name="Comma 3 3 3 2 3 2 7 10" xfId="22018" xr:uid="{0C49B1E4-B960-4012-AC72-5A4DDD7E2125}"/>
    <cellStyle name="Comma 3 3 3 2 3 2 7 2" xfId="7834" xr:uid="{D5D46335-E1FC-4151-BDD3-5073A2B3CEB1}"/>
    <cellStyle name="Comma 3 3 3 2 3 2 7 2 2" xfId="19392" xr:uid="{6421B8FD-109D-4681-9042-E82F57DFBFE1}"/>
    <cellStyle name="Comma 3 3 3 2 3 2 7 2 2 2" xfId="48799" xr:uid="{5DDF518A-F522-4A7D-BADA-BC4D1E7DC97B}"/>
    <cellStyle name="Comma 3 3 3 2 3 2 7 2 2 3" xfId="29896" xr:uid="{FFD687E8-D1E2-48BF-B2B3-B3067FC1BCC7}"/>
    <cellStyle name="Comma 3 3 3 2 3 2 7 2 3" xfId="35409" xr:uid="{5D186388-8B08-4386-86CE-F4010C765A9F}"/>
    <cellStyle name="Comma 3 3 3 2 3 2 7 2 4" xfId="24644" xr:uid="{A6395CC3-DDBC-4513-B1CA-65281397A9BA}"/>
    <cellStyle name="Comma 3 3 3 2 3 2 7 3" xfId="5209" xr:uid="{1715F560-A000-4810-A096-1922BB2D1BCB}"/>
    <cellStyle name="Comma 3 3 3 2 3 2 7 3 2" xfId="51425" xr:uid="{7F556586-BBC2-4B8A-B1FC-956DA775A28E}"/>
    <cellStyle name="Comma 3 3 3 2 3 2 7 3 3" xfId="38035" xr:uid="{986C668C-F4AD-40AD-8833-EDB536BAA664}"/>
    <cellStyle name="Comma 3 3 3 2 3 2 7 3 4" xfId="27270" xr:uid="{7552E6FD-481D-4933-AC12-37F676714F91}"/>
    <cellStyle name="Comma 3 3 3 2 3 2 7 4" xfId="10460" xr:uid="{F205B35D-81C1-49AC-990C-24E05236E47A}"/>
    <cellStyle name="Comma 3 3 3 2 3 2 7 4 2" xfId="54051" xr:uid="{8FB749BE-304D-4405-9CA2-BC43EA43394C}"/>
    <cellStyle name="Comma 3 3 3 2 3 2 7 4 3" xfId="40661" xr:uid="{7D64812F-C67F-4C54-BCE3-1240B9F39CA2}"/>
    <cellStyle name="Comma 3 3 3 2 3 2 7 5" xfId="13086" xr:uid="{C6A1861F-AB46-4EEB-943D-28C319439826}"/>
    <cellStyle name="Comma 3 3 3 2 3 2 7 5 2" xfId="56676" xr:uid="{530BB7EF-2B90-4EEF-B311-D42A4FAF56CA}"/>
    <cellStyle name="Comma 3 3 3 2 3 2 7 5 3" xfId="43286" xr:uid="{8664471C-012D-456A-ADCF-BDC6C8A3F2A2}"/>
    <cellStyle name="Comma 3 3 3 2 3 2 7 6" xfId="16239" xr:uid="{88C4C622-6C05-485D-B98C-DB6778B3C321}"/>
    <cellStyle name="Comma 3 3 3 2 3 2 7 6 2" xfId="45912" xr:uid="{EA1ED048-42DF-48EA-8133-C34B2C384CFB}"/>
    <cellStyle name="Comma 3 3 3 2 3 2 7 7" xfId="59302" xr:uid="{6869745B-453E-40E7-B7DF-021BD32F3101}"/>
    <cellStyle name="Comma 3 3 3 2 3 2 7 8" xfId="61929" xr:uid="{7AFB155E-69B6-4D85-BF6F-556DC9CAEBE1}"/>
    <cellStyle name="Comma 3 3 3 2 3 2 7 9" xfId="32522" xr:uid="{85C14581-9B52-4685-8465-62FA3D0A833F}"/>
    <cellStyle name="Comma 3 3 3 2 3 2 8" xfId="5470" xr:uid="{A57B7ED6-DB91-4D68-AB9C-305174F16AB5}"/>
    <cellStyle name="Comma 3 3 3 2 3 2 8 2" xfId="17028" xr:uid="{52BE9F1C-6CA3-4ED0-91C3-4325562D9795}"/>
    <cellStyle name="Comma 3 3 3 2 3 2 8 2 2" xfId="46174" xr:uid="{411ED694-8463-4F63-9120-86B425B56564}"/>
    <cellStyle name="Comma 3 3 3 2 3 2 8 2 3" xfId="27532" xr:uid="{D7794DD3-50E3-4CD0-A689-33FDF5EF96A0}"/>
    <cellStyle name="Comma 3 3 3 2 3 2 8 3" xfId="13875" xr:uid="{CAB2844D-15DC-45AD-97FA-44D6F329C47A}"/>
    <cellStyle name="Comma 3 3 3 2 3 2 8 3 2" xfId="32784" xr:uid="{898B3C9C-FD2C-4868-A142-2CA3ECE1C5C5}"/>
    <cellStyle name="Comma 3 3 3 2 3 2 8 4" xfId="22280" xr:uid="{B437B115-CF3B-42E1-9357-5528A2FE15A6}"/>
    <cellStyle name="Comma 3 3 3 2 3 2 9" xfId="2845" xr:uid="{0CE7AF3D-8FFA-47C4-9193-AADFF3951717}"/>
    <cellStyle name="Comma 3 3 3 2 3 2 9 2" xfId="16500" xr:uid="{C652F466-E404-4D5F-8CD7-FDF1E580464B}"/>
    <cellStyle name="Comma 3 3 3 2 3 2 9 2 2" xfId="46435" xr:uid="{F966E3AB-B0AE-4AB9-9979-AF6C6D601BDE}"/>
    <cellStyle name="Comma 3 3 3 2 3 2 9 3" xfId="33045" xr:uid="{C8819ADB-760F-4C4B-9C09-B37A0947A285}"/>
    <cellStyle name="Comma 3 3 3 2 3 2 9 4" xfId="24906" xr:uid="{2A665EC6-44AF-4D70-8586-3F40AE18BA0E}"/>
    <cellStyle name="Comma 3 3 3 2 3 3" xfId="339" xr:uid="{00000000-0005-0000-0000-000002010000}"/>
    <cellStyle name="Comma 3 3 3 2 3 3 10" xfId="30280" xr:uid="{2D0FAF7C-D0C6-4D33-9183-D124E835B14A}"/>
    <cellStyle name="Comma 3 3 3 2 3 3 11" xfId="19776" xr:uid="{96916A08-99A3-451E-A55F-33D668A017D0}"/>
    <cellStyle name="Comma 3 3 3 2 3 3 2" xfId="1662" xr:uid="{B3ACB0F4-8EA0-467A-AEF2-518E076E88CA}"/>
    <cellStyle name="Comma 3 3 3 2 3 3 2 10" xfId="21098" xr:uid="{E0BC1646-E6BB-4C4F-A44A-69EB7DA1FD54}"/>
    <cellStyle name="Comma 3 3 3 2 3 3 2 2" xfId="6914" xr:uid="{AB4C6324-501B-450B-B9A4-A4AF3880ADD6}"/>
    <cellStyle name="Comma 3 3 3 2 3 3 2 2 2" xfId="18472" xr:uid="{4C4023ED-2626-4F19-AF21-5889CE6570C0}"/>
    <cellStyle name="Comma 3 3 3 2 3 3 2 2 2 2" xfId="47879" xr:uid="{C2BDEEB0-5240-42E3-8446-A4AB43B6EF2E}"/>
    <cellStyle name="Comma 3 3 3 2 3 3 2 2 2 3" xfId="28976" xr:uid="{76132B87-6F8C-455B-B6E5-30D6C883D2A4}"/>
    <cellStyle name="Comma 3 3 3 2 3 3 2 2 3" xfId="34489" xr:uid="{5AE7F7AB-BFA4-41A3-852D-D000DFDDE383}"/>
    <cellStyle name="Comma 3 3 3 2 3 3 2 2 4" xfId="23724" xr:uid="{3C278DA5-56F1-4CDA-BC4E-667DCDE2C213}"/>
    <cellStyle name="Comma 3 3 3 2 3 3 2 3" xfId="4289" xr:uid="{420A0673-2CBE-4EBE-ABCC-0A8EF2A05A79}"/>
    <cellStyle name="Comma 3 3 3 2 3 3 2 3 2" xfId="50505" xr:uid="{5CD34CBD-DF8D-4FC6-BDB8-1C48614AA2A1}"/>
    <cellStyle name="Comma 3 3 3 2 3 3 2 3 3" xfId="37115" xr:uid="{36D6EBDF-8034-4D5E-B261-A71DD3A05D82}"/>
    <cellStyle name="Comma 3 3 3 2 3 3 2 3 4" xfId="26350" xr:uid="{6A66A211-5A08-4913-B2DB-6DF7BA91CF4C}"/>
    <cellStyle name="Comma 3 3 3 2 3 3 2 4" xfId="9540" xr:uid="{EDE8C2CC-7AFB-47FC-9C06-CFB67E9B4D3A}"/>
    <cellStyle name="Comma 3 3 3 2 3 3 2 4 2" xfId="53131" xr:uid="{9E4DDA66-3FCA-413D-BA51-3E23590E05B9}"/>
    <cellStyle name="Comma 3 3 3 2 3 3 2 4 3" xfId="39741" xr:uid="{B598B299-78B9-4BA2-9E03-0DB67424AC81}"/>
    <cellStyle name="Comma 3 3 3 2 3 3 2 5" xfId="12166" xr:uid="{43767675-B374-423B-9F55-816EE1507622}"/>
    <cellStyle name="Comma 3 3 3 2 3 3 2 5 2" xfId="55756" xr:uid="{1090795F-5F4B-4416-A0DE-492C9E3FD8AE}"/>
    <cellStyle name="Comma 3 3 3 2 3 3 2 5 3" xfId="42366" xr:uid="{32B85F09-A6E9-450A-B264-A06CC0CB9FB9}"/>
    <cellStyle name="Comma 3 3 3 2 3 3 2 6" xfId="15319" xr:uid="{492932B5-857D-401A-BCD2-F20A6E5F5F5C}"/>
    <cellStyle name="Comma 3 3 3 2 3 3 2 6 2" xfId="44992" xr:uid="{AB83C103-6447-484C-A761-901F29B076A8}"/>
    <cellStyle name="Comma 3 3 3 2 3 3 2 7" xfId="58382" xr:uid="{89DF28BD-8E6C-4E9D-9D19-1EE2A700F888}"/>
    <cellStyle name="Comma 3 3 3 2 3 3 2 8" xfId="61009" xr:uid="{8A076F90-79B2-4EC1-BEB2-7C679BEEB116}"/>
    <cellStyle name="Comma 3 3 3 2 3 3 2 9" xfId="31602" xr:uid="{49C8331B-C124-465A-AADE-3535AC0A72F6}"/>
    <cellStyle name="Comma 3 3 3 2 3 3 3" xfId="5592" xr:uid="{84780632-15E6-47E6-816D-B8A95600252F}"/>
    <cellStyle name="Comma 3 3 3 2 3 3 3 2" xfId="17150" xr:uid="{7EC26E2F-18EB-4BAB-A6C3-286A3A48A676}"/>
    <cellStyle name="Comma 3 3 3 2 3 3 3 2 2" xfId="46557" xr:uid="{8C0A1C17-3DED-4164-87DD-CFA3F7311C9B}"/>
    <cellStyle name="Comma 3 3 3 2 3 3 3 2 3" xfId="27654" xr:uid="{6AE256E3-AB6A-489C-984B-F6A311D12C6F}"/>
    <cellStyle name="Comma 3 3 3 2 3 3 3 3" xfId="13997" xr:uid="{860740C4-EFF9-4EEE-A583-3DB73FC724AB}"/>
    <cellStyle name="Comma 3 3 3 2 3 3 3 3 2" xfId="33167" xr:uid="{96EFE02F-41D6-496A-A8D7-0152FB284A30}"/>
    <cellStyle name="Comma 3 3 3 2 3 3 3 4" xfId="22402" xr:uid="{B899A504-EBCD-49BB-A422-27377FD589FC}"/>
    <cellStyle name="Comma 3 3 3 2 3 3 4" xfId="2967" xr:uid="{2104B74D-7398-4A5E-8B9D-79C0F4808E30}"/>
    <cellStyle name="Comma 3 3 3 2 3 3 4 2" xfId="16622" xr:uid="{D707DB33-A181-4243-B8A0-6CCACEBC0D08}"/>
    <cellStyle name="Comma 3 3 3 2 3 3 4 2 2" xfId="49183" xr:uid="{E369B7AC-F4A3-40E9-B658-BB4E4C32F966}"/>
    <cellStyle name="Comma 3 3 3 2 3 3 4 3" xfId="35793" xr:uid="{29DF76AE-4090-402D-A974-E3995545C6CB}"/>
    <cellStyle name="Comma 3 3 3 2 3 3 4 4" xfId="25028" xr:uid="{686CC2ED-0F5C-4A3C-877B-ED0643FB90D0}"/>
    <cellStyle name="Comma 3 3 3 2 3 3 5" xfId="8218" xr:uid="{855AE973-D44B-4D56-83A6-23F840BAA637}"/>
    <cellStyle name="Comma 3 3 3 2 3 3 5 2" xfId="51809" xr:uid="{60253474-4199-4049-B315-D39700DECB26}"/>
    <cellStyle name="Comma 3 3 3 2 3 3 5 3" xfId="38419" xr:uid="{E1453834-9254-46E1-B091-A2CA7BE517EA}"/>
    <cellStyle name="Comma 3 3 3 2 3 3 6" xfId="10844" xr:uid="{40D40F5C-6B6D-490D-9C87-65218915643C}"/>
    <cellStyle name="Comma 3 3 3 2 3 3 6 2" xfId="54434" xr:uid="{360149F7-0832-41E5-B73D-6FDFE42D107B}"/>
    <cellStyle name="Comma 3 3 3 2 3 3 6 3" xfId="41044" xr:uid="{38D34D63-C73E-4246-AA17-5679A8216ABD}"/>
    <cellStyle name="Comma 3 3 3 2 3 3 7" xfId="13469" xr:uid="{9F3E37DB-7CA8-4FD0-8AE7-AE3460043175}"/>
    <cellStyle name="Comma 3 3 3 2 3 3 7 2" xfId="43670" xr:uid="{10A8871A-8CAA-47CD-91FA-909560EF0905}"/>
    <cellStyle name="Comma 3 3 3 2 3 3 8" xfId="57060" xr:uid="{38204EDC-4BB5-43CF-9522-DBF1BF71A8EC}"/>
    <cellStyle name="Comma 3 3 3 2 3 3 9" xfId="59687" xr:uid="{F4D793EF-9317-46A3-A42D-9382283A7316}"/>
    <cellStyle name="Comma 3 3 3 2 3 4" xfId="599" xr:uid="{00000000-0005-0000-0000-000003010000}"/>
    <cellStyle name="Comma 3 3 3 2 3 4 10" xfId="30540" xr:uid="{7D855B60-EC02-4E40-B3A0-EDAE6A6231D5}"/>
    <cellStyle name="Comma 3 3 3 2 3 4 11" xfId="20036" xr:uid="{3C15BF3A-DA89-479E-85DD-D6AB5500CE93}"/>
    <cellStyle name="Comma 3 3 3 2 3 4 2" xfId="1922" xr:uid="{36FE8BE4-F698-43EB-B7F0-EB14F28E9A88}"/>
    <cellStyle name="Comma 3 3 3 2 3 4 2 10" xfId="21358" xr:uid="{90AE45C4-B34E-4368-AF24-795D90104178}"/>
    <cellStyle name="Comma 3 3 3 2 3 4 2 2" xfId="7174" xr:uid="{B795099C-1B10-48F5-8CEE-1FDB9F91164A}"/>
    <cellStyle name="Comma 3 3 3 2 3 4 2 2 2" xfId="18732" xr:uid="{3B80C906-AEF9-482B-A9C5-F2BD52A8F95E}"/>
    <cellStyle name="Comma 3 3 3 2 3 4 2 2 2 2" xfId="48139" xr:uid="{34861A55-9CF3-4E10-BFE3-343251B6308E}"/>
    <cellStyle name="Comma 3 3 3 2 3 4 2 2 2 3" xfId="29236" xr:uid="{02ABA497-FBC9-472F-B2B3-45771A381E1B}"/>
    <cellStyle name="Comma 3 3 3 2 3 4 2 2 3" xfId="34749" xr:uid="{B511D70D-3891-43B5-8E81-D56B294AFDEA}"/>
    <cellStyle name="Comma 3 3 3 2 3 4 2 2 4" xfId="23984" xr:uid="{9E9994A2-7ED0-4D99-B784-8C1D0561D644}"/>
    <cellStyle name="Comma 3 3 3 2 3 4 2 3" xfId="4549" xr:uid="{A5BDF51A-98A7-401B-BDFB-97F29E24278E}"/>
    <cellStyle name="Comma 3 3 3 2 3 4 2 3 2" xfId="50765" xr:uid="{44DC5B19-F836-4E07-A797-181388074B63}"/>
    <cellStyle name="Comma 3 3 3 2 3 4 2 3 3" xfId="37375" xr:uid="{846C9242-EFA2-4BC3-97F8-36D8293C73A4}"/>
    <cellStyle name="Comma 3 3 3 2 3 4 2 3 4" xfId="26610" xr:uid="{486122F1-0C9D-4128-A216-06C60F25BCA6}"/>
    <cellStyle name="Comma 3 3 3 2 3 4 2 4" xfId="9800" xr:uid="{7CDEA92A-6A07-4669-85FE-91BE6DF8FA76}"/>
    <cellStyle name="Comma 3 3 3 2 3 4 2 4 2" xfId="53391" xr:uid="{F911A87D-08C8-4CD2-BC97-A448044815BD}"/>
    <cellStyle name="Comma 3 3 3 2 3 4 2 4 3" xfId="40001" xr:uid="{436AC508-8985-4F55-9B63-9EEBD2D4B1C9}"/>
    <cellStyle name="Comma 3 3 3 2 3 4 2 5" xfId="12426" xr:uid="{D3CEF354-AD02-4E6C-80A8-565F4DE79129}"/>
    <cellStyle name="Comma 3 3 3 2 3 4 2 5 2" xfId="56016" xr:uid="{3E6B4CD6-6289-4E82-B514-C883294906A1}"/>
    <cellStyle name="Comma 3 3 3 2 3 4 2 5 3" xfId="42626" xr:uid="{0B6E420C-5889-44CE-9D01-42B28C642AEC}"/>
    <cellStyle name="Comma 3 3 3 2 3 4 2 6" xfId="15579" xr:uid="{CC5752EA-D036-4AD1-B33F-BD45D2D57EDD}"/>
    <cellStyle name="Comma 3 3 3 2 3 4 2 6 2" xfId="45252" xr:uid="{9BB49148-2EBE-4905-8341-E39271B070FC}"/>
    <cellStyle name="Comma 3 3 3 2 3 4 2 7" xfId="58642" xr:uid="{50AA89AC-2DB0-4ED5-8246-76A572D7A65A}"/>
    <cellStyle name="Comma 3 3 3 2 3 4 2 8" xfId="61269" xr:uid="{BB86763A-FEBA-4DF9-8106-9A4A1C1ED9B6}"/>
    <cellStyle name="Comma 3 3 3 2 3 4 2 9" xfId="31862" xr:uid="{024E703F-0167-4068-8C76-92EDF6B051F7}"/>
    <cellStyle name="Comma 3 3 3 2 3 4 3" xfId="5852" xr:uid="{626CEFC2-D2D2-419E-9068-95C88D745F6C}"/>
    <cellStyle name="Comma 3 3 3 2 3 4 3 2" xfId="17410" xr:uid="{C071F1B2-2FBB-469F-97C9-CCB7DE307385}"/>
    <cellStyle name="Comma 3 3 3 2 3 4 3 2 2" xfId="46817" xr:uid="{ED314C9C-BAA8-4B34-83CE-AD2E493EAD04}"/>
    <cellStyle name="Comma 3 3 3 2 3 4 3 2 3" xfId="27914" xr:uid="{56AC00CF-12AF-4551-A164-EAC15F9927E7}"/>
    <cellStyle name="Comma 3 3 3 2 3 4 3 3" xfId="33427" xr:uid="{B8F37D19-35F9-40F7-A23D-05C5A9BAF719}"/>
    <cellStyle name="Comma 3 3 3 2 3 4 3 4" xfId="22662" xr:uid="{8FF6DE8F-C191-403D-AA15-C2EE528BCA6B}"/>
    <cellStyle name="Comma 3 3 3 2 3 4 4" xfId="3227" xr:uid="{9AF19EF9-B412-4AFC-A9BF-F0E5FC348F29}"/>
    <cellStyle name="Comma 3 3 3 2 3 4 4 2" xfId="49443" xr:uid="{F297B9E6-B4B3-4F93-9C99-C3B61343F424}"/>
    <cellStyle name="Comma 3 3 3 2 3 4 4 3" xfId="36053" xr:uid="{8B50A024-3B30-4250-8478-AB3786F630ED}"/>
    <cellStyle name="Comma 3 3 3 2 3 4 4 4" xfId="25288" xr:uid="{824D41FD-D796-49CE-8A18-BA63384AEC84}"/>
    <cellStyle name="Comma 3 3 3 2 3 4 5" xfId="8478" xr:uid="{3B249E57-B0C7-4562-81FD-CEF2597F305E}"/>
    <cellStyle name="Comma 3 3 3 2 3 4 5 2" xfId="52069" xr:uid="{577CFFCC-7F03-45C8-BF9F-2F926B696C78}"/>
    <cellStyle name="Comma 3 3 3 2 3 4 5 3" xfId="38679" xr:uid="{1CF001D2-A875-447D-85C5-20708B06F60A}"/>
    <cellStyle name="Comma 3 3 3 2 3 4 6" xfId="11104" xr:uid="{C60C8E81-BD0A-4C0D-A84E-A7CCC128F2F6}"/>
    <cellStyle name="Comma 3 3 3 2 3 4 6 2" xfId="54694" xr:uid="{DDE875DB-EE15-4FCD-AE0B-26AA09DB5D13}"/>
    <cellStyle name="Comma 3 3 3 2 3 4 6 3" xfId="41304" xr:uid="{A44D6782-E7FA-4DE8-9B53-A4AE8A35B675}"/>
    <cellStyle name="Comma 3 3 3 2 3 4 7" xfId="14257" xr:uid="{710B54D4-FB3D-4420-A444-919A57D2A556}"/>
    <cellStyle name="Comma 3 3 3 2 3 4 7 2" xfId="43930" xr:uid="{1E93DB62-DD09-4BFF-BE11-4914428A11E8}"/>
    <cellStyle name="Comma 3 3 3 2 3 4 8" xfId="57320" xr:uid="{C29E99C4-A08E-41CC-BE3F-A1896254E7BB}"/>
    <cellStyle name="Comma 3 3 3 2 3 4 9" xfId="59947" xr:uid="{F3F0D9D6-E3C2-433F-8D18-7D3774D54077}"/>
    <cellStyle name="Comma 3 3 3 2 3 5" xfId="859" xr:uid="{00000000-0005-0000-0000-000004010000}"/>
    <cellStyle name="Comma 3 3 3 2 3 5 10" xfId="30800" xr:uid="{8E828878-AFBB-482A-83E7-0A87633F1367}"/>
    <cellStyle name="Comma 3 3 3 2 3 5 11" xfId="20296" xr:uid="{9E352850-F6BD-464F-8079-30F5CA323F71}"/>
    <cellStyle name="Comma 3 3 3 2 3 5 2" xfId="2182" xr:uid="{8C48667A-3FFD-4C99-B20F-017721622A01}"/>
    <cellStyle name="Comma 3 3 3 2 3 5 2 10" xfId="21618" xr:uid="{A3ADB662-4E29-4236-9670-DA6C19BE5CFF}"/>
    <cellStyle name="Comma 3 3 3 2 3 5 2 2" xfId="7434" xr:uid="{FF97C2B2-D0E6-48BC-A013-ABB315839744}"/>
    <cellStyle name="Comma 3 3 3 2 3 5 2 2 2" xfId="18992" xr:uid="{526248BD-6DB0-4A8A-83CD-E8C2F86D55BD}"/>
    <cellStyle name="Comma 3 3 3 2 3 5 2 2 2 2" xfId="48399" xr:uid="{2CAE7A53-6FA7-4AF7-90FA-D4797A42FD64}"/>
    <cellStyle name="Comma 3 3 3 2 3 5 2 2 2 3" xfId="29496" xr:uid="{4E7BE057-4153-4B83-B53B-4487FC8D8FA4}"/>
    <cellStyle name="Comma 3 3 3 2 3 5 2 2 3" xfId="35009" xr:uid="{4B17DB7D-9888-4C75-8B5D-010F44FDC406}"/>
    <cellStyle name="Comma 3 3 3 2 3 5 2 2 4" xfId="24244" xr:uid="{4793F769-C448-4556-91C5-354CCAB4E5A6}"/>
    <cellStyle name="Comma 3 3 3 2 3 5 2 3" xfId="4809" xr:uid="{7D292686-D4E5-4DEA-9595-A03A027F2743}"/>
    <cellStyle name="Comma 3 3 3 2 3 5 2 3 2" xfId="51025" xr:uid="{975E0452-A8A4-4320-A473-EA5AA924C021}"/>
    <cellStyle name="Comma 3 3 3 2 3 5 2 3 3" xfId="37635" xr:uid="{67F903D9-82C8-488D-A101-769D38BED51A}"/>
    <cellStyle name="Comma 3 3 3 2 3 5 2 3 4" xfId="26870" xr:uid="{91E0535A-17C4-4162-B6B2-8B1ACC82D448}"/>
    <cellStyle name="Comma 3 3 3 2 3 5 2 4" xfId="10060" xr:uid="{8A74D697-00E1-424C-856F-60F43E5EA0C7}"/>
    <cellStyle name="Comma 3 3 3 2 3 5 2 4 2" xfId="53651" xr:uid="{1DCF5243-21AA-4677-AB63-A8E6EBA4EDBA}"/>
    <cellStyle name="Comma 3 3 3 2 3 5 2 4 3" xfId="40261" xr:uid="{4F2DB018-6A3C-4CF9-91B9-078C2812F1D1}"/>
    <cellStyle name="Comma 3 3 3 2 3 5 2 5" xfId="12686" xr:uid="{BB2D8EA7-39D7-4447-8731-25D6E813C2A8}"/>
    <cellStyle name="Comma 3 3 3 2 3 5 2 5 2" xfId="56276" xr:uid="{C34BD284-4CD2-4324-A463-5DE0F1B558C8}"/>
    <cellStyle name="Comma 3 3 3 2 3 5 2 5 3" xfId="42886" xr:uid="{4EDEB47F-0033-4498-9402-43B709D2BB8A}"/>
    <cellStyle name="Comma 3 3 3 2 3 5 2 6" xfId="15839" xr:uid="{9C6B365B-393D-4A01-A9C3-CFD2D5F6F62C}"/>
    <cellStyle name="Comma 3 3 3 2 3 5 2 6 2" xfId="45512" xr:uid="{C723F232-1C4D-47A7-A4B6-37106D332292}"/>
    <cellStyle name="Comma 3 3 3 2 3 5 2 7" xfId="58902" xr:uid="{159AA1C3-40C2-4F60-97E6-4377F4258679}"/>
    <cellStyle name="Comma 3 3 3 2 3 5 2 8" xfId="61529" xr:uid="{B8C35CF1-973B-4837-8594-B1A0182CECA4}"/>
    <cellStyle name="Comma 3 3 3 2 3 5 2 9" xfId="32122" xr:uid="{806B36D1-DC25-4DC1-9B92-C07A42F03F37}"/>
    <cellStyle name="Comma 3 3 3 2 3 5 3" xfId="6112" xr:uid="{DD06E828-C6D5-4352-A680-D1CCDD96B89E}"/>
    <cellStyle name="Comma 3 3 3 2 3 5 3 2" xfId="17670" xr:uid="{ACA0E308-91B7-4C43-B638-4491D497B087}"/>
    <cellStyle name="Comma 3 3 3 2 3 5 3 2 2" xfId="47077" xr:uid="{43421469-8C4D-4100-9566-C2CC9E519949}"/>
    <cellStyle name="Comma 3 3 3 2 3 5 3 2 3" xfId="28174" xr:uid="{2118BCA1-974D-4CBC-A1B2-B386902A22FD}"/>
    <cellStyle name="Comma 3 3 3 2 3 5 3 3" xfId="33687" xr:uid="{A276764F-9AFD-4CAE-88C3-10A7EDD954B6}"/>
    <cellStyle name="Comma 3 3 3 2 3 5 3 4" xfId="22922" xr:uid="{1F3A2418-DAFD-4DD6-A59A-9BBFDCA09696}"/>
    <cellStyle name="Comma 3 3 3 2 3 5 4" xfId="3487" xr:uid="{1E3DFC51-EAFE-4B36-8823-24896AD054BD}"/>
    <cellStyle name="Comma 3 3 3 2 3 5 4 2" xfId="49703" xr:uid="{D1B11C09-4C96-45C9-8C9F-EB8F0017C74F}"/>
    <cellStyle name="Comma 3 3 3 2 3 5 4 3" xfId="36313" xr:uid="{402D470C-F994-43DD-8287-C4C4D327BA45}"/>
    <cellStyle name="Comma 3 3 3 2 3 5 4 4" xfId="25548" xr:uid="{6A3307D9-8095-49BF-9F82-663777AA4485}"/>
    <cellStyle name="Comma 3 3 3 2 3 5 5" xfId="8738" xr:uid="{4B679D2A-DBD9-4D50-A501-2F022C029342}"/>
    <cellStyle name="Comma 3 3 3 2 3 5 5 2" xfId="52329" xr:uid="{E70B4AEB-6FCF-4BBA-BF57-7AD55F17B92E}"/>
    <cellStyle name="Comma 3 3 3 2 3 5 5 3" xfId="38939" xr:uid="{7E4FBC3A-5F05-4155-9486-A30DE4862E8C}"/>
    <cellStyle name="Comma 3 3 3 2 3 5 6" xfId="11364" xr:uid="{C7C06832-B34E-40CB-A813-B382F7832A2F}"/>
    <cellStyle name="Comma 3 3 3 2 3 5 6 2" xfId="54954" xr:uid="{42DEC15F-3E3F-4AE4-87AC-3FD9EC10F531}"/>
    <cellStyle name="Comma 3 3 3 2 3 5 6 3" xfId="41564" xr:uid="{0EDEF7EE-6CD0-4D18-BB54-C4E90B8F1BF7}"/>
    <cellStyle name="Comma 3 3 3 2 3 5 7" xfId="14517" xr:uid="{4B9A342D-3C2A-4515-AAF5-9FBC18EE754C}"/>
    <cellStyle name="Comma 3 3 3 2 3 5 7 2" xfId="44190" xr:uid="{72A47BCE-710F-476F-970C-97A2D66B65BA}"/>
    <cellStyle name="Comma 3 3 3 2 3 5 8" xfId="57580" xr:uid="{7D8A7226-5009-49A7-B504-BEDFD1B1648A}"/>
    <cellStyle name="Comma 3 3 3 2 3 5 9" xfId="60207" xr:uid="{1B98394D-DB43-44A7-BB9C-AFF0BD45875D}"/>
    <cellStyle name="Comma 3 3 3 2 3 6" xfId="1139" xr:uid="{7073AE6C-E334-45C8-915A-6B3E6C723A13}"/>
    <cellStyle name="Comma 3 3 3 2 3 6 10" xfId="20576" xr:uid="{3EAA73DB-F5C4-49D4-A502-4A8A1A6A67AA}"/>
    <cellStyle name="Comma 3 3 3 2 3 6 2" xfId="6392" xr:uid="{C7643EC8-E86E-4E29-9A71-12BD75473DEE}"/>
    <cellStyle name="Comma 3 3 3 2 3 6 2 2" xfId="17950" xr:uid="{D3930E25-E71E-45E9-A277-A9747D644AF3}"/>
    <cellStyle name="Comma 3 3 3 2 3 6 2 2 2" xfId="47357" xr:uid="{6C0DDE99-DFDC-4850-9DA8-3126584CFB12}"/>
    <cellStyle name="Comma 3 3 3 2 3 6 2 2 3" xfId="28454" xr:uid="{5D685C7A-3A9D-4928-91AC-E86F29848A12}"/>
    <cellStyle name="Comma 3 3 3 2 3 6 2 3" xfId="33967" xr:uid="{A215221F-03E0-4D28-97A4-90FA17CD86BE}"/>
    <cellStyle name="Comma 3 3 3 2 3 6 2 4" xfId="23202" xr:uid="{2B72C593-2F25-4BCB-A1DB-15D5BB620431}"/>
    <cellStyle name="Comma 3 3 3 2 3 6 3" xfId="3767" xr:uid="{4E49165B-20CE-4EE4-9FC6-BAFD7B0AEAD3}"/>
    <cellStyle name="Comma 3 3 3 2 3 6 3 2" xfId="49983" xr:uid="{3A0260CD-168E-4816-BE26-9DEA372DE02D}"/>
    <cellStyle name="Comma 3 3 3 2 3 6 3 3" xfId="36593" xr:uid="{A1E07BE1-C214-4EE9-9DC8-F1A44224C515}"/>
    <cellStyle name="Comma 3 3 3 2 3 6 3 4" xfId="25828" xr:uid="{1AE12256-AC18-4F10-A4F8-8172058DFF1A}"/>
    <cellStyle name="Comma 3 3 3 2 3 6 4" xfId="9018" xr:uid="{ABD9B346-9073-4AF1-BCB2-E47F62D4A498}"/>
    <cellStyle name="Comma 3 3 3 2 3 6 4 2" xfId="52609" xr:uid="{0D16DBDC-111E-4585-B62B-18C844DC6BA6}"/>
    <cellStyle name="Comma 3 3 3 2 3 6 4 3" xfId="39219" xr:uid="{037FB056-D5B0-45D2-A208-39BD344766E4}"/>
    <cellStyle name="Comma 3 3 3 2 3 6 5" xfId="11644" xr:uid="{8BAED0C9-D371-4B17-B47C-861EDDAFB93B}"/>
    <cellStyle name="Comma 3 3 3 2 3 6 5 2" xfId="55234" xr:uid="{B3B54853-EDF5-4F41-A985-725C40CC6A0E}"/>
    <cellStyle name="Comma 3 3 3 2 3 6 5 3" xfId="41844" xr:uid="{3757373C-90B5-4A44-AC20-48D55CF49EF6}"/>
    <cellStyle name="Comma 3 3 3 2 3 6 6" xfId="14797" xr:uid="{23F5AABF-CEE5-4CFA-BAD1-BCF145D814DB}"/>
    <cellStyle name="Comma 3 3 3 2 3 6 6 2" xfId="44470" xr:uid="{CD3C4D18-9E67-44BE-9300-15E87A39A5E1}"/>
    <cellStyle name="Comma 3 3 3 2 3 6 7" xfId="57860" xr:uid="{952AE769-45CB-4CC7-B056-B6731A7F83D0}"/>
    <cellStyle name="Comma 3 3 3 2 3 6 8" xfId="60487" xr:uid="{15E2AE50-D842-44F5-9C42-C28F4011CDBC}"/>
    <cellStyle name="Comma 3 3 3 2 3 6 9" xfId="31080" xr:uid="{32F9C7FC-1C92-42FD-B1C2-467CDB6396CE}"/>
    <cellStyle name="Comma 3 3 3 2 3 7" xfId="1402" xr:uid="{9515D4D5-C42A-4048-AFB5-07F5CF92B3A0}"/>
    <cellStyle name="Comma 3 3 3 2 3 7 10" xfId="20838" xr:uid="{A3DFA948-B606-4443-8C53-CF7EFC39833B}"/>
    <cellStyle name="Comma 3 3 3 2 3 7 2" xfId="6654" xr:uid="{D4B3C2BE-1491-4F5A-975E-3E5E9B95498C}"/>
    <cellStyle name="Comma 3 3 3 2 3 7 2 2" xfId="18212" xr:uid="{C8C47309-60C2-41C1-9396-79CA26836098}"/>
    <cellStyle name="Comma 3 3 3 2 3 7 2 2 2" xfId="47619" xr:uid="{864BE4E5-B1BB-4ABD-8247-2DB944C879B3}"/>
    <cellStyle name="Comma 3 3 3 2 3 7 2 2 3" xfId="28716" xr:uid="{FAD8B224-616D-4FFC-B71F-3A6546D3D53C}"/>
    <cellStyle name="Comma 3 3 3 2 3 7 2 3" xfId="34229" xr:uid="{574AABA7-0945-42DD-A39D-DFACBD9D00D7}"/>
    <cellStyle name="Comma 3 3 3 2 3 7 2 4" xfId="23464" xr:uid="{AB9C9A6D-7839-461C-B6EF-560317BB048E}"/>
    <cellStyle name="Comma 3 3 3 2 3 7 3" xfId="4029" xr:uid="{C23637FC-18DA-4091-80FB-B9E90E2D0486}"/>
    <cellStyle name="Comma 3 3 3 2 3 7 3 2" xfId="50245" xr:uid="{123FF94F-D71E-4D06-9BF7-28FB47BD9AAB}"/>
    <cellStyle name="Comma 3 3 3 2 3 7 3 3" xfId="36855" xr:uid="{8807D74C-146E-4818-8D2F-C5A856485D8A}"/>
    <cellStyle name="Comma 3 3 3 2 3 7 3 4" xfId="26090" xr:uid="{FCAE9874-1E0A-4E88-9488-BA6E1726695C}"/>
    <cellStyle name="Comma 3 3 3 2 3 7 4" xfId="9280" xr:uid="{2464561B-7B84-42D4-B3EA-863E10B38F87}"/>
    <cellStyle name="Comma 3 3 3 2 3 7 4 2" xfId="52871" xr:uid="{53C780DE-DBEC-4315-B43B-E19165411367}"/>
    <cellStyle name="Comma 3 3 3 2 3 7 4 3" xfId="39481" xr:uid="{D660AE30-6CA8-4D60-B5FF-A094E024CB8F}"/>
    <cellStyle name="Comma 3 3 3 2 3 7 5" xfId="11906" xr:uid="{A492330A-9669-474C-830F-FE741582EB1E}"/>
    <cellStyle name="Comma 3 3 3 2 3 7 5 2" xfId="55496" xr:uid="{B5B257D4-F381-44FB-B830-104D8970224F}"/>
    <cellStyle name="Comma 3 3 3 2 3 7 5 3" xfId="42106" xr:uid="{A35A8E3C-CE84-4ED3-B35E-AF13250C76B0}"/>
    <cellStyle name="Comma 3 3 3 2 3 7 6" xfId="15059" xr:uid="{E5B92C79-56C3-4EF3-B332-1EB0530FEC5E}"/>
    <cellStyle name="Comma 3 3 3 2 3 7 6 2" xfId="44732" xr:uid="{D18A463F-656F-4226-9C1A-5F58ED10C26F}"/>
    <cellStyle name="Comma 3 3 3 2 3 7 7" xfId="58122" xr:uid="{B54D4471-5237-48AA-B618-349BD482EA0F}"/>
    <cellStyle name="Comma 3 3 3 2 3 7 8" xfId="60749" xr:uid="{CB260CB5-7E1C-4C93-87A1-D58BC1985C14}"/>
    <cellStyle name="Comma 3 3 3 2 3 7 9" xfId="31342" xr:uid="{6A7A892A-E280-402E-8F5E-80C430F26296}"/>
    <cellStyle name="Comma 3 3 3 2 3 8" xfId="2445" xr:uid="{A2D31CCE-54E7-4588-85AD-FE5E59CEAD1E}"/>
    <cellStyle name="Comma 3 3 3 2 3 8 10" xfId="21880" xr:uid="{DF75C6C6-18A8-46F9-9C86-3E608F78C3FB}"/>
    <cellStyle name="Comma 3 3 3 2 3 8 2" xfId="7696" xr:uid="{295F1D8B-072B-416F-815B-18D5C628D8A7}"/>
    <cellStyle name="Comma 3 3 3 2 3 8 2 2" xfId="19254" xr:uid="{D18E1F6F-2E45-487D-A04D-6D9BD8349F71}"/>
    <cellStyle name="Comma 3 3 3 2 3 8 2 2 2" xfId="48661" xr:uid="{7CC31E9D-134E-46B4-BB02-AC20B8B0659D}"/>
    <cellStyle name="Comma 3 3 3 2 3 8 2 2 3" xfId="29758" xr:uid="{1455F648-5477-4F79-9C62-D95AF1FED162}"/>
    <cellStyle name="Comma 3 3 3 2 3 8 2 3" xfId="35271" xr:uid="{416CEEA4-80AA-4F49-83A8-6223BE809AD2}"/>
    <cellStyle name="Comma 3 3 3 2 3 8 2 4" xfId="24506" xr:uid="{F6CCD730-8025-4185-A614-31A60CA2F937}"/>
    <cellStyle name="Comma 3 3 3 2 3 8 3" xfId="5071" xr:uid="{68E9B1A7-7367-4885-BB22-E4D83F33963E}"/>
    <cellStyle name="Comma 3 3 3 2 3 8 3 2" xfId="51287" xr:uid="{CAC8494F-A621-45BE-9B3A-64D2D1D0CB39}"/>
    <cellStyle name="Comma 3 3 3 2 3 8 3 3" xfId="37897" xr:uid="{5AD2FCAD-EF7D-4FA0-BA28-7D5238F29904}"/>
    <cellStyle name="Comma 3 3 3 2 3 8 3 4" xfId="27132" xr:uid="{E0E4C90B-2D68-45BF-AF0D-D16CA68539A6}"/>
    <cellStyle name="Comma 3 3 3 2 3 8 4" xfId="10322" xr:uid="{62CBCB02-7FF0-496C-8017-CFBCBC663610}"/>
    <cellStyle name="Comma 3 3 3 2 3 8 4 2" xfId="53913" xr:uid="{DEFCB6C6-FF92-47DD-875A-EB0BC910DC2A}"/>
    <cellStyle name="Comma 3 3 3 2 3 8 4 3" xfId="40523" xr:uid="{6821326A-5852-4718-B922-1BFA8EA06FB9}"/>
    <cellStyle name="Comma 3 3 3 2 3 8 5" xfId="12948" xr:uid="{D153BEF2-D2A6-45B6-8D22-402CCB8F9088}"/>
    <cellStyle name="Comma 3 3 3 2 3 8 5 2" xfId="56538" xr:uid="{FE4ED570-59C5-4807-BE18-62441C31444B}"/>
    <cellStyle name="Comma 3 3 3 2 3 8 5 3" xfId="43148" xr:uid="{426A419D-5A7B-415F-9B75-2CEE639BD2D6}"/>
    <cellStyle name="Comma 3 3 3 2 3 8 6" xfId="16101" xr:uid="{1A560BC0-9666-42BF-AFE4-3DD888C96F49}"/>
    <cellStyle name="Comma 3 3 3 2 3 8 6 2" xfId="45774" xr:uid="{47551F7D-FC8A-4F21-8E54-351D8E25F7C5}"/>
    <cellStyle name="Comma 3 3 3 2 3 8 7" xfId="59164" xr:uid="{B6AB0CF6-0F00-42DF-9FBA-2D5EE7BB91CF}"/>
    <cellStyle name="Comma 3 3 3 2 3 8 8" xfId="61791" xr:uid="{E5AAFF4E-3BE7-458F-952C-BFB21186DFC4}"/>
    <cellStyle name="Comma 3 3 3 2 3 8 9" xfId="32384" xr:uid="{C7E2B798-CBD5-41D5-9628-131CEEFE6494}"/>
    <cellStyle name="Comma 3 3 3 2 3 9" xfId="5332" xr:uid="{78F99BCB-2AEE-4DE7-A785-DFA598A52C9A}"/>
    <cellStyle name="Comma 3 3 3 2 3 9 2" xfId="16890" xr:uid="{D5336971-529C-4181-8116-D14DCE19DEF8}"/>
    <cellStyle name="Comma 3 3 3 2 3 9 2 2" xfId="46036" xr:uid="{EFF65095-E9DE-4D6B-829B-B58FF3343B4B}"/>
    <cellStyle name="Comma 3 3 3 2 3 9 2 3" xfId="27394" xr:uid="{1C121E25-C37D-4B2F-9FB9-4086FAC260DC}"/>
    <cellStyle name="Comma 3 3 3 2 3 9 3" xfId="13737" xr:uid="{5057B017-488E-4098-8ABE-EED0C301909F}"/>
    <cellStyle name="Comma 3 3 3 2 3 9 3 2" xfId="32646" xr:uid="{B393587B-3E3C-448F-BBDB-1F063058425D}"/>
    <cellStyle name="Comma 3 3 3 2 3 9 4" xfId="22142" xr:uid="{345464D4-287C-4F61-8F23-14ABA17BA225}"/>
    <cellStyle name="Comma 3 3 3 2 4" xfId="94" xr:uid="{00000000-0005-0000-0000-000005010000}"/>
    <cellStyle name="Comma 3 3 3 2 4 10" xfId="2723" xr:uid="{2AB71D52-4B64-4C96-8748-77F677A7D753}"/>
    <cellStyle name="Comma 3 3 3 2 4 10 2" xfId="16378" xr:uid="{DDB35A7F-38CB-43FB-9E45-825584203279}"/>
    <cellStyle name="Comma 3 3 3 2 4 10 2 2" xfId="46313" xr:uid="{2FF9FFB2-FABA-481D-A392-5EB9019146DA}"/>
    <cellStyle name="Comma 3 3 3 2 4 10 3" xfId="32923" xr:uid="{0B9D46CE-3463-4A02-BB53-8EEC84CC486B}"/>
    <cellStyle name="Comma 3 3 3 2 4 10 4" xfId="24784" xr:uid="{B7DA1917-FE31-4C68-921E-5EF4D72BE031}"/>
    <cellStyle name="Comma 3 3 3 2 4 11" xfId="7974" xr:uid="{61743FEF-20BD-456F-B783-37FF5B5135DC}"/>
    <cellStyle name="Comma 3 3 3 2 4 11 2" xfId="48939" xr:uid="{585B1A62-D9AA-4468-86FD-34FC606F0DA5}"/>
    <cellStyle name="Comma 3 3 3 2 4 11 3" xfId="35549" xr:uid="{F8D2D77E-4BCA-4B6D-902D-8B1C897E3C1B}"/>
    <cellStyle name="Comma 3 3 3 2 4 12" xfId="10600" xr:uid="{66D0DF53-CAE1-4E64-B94F-9AA1B8CF56FF}"/>
    <cellStyle name="Comma 3 3 3 2 4 12 2" xfId="51565" xr:uid="{A48F4BBC-D3CB-4910-97C6-BB6FF9D358CC}"/>
    <cellStyle name="Comma 3 3 3 2 4 12 3" xfId="38175" xr:uid="{A2B8C9CC-5098-46BA-B229-5F162D4ED4C6}"/>
    <cellStyle name="Comma 3 3 3 2 4 13" xfId="13225" xr:uid="{900DB5B3-319C-49C2-AB38-0767D77B3256}"/>
    <cellStyle name="Comma 3 3 3 2 4 13 2" xfId="54190" xr:uid="{22A0405E-E07C-42B1-98FF-B8493404BF7A}"/>
    <cellStyle name="Comma 3 3 3 2 4 13 3" xfId="40800" xr:uid="{E51D2D25-CBA9-4F6A-AB1B-946F4F04B31A}"/>
    <cellStyle name="Comma 3 3 3 2 4 14" xfId="43426" xr:uid="{A1827D6D-F35B-4489-BE5C-D09022AB02D2}"/>
    <cellStyle name="Comma 3 3 3 2 4 15" xfId="56816" xr:uid="{62EC97EE-0437-4BC9-A7E5-DCF0F52251D8}"/>
    <cellStyle name="Comma 3 3 3 2 4 16" xfId="59443" xr:uid="{E15431AF-B3D5-41FD-97F9-6D5D4E799243}"/>
    <cellStyle name="Comma 3 3 3 2 4 17" xfId="30036" xr:uid="{76BBA6F0-0FFF-402E-BD8C-BDAEEDC891C4}"/>
    <cellStyle name="Comma 3 3 3 2 4 18" xfId="19532" xr:uid="{BC02E102-C584-4A00-B296-50AB502B9F43}"/>
    <cellStyle name="Comma 3 3 3 2 4 2" xfId="232" xr:uid="{00000000-0005-0000-0000-000006010000}"/>
    <cellStyle name="Comma 3 3 3 2 4 2 10" xfId="8112" xr:uid="{CB3A44C9-A451-4CB3-9195-1E690DC6ADEB}"/>
    <cellStyle name="Comma 3 3 3 2 4 2 10 2" xfId="49077" xr:uid="{34DC500D-E5E3-4D17-8F8D-465FF62F925A}"/>
    <cellStyle name="Comma 3 3 3 2 4 2 10 3" xfId="35687" xr:uid="{BC98A07F-943C-4672-9CD1-513B2BFD431B}"/>
    <cellStyle name="Comma 3 3 3 2 4 2 11" xfId="10738" xr:uid="{14E6B9BD-6E42-427C-B68B-1CAB573B1E46}"/>
    <cellStyle name="Comma 3 3 3 2 4 2 11 2" xfId="51703" xr:uid="{474FBB98-549E-46C9-B57B-40771940FDBD}"/>
    <cellStyle name="Comma 3 3 3 2 4 2 11 3" xfId="38313" xr:uid="{F86C51E6-B473-4C3A-BEDF-D2EBD57412BA}"/>
    <cellStyle name="Comma 3 3 3 2 4 2 12" xfId="13363" xr:uid="{C95CF074-C635-4B0F-93FB-465320AED96C}"/>
    <cellStyle name="Comma 3 3 3 2 4 2 12 2" xfId="54328" xr:uid="{340F9013-AA24-4FAE-B236-13290FDC81CB}"/>
    <cellStyle name="Comma 3 3 3 2 4 2 12 3" xfId="40938" xr:uid="{67F3096C-5C90-4D02-BD33-DCFA14080677}"/>
    <cellStyle name="Comma 3 3 3 2 4 2 13" xfId="43564" xr:uid="{B1F0B8FC-58C6-4F98-9025-1A5DB17E2EC4}"/>
    <cellStyle name="Comma 3 3 3 2 4 2 14" xfId="56954" xr:uid="{0720E3EC-B90A-48EB-B19C-ACA59430F253}"/>
    <cellStyle name="Comma 3 3 3 2 4 2 15" xfId="59581" xr:uid="{191EFE61-E2C3-4091-91FD-D27212E70BA3}"/>
    <cellStyle name="Comma 3 3 3 2 4 2 16" xfId="30174" xr:uid="{7C8C113A-7CEB-4994-BB8B-FA21F8738A08}"/>
    <cellStyle name="Comma 3 3 3 2 4 2 17" xfId="19670" xr:uid="{CC5FE4B4-B404-4BE2-AAC2-DB102AD79E2C}"/>
    <cellStyle name="Comma 3 3 3 2 4 2 2" xfId="493" xr:uid="{00000000-0005-0000-0000-000007010000}"/>
    <cellStyle name="Comma 3 3 3 2 4 2 2 10" xfId="30434" xr:uid="{9D377EBA-0AD5-4E39-A5D0-A22FA36BBDFA}"/>
    <cellStyle name="Comma 3 3 3 2 4 2 2 11" xfId="19930" xr:uid="{542B3196-37BA-475A-BE88-3A9896E9BADE}"/>
    <cellStyle name="Comma 3 3 3 2 4 2 2 2" xfId="1816" xr:uid="{E2B21448-C4C5-48FC-A36D-58837F047CAC}"/>
    <cellStyle name="Comma 3 3 3 2 4 2 2 2 10" xfId="21252" xr:uid="{927A152A-75CB-4AAC-9A78-558690342933}"/>
    <cellStyle name="Comma 3 3 3 2 4 2 2 2 2" xfId="7068" xr:uid="{27EBF0F2-2559-4C24-9D81-77E93881C3DD}"/>
    <cellStyle name="Comma 3 3 3 2 4 2 2 2 2 2" xfId="18626" xr:uid="{0C06416E-A889-4D3B-86F4-49404215752E}"/>
    <cellStyle name="Comma 3 3 3 2 4 2 2 2 2 2 2" xfId="48033" xr:uid="{D73CD19D-27E2-43F7-ADB3-688E95531886}"/>
    <cellStyle name="Comma 3 3 3 2 4 2 2 2 2 2 3" xfId="29130" xr:uid="{221F58F2-C5AA-4649-AA71-5086860BAF36}"/>
    <cellStyle name="Comma 3 3 3 2 4 2 2 2 2 3" xfId="34643" xr:uid="{F5ACA563-B857-4F07-8791-CF01D6DE1B4D}"/>
    <cellStyle name="Comma 3 3 3 2 4 2 2 2 2 4" xfId="23878" xr:uid="{5B159725-4471-482B-A0C8-DB3888D8BB9A}"/>
    <cellStyle name="Comma 3 3 3 2 4 2 2 2 3" xfId="4443" xr:uid="{4424F712-4784-48B3-892E-EE569A7BA190}"/>
    <cellStyle name="Comma 3 3 3 2 4 2 2 2 3 2" xfId="50659" xr:uid="{98986CFB-A204-44E9-9E46-6E119FD6342F}"/>
    <cellStyle name="Comma 3 3 3 2 4 2 2 2 3 3" xfId="37269" xr:uid="{E05F8DE8-6871-4F6B-85D6-7A4AA8A0347F}"/>
    <cellStyle name="Comma 3 3 3 2 4 2 2 2 3 4" xfId="26504" xr:uid="{FEDDE5C0-0B90-4D21-BF03-1E3B9AB3F039}"/>
    <cellStyle name="Comma 3 3 3 2 4 2 2 2 4" xfId="9694" xr:uid="{9E290562-7F3E-4B9C-B843-8E973EB8D13A}"/>
    <cellStyle name="Comma 3 3 3 2 4 2 2 2 4 2" xfId="53285" xr:uid="{33404D88-39A1-4427-887E-117961BCE7EC}"/>
    <cellStyle name="Comma 3 3 3 2 4 2 2 2 4 3" xfId="39895" xr:uid="{64512D8A-6C00-4B76-B00B-3ECE06839FA9}"/>
    <cellStyle name="Comma 3 3 3 2 4 2 2 2 5" xfId="12320" xr:uid="{BF13742B-5685-4EDC-8D05-B38679299408}"/>
    <cellStyle name="Comma 3 3 3 2 4 2 2 2 5 2" xfId="55910" xr:uid="{FFCDC75B-69F6-4A21-A100-AF40804DAD9D}"/>
    <cellStyle name="Comma 3 3 3 2 4 2 2 2 5 3" xfId="42520" xr:uid="{5DB3E98A-2D78-4590-8D96-2DD72657F9E8}"/>
    <cellStyle name="Comma 3 3 3 2 4 2 2 2 6" xfId="15473" xr:uid="{51D50027-FBC8-40E3-8ECA-9A10E5891ACF}"/>
    <cellStyle name="Comma 3 3 3 2 4 2 2 2 6 2" xfId="45146" xr:uid="{741CE7EA-EFDE-4847-80B0-51A970D9CB13}"/>
    <cellStyle name="Comma 3 3 3 2 4 2 2 2 7" xfId="58536" xr:uid="{CCA0710E-6F13-4873-9618-7B1A43A9C38E}"/>
    <cellStyle name="Comma 3 3 3 2 4 2 2 2 8" xfId="61163" xr:uid="{D9202A51-3E93-498E-ACCC-F7A48A706FD0}"/>
    <cellStyle name="Comma 3 3 3 2 4 2 2 2 9" xfId="31756" xr:uid="{8C1BF9A0-0296-4AB9-98DC-1BB00D2F5987}"/>
    <cellStyle name="Comma 3 3 3 2 4 2 2 3" xfId="5746" xr:uid="{74ED102D-8F21-42E3-BAD3-EF7E8FFBB57A}"/>
    <cellStyle name="Comma 3 3 3 2 4 2 2 3 2" xfId="17304" xr:uid="{6D75DC97-DBE7-4D97-91C4-27D3BBF024DF}"/>
    <cellStyle name="Comma 3 3 3 2 4 2 2 3 2 2" xfId="46711" xr:uid="{87A8D071-4610-415E-931F-A0F2126DA67A}"/>
    <cellStyle name="Comma 3 3 3 2 4 2 2 3 2 3" xfId="27808" xr:uid="{A8F41D2C-F319-45A0-9B77-787857C70413}"/>
    <cellStyle name="Comma 3 3 3 2 4 2 2 3 3" xfId="14151" xr:uid="{DAAA3E47-C667-4B76-9CE6-16AFFA60F45E}"/>
    <cellStyle name="Comma 3 3 3 2 4 2 2 3 3 2" xfId="33321" xr:uid="{DF21E000-6271-47B8-B9DA-226611A59A34}"/>
    <cellStyle name="Comma 3 3 3 2 4 2 2 3 4" xfId="22556" xr:uid="{AF65DAB3-45F5-4EFB-ADEA-15B1F0737400}"/>
    <cellStyle name="Comma 3 3 3 2 4 2 2 4" xfId="3121" xr:uid="{87D2AADE-98CB-4CB3-9B8B-9C7538CE7742}"/>
    <cellStyle name="Comma 3 3 3 2 4 2 2 4 2" xfId="16776" xr:uid="{77DC6764-9F42-4C48-B9A8-89B83CDB90F6}"/>
    <cellStyle name="Comma 3 3 3 2 4 2 2 4 2 2" xfId="49337" xr:uid="{09A3295C-9000-41E2-8926-DC17D429D819}"/>
    <cellStyle name="Comma 3 3 3 2 4 2 2 4 3" xfId="35947" xr:uid="{B4EE5948-0AB9-4CCA-8B82-509C4FA3CA8E}"/>
    <cellStyle name="Comma 3 3 3 2 4 2 2 4 4" xfId="25182" xr:uid="{84BF74FD-06D4-4C7F-837F-9710A0165FB4}"/>
    <cellStyle name="Comma 3 3 3 2 4 2 2 5" xfId="8372" xr:uid="{2E414205-2959-4921-9CFE-A5F028C45572}"/>
    <cellStyle name="Comma 3 3 3 2 4 2 2 5 2" xfId="51963" xr:uid="{F695CB26-5BFE-4426-A206-9FAD16AF6A71}"/>
    <cellStyle name="Comma 3 3 3 2 4 2 2 5 3" xfId="38573" xr:uid="{8D411B59-18FF-4592-95D2-3BB64EB46EE3}"/>
    <cellStyle name="Comma 3 3 3 2 4 2 2 6" xfId="10998" xr:uid="{091BED6C-6C28-4BFC-AB27-31F2CE972B6F}"/>
    <cellStyle name="Comma 3 3 3 2 4 2 2 6 2" xfId="54588" xr:uid="{0A7FA727-8267-4E83-91F0-B10C38B5004E}"/>
    <cellStyle name="Comma 3 3 3 2 4 2 2 6 3" xfId="41198" xr:uid="{88C784B4-70E6-47E2-8001-7D5329733F43}"/>
    <cellStyle name="Comma 3 3 3 2 4 2 2 7" xfId="13623" xr:uid="{81993C49-DB1A-4023-A8EF-A543EEC88741}"/>
    <cellStyle name="Comma 3 3 3 2 4 2 2 7 2" xfId="43824" xr:uid="{6559B920-4C91-4847-8AD4-1FE7830FF541}"/>
    <cellStyle name="Comma 3 3 3 2 4 2 2 8" xfId="57214" xr:uid="{CB7883D1-0067-4ADE-A0B7-9F9893AE2C32}"/>
    <cellStyle name="Comma 3 3 3 2 4 2 2 9" xfId="59841" xr:uid="{513E8475-9A89-4C30-A409-C6D6161CE248}"/>
    <cellStyle name="Comma 3 3 3 2 4 2 3" xfId="753" xr:uid="{00000000-0005-0000-0000-000008010000}"/>
    <cellStyle name="Comma 3 3 3 2 4 2 3 10" xfId="30694" xr:uid="{E6CA0BA0-B391-4462-A827-07BE8A71E378}"/>
    <cellStyle name="Comma 3 3 3 2 4 2 3 11" xfId="20190" xr:uid="{ADFD3099-E974-4F09-9449-7B8E3C03503C}"/>
    <cellStyle name="Comma 3 3 3 2 4 2 3 2" xfId="2076" xr:uid="{0728E852-3168-4E86-952A-D397FB344F35}"/>
    <cellStyle name="Comma 3 3 3 2 4 2 3 2 10" xfId="21512" xr:uid="{AAF04355-551E-419C-88E6-581E5B8B101F}"/>
    <cellStyle name="Comma 3 3 3 2 4 2 3 2 2" xfId="7328" xr:uid="{271A2F03-EFE8-4C85-8AF8-4841FE96BCB4}"/>
    <cellStyle name="Comma 3 3 3 2 4 2 3 2 2 2" xfId="18886" xr:uid="{2E034070-1830-4653-B187-71019118756C}"/>
    <cellStyle name="Comma 3 3 3 2 4 2 3 2 2 2 2" xfId="48293" xr:uid="{3B28AB12-6321-41C6-A5F0-43CD925C4403}"/>
    <cellStyle name="Comma 3 3 3 2 4 2 3 2 2 2 3" xfId="29390" xr:uid="{DA1AFC11-D074-43B0-A08E-E268E504A67C}"/>
    <cellStyle name="Comma 3 3 3 2 4 2 3 2 2 3" xfId="34903" xr:uid="{B54DEB6F-AFEF-407D-AA57-61DAE3A213B7}"/>
    <cellStyle name="Comma 3 3 3 2 4 2 3 2 2 4" xfId="24138" xr:uid="{D81885A0-C4BD-408E-BE0E-1CF45FBDCE82}"/>
    <cellStyle name="Comma 3 3 3 2 4 2 3 2 3" xfId="4703" xr:uid="{8FC2991A-048B-47B4-B4A2-61325FC5911D}"/>
    <cellStyle name="Comma 3 3 3 2 4 2 3 2 3 2" xfId="50919" xr:uid="{65F94F3B-3A45-4463-A1C9-91FFC4E7CD7E}"/>
    <cellStyle name="Comma 3 3 3 2 4 2 3 2 3 3" xfId="37529" xr:uid="{BDDC3CA0-F07F-43F5-BA82-F48FF1B5AD1F}"/>
    <cellStyle name="Comma 3 3 3 2 4 2 3 2 3 4" xfId="26764" xr:uid="{CF68B1E8-4FD1-4E05-81D6-B09BE125F255}"/>
    <cellStyle name="Comma 3 3 3 2 4 2 3 2 4" xfId="9954" xr:uid="{1EFA7182-4840-4175-81D1-4B34B360DC10}"/>
    <cellStyle name="Comma 3 3 3 2 4 2 3 2 4 2" xfId="53545" xr:uid="{2343674A-4767-4569-A99E-12DABACE7038}"/>
    <cellStyle name="Comma 3 3 3 2 4 2 3 2 4 3" xfId="40155" xr:uid="{D2722A6A-07BF-4ABC-8EA2-8847580577A1}"/>
    <cellStyle name="Comma 3 3 3 2 4 2 3 2 5" xfId="12580" xr:uid="{CF3BA4D8-3AFF-4F61-878C-535FE5B54F1E}"/>
    <cellStyle name="Comma 3 3 3 2 4 2 3 2 5 2" xfId="56170" xr:uid="{49C11B25-5A97-44DA-8F25-7A187B5128C0}"/>
    <cellStyle name="Comma 3 3 3 2 4 2 3 2 5 3" xfId="42780" xr:uid="{3612B3AE-0237-41F8-B623-D517796D7DFC}"/>
    <cellStyle name="Comma 3 3 3 2 4 2 3 2 6" xfId="15733" xr:uid="{5A626A77-5506-4C14-AA9C-295A5B81CB9E}"/>
    <cellStyle name="Comma 3 3 3 2 4 2 3 2 6 2" xfId="45406" xr:uid="{5A77DED9-27E4-4FDC-ADFC-2FFC80F2DFDF}"/>
    <cellStyle name="Comma 3 3 3 2 4 2 3 2 7" xfId="58796" xr:uid="{D1B9C0A9-615D-4FD3-B603-BDFA4F8CD5BA}"/>
    <cellStyle name="Comma 3 3 3 2 4 2 3 2 8" xfId="61423" xr:uid="{EA45DF2E-1A2F-493E-8C96-89C5A8DCE7E3}"/>
    <cellStyle name="Comma 3 3 3 2 4 2 3 2 9" xfId="32016" xr:uid="{67854BAA-13EB-40CF-817F-DEDDA41C3044}"/>
    <cellStyle name="Comma 3 3 3 2 4 2 3 3" xfId="6006" xr:uid="{4CE4076A-E22C-4677-AB50-0D09F6302EC0}"/>
    <cellStyle name="Comma 3 3 3 2 4 2 3 3 2" xfId="17564" xr:uid="{FDE70D64-ED85-4F3F-A08E-6D029EE214A0}"/>
    <cellStyle name="Comma 3 3 3 2 4 2 3 3 2 2" xfId="46971" xr:uid="{EC83A246-52FA-4D61-BEAE-D40395DD2954}"/>
    <cellStyle name="Comma 3 3 3 2 4 2 3 3 2 3" xfId="28068" xr:uid="{262FC4F1-7CC4-4A96-848F-4DA4C1109398}"/>
    <cellStyle name="Comma 3 3 3 2 4 2 3 3 3" xfId="33581" xr:uid="{5EC4AEB4-7701-40C4-8CD4-A8EEE038A68D}"/>
    <cellStyle name="Comma 3 3 3 2 4 2 3 3 4" xfId="22816" xr:uid="{A86A9505-B785-4EE1-B7BC-A2D776614CEC}"/>
    <cellStyle name="Comma 3 3 3 2 4 2 3 4" xfId="3381" xr:uid="{B6F85F75-249D-4ED0-84B1-3D680C6CE507}"/>
    <cellStyle name="Comma 3 3 3 2 4 2 3 4 2" xfId="49597" xr:uid="{75E89382-4C31-4FAF-86D9-2C70E76E8E98}"/>
    <cellStyle name="Comma 3 3 3 2 4 2 3 4 3" xfId="36207" xr:uid="{A98F9F98-D043-4D49-A262-88A34F1C5739}"/>
    <cellStyle name="Comma 3 3 3 2 4 2 3 4 4" xfId="25442" xr:uid="{7D4D7FF2-1AC7-4999-84FD-BC1729E095ED}"/>
    <cellStyle name="Comma 3 3 3 2 4 2 3 5" xfId="8632" xr:uid="{66AFD140-AD90-4E27-B71C-744CE822A7B1}"/>
    <cellStyle name="Comma 3 3 3 2 4 2 3 5 2" xfId="52223" xr:uid="{9F28141F-F891-4DEB-B65E-7864403F5A07}"/>
    <cellStyle name="Comma 3 3 3 2 4 2 3 5 3" xfId="38833" xr:uid="{51185CFC-2BCE-4292-9275-94279CE15507}"/>
    <cellStyle name="Comma 3 3 3 2 4 2 3 6" xfId="11258" xr:uid="{4CD2DC66-EFB3-4469-8852-740D08769C0B}"/>
    <cellStyle name="Comma 3 3 3 2 4 2 3 6 2" xfId="54848" xr:uid="{917EB8EE-69F8-4859-BF6F-6BF374DB7CBB}"/>
    <cellStyle name="Comma 3 3 3 2 4 2 3 6 3" xfId="41458" xr:uid="{57FE1D47-9FE7-4A20-B39D-27FCB0EC810B}"/>
    <cellStyle name="Comma 3 3 3 2 4 2 3 7" xfId="14411" xr:uid="{EC71A116-86ED-4C54-A825-FE22CED28A02}"/>
    <cellStyle name="Comma 3 3 3 2 4 2 3 7 2" xfId="44084" xr:uid="{4EEFC5A1-8F51-42F1-9940-9FA56BD19355}"/>
    <cellStyle name="Comma 3 3 3 2 4 2 3 8" xfId="57474" xr:uid="{E38B91A9-8636-49FE-A6DF-06CC75E32BF9}"/>
    <cellStyle name="Comma 3 3 3 2 4 2 3 9" xfId="60101" xr:uid="{11B66C8F-DBA5-416B-89FC-88B325CA890B}"/>
    <cellStyle name="Comma 3 3 3 2 4 2 4" xfId="1013" xr:uid="{00000000-0005-0000-0000-000009010000}"/>
    <cellStyle name="Comma 3 3 3 2 4 2 4 10" xfId="30954" xr:uid="{12BA2820-C55E-4CBF-B5B5-5BD8DC0317B4}"/>
    <cellStyle name="Comma 3 3 3 2 4 2 4 11" xfId="20450" xr:uid="{350CCF46-3029-4390-8899-D023A329C2B4}"/>
    <cellStyle name="Comma 3 3 3 2 4 2 4 2" xfId="2336" xr:uid="{97FB37EC-B4D4-4D03-B95D-36A0E961853F}"/>
    <cellStyle name="Comma 3 3 3 2 4 2 4 2 10" xfId="21772" xr:uid="{695E092D-917B-434C-AF7B-CD939C00CC79}"/>
    <cellStyle name="Comma 3 3 3 2 4 2 4 2 2" xfId="7588" xr:uid="{F29A5E00-A876-4BEA-8D9B-39AA9555E3E2}"/>
    <cellStyle name="Comma 3 3 3 2 4 2 4 2 2 2" xfId="19146" xr:uid="{DC940918-1C85-4670-AD6C-F91FAF53213C}"/>
    <cellStyle name="Comma 3 3 3 2 4 2 4 2 2 2 2" xfId="48553" xr:uid="{0935913E-E759-4211-9B8B-49C39B8FBDA9}"/>
    <cellStyle name="Comma 3 3 3 2 4 2 4 2 2 2 3" xfId="29650" xr:uid="{39162774-5E47-45A8-9158-FDEFD303E6BF}"/>
    <cellStyle name="Comma 3 3 3 2 4 2 4 2 2 3" xfId="35163" xr:uid="{7F22B293-2D13-45FF-9F7A-5695ECAFF4C8}"/>
    <cellStyle name="Comma 3 3 3 2 4 2 4 2 2 4" xfId="24398" xr:uid="{171EAF0D-C617-4FD6-9AD1-5FEC39758470}"/>
    <cellStyle name="Comma 3 3 3 2 4 2 4 2 3" xfId="4963" xr:uid="{9547C274-5277-42A4-A906-007619D36A11}"/>
    <cellStyle name="Comma 3 3 3 2 4 2 4 2 3 2" xfId="51179" xr:uid="{7632AEEC-794A-46D0-B3A2-3D4F2ACFDB56}"/>
    <cellStyle name="Comma 3 3 3 2 4 2 4 2 3 3" xfId="37789" xr:uid="{6084C36F-D4CE-47E8-BAD3-8B0D957FDC93}"/>
    <cellStyle name="Comma 3 3 3 2 4 2 4 2 3 4" xfId="27024" xr:uid="{1F2D52DB-3029-48FD-A637-00F8B0C6D455}"/>
    <cellStyle name="Comma 3 3 3 2 4 2 4 2 4" xfId="10214" xr:uid="{46B2F458-F41F-487B-B77F-4F2C4AB5B3CD}"/>
    <cellStyle name="Comma 3 3 3 2 4 2 4 2 4 2" xfId="53805" xr:uid="{D919BDAF-07A7-474D-B93C-36B87F606AF8}"/>
    <cellStyle name="Comma 3 3 3 2 4 2 4 2 4 3" xfId="40415" xr:uid="{CC2A8FAC-16F0-424B-A4AB-96F821EE3E10}"/>
    <cellStyle name="Comma 3 3 3 2 4 2 4 2 5" xfId="12840" xr:uid="{4222371D-A385-475D-9B2B-B4244744C5B9}"/>
    <cellStyle name="Comma 3 3 3 2 4 2 4 2 5 2" xfId="56430" xr:uid="{EAFA05C6-70F0-4BAD-8C29-E94D2F818EF9}"/>
    <cellStyle name="Comma 3 3 3 2 4 2 4 2 5 3" xfId="43040" xr:uid="{0A8071CD-9954-4169-86DD-C7A17DBCEC32}"/>
    <cellStyle name="Comma 3 3 3 2 4 2 4 2 6" xfId="15993" xr:uid="{75994D89-44B5-4E9D-A877-CC1ADFEFE524}"/>
    <cellStyle name="Comma 3 3 3 2 4 2 4 2 6 2" xfId="45666" xr:uid="{F2A6D33B-D7D8-4FFE-B627-8F0B50260D9D}"/>
    <cellStyle name="Comma 3 3 3 2 4 2 4 2 7" xfId="59056" xr:uid="{FF5CE7D8-28EC-40AF-A3BC-1C921F41DE3B}"/>
    <cellStyle name="Comma 3 3 3 2 4 2 4 2 8" xfId="61683" xr:uid="{BC15CAD5-ACDC-48F0-A236-340589ABC458}"/>
    <cellStyle name="Comma 3 3 3 2 4 2 4 2 9" xfId="32276" xr:uid="{BA25913E-8C4D-4C80-8F53-A892CC8F005D}"/>
    <cellStyle name="Comma 3 3 3 2 4 2 4 3" xfId="6266" xr:uid="{6A0EEACA-55FB-4DD7-A34C-7C6EF1FE2628}"/>
    <cellStyle name="Comma 3 3 3 2 4 2 4 3 2" xfId="17824" xr:uid="{89173CBD-B83A-43AE-A596-092BEE9FEEA7}"/>
    <cellStyle name="Comma 3 3 3 2 4 2 4 3 2 2" xfId="47231" xr:uid="{17C17302-5B69-4DBE-9D9A-D02E43AC4AFF}"/>
    <cellStyle name="Comma 3 3 3 2 4 2 4 3 2 3" xfId="28328" xr:uid="{E65EE3B3-AF2C-46BF-9DAA-42FBEAC5FE98}"/>
    <cellStyle name="Comma 3 3 3 2 4 2 4 3 3" xfId="33841" xr:uid="{39903292-7D63-4479-A2A2-B4E4FFB9E6FD}"/>
    <cellStyle name="Comma 3 3 3 2 4 2 4 3 4" xfId="23076" xr:uid="{24068508-CC32-4471-B8C5-2F0C64C03F80}"/>
    <cellStyle name="Comma 3 3 3 2 4 2 4 4" xfId="3641" xr:uid="{BF1E49CD-8291-4622-9F16-C7CA00A50EE5}"/>
    <cellStyle name="Comma 3 3 3 2 4 2 4 4 2" xfId="49857" xr:uid="{31DB59FE-60BA-4CA6-B692-3915FF607DA7}"/>
    <cellStyle name="Comma 3 3 3 2 4 2 4 4 3" xfId="36467" xr:uid="{19D9BE67-14CF-4B3D-9AC5-1E1A9A5150C6}"/>
    <cellStyle name="Comma 3 3 3 2 4 2 4 4 4" xfId="25702" xr:uid="{615EA8DF-E7E1-484B-901C-84016D72E6FC}"/>
    <cellStyle name="Comma 3 3 3 2 4 2 4 5" xfId="8892" xr:uid="{7625CCE7-FB6C-43C4-B0BD-1DBCEA67ED6D}"/>
    <cellStyle name="Comma 3 3 3 2 4 2 4 5 2" xfId="52483" xr:uid="{BC1CF6ED-C417-4ED1-8249-03B0218CAC1A}"/>
    <cellStyle name="Comma 3 3 3 2 4 2 4 5 3" xfId="39093" xr:uid="{A51DF68A-B348-45B1-AC35-27931E873DFA}"/>
    <cellStyle name="Comma 3 3 3 2 4 2 4 6" xfId="11518" xr:uid="{C57427AA-4FE7-45CE-89C9-71977D20A9F4}"/>
    <cellStyle name="Comma 3 3 3 2 4 2 4 6 2" xfId="55108" xr:uid="{9FA9E4D6-D11F-4B55-9309-A68270468579}"/>
    <cellStyle name="Comma 3 3 3 2 4 2 4 6 3" xfId="41718" xr:uid="{3427385B-56B3-4CA4-A2B7-84BF6570EE40}"/>
    <cellStyle name="Comma 3 3 3 2 4 2 4 7" xfId="14671" xr:uid="{CB4953CF-65AC-41D7-AC9E-C6E88AE96AEA}"/>
    <cellStyle name="Comma 3 3 3 2 4 2 4 7 2" xfId="44344" xr:uid="{2EAB3028-25C3-46E1-88C6-D682B048AE0B}"/>
    <cellStyle name="Comma 3 3 3 2 4 2 4 8" xfId="57734" xr:uid="{DDF851CE-2FC4-4D67-9779-06D371914BDD}"/>
    <cellStyle name="Comma 3 3 3 2 4 2 4 9" xfId="60361" xr:uid="{BDC86B8E-15DE-4269-82D0-4F29FE6755A4}"/>
    <cellStyle name="Comma 3 3 3 2 4 2 5" xfId="1293" xr:uid="{2F40C4F2-77E5-4C8E-9BDE-EAE25629A78A}"/>
    <cellStyle name="Comma 3 3 3 2 4 2 5 10" xfId="20730" xr:uid="{31D4C7D4-18D3-4F1A-8B4B-B1FE6417414A}"/>
    <cellStyle name="Comma 3 3 3 2 4 2 5 2" xfId="6546" xr:uid="{4EDD1ACC-8666-4365-BC78-231EB8B7BCAB}"/>
    <cellStyle name="Comma 3 3 3 2 4 2 5 2 2" xfId="18104" xr:uid="{1A356388-70A9-498C-B574-3D1E4144E861}"/>
    <cellStyle name="Comma 3 3 3 2 4 2 5 2 2 2" xfId="47511" xr:uid="{074E9EF1-5E8F-4223-9FE7-44A60970158F}"/>
    <cellStyle name="Comma 3 3 3 2 4 2 5 2 2 3" xfId="28608" xr:uid="{B49730A0-F96C-4AC3-B7BB-399EADBCD92C}"/>
    <cellStyle name="Comma 3 3 3 2 4 2 5 2 3" xfId="34121" xr:uid="{4DB76BC9-4234-4511-A134-2240D30721FD}"/>
    <cellStyle name="Comma 3 3 3 2 4 2 5 2 4" xfId="23356" xr:uid="{38882C9D-85E0-45C5-88D1-3B8A703A4B93}"/>
    <cellStyle name="Comma 3 3 3 2 4 2 5 3" xfId="3921" xr:uid="{B373E8E5-32DD-4BC2-BF72-CAF4017D20DC}"/>
    <cellStyle name="Comma 3 3 3 2 4 2 5 3 2" xfId="50137" xr:uid="{0FACB7C6-7CC6-4D7B-BD30-AD9BD0C277C1}"/>
    <cellStyle name="Comma 3 3 3 2 4 2 5 3 3" xfId="36747" xr:uid="{BC12CA31-4505-4624-89A4-1BFB1CB4658C}"/>
    <cellStyle name="Comma 3 3 3 2 4 2 5 3 4" xfId="25982" xr:uid="{ED69813B-5684-40D9-9690-A4EEB2EEC260}"/>
    <cellStyle name="Comma 3 3 3 2 4 2 5 4" xfId="9172" xr:uid="{4498DD37-3248-4617-A0A0-D9FB14E7EC96}"/>
    <cellStyle name="Comma 3 3 3 2 4 2 5 4 2" xfId="52763" xr:uid="{D98A0A7B-7A4A-4234-9E8E-3C0674AECF0E}"/>
    <cellStyle name="Comma 3 3 3 2 4 2 5 4 3" xfId="39373" xr:uid="{EA85B5E7-0751-4DD1-BD6D-286A5BB73B69}"/>
    <cellStyle name="Comma 3 3 3 2 4 2 5 5" xfId="11798" xr:uid="{2E670C76-3BD5-4808-9E63-0EF39DF50F95}"/>
    <cellStyle name="Comma 3 3 3 2 4 2 5 5 2" xfId="55388" xr:uid="{C21DF2DA-DD40-4BB7-8475-A8437877CFE5}"/>
    <cellStyle name="Comma 3 3 3 2 4 2 5 5 3" xfId="41998" xr:uid="{98430060-2613-4E01-9CD0-CBE4328B86D0}"/>
    <cellStyle name="Comma 3 3 3 2 4 2 5 6" xfId="14951" xr:uid="{FCB8FCE4-E545-4D50-BF56-584283B633B9}"/>
    <cellStyle name="Comma 3 3 3 2 4 2 5 6 2" xfId="44624" xr:uid="{A2F5D15B-980B-4EF5-897E-E35D219AE8A0}"/>
    <cellStyle name="Comma 3 3 3 2 4 2 5 7" xfId="58014" xr:uid="{CF0372C7-3444-4C6E-A9DD-2BD80381B5A9}"/>
    <cellStyle name="Comma 3 3 3 2 4 2 5 8" xfId="60641" xr:uid="{4F2FB325-710C-4415-84F6-A6050AB55BDA}"/>
    <cellStyle name="Comma 3 3 3 2 4 2 5 9" xfId="31234" xr:uid="{6578825A-287C-46F2-92D8-364B22B320A0}"/>
    <cellStyle name="Comma 3 3 3 2 4 2 6" xfId="1556" xr:uid="{4E8482C6-804C-4FAF-80B6-2485135F85EA}"/>
    <cellStyle name="Comma 3 3 3 2 4 2 6 10" xfId="20992" xr:uid="{CAC2BA1A-F0F3-4A4E-A107-C70C79A71856}"/>
    <cellStyle name="Comma 3 3 3 2 4 2 6 2" xfId="6808" xr:uid="{4ADCC77E-A338-4549-897B-4555A197D430}"/>
    <cellStyle name="Comma 3 3 3 2 4 2 6 2 2" xfId="18366" xr:uid="{4F3BE7B3-C7EC-4566-8CFE-296387F8D636}"/>
    <cellStyle name="Comma 3 3 3 2 4 2 6 2 2 2" xfId="47773" xr:uid="{93AC7801-9F08-4E9E-ABE6-1C2E343A5E36}"/>
    <cellStyle name="Comma 3 3 3 2 4 2 6 2 2 3" xfId="28870" xr:uid="{AE8475DC-7BB5-49CF-8EE5-233A6EC05230}"/>
    <cellStyle name="Comma 3 3 3 2 4 2 6 2 3" xfId="34383" xr:uid="{551B71C0-D8EA-4D1E-A083-17716C7F1CA1}"/>
    <cellStyle name="Comma 3 3 3 2 4 2 6 2 4" xfId="23618" xr:uid="{02E7E5E9-E662-4620-A3BD-95690A619759}"/>
    <cellStyle name="Comma 3 3 3 2 4 2 6 3" xfId="4183" xr:uid="{8E513749-3F29-4312-B004-B16D4A79E9C1}"/>
    <cellStyle name="Comma 3 3 3 2 4 2 6 3 2" xfId="50399" xr:uid="{374222BC-4DCC-4B53-BA23-C95B45B9C57A}"/>
    <cellStyle name="Comma 3 3 3 2 4 2 6 3 3" xfId="37009" xr:uid="{8630523E-51B9-4576-A0B3-AC7AF027FCFD}"/>
    <cellStyle name="Comma 3 3 3 2 4 2 6 3 4" xfId="26244" xr:uid="{145290D4-1F50-4AF3-B8E9-4FDC9BEFAE6C}"/>
    <cellStyle name="Comma 3 3 3 2 4 2 6 4" xfId="9434" xr:uid="{53FEB0DF-0DDA-4A0B-97B3-C0CD902D4E91}"/>
    <cellStyle name="Comma 3 3 3 2 4 2 6 4 2" xfId="53025" xr:uid="{A95132A7-DB5A-4E8D-A582-60178DE46C51}"/>
    <cellStyle name="Comma 3 3 3 2 4 2 6 4 3" xfId="39635" xr:uid="{E656964E-C102-4F1C-84C3-7B8D6FDE5975}"/>
    <cellStyle name="Comma 3 3 3 2 4 2 6 5" xfId="12060" xr:uid="{9E630AC2-6AA1-488A-85BC-9E832FEC16A9}"/>
    <cellStyle name="Comma 3 3 3 2 4 2 6 5 2" xfId="55650" xr:uid="{F29AD4E8-BCE7-4EE4-9442-FCF328B41832}"/>
    <cellStyle name="Comma 3 3 3 2 4 2 6 5 3" xfId="42260" xr:uid="{344E5411-3334-4D7A-A153-A477C51F3179}"/>
    <cellStyle name="Comma 3 3 3 2 4 2 6 6" xfId="15213" xr:uid="{658D0143-395E-4A66-8E22-0D61FF6E35E0}"/>
    <cellStyle name="Comma 3 3 3 2 4 2 6 6 2" xfId="44886" xr:uid="{91558EBF-E514-4731-9C63-093111DF0E00}"/>
    <cellStyle name="Comma 3 3 3 2 4 2 6 7" xfId="58276" xr:uid="{66C73949-6E2E-49BE-AC02-4045F569DC58}"/>
    <cellStyle name="Comma 3 3 3 2 4 2 6 8" xfId="60903" xr:uid="{A2135854-268E-4EB7-AC41-7D2F90137A09}"/>
    <cellStyle name="Comma 3 3 3 2 4 2 6 9" xfId="31496" xr:uid="{765CE4F0-4B4D-4C63-9F9F-E01E2DB1C15B}"/>
    <cellStyle name="Comma 3 3 3 2 4 2 7" xfId="2599" xr:uid="{3DFFA649-9224-453A-A4D2-CCF8422E860D}"/>
    <cellStyle name="Comma 3 3 3 2 4 2 7 10" xfId="22034" xr:uid="{D51F87D5-319A-4AC3-90B7-8801E744037D}"/>
    <cellStyle name="Comma 3 3 3 2 4 2 7 2" xfId="7850" xr:uid="{1996FDC0-C685-42E2-BFED-192C076B48FA}"/>
    <cellStyle name="Comma 3 3 3 2 4 2 7 2 2" xfId="19408" xr:uid="{7C0C521F-0BB3-4AB8-A75E-5A32F19AA8C5}"/>
    <cellStyle name="Comma 3 3 3 2 4 2 7 2 2 2" xfId="48815" xr:uid="{9466060F-6F4A-4159-8433-3301CEC836AD}"/>
    <cellStyle name="Comma 3 3 3 2 4 2 7 2 2 3" xfId="29912" xr:uid="{433050D8-BB0D-449F-BE1F-75212B816A03}"/>
    <cellStyle name="Comma 3 3 3 2 4 2 7 2 3" xfId="35425" xr:uid="{A2AA5520-A7A5-4B58-B637-4760C6E2D41B}"/>
    <cellStyle name="Comma 3 3 3 2 4 2 7 2 4" xfId="24660" xr:uid="{B1DD63CE-7590-487F-BE53-ED4A84376DB1}"/>
    <cellStyle name="Comma 3 3 3 2 4 2 7 3" xfId="5225" xr:uid="{DED7B62B-F742-4887-8468-61726314DF67}"/>
    <cellStyle name="Comma 3 3 3 2 4 2 7 3 2" xfId="51441" xr:uid="{63EFD44B-C58B-4608-9F48-F6B956EFB7FD}"/>
    <cellStyle name="Comma 3 3 3 2 4 2 7 3 3" xfId="38051" xr:uid="{C9AAF97E-0C49-4A05-AF59-8BAF15E8A17C}"/>
    <cellStyle name="Comma 3 3 3 2 4 2 7 3 4" xfId="27286" xr:uid="{82F7914F-3938-4EF7-9513-C705B5E0C3D8}"/>
    <cellStyle name="Comma 3 3 3 2 4 2 7 4" xfId="10476" xr:uid="{24B55BCF-8957-4433-9D06-62B7BBFB2661}"/>
    <cellStyle name="Comma 3 3 3 2 4 2 7 4 2" xfId="54067" xr:uid="{A01C00D8-AFED-4109-B0F4-0B5199341D9A}"/>
    <cellStyle name="Comma 3 3 3 2 4 2 7 4 3" xfId="40677" xr:uid="{E41F39A5-5BAA-4339-B881-9639BBDD6878}"/>
    <cellStyle name="Comma 3 3 3 2 4 2 7 5" xfId="13102" xr:uid="{874D85C7-29CC-43BA-BB51-2BE3E5D1ECBB}"/>
    <cellStyle name="Comma 3 3 3 2 4 2 7 5 2" xfId="56692" xr:uid="{0B4F549D-0BAA-424C-AAC3-4B0F8084E245}"/>
    <cellStyle name="Comma 3 3 3 2 4 2 7 5 3" xfId="43302" xr:uid="{FBADFEC9-D40D-42A8-B6C5-E9C5A49DE2A4}"/>
    <cellStyle name="Comma 3 3 3 2 4 2 7 6" xfId="16255" xr:uid="{B858667D-235A-4CC9-ADEA-B00246928AE2}"/>
    <cellStyle name="Comma 3 3 3 2 4 2 7 6 2" xfId="45928" xr:uid="{AAFB80CD-3560-47B7-9851-50C2801E2C8F}"/>
    <cellStyle name="Comma 3 3 3 2 4 2 7 7" xfId="59318" xr:uid="{C982A23A-9E23-42B9-AEB2-0DCF3EF92F89}"/>
    <cellStyle name="Comma 3 3 3 2 4 2 7 8" xfId="61945" xr:uid="{9A2FC7A7-C714-49C7-BF01-4ABCE23D14DF}"/>
    <cellStyle name="Comma 3 3 3 2 4 2 7 9" xfId="32538" xr:uid="{66F45DE1-0195-4F4F-A78E-E5FA52E76B48}"/>
    <cellStyle name="Comma 3 3 3 2 4 2 8" xfId="5486" xr:uid="{192EF1DD-98C6-4C92-AF07-50B1ADBF7F7B}"/>
    <cellStyle name="Comma 3 3 3 2 4 2 8 2" xfId="17044" xr:uid="{80B17BF4-9F9F-4C6E-9AC4-ACF071EA5C7C}"/>
    <cellStyle name="Comma 3 3 3 2 4 2 8 2 2" xfId="46190" xr:uid="{F9081574-3BF8-4FC4-B1E1-AF55F235C2A5}"/>
    <cellStyle name="Comma 3 3 3 2 4 2 8 2 3" xfId="27548" xr:uid="{817469B0-A275-463F-AD73-14F9D51E5F48}"/>
    <cellStyle name="Comma 3 3 3 2 4 2 8 3" xfId="13891" xr:uid="{A7F8D22F-3ADE-4B68-A364-37796D9D9EA1}"/>
    <cellStyle name="Comma 3 3 3 2 4 2 8 3 2" xfId="32800" xr:uid="{449D9E49-6CB7-42E5-AA9B-0D4B4C34CA02}"/>
    <cellStyle name="Comma 3 3 3 2 4 2 8 4" xfId="22296" xr:uid="{A3B9A029-DAF1-422A-B38A-C587F39B003A}"/>
    <cellStyle name="Comma 3 3 3 2 4 2 9" xfId="2861" xr:uid="{53AE1696-5135-4BA1-86BC-50A43F05E8CD}"/>
    <cellStyle name="Comma 3 3 3 2 4 2 9 2" xfId="16516" xr:uid="{65C28FF8-9431-4CAB-9D19-69C788A9EB3D}"/>
    <cellStyle name="Comma 3 3 3 2 4 2 9 2 2" xfId="46451" xr:uid="{F9A9095D-EAD0-4BDF-8CBD-7960614510F0}"/>
    <cellStyle name="Comma 3 3 3 2 4 2 9 3" xfId="33061" xr:uid="{05B55C38-16C6-4C04-874D-35E579B7DB6F}"/>
    <cellStyle name="Comma 3 3 3 2 4 2 9 4" xfId="24922" xr:uid="{4849F8F2-C3B5-4FB9-9D87-F7DD837AE493}"/>
    <cellStyle name="Comma 3 3 3 2 4 3" xfId="355" xr:uid="{00000000-0005-0000-0000-00000A010000}"/>
    <cellStyle name="Comma 3 3 3 2 4 3 10" xfId="30296" xr:uid="{AAE5954B-96C4-4687-8371-3685C63AB06B}"/>
    <cellStyle name="Comma 3 3 3 2 4 3 11" xfId="19792" xr:uid="{DB623EEC-6A1F-4F5C-A88D-CE1CF822932D}"/>
    <cellStyle name="Comma 3 3 3 2 4 3 2" xfId="1678" xr:uid="{E1C6EF92-20B6-4A55-A8D1-F0B676D2F229}"/>
    <cellStyle name="Comma 3 3 3 2 4 3 2 10" xfId="21114" xr:uid="{3F353E40-E0CA-425A-A356-0660DFBC821F}"/>
    <cellStyle name="Comma 3 3 3 2 4 3 2 2" xfId="6930" xr:uid="{CB11B2F7-6E00-4CF0-A735-F54DD4136979}"/>
    <cellStyle name="Comma 3 3 3 2 4 3 2 2 2" xfId="18488" xr:uid="{879EBA82-5FC9-4213-937C-5B8B7B060CE6}"/>
    <cellStyle name="Comma 3 3 3 2 4 3 2 2 2 2" xfId="47895" xr:uid="{4BD0D157-4B40-4E12-B067-BE0477549DDC}"/>
    <cellStyle name="Comma 3 3 3 2 4 3 2 2 2 3" xfId="28992" xr:uid="{CA6A968F-020D-4CA0-9ECE-12AC8C2CC3B7}"/>
    <cellStyle name="Comma 3 3 3 2 4 3 2 2 3" xfId="34505" xr:uid="{8C88E752-8862-4AFD-82E1-2AE04BA23045}"/>
    <cellStyle name="Comma 3 3 3 2 4 3 2 2 4" xfId="23740" xr:uid="{140AAEE3-DFF8-4F7A-BB4F-FDE437E43CC8}"/>
    <cellStyle name="Comma 3 3 3 2 4 3 2 3" xfId="4305" xr:uid="{A2967144-EB13-4144-800A-9873381F9D53}"/>
    <cellStyle name="Comma 3 3 3 2 4 3 2 3 2" xfId="50521" xr:uid="{3E058EDB-9F0C-4829-A1CF-DEF107ACEDE9}"/>
    <cellStyle name="Comma 3 3 3 2 4 3 2 3 3" xfId="37131" xr:uid="{B4D14ACE-613F-4A8B-AF3C-EFF54D662245}"/>
    <cellStyle name="Comma 3 3 3 2 4 3 2 3 4" xfId="26366" xr:uid="{0DD13F29-9673-4A5C-B23C-D6F6B2CB060F}"/>
    <cellStyle name="Comma 3 3 3 2 4 3 2 4" xfId="9556" xr:uid="{03C753F7-6939-42AF-BDF4-90527AEC9948}"/>
    <cellStyle name="Comma 3 3 3 2 4 3 2 4 2" xfId="53147" xr:uid="{C0C50FC4-8085-4E17-A100-00AE83251634}"/>
    <cellStyle name="Comma 3 3 3 2 4 3 2 4 3" xfId="39757" xr:uid="{633E710E-3795-4C83-8178-A52A868AB647}"/>
    <cellStyle name="Comma 3 3 3 2 4 3 2 5" xfId="12182" xr:uid="{3601BF39-D23A-4B0D-B05D-318DCD7A09D7}"/>
    <cellStyle name="Comma 3 3 3 2 4 3 2 5 2" xfId="55772" xr:uid="{6F746DD9-57E3-4CBE-ACB0-73B56DB0956A}"/>
    <cellStyle name="Comma 3 3 3 2 4 3 2 5 3" xfId="42382" xr:uid="{98F4F824-177E-49D0-9F80-F520F91BA990}"/>
    <cellStyle name="Comma 3 3 3 2 4 3 2 6" xfId="15335" xr:uid="{0AF69B30-D056-4F16-8C8E-BC10266C4B2C}"/>
    <cellStyle name="Comma 3 3 3 2 4 3 2 6 2" xfId="45008" xr:uid="{BF8152EE-1ACC-4736-AB57-7A017BFFA37F}"/>
    <cellStyle name="Comma 3 3 3 2 4 3 2 7" xfId="58398" xr:uid="{3218AF48-E9EF-48E6-9742-18B4311245B5}"/>
    <cellStyle name="Comma 3 3 3 2 4 3 2 8" xfId="61025" xr:uid="{2318D019-6A4D-4E60-8A36-7AE8D43F94EC}"/>
    <cellStyle name="Comma 3 3 3 2 4 3 2 9" xfId="31618" xr:uid="{F3BDB8AE-5ED5-46B2-A128-71621CD21375}"/>
    <cellStyle name="Comma 3 3 3 2 4 3 3" xfId="5608" xr:uid="{74D4AC44-0A3A-4D2F-B0C7-246BD9ED9ABD}"/>
    <cellStyle name="Comma 3 3 3 2 4 3 3 2" xfId="17166" xr:uid="{C49FAC90-2B8B-4C06-9461-DA8E81431E6D}"/>
    <cellStyle name="Comma 3 3 3 2 4 3 3 2 2" xfId="46573" xr:uid="{084FAE38-C11B-4832-8B52-E425A3EBEEE1}"/>
    <cellStyle name="Comma 3 3 3 2 4 3 3 2 3" xfId="27670" xr:uid="{DF95FE18-2140-4A4C-8AAC-401E35B52BAB}"/>
    <cellStyle name="Comma 3 3 3 2 4 3 3 3" xfId="14013" xr:uid="{4546D814-4142-47BF-91A5-F0BC06EAB27B}"/>
    <cellStyle name="Comma 3 3 3 2 4 3 3 3 2" xfId="33183" xr:uid="{D14F169E-C469-4301-A44B-B5640F786FF8}"/>
    <cellStyle name="Comma 3 3 3 2 4 3 3 4" xfId="22418" xr:uid="{466FA15B-B26A-4F69-B254-25E676540F84}"/>
    <cellStyle name="Comma 3 3 3 2 4 3 4" xfId="2983" xr:uid="{2C5AEE1B-A779-463B-A18D-35B6E041AED4}"/>
    <cellStyle name="Comma 3 3 3 2 4 3 4 2" xfId="16638" xr:uid="{21569CF0-3555-4C55-9193-80AC325662A6}"/>
    <cellStyle name="Comma 3 3 3 2 4 3 4 2 2" xfId="49199" xr:uid="{3DA0B1D7-18BB-40D3-9BBC-170E7C95DFA5}"/>
    <cellStyle name="Comma 3 3 3 2 4 3 4 3" xfId="35809" xr:uid="{05A55E79-7AA3-479F-B626-FC10859927E7}"/>
    <cellStyle name="Comma 3 3 3 2 4 3 4 4" xfId="25044" xr:uid="{0E933A15-3E86-41FB-8F44-60F5E11AB33D}"/>
    <cellStyle name="Comma 3 3 3 2 4 3 5" xfId="8234" xr:uid="{50E01202-1005-4938-8017-E132C8CD1F0A}"/>
    <cellStyle name="Comma 3 3 3 2 4 3 5 2" xfId="51825" xr:uid="{8DDBE43A-F8E0-4824-B625-BB5097AE9395}"/>
    <cellStyle name="Comma 3 3 3 2 4 3 5 3" xfId="38435" xr:uid="{187832AA-F140-4C0A-8D92-F1EB4684A66F}"/>
    <cellStyle name="Comma 3 3 3 2 4 3 6" xfId="10860" xr:uid="{7F84760A-EABB-474B-8837-0F80800BF4E2}"/>
    <cellStyle name="Comma 3 3 3 2 4 3 6 2" xfId="54450" xr:uid="{F043C9BB-DE9B-4432-B45A-F8FFDCC30AE1}"/>
    <cellStyle name="Comma 3 3 3 2 4 3 6 3" xfId="41060" xr:uid="{98486375-FC74-433A-97F0-8C818442DBD4}"/>
    <cellStyle name="Comma 3 3 3 2 4 3 7" xfId="13485" xr:uid="{D97167CA-7F79-46C4-AB62-3B54C89796C6}"/>
    <cellStyle name="Comma 3 3 3 2 4 3 7 2" xfId="43686" xr:uid="{2E15C61E-BF6B-4635-9AC7-1E4FF0D7F018}"/>
    <cellStyle name="Comma 3 3 3 2 4 3 8" xfId="57076" xr:uid="{97B6AB6F-8E54-45F0-93D6-6497D7829B15}"/>
    <cellStyle name="Comma 3 3 3 2 4 3 9" xfId="59703" xr:uid="{79790C63-3C7A-40E7-B05C-013471A89A8E}"/>
    <cellStyle name="Comma 3 3 3 2 4 4" xfId="615" xr:uid="{00000000-0005-0000-0000-00000B010000}"/>
    <cellStyle name="Comma 3 3 3 2 4 4 10" xfId="30556" xr:uid="{06260B02-16BD-4FE8-BA02-EE5587E12F68}"/>
    <cellStyle name="Comma 3 3 3 2 4 4 11" xfId="20052" xr:uid="{5ADD7617-E89D-44EA-B358-609B227CF18D}"/>
    <cellStyle name="Comma 3 3 3 2 4 4 2" xfId="1938" xr:uid="{01E44B84-48DF-409A-8FA2-3D15F8015533}"/>
    <cellStyle name="Comma 3 3 3 2 4 4 2 10" xfId="21374" xr:uid="{4074D800-95AA-441E-808B-7BE878B0EA29}"/>
    <cellStyle name="Comma 3 3 3 2 4 4 2 2" xfId="7190" xr:uid="{8C772B4F-5D48-4543-AA1E-863A6E433560}"/>
    <cellStyle name="Comma 3 3 3 2 4 4 2 2 2" xfId="18748" xr:uid="{7500DB37-81C0-494B-8881-FBD94C4955C7}"/>
    <cellStyle name="Comma 3 3 3 2 4 4 2 2 2 2" xfId="48155" xr:uid="{4EFF8E73-DEEC-4065-A333-CD755A6D4934}"/>
    <cellStyle name="Comma 3 3 3 2 4 4 2 2 2 3" xfId="29252" xr:uid="{B43FF9BE-E6A7-4780-B3E1-2D6E9719B0DD}"/>
    <cellStyle name="Comma 3 3 3 2 4 4 2 2 3" xfId="34765" xr:uid="{FC3FE0EA-C785-46E8-8EEC-EC32BBF45843}"/>
    <cellStyle name="Comma 3 3 3 2 4 4 2 2 4" xfId="24000" xr:uid="{83308149-8A3D-4CD1-A4FF-C0DE4065C880}"/>
    <cellStyle name="Comma 3 3 3 2 4 4 2 3" xfId="4565" xr:uid="{B63602E1-1609-4C44-BA1F-D6FA999F128E}"/>
    <cellStyle name="Comma 3 3 3 2 4 4 2 3 2" xfId="50781" xr:uid="{EA6A2AEC-2619-4128-A533-B35663C62701}"/>
    <cellStyle name="Comma 3 3 3 2 4 4 2 3 3" xfId="37391" xr:uid="{EFEB3F64-3A72-4DC2-B7E8-F08AE2363440}"/>
    <cellStyle name="Comma 3 3 3 2 4 4 2 3 4" xfId="26626" xr:uid="{4208DE2D-B38E-4995-8EBB-97D1F47A0E4C}"/>
    <cellStyle name="Comma 3 3 3 2 4 4 2 4" xfId="9816" xr:uid="{298EA8AE-F7E5-496A-9102-7A3DD74E9DCE}"/>
    <cellStyle name="Comma 3 3 3 2 4 4 2 4 2" xfId="53407" xr:uid="{B690715A-A700-4EB8-85F6-05E008DC48C6}"/>
    <cellStyle name="Comma 3 3 3 2 4 4 2 4 3" xfId="40017" xr:uid="{E937D492-122B-4A7A-AEA5-0DA101939C5B}"/>
    <cellStyle name="Comma 3 3 3 2 4 4 2 5" xfId="12442" xr:uid="{AFE9FB57-48AE-4666-A4CC-C905B4EA209D}"/>
    <cellStyle name="Comma 3 3 3 2 4 4 2 5 2" xfId="56032" xr:uid="{0EEBC7A5-581E-4708-BE94-391741BF7F94}"/>
    <cellStyle name="Comma 3 3 3 2 4 4 2 5 3" xfId="42642" xr:uid="{357D9274-35A1-4E72-9110-234048B48C31}"/>
    <cellStyle name="Comma 3 3 3 2 4 4 2 6" xfId="15595" xr:uid="{D6AC0C4E-DE63-4B3F-AEC1-E90CAEAF0B9C}"/>
    <cellStyle name="Comma 3 3 3 2 4 4 2 6 2" xfId="45268" xr:uid="{BC6DA9A4-F058-45D8-A804-506AB9A70AE5}"/>
    <cellStyle name="Comma 3 3 3 2 4 4 2 7" xfId="58658" xr:uid="{1426F3D6-810A-4F8B-A8F8-71B78953EDCA}"/>
    <cellStyle name="Comma 3 3 3 2 4 4 2 8" xfId="61285" xr:uid="{C4B73B4B-0C93-45B3-B1BF-66817F73C05D}"/>
    <cellStyle name="Comma 3 3 3 2 4 4 2 9" xfId="31878" xr:uid="{3176ECC9-498C-4BCB-82FD-D0DA3A779EB8}"/>
    <cellStyle name="Comma 3 3 3 2 4 4 3" xfId="5868" xr:uid="{DA68214A-DED7-4F50-BAA4-80EEE18EAE56}"/>
    <cellStyle name="Comma 3 3 3 2 4 4 3 2" xfId="17426" xr:uid="{3D8739A2-F223-499C-AF6D-6B37AFBB421D}"/>
    <cellStyle name="Comma 3 3 3 2 4 4 3 2 2" xfId="46833" xr:uid="{E96C28FF-201B-47BD-B31E-64677E5A7F41}"/>
    <cellStyle name="Comma 3 3 3 2 4 4 3 2 3" xfId="27930" xr:uid="{8E1DCDBB-C249-4170-9CDC-D90ACE92E7BA}"/>
    <cellStyle name="Comma 3 3 3 2 4 4 3 3" xfId="33443" xr:uid="{4FA9D3A6-451E-428B-8FCD-B6E2EA0B55B5}"/>
    <cellStyle name="Comma 3 3 3 2 4 4 3 4" xfId="22678" xr:uid="{42758AD2-EEC8-4AB5-92D5-06DEC4F8E56F}"/>
    <cellStyle name="Comma 3 3 3 2 4 4 4" xfId="3243" xr:uid="{806F29D5-3A51-47A4-AB72-08BB7806F32A}"/>
    <cellStyle name="Comma 3 3 3 2 4 4 4 2" xfId="49459" xr:uid="{692741DD-CC9D-4464-9D5B-45901775B281}"/>
    <cellStyle name="Comma 3 3 3 2 4 4 4 3" xfId="36069" xr:uid="{2BA090CA-9116-4E72-9E21-EC0D2015E03F}"/>
    <cellStyle name="Comma 3 3 3 2 4 4 4 4" xfId="25304" xr:uid="{618E0692-8681-41D8-AE90-2BC48791FCF9}"/>
    <cellStyle name="Comma 3 3 3 2 4 4 5" xfId="8494" xr:uid="{51B5AA3E-DA2B-4B66-8C59-B362AB1D7DE3}"/>
    <cellStyle name="Comma 3 3 3 2 4 4 5 2" xfId="52085" xr:uid="{9CA83A3D-89E1-4CB6-AB21-66099C38A730}"/>
    <cellStyle name="Comma 3 3 3 2 4 4 5 3" xfId="38695" xr:uid="{CE0D7F43-407D-4555-9728-B1C4F3D777A2}"/>
    <cellStyle name="Comma 3 3 3 2 4 4 6" xfId="11120" xr:uid="{3170E465-87AC-4DD9-AECA-7AC652412474}"/>
    <cellStyle name="Comma 3 3 3 2 4 4 6 2" xfId="54710" xr:uid="{07C7C037-9B66-412D-B95F-F11225AF2694}"/>
    <cellStyle name="Comma 3 3 3 2 4 4 6 3" xfId="41320" xr:uid="{4CCF5A53-C20F-4B1A-961B-AA27AD9DDF40}"/>
    <cellStyle name="Comma 3 3 3 2 4 4 7" xfId="14273" xr:uid="{0D689D36-E121-48A2-92B9-F6F3210D8EA3}"/>
    <cellStyle name="Comma 3 3 3 2 4 4 7 2" xfId="43946" xr:uid="{3F205B2C-FD1D-4195-A734-8265183890FA}"/>
    <cellStyle name="Comma 3 3 3 2 4 4 8" xfId="57336" xr:uid="{8108885D-F095-4955-8189-B6854A460BF9}"/>
    <cellStyle name="Comma 3 3 3 2 4 4 9" xfId="59963" xr:uid="{4E409E12-2264-47FE-83A3-4605CC266D69}"/>
    <cellStyle name="Comma 3 3 3 2 4 5" xfId="875" xr:uid="{00000000-0005-0000-0000-00000C010000}"/>
    <cellStyle name="Comma 3 3 3 2 4 5 10" xfId="30816" xr:uid="{CE49D24C-ABF3-4411-9E2F-83A2B39D0C23}"/>
    <cellStyle name="Comma 3 3 3 2 4 5 11" xfId="20312" xr:uid="{1F550EF7-8E00-42A7-AC32-1B4FE8196A83}"/>
    <cellStyle name="Comma 3 3 3 2 4 5 2" xfId="2198" xr:uid="{CD1ECEAD-DB41-4239-A7D0-17BBC993B8DA}"/>
    <cellStyle name="Comma 3 3 3 2 4 5 2 10" xfId="21634" xr:uid="{4DDC03D9-E93C-4DCF-8A14-7DEEB2D37BB1}"/>
    <cellStyle name="Comma 3 3 3 2 4 5 2 2" xfId="7450" xr:uid="{8842FE4F-7FAF-4617-B642-1F7514637705}"/>
    <cellStyle name="Comma 3 3 3 2 4 5 2 2 2" xfId="19008" xr:uid="{08C22E32-9D55-48DC-8C45-B31179F27678}"/>
    <cellStyle name="Comma 3 3 3 2 4 5 2 2 2 2" xfId="48415" xr:uid="{8C9ECAC5-5D10-4F9D-8DF5-1D9943D1F1FC}"/>
    <cellStyle name="Comma 3 3 3 2 4 5 2 2 2 3" xfId="29512" xr:uid="{6BB95F4A-619A-4E66-87C4-47A326183C85}"/>
    <cellStyle name="Comma 3 3 3 2 4 5 2 2 3" xfId="35025" xr:uid="{72133E56-F024-4C76-865F-A48C98132441}"/>
    <cellStyle name="Comma 3 3 3 2 4 5 2 2 4" xfId="24260" xr:uid="{AF48AE89-6287-470C-8000-5374AE00D948}"/>
    <cellStyle name="Comma 3 3 3 2 4 5 2 3" xfId="4825" xr:uid="{4CDD01CD-14AF-4E37-A6A5-BB1B0D06F60B}"/>
    <cellStyle name="Comma 3 3 3 2 4 5 2 3 2" xfId="51041" xr:uid="{B0C4E1C0-7B98-491C-AFD7-4AC8C2DEDBBD}"/>
    <cellStyle name="Comma 3 3 3 2 4 5 2 3 3" xfId="37651" xr:uid="{F125C23F-2CD7-4EFB-AD6C-93B9EC375DF5}"/>
    <cellStyle name="Comma 3 3 3 2 4 5 2 3 4" xfId="26886" xr:uid="{297E799F-DDC0-4432-8D4B-28637E5F6928}"/>
    <cellStyle name="Comma 3 3 3 2 4 5 2 4" xfId="10076" xr:uid="{D230DCA3-6EA8-4946-9FE8-850EB41B5EF2}"/>
    <cellStyle name="Comma 3 3 3 2 4 5 2 4 2" xfId="53667" xr:uid="{72EA9C6E-E180-42B6-869F-73FC42A76FCE}"/>
    <cellStyle name="Comma 3 3 3 2 4 5 2 4 3" xfId="40277" xr:uid="{011B005F-7264-4400-A7C6-21FDE438FBD2}"/>
    <cellStyle name="Comma 3 3 3 2 4 5 2 5" xfId="12702" xr:uid="{E86AC096-A6E5-4640-9748-A0988D643534}"/>
    <cellStyle name="Comma 3 3 3 2 4 5 2 5 2" xfId="56292" xr:uid="{60BDEA87-230A-4C37-B5C8-B64D957940EC}"/>
    <cellStyle name="Comma 3 3 3 2 4 5 2 5 3" xfId="42902" xr:uid="{F86E36C0-9DB3-4BB8-97CF-C50599B816DB}"/>
    <cellStyle name="Comma 3 3 3 2 4 5 2 6" xfId="15855" xr:uid="{6EBC8677-4EF5-4428-92DD-585CACCAEC79}"/>
    <cellStyle name="Comma 3 3 3 2 4 5 2 6 2" xfId="45528" xr:uid="{9496D437-0F94-4D69-BE64-DC64F8BBC18A}"/>
    <cellStyle name="Comma 3 3 3 2 4 5 2 7" xfId="58918" xr:uid="{18B7BFBD-C61B-406B-BFAF-FC85599D2F68}"/>
    <cellStyle name="Comma 3 3 3 2 4 5 2 8" xfId="61545" xr:uid="{3F5F56B0-F87D-42EF-ADB5-19460E83D794}"/>
    <cellStyle name="Comma 3 3 3 2 4 5 2 9" xfId="32138" xr:uid="{FE5E389C-3DC3-48DD-8D9D-3CE06887CAE0}"/>
    <cellStyle name="Comma 3 3 3 2 4 5 3" xfId="6128" xr:uid="{619D91AB-2FCD-4EAD-9484-FD961ECF5D9D}"/>
    <cellStyle name="Comma 3 3 3 2 4 5 3 2" xfId="17686" xr:uid="{ACDCCF1A-033D-43DC-9F9B-39D840178F69}"/>
    <cellStyle name="Comma 3 3 3 2 4 5 3 2 2" xfId="47093" xr:uid="{5709C33D-309D-4F98-97C0-A1E23218967D}"/>
    <cellStyle name="Comma 3 3 3 2 4 5 3 2 3" xfId="28190" xr:uid="{507EB846-F796-4385-94AA-FA076A9C5A09}"/>
    <cellStyle name="Comma 3 3 3 2 4 5 3 3" xfId="33703" xr:uid="{8CBC6A85-ADAF-4F07-AC39-4A81EE6DC035}"/>
    <cellStyle name="Comma 3 3 3 2 4 5 3 4" xfId="22938" xr:uid="{AFC5D1BE-1FA1-498B-AA29-137EB54C1514}"/>
    <cellStyle name="Comma 3 3 3 2 4 5 4" xfId="3503" xr:uid="{A3E644BA-ED05-4ABF-A819-0AB9E126ED89}"/>
    <cellStyle name="Comma 3 3 3 2 4 5 4 2" xfId="49719" xr:uid="{DD5C397D-28E1-4C96-9367-4FEF13995737}"/>
    <cellStyle name="Comma 3 3 3 2 4 5 4 3" xfId="36329" xr:uid="{A7AEFBFB-8E13-4CC2-913D-CE4B592C727A}"/>
    <cellStyle name="Comma 3 3 3 2 4 5 4 4" xfId="25564" xr:uid="{4A3968B0-A220-447A-93E3-8E640323C856}"/>
    <cellStyle name="Comma 3 3 3 2 4 5 5" xfId="8754" xr:uid="{0F807715-7F05-48EE-BFBE-77884F07249E}"/>
    <cellStyle name="Comma 3 3 3 2 4 5 5 2" xfId="52345" xr:uid="{A6EA37F5-A9CB-4B48-A320-1154D758688C}"/>
    <cellStyle name="Comma 3 3 3 2 4 5 5 3" xfId="38955" xr:uid="{B51D1460-E555-4170-BD19-658899A684A1}"/>
    <cellStyle name="Comma 3 3 3 2 4 5 6" xfId="11380" xr:uid="{2A72092B-6119-4612-BC36-8DD1737D6996}"/>
    <cellStyle name="Comma 3 3 3 2 4 5 6 2" xfId="54970" xr:uid="{C29A2881-205F-4657-85CA-17509DA761C1}"/>
    <cellStyle name="Comma 3 3 3 2 4 5 6 3" xfId="41580" xr:uid="{093FD04A-4A99-4121-9DD0-60637CF74783}"/>
    <cellStyle name="Comma 3 3 3 2 4 5 7" xfId="14533" xr:uid="{1033FA60-EEDC-4465-A919-821AD482AEDD}"/>
    <cellStyle name="Comma 3 3 3 2 4 5 7 2" xfId="44206" xr:uid="{43AEEA62-7D9C-4071-ABF6-874DE874144E}"/>
    <cellStyle name="Comma 3 3 3 2 4 5 8" xfId="57596" xr:uid="{B5A17771-9EC5-4C96-A237-D7E38FE6D377}"/>
    <cellStyle name="Comma 3 3 3 2 4 5 9" xfId="60223" xr:uid="{EDDB93FC-AD3C-4728-A022-52FAEC3CF12B}"/>
    <cellStyle name="Comma 3 3 3 2 4 6" xfId="1155" xr:uid="{4A9CCBB4-2F76-4DFF-AEC5-CD543FE47D60}"/>
    <cellStyle name="Comma 3 3 3 2 4 6 10" xfId="20592" xr:uid="{8B9E2C69-35E8-40C6-88A5-DDFB5B876429}"/>
    <cellStyle name="Comma 3 3 3 2 4 6 2" xfId="6408" xr:uid="{2E781259-F6F2-4106-B34A-467AB5438DCD}"/>
    <cellStyle name="Comma 3 3 3 2 4 6 2 2" xfId="17966" xr:uid="{F0CC56DF-D03C-4795-B70E-6B57B4CF5855}"/>
    <cellStyle name="Comma 3 3 3 2 4 6 2 2 2" xfId="47373" xr:uid="{01876A2A-FCC6-4340-BBA3-D206DCFE1B0A}"/>
    <cellStyle name="Comma 3 3 3 2 4 6 2 2 3" xfId="28470" xr:uid="{D3024E00-9188-46C4-AF23-BBA16961C8E9}"/>
    <cellStyle name="Comma 3 3 3 2 4 6 2 3" xfId="33983" xr:uid="{DF3C8723-785C-4199-95BA-7729720770C4}"/>
    <cellStyle name="Comma 3 3 3 2 4 6 2 4" xfId="23218" xr:uid="{F8DDB6A1-AC29-4970-9BB1-D2B17F90E123}"/>
    <cellStyle name="Comma 3 3 3 2 4 6 3" xfId="3783" xr:uid="{697BEACE-D716-4B4C-99F6-68DBA77AE990}"/>
    <cellStyle name="Comma 3 3 3 2 4 6 3 2" xfId="49999" xr:uid="{379F6346-A9BD-4AFF-A440-B075D61DF9D5}"/>
    <cellStyle name="Comma 3 3 3 2 4 6 3 3" xfId="36609" xr:uid="{1786D92B-C6E2-4651-A57D-4ADEEFFC406B}"/>
    <cellStyle name="Comma 3 3 3 2 4 6 3 4" xfId="25844" xr:uid="{12DDB14A-6418-460A-A127-7D2A847447F5}"/>
    <cellStyle name="Comma 3 3 3 2 4 6 4" xfId="9034" xr:uid="{0E5A5667-8AD7-4135-897D-7D3120106896}"/>
    <cellStyle name="Comma 3 3 3 2 4 6 4 2" xfId="52625" xr:uid="{6DE6C180-8DC1-4EB3-AFF0-C0B9D7F387CC}"/>
    <cellStyle name="Comma 3 3 3 2 4 6 4 3" xfId="39235" xr:uid="{E21C55C3-BA71-4B40-AA1C-270BB3CC4277}"/>
    <cellStyle name="Comma 3 3 3 2 4 6 5" xfId="11660" xr:uid="{7AD57525-DFB4-4A6D-9977-ACC4856B507F}"/>
    <cellStyle name="Comma 3 3 3 2 4 6 5 2" xfId="55250" xr:uid="{8C0601F3-4D36-4A8F-ABCA-44E9A25A8498}"/>
    <cellStyle name="Comma 3 3 3 2 4 6 5 3" xfId="41860" xr:uid="{026B51BF-7CC9-48BC-979E-3F335ACAEEC6}"/>
    <cellStyle name="Comma 3 3 3 2 4 6 6" xfId="14813" xr:uid="{AF073470-6BF9-4E9E-8695-5D2A8ADFE63B}"/>
    <cellStyle name="Comma 3 3 3 2 4 6 6 2" xfId="44486" xr:uid="{A0678FD1-5BE6-44EC-94F9-33242183DE32}"/>
    <cellStyle name="Comma 3 3 3 2 4 6 7" xfId="57876" xr:uid="{C6AC8431-1D61-4676-9E0C-3FDAE6B85159}"/>
    <cellStyle name="Comma 3 3 3 2 4 6 8" xfId="60503" xr:uid="{A8C2A7F6-046E-434C-8335-6E575D49EB4D}"/>
    <cellStyle name="Comma 3 3 3 2 4 6 9" xfId="31096" xr:uid="{F9D60651-8B63-47FC-BC16-822D3CFF8571}"/>
    <cellStyle name="Comma 3 3 3 2 4 7" xfId="1418" xr:uid="{CA4663E9-9543-428C-A804-DAE94998DDCF}"/>
    <cellStyle name="Comma 3 3 3 2 4 7 10" xfId="20854" xr:uid="{4EFC36F2-54FC-4357-9880-887609FC8DE0}"/>
    <cellStyle name="Comma 3 3 3 2 4 7 2" xfId="6670" xr:uid="{F06C5A5D-2E52-4928-B6D7-759C345588F1}"/>
    <cellStyle name="Comma 3 3 3 2 4 7 2 2" xfId="18228" xr:uid="{4B623A44-15ED-4C76-B741-9134944F4FB3}"/>
    <cellStyle name="Comma 3 3 3 2 4 7 2 2 2" xfId="47635" xr:uid="{18C5A928-92EB-41A0-92F8-0620C25308F5}"/>
    <cellStyle name="Comma 3 3 3 2 4 7 2 2 3" xfId="28732" xr:uid="{FC676F1A-0524-42ED-98A1-BD8DFADA7752}"/>
    <cellStyle name="Comma 3 3 3 2 4 7 2 3" xfId="34245" xr:uid="{D23C38EC-F40C-429C-AF44-54340463A67E}"/>
    <cellStyle name="Comma 3 3 3 2 4 7 2 4" xfId="23480" xr:uid="{D30965B2-C140-4C10-BA82-E90A14971457}"/>
    <cellStyle name="Comma 3 3 3 2 4 7 3" xfId="4045" xr:uid="{F7B75713-FD27-4CC4-95E3-4C0F3E2C4274}"/>
    <cellStyle name="Comma 3 3 3 2 4 7 3 2" xfId="50261" xr:uid="{F07EFFF6-0065-402F-A0B8-618B6BDB0B80}"/>
    <cellStyle name="Comma 3 3 3 2 4 7 3 3" xfId="36871" xr:uid="{AAD909DB-6A82-4DBC-90BB-359594739286}"/>
    <cellStyle name="Comma 3 3 3 2 4 7 3 4" xfId="26106" xr:uid="{06EE0D09-0F1C-4DF4-B119-4B6929A8B21F}"/>
    <cellStyle name="Comma 3 3 3 2 4 7 4" xfId="9296" xr:uid="{E69861B5-DDD6-4B0A-8B52-4A7DB640BC70}"/>
    <cellStyle name="Comma 3 3 3 2 4 7 4 2" xfId="52887" xr:uid="{6742B1D2-0ABD-4BF6-A248-720778822037}"/>
    <cellStyle name="Comma 3 3 3 2 4 7 4 3" xfId="39497" xr:uid="{7CFFDC4D-2E85-411D-92B6-9041BD0EBCEC}"/>
    <cellStyle name="Comma 3 3 3 2 4 7 5" xfId="11922" xr:uid="{E5F75DC5-1ECE-4BDB-8E29-BF246E305A54}"/>
    <cellStyle name="Comma 3 3 3 2 4 7 5 2" xfId="55512" xr:uid="{FC8F7CEB-781F-42DA-BB13-8E6BE2DA0F0F}"/>
    <cellStyle name="Comma 3 3 3 2 4 7 5 3" xfId="42122" xr:uid="{B8F70D66-CD4E-4482-9740-BADA1BC14898}"/>
    <cellStyle name="Comma 3 3 3 2 4 7 6" xfId="15075" xr:uid="{B4B9D98E-C89C-42E9-90D6-BD7986B81DFE}"/>
    <cellStyle name="Comma 3 3 3 2 4 7 6 2" xfId="44748" xr:uid="{1A5D88C3-57D4-428D-9751-56A749724BB8}"/>
    <cellStyle name="Comma 3 3 3 2 4 7 7" xfId="58138" xr:uid="{F6E74049-0332-4BA7-89C5-2BC708847AF1}"/>
    <cellStyle name="Comma 3 3 3 2 4 7 8" xfId="60765" xr:uid="{D1D44EC9-1904-44C0-96F6-EF1BD79F337B}"/>
    <cellStyle name="Comma 3 3 3 2 4 7 9" xfId="31358" xr:uid="{C8D88D1F-8E79-40E4-9787-FE2455294182}"/>
    <cellStyle name="Comma 3 3 3 2 4 8" xfId="2461" xr:uid="{6C085A41-6193-400A-AA38-22E594E001BE}"/>
    <cellStyle name="Comma 3 3 3 2 4 8 10" xfId="21896" xr:uid="{153971A0-7E94-4AD1-AEE2-3EAD880F90D1}"/>
    <cellStyle name="Comma 3 3 3 2 4 8 2" xfId="7712" xr:uid="{5C7817D7-92F4-410D-A0F3-37C423FA488C}"/>
    <cellStyle name="Comma 3 3 3 2 4 8 2 2" xfId="19270" xr:uid="{9655E56C-30EA-405E-B433-1BF86E02588E}"/>
    <cellStyle name="Comma 3 3 3 2 4 8 2 2 2" xfId="48677" xr:uid="{A5F58D93-2A98-4F19-8911-AF1676E10EF2}"/>
    <cellStyle name="Comma 3 3 3 2 4 8 2 2 3" xfId="29774" xr:uid="{1D4A6412-F645-4042-9D11-B2ACE286F5F3}"/>
    <cellStyle name="Comma 3 3 3 2 4 8 2 3" xfId="35287" xr:uid="{6BBB791B-E853-4DBA-BD3E-D525D63463F1}"/>
    <cellStyle name="Comma 3 3 3 2 4 8 2 4" xfId="24522" xr:uid="{8F7321A7-A7BE-442E-BDC8-C25DC74B9622}"/>
    <cellStyle name="Comma 3 3 3 2 4 8 3" xfId="5087" xr:uid="{A0A81842-06D1-4723-AA78-90E974A700EC}"/>
    <cellStyle name="Comma 3 3 3 2 4 8 3 2" xfId="51303" xr:uid="{B72C666A-34AF-4AB0-A4C1-6F524AD44287}"/>
    <cellStyle name="Comma 3 3 3 2 4 8 3 3" xfId="37913" xr:uid="{685FC19F-BED4-4744-89D0-14A1ED46D633}"/>
    <cellStyle name="Comma 3 3 3 2 4 8 3 4" xfId="27148" xr:uid="{94F2B803-0EA7-4272-9E08-53BE7D1C3ED1}"/>
    <cellStyle name="Comma 3 3 3 2 4 8 4" xfId="10338" xr:uid="{49AF3C47-3638-4A87-94BA-C352A2399726}"/>
    <cellStyle name="Comma 3 3 3 2 4 8 4 2" xfId="53929" xr:uid="{8BD1764A-F5C5-41F3-B266-09E0CB00AEE2}"/>
    <cellStyle name="Comma 3 3 3 2 4 8 4 3" xfId="40539" xr:uid="{7664C86B-6F7B-4EE1-AB41-3F067D07FD66}"/>
    <cellStyle name="Comma 3 3 3 2 4 8 5" xfId="12964" xr:uid="{25CFF821-55BA-4382-9159-851C24FF2794}"/>
    <cellStyle name="Comma 3 3 3 2 4 8 5 2" xfId="56554" xr:uid="{81B65EB3-746A-49E6-8898-B57C12ED3A7D}"/>
    <cellStyle name="Comma 3 3 3 2 4 8 5 3" xfId="43164" xr:uid="{FCABC9D2-02E4-448F-9E12-CE0BD17BB75B}"/>
    <cellStyle name="Comma 3 3 3 2 4 8 6" xfId="16117" xr:uid="{DC58CC3A-B3BF-4D9A-99B5-D5511BB1D73F}"/>
    <cellStyle name="Comma 3 3 3 2 4 8 6 2" xfId="45790" xr:uid="{BA91B72D-80CB-4CFB-80F5-86179B27E158}"/>
    <cellStyle name="Comma 3 3 3 2 4 8 7" xfId="59180" xr:uid="{F5A2ED1E-2861-4E4E-9676-C857EF09A52E}"/>
    <cellStyle name="Comma 3 3 3 2 4 8 8" xfId="61807" xr:uid="{285ED794-49A4-49C2-8249-3BF24152C8D0}"/>
    <cellStyle name="Comma 3 3 3 2 4 8 9" xfId="32400" xr:uid="{B92E5019-5C09-4001-876B-6F9A636C567F}"/>
    <cellStyle name="Comma 3 3 3 2 4 9" xfId="5348" xr:uid="{6AEA8F90-859E-4379-9768-53CC8528CEDC}"/>
    <cellStyle name="Comma 3 3 3 2 4 9 2" xfId="16906" xr:uid="{E2014FBE-B5EF-4663-AA07-8BCAF565C4AE}"/>
    <cellStyle name="Comma 3 3 3 2 4 9 2 2" xfId="46052" xr:uid="{E8344342-162C-4601-B767-8B3AFF1375FF}"/>
    <cellStyle name="Comma 3 3 3 2 4 9 2 3" xfId="27410" xr:uid="{DE05B884-CD2A-41D1-B1C8-28EFB9B751DD}"/>
    <cellStyle name="Comma 3 3 3 2 4 9 3" xfId="13753" xr:uid="{DCD6C616-75B4-4183-9580-4D8AC2CEAE91}"/>
    <cellStyle name="Comma 3 3 3 2 4 9 3 2" xfId="32662" xr:uid="{45F70F17-8A6A-4DE5-A958-12EFCAAD7601}"/>
    <cellStyle name="Comma 3 3 3 2 4 9 4" xfId="22158" xr:uid="{82F6F49E-2C19-4E67-9E2D-E2D2C303F6AF}"/>
    <cellStyle name="Comma 3 3 3 2 5" xfId="110" xr:uid="{00000000-0005-0000-0000-00000D010000}"/>
    <cellStyle name="Comma 3 3 3 2 5 10" xfId="2739" xr:uid="{98660F55-A537-49DA-A29F-122D54F0A04B}"/>
    <cellStyle name="Comma 3 3 3 2 5 10 2" xfId="16394" xr:uid="{FD06498B-DEA5-4B8C-9423-F966FB654AD0}"/>
    <cellStyle name="Comma 3 3 3 2 5 10 2 2" xfId="46329" xr:uid="{8F1A3B91-8498-497B-A9B0-FCDFE09DCC35}"/>
    <cellStyle name="Comma 3 3 3 2 5 10 3" xfId="32939" xr:uid="{DE59D0DB-E9C7-4180-AB17-9A16835D0658}"/>
    <cellStyle name="Comma 3 3 3 2 5 10 4" xfId="24800" xr:uid="{9D1C7EFA-4020-4203-9396-AACB433993F5}"/>
    <cellStyle name="Comma 3 3 3 2 5 11" xfId="7990" xr:uid="{DB75C242-0ED3-47F9-B955-12C9CAB768A3}"/>
    <cellStyle name="Comma 3 3 3 2 5 11 2" xfId="48955" xr:uid="{E8B31C41-82FE-40FD-A331-246ECCDD18B4}"/>
    <cellStyle name="Comma 3 3 3 2 5 11 3" xfId="35565" xr:uid="{469C3F6E-CCCD-471C-BE46-34F5B1387191}"/>
    <cellStyle name="Comma 3 3 3 2 5 12" xfId="10616" xr:uid="{7D3F10B3-DF89-4C1C-AE0F-716E0A34606D}"/>
    <cellStyle name="Comma 3 3 3 2 5 12 2" xfId="51581" xr:uid="{99D2AA05-DB94-4FEE-BBE2-D06100817790}"/>
    <cellStyle name="Comma 3 3 3 2 5 12 3" xfId="38191" xr:uid="{AF27743E-6BE1-4BF5-ABE5-E1F760283CC0}"/>
    <cellStyle name="Comma 3 3 3 2 5 13" xfId="13241" xr:uid="{58AAF5C7-D558-4AD8-82C4-B5EEB4DB0CF4}"/>
    <cellStyle name="Comma 3 3 3 2 5 13 2" xfId="54206" xr:uid="{C2B6D6EB-57EE-4434-A3D0-E93378C3A99E}"/>
    <cellStyle name="Comma 3 3 3 2 5 13 3" xfId="40816" xr:uid="{CFF168F2-900E-4A0B-A3B7-0B70691B628F}"/>
    <cellStyle name="Comma 3 3 3 2 5 14" xfId="43442" xr:uid="{48094B38-0F8F-445B-B45A-DFB2A27A2123}"/>
    <cellStyle name="Comma 3 3 3 2 5 15" xfId="56832" xr:uid="{EEEB903E-D6E5-4CD7-BF52-D8591E295C54}"/>
    <cellStyle name="Comma 3 3 3 2 5 16" xfId="59459" xr:uid="{18E87386-8803-425F-B9FD-99CFAD70D620}"/>
    <cellStyle name="Comma 3 3 3 2 5 17" xfId="30052" xr:uid="{A55B29E7-C433-4100-86FB-06A260C48195}"/>
    <cellStyle name="Comma 3 3 3 2 5 18" xfId="19548" xr:uid="{9160E154-D3F3-40A1-AF4E-2FB463EA366E}"/>
    <cellStyle name="Comma 3 3 3 2 5 2" xfId="248" xr:uid="{00000000-0005-0000-0000-00000E010000}"/>
    <cellStyle name="Comma 3 3 3 2 5 2 10" xfId="8128" xr:uid="{9C583616-60EF-403D-8925-D8DA671585FA}"/>
    <cellStyle name="Comma 3 3 3 2 5 2 10 2" xfId="49093" xr:uid="{FBAD7368-990E-4860-BC40-BFC4B9428E2B}"/>
    <cellStyle name="Comma 3 3 3 2 5 2 10 3" xfId="35703" xr:uid="{7EEC4D1F-6B99-4DBD-8F68-AB8C0AE053A5}"/>
    <cellStyle name="Comma 3 3 3 2 5 2 11" xfId="10754" xr:uid="{E5CD720A-2624-4325-82C5-B3BF18CC0242}"/>
    <cellStyle name="Comma 3 3 3 2 5 2 11 2" xfId="51719" xr:uid="{01C1D393-E8EF-40DC-BB68-9A0A866647D8}"/>
    <cellStyle name="Comma 3 3 3 2 5 2 11 3" xfId="38329" xr:uid="{EF59AB11-4722-4E70-AC8C-94194EC8798F}"/>
    <cellStyle name="Comma 3 3 3 2 5 2 12" xfId="13379" xr:uid="{85F4C57C-C7C4-498F-B69E-7B42677A3BF2}"/>
    <cellStyle name="Comma 3 3 3 2 5 2 12 2" xfId="54344" xr:uid="{594AC85B-665A-401C-ABFA-0D54E5341C01}"/>
    <cellStyle name="Comma 3 3 3 2 5 2 12 3" xfId="40954" xr:uid="{59494F17-20A4-4E85-A2F8-1D40049ADBDD}"/>
    <cellStyle name="Comma 3 3 3 2 5 2 13" xfId="43580" xr:uid="{C2044B49-B426-4A00-A950-3A050FAA2955}"/>
    <cellStyle name="Comma 3 3 3 2 5 2 14" xfId="56970" xr:uid="{3764C6CF-2E31-409A-AE25-D0FE0B0CE5D9}"/>
    <cellStyle name="Comma 3 3 3 2 5 2 15" xfId="59597" xr:uid="{3476469F-3CC7-4333-ADEC-BB3608F213B7}"/>
    <cellStyle name="Comma 3 3 3 2 5 2 16" xfId="30190" xr:uid="{F42C450B-249C-4BC8-8697-1F552C068382}"/>
    <cellStyle name="Comma 3 3 3 2 5 2 17" xfId="19686" xr:uid="{22B9901B-162F-417E-9408-8242AAF354A6}"/>
    <cellStyle name="Comma 3 3 3 2 5 2 2" xfId="509" xr:uid="{00000000-0005-0000-0000-00000F010000}"/>
    <cellStyle name="Comma 3 3 3 2 5 2 2 10" xfId="30450" xr:uid="{729684D8-39CD-413C-86CF-6C25986AD9E9}"/>
    <cellStyle name="Comma 3 3 3 2 5 2 2 11" xfId="19946" xr:uid="{3BB6175B-FE0B-4156-908C-C7BFEED53B89}"/>
    <cellStyle name="Comma 3 3 3 2 5 2 2 2" xfId="1832" xr:uid="{A8AD768A-EB0D-4B88-8C44-02248E55D1DD}"/>
    <cellStyle name="Comma 3 3 3 2 5 2 2 2 10" xfId="21268" xr:uid="{43ADBC62-48B3-406A-90C7-D9EC687B6F54}"/>
    <cellStyle name="Comma 3 3 3 2 5 2 2 2 2" xfId="7084" xr:uid="{846C3F57-467E-4227-9CD6-A7BF9C850649}"/>
    <cellStyle name="Comma 3 3 3 2 5 2 2 2 2 2" xfId="18642" xr:uid="{88145694-3A70-4F6C-B493-9FEAD7DA715E}"/>
    <cellStyle name="Comma 3 3 3 2 5 2 2 2 2 2 2" xfId="48049" xr:uid="{C9924AA4-688D-4667-A654-34AF2E62E7B2}"/>
    <cellStyle name="Comma 3 3 3 2 5 2 2 2 2 2 3" xfId="29146" xr:uid="{295761B9-ACDD-4ADF-9C06-6E57E4487110}"/>
    <cellStyle name="Comma 3 3 3 2 5 2 2 2 2 3" xfId="34659" xr:uid="{8B34448B-DC8D-4CF8-81A1-CACDDA4D7343}"/>
    <cellStyle name="Comma 3 3 3 2 5 2 2 2 2 4" xfId="23894" xr:uid="{DA055F14-083E-496F-A473-28133903D7BA}"/>
    <cellStyle name="Comma 3 3 3 2 5 2 2 2 3" xfId="4459" xr:uid="{4E2EBCD3-56B1-4EF7-A4D0-113C50D264FF}"/>
    <cellStyle name="Comma 3 3 3 2 5 2 2 2 3 2" xfId="50675" xr:uid="{F40083A3-B991-40C1-9122-39C6C7B4E1E9}"/>
    <cellStyle name="Comma 3 3 3 2 5 2 2 2 3 3" xfId="37285" xr:uid="{83423178-E154-445C-AB13-32E7CD6E2021}"/>
    <cellStyle name="Comma 3 3 3 2 5 2 2 2 3 4" xfId="26520" xr:uid="{C1AF3617-8EA6-4D67-9EA9-85A062755FA2}"/>
    <cellStyle name="Comma 3 3 3 2 5 2 2 2 4" xfId="9710" xr:uid="{11783E63-7F2B-482C-A6AE-2691E0534313}"/>
    <cellStyle name="Comma 3 3 3 2 5 2 2 2 4 2" xfId="53301" xr:uid="{D026F28E-5A9E-43DA-87E4-7EC576D550D7}"/>
    <cellStyle name="Comma 3 3 3 2 5 2 2 2 4 3" xfId="39911" xr:uid="{8B9B0F22-170F-464C-9D82-C6DA6BB94D3F}"/>
    <cellStyle name="Comma 3 3 3 2 5 2 2 2 5" xfId="12336" xr:uid="{009F0304-0B69-442A-94C9-83C3189F9343}"/>
    <cellStyle name="Comma 3 3 3 2 5 2 2 2 5 2" xfId="55926" xr:uid="{4B2F9309-7D1A-412B-86C2-B23990A5FBC3}"/>
    <cellStyle name="Comma 3 3 3 2 5 2 2 2 5 3" xfId="42536" xr:uid="{3DA9272F-D614-40E1-8795-7A916F588F64}"/>
    <cellStyle name="Comma 3 3 3 2 5 2 2 2 6" xfId="15489" xr:uid="{DAC0A163-8BA7-42D5-A40E-307579DB950A}"/>
    <cellStyle name="Comma 3 3 3 2 5 2 2 2 6 2" xfId="45162" xr:uid="{ECF0D678-51D3-4536-80D0-2504DA2E2B91}"/>
    <cellStyle name="Comma 3 3 3 2 5 2 2 2 7" xfId="58552" xr:uid="{786D2077-06EE-4C5A-8052-D8B542470D5C}"/>
    <cellStyle name="Comma 3 3 3 2 5 2 2 2 8" xfId="61179" xr:uid="{4E38BF48-A116-43EE-907A-9CB187A63919}"/>
    <cellStyle name="Comma 3 3 3 2 5 2 2 2 9" xfId="31772" xr:uid="{15616645-9E67-43FB-A9C5-238A31CEB602}"/>
    <cellStyle name="Comma 3 3 3 2 5 2 2 3" xfId="5762" xr:uid="{5632F172-5D27-44FA-983C-A09E51CDB569}"/>
    <cellStyle name="Comma 3 3 3 2 5 2 2 3 2" xfId="17320" xr:uid="{62314EF8-9AD0-4D9F-A1AA-35F36C8A75D5}"/>
    <cellStyle name="Comma 3 3 3 2 5 2 2 3 2 2" xfId="46727" xr:uid="{C09B3463-99FC-4F92-BEE8-5C010BF1B99D}"/>
    <cellStyle name="Comma 3 3 3 2 5 2 2 3 2 3" xfId="27824" xr:uid="{4717CED9-554D-471C-BEC2-6B04E8E8F195}"/>
    <cellStyle name="Comma 3 3 3 2 5 2 2 3 3" xfId="14167" xr:uid="{6B065178-9B88-4835-963A-0F9629A19501}"/>
    <cellStyle name="Comma 3 3 3 2 5 2 2 3 3 2" xfId="33337" xr:uid="{44B6EDD6-A04E-49DB-9E1C-BBAB87842D60}"/>
    <cellStyle name="Comma 3 3 3 2 5 2 2 3 4" xfId="22572" xr:uid="{8DAEEAC4-F0F8-4780-BE3E-3F961A652228}"/>
    <cellStyle name="Comma 3 3 3 2 5 2 2 4" xfId="3137" xr:uid="{8A5CA8DA-CAA2-4EA9-9082-EB770038B5BF}"/>
    <cellStyle name="Comma 3 3 3 2 5 2 2 4 2" xfId="16792" xr:uid="{297F9BA0-5044-4217-9EB8-C8C9A108FCBB}"/>
    <cellStyle name="Comma 3 3 3 2 5 2 2 4 2 2" xfId="49353" xr:uid="{453A619B-268D-4190-94AC-BBA5E2132589}"/>
    <cellStyle name="Comma 3 3 3 2 5 2 2 4 3" xfId="35963" xr:uid="{62F0BEA4-DCF1-459A-8B29-BC97FD4EB0BD}"/>
    <cellStyle name="Comma 3 3 3 2 5 2 2 4 4" xfId="25198" xr:uid="{8FE51743-6A43-4302-94D2-5DF199B6C984}"/>
    <cellStyle name="Comma 3 3 3 2 5 2 2 5" xfId="8388" xr:uid="{A668BA9F-93ED-40FA-B300-1005D4E410F1}"/>
    <cellStyle name="Comma 3 3 3 2 5 2 2 5 2" xfId="51979" xr:uid="{544B4BF4-E968-445F-8492-9B2EF22C4A00}"/>
    <cellStyle name="Comma 3 3 3 2 5 2 2 5 3" xfId="38589" xr:uid="{3FED5F2E-52F2-4130-B43A-A42C27F4659B}"/>
    <cellStyle name="Comma 3 3 3 2 5 2 2 6" xfId="11014" xr:uid="{CFA009E0-AA3A-4444-AB41-D26F5A33D3DC}"/>
    <cellStyle name="Comma 3 3 3 2 5 2 2 6 2" xfId="54604" xr:uid="{DA0ED207-B876-4987-B6F9-809C1717B44A}"/>
    <cellStyle name="Comma 3 3 3 2 5 2 2 6 3" xfId="41214" xr:uid="{AEAA6EDF-7647-499B-A664-5DE7B1436ECF}"/>
    <cellStyle name="Comma 3 3 3 2 5 2 2 7" xfId="13639" xr:uid="{61435390-97B5-4A10-82E7-14AE0559302E}"/>
    <cellStyle name="Comma 3 3 3 2 5 2 2 7 2" xfId="43840" xr:uid="{D21D9022-5015-430C-BF60-C328CE3B4142}"/>
    <cellStyle name="Comma 3 3 3 2 5 2 2 8" xfId="57230" xr:uid="{497F7D8E-77A2-4F1A-930E-CB91A38474E4}"/>
    <cellStyle name="Comma 3 3 3 2 5 2 2 9" xfId="59857" xr:uid="{1CC7B53B-9DC7-4138-8F85-ABE7C3E371FE}"/>
    <cellStyle name="Comma 3 3 3 2 5 2 3" xfId="769" xr:uid="{00000000-0005-0000-0000-000010010000}"/>
    <cellStyle name="Comma 3 3 3 2 5 2 3 10" xfId="30710" xr:uid="{60324B29-8404-4759-BDFD-684C6C833050}"/>
    <cellStyle name="Comma 3 3 3 2 5 2 3 11" xfId="20206" xr:uid="{EF8B9616-BE1A-40C2-B3C6-48DE71333088}"/>
    <cellStyle name="Comma 3 3 3 2 5 2 3 2" xfId="2092" xr:uid="{8DAF87DB-57C3-463E-B27C-538C158E5325}"/>
    <cellStyle name="Comma 3 3 3 2 5 2 3 2 10" xfId="21528" xr:uid="{00A36C1F-CC98-4EBF-AC09-AFE3DBC56366}"/>
    <cellStyle name="Comma 3 3 3 2 5 2 3 2 2" xfId="7344" xr:uid="{D91E50E4-FCA9-4601-8D80-59BA33384C9C}"/>
    <cellStyle name="Comma 3 3 3 2 5 2 3 2 2 2" xfId="18902" xr:uid="{B1C316AB-7BA5-44E5-96BD-0B0154ACBD72}"/>
    <cellStyle name="Comma 3 3 3 2 5 2 3 2 2 2 2" xfId="48309" xr:uid="{6215D8D5-5614-494D-9A68-26EB72F403C6}"/>
    <cellStyle name="Comma 3 3 3 2 5 2 3 2 2 2 3" xfId="29406" xr:uid="{ECC3581C-34AF-4887-A1C4-423C895F9D80}"/>
    <cellStyle name="Comma 3 3 3 2 5 2 3 2 2 3" xfId="34919" xr:uid="{B25AEED9-E974-4919-B5E6-B8D433E9678B}"/>
    <cellStyle name="Comma 3 3 3 2 5 2 3 2 2 4" xfId="24154" xr:uid="{92BADFF3-3C87-4812-B602-32CF52EA4185}"/>
    <cellStyle name="Comma 3 3 3 2 5 2 3 2 3" xfId="4719" xr:uid="{077DF2C2-CC64-4216-A3DA-5BCD1705763F}"/>
    <cellStyle name="Comma 3 3 3 2 5 2 3 2 3 2" xfId="50935" xr:uid="{02F7A43D-9BD6-40D1-8B5E-29AD04F0165E}"/>
    <cellStyle name="Comma 3 3 3 2 5 2 3 2 3 3" xfId="37545" xr:uid="{7B520D02-CA04-4D0C-BE84-26337B257881}"/>
    <cellStyle name="Comma 3 3 3 2 5 2 3 2 3 4" xfId="26780" xr:uid="{0006A602-A535-4E15-BF19-ADED739DA757}"/>
    <cellStyle name="Comma 3 3 3 2 5 2 3 2 4" xfId="9970" xr:uid="{B62E0941-7863-4002-9860-AE0116B2A877}"/>
    <cellStyle name="Comma 3 3 3 2 5 2 3 2 4 2" xfId="53561" xr:uid="{0564FD72-3CA0-43E8-9BFF-7C5432A8A4C5}"/>
    <cellStyle name="Comma 3 3 3 2 5 2 3 2 4 3" xfId="40171" xr:uid="{F9C3A242-BCA3-4E16-9AB3-8BBA821E4FE6}"/>
    <cellStyle name="Comma 3 3 3 2 5 2 3 2 5" xfId="12596" xr:uid="{E968248F-03E2-4E91-9FD2-AED19F87E961}"/>
    <cellStyle name="Comma 3 3 3 2 5 2 3 2 5 2" xfId="56186" xr:uid="{E9801864-5C09-4C29-961D-84EB9AE5B30A}"/>
    <cellStyle name="Comma 3 3 3 2 5 2 3 2 5 3" xfId="42796" xr:uid="{01F801A1-2348-4417-B60F-D9894F03A111}"/>
    <cellStyle name="Comma 3 3 3 2 5 2 3 2 6" xfId="15749" xr:uid="{315B7351-AC19-478B-9C67-0270A9540844}"/>
    <cellStyle name="Comma 3 3 3 2 5 2 3 2 6 2" xfId="45422" xr:uid="{937CE8E3-DEB4-4144-B542-8BBC040D5005}"/>
    <cellStyle name="Comma 3 3 3 2 5 2 3 2 7" xfId="58812" xr:uid="{3105A517-8744-408C-91F3-4870A0780BE6}"/>
    <cellStyle name="Comma 3 3 3 2 5 2 3 2 8" xfId="61439" xr:uid="{4C77D919-7A6D-4BF1-A9C8-D69AF07FCAFC}"/>
    <cellStyle name="Comma 3 3 3 2 5 2 3 2 9" xfId="32032" xr:uid="{DC2A5C51-2B8A-4DA0-B62A-1D7A8CCB4368}"/>
    <cellStyle name="Comma 3 3 3 2 5 2 3 3" xfId="6022" xr:uid="{0F4D338B-4510-4FCE-BC79-C6FFDA181841}"/>
    <cellStyle name="Comma 3 3 3 2 5 2 3 3 2" xfId="17580" xr:uid="{875DC1ED-7B1E-4AA6-82A9-2634EB1E8868}"/>
    <cellStyle name="Comma 3 3 3 2 5 2 3 3 2 2" xfId="46987" xr:uid="{148275AB-7F18-4BB3-951D-718A72E62633}"/>
    <cellStyle name="Comma 3 3 3 2 5 2 3 3 2 3" xfId="28084" xr:uid="{81470D89-C4BE-4E67-86CC-725E8C2E3FDB}"/>
    <cellStyle name="Comma 3 3 3 2 5 2 3 3 3" xfId="33597" xr:uid="{80C26BF4-D936-4602-AABC-26EF578F7E83}"/>
    <cellStyle name="Comma 3 3 3 2 5 2 3 3 4" xfId="22832" xr:uid="{C9732D2C-D51D-41FF-9789-A767EA3BF96A}"/>
    <cellStyle name="Comma 3 3 3 2 5 2 3 4" xfId="3397" xr:uid="{5190E9B5-54C7-4F89-A3C0-11EB74E35797}"/>
    <cellStyle name="Comma 3 3 3 2 5 2 3 4 2" xfId="49613" xr:uid="{B8944C5B-09F4-465D-B7A5-C6D15F170C49}"/>
    <cellStyle name="Comma 3 3 3 2 5 2 3 4 3" xfId="36223" xr:uid="{7693660A-EEB2-4B48-87E8-8BF9F162F143}"/>
    <cellStyle name="Comma 3 3 3 2 5 2 3 4 4" xfId="25458" xr:uid="{8F4B8335-6F6D-4C91-AA72-CF63C28A9947}"/>
    <cellStyle name="Comma 3 3 3 2 5 2 3 5" xfId="8648" xr:uid="{5352D815-D014-4569-9B14-FC053A0B9FD3}"/>
    <cellStyle name="Comma 3 3 3 2 5 2 3 5 2" xfId="52239" xr:uid="{11C294CA-F8A8-4DC9-BD36-6C74CA8F276C}"/>
    <cellStyle name="Comma 3 3 3 2 5 2 3 5 3" xfId="38849" xr:uid="{C63C8BDE-8DE0-4D2D-80E0-9BCF6C03A9B8}"/>
    <cellStyle name="Comma 3 3 3 2 5 2 3 6" xfId="11274" xr:uid="{AABDDE8D-3ADF-4EFC-934F-83922C93E90A}"/>
    <cellStyle name="Comma 3 3 3 2 5 2 3 6 2" xfId="54864" xr:uid="{EA30DCBE-79C9-4F9B-8B01-5B06A424FBE9}"/>
    <cellStyle name="Comma 3 3 3 2 5 2 3 6 3" xfId="41474" xr:uid="{FEB2D10D-F5EB-44F4-9FD6-784BDE4B5552}"/>
    <cellStyle name="Comma 3 3 3 2 5 2 3 7" xfId="14427" xr:uid="{A2313580-F7E5-45A8-B733-8DFC6A315997}"/>
    <cellStyle name="Comma 3 3 3 2 5 2 3 7 2" xfId="44100" xr:uid="{9980579F-877E-4379-A2DC-B773D858F1EC}"/>
    <cellStyle name="Comma 3 3 3 2 5 2 3 8" xfId="57490" xr:uid="{CBA6C3D7-1884-4750-A595-24B0A8EC5F25}"/>
    <cellStyle name="Comma 3 3 3 2 5 2 3 9" xfId="60117" xr:uid="{4571CA7A-8F50-454D-B660-5EA8BDA8BB9F}"/>
    <cellStyle name="Comma 3 3 3 2 5 2 4" xfId="1029" xr:uid="{00000000-0005-0000-0000-000011010000}"/>
    <cellStyle name="Comma 3 3 3 2 5 2 4 10" xfId="30970" xr:uid="{B2A8016E-959C-40C8-80B6-0C8C577CD272}"/>
    <cellStyle name="Comma 3 3 3 2 5 2 4 11" xfId="20466" xr:uid="{2BB7FEEC-FA45-4C94-A568-0A00AFB5F5E3}"/>
    <cellStyle name="Comma 3 3 3 2 5 2 4 2" xfId="2352" xr:uid="{F3F7688A-3820-402F-BB4A-FCA97BC0D309}"/>
    <cellStyle name="Comma 3 3 3 2 5 2 4 2 10" xfId="21788" xr:uid="{F764F48E-3A14-48D5-979B-4566FCDCB3DA}"/>
    <cellStyle name="Comma 3 3 3 2 5 2 4 2 2" xfId="7604" xr:uid="{92B1610A-04FF-41F8-8585-4DAA9212899D}"/>
    <cellStyle name="Comma 3 3 3 2 5 2 4 2 2 2" xfId="19162" xr:uid="{4F28D6B3-55B8-4337-9EDD-663BC44C4D39}"/>
    <cellStyle name="Comma 3 3 3 2 5 2 4 2 2 2 2" xfId="48569" xr:uid="{C153EAAD-624A-4D81-97AE-1EADDE1FE09C}"/>
    <cellStyle name="Comma 3 3 3 2 5 2 4 2 2 2 3" xfId="29666" xr:uid="{A6E96000-6E81-4A2D-9CB4-026487766377}"/>
    <cellStyle name="Comma 3 3 3 2 5 2 4 2 2 3" xfId="35179" xr:uid="{4032A910-D0ED-4DBC-9D83-C9EEC06EDF1B}"/>
    <cellStyle name="Comma 3 3 3 2 5 2 4 2 2 4" xfId="24414" xr:uid="{95352CB2-9171-4EB8-8FD1-E069B41F8B0D}"/>
    <cellStyle name="Comma 3 3 3 2 5 2 4 2 3" xfId="4979" xr:uid="{3D6D0C28-8252-4D31-B984-B6F051906E97}"/>
    <cellStyle name="Comma 3 3 3 2 5 2 4 2 3 2" xfId="51195" xr:uid="{BF7F7C2F-EAC1-4DC5-AF3B-4CAD2E72716F}"/>
    <cellStyle name="Comma 3 3 3 2 5 2 4 2 3 3" xfId="37805" xr:uid="{5C8F701C-4A34-47D5-BB4D-21AFB06C03A9}"/>
    <cellStyle name="Comma 3 3 3 2 5 2 4 2 3 4" xfId="27040" xr:uid="{B0FE3108-BFA7-41C4-B5D6-7938747E412C}"/>
    <cellStyle name="Comma 3 3 3 2 5 2 4 2 4" xfId="10230" xr:uid="{612A2ABB-A77D-42A7-9E76-B7E860DD07A1}"/>
    <cellStyle name="Comma 3 3 3 2 5 2 4 2 4 2" xfId="53821" xr:uid="{79D92B08-85B7-40B3-9165-E422BF6466A5}"/>
    <cellStyle name="Comma 3 3 3 2 5 2 4 2 4 3" xfId="40431" xr:uid="{C383D7E0-6E77-4030-A611-BA75C940F543}"/>
    <cellStyle name="Comma 3 3 3 2 5 2 4 2 5" xfId="12856" xr:uid="{B283A6E8-0356-4D95-BFB6-A124282B1269}"/>
    <cellStyle name="Comma 3 3 3 2 5 2 4 2 5 2" xfId="56446" xr:uid="{FC459150-C333-4291-BBA9-B6D1E6D7AEB8}"/>
    <cellStyle name="Comma 3 3 3 2 5 2 4 2 5 3" xfId="43056" xr:uid="{2BA7F955-BE38-4BAE-A47A-C14C228D3416}"/>
    <cellStyle name="Comma 3 3 3 2 5 2 4 2 6" xfId="16009" xr:uid="{92DEEE75-02A8-4A38-A35A-315EDC22D8FE}"/>
    <cellStyle name="Comma 3 3 3 2 5 2 4 2 6 2" xfId="45682" xr:uid="{A1D173B3-AB93-46E3-9F5D-A60397CC93D8}"/>
    <cellStyle name="Comma 3 3 3 2 5 2 4 2 7" xfId="59072" xr:uid="{5A21AC53-666E-413C-ACA2-B70A5F5DA60E}"/>
    <cellStyle name="Comma 3 3 3 2 5 2 4 2 8" xfId="61699" xr:uid="{748C7AF7-49FD-4677-9937-3B72B74676AE}"/>
    <cellStyle name="Comma 3 3 3 2 5 2 4 2 9" xfId="32292" xr:uid="{B9768B70-CEE4-4A03-A946-A56EF0B05CD2}"/>
    <cellStyle name="Comma 3 3 3 2 5 2 4 3" xfId="6282" xr:uid="{BCD1F69B-AFBA-4EB7-8D37-4F0194A31877}"/>
    <cellStyle name="Comma 3 3 3 2 5 2 4 3 2" xfId="17840" xr:uid="{3FDDEAC8-36AC-4DFF-9B95-3A0C70CB8963}"/>
    <cellStyle name="Comma 3 3 3 2 5 2 4 3 2 2" xfId="47247" xr:uid="{ADA56B5A-1181-4C83-B3A1-548E1E4C3F3F}"/>
    <cellStyle name="Comma 3 3 3 2 5 2 4 3 2 3" xfId="28344" xr:uid="{1CD1A254-ABAA-43C6-81DB-AA33B6C855A4}"/>
    <cellStyle name="Comma 3 3 3 2 5 2 4 3 3" xfId="33857" xr:uid="{F87AFB92-A31C-41D3-B7B6-A754D6D9A87B}"/>
    <cellStyle name="Comma 3 3 3 2 5 2 4 3 4" xfId="23092" xr:uid="{F6F6087D-4586-4C86-B30B-84C7731ED934}"/>
    <cellStyle name="Comma 3 3 3 2 5 2 4 4" xfId="3657" xr:uid="{BEE5D284-DE20-4D08-AF0E-CD4605F0B07E}"/>
    <cellStyle name="Comma 3 3 3 2 5 2 4 4 2" xfId="49873" xr:uid="{A366FD24-9EA3-43BA-95DB-AACC7E3CDD53}"/>
    <cellStyle name="Comma 3 3 3 2 5 2 4 4 3" xfId="36483" xr:uid="{DA69FED8-B74E-45AF-9DD0-E0C1482B61FF}"/>
    <cellStyle name="Comma 3 3 3 2 5 2 4 4 4" xfId="25718" xr:uid="{A1F02355-D52A-4C9E-BE4B-E31ED4351C81}"/>
    <cellStyle name="Comma 3 3 3 2 5 2 4 5" xfId="8908" xr:uid="{DA1F2397-5B94-4F30-BD41-4FD4421FB521}"/>
    <cellStyle name="Comma 3 3 3 2 5 2 4 5 2" xfId="52499" xr:uid="{4A79E242-121E-4993-9C45-D0E05926D6F3}"/>
    <cellStyle name="Comma 3 3 3 2 5 2 4 5 3" xfId="39109" xr:uid="{92EE5D94-03DC-471D-835B-E17E9AD4DCF5}"/>
    <cellStyle name="Comma 3 3 3 2 5 2 4 6" xfId="11534" xr:uid="{B1667D0A-ABCB-4426-9F12-DF1A343FB1CC}"/>
    <cellStyle name="Comma 3 3 3 2 5 2 4 6 2" xfId="55124" xr:uid="{3097D99D-C8E4-4FCE-BA46-C462239DC7E8}"/>
    <cellStyle name="Comma 3 3 3 2 5 2 4 6 3" xfId="41734" xr:uid="{FA59BAD7-4179-4C11-A4E1-BDFB3B2FEB11}"/>
    <cellStyle name="Comma 3 3 3 2 5 2 4 7" xfId="14687" xr:uid="{A00A1A05-93F5-474A-9E99-2E1D3E52D555}"/>
    <cellStyle name="Comma 3 3 3 2 5 2 4 7 2" xfId="44360" xr:uid="{F287DBFB-F3F3-43B3-BBE9-CFCC61563008}"/>
    <cellStyle name="Comma 3 3 3 2 5 2 4 8" xfId="57750" xr:uid="{30D58CED-C931-4FE9-8D89-936B87A149D7}"/>
    <cellStyle name="Comma 3 3 3 2 5 2 4 9" xfId="60377" xr:uid="{8DCCE5A6-AFFB-4B1C-BC26-1F0FF1542E37}"/>
    <cellStyle name="Comma 3 3 3 2 5 2 5" xfId="1309" xr:uid="{54464131-18EC-4927-A3BD-F40C6B13A1BF}"/>
    <cellStyle name="Comma 3 3 3 2 5 2 5 10" xfId="20746" xr:uid="{C9C2C744-41E4-451E-B032-8086BFEEA558}"/>
    <cellStyle name="Comma 3 3 3 2 5 2 5 2" xfId="6562" xr:uid="{F9D10779-763D-452D-9217-BA3F2B68E854}"/>
    <cellStyle name="Comma 3 3 3 2 5 2 5 2 2" xfId="18120" xr:uid="{794BCBA7-2880-43F9-93AB-8B271DA08D50}"/>
    <cellStyle name="Comma 3 3 3 2 5 2 5 2 2 2" xfId="47527" xr:uid="{73183624-9724-4D41-A4CD-D8B30BCD15B7}"/>
    <cellStyle name="Comma 3 3 3 2 5 2 5 2 2 3" xfId="28624" xr:uid="{1705EB50-3E7E-4C09-90B9-52906E3161E9}"/>
    <cellStyle name="Comma 3 3 3 2 5 2 5 2 3" xfId="34137" xr:uid="{B03BFC08-4AD2-477E-9666-23AA75B1E747}"/>
    <cellStyle name="Comma 3 3 3 2 5 2 5 2 4" xfId="23372" xr:uid="{C233809C-7F17-46B4-8135-24B88623A8CC}"/>
    <cellStyle name="Comma 3 3 3 2 5 2 5 3" xfId="3937" xr:uid="{074F6A8B-350E-423E-9058-3D6C116D8BC7}"/>
    <cellStyle name="Comma 3 3 3 2 5 2 5 3 2" xfId="50153" xr:uid="{69B2442E-6292-4DB1-BFE8-C2E8DAD16BFC}"/>
    <cellStyle name="Comma 3 3 3 2 5 2 5 3 3" xfId="36763" xr:uid="{746DA36E-9F35-445B-AE98-DA9DB7D2022C}"/>
    <cellStyle name="Comma 3 3 3 2 5 2 5 3 4" xfId="25998" xr:uid="{6173596C-1149-44DE-B247-77A91BC74BEB}"/>
    <cellStyle name="Comma 3 3 3 2 5 2 5 4" xfId="9188" xr:uid="{9645299F-F9DC-4AB1-8012-5B404858554E}"/>
    <cellStyle name="Comma 3 3 3 2 5 2 5 4 2" xfId="52779" xr:uid="{76B384CA-1DAF-4BB2-AA30-ED26A101E628}"/>
    <cellStyle name="Comma 3 3 3 2 5 2 5 4 3" xfId="39389" xr:uid="{75BB06BA-99A9-4017-B92D-061BE9724A24}"/>
    <cellStyle name="Comma 3 3 3 2 5 2 5 5" xfId="11814" xr:uid="{6CF1481B-56EA-4F91-AA91-21BF63ED388C}"/>
    <cellStyle name="Comma 3 3 3 2 5 2 5 5 2" xfId="55404" xr:uid="{DAC06060-C2EB-4180-AC0C-7935AA2FE7C7}"/>
    <cellStyle name="Comma 3 3 3 2 5 2 5 5 3" xfId="42014" xr:uid="{3F666FF1-05DB-4DC0-9A10-611BA1E0F509}"/>
    <cellStyle name="Comma 3 3 3 2 5 2 5 6" xfId="14967" xr:uid="{6037F5E7-99DD-4B6C-A336-C3C7A2972169}"/>
    <cellStyle name="Comma 3 3 3 2 5 2 5 6 2" xfId="44640" xr:uid="{5D9650F6-9269-4E64-B62D-97B3B325227D}"/>
    <cellStyle name="Comma 3 3 3 2 5 2 5 7" xfId="58030" xr:uid="{B02BB425-A960-4E87-8DDD-6A43D11280C5}"/>
    <cellStyle name="Comma 3 3 3 2 5 2 5 8" xfId="60657" xr:uid="{A10AD500-1A01-466D-B006-321782AE756D}"/>
    <cellStyle name="Comma 3 3 3 2 5 2 5 9" xfId="31250" xr:uid="{B185DA43-76C9-46C4-A975-83E656A827C5}"/>
    <cellStyle name="Comma 3 3 3 2 5 2 6" xfId="1572" xr:uid="{BF3FF2F6-76B2-4A42-B8AB-4E8F885F653C}"/>
    <cellStyle name="Comma 3 3 3 2 5 2 6 10" xfId="21008" xr:uid="{4D970E0C-624B-4EBE-AF73-01E43A1CA7A4}"/>
    <cellStyle name="Comma 3 3 3 2 5 2 6 2" xfId="6824" xr:uid="{0652F883-6E77-4068-BAB8-94CE6889BC81}"/>
    <cellStyle name="Comma 3 3 3 2 5 2 6 2 2" xfId="18382" xr:uid="{832E3DEE-FD6F-4863-B97D-AB33E42795E3}"/>
    <cellStyle name="Comma 3 3 3 2 5 2 6 2 2 2" xfId="47789" xr:uid="{F2C84808-6FEC-438A-A56C-73AC10FF59AE}"/>
    <cellStyle name="Comma 3 3 3 2 5 2 6 2 2 3" xfId="28886" xr:uid="{AE334BBA-A39B-4F83-90A2-5B24C1BECAB0}"/>
    <cellStyle name="Comma 3 3 3 2 5 2 6 2 3" xfId="34399" xr:uid="{676FA776-2307-484A-9B9F-F609542A4521}"/>
    <cellStyle name="Comma 3 3 3 2 5 2 6 2 4" xfId="23634" xr:uid="{390174A4-D657-4F79-9F6B-2B8D44CF2BB7}"/>
    <cellStyle name="Comma 3 3 3 2 5 2 6 3" xfId="4199" xr:uid="{729C4667-7172-4A8C-B3D0-E62343F03D9A}"/>
    <cellStyle name="Comma 3 3 3 2 5 2 6 3 2" xfId="50415" xr:uid="{2B773814-AB77-476F-B8F5-2B9A2692644A}"/>
    <cellStyle name="Comma 3 3 3 2 5 2 6 3 3" xfId="37025" xr:uid="{4BE5366F-BA5C-4850-A4BA-19A2A5C2EEDF}"/>
    <cellStyle name="Comma 3 3 3 2 5 2 6 3 4" xfId="26260" xr:uid="{082FF564-00E7-4D67-ABC6-09211FB7583E}"/>
    <cellStyle name="Comma 3 3 3 2 5 2 6 4" xfId="9450" xr:uid="{65E9352A-F369-4369-B61D-EE916C2CEA6B}"/>
    <cellStyle name="Comma 3 3 3 2 5 2 6 4 2" xfId="53041" xr:uid="{0D9A8381-858A-45EB-BBD6-E476F2A3835E}"/>
    <cellStyle name="Comma 3 3 3 2 5 2 6 4 3" xfId="39651" xr:uid="{EB80B8F4-696C-4C2F-BF20-C12895950758}"/>
    <cellStyle name="Comma 3 3 3 2 5 2 6 5" xfId="12076" xr:uid="{50C1C999-A64D-408D-BD75-7B0221E8A0AE}"/>
    <cellStyle name="Comma 3 3 3 2 5 2 6 5 2" xfId="55666" xr:uid="{59C06D8E-838A-4EF8-B564-494BC4B7D3FA}"/>
    <cellStyle name="Comma 3 3 3 2 5 2 6 5 3" xfId="42276" xr:uid="{A2174E1B-5E92-4821-860B-8B00DBFB1244}"/>
    <cellStyle name="Comma 3 3 3 2 5 2 6 6" xfId="15229" xr:uid="{64BF3ACC-7402-4188-8FFB-FE898C35D072}"/>
    <cellStyle name="Comma 3 3 3 2 5 2 6 6 2" xfId="44902" xr:uid="{57AB48F5-03D4-49A6-90E2-05E0B0FBC949}"/>
    <cellStyle name="Comma 3 3 3 2 5 2 6 7" xfId="58292" xr:uid="{A2391770-0CE5-404E-8212-6441F0771308}"/>
    <cellStyle name="Comma 3 3 3 2 5 2 6 8" xfId="60919" xr:uid="{EDB38BE4-A960-4C36-A2A2-8C0A6ECD8079}"/>
    <cellStyle name="Comma 3 3 3 2 5 2 6 9" xfId="31512" xr:uid="{EE123E7F-4CCB-46B6-9CA2-CF36E40A9AE4}"/>
    <cellStyle name="Comma 3 3 3 2 5 2 7" xfId="2615" xr:uid="{A34081DD-2532-4689-9054-7266B86DC154}"/>
    <cellStyle name="Comma 3 3 3 2 5 2 7 10" xfId="22050" xr:uid="{28D6A81E-4BB5-4890-B068-4A1CA089D018}"/>
    <cellStyle name="Comma 3 3 3 2 5 2 7 2" xfId="7866" xr:uid="{FC1A3D7C-BFEC-4988-A7F4-5EA03B0C790E}"/>
    <cellStyle name="Comma 3 3 3 2 5 2 7 2 2" xfId="19424" xr:uid="{7DA34C7F-C268-4667-8700-38B1352AEA8F}"/>
    <cellStyle name="Comma 3 3 3 2 5 2 7 2 2 2" xfId="48831" xr:uid="{B058069A-EAFB-404F-9285-2322B0D61BF2}"/>
    <cellStyle name="Comma 3 3 3 2 5 2 7 2 2 3" xfId="29928" xr:uid="{E77C2626-7950-4CB3-9669-B331615A16CD}"/>
    <cellStyle name="Comma 3 3 3 2 5 2 7 2 3" xfId="35441" xr:uid="{2E011BCA-6C26-4189-986D-65862635A46F}"/>
    <cellStyle name="Comma 3 3 3 2 5 2 7 2 4" xfId="24676" xr:uid="{1DA74447-343A-42FA-B140-85218925D69B}"/>
    <cellStyle name="Comma 3 3 3 2 5 2 7 3" xfId="5241" xr:uid="{6B1DA036-0F9D-4F3A-B0EA-F0BBC19C68F1}"/>
    <cellStyle name="Comma 3 3 3 2 5 2 7 3 2" xfId="51457" xr:uid="{64802EBB-6ED1-4C75-8E69-BCC01054C055}"/>
    <cellStyle name="Comma 3 3 3 2 5 2 7 3 3" xfId="38067" xr:uid="{BFC33827-E398-42DE-9EAF-2735CCA61EAC}"/>
    <cellStyle name="Comma 3 3 3 2 5 2 7 3 4" xfId="27302" xr:uid="{5DAECE15-3FBB-4A1E-94EB-8A89DAE24F3E}"/>
    <cellStyle name="Comma 3 3 3 2 5 2 7 4" xfId="10492" xr:uid="{CBB0ADF0-BCA9-4B23-8BE5-92A9F5027A25}"/>
    <cellStyle name="Comma 3 3 3 2 5 2 7 4 2" xfId="54083" xr:uid="{6DCA35AE-64AB-4C7F-B1CB-3E47CD7E3FDE}"/>
    <cellStyle name="Comma 3 3 3 2 5 2 7 4 3" xfId="40693" xr:uid="{105E46DA-3039-4E13-9FEA-10E5E53E8DA9}"/>
    <cellStyle name="Comma 3 3 3 2 5 2 7 5" xfId="13118" xr:uid="{F9BDFCF6-45FD-4679-9C50-DA102FDB2D9D}"/>
    <cellStyle name="Comma 3 3 3 2 5 2 7 5 2" xfId="56708" xr:uid="{F8BC40CA-390B-4A21-BF92-16A7A314F902}"/>
    <cellStyle name="Comma 3 3 3 2 5 2 7 5 3" xfId="43318" xr:uid="{49D12C19-73AC-4458-9BB4-61D3101DE08A}"/>
    <cellStyle name="Comma 3 3 3 2 5 2 7 6" xfId="16271" xr:uid="{8504D6D7-B3ED-4D83-AB62-268512820AFA}"/>
    <cellStyle name="Comma 3 3 3 2 5 2 7 6 2" xfId="45944" xr:uid="{01B04906-09E9-4094-88D8-39DB88DD6DFD}"/>
    <cellStyle name="Comma 3 3 3 2 5 2 7 7" xfId="59334" xr:uid="{4AFBAD92-25DD-4D0D-96C3-340CFA8D6769}"/>
    <cellStyle name="Comma 3 3 3 2 5 2 7 8" xfId="61961" xr:uid="{C571694C-EB66-41FD-A3C0-D2BF59B82F1A}"/>
    <cellStyle name="Comma 3 3 3 2 5 2 7 9" xfId="32554" xr:uid="{C5BDD7F4-3EDB-4CD2-B7EC-0DD60FF58C4A}"/>
    <cellStyle name="Comma 3 3 3 2 5 2 8" xfId="5502" xr:uid="{928A9955-2A2B-47ED-8159-343E00037B35}"/>
    <cellStyle name="Comma 3 3 3 2 5 2 8 2" xfId="17060" xr:uid="{8F0CE67B-AAC9-44A9-8F82-72F0313F7C56}"/>
    <cellStyle name="Comma 3 3 3 2 5 2 8 2 2" xfId="46206" xr:uid="{D3B14236-7CC7-4F14-82B4-95EEA8FDF5AF}"/>
    <cellStyle name="Comma 3 3 3 2 5 2 8 2 3" xfId="27564" xr:uid="{4B75C938-9E51-4625-AAEF-F5AB9D250A7B}"/>
    <cellStyle name="Comma 3 3 3 2 5 2 8 3" xfId="13907" xr:uid="{8B72601C-660E-401E-B6F3-898AA7D4615B}"/>
    <cellStyle name="Comma 3 3 3 2 5 2 8 3 2" xfId="32816" xr:uid="{26A2C770-FB39-41AC-9DFE-CB8CBECB86F9}"/>
    <cellStyle name="Comma 3 3 3 2 5 2 8 4" xfId="22312" xr:uid="{E5E38B49-F755-4809-A08B-0F919EE9B3E1}"/>
    <cellStyle name="Comma 3 3 3 2 5 2 9" xfId="2877" xr:uid="{7622080C-9262-4D93-B58F-519C683C6C6A}"/>
    <cellStyle name="Comma 3 3 3 2 5 2 9 2" xfId="16532" xr:uid="{36292E85-7586-42BF-A589-48B5344AC340}"/>
    <cellStyle name="Comma 3 3 3 2 5 2 9 2 2" xfId="46467" xr:uid="{57AB792B-696B-4A6F-BC6D-6EC70EA8161E}"/>
    <cellStyle name="Comma 3 3 3 2 5 2 9 3" xfId="33077" xr:uid="{D430E4D9-9972-4D0D-B788-D2069D47E843}"/>
    <cellStyle name="Comma 3 3 3 2 5 2 9 4" xfId="24938" xr:uid="{5D1401D5-71CE-411D-94BF-DA936AA111DE}"/>
    <cellStyle name="Comma 3 3 3 2 5 3" xfId="371" xr:uid="{00000000-0005-0000-0000-000012010000}"/>
    <cellStyle name="Comma 3 3 3 2 5 3 10" xfId="30312" xr:uid="{E00376C5-6E60-400E-9201-29A75306F990}"/>
    <cellStyle name="Comma 3 3 3 2 5 3 11" xfId="19808" xr:uid="{56C72D1C-9E7C-4778-B924-9EFB63DF3EEF}"/>
    <cellStyle name="Comma 3 3 3 2 5 3 2" xfId="1694" xr:uid="{D8C8B64D-5E6C-464F-8226-2EF2097B76AE}"/>
    <cellStyle name="Comma 3 3 3 2 5 3 2 10" xfId="21130" xr:uid="{86FDC809-4A31-4367-95A7-668F84FAA6C4}"/>
    <cellStyle name="Comma 3 3 3 2 5 3 2 2" xfId="6946" xr:uid="{550EE1BF-1259-49FF-B93E-EC646CB9BCD2}"/>
    <cellStyle name="Comma 3 3 3 2 5 3 2 2 2" xfId="18504" xr:uid="{B4B5CBED-EBB4-4409-A927-D99920A62C1E}"/>
    <cellStyle name="Comma 3 3 3 2 5 3 2 2 2 2" xfId="47911" xr:uid="{FAE209B7-1DD6-4783-84EB-0AA694414552}"/>
    <cellStyle name="Comma 3 3 3 2 5 3 2 2 2 3" xfId="29008" xr:uid="{A5C4B1D1-BE68-43A6-9ED4-6DEB92724B7B}"/>
    <cellStyle name="Comma 3 3 3 2 5 3 2 2 3" xfId="34521" xr:uid="{17F766BE-DA1C-4919-9F05-AA34DFBFFD9D}"/>
    <cellStyle name="Comma 3 3 3 2 5 3 2 2 4" xfId="23756" xr:uid="{FBD809E5-1C93-4A34-AABD-04602FD9266A}"/>
    <cellStyle name="Comma 3 3 3 2 5 3 2 3" xfId="4321" xr:uid="{1E56F6B8-65D6-4284-9D5F-B5C8327D9FFB}"/>
    <cellStyle name="Comma 3 3 3 2 5 3 2 3 2" xfId="50537" xr:uid="{57C133BD-BEDE-4EDE-AEF4-FD3B711D93A9}"/>
    <cellStyle name="Comma 3 3 3 2 5 3 2 3 3" xfId="37147" xr:uid="{0AF4BE08-DC8C-4FEB-ADE9-D3F5BC193A57}"/>
    <cellStyle name="Comma 3 3 3 2 5 3 2 3 4" xfId="26382" xr:uid="{E597F9FE-5D7E-4B91-8739-FFB76D483291}"/>
    <cellStyle name="Comma 3 3 3 2 5 3 2 4" xfId="9572" xr:uid="{D4C4F069-96C6-426F-BD52-48F346937219}"/>
    <cellStyle name="Comma 3 3 3 2 5 3 2 4 2" xfId="53163" xr:uid="{42C741A3-E8D6-4866-8371-1F175C1F6492}"/>
    <cellStyle name="Comma 3 3 3 2 5 3 2 4 3" xfId="39773" xr:uid="{F06CA59D-43D1-435E-BD3D-CE2AA0DEE0B6}"/>
    <cellStyle name="Comma 3 3 3 2 5 3 2 5" xfId="12198" xr:uid="{A125E110-8C15-4EB0-9905-DB6A8124292A}"/>
    <cellStyle name="Comma 3 3 3 2 5 3 2 5 2" xfId="55788" xr:uid="{179801B8-879F-4123-8086-5275ACA8F0E3}"/>
    <cellStyle name="Comma 3 3 3 2 5 3 2 5 3" xfId="42398" xr:uid="{9C22CE12-C995-44B2-BA2F-3252052403D2}"/>
    <cellStyle name="Comma 3 3 3 2 5 3 2 6" xfId="15351" xr:uid="{84806417-C698-4F59-9F4C-0BA80BA2FDE3}"/>
    <cellStyle name="Comma 3 3 3 2 5 3 2 6 2" xfId="45024" xr:uid="{3EAB34E3-C97C-4175-B0C6-8A065D7C7E14}"/>
    <cellStyle name="Comma 3 3 3 2 5 3 2 7" xfId="58414" xr:uid="{335EE8D6-1A55-4406-80F1-20768E204894}"/>
    <cellStyle name="Comma 3 3 3 2 5 3 2 8" xfId="61041" xr:uid="{D21E27EC-AE85-4EF6-9DE6-4E4A1E4CC254}"/>
    <cellStyle name="Comma 3 3 3 2 5 3 2 9" xfId="31634" xr:uid="{A6DE80C1-2639-46D2-B0FC-8D84C94B73D0}"/>
    <cellStyle name="Comma 3 3 3 2 5 3 3" xfId="5624" xr:uid="{EB73139C-D8FF-46E1-B007-17A0B12F35EF}"/>
    <cellStyle name="Comma 3 3 3 2 5 3 3 2" xfId="17182" xr:uid="{76508A89-128A-4AE3-9AE8-764AFB041B9B}"/>
    <cellStyle name="Comma 3 3 3 2 5 3 3 2 2" xfId="46589" xr:uid="{38509235-2285-4181-9364-A052A33B462E}"/>
    <cellStyle name="Comma 3 3 3 2 5 3 3 2 3" xfId="27686" xr:uid="{C49B49E1-858D-42F3-8A27-280308B2FAEC}"/>
    <cellStyle name="Comma 3 3 3 2 5 3 3 3" xfId="14029" xr:uid="{44C24626-544E-407B-8D01-24F60D4DC159}"/>
    <cellStyle name="Comma 3 3 3 2 5 3 3 3 2" xfId="33199" xr:uid="{9022AF0D-A6E0-439A-AA53-655DB7B104C3}"/>
    <cellStyle name="Comma 3 3 3 2 5 3 3 4" xfId="22434" xr:uid="{D16F535F-A618-466F-9ADF-36CB3C69D375}"/>
    <cellStyle name="Comma 3 3 3 2 5 3 4" xfId="2999" xr:uid="{7823DEC9-BF4F-40FE-A267-4EFFB301A483}"/>
    <cellStyle name="Comma 3 3 3 2 5 3 4 2" xfId="16654" xr:uid="{5B418985-445C-4E89-8F23-BB453DDADEAE}"/>
    <cellStyle name="Comma 3 3 3 2 5 3 4 2 2" xfId="49215" xr:uid="{87D90EEC-F3EA-47BF-9E6D-3389DAD3AACA}"/>
    <cellStyle name="Comma 3 3 3 2 5 3 4 3" xfId="35825" xr:uid="{0DA11E35-1526-4A9A-8798-D228D6185BB7}"/>
    <cellStyle name="Comma 3 3 3 2 5 3 4 4" xfId="25060" xr:uid="{74AED751-5EC8-49A4-9FE8-457EE3249226}"/>
    <cellStyle name="Comma 3 3 3 2 5 3 5" xfId="8250" xr:uid="{A63CC978-A704-4B1B-90DC-52E09CBAC6B2}"/>
    <cellStyle name="Comma 3 3 3 2 5 3 5 2" xfId="51841" xr:uid="{4319D4CA-776E-4D92-85A6-009740B618AD}"/>
    <cellStyle name="Comma 3 3 3 2 5 3 5 3" xfId="38451" xr:uid="{085DE3ED-1DDE-4EEF-A924-A2CB0F76C187}"/>
    <cellStyle name="Comma 3 3 3 2 5 3 6" xfId="10876" xr:uid="{72B32F3B-6531-46E3-B5EA-B62EFDBE52AB}"/>
    <cellStyle name="Comma 3 3 3 2 5 3 6 2" xfId="54466" xr:uid="{D66DC801-09F5-4CBE-ADF3-19AC18466F29}"/>
    <cellStyle name="Comma 3 3 3 2 5 3 6 3" xfId="41076" xr:uid="{1C011823-FBEE-42FD-8FDC-3BD5BCE771A6}"/>
    <cellStyle name="Comma 3 3 3 2 5 3 7" xfId="13501" xr:uid="{A42308E0-35F2-422A-81A6-D8D4EB4FF0B0}"/>
    <cellStyle name="Comma 3 3 3 2 5 3 7 2" xfId="43702" xr:uid="{2F4EA4E7-FE96-412A-8516-E7F2338DF8AD}"/>
    <cellStyle name="Comma 3 3 3 2 5 3 8" xfId="57092" xr:uid="{D6CD057E-C09B-42E6-B9FD-24B088EFA2E0}"/>
    <cellStyle name="Comma 3 3 3 2 5 3 9" xfId="59719" xr:uid="{9FFDD6FE-DDC5-4ED4-B73F-C19ADF47B3B4}"/>
    <cellStyle name="Comma 3 3 3 2 5 4" xfId="631" xr:uid="{00000000-0005-0000-0000-000013010000}"/>
    <cellStyle name="Comma 3 3 3 2 5 4 10" xfId="30572" xr:uid="{F2F0B8AE-E821-4694-A3BF-F4A0B8D36946}"/>
    <cellStyle name="Comma 3 3 3 2 5 4 11" xfId="20068" xr:uid="{4ADEF14A-4E5D-42BE-84EB-6AE5B5D7A6E4}"/>
    <cellStyle name="Comma 3 3 3 2 5 4 2" xfId="1954" xr:uid="{E3F4EE87-0B7B-4B69-BF74-0BB087E519A8}"/>
    <cellStyle name="Comma 3 3 3 2 5 4 2 10" xfId="21390" xr:uid="{CC4F2972-0356-41D7-83B5-D0C9E471BA93}"/>
    <cellStyle name="Comma 3 3 3 2 5 4 2 2" xfId="7206" xr:uid="{DBB8A5EE-14AE-4F23-AFF8-0D5D07BD4141}"/>
    <cellStyle name="Comma 3 3 3 2 5 4 2 2 2" xfId="18764" xr:uid="{2A6B1CD2-343D-420C-BED1-117C2EA1A0B0}"/>
    <cellStyle name="Comma 3 3 3 2 5 4 2 2 2 2" xfId="48171" xr:uid="{498BEF76-7F05-4657-A40C-64983852E05D}"/>
    <cellStyle name="Comma 3 3 3 2 5 4 2 2 2 3" xfId="29268" xr:uid="{F2119194-16B5-4A8A-949E-3FBEE1E6545A}"/>
    <cellStyle name="Comma 3 3 3 2 5 4 2 2 3" xfId="34781" xr:uid="{26700149-2B35-4161-B34C-2642F8FD55AF}"/>
    <cellStyle name="Comma 3 3 3 2 5 4 2 2 4" xfId="24016" xr:uid="{27AB0993-ACEA-4D33-BD2D-AE9738C0A203}"/>
    <cellStyle name="Comma 3 3 3 2 5 4 2 3" xfId="4581" xr:uid="{C21DF179-AEAB-4F48-8803-F670E74A3488}"/>
    <cellStyle name="Comma 3 3 3 2 5 4 2 3 2" xfId="50797" xr:uid="{4CC2F710-2C01-4BC7-B50B-D06AF90B8C3A}"/>
    <cellStyle name="Comma 3 3 3 2 5 4 2 3 3" xfId="37407" xr:uid="{06CB52BB-4EC5-4B84-B2CD-D053D9D7A506}"/>
    <cellStyle name="Comma 3 3 3 2 5 4 2 3 4" xfId="26642" xr:uid="{E5D17284-2372-4404-BDC5-43776684C5AD}"/>
    <cellStyle name="Comma 3 3 3 2 5 4 2 4" xfId="9832" xr:uid="{8E7ABDCE-FADF-4ADD-963A-364ABE450C88}"/>
    <cellStyle name="Comma 3 3 3 2 5 4 2 4 2" xfId="53423" xr:uid="{2EC5DF87-D249-4209-BEFD-3F95858428E7}"/>
    <cellStyle name="Comma 3 3 3 2 5 4 2 4 3" xfId="40033" xr:uid="{671143A1-16F8-4671-A9B9-1F16F5A1857F}"/>
    <cellStyle name="Comma 3 3 3 2 5 4 2 5" xfId="12458" xr:uid="{73A9097D-6B4C-4695-8013-5312D1AF0CFA}"/>
    <cellStyle name="Comma 3 3 3 2 5 4 2 5 2" xfId="56048" xr:uid="{B3534D96-444F-4262-8F8D-270BB4FF9418}"/>
    <cellStyle name="Comma 3 3 3 2 5 4 2 5 3" xfId="42658" xr:uid="{11B3D3D8-7ADD-4EA6-B9FE-D52009B3DEB7}"/>
    <cellStyle name="Comma 3 3 3 2 5 4 2 6" xfId="15611" xr:uid="{A27486DE-62D8-4D16-BE62-AA61EEF170C5}"/>
    <cellStyle name="Comma 3 3 3 2 5 4 2 6 2" xfId="45284" xr:uid="{9D70ABAE-AA44-401E-8299-EB695001A17A}"/>
    <cellStyle name="Comma 3 3 3 2 5 4 2 7" xfId="58674" xr:uid="{28D0A8B2-DC0B-42BE-B9D9-66B8415989EE}"/>
    <cellStyle name="Comma 3 3 3 2 5 4 2 8" xfId="61301" xr:uid="{CBFD43AB-07B3-4883-9649-D5746680EBE6}"/>
    <cellStyle name="Comma 3 3 3 2 5 4 2 9" xfId="31894" xr:uid="{52F3A9DA-07B4-47F8-9CFB-51D4DCDF20F4}"/>
    <cellStyle name="Comma 3 3 3 2 5 4 3" xfId="5884" xr:uid="{6B716F07-B7B5-45F0-B5D3-ECC6B5A43FEE}"/>
    <cellStyle name="Comma 3 3 3 2 5 4 3 2" xfId="17442" xr:uid="{2012C250-E041-45D0-9C47-C55FE04C04B1}"/>
    <cellStyle name="Comma 3 3 3 2 5 4 3 2 2" xfId="46849" xr:uid="{DA2D346B-16F0-480C-A327-9414158C9166}"/>
    <cellStyle name="Comma 3 3 3 2 5 4 3 2 3" xfId="27946" xr:uid="{081353FA-923E-47D5-9CDE-69115C92E3BD}"/>
    <cellStyle name="Comma 3 3 3 2 5 4 3 3" xfId="33459" xr:uid="{E5293466-1E7D-49F6-B470-4B0FB9E4CB28}"/>
    <cellStyle name="Comma 3 3 3 2 5 4 3 4" xfId="22694" xr:uid="{3B869A82-A994-4B0C-907B-0073024908BE}"/>
    <cellStyle name="Comma 3 3 3 2 5 4 4" xfId="3259" xr:uid="{F37667D8-A7C2-48A8-B09E-B405649BA5AD}"/>
    <cellStyle name="Comma 3 3 3 2 5 4 4 2" xfId="49475" xr:uid="{4B393339-7B18-473F-B3FA-14080E4CE1A2}"/>
    <cellStyle name="Comma 3 3 3 2 5 4 4 3" xfId="36085" xr:uid="{4B403A99-59BC-47E9-B8BE-895238BCD5B1}"/>
    <cellStyle name="Comma 3 3 3 2 5 4 4 4" xfId="25320" xr:uid="{5DACDC65-284C-4B75-A3E8-39CA824AD269}"/>
    <cellStyle name="Comma 3 3 3 2 5 4 5" xfId="8510" xr:uid="{B9BB8E30-3945-494A-A969-7EE3036BB222}"/>
    <cellStyle name="Comma 3 3 3 2 5 4 5 2" xfId="52101" xr:uid="{6F01EAB2-4C19-4D05-BF75-7C7D327DCFC5}"/>
    <cellStyle name="Comma 3 3 3 2 5 4 5 3" xfId="38711" xr:uid="{E659CFC9-075F-4AAE-9489-1771189ACC29}"/>
    <cellStyle name="Comma 3 3 3 2 5 4 6" xfId="11136" xr:uid="{4ABF1874-9AE2-402D-AE4E-63341DB1A9A6}"/>
    <cellStyle name="Comma 3 3 3 2 5 4 6 2" xfId="54726" xr:uid="{A96798FB-CC59-47DD-A293-A032B2942E8E}"/>
    <cellStyle name="Comma 3 3 3 2 5 4 6 3" xfId="41336" xr:uid="{3FD731E7-FEAC-4332-9376-5FC858D70FC9}"/>
    <cellStyle name="Comma 3 3 3 2 5 4 7" xfId="14289" xr:uid="{3FBED08D-15A5-4B83-8EAD-A4377742B50A}"/>
    <cellStyle name="Comma 3 3 3 2 5 4 7 2" xfId="43962" xr:uid="{A0E42641-4F1E-4BE7-A520-ABC2E56C7317}"/>
    <cellStyle name="Comma 3 3 3 2 5 4 8" xfId="57352" xr:uid="{8D3DF8F3-7A34-4D99-9D76-4ED17BDC5C33}"/>
    <cellStyle name="Comma 3 3 3 2 5 4 9" xfId="59979" xr:uid="{5F7BEED5-CBD1-4FF9-A348-BEBEBB516BDB}"/>
    <cellStyle name="Comma 3 3 3 2 5 5" xfId="891" xr:uid="{00000000-0005-0000-0000-000014010000}"/>
    <cellStyle name="Comma 3 3 3 2 5 5 10" xfId="30832" xr:uid="{5E9267D4-5C44-478F-824A-BD9F7FF86EDB}"/>
    <cellStyle name="Comma 3 3 3 2 5 5 11" xfId="20328" xr:uid="{5DC21BB3-EABF-42A6-8229-C16160CEB0AB}"/>
    <cellStyle name="Comma 3 3 3 2 5 5 2" xfId="2214" xr:uid="{16837869-0E40-44E9-BA02-92C536556C94}"/>
    <cellStyle name="Comma 3 3 3 2 5 5 2 10" xfId="21650" xr:uid="{982D6D8C-345B-4C3A-B943-CEB7E6F524A1}"/>
    <cellStyle name="Comma 3 3 3 2 5 5 2 2" xfId="7466" xr:uid="{41E0863C-58F6-4AA1-8C5D-3E82513D755C}"/>
    <cellStyle name="Comma 3 3 3 2 5 5 2 2 2" xfId="19024" xr:uid="{0A246BF3-B428-4C28-8775-414997E5E247}"/>
    <cellStyle name="Comma 3 3 3 2 5 5 2 2 2 2" xfId="48431" xr:uid="{3A0C659C-C7D9-4623-84EB-2B50841A8358}"/>
    <cellStyle name="Comma 3 3 3 2 5 5 2 2 2 3" xfId="29528" xr:uid="{2C1C11A4-6CCC-4822-B4E2-599F2AEA1CE5}"/>
    <cellStyle name="Comma 3 3 3 2 5 5 2 2 3" xfId="35041" xr:uid="{9D0FB258-0B9E-4B97-A9C2-3DEAE8CCEAA5}"/>
    <cellStyle name="Comma 3 3 3 2 5 5 2 2 4" xfId="24276" xr:uid="{D20151E2-D05A-4B19-9F88-915CE460B139}"/>
    <cellStyle name="Comma 3 3 3 2 5 5 2 3" xfId="4841" xr:uid="{80905104-4F09-4B2B-B6DF-9591925B9136}"/>
    <cellStyle name="Comma 3 3 3 2 5 5 2 3 2" xfId="51057" xr:uid="{72790273-FF6D-4986-A88E-91BFD00CC617}"/>
    <cellStyle name="Comma 3 3 3 2 5 5 2 3 3" xfId="37667" xr:uid="{05B3954E-B267-4D44-8174-E7B3EFE291A4}"/>
    <cellStyle name="Comma 3 3 3 2 5 5 2 3 4" xfId="26902" xr:uid="{48DA6C59-2D37-4C84-B291-2DA709B70B70}"/>
    <cellStyle name="Comma 3 3 3 2 5 5 2 4" xfId="10092" xr:uid="{D7584D5C-1CDE-4F98-84CB-CEC970A77F86}"/>
    <cellStyle name="Comma 3 3 3 2 5 5 2 4 2" xfId="53683" xr:uid="{7F39BEED-3DA7-4C24-9CB3-D7072BCD50C4}"/>
    <cellStyle name="Comma 3 3 3 2 5 5 2 4 3" xfId="40293" xr:uid="{7C119BCE-4789-48D0-A3DA-41A3BBF9CA1B}"/>
    <cellStyle name="Comma 3 3 3 2 5 5 2 5" xfId="12718" xr:uid="{2D39A853-D954-4D1B-8A19-C9D6D3D22CE1}"/>
    <cellStyle name="Comma 3 3 3 2 5 5 2 5 2" xfId="56308" xr:uid="{AA40798A-D709-4E18-A2B7-9D642D6111B9}"/>
    <cellStyle name="Comma 3 3 3 2 5 5 2 5 3" xfId="42918" xr:uid="{CC25F277-7FF9-4B4C-9BAD-E58AC625541A}"/>
    <cellStyle name="Comma 3 3 3 2 5 5 2 6" xfId="15871" xr:uid="{633745C9-D71E-4E02-8841-BB314CFBC9A9}"/>
    <cellStyle name="Comma 3 3 3 2 5 5 2 6 2" xfId="45544" xr:uid="{D34B3FD6-3482-4BFE-AD22-52B8C941F6B4}"/>
    <cellStyle name="Comma 3 3 3 2 5 5 2 7" xfId="58934" xr:uid="{8DCBAA37-29FD-4A5B-AF15-98024245C4FD}"/>
    <cellStyle name="Comma 3 3 3 2 5 5 2 8" xfId="61561" xr:uid="{3C8EA7E8-7573-49B8-B043-C1343F92C736}"/>
    <cellStyle name="Comma 3 3 3 2 5 5 2 9" xfId="32154" xr:uid="{9CADEB35-67AE-4111-852D-12E722AE804C}"/>
    <cellStyle name="Comma 3 3 3 2 5 5 3" xfId="6144" xr:uid="{91B79FB4-BB1D-4652-917A-0345F08CEBCD}"/>
    <cellStyle name="Comma 3 3 3 2 5 5 3 2" xfId="17702" xr:uid="{402404D0-6CC9-4E71-9DBC-36085469A6F6}"/>
    <cellStyle name="Comma 3 3 3 2 5 5 3 2 2" xfId="47109" xr:uid="{8B8B5F9C-CEFE-49C8-A663-11CF70348FE5}"/>
    <cellStyle name="Comma 3 3 3 2 5 5 3 2 3" xfId="28206" xr:uid="{BE0D0DAC-8FD3-4E28-9F18-41FDA0989379}"/>
    <cellStyle name="Comma 3 3 3 2 5 5 3 3" xfId="33719" xr:uid="{A86E09EA-312A-4253-BFA8-163981BC44E9}"/>
    <cellStyle name="Comma 3 3 3 2 5 5 3 4" xfId="22954" xr:uid="{7F70E009-D379-4EFE-8D96-E20A3B608465}"/>
    <cellStyle name="Comma 3 3 3 2 5 5 4" xfId="3519" xr:uid="{C760ED6E-A9EF-41EF-95B9-9A93E141AD23}"/>
    <cellStyle name="Comma 3 3 3 2 5 5 4 2" xfId="49735" xr:uid="{2D042744-2A02-4E79-A07A-46869A83F78B}"/>
    <cellStyle name="Comma 3 3 3 2 5 5 4 3" xfId="36345" xr:uid="{CB9C865B-C608-4380-AF12-8924CEAF758D}"/>
    <cellStyle name="Comma 3 3 3 2 5 5 4 4" xfId="25580" xr:uid="{8FB96FF0-CA92-4DE3-A1ED-ED52F8EC0929}"/>
    <cellStyle name="Comma 3 3 3 2 5 5 5" xfId="8770" xr:uid="{B7430DF6-0E4A-416B-94B3-CF7EEAEEB22E}"/>
    <cellStyle name="Comma 3 3 3 2 5 5 5 2" xfId="52361" xr:uid="{B73B0835-D76D-4B0E-8F12-17C0FE49ED4A}"/>
    <cellStyle name="Comma 3 3 3 2 5 5 5 3" xfId="38971" xr:uid="{FFD6C936-5336-4783-863D-80DB3F74298C}"/>
    <cellStyle name="Comma 3 3 3 2 5 5 6" xfId="11396" xr:uid="{DD192D5F-48D6-471D-9FFF-146920B4C7C4}"/>
    <cellStyle name="Comma 3 3 3 2 5 5 6 2" xfId="54986" xr:uid="{DD237051-5AFF-4418-A11A-4F8139E48B13}"/>
    <cellStyle name="Comma 3 3 3 2 5 5 6 3" xfId="41596" xr:uid="{556776A7-43A4-4143-BCFF-0412D804A244}"/>
    <cellStyle name="Comma 3 3 3 2 5 5 7" xfId="14549" xr:uid="{E7F4EBF6-E757-412F-AE9E-51E63211D82A}"/>
    <cellStyle name="Comma 3 3 3 2 5 5 7 2" xfId="44222" xr:uid="{7F38354B-2542-4119-8A9A-C5B47CD206A3}"/>
    <cellStyle name="Comma 3 3 3 2 5 5 8" xfId="57612" xr:uid="{F6453247-7AF9-4258-970B-60F61541ACCD}"/>
    <cellStyle name="Comma 3 3 3 2 5 5 9" xfId="60239" xr:uid="{830CD35B-9A6F-4F28-B5A7-CEB376C785AD}"/>
    <cellStyle name="Comma 3 3 3 2 5 6" xfId="1171" xr:uid="{69EA76A6-871F-4DA2-9DDE-6CF4C5661276}"/>
    <cellStyle name="Comma 3 3 3 2 5 6 10" xfId="20608" xr:uid="{5B40CBC9-F1DE-47F8-B445-6038D7AABA64}"/>
    <cellStyle name="Comma 3 3 3 2 5 6 2" xfId="6424" xr:uid="{B3EE397B-E532-409B-9697-A9BFE3AA2787}"/>
    <cellStyle name="Comma 3 3 3 2 5 6 2 2" xfId="17982" xr:uid="{C784E501-B806-4C48-ABFB-98C06FEB0A0D}"/>
    <cellStyle name="Comma 3 3 3 2 5 6 2 2 2" xfId="47389" xr:uid="{1620BD8F-2FE7-4EE7-97E8-8100B787D353}"/>
    <cellStyle name="Comma 3 3 3 2 5 6 2 2 3" xfId="28486" xr:uid="{56A46A9F-197D-4C5C-A76A-5BE195CF943B}"/>
    <cellStyle name="Comma 3 3 3 2 5 6 2 3" xfId="33999" xr:uid="{5588ACCB-17BE-421C-9C62-65FF6CD9B7A9}"/>
    <cellStyle name="Comma 3 3 3 2 5 6 2 4" xfId="23234" xr:uid="{1C9AF786-14B7-4B0A-A125-A06BFB6404C8}"/>
    <cellStyle name="Comma 3 3 3 2 5 6 3" xfId="3799" xr:uid="{59B5D180-5C54-48A2-8F85-B23C922A6AD2}"/>
    <cellStyle name="Comma 3 3 3 2 5 6 3 2" xfId="50015" xr:uid="{57806A77-D63E-412B-9F27-E058279BE13A}"/>
    <cellStyle name="Comma 3 3 3 2 5 6 3 3" xfId="36625" xr:uid="{AC045963-E591-4806-A60D-9CBAF42ED80F}"/>
    <cellStyle name="Comma 3 3 3 2 5 6 3 4" xfId="25860" xr:uid="{4D11F7BE-34AB-49CE-A619-73629B9C9ACF}"/>
    <cellStyle name="Comma 3 3 3 2 5 6 4" xfId="9050" xr:uid="{FA4EB7A1-36F6-4F91-BA4E-750936F53750}"/>
    <cellStyle name="Comma 3 3 3 2 5 6 4 2" xfId="52641" xr:uid="{B1A8B9D2-80D3-40E8-BD64-36BE95E42E28}"/>
    <cellStyle name="Comma 3 3 3 2 5 6 4 3" xfId="39251" xr:uid="{EC73092A-5C7C-429C-B34D-35B4E859799E}"/>
    <cellStyle name="Comma 3 3 3 2 5 6 5" xfId="11676" xr:uid="{A9AD0634-0253-4D56-AE9C-CD4112EE15A2}"/>
    <cellStyle name="Comma 3 3 3 2 5 6 5 2" xfId="55266" xr:uid="{37CA19BC-4811-474C-BE39-3363204A672F}"/>
    <cellStyle name="Comma 3 3 3 2 5 6 5 3" xfId="41876" xr:uid="{4D116D3A-75BD-473F-AB5C-DF94B3619748}"/>
    <cellStyle name="Comma 3 3 3 2 5 6 6" xfId="14829" xr:uid="{E96A3E51-416F-47D2-9C44-64A3CC9AC4BC}"/>
    <cellStyle name="Comma 3 3 3 2 5 6 6 2" xfId="44502" xr:uid="{E584EDD2-66AD-4651-B5C1-5D15AF39585D}"/>
    <cellStyle name="Comma 3 3 3 2 5 6 7" xfId="57892" xr:uid="{A1E82268-9176-4D77-A233-CDD18F5A5EA3}"/>
    <cellStyle name="Comma 3 3 3 2 5 6 8" xfId="60519" xr:uid="{440EE60F-DF95-4B76-B3A7-AA0BEA8791CF}"/>
    <cellStyle name="Comma 3 3 3 2 5 6 9" xfId="31112" xr:uid="{7D61673E-21F3-4AF5-996C-AE5CB88D776D}"/>
    <cellStyle name="Comma 3 3 3 2 5 7" xfId="1434" xr:uid="{EE95B396-F7A0-4F2F-81A7-317CF7556990}"/>
    <cellStyle name="Comma 3 3 3 2 5 7 10" xfId="20870" xr:uid="{DBA97021-C2E8-4746-A93C-F5B5DD70FE86}"/>
    <cellStyle name="Comma 3 3 3 2 5 7 2" xfId="6686" xr:uid="{D8E8DC97-122A-429C-B5EB-C4C52E58C543}"/>
    <cellStyle name="Comma 3 3 3 2 5 7 2 2" xfId="18244" xr:uid="{695D9FEC-3A5D-4613-9188-62ED41A24C80}"/>
    <cellStyle name="Comma 3 3 3 2 5 7 2 2 2" xfId="47651" xr:uid="{492F5C63-0ED0-49F3-86B3-B941A4A6D478}"/>
    <cellStyle name="Comma 3 3 3 2 5 7 2 2 3" xfId="28748" xr:uid="{E2F8F41C-948A-45D5-9A3B-D4696DD0C21F}"/>
    <cellStyle name="Comma 3 3 3 2 5 7 2 3" xfId="34261" xr:uid="{DEA779C4-589D-4E22-A2AF-E76BEE0175A9}"/>
    <cellStyle name="Comma 3 3 3 2 5 7 2 4" xfId="23496" xr:uid="{A8AA4BCC-6795-4C23-8F5F-F0CBF46B829B}"/>
    <cellStyle name="Comma 3 3 3 2 5 7 3" xfId="4061" xr:uid="{81012B1F-1FD7-4014-8CC1-330DDD7CA337}"/>
    <cellStyle name="Comma 3 3 3 2 5 7 3 2" xfId="50277" xr:uid="{FA1FA04D-58BE-4D31-B4A0-635FF0C1A096}"/>
    <cellStyle name="Comma 3 3 3 2 5 7 3 3" xfId="36887" xr:uid="{6ED564A2-944E-4BD0-8914-399B445EE4C4}"/>
    <cellStyle name="Comma 3 3 3 2 5 7 3 4" xfId="26122" xr:uid="{BDE173E3-B2D6-41D7-9B70-A966D8C0938B}"/>
    <cellStyle name="Comma 3 3 3 2 5 7 4" xfId="9312" xr:uid="{7559E9F4-762E-4AEC-A2EF-D45BCCBC0D16}"/>
    <cellStyle name="Comma 3 3 3 2 5 7 4 2" xfId="52903" xr:uid="{97BC9302-A8E2-4F58-8354-BC6FFA3C253E}"/>
    <cellStyle name="Comma 3 3 3 2 5 7 4 3" xfId="39513" xr:uid="{DF63EC31-83E6-43F0-AE53-8933C87CF47A}"/>
    <cellStyle name="Comma 3 3 3 2 5 7 5" xfId="11938" xr:uid="{6DCDD82B-9443-4726-A008-1B6D4823AB7A}"/>
    <cellStyle name="Comma 3 3 3 2 5 7 5 2" xfId="55528" xr:uid="{34A37A5E-EE26-4B5A-87EE-331DA7E0AAE5}"/>
    <cellStyle name="Comma 3 3 3 2 5 7 5 3" xfId="42138" xr:uid="{0F9AA1E3-C851-4483-80C6-6E90A07FA9A8}"/>
    <cellStyle name="Comma 3 3 3 2 5 7 6" xfId="15091" xr:uid="{B168DA4F-2622-4510-92AB-430857D9661C}"/>
    <cellStyle name="Comma 3 3 3 2 5 7 6 2" xfId="44764" xr:uid="{9CBFFB39-38BC-4109-B87A-06B760D7269F}"/>
    <cellStyle name="Comma 3 3 3 2 5 7 7" xfId="58154" xr:uid="{057500FE-CB72-478C-B86A-AE9A7F72E03B}"/>
    <cellStyle name="Comma 3 3 3 2 5 7 8" xfId="60781" xr:uid="{C8BDBB69-2AA6-4579-8F14-B7BC9F922E7B}"/>
    <cellStyle name="Comma 3 3 3 2 5 7 9" xfId="31374" xr:uid="{B63E15A3-1235-4F4D-B178-4EC91ED23965}"/>
    <cellStyle name="Comma 3 3 3 2 5 8" xfId="2477" xr:uid="{A1E2BD3C-83A9-41B6-9EDA-56E993E2DB98}"/>
    <cellStyle name="Comma 3 3 3 2 5 8 10" xfId="21912" xr:uid="{DD199B7E-775B-4EE0-9E72-EC1AF58D0E8D}"/>
    <cellStyle name="Comma 3 3 3 2 5 8 2" xfId="7728" xr:uid="{061B95EB-36DE-4DCE-B6AC-4E9E71AEDAFF}"/>
    <cellStyle name="Comma 3 3 3 2 5 8 2 2" xfId="19286" xr:uid="{8D652E79-67A2-4F74-B4D9-A4673CF870D9}"/>
    <cellStyle name="Comma 3 3 3 2 5 8 2 2 2" xfId="48693" xr:uid="{BD339134-40B4-4034-AD70-8FECDE023C6C}"/>
    <cellStyle name="Comma 3 3 3 2 5 8 2 2 3" xfId="29790" xr:uid="{5210708A-25C9-453B-84FB-8C620C8EA2F0}"/>
    <cellStyle name="Comma 3 3 3 2 5 8 2 3" xfId="35303" xr:uid="{4BC5BDF1-C652-4289-BDCF-4A248E458B75}"/>
    <cellStyle name="Comma 3 3 3 2 5 8 2 4" xfId="24538" xr:uid="{DE888B0B-9BAB-4ED4-8B43-8510B633A747}"/>
    <cellStyle name="Comma 3 3 3 2 5 8 3" xfId="5103" xr:uid="{38C21F76-E031-4048-84B3-FE49E0027199}"/>
    <cellStyle name="Comma 3 3 3 2 5 8 3 2" xfId="51319" xr:uid="{50882A92-5901-465F-A5B9-8ACD18A6122F}"/>
    <cellStyle name="Comma 3 3 3 2 5 8 3 3" xfId="37929" xr:uid="{078F2296-77B8-4BC8-9F67-2D69396A3388}"/>
    <cellStyle name="Comma 3 3 3 2 5 8 3 4" xfId="27164" xr:uid="{8555B6C6-7D27-4729-81B4-F5F67F185105}"/>
    <cellStyle name="Comma 3 3 3 2 5 8 4" xfId="10354" xr:uid="{C436E2A8-7EA8-455E-BA3D-E412D713B309}"/>
    <cellStyle name="Comma 3 3 3 2 5 8 4 2" xfId="53945" xr:uid="{E4F69DD0-8DD2-425B-9D40-EB91A639FC7C}"/>
    <cellStyle name="Comma 3 3 3 2 5 8 4 3" xfId="40555" xr:uid="{6A41E1BE-FA5E-4FE8-B40E-F6C60072E62A}"/>
    <cellStyle name="Comma 3 3 3 2 5 8 5" xfId="12980" xr:uid="{22B47AED-1149-4C80-9F3B-6F634038F3D0}"/>
    <cellStyle name="Comma 3 3 3 2 5 8 5 2" xfId="56570" xr:uid="{BBE52B91-4A16-4642-86C9-72EF20594EA4}"/>
    <cellStyle name="Comma 3 3 3 2 5 8 5 3" xfId="43180" xr:uid="{87201888-5B5B-42D6-ADE6-0C10D7912249}"/>
    <cellStyle name="Comma 3 3 3 2 5 8 6" xfId="16133" xr:uid="{DD9AC6A4-F0A9-4269-BEE4-80ACB240E778}"/>
    <cellStyle name="Comma 3 3 3 2 5 8 6 2" xfId="45806" xr:uid="{C5BDE166-7313-49C0-92EB-90CEC9AE550A}"/>
    <cellStyle name="Comma 3 3 3 2 5 8 7" xfId="59196" xr:uid="{9F32AF08-008E-455E-B2D4-996B95AAEE6E}"/>
    <cellStyle name="Comma 3 3 3 2 5 8 8" xfId="61823" xr:uid="{1BCCA5BB-862E-4C88-B5BE-047EC6CB0EE9}"/>
    <cellStyle name="Comma 3 3 3 2 5 8 9" xfId="32416" xr:uid="{398B802D-80EE-4B29-844E-8DBA3395DAE0}"/>
    <cellStyle name="Comma 3 3 3 2 5 9" xfId="5364" xr:uid="{A55B290F-8294-4E25-BEA9-47CD32E68938}"/>
    <cellStyle name="Comma 3 3 3 2 5 9 2" xfId="16922" xr:uid="{C9EE41C2-5098-4076-9EAB-D2C961E1A581}"/>
    <cellStyle name="Comma 3 3 3 2 5 9 2 2" xfId="46068" xr:uid="{8BFE8320-1725-4381-81D9-8D38D76A68A2}"/>
    <cellStyle name="Comma 3 3 3 2 5 9 2 3" xfId="27426" xr:uid="{3597FD33-F52F-4DEC-AFCE-4DB8755417C2}"/>
    <cellStyle name="Comma 3 3 3 2 5 9 3" xfId="13769" xr:uid="{7B42AD2C-9204-4A00-B6A1-5E914942B241}"/>
    <cellStyle name="Comma 3 3 3 2 5 9 3 2" xfId="32678" xr:uid="{33B4C5C5-16BC-43C2-847A-C230DEF214C7}"/>
    <cellStyle name="Comma 3 3 3 2 5 9 4" xfId="22174" xr:uid="{A0403905-8F44-4523-8F08-114CAE4141EC}"/>
    <cellStyle name="Comma 3 3 3 2 6" xfId="126" xr:uid="{00000000-0005-0000-0000-000015010000}"/>
    <cellStyle name="Comma 3 3 3 2 6 10" xfId="2755" xr:uid="{72440F73-6375-4D62-ACF0-968CEE13FD2A}"/>
    <cellStyle name="Comma 3 3 3 2 6 10 2" xfId="16410" xr:uid="{46BD4A0D-AFE5-4DE5-A493-BB7B693A883F}"/>
    <cellStyle name="Comma 3 3 3 2 6 10 2 2" xfId="46345" xr:uid="{4E35B839-2E1E-4D46-B3DA-D27C9AB4F757}"/>
    <cellStyle name="Comma 3 3 3 2 6 10 3" xfId="32955" xr:uid="{C4B54139-8D90-4C11-8014-F5C759030BF7}"/>
    <cellStyle name="Comma 3 3 3 2 6 10 4" xfId="24816" xr:uid="{0F088607-A0E6-488B-A23E-513A09FC0BF8}"/>
    <cellStyle name="Comma 3 3 3 2 6 11" xfId="8006" xr:uid="{B18308B6-F194-47AF-A7A5-D5E83A7B339F}"/>
    <cellStyle name="Comma 3 3 3 2 6 11 2" xfId="48971" xr:uid="{25601FEB-7ECA-49DD-9ED9-3E2AF283FBE7}"/>
    <cellStyle name="Comma 3 3 3 2 6 11 3" xfId="35581" xr:uid="{D8DE8BB7-5AF3-40F1-9A8F-B54B4B26B749}"/>
    <cellStyle name="Comma 3 3 3 2 6 12" xfId="10632" xr:uid="{EBD11C18-2768-47E4-8416-AD75ED10F644}"/>
    <cellStyle name="Comma 3 3 3 2 6 12 2" xfId="51597" xr:uid="{BF5B53E3-773D-44CE-87E5-DBBE9E9CC5FF}"/>
    <cellStyle name="Comma 3 3 3 2 6 12 3" xfId="38207" xr:uid="{D95DA71E-0647-415B-BFCD-7B5005275694}"/>
    <cellStyle name="Comma 3 3 3 2 6 13" xfId="13257" xr:uid="{4195B524-F691-465B-8D9A-2C848D8B4A69}"/>
    <cellStyle name="Comma 3 3 3 2 6 13 2" xfId="54222" xr:uid="{61DEAD46-75B3-46D0-BB36-9F1446232421}"/>
    <cellStyle name="Comma 3 3 3 2 6 13 3" xfId="40832" xr:uid="{E448AE5E-BD5A-4EB1-A5C7-249D2448C363}"/>
    <cellStyle name="Comma 3 3 3 2 6 14" xfId="43458" xr:uid="{720867B7-47FD-4251-8F43-8B1B65C443A7}"/>
    <cellStyle name="Comma 3 3 3 2 6 15" xfId="56848" xr:uid="{275413A4-002A-468C-B792-E6B94AB18178}"/>
    <cellStyle name="Comma 3 3 3 2 6 16" xfId="59475" xr:uid="{67CF2F7D-0681-48AF-BA85-DBDAC85A3A1C}"/>
    <cellStyle name="Comma 3 3 3 2 6 17" xfId="30068" xr:uid="{CEF2B586-1093-4FD4-A00A-A9C626FF4EE4}"/>
    <cellStyle name="Comma 3 3 3 2 6 18" xfId="19564" xr:uid="{BA685C7D-5517-4A94-93AF-DA185AADC6EC}"/>
    <cellStyle name="Comma 3 3 3 2 6 2" xfId="264" xr:uid="{00000000-0005-0000-0000-000016010000}"/>
    <cellStyle name="Comma 3 3 3 2 6 2 10" xfId="8144" xr:uid="{F2979A60-0C29-423C-85CA-6A203F9D10A6}"/>
    <cellStyle name="Comma 3 3 3 2 6 2 10 2" xfId="49109" xr:uid="{D5C845F2-A84B-4778-8D20-94AD59EDBB6E}"/>
    <cellStyle name="Comma 3 3 3 2 6 2 10 3" xfId="35719" xr:uid="{3BCF94D7-AAD9-44B2-8691-81355C43D9C2}"/>
    <cellStyle name="Comma 3 3 3 2 6 2 11" xfId="10770" xr:uid="{464DB6C2-D577-49EC-9553-3236D6EFFC2A}"/>
    <cellStyle name="Comma 3 3 3 2 6 2 11 2" xfId="51735" xr:uid="{0FBB8099-4C1F-4C5D-8A8F-2799B3C7EFBC}"/>
    <cellStyle name="Comma 3 3 3 2 6 2 11 3" xfId="38345" xr:uid="{7F83233D-35BC-40AD-BC8D-C136A6E060D0}"/>
    <cellStyle name="Comma 3 3 3 2 6 2 12" xfId="13395" xr:uid="{1E9CEDC5-C2A5-49CD-B88E-48D06AFF5E2B}"/>
    <cellStyle name="Comma 3 3 3 2 6 2 12 2" xfId="54360" xr:uid="{FB3CFE27-C6D6-4EE8-9BE2-971ECEE25342}"/>
    <cellStyle name="Comma 3 3 3 2 6 2 12 3" xfId="40970" xr:uid="{2CA38D0E-571F-4A23-9EA5-E9C055D9A006}"/>
    <cellStyle name="Comma 3 3 3 2 6 2 13" xfId="43596" xr:uid="{812AA2EE-706F-4BD5-BD00-F83A6A83F047}"/>
    <cellStyle name="Comma 3 3 3 2 6 2 14" xfId="56986" xr:uid="{47052883-E5DC-47CA-AAA3-6C6AEF40D12A}"/>
    <cellStyle name="Comma 3 3 3 2 6 2 15" xfId="59613" xr:uid="{04D07BF6-F18F-42FD-ABDD-A6D65DB6C72E}"/>
    <cellStyle name="Comma 3 3 3 2 6 2 16" xfId="30206" xr:uid="{A84ED4B5-9735-4A72-BD32-1AC0AD76882B}"/>
    <cellStyle name="Comma 3 3 3 2 6 2 17" xfId="19702" xr:uid="{0599C592-29C3-48B3-A5C3-6B93776E4970}"/>
    <cellStyle name="Comma 3 3 3 2 6 2 2" xfId="525" xr:uid="{00000000-0005-0000-0000-000017010000}"/>
    <cellStyle name="Comma 3 3 3 2 6 2 2 10" xfId="30466" xr:uid="{349AF53E-B84A-4C2F-8D79-625EE379CC28}"/>
    <cellStyle name="Comma 3 3 3 2 6 2 2 11" xfId="19962" xr:uid="{35A03A56-DF83-498F-BB72-6423CB16CD3D}"/>
    <cellStyle name="Comma 3 3 3 2 6 2 2 2" xfId="1848" xr:uid="{F59D4896-C85B-4327-88E3-933269D76FE4}"/>
    <cellStyle name="Comma 3 3 3 2 6 2 2 2 10" xfId="21284" xr:uid="{C5AD8AA8-BDD4-4D9D-870B-1A22DBC9E264}"/>
    <cellStyle name="Comma 3 3 3 2 6 2 2 2 2" xfId="7100" xr:uid="{4DEAD18C-6004-4F00-9A3D-9236E996065C}"/>
    <cellStyle name="Comma 3 3 3 2 6 2 2 2 2 2" xfId="18658" xr:uid="{43B0751A-5D53-493C-AF5E-3AF7948C7253}"/>
    <cellStyle name="Comma 3 3 3 2 6 2 2 2 2 2 2" xfId="48065" xr:uid="{29F7FB23-106F-4BE4-AD9D-39EB3241C8A5}"/>
    <cellStyle name="Comma 3 3 3 2 6 2 2 2 2 2 3" xfId="29162" xr:uid="{EE96386E-8D34-49FA-8199-A91C92C47003}"/>
    <cellStyle name="Comma 3 3 3 2 6 2 2 2 2 3" xfId="34675" xr:uid="{28FD239A-E19F-49AF-B760-2117ED7CF2B6}"/>
    <cellStyle name="Comma 3 3 3 2 6 2 2 2 2 4" xfId="23910" xr:uid="{D1956C1F-EDE7-4ADF-8924-883F13DCECC3}"/>
    <cellStyle name="Comma 3 3 3 2 6 2 2 2 3" xfId="4475" xr:uid="{0B4D5FAF-8290-4455-9808-2AB1F22BD262}"/>
    <cellStyle name="Comma 3 3 3 2 6 2 2 2 3 2" xfId="50691" xr:uid="{A65CB2E8-A2BF-471E-A6F4-8E68A5B459D2}"/>
    <cellStyle name="Comma 3 3 3 2 6 2 2 2 3 3" xfId="37301" xr:uid="{058F5907-B49F-466B-AF1D-C1617C284F2F}"/>
    <cellStyle name="Comma 3 3 3 2 6 2 2 2 3 4" xfId="26536" xr:uid="{ADCBDE12-64F5-4DBF-86F9-36FA9E167B22}"/>
    <cellStyle name="Comma 3 3 3 2 6 2 2 2 4" xfId="9726" xr:uid="{F6C0D6E2-CAF5-46C3-B142-C11153963C94}"/>
    <cellStyle name="Comma 3 3 3 2 6 2 2 2 4 2" xfId="53317" xr:uid="{827E9355-4E19-4968-BE33-0BCFB73C820B}"/>
    <cellStyle name="Comma 3 3 3 2 6 2 2 2 4 3" xfId="39927" xr:uid="{1B006DEE-8131-447C-9C04-DA36C664DA5F}"/>
    <cellStyle name="Comma 3 3 3 2 6 2 2 2 5" xfId="12352" xr:uid="{AD564349-0D39-472C-BEA4-237EC6E5BB14}"/>
    <cellStyle name="Comma 3 3 3 2 6 2 2 2 5 2" xfId="55942" xr:uid="{75C6DE3D-341F-4C95-8C27-B0CF8E0F6B68}"/>
    <cellStyle name="Comma 3 3 3 2 6 2 2 2 5 3" xfId="42552" xr:uid="{53A6DB4F-58AE-4D74-B8E0-4320D51AD00C}"/>
    <cellStyle name="Comma 3 3 3 2 6 2 2 2 6" xfId="15505" xr:uid="{AD95BE54-756F-4B97-9882-EA15283D8CB2}"/>
    <cellStyle name="Comma 3 3 3 2 6 2 2 2 6 2" xfId="45178" xr:uid="{6A7D66E3-E95E-4D23-8885-3CC03C55822D}"/>
    <cellStyle name="Comma 3 3 3 2 6 2 2 2 7" xfId="58568" xr:uid="{ABDBE73A-1FCA-4725-9611-73DE37A0052D}"/>
    <cellStyle name="Comma 3 3 3 2 6 2 2 2 8" xfId="61195" xr:uid="{B16C2E09-6894-4C42-8740-813718020777}"/>
    <cellStyle name="Comma 3 3 3 2 6 2 2 2 9" xfId="31788" xr:uid="{6D7D39F4-38F6-452D-8A27-37CBD734C03A}"/>
    <cellStyle name="Comma 3 3 3 2 6 2 2 3" xfId="5778" xr:uid="{04B1986E-2F76-4F69-9E59-A3678A72926E}"/>
    <cellStyle name="Comma 3 3 3 2 6 2 2 3 2" xfId="17336" xr:uid="{1B0BB9EA-3DFF-44D7-AF19-7D3CE3DF7EFB}"/>
    <cellStyle name="Comma 3 3 3 2 6 2 2 3 2 2" xfId="46743" xr:uid="{24838BA2-6AF0-4EE4-8D3F-8A3BB014D909}"/>
    <cellStyle name="Comma 3 3 3 2 6 2 2 3 2 3" xfId="27840" xr:uid="{DB8C250B-D499-4A61-B4DC-A6C6963B455B}"/>
    <cellStyle name="Comma 3 3 3 2 6 2 2 3 3" xfId="14183" xr:uid="{83F8032A-6BF9-4828-8F88-28A22A44F918}"/>
    <cellStyle name="Comma 3 3 3 2 6 2 2 3 3 2" xfId="33353" xr:uid="{BEC9A0AD-AB8A-4A99-ACA5-36DB10FF109E}"/>
    <cellStyle name="Comma 3 3 3 2 6 2 2 3 4" xfId="22588" xr:uid="{F248208F-EADF-4812-A020-D3EEB4258838}"/>
    <cellStyle name="Comma 3 3 3 2 6 2 2 4" xfId="3153" xr:uid="{72CCE935-688A-4A9C-BA12-DFD6EE1953E9}"/>
    <cellStyle name="Comma 3 3 3 2 6 2 2 4 2" xfId="16808" xr:uid="{BCA80EB5-975B-4C26-AC6C-9A0570BFFD61}"/>
    <cellStyle name="Comma 3 3 3 2 6 2 2 4 2 2" xfId="49369" xr:uid="{A6143A36-DD8D-4C2E-B91D-7DF8D2ECA625}"/>
    <cellStyle name="Comma 3 3 3 2 6 2 2 4 3" xfId="35979" xr:uid="{2D0C2ABC-F4E6-41E3-A431-F2ED00C69F73}"/>
    <cellStyle name="Comma 3 3 3 2 6 2 2 4 4" xfId="25214" xr:uid="{0FCCD15D-8C1C-4892-9DD0-672605AC0E1B}"/>
    <cellStyle name="Comma 3 3 3 2 6 2 2 5" xfId="8404" xr:uid="{E3073B4E-0BB4-4763-AB6B-D772ED1C2B40}"/>
    <cellStyle name="Comma 3 3 3 2 6 2 2 5 2" xfId="51995" xr:uid="{2A2D9EA6-B223-4C94-A762-FB35756355F8}"/>
    <cellStyle name="Comma 3 3 3 2 6 2 2 5 3" xfId="38605" xr:uid="{439F2703-DE0F-4F40-A543-ADCC5124C240}"/>
    <cellStyle name="Comma 3 3 3 2 6 2 2 6" xfId="11030" xr:uid="{14D48968-65CD-4C66-A6EF-BE884C74FC36}"/>
    <cellStyle name="Comma 3 3 3 2 6 2 2 6 2" xfId="54620" xr:uid="{418430DF-C86C-4967-B88F-2A1C2073EB1A}"/>
    <cellStyle name="Comma 3 3 3 2 6 2 2 6 3" xfId="41230" xr:uid="{39710062-8D29-43D0-BFDF-631B9EE3D9FC}"/>
    <cellStyle name="Comma 3 3 3 2 6 2 2 7" xfId="13655" xr:uid="{226A4234-EB0F-4A0C-96EA-5EC28094334E}"/>
    <cellStyle name="Comma 3 3 3 2 6 2 2 7 2" xfId="43856" xr:uid="{FC7DC4FE-AE46-4F5E-A526-EAC692C596BC}"/>
    <cellStyle name="Comma 3 3 3 2 6 2 2 8" xfId="57246" xr:uid="{F057F92F-892C-4341-9C17-CA1BAB896EE2}"/>
    <cellStyle name="Comma 3 3 3 2 6 2 2 9" xfId="59873" xr:uid="{72F3B3B4-5554-4383-8840-25D317902D3C}"/>
    <cellStyle name="Comma 3 3 3 2 6 2 3" xfId="785" xr:uid="{00000000-0005-0000-0000-000018010000}"/>
    <cellStyle name="Comma 3 3 3 2 6 2 3 10" xfId="30726" xr:uid="{ED37FB7D-5A75-4C57-9E33-945758646228}"/>
    <cellStyle name="Comma 3 3 3 2 6 2 3 11" xfId="20222" xr:uid="{AE5DAB02-29EE-4DEB-9AD7-77137AEFCAF1}"/>
    <cellStyle name="Comma 3 3 3 2 6 2 3 2" xfId="2108" xr:uid="{98C7375E-2C43-4103-9943-2024BBEF494D}"/>
    <cellStyle name="Comma 3 3 3 2 6 2 3 2 10" xfId="21544" xr:uid="{A5738B37-2C16-4BDE-AB1D-BDC77C2AC58B}"/>
    <cellStyle name="Comma 3 3 3 2 6 2 3 2 2" xfId="7360" xr:uid="{F25DB998-C95E-43A0-8D61-AC7F5350FC43}"/>
    <cellStyle name="Comma 3 3 3 2 6 2 3 2 2 2" xfId="18918" xr:uid="{759D26AB-4966-46EE-804A-96C41781D2E0}"/>
    <cellStyle name="Comma 3 3 3 2 6 2 3 2 2 2 2" xfId="48325" xr:uid="{05900E52-892E-455D-838F-63D49DA090E6}"/>
    <cellStyle name="Comma 3 3 3 2 6 2 3 2 2 2 3" xfId="29422" xr:uid="{AE8449F3-90A6-4C87-8CE6-E1D7A9E45657}"/>
    <cellStyle name="Comma 3 3 3 2 6 2 3 2 2 3" xfId="34935" xr:uid="{77A074D7-E974-4FA4-9B5B-EB8181C225E9}"/>
    <cellStyle name="Comma 3 3 3 2 6 2 3 2 2 4" xfId="24170" xr:uid="{D2A9FB4D-74A3-405C-B717-CC19CC7448AB}"/>
    <cellStyle name="Comma 3 3 3 2 6 2 3 2 3" xfId="4735" xr:uid="{5827D05C-65F8-45BB-AC0F-BCD1D15985F5}"/>
    <cellStyle name="Comma 3 3 3 2 6 2 3 2 3 2" xfId="50951" xr:uid="{7DEF1293-9127-4F1C-B25D-E03423D506CC}"/>
    <cellStyle name="Comma 3 3 3 2 6 2 3 2 3 3" xfId="37561" xr:uid="{F314FECA-5B55-440D-BEB1-C2CD9BF193A7}"/>
    <cellStyle name="Comma 3 3 3 2 6 2 3 2 3 4" xfId="26796" xr:uid="{F8F1D0F4-01F5-41B9-9D2D-12B7B2C963BD}"/>
    <cellStyle name="Comma 3 3 3 2 6 2 3 2 4" xfId="9986" xr:uid="{08971429-7022-4C5E-B182-D254F4D53E80}"/>
    <cellStyle name="Comma 3 3 3 2 6 2 3 2 4 2" xfId="53577" xr:uid="{D5FA5D25-345E-41DA-B393-2C4F9277CBEF}"/>
    <cellStyle name="Comma 3 3 3 2 6 2 3 2 4 3" xfId="40187" xr:uid="{5F0BA7EE-8D67-4680-95C0-CF0635E77206}"/>
    <cellStyle name="Comma 3 3 3 2 6 2 3 2 5" xfId="12612" xr:uid="{35046BC6-4DEC-42BA-B1CB-A3EA80E76A7A}"/>
    <cellStyle name="Comma 3 3 3 2 6 2 3 2 5 2" xfId="56202" xr:uid="{9127DF5A-AD69-4C20-BC8A-076C709A4346}"/>
    <cellStyle name="Comma 3 3 3 2 6 2 3 2 5 3" xfId="42812" xr:uid="{3031F0E2-274B-4DA0-B82D-E6A927DF9AFF}"/>
    <cellStyle name="Comma 3 3 3 2 6 2 3 2 6" xfId="15765" xr:uid="{6160BC31-F36D-446C-9B35-9BBFAF0786F7}"/>
    <cellStyle name="Comma 3 3 3 2 6 2 3 2 6 2" xfId="45438" xr:uid="{81C5C743-D5C3-4018-9502-3EEEC979DB0E}"/>
    <cellStyle name="Comma 3 3 3 2 6 2 3 2 7" xfId="58828" xr:uid="{392E1291-4A84-47E0-8978-EA3F73909A24}"/>
    <cellStyle name="Comma 3 3 3 2 6 2 3 2 8" xfId="61455" xr:uid="{74468AC2-F564-4B0F-93F3-383FC9D6FEBC}"/>
    <cellStyle name="Comma 3 3 3 2 6 2 3 2 9" xfId="32048" xr:uid="{6DC8A764-3A90-4B36-9E3D-C40180018A1C}"/>
    <cellStyle name="Comma 3 3 3 2 6 2 3 3" xfId="6038" xr:uid="{B0BB5A12-C207-4500-B481-A695481DAB46}"/>
    <cellStyle name="Comma 3 3 3 2 6 2 3 3 2" xfId="17596" xr:uid="{11B38F51-EF40-4760-8ABE-EDADC4F83CC3}"/>
    <cellStyle name="Comma 3 3 3 2 6 2 3 3 2 2" xfId="47003" xr:uid="{B1CB00BC-D5B4-4363-96E5-E1E893804F83}"/>
    <cellStyle name="Comma 3 3 3 2 6 2 3 3 2 3" xfId="28100" xr:uid="{79B34E02-A065-4E1E-96B8-12B275AB4A50}"/>
    <cellStyle name="Comma 3 3 3 2 6 2 3 3 3" xfId="33613" xr:uid="{4A63BD8A-2FAB-4722-979D-8B0A4836FD92}"/>
    <cellStyle name="Comma 3 3 3 2 6 2 3 3 4" xfId="22848" xr:uid="{94789040-E14F-4B2E-B862-3E0E0B4AE173}"/>
    <cellStyle name="Comma 3 3 3 2 6 2 3 4" xfId="3413" xr:uid="{8112680C-E4DA-4DD1-A2F9-79DB483135FF}"/>
    <cellStyle name="Comma 3 3 3 2 6 2 3 4 2" xfId="49629" xr:uid="{DB0D724F-2C36-4C0B-B9C3-04E695CD9D9C}"/>
    <cellStyle name="Comma 3 3 3 2 6 2 3 4 3" xfId="36239" xr:uid="{F0977C04-A0FE-46C2-945D-B84FB5BC8D23}"/>
    <cellStyle name="Comma 3 3 3 2 6 2 3 4 4" xfId="25474" xr:uid="{3A72691C-AEB4-4EFE-937C-847E7DB23230}"/>
    <cellStyle name="Comma 3 3 3 2 6 2 3 5" xfId="8664" xr:uid="{DA15FFFD-D484-4D08-A4C2-44705DB089FB}"/>
    <cellStyle name="Comma 3 3 3 2 6 2 3 5 2" xfId="52255" xr:uid="{EB753260-1BCF-4C5A-985A-9BC892E87F06}"/>
    <cellStyle name="Comma 3 3 3 2 6 2 3 5 3" xfId="38865" xr:uid="{5FD17391-5AEB-4FE0-9026-ABAB8EE7D2BE}"/>
    <cellStyle name="Comma 3 3 3 2 6 2 3 6" xfId="11290" xr:uid="{ACBAE0DF-CE83-4930-99CA-7F438BEF90E2}"/>
    <cellStyle name="Comma 3 3 3 2 6 2 3 6 2" xfId="54880" xr:uid="{5B2BD59B-4F45-41C6-A94C-FDD7EBEB830C}"/>
    <cellStyle name="Comma 3 3 3 2 6 2 3 6 3" xfId="41490" xr:uid="{D1A26604-5EC4-4398-8B9D-20FAC48A9A9D}"/>
    <cellStyle name="Comma 3 3 3 2 6 2 3 7" xfId="14443" xr:uid="{4729D892-1B59-4225-B3C9-14E7F4B2ADEA}"/>
    <cellStyle name="Comma 3 3 3 2 6 2 3 7 2" xfId="44116" xr:uid="{B79B5264-7E53-4D03-88CD-8DA080B06A42}"/>
    <cellStyle name="Comma 3 3 3 2 6 2 3 8" xfId="57506" xr:uid="{87CCFC5C-5D5B-47FC-ADC3-282BB8FF503C}"/>
    <cellStyle name="Comma 3 3 3 2 6 2 3 9" xfId="60133" xr:uid="{95E2853C-AF33-4C01-BBEB-D2B346CDA212}"/>
    <cellStyle name="Comma 3 3 3 2 6 2 4" xfId="1045" xr:uid="{00000000-0005-0000-0000-000019010000}"/>
    <cellStyle name="Comma 3 3 3 2 6 2 4 10" xfId="30986" xr:uid="{E8A1F8F9-3ED3-4DF8-930B-21718AB15F42}"/>
    <cellStyle name="Comma 3 3 3 2 6 2 4 11" xfId="20482" xr:uid="{A05765A3-36EA-46BF-98C8-DB83494A2E41}"/>
    <cellStyle name="Comma 3 3 3 2 6 2 4 2" xfId="2368" xr:uid="{6A084B4F-F3D4-4B41-9A14-643DA3B69FFA}"/>
    <cellStyle name="Comma 3 3 3 2 6 2 4 2 10" xfId="21804" xr:uid="{E1FA4588-932D-4D5B-9731-AFEF7B359462}"/>
    <cellStyle name="Comma 3 3 3 2 6 2 4 2 2" xfId="7620" xr:uid="{6EDB95CC-D40C-48E1-BBD8-AA5032FBAE6C}"/>
    <cellStyle name="Comma 3 3 3 2 6 2 4 2 2 2" xfId="19178" xr:uid="{23E755D5-BDA2-4B10-A98A-7987D7DE5DBB}"/>
    <cellStyle name="Comma 3 3 3 2 6 2 4 2 2 2 2" xfId="48585" xr:uid="{23AFF568-A177-46E1-9B60-78D90977ED93}"/>
    <cellStyle name="Comma 3 3 3 2 6 2 4 2 2 2 3" xfId="29682" xr:uid="{487EA960-A7DE-4990-8EFB-960860D1BDBB}"/>
    <cellStyle name="Comma 3 3 3 2 6 2 4 2 2 3" xfId="35195" xr:uid="{4ACD5752-145B-42BF-B1D3-A30304FE14D7}"/>
    <cellStyle name="Comma 3 3 3 2 6 2 4 2 2 4" xfId="24430" xr:uid="{194D0CBF-290D-4C1D-A823-0FD9F1731C83}"/>
    <cellStyle name="Comma 3 3 3 2 6 2 4 2 3" xfId="4995" xr:uid="{B04A5312-524C-470D-8324-1E65D33975CB}"/>
    <cellStyle name="Comma 3 3 3 2 6 2 4 2 3 2" xfId="51211" xr:uid="{03C6B1F5-0408-4FAA-B303-4BD85B901BAA}"/>
    <cellStyle name="Comma 3 3 3 2 6 2 4 2 3 3" xfId="37821" xr:uid="{EF01375A-BA79-469D-9EE0-91360ED12F13}"/>
    <cellStyle name="Comma 3 3 3 2 6 2 4 2 3 4" xfId="27056" xr:uid="{EE6FB308-06FC-4C54-B721-4ECD2C2850D1}"/>
    <cellStyle name="Comma 3 3 3 2 6 2 4 2 4" xfId="10246" xr:uid="{4B2B08CC-3DDF-4DE3-BBFA-92960B1D8DC8}"/>
    <cellStyle name="Comma 3 3 3 2 6 2 4 2 4 2" xfId="53837" xr:uid="{721E68F8-EDAC-40C8-BC86-92477041ED8F}"/>
    <cellStyle name="Comma 3 3 3 2 6 2 4 2 4 3" xfId="40447" xr:uid="{ED22C442-18C1-4ECA-8DCB-A2E4F7C6D212}"/>
    <cellStyle name="Comma 3 3 3 2 6 2 4 2 5" xfId="12872" xr:uid="{AB55735A-1201-46B9-87C6-108E88730DD8}"/>
    <cellStyle name="Comma 3 3 3 2 6 2 4 2 5 2" xfId="56462" xr:uid="{2DD9F188-5DDC-4AF4-9093-832E577E612A}"/>
    <cellStyle name="Comma 3 3 3 2 6 2 4 2 5 3" xfId="43072" xr:uid="{6C9C7C8A-2DCA-49A3-A54F-440246418E72}"/>
    <cellStyle name="Comma 3 3 3 2 6 2 4 2 6" xfId="16025" xr:uid="{9B7C978F-1152-423D-89AB-70B8FB615069}"/>
    <cellStyle name="Comma 3 3 3 2 6 2 4 2 6 2" xfId="45698" xr:uid="{04B6658B-9637-4126-B71B-FADA938FF0A2}"/>
    <cellStyle name="Comma 3 3 3 2 6 2 4 2 7" xfId="59088" xr:uid="{6F660A63-3278-4986-BF10-941E91FAE761}"/>
    <cellStyle name="Comma 3 3 3 2 6 2 4 2 8" xfId="61715" xr:uid="{7E627A86-B2A5-48D4-86D4-064F2669D002}"/>
    <cellStyle name="Comma 3 3 3 2 6 2 4 2 9" xfId="32308" xr:uid="{CBDCD0F7-9DA4-4292-B0F6-505032A519A4}"/>
    <cellStyle name="Comma 3 3 3 2 6 2 4 3" xfId="6298" xr:uid="{D574E616-B46A-4C53-B603-91F82427FB5C}"/>
    <cellStyle name="Comma 3 3 3 2 6 2 4 3 2" xfId="17856" xr:uid="{9D69B026-64AE-4C35-A06C-292B07D31CB5}"/>
    <cellStyle name="Comma 3 3 3 2 6 2 4 3 2 2" xfId="47263" xr:uid="{571301B7-A3D8-4C61-9670-E93DEB1D7BD2}"/>
    <cellStyle name="Comma 3 3 3 2 6 2 4 3 2 3" xfId="28360" xr:uid="{8F87BAAA-B38B-4E6F-B8E8-A3BC13052FC7}"/>
    <cellStyle name="Comma 3 3 3 2 6 2 4 3 3" xfId="33873" xr:uid="{0CFDA7D0-EFD2-4424-B17A-F2CB92E0B8B0}"/>
    <cellStyle name="Comma 3 3 3 2 6 2 4 3 4" xfId="23108" xr:uid="{B769649D-754B-4951-A3FE-2907A4531596}"/>
    <cellStyle name="Comma 3 3 3 2 6 2 4 4" xfId="3673" xr:uid="{B1652AF5-6F74-4755-A5E6-60BCF4009850}"/>
    <cellStyle name="Comma 3 3 3 2 6 2 4 4 2" xfId="49889" xr:uid="{85B12492-17AC-4011-9EBE-776F31337DBA}"/>
    <cellStyle name="Comma 3 3 3 2 6 2 4 4 3" xfId="36499" xr:uid="{D80B3277-431E-44C6-B7E5-785E1784C271}"/>
    <cellStyle name="Comma 3 3 3 2 6 2 4 4 4" xfId="25734" xr:uid="{16CA6385-9DE9-4855-A1ED-FFE883A5447A}"/>
    <cellStyle name="Comma 3 3 3 2 6 2 4 5" xfId="8924" xr:uid="{8DEC27D4-EAFB-4729-A19B-946B165FC61C}"/>
    <cellStyle name="Comma 3 3 3 2 6 2 4 5 2" xfId="52515" xr:uid="{0E219540-3F00-42D1-B3CF-19AF7885B813}"/>
    <cellStyle name="Comma 3 3 3 2 6 2 4 5 3" xfId="39125" xr:uid="{2E41E62A-38E4-489E-9A73-664589617976}"/>
    <cellStyle name="Comma 3 3 3 2 6 2 4 6" xfId="11550" xr:uid="{839175C8-0C2F-47F8-805D-EA0B4BDA3861}"/>
    <cellStyle name="Comma 3 3 3 2 6 2 4 6 2" xfId="55140" xr:uid="{6454D6A3-9AF5-4C8F-AC03-87B96A0B448E}"/>
    <cellStyle name="Comma 3 3 3 2 6 2 4 6 3" xfId="41750" xr:uid="{8BC6FEE9-2761-453B-A2AF-2A3E35D77E61}"/>
    <cellStyle name="Comma 3 3 3 2 6 2 4 7" xfId="14703" xr:uid="{31D8C1BD-2325-45A5-B4E7-4B7F37E4C4EC}"/>
    <cellStyle name="Comma 3 3 3 2 6 2 4 7 2" xfId="44376" xr:uid="{6E505A75-E62B-472F-9834-0BA8C79A6C37}"/>
    <cellStyle name="Comma 3 3 3 2 6 2 4 8" xfId="57766" xr:uid="{E5491806-C707-4691-9E7E-EA243404DB98}"/>
    <cellStyle name="Comma 3 3 3 2 6 2 4 9" xfId="60393" xr:uid="{6127E9E5-C349-4117-B023-FD54BB5F607C}"/>
    <cellStyle name="Comma 3 3 3 2 6 2 5" xfId="1325" xr:uid="{D0F6A73A-1791-48AC-ACFD-B523C5F8F2C9}"/>
    <cellStyle name="Comma 3 3 3 2 6 2 5 10" xfId="20762" xr:uid="{F0B5A4B0-8A58-4179-AAF2-070941685FEB}"/>
    <cellStyle name="Comma 3 3 3 2 6 2 5 2" xfId="6578" xr:uid="{29BF2A84-D4AF-458A-AE71-271190077128}"/>
    <cellStyle name="Comma 3 3 3 2 6 2 5 2 2" xfId="18136" xr:uid="{AC06DCE8-02E1-4E6C-8692-D7300D8F2EC2}"/>
    <cellStyle name="Comma 3 3 3 2 6 2 5 2 2 2" xfId="47543" xr:uid="{0B4974D8-7656-4DF1-B241-CA1208867552}"/>
    <cellStyle name="Comma 3 3 3 2 6 2 5 2 2 3" xfId="28640" xr:uid="{4FC43019-C3CA-4F0B-A6BD-5FF3FD9E279A}"/>
    <cellStyle name="Comma 3 3 3 2 6 2 5 2 3" xfId="34153" xr:uid="{558C4BB8-9541-4948-9508-A1B49044C08D}"/>
    <cellStyle name="Comma 3 3 3 2 6 2 5 2 4" xfId="23388" xr:uid="{9E78AE46-CAC7-4F07-96B0-AF87B3D72F0D}"/>
    <cellStyle name="Comma 3 3 3 2 6 2 5 3" xfId="3953" xr:uid="{199CDBF8-9250-4199-82C4-918FF1A305BC}"/>
    <cellStyle name="Comma 3 3 3 2 6 2 5 3 2" xfId="50169" xr:uid="{853BF67D-3424-4934-933D-32AFBCB53A2A}"/>
    <cellStyle name="Comma 3 3 3 2 6 2 5 3 3" xfId="36779" xr:uid="{0F1E6C6B-F87C-4689-85CC-FEC381371A6D}"/>
    <cellStyle name="Comma 3 3 3 2 6 2 5 3 4" xfId="26014" xr:uid="{B3E2EBBB-0FD3-4C2A-B9FF-3A33F86F9CFB}"/>
    <cellStyle name="Comma 3 3 3 2 6 2 5 4" xfId="9204" xr:uid="{A1926CC1-2B0A-4665-8AD9-DDD26D01475E}"/>
    <cellStyle name="Comma 3 3 3 2 6 2 5 4 2" xfId="52795" xr:uid="{C6A28CB0-21C6-410F-B93A-43AA770A2393}"/>
    <cellStyle name="Comma 3 3 3 2 6 2 5 4 3" xfId="39405" xr:uid="{B817B8F0-209E-4339-9D4F-F9BA86B42A9C}"/>
    <cellStyle name="Comma 3 3 3 2 6 2 5 5" xfId="11830" xr:uid="{181F3BBF-FB4E-4746-86BC-C6E34D6730A5}"/>
    <cellStyle name="Comma 3 3 3 2 6 2 5 5 2" xfId="55420" xr:uid="{67114790-796C-4922-9094-1F7D7A698132}"/>
    <cellStyle name="Comma 3 3 3 2 6 2 5 5 3" xfId="42030" xr:uid="{3A3D03CE-3260-4646-B89C-75E8EC0F1573}"/>
    <cellStyle name="Comma 3 3 3 2 6 2 5 6" xfId="14983" xr:uid="{1734EB74-5315-4EBF-B902-F861609C93A3}"/>
    <cellStyle name="Comma 3 3 3 2 6 2 5 6 2" xfId="44656" xr:uid="{64E60E5B-F3B8-499F-A060-93B9F384374D}"/>
    <cellStyle name="Comma 3 3 3 2 6 2 5 7" xfId="58046" xr:uid="{F2123094-6723-4A10-8B3B-CDB3DE58F693}"/>
    <cellStyle name="Comma 3 3 3 2 6 2 5 8" xfId="60673" xr:uid="{9B6DE6C0-AF1C-444D-BA0E-AAEE4A8998DE}"/>
    <cellStyle name="Comma 3 3 3 2 6 2 5 9" xfId="31266" xr:uid="{0B259820-DCAE-4E6C-AE75-067F3640317F}"/>
    <cellStyle name="Comma 3 3 3 2 6 2 6" xfId="1588" xr:uid="{B04E56C1-9B16-4838-BA77-CD182521B08B}"/>
    <cellStyle name="Comma 3 3 3 2 6 2 6 10" xfId="21024" xr:uid="{79693685-5AC3-4569-914E-71C59564D06A}"/>
    <cellStyle name="Comma 3 3 3 2 6 2 6 2" xfId="6840" xr:uid="{6F00D34C-DF87-4CC9-9D62-65E140871C93}"/>
    <cellStyle name="Comma 3 3 3 2 6 2 6 2 2" xfId="18398" xr:uid="{08A57F06-7E0A-4304-8F68-3D0F32BC8928}"/>
    <cellStyle name="Comma 3 3 3 2 6 2 6 2 2 2" xfId="47805" xr:uid="{8AA340C9-29E9-4E19-A2F6-854A823C8498}"/>
    <cellStyle name="Comma 3 3 3 2 6 2 6 2 2 3" xfId="28902" xr:uid="{D7BC19C0-7E68-431B-8E58-B75D5C06FAB9}"/>
    <cellStyle name="Comma 3 3 3 2 6 2 6 2 3" xfId="34415" xr:uid="{4219BA8A-6ADB-4451-8677-99CFA94E7766}"/>
    <cellStyle name="Comma 3 3 3 2 6 2 6 2 4" xfId="23650" xr:uid="{1FE3E905-8810-4EE3-990E-75612F61C3FB}"/>
    <cellStyle name="Comma 3 3 3 2 6 2 6 3" xfId="4215" xr:uid="{987E64E4-4B8A-4402-8FE1-9540544ABB1C}"/>
    <cellStyle name="Comma 3 3 3 2 6 2 6 3 2" xfId="50431" xr:uid="{BC73E29E-4564-44D0-9757-25A608E4AC6A}"/>
    <cellStyle name="Comma 3 3 3 2 6 2 6 3 3" xfId="37041" xr:uid="{1BB2B7E6-CF6D-40B6-8CDE-587ABABD279D}"/>
    <cellStyle name="Comma 3 3 3 2 6 2 6 3 4" xfId="26276" xr:uid="{FB74DA38-371F-43FD-83E1-2A99FD90195E}"/>
    <cellStyle name="Comma 3 3 3 2 6 2 6 4" xfId="9466" xr:uid="{5102C398-9B49-4567-AF8B-A28C42D56B81}"/>
    <cellStyle name="Comma 3 3 3 2 6 2 6 4 2" xfId="53057" xr:uid="{F17BFEBC-0A3D-4F41-BA82-A1017044AB44}"/>
    <cellStyle name="Comma 3 3 3 2 6 2 6 4 3" xfId="39667" xr:uid="{D301CE94-178E-412D-BE2A-A2CA0F9029B1}"/>
    <cellStyle name="Comma 3 3 3 2 6 2 6 5" xfId="12092" xr:uid="{3B544826-03B7-4CA1-A5D0-19B80C29A816}"/>
    <cellStyle name="Comma 3 3 3 2 6 2 6 5 2" xfId="55682" xr:uid="{B873BA15-6822-4664-B078-35E67D78EF07}"/>
    <cellStyle name="Comma 3 3 3 2 6 2 6 5 3" xfId="42292" xr:uid="{E60566AF-D2C4-4C08-9C9F-5DF024BFDE66}"/>
    <cellStyle name="Comma 3 3 3 2 6 2 6 6" xfId="15245" xr:uid="{ECF46EC7-59F1-40D2-B9CC-130C9D6BA1CF}"/>
    <cellStyle name="Comma 3 3 3 2 6 2 6 6 2" xfId="44918" xr:uid="{3F46F94D-D9B3-4545-ABE7-CCC17BCD0442}"/>
    <cellStyle name="Comma 3 3 3 2 6 2 6 7" xfId="58308" xr:uid="{69FC7A1F-73D9-4716-9089-BCFEF5E3933F}"/>
    <cellStyle name="Comma 3 3 3 2 6 2 6 8" xfId="60935" xr:uid="{D9C4DE85-6B68-481B-8469-C68D27C8E710}"/>
    <cellStyle name="Comma 3 3 3 2 6 2 6 9" xfId="31528" xr:uid="{D2EC005B-35D1-4913-9978-99BD711E1ACC}"/>
    <cellStyle name="Comma 3 3 3 2 6 2 7" xfId="2631" xr:uid="{CF819E4D-86A7-4CAB-AABC-32CD5A88EEBC}"/>
    <cellStyle name="Comma 3 3 3 2 6 2 7 10" xfId="22066" xr:uid="{DA0F2F78-C29C-40B0-9064-B7656E82496A}"/>
    <cellStyle name="Comma 3 3 3 2 6 2 7 2" xfId="7882" xr:uid="{88556FF9-BD1E-4E8C-875F-3389E4ADCF65}"/>
    <cellStyle name="Comma 3 3 3 2 6 2 7 2 2" xfId="19440" xr:uid="{A895AEB3-B5AC-4039-AC8C-6A3BFD7594E9}"/>
    <cellStyle name="Comma 3 3 3 2 6 2 7 2 2 2" xfId="48847" xr:uid="{5BDC9B6D-5B4F-4BCF-8850-F1D99B58CDC1}"/>
    <cellStyle name="Comma 3 3 3 2 6 2 7 2 2 3" xfId="29944" xr:uid="{A780EA80-D6B4-4460-8A12-8966B2C1E109}"/>
    <cellStyle name="Comma 3 3 3 2 6 2 7 2 3" xfId="35457" xr:uid="{F24C21F3-62C7-41E6-8F6A-81DF2283FB71}"/>
    <cellStyle name="Comma 3 3 3 2 6 2 7 2 4" xfId="24692" xr:uid="{4FA21E5B-8469-48A1-B686-2115644EC476}"/>
    <cellStyle name="Comma 3 3 3 2 6 2 7 3" xfId="5257" xr:uid="{071152AB-CA54-457D-B887-70DD1A48AD8B}"/>
    <cellStyle name="Comma 3 3 3 2 6 2 7 3 2" xfId="51473" xr:uid="{F73D1F46-D765-486B-90E7-D1A5BE82AB91}"/>
    <cellStyle name="Comma 3 3 3 2 6 2 7 3 3" xfId="38083" xr:uid="{23CD6A73-3D10-4FFA-BFD3-47264318CF8F}"/>
    <cellStyle name="Comma 3 3 3 2 6 2 7 3 4" xfId="27318" xr:uid="{CAB5D06E-5991-4B0E-823D-91599BCA2872}"/>
    <cellStyle name="Comma 3 3 3 2 6 2 7 4" xfId="10508" xr:uid="{ADBD947A-CDDE-4624-9807-1ECEDE719D06}"/>
    <cellStyle name="Comma 3 3 3 2 6 2 7 4 2" xfId="54099" xr:uid="{5F6486C8-8DD0-4F83-9C0A-3E1BD62BE358}"/>
    <cellStyle name="Comma 3 3 3 2 6 2 7 4 3" xfId="40709" xr:uid="{535D790E-2B6A-48A6-82A2-E7D7EB85BC74}"/>
    <cellStyle name="Comma 3 3 3 2 6 2 7 5" xfId="13134" xr:uid="{CC973485-5CA8-4A99-9697-1E9D7B965D13}"/>
    <cellStyle name="Comma 3 3 3 2 6 2 7 5 2" xfId="56724" xr:uid="{839835F9-682B-45EF-B739-58089D620078}"/>
    <cellStyle name="Comma 3 3 3 2 6 2 7 5 3" xfId="43334" xr:uid="{7B1545AC-697D-48DB-86DE-3517B392E96A}"/>
    <cellStyle name="Comma 3 3 3 2 6 2 7 6" xfId="16287" xr:uid="{F143103F-63E4-4753-8F5E-6240107605E8}"/>
    <cellStyle name="Comma 3 3 3 2 6 2 7 6 2" xfId="45960" xr:uid="{BF0197D2-26F3-40D6-BEF3-846A083E3FE1}"/>
    <cellStyle name="Comma 3 3 3 2 6 2 7 7" xfId="59350" xr:uid="{D5C1CF0F-CCD4-4474-944B-DE07F5BADFC7}"/>
    <cellStyle name="Comma 3 3 3 2 6 2 7 8" xfId="61977" xr:uid="{8BC51D41-0576-46ED-9991-7D5063EA1668}"/>
    <cellStyle name="Comma 3 3 3 2 6 2 7 9" xfId="32570" xr:uid="{B9123C9D-92C5-475B-90DF-E9B2ABFB9E98}"/>
    <cellStyle name="Comma 3 3 3 2 6 2 8" xfId="5518" xr:uid="{70DC317D-FBFB-4A47-A819-5AAA541CAB14}"/>
    <cellStyle name="Comma 3 3 3 2 6 2 8 2" xfId="17076" xr:uid="{03036438-7651-46EB-9D84-02F107776095}"/>
    <cellStyle name="Comma 3 3 3 2 6 2 8 2 2" xfId="46222" xr:uid="{4E893F0E-E6D4-4A32-95F7-67B40157BB2B}"/>
    <cellStyle name="Comma 3 3 3 2 6 2 8 2 3" xfId="27580" xr:uid="{7F492B0F-ACF9-4095-9790-A9E1D26DAE10}"/>
    <cellStyle name="Comma 3 3 3 2 6 2 8 3" xfId="13923" xr:uid="{525196BE-38DD-4AE6-9D87-032F8F075F5E}"/>
    <cellStyle name="Comma 3 3 3 2 6 2 8 3 2" xfId="32832" xr:uid="{072A5366-0DA2-4C87-9230-5399E069DD02}"/>
    <cellStyle name="Comma 3 3 3 2 6 2 8 4" xfId="22328" xr:uid="{2A951475-21B5-4338-BAD6-B58026E39FCE}"/>
    <cellStyle name="Comma 3 3 3 2 6 2 9" xfId="2893" xr:uid="{4433E71B-E3E7-4C66-897F-C79DBAED28E9}"/>
    <cellStyle name="Comma 3 3 3 2 6 2 9 2" xfId="16548" xr:uid="{32567D5C-EE29-4200-828F-8246DC8FED81}"/>
    <cellStyle name="Comma 3 3 3 2 6 2 9 2 2" xfId="46483" xr:uid="{A996A782-F8CC-4ABE-ADDC-89B7D994D0A6}"/>
    <cellStyle name="Comma 3 3 3 2 6 2 9 3" xfId="33093" xr:uid="{95451615-D6E9-4EEA-B040-1C797B5278FE}"/>
    <cellStyle name="Comma 3 3 3 2 6 2 9 4" xfId="24954" xr:uid="{D0DC90FB-5C2E-4D09-85D2-2AF051375DCE}"/>
    <cellStyle name="Comma 3 3 3 2 6 3" xfId="387" xr:uid="{00000000-0005-0000-0000-00001A010000}"/>
    <cellStyle name="Comma 3 3 3 2 6 3 10" xfId="30328" xr:uid="{6BF78423-30BA-440D-B241-9B260DA84026}"/>
    <cellStyle name="Comma 3 3 3 2 6 3 11" xfId="19824" xr:uid="{FAFB2DDE-144D-477E-B24E-0518F8E77895}"/>
    <cellStyle name="Comma 3 3 3 2 6 3 2" xfId="1710" xr:uid="{1A4D1E72-7CD8-4002-831F-AC6788DF4D4A}"/>
    <cellStyle name="Comma 3 3 3 2 6 3 2 10" xfId="21146" xr:uid="{498441C4-14F2-4B99-8016-14DD258E1146}"/>
    <cellStyle name="Comma 3 3 3 2 6 3 2 2" xfId="6962" xr:uid="{1390B203-B03B-4499-9F03-641B243A1ED8}"/>
    <cellStyle name="Comma 3 3 3 2 6 3 2 2 2" xfId="18520" xr:uid="{BF1A9E15-9A97-4152-BA8F-EFE9DCC7F050}"/>
    <cellStyle name="Comma 3 3 3 2 6 3 2 2 2 2" xfId="47927" xr:uid="{35CBF9A3-AA0C-4720-ACAA-CC96ADC93298}"/>
    <cellStyle name="Comma 3 3 3 2 6 3 2 2 2 3" xfId="29024" xr:uid="{D3E6F367-1BEA-4FDC-897A-EB4DECEB039B}"/>
    <cellStyle name="Comma 3 3 3 2 6 3 2 2 3" xfId="34537" xr:uid="{3628765A-9B67-46C8-9928-657E35887E28}"/>
    <cellStyle name="Comma 3 3 3 2 6 3 2 2 4" xfId="23772" xr:uid="{6582ABA0-313F-41C4-818F-3E5B2DEC8059}"/>
    <cellStyle name="Comma 3 3 3 2 6 3 2 3" xfId="4337" xr:uid="{FB4B630E-40E6-4BA4-95D6-DFD23E56F8CB}"/>
    <cellStyle name="Comma 3 3 3 2 6 3 2 3 2" xfId="50553" xr:uid="{340B64E2-53DD-4E78-836E-7945FDCAF9C4}"/>
    <cellStyle name="Comma 3 3 3 2 6 3 2 3 3" xfId="37163" xr:uid="{241CC1A0-F073-4398-B9D8-C2AA8AA73A23}"/>
    <cellStyle name="Comma 3 3 3 2 6 3 2 3 4" xfId="26398" xr:uid="{E6C90B5A-6954-4433-8F31-2D0C071F5033}"/>
    <cellStyle name="Comma 3 3 3 2 6 3 2 4" xfId="9588" xr:uid="{7DFF1992-08A3-4668-84BE-F3348268DD4F}"/>
    <cellStyle name="Comma 3 3 3 2 6 3 2 4 2" xfId="53179" xr:uid="{88A9E289-647B-4381-98A8-660B8D21333F}"/>
    <cellStyle name="Comma 3 3 3 2 6 3 2 4 3" xfId="39789" xr:uid="{C96E5A76-1975-4438-8112-7AE52C0A0DDE}"/>
    <cellStyle name="Comma 3 3 3 2 6 3 2 5" xfId="12214" xr:uid="{F7FC0309-40BE-4F36-82B1-A2D8C9576E41}"/>
    <cellStyle name="Comma 3 3 3 2 6 3 2 5 2" xfId="55804" xr:uid="{069C9260-3D68-49A5-B0D5-F527A67FE447}"/>
    <cellStyle name="Comma 3 3 3 2 6 3 2 5 3" xfId="42414" xr:uid="{BAE6C39D-4C5E-4EB2-8706-9DF95368334D}"/>
    <cellStyle name="Comma 3 3 3 2 6 3 2 6" xfId="15367" xr:uid="{D2788EAC-2DB7-4091-AC4A-9E5F7732B32F}"/>
    <cellStyle name="Comma 3 3 3 2 6 3 2 6 2" xfId="45040" xr:uid="{032A6ABA-18B5-4790-BB31-13C16171854A}"/>
    <cellStyle name="Comma 3 3 3 2 6 3 2 7" xfId="58430" xr:uid="{3CE5B34A-E3A3-43DB-A9F6-21AB95550BD0}"/>
    <cellStyle name="Comma 3 3 3 2 6 3 2 8" xfId="61057" xr:uid="{9AEA035D-EECE-4F29-B8B0-0C751D862D4A}"/>
    <cellStyle name="Comma 3 3 3 2 6 3 2 9" xfId="31650" xr:uid="{4036011B-44B9-4FCC-992F-5BF4E16A12C7}"/>
    <cellStyle name="Comma 3 3 3 2 6 3 3" xfId="5640" xr:uid="{FC4C1D5B-4FFB-417C-965C-C9D9763868E3}"/>
    <cellStyle name="Comma 3 3 3 2 6 3 3 2" xfId="17198" xr:uid="{A59C272B-698F-4609-8D1F-830315A6850C}"/>
    <cellStyle name="Comma 3 3 3 2 6 3 3 2 2" xfId="46605" xr:uid="{8DC63653-AA29-48FB-8AAC-F94FB2D3B643}"/>
    <cellStyle name="Comma 3 3 3 2 6 3 3 2 3" xfId="27702" xr:uid="{C1378CA6-872D-43D3-B152-A0C59D2E99ED}"/>
    <cellStyle name="Comma 3 3 3 2 6 3 3 3" xfId="14045" xr:uid="{AFDFDE57-93D2-4EBB-B48C-44B0E26DAB3B}"/>
    <cellStyle name="Comma 3 3 3 2 6 3 3 3 2" xfId="33215" xr:uid="{FD664262-2BB8-4CB4-88B2-1780BB0CAD03}"/>
    <cellStyle name="Comma 3 3 3 2 6 3 3 4" xfId="22450" xr:uid="{A04C5786-40A1-468B-851E-146CABB4B72D}"/>
    <cellStyle name="Comma 3 3 3 2 6 3 4" xfId="3015" xr:uid="{9C664BD8-0820-4115-960F-822584EA5F6D}"/>
    <cellStyle name="Comma 3 3 3 2 6 3 4 2" xfId="16670" xr:uid="{06007E17-948B-4428-9512-ADE10C91D1F2}"/>
    <cellStyle name="Comma 3 3 3 2 6 3 4 2 2" xfId="49231" xr:uid="{EDBD49C1-0927-4FA6-9B68-8DFC09634445}"/>
    <cellStyle name="Comma 3 3 3 2 6 3 4 3" xfId="35841" xr:uid="{0A54DF88-D49B-4C3D-ADD3-62144EE45F79}"/>
    <cellStyle name="Comma 3 3 3 2 6 3 4 4" xfId="25076" xr:uid="{056A913F-DE39-4EA6-AF75-5A181304EC49}"/>
    <cellStyle name="Comma 3 3 3 2 6 3 5" xfId="8266" xr:uid="{547636E8-6C28-41B8-A6B6-045415F13A64}"/>
    <cellStyle name="Comma 3 3 3 2 6 3 5 2" xfId="51857" xr:uid="{08BAE5EC-4576-4CFC-AFFA-5904E138F21D}"/>
    <cellStyle name="Comma 3 3 3 2 6 3 5 3" xfId="38467" xr:uid="{1324FBAF-71C0-4C92-BC43-A4EEC695C48D}"/>
    <cellStyle name="Comma 3 3 3 2 6 3 6" xfId="10892" xr:uid="{1D08200D-6EDF-489E-A9BF-32F15A7B545C}"/>
    <cellStyle name="Comma 3 3 3 2 6 3 6 2" xfId="54482" xr:uid="{1077D0E2-9CDE-49E1-A84A-33540673BA42}"/>
    <cellStyle name="Comma 3 3 3 2 6 3 6 3" xfId="41092" xr:uid="{0FC84ADD-29E8-46ED-A1BD-6126A4AB11CA}"/>
    <cellStyle name="Comma 3 3 3 2 6 3 7" xfId="13517" xr:uid="{A68468D7-25EA-42CA-9281-FEC3FD1B7CFD}"/>
    <cellStyle name="Comma 3 3 3 2 6 3 7 2" xfId="43718" xr:uid="{D31E5546-E767-4AB9-BD1F-D95684AC8931}"/>
    <cellStyle name="Comma 3 3 3 2 6 3 8" xfId="57108" xr:uid="{CF67A95C-4EF2-4D56-B5FB-7856F1CB8A49}"/>
    <cellStyle name="Comma 3 3 3 2 6 3 9" xfId="59735" xr:uid="{D406E278-F308-4966-B631-4E550E61D3A2}"/>
    <cellStyle name="Comma 3 3 3 2 6 4" xfId="647" xr:uid="{00000000-0005-0000-0000-00001B010000}"/>
    <cellStyle name="Comma 3 3 3 2 6 4 10" xfId="30588" xr:uid="{9205D780-6C6E-4CAB-BC83-A0F854E3100A}"/>
    <cellStyle name="Comma 3 3 3 2 6 4 11" xfId="20084" xr:uid="{C80A140C-5CA1-4378-B901-E9BEA46250FF}"/>
    <cellStyle name="Comma 3 3 3 2 6 4 2" xfId="1970" xr:uid="{55AD1902-B02E-4A61-855E-484CAC9E604B}"/>
    <cellStyle name="Comma 3 3 3 2 6 4 2 10" xfId="21406" xr:uid="{C5054EB7-B602-4211-8D98-CD4C405A7624}"/>
    <cellStyle name="Comma 3 3 3 2 6 4 2 2" xfId="7222" xr:uid="{0C503F3B-6B9D-4632-A771-70DA4E1AAD7F}"/>
    <cellStyle name="Comma 3 3 3 2 6 4 2 2 2" xfId="18780" xr:uid="{021E8311-C3DF-40AC-99BF-65B272B99A97}"/>
    <cellStyle name="Comma 3 3 3 2 6 4 2 2 2 2" xfId="48187" xr:uid="{3630DC82-ACC4-4586-B2ED-92B6E2472591}"/>
    <cellStyle name="Comma 3 3 3 2 6 4 2 2 2 3" xfId="29284" xr:uid="{A610969C-4496-4491-BD7B-EB10CFB428CE}"/>
    <cellStyle name="Comma 3 3 3 2 6 4 2 2 3" xfId="34797" xr:uid="{80B2BC75-CF59-463D-B476-0B303B3B1136}"/>
    <cellStyle name="Comma 3 3 3 2 6 4 2 2 4" xfId="24032" xr:uid="{3E69CBC9-1D0B-424A-80DE-863999F7C733}"/>
    <cellStyle name="Comma 3 3 3 2 6 4 2 3" xfId="4597" xr:uid="{9F622253-B547-499C-9AF7-D2B84BB9F99D}"/>
    <cellStyle name="Comma 3 3 3 2 6 4 2 3 2" xfId="50813" xr:uid="{F387F950-209C-4188-BCC5-F0C816697839}"/>
    <cellStyle name="Comma 3 3 3 2 6 4 2 3 3" xfId="37423" xr:uid="{0B273E6F-9987-4B03-8A27-72E3C0D5E522}"/>
    <cellStyle name="Comma 3 3 3 2 6 4 2 3 4" xfId="26658" xr:uid="{21C08486-4764-42EC-825E-C55F41993C78}"/>
    <cellStyle name="Comma 3 3 3 2 6 4 2 4" xfId="9848" xr:uid="{EFE8C937-8C66-4CEA-B654-C7C9F6DF58DC}"/>
    <cellStyle name="Comma 3 3 3 2 6 4 2 4 2" xfId="53439" xr:uid="{B6EEFCC3-3703-4DCD-9552-1D724A983A7D}"/>
    <cellStyle name="Comma 3 3 3 2 6 4 2 4 3" xfId="40049" xr:uid="{75CB1504-7B11-4ECE-AA51-0ED461C730D5}"/>
    <cellStyle name="Comma 3 3 3 2 6 4 2 5" xfId="12474" xr:uid="{70A0DCFC-ECFA-475F-BCD1-0C75ABA55C2B}"/>
    <cellStyle name="Comma 3 3 3 2 6 4 2 5 2" xfId="56064" xr:uid="{9BAD812A-AAAB-4B7D-9095-77BF92D6DC24}"/>
    <cellStyle name="Comma 3 3 3 2 6 4 2 5 3" xfId="42674" xr:uid="{A94FF83E-4180-403E-AD81-4098597C67F1}"/>
    <cellStyle name="Comma 3 3 3 2 6 4 2 6" xfId="15627" xr:uid="{3F2452E9-5DC4-4B0D-96A6-90D7171FFB9E}"/>
    <cellStyle name="Comma 3 3 3 2 6 4 2 6 2" xfId="45300" xr:uid="{F536EB67-000A-4B96-9597-C7AAB40EF905}"/>
    <cellStyle name="Comma 3 3 3 2 6 4 2 7" xfId="58690" xr:uid="{D382793A-07B1-4DE9-A60D-CA93ED10A56F}"/>
    <cellStyle name="Comma 3 3 3 2 6 4 2 8" xfId="61317" xr:uid="{152B6546-42B5-4022-933A-81F06AEF572A}"/>
    <cellStyle name="Comma 3 3 3 2 6 4 2 9" xfId="31910" xr:uid="{F1FAB0B7-870D-4E9A-A6D7-18CE2E3F428A}"/>
    <cellStyle name="Comma 3 3 3 2 6 4 3" xfId="5900" xr:uid="{05D6BE06-4DCE-408A-9631-2941D0116C9A}"/>
    <cellStyle name="Comma 3 3 3 2 6 4 3 2" xfId="17458" xr:uid="{CD69397F-A985-46E4-9100-F03961808398}"/>
    <cellStyle name="Comma 3 3 3 2 6 4 3 2 2" xfId="46865" xr:uid="{01482A18-E54E-4F76-BE71-5EC6FD7B5E0D}"/>
    <cellStyle name="Comma 3 3 3 2 6 4 3 2 3" xfId="27962" xr:uid="{006CA35A-2CD8-4507-A66C-589292B0B1F2}"/>
    <cellStyle name="Comma 3 3 3 2 6 4 3 3" xfId="33475" xr:uid="{762CA5D3-3CCE-4BD2-80F2-71770D99EAFA}"/>
    <cellStyle name="Comma 3 3 3 2 6 4 3 4" xfId="22710" xr:uid="{D8E80B67-C922-421B-9546-D8FA6B3633E8}"/>
    <cellStyle name="Comma 3 3 3 2 6 4 4" xfId="3275" xr:uid="{622CA8C3-557D-4501-AE1A-984B2B7FA570}"/>
    <cellStyle name="Comma 3 3 3 2 6 4 4 2" xfId="49491" xr:uid="{FAF335F6-5B62-41A2-A072-F4B791605053}"/>
    <cellStyle name="Comma 3 3 3 2 6 4 4 3" xfId="36101" xr:uid="{DB179DCC-8825-43DB-A307-45E7F742418A}"/>
    <cellStyle name="Comma 3 3 3 2 6 4 4 4" xfId="25336" xr:uid="{0CFC5CF5-E65A-4E1E-A46F-4226C88AE0DF}"/>
    <cellStyle name="Comma 3 3 3 2 6 4 5" xfId="8526" xr:uid="{2E65635B-D4D8-4CF9-BA56-CD07B76A10A7}"/>
    <cellStyle name="Comma 3 3 3 2 6 4 5 2" xfId="52117" xr:uid="{C575D160-C0DA-4761-9DAB-10CA6C8B6BB6}"/>
    <cellStyle name="Comma 3 3 3 2 6 4 5 3" xfId="38727" xr:uid="{56EB3FD2-2F93-4065-BB05-64C7B7DAE9C5}"/>
    <cellStyle name="Comma 3 3 3 2 6 4 6" xfId="11152" xr:uid="{9E14F402-9F2C-4DC3-A347-6B58E1AE4EC3}"/>
    <cellStyle name="Comma 3 3 3 2 6 4 6 2" xfId="54742" xr:uid="{BE388C74-C33A-4892-94CF-59FCBFB21991}"/>
    <cellStyle name="Comma 3 3 3 2 6 4 6 3" xfId="41352" xr:uid="{BA524D42-E312-4AA1-A2A9-60FBD08D4E51}"/>
    <cellStyle name="Comma 3 3 3 2 6 4 7" xfId="14305" xr:uid="{AF5A1AB1-E9D3-4FA8-96B1-7275C3A145AF}"/>
    <cellStyle name="Comma 3 3 3 2 6 4 7 2" xfId="43978" xr:uid="{B49CDAB9-C1C8-4111-AFC4-8C12D1E21A1B}"/>
    <cellStyle name="Comma 3 3 3 2 6 4 8" xfId="57368" xr:uid="{D2338F21-8E95-488B-B1A6-85471D280DD4}"/>
    <cellStyle name="Comma 3 3 3 2 6 4 9" xfId="59995" xr:uid="{FE6BC821-5E2E-471B-8B2B-46E7CDF0FCD4}"/>
    <cellStyle name="Comma 3 3 3 2 6 5" xfId="907" xr:uid="{00000000-0005-0000-0000-00001C010000}"/>
    <cellStyle name="Comma 3 3 3 2 6 5 10" xfId="30848" xr:uid="{95501786-B201-46C4-A329-EAA41C02EF1B}"/>
    <cellStyle name="Comma 3 3 3 2 6 5 11" xfId="20344" xr:uid="{A87064CB-B28C-4942-985E-3F0D0F15E3EC}"/>
    <cellStyle name="Comma 3 3 3 2 6 5 2" xfId="2230" xr:uid="{574BB13F-FD01-4ECF-9739-A239C6049816}"/>
    <cellStyle name="Comma 3 3 3 2 6 5 2 10" xfId="21666" xr:uid="{59016295-1D23-4BC0-9ECA-1B419057E88E}"/>
    <cellStyle name="Comma 3 3 3 2 6 5 2 2" xfId="7482" xr:uid="{202FD7A0-9663-42F3-B77B-89DFA6D434A4}"/>
    <cellStyle name="Comma 3 3 3 2 6 5 2 2 2" xfId="19040" xr:uid="{40FA261C-F7A8-4593-BD15-5FD8AE1AFFBF}"/>
    <cellStyle name="Comma 3 3 3 2 6 5 2 2 2 2" xfId="48447" xr:uid="{7A6E8FE1-7774-40AD-A352-51B9EFBD35B7}"/>
    <cellStyle name="Comma 3 3 3 2 6 5 2 2 2 3" xfId="29544" xr:uid="{D94F3C04-9A52-4317-8B5C-0B9D5CC2CC70}"/>
    <cellStyle name="Comma 3 3 3 2 6 5 2 2 3" xfId="35057" xr:uid="{6548E0E7-D31E-40F7-A37B-84BB64C2E7E9}"/>
    <cellStyle name="Comma 3 3 3 2 6 5 2 2 4" xfId="24292" xr:uid="{21EDF0A1-FC02-42D4-A836-1D47AD8D0500}"/>
    <cellStyle name="Comma 3 3 3 2 6 5 2 3" xfId="4857" xr:uid="{5F44D237-F9B8-425E-A553-1080B0BBC38B}"/>
    <cellStyle name="Comma 3 3 3 2 6 5 2 3 2" xfId="51073" xr:uid="{92AC9255-E926-47C9-AD10-FF01B3AC4D89}"/>
    <cellStyle name="Comma 3 3 3 2 6 5 2 3 3" xfId="37683" xr:uid="{2E85F136-5239-481E-A248-380E3BC6CEB6}"/>
    <cellStyle name="Comma 3 3 3 2 6 5 2 3 4" xfId="26918" xr:uid="{C049EF23-846C-4D67-8D6A-A9C0639F5E4B}"/>
    <cellStyle name="Comma 3 3 3 2 6 5 2 4" xfId="10108" xr:uid="{F1569173-69A4-4BA2-B909-CCED6C8EC06D}"/>
    <cellStyle name="Comma 3 3 3 2 6 5 2 4 2" xfId="53699" xr:uid="{ED8C6101-3A9B-4083-AB6A-E5531A8E468E}"/>
    <cellStyle name="Comma 3 3 3 2 6 5 2 4 3" xfId="40309" xr:uid="{3093FED4-040D-4E6C-A711-5A31D58D755C}"/>
    <cellStyle name="Comma 3 3 3 2 6 5 2 5" xfId="12734" xr:uid="{4E5A5C86-2D71-4520-83F9-E961FDFC6012}"/>
    <cellStyle name="Comma 3 3 3 2 6 5 2 5 2" xfId="56324" xr:uid="{5613F673-1C4C-4FDF-8998-5F8B45A719C6}"/>
    <cellStyle name="Comma 3 3 3 2 6 5 2 5 3" xfId="42934" xr:uid="{DA91BB7F-7CBB-4A9C-A02C-CEDF75C92C5E}"/>
    <cellStyle name="Comma 3 3 3 2 6 5 2 6" xfId="15887" xr:uid="{203B455F-0CB1-4C93-AF95-77ADAB151803}"/>
    <cellStyle name="Comma 3 3 3 2 6 5 2 6 2" xfId="45560" xr:uid="{74009AC6-4A4B-4595-896E-B836C3D1179E}"/>
    <cellStyle name="Comma 3 3 3 2 6 5 2 7" xfId="58950" xr:uid="{A4565527-7BD5-4D1B-AC5B-079369F671AF}"/>
    <cellStyle name="Comma 3 3 3 2 6 5 2 8" xfId="61577" xr:uid="{0237DAAF-80C8-4B82-B22F-DFB04A55F4AD}"/>
    <cellStyle name="Comma 3 3 3 2 6 5 2 9" xfId="32170" xr:uid="{BE0578FC-6BB2-4A6C-9A55-F81B95F62743}"/>
    <cellStyle name="Comma 3 3 3 2 6 5 3" xfId="6160" xr:uid="{B198C56F-DE9B-48BB-83B9-271A391F3C10}"/>
    <cellStyle name="Comma 3 3 3 2 6 5 3 2" xfId="17718" xr:uid="{F68025F5-74C0-4E1C-8927-FAEBAE08ADE7}"/>
    <cellStyle name="Comma 3 3 3 2 6 5 3 2 2" xfId="47125" xr:uid="{2050E4E1-9204-40E9-9EDB-E3469AC27361}"/>
    <cellStyle name="Comma 3 3 3 2 6 5 3 2 3" xfId="28222" xr:uid="{1C209B5C-413C-4D55-8D41-E8D00FD4682D}"/>
    <cellStyle name="Comma 3 3 3 2 6 5 3 3" xfId="33735" xr:uid="{5A582BD5-2F32-448F-A29C-DEF249538354}"/>
    <cellStyle name="Comma 3 3 3 2 6 5 3 4" xfId="22970" xr:uid="{5233E15B-EA0F-4317-B1E3-A244B8EB5CA9}"/>
    <cellStyle name="Comma 3 3 3 2 6 5 4" xfId="3535" xr:uid="{F04DC135-453C-4F76-8FF1-61CFC1514848}"/>
    <cellStyle name="Comma 3 3 3 2 6 5 4 2" xfId="49751" xr:uid="{463F8828-8BFF-4FC0-B0FA-056DF42CFF03}"/>
    <cellStyle name="Comma 3 3 3 2 6 5 4 3" xfId="36361" xr:uid="{4CC0D95A-6761-4FA0-8C2A-4348AEB50751}"/>
    <cellStyle name="Comma 3 3 3 2 6 5 4 4" xfId="25596" xr:uid="{B088DB92-6B93-48C0-BE16-697B3357B6E6}"/>
    <cellStyle name="Comma 3 3 3 2 6 5 5" xfId="8786" xr:uid="{60DBF269-08A6-4274-8E40-27F966C7AC50}"/>
    <cellStyle name="Comma 3 3 3 2 6 5 5 2" xfId="52377" xr:uid="{88745CB5-99B7-4DAB-9FC4-E6F4426C9F6B}"/>
    <cellStyle name="Comma 3 3 3 2 6 5 5 3" xfId="38987" xr:uid="{49CFE990-4646-4E5D-A4E7-D1147495146B}"/>
    <cellStyle name="Comma 3 3 3 2 6 5 6" xfId="11412" xr:uid="{7CA40DF6-E68A-4226-BFDD-62A7F5C68F28}"/>
    <cellStyle name="Comma 3 3 3 2 6 5 6 2" xfId="55002" xr:uid="{435464D8-492F-4C54-BEE8-67B5AA242312}"/>
    <cellStyle name="Comma 3 3 3 2 6 5 6 3" xfId="41612" xr:uid="{6E44C19F-0160-40E9-A19D-DE0DC469D2F5}"/>
    <cellStyle name="Comma 3 3 3 2 6 5 7" xfId="14565" xr:uid="{7C47ADF9-3E5F-4865-AC33-6B3BBB8308A8}"/>
    <cellStyle name="Comma 3 3 3 2 6 5 7 2" xfId="44238" xr:uid="{47140C83-422E-43C3-9B71-41BC675A9897}"/>
    <cellStyle name="Comma 3 3 3 2 6 5 8" xfId="57628" xr:uid="{13A3B220-67AC-43DB-BEC4-B18841F6ACC2}"/>
    <cellStyle name="Comma 3 3 3 2 6 5 9" xfId="60255" xr:uid="{2D5A5C5B-FCCB-4E9E-A882-72834B9F26B4}"/>
    <cellStyle name="Comma 3 3 3 2 6 6" xfId="1187" xr:uid="{C026BC23-EC6A-472D-A639-62FED9B5D371}"/>
    <cellStyle name="Comma 3 3 3 2 6 6 10" xfId="20624" xr:uid="{A71EB81B-CADD-4A67-94F6-0FE32E54E5EC}"/>
    <cellStyle name="Comma 3 3 3 2 6 6 2" xfId="6440" xr:uid="{85FA56FB-4CBE-488C-BC55-3586680B199D}"/>
    <cellStyle name="Comma 3 3 3 2 6 6 2 2" xfId="17998" xr:uid="{F4F2938D-CBD4-4280-859F-77AE1EE83732}"/>
    <cellStyle name="Comma 3 3 3 2 6 6 2 2 2" xfId="47405" xr:uid="{64D5EF8C-FE50-42B4-9BD6-A2DB9D92A0AE}"/>
    <cellStyle name="Comma 3 3 3 2 6 6 2 2 3" xfId="28502" xr:uid="{AB2392C1-BFE2-436F-AE11-F9325449B803}"/>
    <cellStyle name="Comma 3 3 3 2 6 6 2 3" xfId="34015" xr:uid="{BD483718-40BF-4339-A106-3089E17ED336}"/>
    <cellStyle name="Comma 3 3 3 2 6 6 2 4" xfId="23250" xr:uid="{FED499C1-1EB0-4A12-8048-B71CDF53747A}"/>
    <cellStyle name="Comma 3 3 3 2 6 6 3" xfId="3815" xr:uid="{D162127F-4519-4F5B-9C16-10AF048FDEC5}"/>
    <cellStyle name="Comma 3 3 3 2 6 6 3 2" xfId="50031" xr:uid="{687E61EE-609F-447C-BF09-63B33625B757}"/>
    <cellStyle name="Comma 3 3 3 2 6 6 3 3" xfId="36641" xr:uid="{24C8F324-B424-4DFB-9DA2-F24CBC969BA6}"/>
    <cellStyle name="Comma 3 3 3 2 6 6 3 4" xfId="25876" xr:uid="{5CCC3866-F738-4ED4-ADC1-973C89EDC089}"/>
    <cellStyle name="Comma 3 3 3 2 6 6 4" xfId="9066" xr:uid="{1407CE60-F5E0-4DA7-BDC3-B9319CDC1F75}"/>
    <cellStyle name="Comma 3 3 3 2 6 6 4 2" xfId="52657" xr:uid="{2CC67D3D-E342-453E-A747-1BF6C2C33285}"/>
    <cellStyle name="Comma 3 3 3 2 6 6 4 3" xfId="39267" xr:uid="{3E41C6EC-576D-4598-93F1-C6F017057F02}"/>
    <cellStyle name="Comma 3 3 3 2 6 6 5" xfId="11692" xr:uid="{C5C5BEB3-303B-4C65-8881-BB8536166F58}"/>
    <cellStyle name="Comma 3 3 3 2 6 6 5 2" xfId="55282" xr:uid="{FE99FB63-3FA4-46FD-A7AB-07B219717C36}"/>
    <cellStyle name="Comma 3 3 3 2 6 6 5 3" xfId="41892" xr:uid="{B23555E5-084D-4235-9E42-BE76780BC603}"/>
    <cellStyle name="Comma 3 3 3 2 6 6 6" xfId="14845" xr:uid="{90FD0A48-F5B8-4333-AE03-A362710549EE}"/>
    <cellStyle name="Comma 3 3 3 2 6 6 6 2" xfId="44518" xr:uid="{ECA7F345-8DE0-45D9-921B-74BB60050138}"/>
    <cellStyle name="Comma 3 3 3 2 6 6 7" xfId="57908" xr:uid="{E2F025F4-B548-464C-A057-FA0494DA05F6}"/>
    <cellStyle name="Comma 3 3 3 2 6 6 8" xfId="60535" xr:uid="{2B411D8C-2B67-4D2B-8830-8D40C7D09BAA}"/>
    <cellStyle name="Comma 3 3 3 2 6 6 9" xfId="31128" xr:uid="{CFAC177E-22DA-4407-BCB1-342725376ECA}"/>
    <cellStyle name="Comma 3 3 3 2 6 7" xfId="1450" xr:uid="{480F0238-8AB3-4AFF-A6CB-C48D51C6AF08}"/>
    <cellStyle name="Comma 3 3 3 2 6 7 10" xfId="20886" xr:uid="{EB42F9B8-A997-47A4-BB57-3A5CE8DE8829}"/>
    <cellStyle name="Comma 3 3 3 2 6 7 2" xfId="6702" xr:uid="{DF6B42FA-D891-41BE-9CFF-C1D39A3273FE}"/>
    <cellStyle name="Comma 3 3 3 2 6 7 2 2" xfId="18260" xr:uid="{91296C5C-DC85-4639-89AC-3B6C808E8B37}"/>
    <cellStyle name="Comma 3 3 3 2 6 7 2 2 2" xfId="47667" xr:uid="{8E1A31C4-19DB-4729-A516-5161D003963F}"/>
    <cellStyle name="Comma 3 3 3 2 6 7 2 2 3" xfId="28764" xr:uid="{A3E441E8-02EA-4027-B33D-0B23A18761F2}"/>
    <cellStyle name="Comma 3 3 3 2 6 7 2 3" xfId="34277" xr:uid="{1023833A-43D2-4598-8D06-53F9E80E902B}"/>
    <cellStyle name="Comma 3 3 3 2 6 7 2 4" xfId="23512" xr:uid="{1433D3B3-B905-428C-86EA-9CD5A6F043E0}"/>
    <cellStyle name="Comma 3 3 3 2 6 7 3" xfId="4077" xr:uid="{7EBA851B-6457-4147-AED6-211CB793C87A}"/>
    <cellStyle name="Comma 3 3 3 2 6 7 3 2" xfId="50293" xr:uid="{A1C675D5-9F72-46B1-BE6D-6687BAE2D999}"/>
    <cellStyle name="Comma 3 3 3 2 6 7 3 3" xfId="36903" xr:uid="{D551D438-86E3-4157-A05F-9FB65C781720}"/>
    <cellStyle name="Comma 3 3 3 2 6 7 3 4" xfId="26138" xr:uid="{C18573C5-B715-478D-8D42-B8EAB7C82CE1}"/>
    <cellStyle name="Comma 3 3 3 2 6 7 4" xfId="9328" xr:uid="{B9C01C15-DCB7-4D46-95DE-8CF2AFC226FD}"/>
    <cellStyle name="Comma 3 3 3 2 6 7 4 2" xfId="52919" xr:uid="{99D1F0DC-BFD0-4CFA-9F4B-D13BFEA55CB1}"/>
    <cellStyle name="Comma 3 3 3 2 6 7 4 3" xfId="39529" xr:uid="{497D5262-B8D1-427A-8D74-C634F6929142}"/>
    <cellStyle name="Comma 3 3 3 2 6 7 5" xfId="11954" xr:uid="{280481A3-DB8E-433D-B878-AFE4556D48FE}"/>
    <cellStyle name="Comma 3 3 3 2 6 7 5 2" xfId="55544" xr:uid="{318132E2-F39D-4DE8-A99F-648E49170FB2}"/>
    <cellStyle name="Comma 3 3 3 2 6 7 5 3" xfId="42154" xr:uid="{6FB06ADF-F40A-4DC8-8E68-9B5E83833D4E}"/>
    <cellStyle name="Comma 3 3 3 2 6 7 6" xfId="15107" xr:uid="{0BE485C2-1E36-41D5-82E3-F243B093ACBA}"/>
    <cellStyle name="Comma 3 3 3 2 6 7 6 2" xfId="44780" xr:uid="{AC694AB5-66B5-4ABF-BEA9-23F66375362A}"/>
    <cellStyle name="Comma 3 3 3 2 6 7 7" xfId="58170" xr:uid="{02F0A62D-B32B-4D83-BFEF-58FB0A504675}"/>
    <cellStyle name="Comma 3 3 3 2 6 7 8" xfId="60797" xr:uid="{4BF3AEA1-C7A6-4F38-89E7-B7F1BF272999}"/>
    <cellStyle name="Comma 3 3 3 2 6 7 9" xfId="31390" xr:uid="{81A8DDE9-8273-4A12-A4C3-50CEACECDD36}"/>
    <cellStyle name="Comma 3 3 3 2 6 8" xfId="2493" xr:uid="{E1DCEDA7-449A-406B-BB1B-D6AA6F19C121}"/>
    <cellStyle name="Comma 3 3 3 2 6 8 10" xfId="21928" xr:uid="{F88341C1-FE7F-4B5D-A06F-D55E27B74A14}"/>
    <cellStyle name="Comma 3 3 3 2 6 8 2" xfId="7744" xr:uid="{2DCA174A-E1BB-461C-87D6-3C8D56AB47E0}"/>
    <cellStyle name="Comma 3 3 3 2 6 8 2 2" xfId="19302" xr:uid="{1CA8E1B8-69A9-44E8-B23C-C0E6D75D5DD8}"/>
    <cellStyle name="Comma 3 3 3 2 6 8 2 2 2" xfId="48709" xr:uid="{41816749-B6DC-4D55-9F43-55F32D023777}"/>
    <cellStyle name="Comma 3 3 3 2 6 8 2 2 3" xfId="29806" xr:uid="{C4EED168-ADE0-457E-9B31-97A20AABF180}"/>
    <cellStyle name="Comma 3 3 3 2 6 8 2 3" xfId="35319" xr:uid="{33F448AD-180C-40EE-8B54-4D35F464F53A}"/>
    <cellStyle name="Comma 3 3 3 2 6 8 2 4" xfId="24554" xr:uid="{583EE188-85F6-4C28-B51F-DD75299D2B05}"/>
    <cellStyle name="Comma 3 3 3 2 6 8 3" xfId="5119" xr:uid="{C270B953-A28E-45DD-9271-C4E1BF9AA54B}"/>
    <cellStyle name="Comma 3 3 3 2 6 8 3 2" xfId="51335" xr:uid="{5FE5B776-EAE0-4896-B4EB-4799823B084D}"/>
    <cellStyle name="Comma 3 3 3 2 6 8 3 3" xfId="37945" xr:uid="{8065EB45-F5C1-4B4D-8EC7-CC5EA5F943C1}"/>
    <cellStyle name="Comma 3 3 3 2 6 8 3 4" xfId="27180" xr:uid="{2A575821-554A-4430-86D9-764023C7F98B}"/>
    <cellStyle name="Comma 3 3 3 2 6 8 4" xfId="10370" xr:uid="{FA41FD60-FD26-4551-825A-E69FB6F24B9E}"/>
    <cellStyle name="Comma 3 3 3 2 6 8 4 2" xfId="53961" xr:uid="{1E05C111-0964-45E7-83F2-034D52D4508A}"/>
    <cellStyle name="Comma 3 3 3 2 6 8 4 3" xfId="40571" xr:uid="{FEBE0D3A-FDDB-4207-BCBE-DC5F23CEDC0E}"/>
    <cellStyle name="Comma 3 3 3 2 6 8 5" xfId="12996" xr:uid="{5A908B8A-8A62-4F94-9B65-F3953DDF1688}"/>
    <cellStyle name="Comma 3 3 3 2 6 8 5 2" xfId="56586" xr:uid="{A7F57225-6BF7-47BF-8B39-98777DDC6AFD}"/>
    <cellStyle name="Comma 3 3 3 2 6 8 5 3" xfId="43196" xr:uid="{2D341E71-EACE-4FC4-B7BD-8D10C7E33630}"/>
    <cellStyle name="Comma 3 3 3 2 6 8 6" xfId="16149" xr:uid="{125E6B40-1F76-4A91-AF9D-42BE920B8243}"/>
    <cellStyle name="Comma 3 3 3 2 6 8 6 2" xfId="45822" xr:uid="{A3D2EEC3-DC81-4908-8B22-AFDA26D0C8B4}"/>
    <cellStyle name="Comma 3 3 3 2 6 8 7" xfId="59212" xr:uid="{CEBE218B-F1DC-4C21-9D19-C7DDDE950A88}"/>
    <cellStyle name="Comma 3 3 3 2 6 8 8" xfId="61839" xr:uid="{1CF2F19B-A1CF-4082-87A3-9AB93B3BE9C9}"/>
    <cellStyle name="Comma 3 3 3 2 6 8 9" xfId="32432" xr:uid="{8D825832-C13A-458B-AE91-BE0EA9D9EC02}"/>
    <cellStyle name="Comma 3 3 3 2 6 9" xfId="5380" xr:uid="{C739F707-49E6-4381-93DD-C0E6D57C5C38}"/>
    <cellStyle name="Comma 3 3 3 2 6 9 2" xfId="16938" xr:uid="{3F270DE8-DCD7-40F9-87F0-D97E51F13610}"/>
    <cellStyle name="Comma 3 3 3 2 6 9 2 2" xfId="46084" xr:uid="{E6D2EB33-8EB6-460A-B84F-58536311F655}"/>
    <cellStyle name="Comma 3 3 3 2 6 9 2 3" xfId="27442" xr:uid="{608BF78C-71A9-44D2-9948-FFD660C83F56}"/>
    <cellStyle name="Comma 3 3 3 2 6 9 3" xfId="13785" xr:uid="{E679B079-DD6D-4D5F-9D54-1447F63EC9CA}"/>
    <cellStyle name="Comma 3 3 3 2 6 9 3 2" xfId="32694" xr:uid="{A003D7AC-11B9-43B7-812A-928A3DF9419F}"/>
    <cellStyle name="Comma 3 3 3 2 6 9 4" xfId="22190" xr:uid="{8CA11E03-9F7F-46CB-BE82-03A23DEC324E}"/>
    <cellStyle name="Comma 3 3 3 2 7" xfId="152" xr:uid="{00000000-0005-0000-0000-00001D010000}"/>
    <cellStyle name="Comma 3 3 3 2 7 10" xfId="8032" xr:uid="{4D39785D-604F-43BB-9B80-FAE41C6F6282}"/>
    <cellStyle name="Comma 3 3 3 2 7 10 2" xfId="48997" xr:uid="{82DDCF7F-2D53-41D8-84FB-FCBC3F845A66}"/>
    <cellStyle name="Comma 3 3 3 2 7 10 3" xfId="35607" xr:uid="{E2EA7036-1570-4833-8A58-335BA205A654}"/>
    <cellStyle name="Comma 3 3 3 2 7 11" xfId="10658" xr:uid="{4533EC17-8569-4DBD-AB9F-3B9298E8FB05}"/>
    <cellStyle name="Comma 3 3 3 2 7 11 2" xfId="51623" xr:uid="{D5E74336-90C3-4197-AFDA-37FF19765873}"/>
    <cellStyle name="Comma 3 3 3 2 7 11 3" xfId="38233" xr:uid="{73B6D138-C578-476C-A2B4-39E45D476811}"/>
    <cellStyle name="Comma 3 3 3 2 7 12" xfId="13283" xr:uid="{359596F8-F69A-4516-BC4B-25163112AE8B}"/>
    <cellStyle name="Comma 3 3 3 2 7 12 2" xfId="54248" xr:uid="{EBA8D945-ABEB-492D-ADCD-C9649ADB1EB0}"/>
    <cellStyle name="Comma 3 3 3 2 7 12 3" xfId="40858" xr:uid="{2D163C71-555B-4B63-8989-53EE8FF228FD}"/>
    <cellStyle name="Comma 3 3 3 2 7 13" xfId="43484" xr:uid="{8A6D36C1-D1D1-4B78-AABC-E6F7A5C8550C}"/>
    <cellStyle name="Comma 3 3 3 2 7 14" xfId="56874" xr:uid="{4E362FAF-40D8-44F8-9D22-1E8BE52CB61F}"/>
    <cellStyle name="Comma 3 3 3 2 7 15" xfId="59501" xr:uid="{EAF401A4-537A-440C-B3DA-C7974BDE814D}"/>
    <cellStyle name="Comma 3 3 3 2 7 16" xfId="30094" xr:uid="{BDAA6505-E366-4AE9-AA1F-D935708B114F}"/>
    <cellStyle name="Comma 3 3 3 2 7 17" xfId="19590" xr:uid="{A7DF31DF-A5BA-4210-A882-63C0E2BE3791}"/>
    <cellStyle name="Comma 3 3 3 2 7 2" xfId="413" xr:uid="{00000000-0005-0000-0000-00001E010000}"/>
    <cellStyle name="Comma 3 3 3 2 7 2 10" xfId="30354" xr:uid="{12B314F5-7B5A-4714-B123-744BF0AA1E22}"/>
    <cellStyle name="Comma 3 3 3 2 7 2 11" xfId="19850" xr:uid="{7FAAFB01-2A0B-44F5-9C21-0A1E0E4AB12F}"/>
    <cellStyle name="Comma 3 3 3 2 7 2 2" xfId="1736" xr:uid="{79084D30-970F-4156-9B87-9ACB2C7D1E3E}"/>
    <cellStyle name="Comma 3 3 3 2 7 2 2 10" xfId="21172" xr:uid="{8CF18558-46EE-43C8-BB27-7710841D8A41}"/>
    <cellStyle name="Comma 3 3 3 2 7 2 2 2" xfId="6988" xr:uid="{4ED9602D-7216-4A72-AAF7-30B7BC1410C2}"/>
    <cellStyle name="Comma 3 3 3 2 7 2 2 2 2" xfId="18546" xr:uid="{81ECFC79-FC15-4B9D-A79F-9C324364B4A0}"/>
    <cellStyle name="Comma 3 3 3 2 7 2 2 2 2 2" xfId="47953" xr:uid="{F9AD517E-8010-486E-BAB8-27AA585EA3C4}"/>
    <cellStyle name="Comma 3 3 3 2 7 2 2 2 2 3" xfId="29050" xr:uid="{50841DF9-E066-469B-BE67-67390A6427B0}"/>
    <cellStyle name="Comma 3 3 3 2 7 2 2 2 3" xfId="34563" xr:uid="{83CA6E44-0943-47A1-9936-E41BAF9A5C7F}"/>
    <cellStyle name="Comma 3 3 3 2 7 2 2 2 4" xfId="23798" xr:uid="{D2DA0D0E-16E4-48DE-B892-8FAAEDDA447A}"/>
    <cellStyle name="Comma 3 3 3 2 7 2 2 3" xfId="4363" xr:uid="{01221586-13B5-4049-B108-9727F416A980}"/>
    <cellStyle name="Comma 3 3 3 2 7 2 2 3 2" xfId="50579" xr:uid="{B1C7EEEA-5E28-4CEB-B2E8-DB4789528D76}"/>
    <cellStyle name="Comma 3 3 3 2 7 2 2 3 3" xfId="37189" xr:uid="{E3BED29D-C0CE-466E-A0F6-4C01BC6F5507}"/>
    <cellStyle name="Comma 3 3 3 2 7 2 2 3 4" xfId="26424" xr:uid="{F05A5B05-B999-4389-BA6B-59B1F2AA3113}"/>
    <cellStyle name="Comma 3 3 3 2 7 2 2 4" xfId="9614" xr:uid="{2CAFBE7E-A062-4A72-ADFB-3A457D993CAE}"/>
    <cellStyle name="Comma 3 3 3 2 7 2 2 4 2" xfId="53205" xr:uid="{D95D982F-F36C-4476-9B47-7EB53E6EEAA9}"/>
    <cellStyle name="Comma 3 3 3 2 7 2 2 4 3" xfId="39815" xr:uid="{14FE684A-7673-4AC3-A386-18920660AE59}"/>
    <cellStyle name="Comma 3 3 3 2 7 2 2 5" xfId="12240" xr:uid="{9E55CB6D-3C18-4F82-A592-CA37017A3D87}"/>
    <cellStyle name="Comma 3 3 3 2 7 2 2 5 2" xfId="55830" xr:uid="{44D1059D-7893-4D2D-8BD9-131D7E3A09F9}"/>
    <cellStyle name="Comma 3 3 3 2 7 2 2 5 3" xfId="42440" xr:uid="{36DDBA36-DF67-4D1C-AF73-3EBCB3635B1D}"/>
    <cellStyle name="Comma 3 3 3 2 7 2 2 6" xfId="15393" xr:uid="{E9ECE58F-CAAC-4624-9DA1-40BB98B21384}"/>
    <cellStyle name="Comma 3 3 3 2 7 2 2 6 2" xfId="45066" xr:uid="{4036755C-DB67-4615-8EC0-B0500CEA3AAC}"/>
    <cellStyle name="Comma 3 3 3 2 7 2 2 7" xfId="58456" xr:uid="{11B1DE48-26FA-4851-B93F-48BEBCE7D86A}"/>
    <cellStyle name="Comma 3 3 3 2 7 2 2 8" xfId="61083" xr:uid="{21C5C8F2-2286-406D-B8C9-258C4AF797DE}"/>
    <cellStyle name="Comma 3 3 3 2 7 2 2 9" xfId="31676" xr:uid="{F577EF39-250C-40B0-AE0D-A6AB1BE18403}"/>
    <cellStyle name="Comma 3 3 3 2 7 2 3" xfId="5666" xr:uid="{56D73FE3-9A01-45CB-832B-67E62FF6D50E}"/>
    <cellStyle name="Comma 3 3 3 2 7 2 3 2" xfId="17224" xr:uid="{4428AB91-97E6-4092-800D-1FBDCBBFF9FE}"/>
    <cellStyle name="Comma 3 3 3 2 7 2 3 2 2" xfId="46631" xr:uid="{E8056312-2CF7-4ADF-AC5A-A4C744B6DFF1}"/>
    <cellStyle name="Comma 3 3 3 2 7 2 3 2 3" xfId="27728" xr:uid="{0BF9C226-8CE9-4E67-8272-56AEC570546B}"/>
    <cellStyle name="Comma 3 3 3 2 7 2 3 3" xfId="14071" xr:uid="{BF4AF775-AA23-4733-810E-E3A136F119EE}"/>
    <cellStyle name="Comma 3 3 3 2 7 2 3 3 2" xfId="33241" xr:uid="{C73E64D8-49E6-49DE-B30F-0FCD6ECB90B7}"/>
    <cellStyle name="Comma 3 3 3 2 7 2 3 4" xfId="22476" xr:uid="{9CA8958D-D56F-447C-A1C9-589DF8EBA8CA}"/>
    <cellStyle name="Comma 3 3 3 2 7 2 4" xfId="3041" xr:uid="{B323AE5F-FE88-442B-A5A3-4F0EE675D2CD}"/>
    <cellStyle name="Comma 3 3 3 2 7 2 4 2" xfId="16696" xr:uid="{78019746-38D9-4FA1-8988-02AF2526C92F}"/>
    <cellStyle name="Comma 3 3 3 2 7 2 4 2 2" xfId="49257" xr:uid="{B5904D96-4621-42B5-9F4A-8A21F97D5D55}"/>
    <cellStyle name="Comma 3 3 3 2 7 2 4 3" xfId="35867" xr:uid="{1A7E59AF-CE5A-406E-B1A7-4D38C87EA895}"/>
    <cellStyle name="Comma 3 3 3 2 7 2 4 4" xfId="25102" xr:uid="{FAE88A93-AA60-412B-904C-5A4657D5ED79}"/>
    <cellStyle name="Comma 3 3 3 2 7 2 5" xfId="8292" xr:uid="{47A1CEE3-A070-4BEC-BE48-F1EB70255C75}"/>
    <cellStyle name="Comma 3 3 3 2 7 2 5 2" xfId="51883" xr:uid="{2A5891DC-6D0A-42DC-937C-4479C766752B}"/>
    <cellStyle name="Comma 3 3 3 2 7 2 5 3" xfId="38493" xr:uid="{F2A7987B-E2D2-4700-A569-B91F11C4F515}"/>
    <cellStyle name="Comma 3 3 3 2 7 2 6" xfId="10918" xr:uid="{9592CDB9-2D44-4C29-B77D-759235F0770A}"/>
    <cellStyle name="Comma 3 3 3 2 7 2 6 2" xfId="54508" xr:uid="{42DC0689-273C-4427-B7B5-4B23D625C66E}"/>
    <cellStyle name="Comma 3 3 3 2 7 2 6 3" xfId="41118" xr:uid="{FDF2A4A1-689B-4CCE-957B-6ADE1E2C3742}"/>
    <cellStyle name="Comma 3 3 3 2 7 2 7" xfId="13543" xr:uid="{0CC4F123-6110-4745-83EB-FE5075398DC2}"/>
    <cellStyle name="Comma 3 3 3 2 7 2 7 2" xfId="43744" xr:uid="{B98B21D1-51F8-4FA1-AF25-F1DC2D14DE58}"/>
    <cellStyle name="Comma 3 3 3 2 7 2 8" xfId="57134" xr:uid="{64CA0D5C-0DB6-43D2-8A55-05B167E9CE84}"/>
    <cellStyle name="Comma 3 3 3 2 7 2 9" xfId="59761" xr:uid="{1E7989B7-0C4A-4A1C-B58B-C63489B2EB71}"/>
    <cellStyle name="Comma 3 3 3 2 7 3" xfId="673" xr:uid="{00000000-0005-0000-0000-00001F010000}"/>
    <cellStyle name="Comma 3 3 3 2 7 3 10" xfId="30614" xr:uid="{F2BD2EE7-6489-4F48-8123-8A168EBF0900}"/>
    <cellStyle name="Comma 3 3 3 2 7 3 11" xfId="20110" xr:uid="{B9EBF808-8DE0-4469-965D-58E4E398960C}"/>
    <cellStyle name="Comma 3 3 3 2 7 3 2" xfId="1996" xr:uid="{E47B125E-0559-4DBE-A0EE-4BE59517D93B}"/>
    <cellStyle name="Comma 3 3 3 2 7 3 2 10" xfId="21432" xr:uid="{FC5532C6-6B79-493E-9300-73D506A92381}"/>
    <cellStyle name="Comma 3 3 3 2 7 3 2 2" xfId="7248" xr:uid="{EFE8FB1C-883E-47A4-B171-F8507260E85C}"/>
    <cellStyle name="Comma 3 3 3 2 7 3 2 2 2" xfId="18806" xr:uid="{A265F218-F76D-44E2-B81F-68D007E103A4}"/>
    <cellStyle name="Comma 3 3 3 2 7 3 2 2 2 2" xfId="48213" xr:uid="{2AD1BAA9-0EDE-4421-9782-91C58CC10656}"/>
    <cellStyle name="Comma 3 3 3 2 7 3 2 2 2 3" xfId="29310" xr:uid="{61B8917B-B2BC-4D70-A08F-8CAA875195BC}"/>
    <cellStyle name="Comma 3 3 3 2 7 3 2 2 3" xfId="34823" xr:uid="{D9F1440B-9964-4FBA-BDCC-35C7F4FFE6DA}"/>
    <cellStyle name="Comma 3 3 3 2 7 3 2 2 4" xfId="24058" xr:uid="{6FE4EA5C-DDC4-4922-B3F4-F0FBA6410288}"/>
    <cellStyle name="Comma 3 3 3 2 7 3 2 3" xfId="4623" xr:uid="{334D3081-580F-4D48-AFA6-DF2C63260F55}"/>
    <cellStyle name="Comma 3 3 3 2 7 3 2 3 2" xfId="50839" xr:uid="{82E90BCF-C6BF-4D77-BE75-2B3113B85782}"/>
    <cellStyle name="Comma 3 3 3 2 7 3 2 3 3" xfId="37449" xr:uid="{FE332997-8ADF-4F9B-93AA-6361B913376D}"/>
    <cellStyle name="Comma 3 3 3 2 7 3 2 3 4" xfId="26684" xr:uid="{9DE3044C-336C-4483-BFAF-F5DBF84FC5B1}"/>
    <cellStyle name="Comma 3 3 3 2 7 3 2 4" xfId="9874" xr:uid="{5224000E-71C0-4A64-9F95-55972AE23CB5}"/>
    <cellStyle name="Comma 3 3 3 2 7 3 2 4 2" xfId="53465" xr:uid="{D6DD50EE-5A49-47CC-9E01-60B4923ED600}"/>
    <cellStyle name="Comma 3 3 3 2 7 3 2 4 3" xfId="40075" xr:uid="{8402D47B-E730-4E0C-9E26-8CEF64433F42}"/>
    <cellStyle name="Comma 3 3 3 2 7 3 2 5" xfId="12500" xr:uid="{B17C38A4-62C5-43A0-8B40-813716D590BA}"/>
    <cellStyle name="Comma 3 3 3 2 7 3 2 5 2" xfId="56090" xr:uid="{97157217-7311-4661-9AE1-4318108ACD60}"/>
    <cellStyle name="Comma 3 3 3 2 7 3 2 5 3" xfId="42700" xr:uid="{8794BF2A-7CDE-4DE3-B445-867F47B3A6B3}"/>
    <cellStyle name="Comma 3 3 3 2 7 3 2 6" xfId="15653" xr:uid="{2AC81244-FDAA-4DB7-87F8-C465D1E0D52C}"/>
    <cellStyle name="Comma 3 3 3 2 7 3 2 6 2" xfId="45326" xr:uid="{C0E6916E-D6C7-4088-88E0-9200A3EA0477}"/>
    <cellStyle name="Comma 3 3 3 2 7 3 2 7" xfId="58716" xr:uid="{66217908-BEBD-4F9C-A48E-FA962753BF6B}"/>
    <cellStyle name="Comma 3 3 3 2 7 3 2 8" xfId="61343" xr:uid="{29382A0E-73F4-4AB9-9206-E0BBB52155E0}"/>
    <cellStyle name="Comma 3 3 3 2 7 3 2 9" xfId="31936" xr:uid="{2B7805A5-3173-45BA-B706-98C4E9224686}"/>
    <cellStyle name="Comma 3 3 3 2 7 3 3" xfId="5926" xr:uid="{69E9875E-748E-47B5-86AE-5B88CFD7E0A1}"/>
    <cellStyle name="Comma 3 3 3 2 7 3 3 2" xfId="17484" xr:uid="{33DC6244-E574-46F1-BD08-7D7F6C01B1E2}"/>
    <cellStyle name="Comma 3 3 3 2 7 3 3 2 2" xfId="46891" xr:uid="{6A7A07A6-681B-4363-906E-D798A94A764F}"/>
    <cellStyle name="Comma 3 3 3 2 7 3 3 2 3" xfId="27988" xr:uid="{A26241ED-2C3C-4546-8070-2B95B972AD89}"/>
    <cellStyle name="Comma 3 3 3 2 7 3 3 3" xfId="33501" xr:uid="{7E16196A-65C1-4028-8285-50C5DD794E06}"/>
    <cellStyle name="Comma 3 3 3 2 7 3 3 4" xfId="22736" xr:uid="{2730EEDC-A94B-4443-92DC-48B1436E5747}"/>
    <cellStyle name="Comma 3 3 3 2 7 3 4" xfId="3301" xr:uid="{4BC6664D-B1DD-4280-A2B2-2AA07E65861D}"/>
    <cellStyle name="Comma 3 3 3 2 7 3 4 2" xfId="49517" xr:uid="{E4DAE5C5-61E3-4F29-88B2-20DACAB5C9BA}"/>
    <cellStyle name="Comma 3 3 3 2 7 3 4 3" xfId="36127" xr:uid="{1D99CD30-D406-4E45-87A8-B1E3843BC171}"/>
    <cellStyle name="Comma 3 3 3 2 7 3 4 4" xfId="25362" xr:uid="{AC6E696A-598A-456C-8CAE-6A4819304365}"/>
    <cellStyle name="Comma 3 3 3 2 7 3 5" xfId="8552" xr:uid="{640393BE-1C0F-406B-BA25-784B5E930C88}"/>
    <cellStyle name="Comma 3 3 3 2 7 3 5 2" xfId="52143" xr:uid="{B13C6818-4373-4112-BC33-BE795BA3EB34}"/>
    <cellStyle name="Comma 3 3 3 2 7 3 5 3" xfId="38753" xr:uid="{EE791CF8-F919-46F2-95AB-A9A9539041AC}"/>
    <cellStyle name="Comma 3 3 3 2 7 3 6" xfId="11178" xr:uid="{3F56A695-0186-4624-95C3-DD39D1B27238}"/>
    <cellStyle name="Comma 3 3 3 2 7 3 6 2" xfId="54768" xr:uid="{C3667E92-4DE8-4661-A7A6-DBE817A7B435}"/>
    <cellStyle name="Comma 3 3 3 2 7 3 6 3" xfId="41378" xr:uid="{AAAE88CE-F111-491A-AEBE-7DF2119938DB}"/>
    <cellStyle name="Comma 3 3 3 2 7 3 7" xfId="14331" xr:uid="{E6626D5C-93DF-4CFC-92EE-FD89F21C47F7}"/>
    <cellStyle name="Comma 3 3 3 2 7 3 7 2" xfId="44004" xr:uid="{7728D819-802D-4FB2-9228-858A82602A81}"/>
    <cellStyle name="Comma 3 3 3 2 7 3 8" xfId="57394" xr:uid="{825B13AD-218F-445B-8D87-BAB9D45E6727}"/>
    <cellStyle name="Comma 3 3 3 2 7 3 9" xfId="60021" xr:uid="{C2C2B1D8-2D62-4BA0-972A-D5F0EAD40B71}"/>
    <cellStyle name="Comma 3 3 3 2 7 4" xfId="933" xr:uid="{00000000-0005-0000-0000-000020010000}"/>
    <cellStyle name="Comma 3 3 3 2 7 4 10" xfId="30874" xr:uid="{39BDCC77-6B27-45C9-B0E0-DD7C91BBDE36}"/>
    <cellStyle name="Comma 3 3 3 2 7 4 11" xfId="20370" xr:uid="{0AEBE0A9-8FB5-4C74-89F4-745FC49624E4}"/>
    <cellStyle name="Comma 3 3 3 2 7 4 2" xfId="2256" xr:uid="{FB43CEBC-2DF7-4F3B-B4B3-B66DC72490FE}"/>
    <cellStyle name="Comma 3 3 3 2 7 4 2 10" xfId="21692" xr:uid="{25AE6B77-3D47-4DEF-85AC-1A9C29E597BA}"/>
    <cellStyle name="Comma 3 3 3 2 7 4 2 2" xfId="7508" xr:uid="{1DD2D1F5-EBF9-46F1-A0FE-03E0D1984AF3}"/>
    <cellStyle name="Comma 3 3 3 2 7 4 2 2 2" xfId="19066" xr:uid="{EEFB1309-468C-46B2-A284-84D33B17A048}"/>
    <cellStyle name="Comma 3 3 3 2 7 4 2 2 2 2" xfId="48473" xr:uid="{67CF4A89-9D2B-4931-8557-C1713C1C94AE}"/>
    <cellStyle name="Comma 3 3 3 2 7 4 2 2 2 3" xfId="29570" xr:uid="{90C0C687-C801-4940-BCFD-1DD36C42E2DC}"/>
    <cellStyle name="Comma 3 3 3 2 7 4 2 2 3" xfId="35083" xr:uid="{62AFE04D-67E6-4279-A7C1-611AD67CCC96}"/>
    <cellStyle name="Comma 3 3 3 2 7 4 2 2 4" xfId="24318" xr:uid="{3E542F53-F11D-4FDD-A942-A0F12C7D28F2}"/>
    <cellStyle name="Comma 3 3 3 2 7 4 2 3" xfId="4883" xr:uid="{CBB01C11-DD86-4D82-9467-C6ECD8C92133}"/>
    <cellStyle name="Comma 3 3 3 2 7 4 2 3 2" xfId="51099" xr:uid="{D41A60BF-A622-401E-B04D-19BE17D9B025}"/>
    <cellStyle name="Comma 3 3 3 2 7 4 2 3 3" xfId="37709" xr:uid="{D7FA188F-F520-420E-97F7-31365934E8F7}"/>
    <cellStyle name="Comma 3 3 3 2 7 4 2 3 4" xfId="26944" xr:uid="{4F935B15-4B6E-4B92-8192-D6FE88DB32FC}"/>
    <cellStyle name="Comma 3 3 3 2 7 4 2 4" xfId="10134" xr:uid="{531FFA80-FA97-4B09-A552-474B9B375D7F}"/>
    <cellStyle name="Comma 3 3 3 2 7 4 2 4 2" xfId="53725" xr:uid="{DFA1BCCC-536F-4E1B-88C6-662908144034}"/>
    <cellStyle name="Comma 3 3 3 2 7 4 2 4 3" xfId="40335" xr:uid="{1DC8C081-D5CA-473F-987E-7B6271D90DC9}"/>
    <cellStyle name="Comma 3 3 3 2 7 4 2 5" xfId="12760" xr:uid="{71DAF81A-2E58-45DD-8B82-A4E8DB6908B8}"/>
    <cellStyle name="Comma 3 3 3 2 7 4 2 5 2" xfId="56350" xr:uid="{A4135DE5-22A8-42BD-9E3D-9940565C4ACC}"/>
    <cellStyle name="Comma 3 3 3 2 7 4 2 5 3" xfId="42960" xr:uid="{6EB46BDD-563F-4C7A-9A6C-003D643964CB}"/>
    <cellStyle name="Comma 3 3 3 2 7 4 2 6" xfId="15913" xr:uid="{96BD5BDB-89F9-45AD-BA0B-21761A35E893}"/>
    <cellStyle name="Comma 3 3 3 2 7 4 2 6 2" xfId="45586" xr:uid="{B6074C9B-3587-40EF-8206-52BBCBB72865}"/>
    <cellStyle name="Comma 3 3 3 2 7 4 2 7" xfId="58976" xr:uid="{1C30E8EC-9C6A-435F-B56A-57F986FE9039}"/>
    <cellStyle name="Comma 3 3 3 2 7 4 2 8" xfId="61603" xr:uid="{080C5CDE-44B6-44C8-829A-3EF5C40AFAFC}"/>
    <cellStyle name="Comma 3 3 3 2 7 4 2 9" xfId="32196" xr:uid="{C4D22F71-C0BB-4D7F-BB1B-09EF978F9D25}"/>
    <cellStyle name="Comma 3 3 3 2 7 4 3" xfId="6186" xr:uid="{39AA0589-2BD0-48E4-B770-9728390210ED}"/>
    <cellStyle name="Comma 3 3 3 2 7 4 3 2" xfId="17744" xr:uid="{94D4169C-9BBD-4BF4-AF96-1CE857D1A25E}"/>
    <cellStyle name="Comma 3 3 3 2 7 4 3 2 2" xfId="47151" xr:uid="{2808B6DB-6945-4B7F-B6B7-01E9D9AAC1CD}"/>
    <cellStyle name="Comma 3 3 3 2 7 4 3 2 3" xfId="28248" xr:uid="{72D4E556-5366-451A-9DD2-4368F3ADC2DE}"/>
    <cellStyle name="Comma 3 3 3 2 7 4 3 3" xfId="33761" xr:uid="{C8121A9F-6972-4EA8-B130-23ACA9E6B47D}"/>
    <cellStyle name="Comma 3 3 3 2 7 4 3 4" xfId="22996" xr:uid="{1CA286F7-A4C4-4A75-B815-CDF0FF72C623}"/>
    <cellStyle name="Comma 3 3 3 2 7 4 4" xfId="3561" xr:uid="{F46C8C3E-AEA3-4B91-AD9F-4D3B1818501B}"/>
    <cellStyle name="Comma 3 3 3 2 7 4 4 2" xfId="49777" xr:uid="{0D769229-D1F5-4B58-AF18-68D9F7B612B5}"/>
    <cellStyle name="Comma 3 3 3 2 7 4 4 3" xfId="36387" xr:uid="{03FCFF3F-C2EF-4A32-917E-47FE81380971}"/>
    <cellStyle name="Comma 3 3 3 2 7 4 4 4" xfId="25622" xr:uid="{C3F3B7F4-66AE-4042-B276-A3205D35666B}"/>
    <cellStyle name="Comma 3 3 3 2 7 4 5" xfId="8812" xr:uid="{C668CEB5-4DEA-40FC-8D8F-A58A44781850}"/>
    <cellStyle name="Comma 3 3 3 2 7 4 5 2" xfId="52403" xr:uid="{5B917BC0-6EA8-414C-A820-8EBCD7F32EB1}"/>
    <cellStyle name="Comma 3 3 3 2 7 4 5 3" xfId="39013" xr:uid="{30A73DDA-2FD4-4E75-ABBE-6A513EDCF418}"/>
    <cellStyle name="Comma 3 3 3 2 7 4 6" xfId="11438" xr:uid="{A673DF5E-2DA9-4B9B-9EA8-57013714F490}"/>
    <cellStyle name="Comma 3 3 3 2 7 4 6 2" xfId="55028" xr:uid="{A66B0E85-23C4-48A0-A2EA-5D29AB2E9557}"/>
    <cellStyle name="Comma 3 3 3 2 7 4 6 3" xfId="41638" xr:uid="{9D77A050-70A4-4DE2-A814-12E6D3F54EEA}"/>
    <cellStyle name="Comma 3 3 3 2 7 4 7" xfId="14591" xr:uid="{1280838C-9FF5-4B8F-A3E2-64597DE87B7B}"/>
    <cellStyle name="Comma 3 3 3 2 7 4 7 2" xfId="44264" xr:uid="{AE451F90-4EE7-4DBB-8EBD-0AE838EE0B71}"/>
    <cellStyle name="Comma 3 3 3 2 7 4 8" xfId="57654" xr:uid="{09BCFB06-127A-4890-A496-1017C7149F62}"/>
    <cellStyle name="Comma 3 3 3 2 7 4 9" xfId="60281" xr:uid="{CB597689-BB9B-4377-86D6-773BBD8D425A}"/>
    <cellStyle name="Comma 3 3 3 2 7 5" xfId="1213" xr:uid="{6AE0AD3A-5840-4EEC-81D1-8727480EFF94}"/>
    <cellStyle name="Comma 3 3 3 2 7 5 10" xfId="20650" xr:uid="{3EEE9B22-60E5-4D8F-8DEB-D8425A383878}"/>
    <cellStyle name="Comma 3 3 3 2 7 5 2" xfId="6466" xr:uid="{6D5D3B36-0042-47B8-B023-FA73849375C4}"/>
    <cellStyle name="Comma 3 3 3 2 7 5 2 2" xfId="18024" xr:uid="{54FA7048-941C-4CA2-AACD-64B9FF2EFF90}"/>
    <cellStyle name="Comma 3 3 3 2 7 5 2 2 2" xfId="47431" xr:uid="{C00AB097-BE12-42B1-9BAE-2387195ACF8F}"/>
    <cellStyle name="Comma 3 3 3 2 7 5 2 2 3" xfId="28528" xr:uid="{1129A861-46A9-4FDD-BFAB-EED2A38E21B9}"/>
    <cellStyle name="Comma 3 3 3 2 7 5 2 3" xfId="34041" xr:uid="{8CC2D5E9-4A72-433B-9AA4-B69C2F57DDF3}"/>
    <cellStyle name="Comma 3 3 3 2 7 5 2 4" xfId="23276" xr:uid="{05242E2E-63B1-4A8B-810E-C8E625669A38}"/>
    <cellStyle name="Comma 3 3 3 2 7 5 3" xfId="3841" xr:uid="{44073617-3D31-46F7-9E89-AA41A43E01B8}"/>
    <cellStyle name="Comma 3 3 3 2 7 5 3 2" xfId="50057" xr:uid="{A6A9809B-CD58-4D57-8DC5-A8E941E63A85}"/>
    <cellStyle name="Comma 3 3 3 2 7 5 3 3" xfId="36667" xr:uid="{E1C84959-813E-482D-B5A6-5867936C2887}"/>
    <cellStyle name="Comma 3 3 3 2 7 5 3 4" xfId="25902" xr:uid="{85FB2C7A-10E9-4486-AD55-4F99A5C15988}"/>
    <cellStyle name="Comma 3 3 3 2 7 5 4" xfId="9092" xr:uid="{513B1A9B-CB5B-4A7A-B785-73AD90835D2C}"/>
    <cellStyle name="Comma 3 3 3 2 7 5 4 2" xfId="52683" xr:uid="{0A5015DA-8DEC-43E5-800F-A686F240046A}"/>
    <cellStyle name="Comma 3 3 3 2 7 5 4 3" xfId="39293" xr:uid="{82D2EB8A-2FCB-4C10-A820-86A783EA759D}"/>
    <cellStyle name="Comma 3 3 3 2 7 5 5" xfId="11718" xr:uid="{8FE2DF2A-FD77-402E-B36B-AD303F8BFD4D}"/>
    <cellStyle name="Comma 3 3 3 2 7 5 5 2" xfId="55308" xr:uid="{8F039C05-E642-40AC-B48A-FC519A6B15AD}"/>
    <cellStyle name="Comma 3 3 3 2 7 5 5 3" xfId="41918" xr:uid="{A8D43244-DE0F-4A95-A48F-D78D239EB67F}"/>
    <cellStyle name="Comma 3 3 3 2 7 5 6" xfId="14871" xr:uid="{D6060590-D45B-47C5-A3C1-0FC06EA88603}"/>
    <cellStyle name="Comma 3 3 3 2 7 5 6 2" xfId="44544" xr:uid="{E544E894-73A8-4AE1-B2FE-59A6B5B95E60}"/>
    <cellStyle name="Comma 3 3 3 2 7 5 7" xfId="57934" xr:uid="{BAE8FB55-7AED-4426-8624-494DCFB9BE68}"/>
    <cellStyle name="Comma 3 3 3 2 7 5 8" xfId="60561" xr:uid="{207FBAD3-C32A-4863-A987-38233F52784C}"/>
    <cellStyle name="Comma 3 3 3 2 7 5 9" xfId="31154" xr:uid="{F6F5F644-D991-406B-88BE-0632A1714770}"/>
    <cellStyle name="Comma 3 3 3 2 7 6" xfId="1476" xr:uid="{4EAFF7DF-E98C-433A-B274-A430533B2B12}"/>
    <cellStyle name="Comma 3 3 3 2 7 6 10" xfId="20912" xr:uid="{E622772F-9CB8-4DA5-8030-09564FF470F8}"/>
    <cellStyle name="Comma 3 3 3 2 7 6 2" xfId="6728" xr:uid="{CE3B716C-2C0B-4ADC-B343-05361354BCE5}"/>
    <cellStyle name="Comma 3 3 3 2 7 6 2 2" xfId="18286" xr:uid="{CDBE0CCB-7279-46BE-9E6B-D07FD1020780}"/>
    <cellStyle name="Comma 3 3 3 2 7 6 2 2 2" xfId="47693" xr:uid="{5D0E5FDB-333B-4393-B9B4-86D1639C3056}"/>
    <cellStyle name="Comma 3 3 3 2 7 6 2 2 3" xfId="28790" xr:uid="{63A44053-8A15-4608-87E0-B61351B23E36}"/>
    <cellStyle name="Comma 3 3 3 2 7 6 2 3" xfId="34303" xr:uid="{8B5F7DD4-2AD7-44D2-BEAB-DBBAADD45C47}"/>
    <cellStyle name="Comma 3 3 3 2 7 6 2 4" xfId="23538" xr:uid="{686FF8FD-5DFC-42EE-8115-5B58DAB7FF98}"/>
    <cellStyle name="Comma 3 3 3 2 7 6 3" xfId="4103" xr:uid="{772FF4E3-24E2-4BF9-9803-26D538FC25C4}"/>
    <cellStyle name="Comma 3 3 3 2 7 6 3 2" xfId="50319" xr:uid="{1B3EDF14-C41F-4B8C-A1CF-FEE63599BC00}"/>
    <cellStyle name="Comma 3 3 3 2 7 6 3 3" xfId="36929" xr:uid="{4F283CFC-2A2C-4DDB-9E7A-9FB6BC7A12A0}"/>
    <cellStyle name="Comma 3 3 3 2 7 6 3 4" xfId="26164" xr:uid="{E9D735B8-7B23-40AB-9C80-EBC48A5422DF}"/>
    <cellStyle name="Comma 3 3 3 2 7 6 4" xfId="9354" xr:uid="{6C9B218A-588C-4B64-88BB-554B6733AE2D}"/>
    <cellStyle name="Comma 3 3 3 2 7 6 4 2" xfId="52945" xr:uid="{619EF38E-527E-4E60-B7FF-8BA187868E41}"/>
    <cellStyle name="Comma 3 3 3 2 7 6 4 3" xfId="39555" xr:uid="{9070A7EC-3786-4646-844E-933863A6C2CC}"/>
    <cellStyle name="Comma 3 3 3 2 7 6 5" xfId="11980" xr:uid="{451D1C5D-9599-4252-9FE5-B5737DD99C25}"/>
    <cellStyle name="Comma 3 3 3 2 7 6 5 2" xfId="55570" xr:uid="{330381F0-26BF-49E1-97CD-58AC7AC7EAE0}"/>
    <cellStyle name="Comma 3 3 3 2 7 6 5 3" xfId="42180" xr:uid="{6A0049DB-1D62-4488-BA2B-47B1FC4DD73C}"/>
    <cellStyle name="Comma 3 3 3 2 7 6 6" xfId="15133" xr:uid="{4094FDF0-BC7D-45F3-B327-9800D99F3E02}"/>
    <cellStyle name="Comma 3 3 3 2 7 6 6 2" xfId="44806" xr:uid="{75CD7056-EDE5-4BD1-8415-CD25B5F2A6B6}"/>
    <cellStyle name="Comma 3 3 3 2 7 6 7" xfId="58196" xr:uid="{C44C9005-7727-4047-B5D2-9CE04BEA8FD6}"/>
    <cellStyle name="Comma 3 3 3 2 7 6 8" xfId="60823" xr:uid="{F56DE62C-124A-47BF-97EC-EEABA34906C7}"/>
    <cellStyle name="Comma 3 3 3 2 7 6 9" xfId="31416" xr:uid="{2405C5AD-C72F-47CC-9611-D8F4445BC116}"/>
    <cellStyle name="Comma 3 3 3 2 7 7" xfId="2519" xr:uid="{ED6B95FC-F8A1-41A7-A627-CE9EEE62243B}"/>
    <cellStyle name="Comma 3 3 3 2 7 7 10" xfId="21954" xr:uid="{425D18A4-74E6-4740-ABB5-51FADCD998A4}"/>
    <cellStyle name="Comma 3 3 3 2 7 7 2" xfId="7770" xr:uid="{C35DB4C0-2FB4-4034-8A61-0922BEFA5F90}"/>
    <cellStyle name="Comma 3 3 3 2 7 7 2 2" xfId="19328" xr:uid="{3D1A3866-757A-4FFD-AEF6-469C9D3A37ED}"/>
    <cellStyle name="Comma 3 3 3 2 7 7 2 2 2" xfId="48735" xr:uid="{1EC02C8E-B920-4471-8C85-EB9CE6CA59DC}"/>
    <cellStyle name="Comma 3 3 3 2 7 7 2 2 3" xfId="29832" xr:uid="{0E3BA262-4542-461E-AD8D-B83551DC72BE}"/>
    <cellStyle name="Comma 3 3 3 2 7 7 2 3" xfId="35345" xr:uid="{383DC928-C35F-40D6-A789-C5BFA098AC47}"/>
    <cellStyle name="Comma 3 3 3 2 7 7 2 4" xfId="24580" xr:uid="{66434D14-8AD9-4100-89CD-5C26645AAE12}"/>
    <cellStyle name="Comma 3 3 3 2 7 7 3" xfId="5145" xr:uid="{6328A8E5-486F-4D7D-A351-039F1289C8F9}"/>
    <cellStyle name="Comma 3 3 3 2 7 7 3 2" xfId="51361" xr:uid="{6457B982-5871-4C39-BD01-B7125F1E6581}"/>
    <cellStyle name="Comma 3 3 3 2 7 7 3 3" xfId="37971" xr:uid="{2BF135EE-1D08-4F7E-8397-C5854A84D9D5}"/>
    <cellStyle name="Comma 3 3 3 2 7 7 3 4" xfId="27206" xr:uid="{33EC247C-8FC0-4604-9418-5253D2124069}"/>
    <cellStyle name="Comma 3 3 3 2 7 7 4" xfId="10396" xr:uid="{636C1D32-AF64-4229-92F7-2634007BDD05}"/>
    <cellStyle name="Comma 3 3 3 2 7 7 4 2" xfId="53987" xr:uid="{1BCB7D90-ED81-4142-8C16-297BDD965C96}"/>
    <cellStyle name="Comma 3 3 3 2 7 7 4 3" xfId="40597" xr:uid="{4F9CA793-CB99-4009-B364-3CF7A3BBD14A}"/>
    <cellStyle name="Comma 3 3 3 2 7 7 5" xfId="13022" xr:uid="{E7974EB8-67B6-40EB-9D57-374B69842E74}"/>
    <cellStyle name="Comma 3 3 3 2 7 7 5 2" xfId="56612" xr:uid="{F31B3C7A-9B68-42DB-8CDE-B1CD340ACEB8}"/>
    <cellStyle name="Comma 3 3 3 2 7 7 5 3" xfId="43222" xr:uid="{2671AB11-0851-40B8-BF49-EABDBCD18858}"/>
    <cellStyle name="Comma 3 3 3 2 7 7 6" xfId="16175" xr:uid="{129D2A27-667E-48E9-9584-677E8CDC7F90}"/>
    <cellStyle name="Comma 3 3 3 2 7 7 6 2" xfId="45848" xr:uid="{51E8B87B-4F68-4A1A-8EE5-A0327219687F}"/>
    <cellStyle name="Comma 3 3 3 2 7 7 7" xfId="59238" xr:uid="{C43E507E-E614-4E61-AB15-3BC7DC9DA5E1}"/>
    <cellStyle name="Comma 3 3 3 2 7 7 8" xfId="61865" xr:uid="{ACE65991-ADD1-407E-B10B-5D019F59A3C0}"/>
    <cellStyle name="Comma 3 3 3 2 7 7 9" xfId="32458" xr:uid="{502CE251-4ECB-416A-BD8F-A044985B4785}"/>
    <cellStyle name="Comma 3 3 3 2 7 8" xfId="5406" xr:uid="{A486F848-4CF1-48B7-AE91-2A2161B2C387}"/>
    <cellStyle name="Comma 3 3 3 2 7 8 2" xfId="16964" xr:uid="{9C8BDFF0-F293-4894-958A-21483BD5A9A7}"/>
    <cellStyle name="Comma 3 3 3 2 7 8 2 2" xfId="46110" xr:uid="{D6C4F00C-615D-47C1-B39B-5520969E3A8D}"/>
    <cellStyle name="Comma 3 3 3 2 7 8 2 3" xfId="27468" xr:uid="{1CC45630-FE06-4FE2-90DF-A12AF0764013}"/>
    <cellStyle name="Comma 3 3 3 2 7 8 3" xfId="13811" xr:uid="{EB3DD841-24DF-498A-830B-2E9DBA945215}"/>
    <cellStyle name="Comma 3 3 3 2 7 8 3 2" xfId="32720" xr:uid="{328C1243-9522-4D21-80B8-FC35A5D1003D}"/>
    <cellStyle name="Comma 3 3 3 2 7 8 4" xfId="22216" xr:uid="{66AC2B55-E28D-41E6-8B1D-4EF4E9DA287D}"/>
    <cellStyle name="Comma 3 3 3 2 7 9" xfId="2781" xr:uid="{753687D2-58C0-41DB-A5EF-1DE8AAE62814}"/>
    <cellStyle name="Comma 3 3 3 2 7 9 2" xfId="16436" xr:uid="{49668A30-F26B-43A3-BA6D-B712F8AD7D25}"/>
    <cellStyle name="Comma 3 3 3 2 7 9 2 2" xfId="46371" xr:uid="{88635B02-91CD-4210-9D28-121A3166E262}"/>
    <cellStyle name="Comma 3 3 3 2 7 9 3" xfId="32981" xr:uid="{9CC4E0D9-E75F-4544-AF23-4C466962E87F}"/>
    <cellStyle name="Comma 3 3 3 2 7 9 4" xfId="24842" xr:uid="{D160695A-2917-48AF-A02E-3E4E5FF7F60C}"/>
    <cellStyle name="Comma 3 3 3 2 8" xfId="184" xr:uid="{00000000-0005-0000-0000-000021010000}"/>
    <cellStyle name="Comma 3 3 3 2 8 10" xfId="8064" xr:uid="{E03A3654-E776-4066-8F61-7E99E02C7A57}"/>
    <cellStyle name="Comma 3 3 3 2 8 10 2" xfId="49029" xr:uid="{3B647AFF-8AB8-427F-B0F1-2FFA6DFF3218}"/>
    <cellStyle name="Comma 3 3 3 2 8 10 3" xfId="35639" xr:uid="{FF3EA1ED-9521-4485-B832-A716D80AA317}"/>
    <cellStyle name="Comma 3 3 3 2 8 11" xfId="10690" xr:uid="{494B67AD-B0FC-45CB-85BA-E785C1890F1D}"/>
    <cellStyle name="Comma 3 3 3 2 8 11 2" xfId="51655" xr:uid="{E36AE445-57CB-4CB7-ACFE-99837649B967}"/>
    <cellStyle name="Comma 3 3 3 2 8 11 3" xfId="38265" xr:uid="{16E22F18-EFA4-47BF-9471-9A561F917C47}"/>
    <cellStyle name="Comma 3 3 3 2 8 12" xfId="13315" xr:uid="{DEC721DE-8649-4B5C-BF49-4FDE7A23EEDA}"/>
    <cellStyle name="Comma 3 3 3 2 8 12 2" xfId="54280" xr:uid="{0E5184EA-7676-42D0-A142-D1BD0C4E3A1F}"/>
    <cellStyle name="Comma 3 3 3 2 8 12 3" xfId="40890" xr:uid="{61DE0B8D-CD85-4DE9-BEE1-F7BF046C3BAA}"/>
    <cellStyle name="Comma 3 3 3 2 8 13" xfId="43516" xr:uid="{723C3CC7-C747-463C-992C-473A778990F8}"/>
    <cellStyle name="Comma 3 3 3 2 8 14" xfId="56906" xr:uid="{CFF48871-6B0A-4F8F-BB70-963A737BB4BC}"/>
    <cellStyle name="Comma 3 3 3 2 8 15" xfId="59533" xr:uid="{95AECB14-8424-4E25-8D39-162B27338AA0}"/>
    <cellStyle name="Comma 3 3 3 2 8 16" xfId="30126" xr:uid="{79B8AFA9-C653-4408-AAE5-4E258250F9B2}"/>
    <cellStyle name="Comma 3 3 3 2 8 17" xfId="19622" xr:uid="{13DEF565-E865-4725-8BC9-19C3E8CF3980}"/>
    <cellStyle name="Comma 3 3 3 2 8 2" xfId="445" xr:uid="{00000000-0005-0000-0000-000022010000}"/>
    <cellStyle name="Comma 3 3 3 2 8 2 10" xfId="30386" xr:uid="{C7539F7B-AF34-44A6-AEDA-C11C2623CA45}"/>
    <cellStyle name="Comma 3 3 3 2 8 2 11" xfId="19882" xr:uid="{8A608758-185A-4C26-A487-34D40A80F770}"/>
    <cellStyle name="Comma 3 3 3 2 8 2 2" xfId="1768" xr:uid="{C4213CC4-EF25-4971-8F01-6CEAB39D32C5}"/>
    <cellStyle name="Comma 3 3 3 2 8 2 2 10" xfId="21204" xr:uid="{D9E26EB5-38A6-4146-A1DA-56794209FA02}"/>
    <cellStyle name="Comma 3 3 3 2 8 2 2 2" xfId="7020" xr:uid="{E4D3332C-54B0-46C4-B82D-D58ED0693253}"/>
    <cellStyle name="Comma 3 3 3 2 8 2 2 2 2" xfId="18578" xr:uid="{01BE811F-D7A9-42E1-9E2C-B1EF838007C2}"/>
    <cellStyle name="Comma 3 3 3 2 8 2 2 2 2 2" xfId="47985" xr:uid="{EB230CD4-0530-409F-B291-9B4BE77D3E60}"/>
    <cellStyle name="Comma 3 3 3 2 8 2 2 2 2 3" xfId="29082" xr:uid="{7B52CE27-DBD0-47EB-934A-6BB692D15C81}"/>
    <cellStyle name="Comma 3 3 3 2 8 2 2 2 3" xfId="34595" xr:uid="{C1656842-508B-4B43-AA61-6270B2ED9EAB}"/>
    <cellStyle name="Comma 3 3 3 2 8 2 2 2 4" xfId="23830" xr:uid="{70572913-0C63-467E-B336-79C8FCEC4220}"/>
    <cellStyle name="Comma 3 3 3 2 8 2 2 3" xfId="4395" xr:uid="{1B1319DE-8B05-4AC6-B415-5B6A8E3DECD9}"/>
    <cellStyle name="Comma 3 3 3 2 8 2 2 3 2" xfId="50611" xr:uid="{FB476DAB-74BC-442F-9ACA-DB9786FE5781}"/>
    <cellStyle name="Comma 3 3 3 2 8 2 2 3 3" xfId="37221" xr:uid="{1C82A454-8766-4FDE-84C4-5C86D28B72F8}"/>
    <cellStyle name="Comma 3 3 3 2 8 2 2 3 4" xfId="26456" xr:uid="{FF756A68-A4BF-46F3-B38E-476B7F4ACD31}"/>
    <cellStyle name="Comma 3 3 3 2 8 2 2 4" xfId="9646" xr:uid="{FFEF0AB1-CAF6-4309-9A7E-49E75B948FDC}"/>
    <cellStyle name="Comma 3 3 3 2 8 2 2 4 2" xfId="53237" xr:uid="{8021313D-7245-44E9-B255-25E34170C35B}"/>
    <cellStyle name="Comma 3 3 3 2 8 2 2 4 3" xfId="39847" xr:uid="{2FD82598-3664-44CA-A032-6F97A773CCA2}"/>
    <cellStyle name="Comma 3 3 3 2 8 2 2 5" xfId="12272" xr:uid="{777B2284-B14B-429F-9C22-A7DEA786B4D2}"/>
    <cellStyle name="Comma 3 3 3 2 8 2 2 5 2" xfId="55862" xr:uid="{92011EB0-2E10-41E8-B652-BA843A9C2578}"/>
    <cellStyle name="Comma 3 3 3 2 8 2 2 5 3" xfId="42472" xr:uid="{3781CD47-A41D-4B4C-AED8-5FE891846A20}"/>
    <cellStyle name="Comma 3 3 3 2 8 2 2 6" xfId="15425" xr:uid="{06FAD8E1-9795-4CB2-9E84-ABFAD1D5A036}"/>
    <cellStyle name="Comma 3 3 3 2 8 2 2 6 2" xfId="45098" xr:uid="{943C725C-19D9-4AF1-88A4-75CB9079CDFC}"/>
    <cellStyle name="Comma 3 3 3 2 8 2 2 7" xfId="58488" xr:uid="{0335571A-8B8F-42EF-A659-0EE18E319519}"/>
    <cellStyle name="Comma 3 3 3 2 8 2 2 8" xfId="61115" xr:uid="{5F9A1E8E-59C3-46F2-8CF4-60CF9EA0B063}"/>
    <cellStyle name="Comma 3 3 3 2 8 2 2 9" xfId="31708" xr:uid="{32BDCCE4-977C-4793-9D61-FA03555C80DF}"/>
    <cellStyle name="Comma 3 3 3 2 8 2 3" xfId="5698" xr:uid="{67E6D35B-F165-4B6D-B1DF-0EC770143757}"/>
    <cellStyle name="Comma 3 3 3 2 8 2 3 2" xfId="17256" xr:uid="{DB18343B-AEBF-4287-AF43-836FDC71FAE7}"/>
    <cellStyle name="Comma 3 3 3 2 8 2 3 2 2" xfId="46663" xr:uid="{DB3E805C-1F34-412A-81C6-73237B80436E}"/>
    <cellStyle name="Comma 3 3 3 2 8 2 3 2 3" xfId="27760" xr:uid="{696558ED-F687-4AD6-B0A1-7DD0AFBCE91E}"/>
    <cellStyle name="Comma 3 3 3 2 8 2 3 3" xfId="14103" xr:uid="{9AFD4BCE-9A5E-4BE8-8AFA-26AF85402437}"/>
    <cellStyle name="Comma 3 3 3 2 8 2 3 3 2" xfId="33273" xr:uid="{F04E5F37-9170-4AAF-A014-85B705B2C0BE}"/>
    <cellStyle name="Comma 3 3 3 2 8 2 3 4" xfId="22508" xr:uid="{05CF3658-CFD8-4331-A24C-8C14251B7082}"/>
    <cellStyle name="Comma 3 3 3 2 8 2 4" xfId="3073" xr:uid="{4C1EC27F-DD0E-41BD-B9D6-449699823E65}"/>
    <cellStyle name="Comma 3 3 3 2 8 2 4 2" xfId="16728" xr:uid="{AE08E8E4-7D62-4B93-95DE-671BCF032EEA}"/>
    <cellStyle name="Comma 3 3 3 2 8 2 4 2 2" xfId="49289" xr:uid="{9DB0B2E3-2C99-4088-9FA6-0995A19EDC79}"/>
    <cellStyle name="Comma 3 3 3 2 8 2 4 3" xfId="35899" xr:uid="{2A735C6A-627B-4F76-B63E-1F4EC9A20EE1}"/>
    <cellStyle name="Comma 3 3 3 2 8 2 4 4" xfId="25134" xr:uid="{04BE3FB5-F240-4E9B-8A7C-C0D5BAACC33C}"/>
    <cellStyle name="Comma 3 3 3 2 8 2 5" xfId="8324" xr:uid="{76F6138F-C9F2-4CB8-A5B0-557E8F7C5B78}"/>
    <cellStyle name="Comma 3 3 3 2 8 2 5 2" xfId="51915" xr:uid="{868D65CB-F7EF-44BA-812A-22AA240E2798}"/>
    <cellStyle name="Comma 3 3 3 2 8 2 5 3" xfId="38525" xr:uid="{D72323C3-2A89-4481-94B1-9ED41588FCFC}"/>
    <cellStyle name="Comma 3 3 3 2 8 2 6" xfId="10950" xr:uid="{23888E28-72D9-4BD5-9E20-EFE0F584D56C}"/>
    <cellStyle name="Comma 3 3 3 2 8 2 6 2" xfId="54540" xr:uid="{8FD9D6DF-23E7-4503-97EF-40AA8ECF44AD}"/>
    <cellStyle name="Comma 3 3 3 2 8 2 6 3" xfId="41150" xr:uid="{70C139C0-5786-4987-B050-6363A7AE294F}"/>
    <cellStyle name="Comma 3 3 3 2 8 2 7" xfId="13575" xr:uid="{B19AF8D2-9D8C-4A10-94E6-85B744934C1C}"/>
    <cellStyle name="Comma 3 3 3 2 8 2 7 2" xfId="43776" xr:uid="{1792B475-032A-4722-B6D5-34A295B86BA2}"/>
    <cellStyle name="Comma 3 3 3 2 8 2 8" xfId="57166" xr:uid="{54E383AB-8149-4D9D-B133-EF3FB8028F0C}"/>
    <cellStyle name="Comma 3 3 3 2 8 2 9" xfId="59793" xr:uid="{574AF7D7-E05A-422A-8196-B787D9020225}"/>
    <cellStyle name="Comma 3 3 3 2 8 3" xfId="705" xr:uid="{00000000-0005-0000-0000-000023010000}"/>
    <cellStyle name="Comma 3 3 3 2 8 3 10" xfId="30646" xr:uid="{DD873ACF-B556-41CF-8173-8EA5DB240094}"/>
    <cellStyle name="Comma 3 3 3 2 8 3 11" xfId="20142" xr:uid="{FCCE13AA-E7AF-4456-86E5-4886963AD016}"/>
    <cellStyle name="Comma 3 3 3 2 8 3 2" xfId="2028" xr:uid="{61FC927D-3469-46A8-98B6-2E4110F99A8E}"/>
    <cellStyle name="Comma 3 3 3 2 8 3 2 10" xfId="21464" xr:uid="{CD5A5F09-FED5-4E32-A5E0-AA35A2362D9E}"/>
    <cellStyle name="Comma 3 3 3 2 8 3 2 2" xfId="7280" xr:uid="{DF8097A1-0373-40DE-9B97-0170F7439372}"/>
    <cellStyle name="Comma 3 3 3 2 8 3 2 2 2" xfId="18838" xr:uid="{D0AFB1E2-EE4F-4542-BA03-FA42B82F5629}"/>
    <cellStyle name="Comma 3 3 3 2 8 3 2 2 2 2" xfId="48245" xr:uid="{A016C977-7912-499C-863B-A8DDF23A09EF}"/>
    <cellStyle name="Comma 3 3 3 2 8 3 2 2 2 3" xfId="29342" xr:uid="{E25F6EAA-E9EE-4AF4-A814-A097A1A2D348}"/>
    <cellStyle name="Comma 3 3 3 2 8 3 2 2 3" xfId="34855" xr:uid="{18252503-FA19-48AB-855E-402E2BB95D4F}"/>
    <cellStyle name="Comma 3 3 3 2 8 3 2 2 4" xfId="24090" xr:uid="{D676B4DA-DFCA-48FA-B678-087CDDA47C75}"/>
    <cellStyle name="Comma 3 3 3 2 8 3 2 3" xfId="4655" xr:uid="{7EA304AD-C826-425E-8D4A-EC490B1B6F60}"/>
    <cellStyle name="Comma 3 3 3 2 8 3 2 3 2" xfId="50871" xr:uid="{7DA68622-D7CD-4632-A4A0-522B3B4C1030}"/>
    <cellStyle name="Comma 3 3 3 2 8 3 2 3 3" xfId="37481" xr:uid="{93645CF9-1F7F-406F-9BDD-D4213B98FBDC}"/>
    <cellStyle name="Comma 3 3 3 2 8 3 2 3 4" xfId="26716" xr:uid="{55A7FBC8-1CA9-4D61-9FA1-887A2BA79F00}"/>
    <cellStyle name="Comma 3 3 3 2 8 3 2 4" xfId="9906" xr:uid="{C0673686-63D6-427B-9274-18DA551FDFC4}"/>
    <cellStyle name="Comma 3 3 3 2 8 3 2 4 2" xfId="53497" xr:uid="{3A7FE802-50F7-4235-849E-73402C551727}"/>
    <cellStyle name="Comma 3 3 3 2 8 3 2 4 3" xfId="40107" xr:uid="{EBDF9FCB-6916-459F-B625-F931D0A31363}"/>
    <cellStyle name="Comma 3 3 3 2 8 3 2 5" xfId="12532" xr:uid="{2521949F-BD84-4E35-8307-37D0237FC520}"/>
    <cellStyle name="Comma 3 3 3 2 8 3 2 5 2" xfId="56122" xr:uid="{117AFCEA-84F4-468F-8964-604ACA1EAD65}"/>
    <cellStyle name="Comma 3 3 3 2 8 3 2 5 3" xfId="42732" xr:uid="{392F04FF-5662-4829-9249-CD43E7D8978B}"/>
    <cellStyle name="Comma 3 3 3 2 8 3 2 6" xfId="15685" xr:uid="{9BDD4398-326D-4184-97F3-67DB1AF68E55}"/>
    <cellStyle name="Comma 3 3 3 2 8 3 2 6 2" xfId="45358" xr:uid="{0923771D-25E2-49E2-BEB5-73F93782302A}"/>
    <cellStyle name="Comma 3 3 3 2 8 3 2 7" xfId="58748" xr:uid="{E405E347-2761-4B16-A4A5-C3CAA07218F6}"/>
    <cellStyle name="Comma 3 3 3 2 8 3 2 8" xfId="61375" xr:uid="{FB7C554F-74B7-4206-ACB2-6C01FBB0D18F}"/>
    <cellStyle name="Comma 3 3 3 2 8 3 2 9" xfId="31968" xr:uid="{B8F8664E-500C-4457-8335-EAD8902402E8}"/>
    <cellStyle name="Comma 3 3 3 2 8 3 3" xfId="5958" xr:uid="{F7A0A572-7529-4632-99F0-79DD4E4AC734}"/>
    <cellStyle name="Comma 3 3 3 2 8 3 3 2" xfId="17516" xr:uid="{B637D764-5429-4F4C-8B26-7762299650F7}"/>
    <cellStyle name="Comma 3 3 3 2 8 3 3 2 2" xfId="46923" xr:uid="{5BD96C5A-D1DF-4D2E-9A93-3E0B408926D4}"/>
    <cellStyle name="Comma 3 3 3 2 8 3 3 2 3" xfId="28020" xr:uid="{759872F3-D2B9-4C0D-9603-FA2601A4BA2A}"/>
    <cellStyle name="Comma 3 3 3 2 8 3 3 3" xfId="33533" xr:uid="{ADD3276B-2725-4EE8-818C-B5BC14AB1912}"/>
    <cellStyle name="Comma 3 3 3 2 8 3 3 4" xfId="22768" xr:uid="{2DED2267-468E-4F3D-A2F7-C47B87E2412C}"/>
    <cellStyle name="Comma 3 3 3 2 8 3 4" xfId="3333" xr:uid="{9A4451A9-AD7E-40C4-9E78-94EB2359992F}"/>
    <cellStyle name="Comma 3 3 3 2 8 3 4 2" xfId="49549" xr:uid="{BA1E4518-B5E3-4AED-A9CB-05A60FA54AB0}"/>
    <cellStyle name="Comma 3 3 3 2 8 3 4 3" xfId="36159" xr:uid="{AFAE23CE-C7D4-41DF-BE19-ED9C4CC164B5}"/>
    <cellStyle name="Comma 3 3 3 2 8 3 4 4" xfId="25394" xr:uid="{F5C99F31-C81C-4DDC-93E4-18C9CEE95191}"/>
    <cellStyle name="Comma 3 3 3 2 8 3 5" xfId="8584" xr:uid="{984A4F56-01F7-4470-A797-16284DF60F0C}"/>
    <cellStyle name="Comma 3 3 3 2 8 3 5 2" xfId="52175" xr:uid="{B34E3945-B335-4AAB-9D6B-ABB586BDE056}"/>
    <cellStyle name="Comma 3 3 3 2 8 3 5 3" xfId="38785" xr:uid="{73726106-8410-494D-9CE9-75AD40E09413}"/>
    <cellStyle name="Comma 3 3 3 2 8 3 6" xfId="11210" xr:uid="{54EB50F2-352D-4D12-AAB1-BD4D1681EFB2}"/>
    <cellStyle name="Comma 3 3 3 2 8 3 6 2" xfId="54800" xr:uid="{9202356C-5635-4068-B9D0-A76E670E2B81}"/>
    <cellStyle name="Comma 3 3 3 2 8 3 6 3" xfId="41410" xr:uid="{348A4927-3E95-4F09-A9E9-7AF3387E8EC0}"/>
    <cellStyle name="Comma 3 3 3 2 8 3 7" xfId="14363" xr:uid="{E0CC177D-9700-4DC5-AA8C-63AA085F3DD7}"/>
    <cellStyle name="Comma 3 3 3 2 8 3 7 2" xfId="44036" xr:uid="{10E025BE-1825-40C8-B580-E4AB59E8F56D}"/>
    <cellStyle name="Comma 3 3 3 2 8 3 8" xfId="57426" xr:uid="{940372E8-34E9-4F84-9689-FA48EAAE5194}"/>
    <cellStyle name="Comma 3 3 3 2 8 3 9" xfId="60053" xr:uid="{11BC81B1-2CB6-4843-8047-AD6E9B016712}"/>
    <cellStyle name="Comma 3 3 3 2 8 4" xfId="965" xr:uid="{00000000-0005-0000-0000-000024010000}"/>
    <cellStyle name="Comma 3 3 3 2 8 4 10" xfId="30906" xr:uid="{DB0C08EB-CFE4-495A-A11B-2A0A8767781E}"/>
    <cellStyle name="Comma 3 3 3 2 8 4 11" xfId="20402" xr:uid="{D8DB78F6-590B-4AF0-9E23-42DABD1C9EEA}"/>
    <cellStyle name="Comma 3 3 3 2 8 4 2" xfId="2288" xr:uid="{66E67C8F-ADFC-403C-ACAE-142ACC7B0F9D}"/>
    <cellStyle name="Comma 3 3 3 2 8 4 2 10" xfId="21724" xr:uid="{7665ED22-D60F-41AE-A8C3-A062F5332816}"/>
    <cellStyle name="Comma 3 3 3 2 8 4 2 2" xfId="7540" xr:uid="{F5C7E672-DCBD-45F0-89D4-0D99AC82946F}"/>
    <cellStyle name="Comma 3 3 3 2 8 4 2 2 2" xfId="19098" xr:uid="{765EF2D8-2A78-4C55-9E59-877EFD57C477}"/>
    <cellStyle name="Comma 3 3 3 2 8 4 2 2 2 2" xfId="48505" xr:uid="{9B47E950-939B-4F75-9AE0-1214EA98388D}"/>
    <cellStyle name="Comma 3 3 3 2 8 4 2 2 2 3" xfId="29602" xr:uid="{60D33003-C5E8-47CE-83F8-358674AA956B}"/>
    <cellStyle name="Comma 3 3 3 2 8 4 2 2 3" xfId="35115" xr:uid="{177E5FA1-808B-4A9F-8F02-879499E38F70}"/>
    <cellStyle name="Comma 3 3 3 2 8 4 2 2 4" xfId="24350" xr:uid="{FCC4BDFE-91F7-4FE4-A60A-775E80260310}"/>
    <cellStyle name="Comma 3 3 3 2 8 4 2 3" xfId="4915" xr:uid="{8149F35F-00FD-4F3D-9C43-6454858C7335}"/>
    <cellStyle name="Comma 3 3 3 2 8 4 2 3 2" xfId="51131" xr:uid="{39BC3ECA-F9C5-4C62-8701-52F1C8D6D484}"/>
    <cellStyle name="Comma 3 3 3 2 8 4 2 3 3" xfId="37741" xr:uid="{A670C5F4-72BF-4B65-BCD6-4A5F64FA231C}"/>
    <cellStyle name="Comma 3 3 3 2 8 4 2 3 4" xfId="26976" xr:uid="{AEF62666-A25E-40A2-B690-B27F0CC49B9C}"/>
    <cellStyle name="Comma 3 3 3 2 8 4 2 4" xfId="10166" xr:uid="{64F9DEAD-29C9-491B-9A55-CA6A44197518}"/>
    <cellStyle name="Comma 3 3 3 2 8 4 2 4 2" xfId="53757" xr:uid="{69940CF8-81DE-4FBC-9539-962E36309C25}"/>
    <cellStyle name="Comma 3 3 3 2 8 4 2 4 3" xfId="40367" xr:uid="{C6E06080-2AC3-4637-B628-168CEEF0AB14}"/>
    <cellStyle name="Comma 3 3 3 2 8 4 2 5" xfId="12792" xr:uid="{C7A4E5E0-3934-4F78-8A3A-D4B320B6C49F}"/>
    <cellStyle name="Comma 3 3 3 2 8 4 2 5 2" xfId="56382" xr:uid="{27857469-C600-4992-BB4A-A30049ABEA6B}"/>
    <cellStyle name="Comma 3 3 3 2 8 4 2 5 3" xfId="42992" xr:uid="{FCBDB8DD-CA72-40AA-97C3-16880154B739}"/>
    <cellStyle name="Comma 3 3 3 2 8 4 2 6" xfId="15945" xr:uid="{E9F815B4-4830-4409-8583-2F40EB75B8A8}"/>
    <cellStyle name="Comma 3 3 3 2 8 4 2 6 2" xfId="45618" xr:uid="{CD51B2BA-1CA4-4881-B730-843802DB6F5C}"/>
    <cellStyle name="Comma 3 3 3 2 8 4 2 7" xfId="59008" xr:uid="{3965AF87-C3D5-456C-AA73-4BF099C69B48}"/>
    <cellStyle name="Comma 3 3 3 2 8 4 2 8" xfId="61635" xr:uid="{9F3A02B1-29BA-4C0E-97CA-37C14B0966C9}"/>
    <cellStyle name="Comma 3 3 3 2 8 4 2 9" xfId="32228" xr:uid="{A31FE024-1BA3-4A99-99EA-9A36FADB7D7D}"/>
    <cellStyle name="Comma 3 3 3 2 8 4 3" xfId="6218" xr:uid="{6477BF21-9B9A-47F6-BADA-CFD8CA86195F}"/>
    <cellStyle name="Comma 3 3 3 2 8 4 3 2" xfId="17776" xr:uid="{F9286009-6594-45D6-A294-1D054C4F14FB}"/>
    <cellStyle name="Comma 3 3 3 2 8 4 3 2 2" xfId="47183" xr:uid="{E447ADC2-7F64-43C7-BFEA-2414DBB36248}"/>
    <cellStyle name="Comma 3 3 3 2 8 4 3 2 3" xfId="28280" xr:uid="{92628A3C-A627-4E12-A821-166805DDBFEB}"/>
    <cellStyle name="Comma 3 3 3 2 8 4 3 3" xfId="33793" xr:uid="{D34A29D7-BF7C-4D42-9982-C86D08B168CF}"/>
    <cellStyle name="Comma 3 3 3 2 8 4 3 4" xfId="23028" xr:uid="{517D2487-9BAC-40C6-AFFA-F633E0C81B54}"/>
    <cellStyle name="Comma 3 3 3 2 8 4 4" xfId="3593" xr:uid="{BEC8522F-6023-496B-AE5E-BB8DF76CA37B}"/>
    <cellStyle name="Comma 3 3 3 2 8 4 4 2" xfId="49809" xr:uid="{4B5984ED-F245-456A-83DC-4126880F8F0B}"/>
    <cellStyle name="Comma 3 3 3 2 8 4 4 3" xfId="36419" xr:uid="{47FC3EB1-0744-4FB4-AFB1-83C2040D4419}"/>
    <cellStyle name="Comma 3 3 3 2 8 4 4 4" xfId="25654" xr:uid="{1F00AB2C-F3B9-4F52-808B-3FC302B5410F}"/>
    <cellStyle name="Comma 3 3 3 2 8 4 5" xfId="8844" xr:uid="{821A9F0D-DA3E-4A20-B707-80D8F8053DE5}"/>
    <cellStyle name="Comma 3 3 3 2 8 4 5 2" xfId="52435" xr:uid="{9E99A429-FFBE-46FB-9805-B6DFDB1EFDF4}"/>
    <cellStyle name="Comma 3 3 3 2 8 4 5 3" xfId="39045" xr:uid="{B94EB5AC-FDA8-4804-9794-0AC470D99958}"/>
    <cellStyle name="Comma 3 3 3 2 8 4 6" xfId="11470" xr:uid="{27A4704C-8A72-4B23-8EBB-2ED3D89CB897}"/>
    <cellStyle name="Comma 3 3 3 2 8 4 6 2" xfId="55060" xr:uid="{AD7C73E4-E646-4099-8FC7-17A26221F48B}"/>
    <cellStyle name="Comma 3 3 3 2 8 4 6 3" xfId="41670" xr:uid="{F52FFE78-C34F-409B-A752-5A1CCD584BBB}"/>
    <cellStyle name="Comma 3 3 3 2 8 4 7" xfId="14623" xr:uid="{D2C09ED6-7907-42D4-B508-077ADAF5E907}"/>
    <cellStyle name="Comma 3 3 3 2 8 4 7 2" xfId="44296" xr:uid="{1F895E06-EEC7-46FD-8F6A-9C3E3AE25CB2}"/>
    <cellStyle name="Comma 3 3 3 2 8 4 8" xfId="57686" xr:uid="{716ECCCD-7BBC-41AA-83F5-C56C7703B779}"/>
    <cellStyle name="Comma 3 3 3 2 8 4 9" xfId="60313" xr:uid="{560872CC-C63E-4F31-8E5F-0D7F2B26EA8D}"/>
    <cellStyle name="Comma 3 3 3 2 8 5" xfId="1245" xr:uid="{2E9C451F-3CDC-4D48-9733-AF01CC6DD59C}"/>
    <cellStyle name="Comma 3 3 3 2 8 5 10" xfId="20682" xr:uid="{5CE7A342-6067-4F75-88C1-678C01248F43}"/>
    <cellStyle name="Comma 3 3 3 2 8 5 2" xfId="6498" xr:uid="{DE0A47BB-60A2-4E52-BFF9-F5E63CD5A17F}"/>
    <cellStyle name="Comma 3 3 3 2 8 5 2 2" xfId="18056" xr:uid="{B2C3C217-17D6-4A06-89EA-249F5DE0DC5A}"/>
    <cellStyle name="Comma 3 3 3 2 8 5 2 2 2" xfId="47463" xr:uid="{F0D38C92-65D7-44E5-A784-59AD5CC7D1D8}"/>
    <cellStyle name="Comma 3 3 3 2 8 5 2 2 3" xfId="28560" xr:uid="{D92FEC37-BE45-4627-9A3E-D6EE2480B6FA}"/>
    <cellStyle name="Comma 3 3 3 2 8 5 2 3" xfId="34073" xr:uid="{50D910A8-A80F-4D2F-A4C6-2C2A29A97F8B}"/>
    <cellStyle name="Comma 3 3 3 2 8 5 2 4" xfId="23308" xr:uid="{8A664CD9-1484-422E-AB0B-FDE709A6D5BB}"/>
    <cellStyle name="Comma 3 3 3 2 8 5 3" xfId="3873" xr:uid="{50036A2D-212B-4324-A6F1-37296AEE7B62}"/>
    <cellStyle name="Comma 3 3 3 2 8 5 3 2" xfId="50089" xr:uid="{60CC2115-2346-4142-9CEA-FAB5C43E1CAC}"/>
    <cellStyle name="Comma 3 3 3 2 8 5 3 3" xfId="36699" xr:uid="{08000476-A77E-49EA-BDD8-9937CF8D6DA5}"/>
    <cellStyle name="Comma 3 3 3 2 8 5 3 4" xfId="25934" xr:uid="{D675F2F2-8607-45C3-8098-A3C888D1C97A}"/>
    <cellStyle name="Comma 3 3 3 2 8 5 4" xfId="9124" xr:uid="{85B6274B-6EC2-4E63-9CE1-F61628E24812}"/>
    <cellStyle name="Comma 3 3 3 2 8 5 4 2" xfId="52715" xr:uid="{CD469122-F7C0-4EAE-808A-BC027B8D32CE}"/>
    <cellStyle name="Comma 3 3 3 2 8 5 4 3" xfId="39325" xr:uid="{B34F64C1-E005-4354-AECB-A8D28154EB0C}"/>
    <cellStyle name="Comma 3 3 3 2 8 5 5" xfId="11750" xr:uid="{D5535054-0AEC-47FD-871D-80A606B4E457}"/>
    <cellStyle name="Comma 3 3 3 2 8 5 5 2" xfId="55340" xr:uid="{9138724A-AE2D-47A5-A7B6-6C149AA0A540}"/>
    <cellStyle name="Comma 3 3 3 2 8 5 5 3" xfId="41950" xr:uid="{CB7CE3D8-CA30-48E5-A540-070C9AE3F1DF}"/>
    <cellStyle name="Comma 3 3 3 2 8 5 6" xfId="14903" xr:uid="{CAC90774-8286-4569-B060-5BFF931F9787}"/>
    <cellStyle name="Comma 3 3 3 2 8 5 6 2" xfId="44576" xr:uid="{78ECB758-A67C-4267-9436-D81DEECE7043}"/>
    <cellStyle name="Comma 3 3 3 2 8 5 7" xfId="57966" xr:uid="{F45130EE-DF7D-474B-A50C-8673FBD07620}"/>
    <cellStyle name="Comma 3 3 3 2 8 5 8" xfId="60593" xr:uid="{B9A3DBF3-513D-401A-AAFF-FDEE5659C177}"/>
    <cellStyle name="Comma 3 3 3 2 8 5 9" xfId="31186" xr:uid="{91BA48DD-470C-4A27-9CF5-8109A97815C3}"/>
    <cellStyle name="Comma 3 3 3 2 8 6" xfId="1508" xr:uid="{736CF0A1-C0CA-469B-AA8F-F7F06D74E6F8}"/>
    <cellStyle name="Comma 3 3 3 2 8 6 10" xfId="20944" xr:uid="{9D26A81D-A9A2-4C53-B087-A15D4E8AA50B}"/>
    <cellStyle name="Comma 3 3 3 2 8 6 2" xfId="6760" xr:uid="{FD1AB15F-4346-4590-B9B3-0709DC0F7426}"/>
    <cellStyle name="Comma 3 3 3 2 8 6 2 2" xfId="18318" xr:uid="{26E43A50-DE1D-404C-A008-DCDE4A51C66F}"/>
    <cellStyle name="Comma 3 3 3 2 8 6 2 2 2" xfId="47725" xr:uid="{B62EB47B-1541-42D7-8491-183D458C5DBB}"/>
    <cellStyle name="Comma 3 3 3 2 8 6 2 2 3" xfId="28822" xr:uid="{CEA18AB0-F797-49E7-908B-A83AD3899D2C}"/>
    <cellStyle name="Comma 3 3 3 2 8 6 2 3" xfId="34335" xr:uid="{CAA0C6BF-6EB9-460E-B61E-9519F2259A52}"/>
    <cellStyle name="Comma 3 3 3 2 8 6 2 4" xfId="23570" xr:uid="{FB21738E-388E-4AE6-84B8-C25214FF023C}"/>
    <cellStyle name="Comma 3 3 3 2 8 6 3" xfId="4135" xr:uid="{89914AF0-1281-4A86-AAD5-487733F7F477}"/>
    <cellStyle name="Comma 3 3 3 2 8 6 3 2" xfId="50351" xr:uid="{3CA21C60-A895-4D44-9ADB-3ABCD9CD97E6}"/>
    <cellStyle name="Comma 3 3 3 2 8 6 3 3" xfId="36961" xr:uid="{7D5D396D-0742-428B-B767-53FA43BAB46C}"/>
    <cellStyle name="Comma 3 3 3 2 8 6 3 4" xfId="26196" xr:uid="{E835053D-D08A-4941-8E09-6C527FD9CC4A}"/>
    <cellStyle name="Comma 3 3 3 2 8 6 4" xfId="9386" xr:uid="{4EC628AB-BE87-4764-A48F-39733C54FEA9}"/>
    <cellStyle name="Comma 3 3 3 2 8 6 4 2" xfId="52977" xr:uid="{E06FF3EB-6FED-4576-83DD-907DFDD68AE4}"/>
    <cellStyle name="Comma 3 3 3 2 8 6 4 3" xfId="39587" xr:uid="{D9C96EC0-43EE-4139-85CD-3869D51D7FD7}"/>
    <cellStyle name="Comma 3 3 3 2 8 6 5" xfId="12012" xr:uid="{A07FD668-C44E-4AE6-AE22-85CB4982D1B9}"/>
    <cellStyle name="Comma 3 3 3 2 8 6 5 2" xfId="55602" xr:uid="{B419650B-6A19-4C7A-85DD-FB7CCBE259DA}"/>
    <cellStyle name="Comma 3 3 3 2 8 6 5 3" xfId="42212" xr:uid="{ED17F7FE-2F70-4853-8969-C5D4F9F3DE0E}"/>
    <cellStyle name="Comma 3 3 3 2 8 6 6" xfId="15165" xr:uid="{D9A914AA-A8B4-4579-B51D-E2BED33531BD}"/>
    <cellStyle name="Comma 3 3 3 2 8 6 6 2" xfId="44838" xr:uid="{26A47917-2AF8-4876-B386-76B5EAD12A40}"/>
    <cellStyle name="Comma 3 3 3 2 8 6 7" xfId="58228" xr:uid="{1943C6CE-62F2-466E-905B-DF416C0F72FB}"/>
    <cellStyle name="Comma 3 3 3 2 8 6 8" xfId="60855" xr:uid="{6CA72F75-AA93-4AA2-9D02-63BB34525168}"/>
    <cellStyle name="Comma 3 3 3 2 8 6 9" xfId="31448" xr:uid="{E78059D8-A3BE-40CF-B985-8EDDE3BF02B1}"/>
    <cellStyle name="Comma 3 3 3 2 8 7" xfId="2551" xr:uid="{8CBEE030-DAD2-490B-91BB-B5558F8598A8}"/>
    <cellStyle name="Comma 3 3 3 2 8 7 10" xfId="21986" xr:uid="{C2299237-94DB-4A35-8D11-112304A6B9C2}"/>
    <cellStyle name="Comma 3 3 3 2 8 7 2" xfId="7802" xr:uid="{264E2963-84BE-441E-8AC0-11F38FD0C1B6}"/>
    <cellStyle name="Comma 3 3 3 2 8 7 2 2" xfId="19360" xr:uid="{D42BBC7E-ECC5-4EEB-944A-8F78B3C289EE}"/>
    <cellStyle name="Comma 3 3 3 2 8 7 2 2 2" xfId="48767" xr:uid="{D8E55FD9-A392-496D-A1DD-4B63614DE3A2}"/>
    <cellStyle name="Comma 3 3 3 2 8 7 2 2 3" xfId="29864" xr:uid="{69E23E12-260B-4BD8-B077-AB1096928B0F}"/>
    <cellStyle name="Comma 3 3 3 2 8 7 2 3" xfId="35377" xr:uid="{4BB2773D-78F8-4BE4-B675-78CC1CE74D76}"/>
    <cellStyle name="Comma 3 3 3 2 8 7 2 4" xfId="24612" xr:uid="{D3EA901A-9A53-42A6-AB83-2F074A8B6E04}"/>
    <cellStyle name="Comma 3 3 3 2 8 7 3" xfId="5177" xr:uid="{0168064C-6350-4A43-8D49-5EDBC18273E0}"/>
    <cellStyle name="Comma 3 3 3 2 8 7 3 2" xfId="51393" xr:uid="{E552B84F-4E0C-437C-89AA-A05C59B8AFCA}"/>
    <cellStyle name="Comma 3 3 3 2 8 7 3 3" xfId="38003" xr:uid="{6DDB1BA6-EF89-482B-8929-DA87A8D85FF6}"/>
    <cellStyle name="Comma 3 3 3 2 8 7 3 4" xfId="27238" xr:uid="{CCF1EACA-E315-4FFA-8873-1611292316F1}"/>
    <cellStyle name="Comma 3 3 3 2 8 7 4" xfId="10428" xr:uid="{99297AC3-DCD7-49FB-B102-2BB30C9CB7B6}"/>
    <cellStyle name="Comma 3 3 3 2 8 7 4 2" xfId="54019" xr:uid="{F8031263-EF15-4E9E-9B43-CC763B3D01D9}"/>
    <cellStyle name="Comma 3 3 3 2 8 7 4 3" xfId="40629" xr:uid="{1CFD9543-F436-41DC-82D6-458F50B76247}"/>
    <cellStyle name="Comma 3 3 3 2 8 7 5" xfId="13054" xr:uid="{2C1AB301-6DDD-4A1F-AAF6-A146F58FFF59}"/>
    <cellStyle name="Comma 3 3 3 2 8 7 5 2" xfId="56644" xr:uid="{F58D06F6-3D7A-4CAA-87E6-241523A5A2FA}"/>
    <cellStyle name="Comma 3 3 3 2 8 7 5 3" xfId="43254" xr:uid="{2FBA61FD-D2D2-4D52-8A5E-C40614FB0C34}"/>
    <cellStyle name="Comma 3 3 3 2 8 7 6" xfId="16207" xr:uid="{1AAC5EAF-F001-4892-A123-D6CCC1AE6EAA}"/>
    <cellStyle name="Comma 3 3 3 2 8 7 6 2" xfId="45880" xr:uid="{888DDCF9-306A-415C-AF12-4D7A0172B500}"/>
    <cellStyle name="Comma 3 3 3 2 8 7 7" xfId="59270" xr:uid="{784AC7F0-6195-4C62-B9B6-19B4A6532106}"/>
    <cellStyle name="Comma 3 3 3 2 8 7 8" xfId="61897" xr:uid="{6DFB2BCC-BBB1-4E7E-9CAB-54737F2A4486}"/>
    <cellStyle name="Comma 3 3 3 2 8 7 9" xfId="32490" xr:uid="{03F5D4F7-0FC6-4F11-8F23-30895A3B7094}"/>
    <cellStyle name="Comma 3 3 3 2 8 8" xfId="5438" xr:uid="{77918300-4FC3-468B-A9EA-F576A47DA894}"/>
    <cellStyle name="Comma 3 3 3 2 8 8 2" xfId="16996" xr:uid="{31A539DC-311C-4A56-85BD-159D4A79AFD4}"/>
    <cellStyle name="Comma 3 3 3 2 8 8 2 2" xfId="46142" xr:uid="{D6C98591-2F17-4AD8-B3B3-0EB32B6265E5}"/>
    <cellStyle name="Comma 3 3 3 2 8 8 2 3" xfId="27500" xr:uid="{F89CC6BC-8B9B-4D64-8E02-15A314B814A2}"/>
    <cellStyle name="Comma 3 3 3 2 8 8 3" xfId="13843" xr:uid="{6C3DBA91-5DCD-435C-9BBE-65B99FFB755D}"/>
    <cellStyle name="Comma 3 3 3 2 8 8 3 2" xfId="32752" xr:uid="{D4B59EF7-37AE-4CBF-A24D-9F2DEA8FDC69}"/>
    <cellStyle name="Comma 3 3 3 2 8 8 4" xfId="22248" xr:uid="{E64A7390-1138-4F93-9A65-151CED5362DC}"/>
    <cellStyle name="Comma 3 3 3 2 8 9" xfId="2813" xr:uid="{0FFE76C2-BEDA-4A95-826B-224625275A9F}"/>
    <cellStyle name="Comma 3 3 3 2 8 9 2" xfId="16468" xr:uid="{3CEB05C8-C0A3-4C6F-B1A5-54118A9B175A}"/>
    <cellStyle name="Comma 3 3 3 2 8 9 2 2" xfId="46403" xr:uid="{E479B9A7-8403-4E39-9850-D37759FFB0F1}"/>
    <cellStyle name="Comma 3 3 3 2 8 9 3" xfId="33013" xr:uid="{D997A294-EA7A-4E1B-A5B7-08954CE778B9}"/>
    <cellStyle name="Comma 3 3 3 2 8 9 4" xfId="24874" xr:uid="{9237187B-1F6C-4B4C-83B0-7086043C590E}"/>
    <cellStyle name="Comma 3 3 3 2 9" xfId="290" xr:uid="{00000000-0005-0000-0000-000025010000}"/>
    <cellStyle name="Comma 3 3 3 2 9 10" xfId="8170" xr:uid="{F600345D-44EC-4660-B551-3304D9174ACD}"/>
    <cellStyle name="Comma 3 3 3 2 9 10 2" xfId="49135" xr:uid="{5BF0DB1F-7FC0-4124-A947-5E4223EBDB0D}"/>
    <cellStyle name="Comma 3 3 3 2 9 10 3" xfId="35745" xr:uid="{E82369EF-92E6-4B47-AD73-8EBF2F3B6D4B}"/>
    <cellStyle name="Comma 3 3 3 2 9 11" xfId="10796" xr:uid="{6FFEFC2B-5BBA-47BB-A152-954ECEEF3640}"/>
    <cellStyle name="Comma 3 3 3 2 9 11 2" xfId="51761" xr:uid="{5CB36BA3-684A-4C59-B538-303EAE81089E}"/>
    <cellStyle name="Comma 3 3 3 2 9 11 3" xfId="38371" xr:uid="{E09B890A-1012-4B0C-8B93-362B9E0FEEE9}"/>
    <cellStyle name="Comma 3 3 3 2 9 12" xfId="13421" xr:uid="{6BFCD80C-B34F-4077-895F-57927AAB007C}"/>
    <cellStyle name="Comma 3 3 3 2 9 12 2" xfId="54386" xr:uid="{5C54C106-1DBA-4A05-88FE-EA4323E17797}"/>
    <cellStyle name="Comma 3 3 3 2 9 12 3" xfId="40996" xr:uid="{51651CA8-6400-45E0-8B7C-27819B49BA06}"/>
    <cellStyle name="Comma 3 3 3 2 9 13" xfId="43622" xr:uid="{0D3BC995-1F22-4E77-AB36-5138259E0B2D}"/>
    <cellStyle name="Comma 3 3 3 2 9 14" xfId="57012" xr:uid="{003F7E7B-1782-4834-BAE1-2FF20017E667}"/>
    <cellStyle name="Comma 3 3 3 2 9 15" xfId="59639" xr:uid="{48234431-015C-40D9-9AEE-80A166A807EE}"/>
    <cellStyle name="Comma 3 3 3 2 9 16" xfId="30232" xr:uid="{170969CB-BBDE-4987-B012-45630316CC7C}"/>
    <cellStyle name="Comma 3 3 3 2 9 17" xfId="19728" xr:uid="{98AEFAFC-5D83-4177-A9F7-0D7E5D4154E7}"/>
    <cellStyle name="Comma 3 3 3 2 9 2" xfId="551" xr:uid="{00000000-0005-0000-0000-000026010000}"/>
    <cellStyle name="Comma 3 3 3 2 9 2 10" xfId="30492" xr:uid="{CB434FF8-E47B-4F2B-94AD-5539B5855485}"/>
    <cellStyle name="Comma 3 3 3 2 9 2 11" xfId="19988" xr:uid="{CD615510-F13B-4BA3-AA9D-D1828ECD09C8}"/>
    <cellStyle name="Comma 3 3 3 2 9 2 2" xfId="1874" xr:uid="{CADB1909-58C3-41B9-8237-016E2DD44219}"/>
    <cellStyle name="Comma 3 3 3 2 9 2 2 10" xfId="21310" xr:uid="{875CEE1E-EA25-4F5A-B3A0-A75734A8DF64}"/>
    <cellStyle name="Comma 3 3 3 2 9 2 2 2" xfId="7126" xr:uid="{4CBDE25F-0759-4559-BDF9-542B7C34EBAD}"/>
    <cellStyle name="Comma 3 3 3 2 9 2 2 2 2" xfId="18684" xr:uid="{DEC913E7-73CC-4C56-9674-00CE8CF91AB4}"/>
    <cellStyle name="Comma 3 3 3 2 9 2 2 2 2 2" xfId="48091" xr:uid="{F2B61EC1-96A3-4AD4-B9E7-ACEFA5687FCA}"/>
    <cellStyle name="Comma 3 3 3 2 9 2 2 2 2 3" xfId="29188" xr:uid="{3FDBEF88-37C2-4149-ACFB-3D3AD8FB382A}"/>
    <cellStyle name="Comma 3 3 3 2 9 2 2 2 3" xfId="34701" xr:uid="{C219CFFD-81B1-415A-9878-C7C7D9183D20}"/>
    <cellStyle name="Comma 3 3 3 2 9 2 2 2 4" xfId="23936" xr:uid="{A59EEEF6-3FE2-4B00-A506-7533C9D371CF}"/>
    <cellStyle name="Comma 3 3 3 2 9 2 2 3" xfId="4501" xr:uid="{C98685DA-AF71-4E12-A1CC-B08B22606951}"/>
    <cellStyle name="Comma 3 3 3 2 9 2 2 3 2" xfId="50717" xr:uid="{21984CE8-8E04-4D31-A8D0-41F87D3E5B96}"/>
    <cellStyle name="Comma 3 3 3 2 9 2 2 3 3" xfId="37327" xr:uid="{97E4BAE5-C2A9-41D0-8B11-264F35E9996C}"/>
    <cellStyle name="Comma 3 3 3 2 9 2 2 3 4" xfId="26562" xr:uid="{94C92899-9B7D-4319-9363-44EEDD98ED35}"/>
    <cellStyle name="Comma 3 3 3 2 9 2 2 4" xfId="9752" xr:uid="{52D45DEF-9FDC-4972-98F9-DE8AD2962927}"/>
    <cellStyle name="Comma 3 3 3 2 9 2 2 4 2" xfId="53343" xr:uid="{29C38AB2-ADDC-4589-B12A-9BA066F9EC9A}"/>
    <cellStyle name="Comma 3 3 3 2 9 2 2 4 3" xfId="39953" xr:uid="{7FE127B3-07C3-42EC-A5F1-3CB8244A9A00}"/>
    <cellStyle name="Comma 3 3 3 2 9 2 2 5" xfId="12378" xr:uid="{E2FFA88D-D60E-4C87-B517-ED080A13D1DD}"/>
    <cellStyle name="Comma 3 3 3 2 9 2 2 5 2" xfId="55968" xr:uid="{B6E3E1FA-3C7F-4002-996B-7B08E5E1E96A}"/>
    <cellStyle name="Comma 3 3 3 2 9 2 2 5 3" xfId="42578" xr:uid="{A18ACCD8-D8EA-4DB4-B6C7-46723E409889}"/>
    <cellStyle name="Comma 3 3 3 2 9 2 2 6" xfId="15531" xr:uid="{82D0B3DB-EAB5-4888-9045-2F58DE3F7CED}"/>
    <cellStyle name="Comma 3 3 3 2 9 2 2 6 2" xfId="45204" xr:uid="{755A7FB8-926D-431F-8E3F-048358F389DD}"/>
    <cellStyle name="Comma 3 3 3 2 9 2 2 7" xfId="58594" xr:uid="{B9FA133D-D136-4576-B205-EA292CF29040}"/>
    <cellStyle name="Comma 3 3 3 2 9 2 2 8" xfId="61221" xr:uid="{4653BD41-C26D-49F9-AE2C-48A99F8FF6A3}"/>
    <cellStyle name="Comma 3 3 3 2 9 2 2 9" xfId="31814" xr:uid="{94EE3509-F153-43A9-9BD0-DE71C2C3A48B}"/>
    <cellStyle name="Comma 3 3 3 2 9 2 3" xfId="5804" xr:uid="{0FAECA72-B6E9-400D-A8B1-79B19EEF6B6C}"/>
    <cellStyle name="Comma 3 3 3 2 9 2 3 2" xfId="17362" xr:uid="{0322DD65-4FCB-4A48-B944-5376A98CB040}"/>
    <cellStyle name="Comma 3 3 3 2 9 2 3 2 2" xfId="46769" xr:uid="{81170CFE-1425-4375-A0F4-4E0E7980CAF2}"/>
    <cellStyle name="Comma 3 3 3 2 9 2 3 2 3" xfId="27866" xr:uid="{305B85BB-72EF-4DB9-A342-43E00B921A2D}"/>
    <cellStyle name="Comma 3 3 3 2 9 2 3 3" xfId="14209" xr:uid="{CC04AB1C-50EF-4D4F-9A29-368862BFDB47}"/>
    <cellStyle name="Comma 3 3 3 2 9 2 3 3 2" xfId="33379" xr:uid="{F51DB420-BAF9-4489-AD4F-F5E02F96D67C}"/>
    <cellStyle name="Comma 3 3 3 2 9 2 3 4" xfId="22614" xr:uid="{3BD2F81A-0A06-4066-8162-9E45CB290A2F}"/>
    <cellStyle name="Comma 3 3 3 2 9 2 4" xfId="3179" xr:uid="{A11B88DB-AE4B-4C98-B1AB-18DFC2D99C2D}"/>
    <cellStyle name="Comma 3 3 3 2 9 2 4 2" xfId="16834" xr:uid="{6F52CC97-A105-4006-AE4E-C6D73A323C1D}"/>
    <cellStyle name="Comma 3 3 3 2 9 2 4 2 2" xfId="49395" xr:uid="{A68D6607-F8C7-464A-B3A5-E00E5CAF6809}"/>
    <cellStyle name="Comma 3 3 3 2 9 2 4 3" xfId="36005" xr:uid="{304A52E5-D25F-4597-9BBB-73D17F458DA1}"/>
    <cellStyle name="Comma 3 3 3 2 9 2 4 4" xfId="25240" xr:uid="{3E7D93C3-971A-47FE-8E5B-41CC43A66E1F}"/>
    <cellStyle name="Comma 3 3 3 2 9 2 5" xfId="8430" xr:uid="{95B1F932-0CEF-4ED7-A521-5635202C638A}"/>
    <cellStyle name="Comma 3 3 3 2 9 2 5 2" xfId="52021" xr:uid="{BB1305F3-DA91-461F-B759-383AE8A29FEC}"/>
    <cellStyle name="Comma 3 3 3 2 9 2 5 3" xfId="38631" xr:uid="{07BF614F-F6D1-425F-BCBC-0904C001BCEC}"/>
    <cellStyle name="Comma 3 3 3 2 9 2 6" xfId="11056" xr:uid="{542C7BDB-6056-4E8A-9AB7-B39BF4207AD2}"/>
    <cellStyle name="Comma 3 3 3 2 9 2 6 2" xfId="54646" xr:uid="{F97A8A0F-C285-4471-A70C-055CCFBFC09E}"/>
    <cellStyle name="Comma 3 3 3 2 9 2 6 3" xfId="41256" xr:uid="{C65E1219-8C5A-4DC9-8632-EFEE69C3821E}"/>
    <cellStyle name="Comma 3 3 3 2 9 2 7" xfId="13681" xr:uid="{A7B67034-52A0-44F1-81AC-FD0DFE7789BD}"/>
    <cellStyle name="Comma 3 3 3 2 9 2 7 2" xfId="43882" xr:uid="{C3641943-5722-4CFD-9BE4-F882BB0C1645}"/>
    <cellStyle name="Comma 3 3 3 2 9 2 8" xfId="57272" xr:uid="{762D2AAD-C3CB-4211-83F8-2ECF1FB43E1E}"/>
    <cellStyle name="Comma 3 3 3 2 9 2 9" xfId="59899" xr:uid="{042FF5AE-7C73-4C6C-B3EB-BB7C0B5D4C03}"/>
    <cellStyle name="Comma 3 3 3 2 9 3" xfId="811" xr:uid="{00000000-0005-0000-0000-000027010000}"/>
    <cellStyle name="Comma 3 3 3 2 9 3 10" xfId="30752" xr:uid="{4C8CC9FE-6560-4828-BDF2-00ECB1930343}"/>
    <cellStyle name="Comma 3 3 3 2 9 3 11" xfId="20248" xr:uid="{647859BC-3697-441B-9B90-6C9B83CF5112}"/>
    <cellStyle name="Comma 3 3 3 2 9 3 2" xfId="2134" xr:uid="{03D731D3-E05D-457F-8776-514A4B65ED22}"/>
    <cellStyle name="Comma 3 3 3 2 9 3 2 10" xfId="21570" xr:uid="{A2F0BBE0-C60E-400F-A790-CA677B4C5CA0}"/>
    <cellStyle name="Comma 3 3 3 2 9 3 2 2" xfId="7386" xr:uid="{AB5E095F-0BB1-4440-910B-A49610D0D2F0}"/>
    <cellStyle name="Comma 3 3 3 2 9 3 2 2 2" xfId="18944" xr:uid="{9F7D37DE-9A2A-4881-97A7-56584CE1BDBC}"/>
    <cellStyle name="Comma 3 3 3 2 9 3 2 2 2 2" xfId="48351" xr:uid="{2514732A-28B0-4463-BFB9-04E4700AFE5D}"/>
    <cellStyle name="Comma 3 3 3 2 9 3 2 2 2 3" xfId="29448" xr:uid="{ECC58C10-AA9B-4CA7-A387-60CC21776F09}"/>
    <cellStyle name="Comma 3 3 3 2 9 3 2 2 3" xfId="34961" xr:uid="{6F60AC1F-6651-4184-A7BC-81A3BBFD9AB5}"/>
    <cellStyle name="Comma 3 3 3 2 9 3 2 2 4" xfId="24196" xr:uid="{D5F1C4E5-695C-4C96-94ED-96C4FC140342}"/>
    <cellStyle name="Comma 3 3 3 2 9 3 2 3" xfId="4761" xr:uid="{22BD9A4A-2595-4D42-9D57-5D08BFA72D41}"/>
    <cellStyle name="Comma 3 3 3 2 9 3 2 3 2" xfId="50977" xr:uid="{8D568733-43B4-4E9E-80E9-2308BF9C3184}"/>
    <cellStyle name="Comma 3 3 3 2 9 3 2 3 3" xfId="37587" xr:uid="{F131B449-D544-48CC-9B5C-239BC6C684BA}"/>
    <cellStyle name="Comma 3 3 3 2 9 3 2 3 4" xfId="26822" xr:uid="{018B5509-AB31-48EF-A18C-ECFCBC936253}"/>
    <cellStyle name="Comma 3 3 3 2 9 3 2 4" xfId="10012" xr:uid="{2D9FE538-FB17-40E5-9BA7-034E117455E9}"/>
    <cellStyle name="Comma 3 3 3 2 9 3 2 4 2" xfId="53603" xr:uid="{F73E94A1-4ABB-4337-9706-D2A22AF29F0C}"/>
    <cellStyle name="Comma 3 3 3 2 9 3 2 4 3" xfId="40213" xr:uid="{712FF7E2-17B0-46F9-91E0-ED997AB60648}"/>
    <cellStyle name="Comma 3 3 3 2 9 3 2 5" xfId="12638" xr:uid="{D256B42C-C9FC-4C05-8AB6-BE93EA3E55EF}"/>
    <cellStyle name="Comma 3 3 3 2 9 3 2 5 2" xfId="56228" xr:uid="{DA86433A-8643-453E-AB17-0BA70FA16ED6}"/>
    <cellStyle name="Comma 3 3 3 2 9 3 2 5 3" xfId="42838" xr:uid="{0FF9F1A4-76B5-4AA1-86CC-0C0D02C0D87A}"/>
    <cellStyle name="Comma 3 3 3 2 9 3 2 6" xfId="15791" xr:uid="{9744F4D6-792B-4C71-886E-C8B68CFCD89F}"/>
    <cellStyle name="Comma 3 3 3 2 9 3 2 6 2" xfId="45464" xr:uid="{F3D06650-058B-4E21-989B-B19573463B21}"/>
    <cellStyle name="Comma 3 3 3 2 9 3 2 7" xfId="58854" xr:uid="{A855078D-3D28-40F6-B1C1-9EE81D21F10D}"/>
    <cellStyle name="Comma 3 3 3 2 9 3 2 8" xfId="61481" xr:uid="{164288D4-2AC9-40AC-8BEF-AFA5FD550219}"/>
    <cellStyle name="Comma 3 3 3 2 9 3 2 9" xfId="32074" xr:uid="{20D15EE6-8A45-4BF1-8B99-AA2BAAA60B01}"/>
    <cellStyle name="Comma 3 3 3 2 9 3 3" xfId="6064" xr:uid="{04E2CF7C-A8BC-460F-AE22-20E9B7B007C1}"/>
    <cellStyle name="Comma 3 3 3 2 9 3 3 2" xfId="17622" xr:uid="{8EC17768-BE2E-4BA4-BDFA-510E6989C053}"/>
    <cellStyle name="Comma 3 3 3 2 9 3 3 2 2" xfId="47029" xr:uid="{F0B11813-F299-40A6-B9AD-BBC757F154EB}"/>
    <cellStyle name="Comma 3 3 3 2 9 3 3 2 3" xfId="28126" xr:uid="{A21C0D56-CF74-4BE2-B92E-7BD3F1ABDEE0}"/>
    <cellStyle name="Comma 3 3 3 2 9 3 3 3" xfId="33639" xr:uid="{67D7A7BF-91A2-4510-931B-D9C72F7D4339}"/>
    <cellStyle name="Comma 3 3 3 2 9 3 3 4" xfId="22874" xr:uid="{8504FE9D-EBFD-4FBD-995D-0C3B4E6F6D07}"/>
    <cellStyle name="Comma 3 3 3 2 9 3 4" xfId="3439" xr:uid="{9B143441-16D5-4EB9-88EB-EF7E73CDE393}"/>
    <cellStyle name="Comma 3 3 3 2 9 3 4 2" xfId="49655" xr:uid="{53C1B07D-60F3-4E18-83E0-1E7B8DB65121}"/>
    <cellStyle name="Comma 3 3 3 2 9 3 4 3" xfId="36265" xr:uid="{7BC42CC9-DD5A-4165-95F9-3138BAAB8BD6}"/>
    <cellStyle name="Comma 3 3 3 2 9 3 4 4" xfId="25500" xr:uid="{9853421E-DD56-4D85-B4F2-514D0A0876AB}"/>
    <cellStyle name="Comma 3 3 3 2 9 3 5" xfId="8690" xr:uid="{91AA99DA-2EBC-42D4-87C3-AFC424D5EE8A}"/>
    <cellStyle name="Comma 3 3 3 2 9 3 5 2" xfId="52281" xr:uid="{29126125-0EAD-44FF-B1BE-671495F373CE}"/>
    <cellStyle name="Comma 3 3 3 2 9 3 5 3" xfId="38891" xr:uid="{5A1FB2AC-E643-4DAA-9C06-B4B1D9BFC50C}"/>
    <cellStyle name="Comma 3 3 3 2 9 3 6" xfId="11316" xr:uid="{3369ED01-B10C-4C8E-8148-099EF279986A}"/>
    <cellStyle name="Comma 3 3 3 2 9 3 6 2" xfId="54906" xr:uid="{B65357FB-E4FB-49DB-9B2F-CF006AAAF9ED}"/>
    <cellStyle name="Comma 3 3 3 2 9 3 6 3" xfId="41516" xr:uid="{32509531-1DF0-4B24-A738-DA68B925406B}"/>
    <cellStyle name="Comma 3 3 3 2 9 3 7" xfId="14469" xr:uid="{64432610-1C74-4B50-AF13-5C05CBE8FD60}"/>
    <cellStyle name="Comma 3 3 3 2 9 3 7 2" xfId="44142" xr:uid="{31416686-0F2F-43F1-968F-8D1592A8D142}"/>
    <cellStyle name="Comma 3 3 3 2 9 3 8" xfId="57532" xr:uid="{7852E8F4-A86F-4FE3-B9FB-E297DE60AEE6}"/>
    <cellStyle name="Comma 3 3 3 2 9 3 9" xfId="60159" xr:uid="{7476037E-1E24-41D9-82A7-296F97FD4AD0}"/>
    <cellStyle name="Comma 3 3 3 2 9 4" xfId="1071" xr:uid="{00000000-0005-0000-0000-000028010000}"/>
    <cellStyle name="Comma 3 3 3 2 9 4 10" xfId="31012" xr:uid="{D09DDBB6-1BE8-41E0-9C0D-1AFBA86DFA6D}"/>
    <cellStyle name="Comma 3 3 3 2 9 4 11" xfId="20508" xr:uid="{CBB7A019-00EB-4CBE-B33D-608DCB726DCF}"/>
    <cellStyle name="Comma 3 3 3 2 9 4 2" xfId="2394" xr:uid="{3CB04AED-CD06-47F1-9D3A-7F40C7B7D562}"/>
    <cellStyle name="Comma 3 3 3 2 9 4 2 10" xfId="21830" xr:uid="{456284A9-8597-4697-B624-FB74D94F7FEA}"/>
    <cellStyle name="Comma 3 3 3 2 9 4 2 2" xfId="7646" xr:uid="{936C25FF-BDE7-48F3-9879-663A7ED0C678}"/>
    <cellStyle name="Comma 3 3 3 2 9 4 2 2 2" xfId="19204" xr:uid="{8CB58213-758F-42C1-8085-DC2DBE547CE3}"/>
    <cellStyle name="Comma 3 3 3 2 9 4 2 2 2 2" xfId="48611" xr:uid="{80A24BE2-B94E-4C00-AE61-A3E0A9CA5810}"/>
    <cellStyle name="Comma 3 3 3 2 9 4 2 2 2 3" xfId="29708" xr:uid="{10C895A2-655F-4671-A671-FC7D9E550D4A}"/>
    <cellStyle name="Comma 3 3 3 2 9 4 2 2 3" xfId="35221" xr:uid="{17262AAE-92CB-46EA-9B2A-702607A23211}"/>
    <cellStyle name="Comma 3 3 3 2 9 4 2 2 4" xfId="24456" xr:uid="{9AD1E88D-8319-4C2A-9895-0FA30D7A0475}"/>
    <cellStyle name="Comma 3 3 3 2 9 4 2 3" xfId="5021" xr:uid="{BBF7DB43-9A99-4F6E-AF50-DD5A0452B111}"/>
    <cellStyle name="Comma 3 3 3 2 9 4 2 3 2" xfId="51237" xr:uid="{79D9DC5D-7BE1-4AA4-9DDF-9DCD842B10CD}"/>
    <cellStyle name="Comma 3 3 3 2 9 4 2 3 3" xfId="37847" xr:uid="{17AEF0E8-FCEF-4B60-AA48-E9B8D0DAA755}"/>
    <cellStyle name="Comma 3 3 3 2 9 4 2 3 4" xfId="27082" xr:uid="{EA607BF8-994B-4290-9886-C10751B0A656}"/>
    <cellStyle name="Comma 3 3 3 2 9 4 2 4" xfId="10272" xr:uid="{61B15AF9-554B-4171-A63F-411AA8A81117}"/>
    <cellStyle name="Comma 3 3 3 2 9 4 2 4 2" xfId="53863" xr:uid="{CD6591ED-9C40-4D9B-A2A9-41B30CCE878E}"/>
    <cellStyle name="Comma 3 3 3 2 9 4 2 4 3" xfId="40473" xr:uid="{8F6690A5-EE57-48F0-AC55-149B4F764565}"/>
    <cellStyle name="Comma 3 3 3 2 9 4 2 5" xfId="12898" xr:uid="{6D60B754-6DBE-45A9-88C1-BD6EC03DC35E}"/>
    <cellStyle name="Comma 3 3 3 2 9 4 2 5 2" xfId="56488" xr:uid="{AA8B828D-DA6D-4D9A-AFCA-DC3E22728DCF}"/>
    <cellStyle name="Comma 3 3 3 2 9 4 2 5 3" xfId="43098" xr:uid="{2928F067-0449-4540-9FBA-4EACDF9BDA71}"/>
    <cellStyle name="Comma 3 3 3 2 9 4 2 6" xfId="16051" xr:uid="{4E5797EA-40A0-4BDB-95DA-B7C44373DF73}"/>
    <cellStyle name="Comma 3 3 3 2 9 4 2 6 2" xfId="45724" xr:uid="{8A981B63-5E86-4CFA-842E-937EC0D7C084}"/>
    <cellStyle name="Comma 3 3 3 2 9 4 2 7" xfId="59114" xr:uid="{73847668-CF78-4E9F-ABAE-B4C5DB41F460}"/>
    <cellStyle name="Comma 3 3 3 2 9 4 2 8" xfId="61741" xr:uid="{FD9AAE09-71BD-4EE7-8CAA-58E148DCF244}"/>
    <cellStyle name="Comma 3 3 3 2 9 4 2 9" xfId="32334" xr:uid="{817ACBF6-99B4-46AD-B19D-7C526F5B8468}"/>
    <cellStyle name="Comma 3 3 3 2 9 4 3" xfId="6324" xr:uid="{EBFD503E-57BC-48DC-B652-6421176EC5E4}"/>
    <cellStyle name="Comma 3 3 3 2 9 4 3 2" xfId="17882" xr:uid="{2415A1FF-5B2C-4254-B0EE-4DB699AEE68F}"/>
    <cellStyle name="Comma 3 3 3 2 9 4 3 2 2" xfId="47289" xr:uid="{6F96636C-ED0E-4AED-B056-B85FFAE549E9}"/>
    <cellStyle name="Comma 3 3 3 2 9 4 3 2 3" xfId="28386" xr:uid="{BD89D56F-3C21-40BC-A8DB-72BC215B86D3}"/>
    <cellStyle name="Comma 3 3 3 2 9 4 3 3" xfId="33899" xr:uid="{415323E7-BE61-4193-BF0E-8FBB61A68AED}"/>
    <cellStyle name="Comma 3 3 3 2 9 4 3 4" xfId="23134" xr:uid="{CC7CF5FE-6AC9-48B5-B285-E6FF1B4D481E}"/>
    <cellStyle name="Comma 3 3 3 2 9 4 4" xfId="3699" xr:uid="{90755E19-AD62-428F-A823-44BA4E50E8EB}"/>
    <cellStyle name="Comma 3 3 3 2 9 4 4 2" xfId="49915" xr:uid="{086FE1CF-C079-4A26-86D3-F30F5AFA660A}"/>
    <cellStyle name="Comma 3 3 3 2 9 4 4 3" xfId="36525" xr:uid="{D7B1A5A4-1C7C-4C4E-916C-1042CD6247C9}"/>
    <cellStyle name="Comma 3 3 3 2 9 4 4 4" xfId="25760" xr:uid="{DC76B49D-C08E-49FE-B0D1-B0243EE8DABA}"/>
    <cellStyle name="Comma 3 3 3 2 9 4 5" xfId="8950" xr:uid="{C31B1171-DD1B-4ADB-B922-9B583714CAFF}"/>
    <cellStyle name="Comma 3 3 3 2 9 4 5 2" xfId="52541" xr:uid="{7F16B9B2-A044-4A23-B3CF-1701AF033DF6}"/>
    <cellStyle name="Comma 3 3 3 2 9 4 5 3" xfId="39151" xr:uid="{83DE0FFD-C9B1-40DE-84E6-0B0CA814D2CB}"/>
    <cellStyle name="Comma 3 3 3 2 9 4 6" xfId="11576" xr:uid="{048E7478-6CB1-4AE7-BC43-7ECE7CDF650C}"/>
    <cellStyle name="Comma 3 3 3 2 9 4 6 2" xfId="55166" xr:uid="{0739CF4C-D1D2-486E-B674-6F849470442B}"/>
    <cellStyle name="Comma 3 3 3 2 9 4 6 3" xfId="41776" xr:uid="{0195ED1C-7BAD-4C68-AEE3-9EDBDFBC99C3}"/>
    <cellStyle name="Comma 3 3 3 2 9 4 7" xfId="14729" xr:uid="{F3F92E04-C74B-4283-B07C-1A4CB240D901}"/>
    <cellStyle name="Comma 3 3 3 2 9 4 7 2" xfId="44402" xr:uid="{F43DD857-B2C8-43D8-A460-8E37DE2FF12A}"/>
    <cellStyle name="Comma 3 3 3 2 9 4 8" xfId="57792" xr:uid="{CF9E0502-A232-4F83-AA75-AC432B3D38DD}"/>
    <cellStyle name="Comma 3 3 3 2 9 4 9" xfId="60419" xr:uid="{7F9E0A34-6701-4536-A169-6DB32EA57314}"/>
    <cellStyle name="Comma 3 3 3 2 9 5" xfId="1351" xr:uid="{99909675-7B78-4D53-8489-EE9D4E1EDB0B}"/>
    <cellStyle name="Comma 3 3 3 2 9 5 10" xfId="20788" xr:uid="{0EE52037-306F-4AF9-BD33-A8C9FC856F1D}"/>
    <cellStyle name="Comma 3 3 3 2 9 5 2" xfId="6604" xr:uid="{5E9FCC51-34F2-4A52-87D2-858D31F6FC17}"/>
    <cellStyle name="Comma 3 3 3 2 9 5 2 2" xfId="18162" xr:uid="{32DA2455-C4BD-4FC0-B097-7ED18F4525A2}"/>
    <cellStyle name="Comma 3 3 3 2 9 5 2 2 2" xfId="47569" xr:uid="{D356F820-EC2C-43DB-ADD5-794E986EDC42}"/>
    <cellStyle name="Comma 3 3 3 2 9 5 2 2 3" xfId="28666" xr:uid="{825702E0-AD25-4200-B47D-95F616192B44}"/>
    <cellStyle name="Comma 3 3 3 2 9 5 2 3" xfId="34179" xr:uid="{B190F45C-76A9-4F87-8FC9-7943A33BAB20}"/>
    <cellStyle name="Comma 3 3 3 2 9 5 2 4" xfId="23414" xr:uid="{8C9041A2-8C84-40DE-BEB0-A2AAE4B4EA02}"/>
    <cellStyle name="Comma 3 3 3 2 9 5 3" xfId="3979" xr:uid="{925ECC79-BD6D-4D18-B503-AD73A2EA8D65}"/>
    <cellStyle name="Comma 3 3 3 2 9 5 3 2" xfId="50195" xr:uid="{BA2CAFE7-A34E-44A7-9F46-7307E0E2E5AC}"/>
    <cellStyle name="Comma 3 3 3 2 9 5 3 3" xfId="36805" xr:uid="{41BB9A58-4839-461D-82DA-6A504F03C6A9}"/>
    <cellStyle name="Comma 3 3 3 2 9 5 3 4" xfId="26040" xr:uid="{577C92B7-FC5D-4EFD-96A3-D7F984C0E719}"/>
    <cellStyle name="Comma 3 3 3 2 9 5 4" xfId="9230" xr:uid="{EB6CD849-47D1-4F4A-8F7A-140A09E36002}"/>
    <cellStyle name="Comma 3 3 3 2 9 5 4 2" xfId="52821" xr:uid="{EC544DD2-0181-46FB-A889-87FD837F86ED}"/>
    <cellStyle name="Comma 3 3 3 2 9 5 4 3" xfId="39431" xr:uid="{28D45209-295A-4116-A7C6-E07F23FC2F92}"/>
    <cellStyle name="Comma 3 3 3 2 9 5 5" xfId="11856" xr:uid="{ED1008C6-FBC1-4BBC-BFF0-0CAAC99DEC75}"/>
    <cellStyle name="Comma 3 3 3 2 9 5 5 2" xfId="55446" xr:uid="{BC34ABF8-ED76-49B1-BE2B-3B269FD4EBCD}"/>
    <cellStyle name="Comma 3 3 3 2 9 5 5 3" xfId="42056" xr:uid="{D7641C19-90C9-4C58-BD3A-18FF4D52A433}"/>
    <cellStyle name="Comma 3 3 3 2 9 5 6" xfId="15009" xr:uid="{4119955D-8407-4E85-B782-55CF159B4374}"/>
    <cellStyle name="Comma 3 3 3 2 9 5 6 2" xfId="44682" xr:uid="{64782D64-58D8-401A-9FAC-687898166003}"/>
    <cellStyle name="Comma 3 3 3 2 9 5 7" xfId="58072" xr:uid="{E92AD182-F2DB-4442-A73A-448A6068CCEC}"/>
    <cellStyle name="Comma 3 3 3 2 9 5 8" xfId="60699" xr:uid="{B374E482-C20A-46D4-A1CD-B5977A784E5C}"/>
    <cellStyle name="Comma 3 3 3 2 9 5 9" xfId="31292" xr:uid="{9BBE84A0-8D46-431B-A5FA-F96735DF1817}"/>
    <cellStyle name="Comma 3 3 3 2 9 6" xfId="1614" xr:uid="{0566DD28-FA7E-48D2-9809-7DD1719E716B}"/>
    <cellStyle name="Comma 3 3 3 2 9 6 10" xfId="21050" xr:uid="{B9F6A356-DDCC-401A-90BB-16E16853A5BA}"/>
    <cellStyle name="Comma 3 3 3 2 9 6 2" xfId="6866" xr:uid="{6887F422-F472-4080-A2EE-35CCD47EBC5C}"/>
    <cellStyle name="Comma 3 3 3 2 9 6 2 2" xfId="18424" xr:uid="{F573D217-AFF4-426B-B225-CEC49F1EFE8F}"/>
    <cellStyle name="Comma 3 3 3 2 9 6 2 2 2" xfId="47831" xr:uid="{6053B128-7213-4ECA-BB79-416F1D119976}"/>
    <cellStyle name="Comma 3 3 3 2 9 6 2 2 3" xfId="28928" xr:uid="{6170751E-8026-48AD-A2BA-7CADAFAB916B}"/>
    <cellStyle name="Comma 3 3 3 2 9 6 2 3" xfId="34441" xr:uid="{D93B2893-84B4-4A12-8AEF-F413006EDA6A}"/>
    <cellStyle name="Comma 3 3 3 2 9 6 2 4" xfId="23676" xr:uid="{6FAC3093-5487-4DAE-891B-0EFE9BCBC55C}"/>
    <cellStyle name="Comma 3 3 3 2 9 6 3" xfId="4241" xr:uid="{85FE54B0-20E0-4AEC-B3CB-6EF6339C3FB2}"/>
    <cellStyle name="Comma 3 3 3 2 9 6 3 2" xfId="50457" xr:uid="{ADB4C082-F135-4FCA-BD52-80D6935CFBCF}"/>
    <cellStyle name="Comma 3 3 3 2 9 6 3 3" xfId="37067" xr:uid="{A26AEA99-1CE3-4F4C-B0FC-B8DFEB75C57B}"/>
    <cellStyle name="Comma 3 3 3 2 9 6 3 4" xfId="26302" xr:uid="{146C5C7D-AAEC-4393-A9EC-BD072C4A592A}"/>
    <cellStyle name="Comma 3 3 3 2 9 6 4" xfId="9492" xr:uid="{CE4FC1C9-A037-40A3-9771-9AA6C491C361}"/>
    <cellStyle name="Comma 3 3 3 2 9 6 4 2" xfId="53083" xr:uid="{287FB5C2-B78B-45ED-B2D3-B7A5DE04824B}"/>
    <cellStyle name="Comma 3 3 3 2 9 6 4 3" xfId="39693" xr:uid="{6823B1A1-24C1-41A0-8934-F3AB1610F099}"/>
    <cellStyle name="Comma 3 3 3 2 9 6 5" xfId="12118" xr:uid="{69C6050B-B62C-4C34-A10B-8CA3B86C12C2}"/>
    <cellStyle name="Comma 3 3 3 2 9 6 5 2" xfId="55708" xr:uid="{6D62C1AF-B015-45D0-86A7-116CEA9F7059}"/>
    <cellStyle name="Comma 3 3 3 2 9 6 5 3" xfId="42318" xr:uid="{9A75AF64-6E7B-4DF3-9219-8DA8483F987A}"/>
    <cellStyle name="Comma 3 3 3 2 9 6 6" xfId="15271" xr:uid="{F101F75F-D1AB-402C-B5FC-9D2D9B10773D}"/>
    <cellStyle name="Comma 3 3 3 2 9 6 6 2" xfId="44944" xr:uid="{1D9A6D6E-3E77-44BA-9C02-6A75D0D1D626}"/>
    <cellStyle name="Comma 3 3 3 2 9 6 7" xfId="58334" xr:uid="{F56C3F4C-40AA-485A-81AD-AE2742F92E82}"/>
    <cellStyle name="Comma 3 3 3 2 9 6 8" xfId="60961" xr:uid="{1DC68EC9-1F65-4A78-B581-0A82465140DD}"/>
    <cellStyle name="Comma 3 3 3 2 9 6 9" xfId="31554" xr:uid="{4CFFA9A8-CD11-45B9-BC00-863A8D7DB9A4}"/>
    <cellStyle name="Comma 3 3 3 2 9 7" xfId="2657" xr:uid="{AADA2916-4B14-4BFA-88D0-750328E0737A}"/>
    <cellStyle name="Comma 3 3 3 2 9 7 10" xfId="22092" xr:uid="{8AF5D042-C598-48CE-83EA-16C1082D8E55}"/>
    <cellStyle name="Comma 3 3 3 2 9 7 2" xfId="7908" xr:uid="{A6BCC1F4-0EB2-4FEA-A0F8-F6B74A2C9065}"/>
    <cellStyle name="Comma 3 3 3 2 9 7 2 2" xfId="19466" xr:uid="{2515BC1C-A7CF-43EA-AB44-1A13E4225B0F}"/>
    <cellStyle name="Comma 3 3 3 2 9 7 2 2 2" xfId="48873" xr:uid="{41D740EC-97DE-4569-BAEC-4B00C6E551C5}"/>
    <cellStyle name="Comma 3 3 3 2 9 7 2 2 3" xfId="29970" xr:uid="{00F6A164-1516-4937-9D3D-7856CF6A0932}"/>
    <cellStyle name="Comma 3 3 3 2 9 7 2 3" xfId="35483" xr:uid="{15AD924D-E96A-4797-A97F-F760BFB3B987}"/>
    <cellStyle name="Comma 3 3 3 2 9 7 2 4" xfId="24718" xr:uid="{6933A610-4380-4DC9-B62D-E5E91200BC4F}"/>
    <cellStyle name="Comma 3 3 3 2 9 7 3" xfId="5283" xr:uid="{068C6561-8D3E-4EE9-ADAF-159D0918DE8A}"/>
    <cellStyle name="Comma 3 3 3 2 9 7 3 2" xfId="51499" xr:uid="{9E345F93-29BE-463E-8AAE-700025E45CF3}"/>
    <cellStyle name="Comma 3 3 3 2 9 7 3 3" xfId="38109" xr:uid="{EA0D9E6A-6ECA-49BA-AA17-BA96101256AB}"/>
    <cellStyle name="Comma 3 3 3 2 9 7 3 4" xfId="27344" xr:uid="{C95749B3-2FCF-433B-9705-7D4DA75F58BE}"/>
    <cellStyle name="Comma 3 3 3 2 9 7 4" xfId="10534" xr:uid="{033F0E95-B561-4B24-BC26-7355248AB503}"/>
    <cellStyle name="Comma 3 3 3 2 9 7 4 2" xfId="54125" xr:uid="{170D9457-D2C6-4A86-A086-AD0A4C74DC75}"/>
    <cellStyle name="Comma 3 3 3 2 9 7 4 3" xfId="40735" xr:uid="{6AA135BE-20BB-4645-9012-1A8389D9CB37}"/>
    <cellStyle name="Comma 3 3 3 2 9 7 5" xfId="13160" xr:uid="{52A0D9C4-E652-441B-BC4E-B81034234CE4}"/>
    <cellStyle name="Comma 3 3 3 2 9 7 5 2" xfId="56750" xr:uid="{57428B72-5A37-43A4-8A9D-C2673A0A8DCB}"/>
    <cellStyle name="Comma 3 3 3 2 9 7 5 3" xfId="43360" xr:uid="{10FF59C9-CCFA-4529-9218-F83333B08CC0}"/>
    <cellStyle name="Comma 3 3 3 2 9 7 6" xfId="16313" xr:uid="{6D210D25-086C-486D-878E-06C7C67E76C6}"/>
    <cellStyle name="Comma 3 3 3 2 9 7 6 2" xfId="45986" xr:uid="{2292A449-7868-49DA-A8A0-CFE1CADC3671}"/>
    <cellStyle name="Comma 3 3 3 2 9 7 7" xfId="59376" xr:uid="{57A83095-6522-483E-A662-B00C200B9EA2}"/>
    <cellStyle name="Comma 3 3 3 2 9 7 8" xfId="62003" xr:uid="{2D21E99C-50CD-460C-80FD-1FC415541C5E}"/>
    <cellStyle name="Comma 3 3 3 2 9 7 9" xfId="32596" xr:uid="{FEC346E4-C2EC-47AA-850F-C1D7D53EAAA1}"/>
    <cellStyle name="Comma 3 3 3 2 9 8" xfId="5544" xr:uid="{8F1DA0D0-B0B3-4748-9A32-88BEB062FDA1}"/>
    <cellStyle name="Comma 3 3 3 2 9 8 2" xfId="17102" xr:uid="{56D97CAC-BF88-4BC5-82A7-1AC2B7662B64}"/>
    <cellStyle name="Comma 3 3 3 2 9 8 2 2" xfId="46248" xr:uid="{3F2F59CE-433A-46F1-82A6-180B71CADFAB}"/>
    <cellStyle name="Comma 3 3 3 2 9 8 2 3" xfId="27606" xr:uid="{37E423B8-9C73-4073-8AB5-A98362835AA7}"/>
    <cellStyle name="Comma 3 3 3 2 9 8 3" xfId="13949" xr:uid="{47584DA7-B6DE-4C3D-868C-B10EA6D7A406}"/>
    <cellStyle name="Comma 3 3 3 2 9 8 3 2" xfId="32858" xr:uid="{408FBE0E-1FE4-4A20-9F01-8907D9A51ACD}"/>
    <cellStyle name="Comma 3 3 3 2 9 8 4" xfId="22354" xr:uid="{2C7B6CCF-404D-41DF-8890-854520DE097C}"/>
    <cellStyle name="Comma 3 3 3 2 9 9" xfId="2919" xr:uid="{47BC5C17-3E9D-431A-83C5-3F5847A4C929}"/>
    <cellStyle name="Comma 3 3 3 2 9 9 2" xfId="16574" xr:uid="{44BB6BD6-03F2-45F3-8482-69FDE283EF2E}"/>
    <cellStyle name="Comma 3 3 3 2 9 9 2 2" xfId="46509" xr:uid="{FCEADBA6-4786-4CC2-A059-E4A614138702}"/>
    <cellStyle name="Comma 3 3 3 2 9 9 3" xfId="33119" xr:uid="{8D9630CD-0C76-40A7-BE8F-F58AC506F88F}"/>
    <cellStyle name="Comma 3 3 3 2 9 9 4" xfId="24980" xr:uid="{0B0A185C-B830-4CFA-84D1-8EAA34943C19}"/>
    <cellStyle name="Comma 3 3 3 20" xfId="7917" xr:uid="{57651960-84FB-4DB2-ABC9-22684BF0F6F8}"/>
    <cellStyle name="Comma 3 3 3 20 2" xfId="48882" xr:uid="{562C041A-1463-4731-95BD-83F7BE2AF4FD}"/>
    <cellStyle name="Comma 3 3 3 20 3" xfId="35492" xr:uid="{1C18E26A-1F09-4E67-B487-601703DE0150}"/>
    <cellStyle name="Comma 3 3 3 21" xfId="10543" xr:uid="{1AFA0986-9235-4885-BE80-48971880009E}"/>
    <cellStyle name="Comma 3 3 3 21 2" xfId="51508" xr:uid="{E59703AB-1F92-4E14-9250-F856916ABA1A}"/>
    <cellStyle name="Comma 3 3 3 21 3" xfId="38118" xr:uid="{48847000-88A4-463A-B3B5-04F9A5FE37B0}"/>
    <cellStyle name="Comma 3 3 3 22" xfId="13169" xr:uid="{94F8A442-2F1D-486A-944F-A3D368CFEBFD}"/>
    <cellStyle name="Comma 3 3 3 22 2" xfId="54134" xr:uid="{D286A9B8-9206-4767-AC59-60A64902ECFA}"/>
    <cellStyle name="Comma 3 3 3 22 3" xfId="40744" xr:uid="{F82766E5-19B0-4E0A-9507-1D18A2F14A85}"/>
    <cellStyle name="Comma 3 3 3 23" xfId="43369" xr:uid="{70360B9D-C322-4632-8659-407FA35957DE}"/>
    <cellStyle name="Comma 3 3 3 24" xfId="56759" xr:uid="{A55E45AE-8845-4587-B780-670F33A61291}"/>
    <cellStyle name="Comma 3 3 3 25" xfId="59386" xr:uid="{D68BB176-223A-418E-9F1B-D74E6BA0FB26}"/>
    <cellStyle name="Comma 3 3 3 26" xfId="29980" xr:uid="{03EF768A-F4E0-40C4-A6D7-161AA9B9DE1F}"/>
    <cellStyle name="Comma 3 3 3 27" xfId="19476" xr:uid="{C7348ADF-F90C-45DA-B7DB-1481A04F1068}"/>
    <cellStyle name="Comma 3 3 3 3" xfId="52" xr:uid="{00000000-0005-0000-0000-000029010000}"/>
    <cellStyle name="Comma 3 3 3 3 10" xfId="5306" xr:uid="{2AF9ACC2-1E45-47AA-B910-2E4321236B2F}"/>
    <cellStyle name="Comma 3 3 3 3 10 2" xfId="16864" xr:uid="{9238ECB6-183D-4FDB-BC96-BF0E452C092C}"/>
    <cellStyle name="Comma 3 3 3 3 10 2 2" xfId="46010" xr:uid="{A7170A49-C36D-45B8-8484-54BBE31AC313}"/>
    <cellStyle name="Comma 3 3 3 3 10 2 3" xfId="27368" xr:uid="{923A07F2-E174-4E3A-B374-2547C09D2055}"/>
    <cellStyle name="Comma 3 3 3 3 10 3" xfId="13711" xr:uid="{1B5823AF-E09A-40FA-BF78-2D47E8A35706}"/>
    <cellStyle name="Comma 3 3 3 3 10 3 2" xfId="32620" xr:uid="{DC1221EE-636C-4CBA-B7EB-4CFFBC623E0C}"/>
    <cellStyle name="Comma 3 3 3 3 10 4" xfId="22116" xr:uid="{38E78E4E-C453-43AD-B674-26A72B8D73E8}"/>
    <cellStyle name="Comma 3 3 3 3 11" xfId="2681" xr:uid="{372D0F80-7015-4800-BA43-9315FE6F6E13}"/>
    <cellStyle name="Comma 3 3 3 3 11 2" xfId="16336" xr:uid="{4978525C-B2A2-449D-A329-DA7D663EE1B8}"/>
    <cellStyle name="Comma 3 3 3 3 11 2 2" xfId="46271" xr:uid="{FCC65F64-4D6E-4968-AF5E-BC2C44702AFD}"/>
    <cellStyle name="Comma 3 3 3 3 11 3" xfId="32881" xr:uid="{5E81F5B2-80B1-4DEC-AE95-C55488299D5D}"/>
    <cellStyle name="Comma 3 3 3 3 11 4" xfId="24742" xr:uid="{C2D70FEA-5A86-4F50-A44D-2A0760CC263B}"/>
    <cellStyle name="Comma 3 3 3 3 12" xfId="7932" xr:uid="{59BC8125-C057-4786-9317-7002B7A10B11}"/>
    <cellStyle name="Comma 3 3 3 3 12 2" xfId="48897" xr:uid="{30253127-2654-4E35-A3A4-1C87FFF757B4}"/>
    <cellStyle name="Comma 3 3 3 3 12 3" xfId="35507" xr:uid="{2827DAA1-132A-4459-8F6B-A105F73716CE}"/>
    <cellStyle name="Comma 3 3 3 3 13" xfId="10558" xr:uid="{D96A9E96-E176-4543-8ADD-ABD34AD216C4}"/>
    <cellStyle name="Comma 3 3 3 3 13 2" xfId="51523" xr:uid="{DFC3491C-CFBC-4109-9A66-F4CBCC69A567}"/>
    <cellStyle name="Comma 3 3 3 3 13 3" xfId="38133" xr:uid="{4100818F-A2BC-4386-89E0-8BF93C3CE358}"/>
    <cellStyle name="Comma 3 3 3 3 14" xfId="13183" xr:uid="{504C57F7-047C-4EC2-B436-4FE0A450D015}"/>
    <cellStyle name="Comma 3 3 3 3 14 2" xfId="54148" xr:uid="{9AD3A876-32FE-4DA7-A946-5CEA87831A41}"/>
    <cellStyle name="Comma 3 3 3 3 14 3" xfId="40758" xr:uid="{F881EE6E-0879-4A74-9AE5-FADED7CD9CEE}"/>
    <cellStyle name="Comma 3 3 3 3 15" xfId="43384" xr:uid="{97D70C85-4F83-41B1-830A-025FCDB365DB}"/>
    <cellStyle name="Comma 3 3 3 3 16" xfId="56774" xr:uid="{C3168163-7ACF-4EBD-82D1-05EFE56D48AF}"/>
    <cellStyle name="Comma 3 3 3 3 17" xfId="59401" xr:uid="{B30A1EEB-F457-4F85-9800-CD1CCEC6058F}"/>
    <cellStyle name="Comma 3 3 3 3 18" xfId="29994" xr:uid="{D31BCC37-84C3-443B-91AF-AEDE82776721}"/>
    <cellStyle name="Comma 3 3 3 3 19" xfId="19490" xr:uid="{457321D9-01CC-45AF-9B52-9DCF63A60715}"/>
    <cellStyle name="Comma 3 3 3 3 2" xfId="160" xr:uid="{00000000-0005-0000-0000-00002A010000}"/>
    <cellStyle name="Comma 3 3 3 3 2 10" xfId="8040" xr:uid="{2F7BE7B1-25A0-4AFB-AF8E-AEDF25B5607B}"/>
    <cellStyle name="Comma 3 3 3 3 2 10 2" xfId="49005" xr:uid="{02ADFB13-DB03-41B6-AEB6-9E6DEABBDEFD}"/>
    <cellStyle name="Comma 3 3 3 3 2 10 3" xfId="35615" xr:uid="{9369EEFF-FC48-4802-B0C5-0DE666B84DCF}"/>
    <cellStyle name="Comma 3 3 3 3 2 11" xfId="10666" xr:uid="{D8FCB4DE-CF66-4688-9D47-F3D04CF39DCF}"/>
    <cellStyle name="Comma 3 3 3 3 2 11 2" xfId="51631" xr:uid="{2A62F2F8-47CE-40B7-A258-9F143021B7D7}"/>
    <cellStyle name="Comma 3 3 3 3 2 11 3" xfId="38241" xr:uid="{6450A7F9-6BF5-49B3-94CA-8DB5C854A733}"/>
    <cellStyle name="Comma 3 3 3 3 2 12" xfId="13291" xr:uid="{6AAD8959-1964-41B1-AAC1-83AFCEF5879A}"/>
    <cellStyle name="Comma 3 3 3 3 2 12 2" xfId="54256" xr:uid="{E4B65A92-8522-4189-9A19-2D97472DFD67}"/>
    <cellStyle name="Comma 3 3 3 3 2 12 3" xfId="40866" xr:uid="{3027AB6D-5FEE-4CAA-B260-01FFB0A695F4}"/>
    <cellStyle name="Comma 3 3 3 3 2 13" xfId="43492" xr:uid="{C147413D-C8C0-4848-80D6-896B44DF7656}"/>
    <cellStyle name="Comma 3 3 3 3 2 14" xfId="56882" xr:uid="{8F30286D-C8FC-4184-B882-D8D629C4DE2A}"/>
    <cellStyle name="Comma 3 3 3 3 2 15" xfId="59509" xr:uid="{0A2784F0-857D-444D-834A-B121B81108EB}"/>
    <cellStyle name="Comma 3 3 3 3 2 16" xfId="30102" xr:uid="{A2025595-1AD0-4A02-8A26-E5ECCE6A045F}"/>
    <cellStyle name="Comma 3 3 3 3 2 17" xfId="19598" xr:uid="{4247E92E-F144-4C76-8536-1C91C0AAA63D}"/>
    <cellStyle name="Comma 3 3 3 3 2 2" xfId="421" xr:uid="{00000000-0005-0000-0000-00002B010000}"/>
    <cellStyle name="Comma 3 3 3 3 2 2 10" xfId="30362" xr:uid="{46D1B93F-A1B7-4B49-B5C3-35756CF8EDC1}"/>
    <cellStyle name="Comma 3 3 3 3 2 2 11" xfId="19858" xr:uid="{3E58793B-B30A-45E3-A276-D72FDEFBBFC1}"/>
    <cellStyle name="Comma 3 3 3 3 2 2 2" xfId="1744" xr:uid="{4602CDFF-750A-425E-AC79-C969E80DDD08}"/>
    <cellStyle name="Comma 3 3 3 3 2 2 2 10" xfId="21180" xr:uid="{BF1EAEE9-7AE2-44AF-B0AD-026F4B31D4F0}"/>
    <cellStyle name="Comma 3 3 3 3 2 2 2 2" xfId="6996" xr:uid="{4A201B5D-2819-4266-B164-0A548E21DBDD}"/>
    <cellStyle name="Comma 3 3 3 3 2 2 2 2 2" xfId="18554" xr:uid="{9DCFAFDA-35DB-420B-B4E2-F740825EA587}"/>
    <cellStyle name="Comma 3 3 3 3 2 2 2 2 2 2" xfId="47961" xr:uid="{7A80257F-ADE1-4F1B-8F74-96E748317C96}"/>
    <cellStyle name="Comma 3 3 3 3 2 2 2 2 2 3" xfId="29058" xr:uid="{25650D2B-6CEE-4979-9C11-0893BC3FADEA}"/>
    <cellStyle name="Comma 3 3 3 3 2 2 2 2 3" xfId="34571" xr:uid="{4B5A5CF9-DDDA-4289-8374-FD993013C01F}"/>
    <cellStyle name="Comma 3 3 3 3 2 2 2 2 4" xfId="23806" xr:uid="{57CE5759-2BD3-46F8-844F-B8857B6D61F1}"/>
    <cellStyle name="Comma 3 3 3 3 2 2 2 3" xfId="4371" xr:uid="{6A648E3D-A234-4878-94FC-3079D753BC99}"/>
    <cellStyle name="Comma 3 3 3 3 2 2 2 3 2" xfId="50587" xr:uid="{48639633-A85F-4801-8A1B-59B9A0E1D115}"/>
    <cellStyle name="Comma 3 3 3 3 2 2 2 3 3" xfId="37197" xr:uid="{012D1222-9AAD-4AE0-9B4C-2370FD623695}"/>
    <cellStyle name="Comma 3 3 3 3 2 2 2 3 4" xfId="26432" xr:uid="{379A3EA1-B0A9-48E5-BD3F-251342AF6CC5}"/>
    <cellStyle name="Comma 3 3 3 3 2 2 2 4" xfId="9622" xr:uid="{9C250CF9-8133-457D-BF29-D8F73A4BA177}"/>
    <cellStyle name="Comma 3 3 3 3 2 2 2 4 2" xfId="53213" xr:uid="{1A3CF4C2-7452-4434-BA19-5E8C86D97D5F}"/>
    <cellStyle name="Comma 3 3 3 3 2 2 2 4 3" xfId="39823" xr:uid="{FF249CC7-76CA-4FA8-A781-B911CD04D2E5}"/>
    <cellStyle name="Comma 3 3 3 3 2 2 2 5" xfId="12248" xr:uid="{8DAA7914-F3F7-4B1A-94FC-6BEC35C3197F}"/>
    <cellStyle name="Comma 3 3 3 3 2 2 2 5 2" xfId="55838" xr:uid="{79A09FEB-D8AF-4F70-9B55-A1E106E7D4A4}"/>
    <cellStyle name="Comma 3 3 3 3 2 2 2 5 3" xfId="42448" xr:uid="{BA260AF6-C894-4482-95FD-D975087B463D}"/>
    <cellStyle name="Comma 3 3 3 3 2 2 2 6" xfId="15401" xr:uid="{BA4FC32F-BEF2-460C-8EBA-33480873824D}"/>
    <cellStyle name="Comma 3 3 3 3 2 2 2 6 2" xfId="45074" xr:uid="{1CDB3370-B83D-4955-9C17-3717A0083C75}"/>
    <cellStyle name="Comma 3 3 3 3 2 2 2 7" xfId="58464" xr:uid="{72911EE1-5B83-4596-B8D7-3B8E11FCAD34}"/>
    <cellStyle name="Comma 3 3 3 3 2 2 2 8" xfId="61091" xr:uid="{17AF2656-6313-4D06-8C33-EBB0D11F66B3}"/>
    <cellStyle name="Comma 3 3 3 3 2 2 2 9" xfId="31684" xr:uid="{C27A539D-9E87-4D6B-88C3-8ED32846C962}"/>
    <cellStyle name="Comma 3 3 3 3 2 2 3" xfId="5674" xr:uid="{86987693-313D-4252-965A-6B0062DC633A}"/>
    <cellStyle name="Comma 3 3 3 3 2 2 3 2" xfId="17232" xr:uid="{3499E2A3-08C9-4024-9546-FA48C7775A8E}"/>
    <cellStyle name="Comma 3 3 3 3 2 2 3 2 2" xfId="46639" xr:uid="{A13D1BD1-5529-46F0-8BFA-F0D81F60E5D8}"/>
    <cellStyle name="Comma 3 3 3 3 2 2 3 2 3" xfId="27736" xr:uid="{529DFD9D-DD3B-49A8-AA6B-4ED0CBC23677}"/>
    <cellStyle name="Comma 3 3 3 3 2 2 3 3" xfId="14079" xr:uid="{CC17CFCF-2BFD-47F2-B687-D364CE248AFF}"/>
    <cellStyle name="Comma 3 3 3 3 2 2 3 3 2" xfId="33249" xr:uid="{A0F31B05-D9DD-4DA8-9F70-33FD5E49C66A}"/>
    <cellStyle name="Comma 3 3 3 3 2 2 3 4" xfId="22484" xr:uid="{F497A88E-AAA6-4A41-83C8-F3C14719F612}"/>
    <cellStyle name="Comma 3 3 3 3 2 2 4" xfId="3049" xr:uid="{99F0BB27-E78A-4B47-A8EA-A1F86AD63233}"/>
    <cellStyle name="Comma 3 3 3 3 2 2 4 2" xfId="16704" xr:uid="{D16C18A0-975D-4E4C-BCDF-B51638E9C848}"/>
    <cellStyle name="Comma 3 3 3 3 2 2 4 2 2" xfId="49265" xr:uid="{AF6E2647-B202-4977-9C52-A4E8C2D4F86E}"/>
    <cellStyle name="Comma 3 3 3 3 2 2 4 3" xfId="35875" xr:uid="{F0AF5B8F-66B4-4554-AA2A-87BC5A95B7F4}"/>
    <cellStyle name="Comma 3 3 3 3 2 2 4 4" xfId="25110" xr:uid="{2A1E02FE-9200-4734-A210-C148590A6B24}"/>
    <cellStyle name="Comma 3 3 3 3 2 2 5" xfId="8300" xr:uid="{0D28D48F-607D-4D90-8655-A44873732F25}"/>
    <cellStyle name="Comma 3 3 3 3 2 2 5 2" xfId="51891" xr:uid="{5078D87B-B95F-4E9E-A2BE-010613DA6F80}"/>
    <cellStyle name="Comma 3 3 3 3 2 2 5 3" xfId="38501" xr:uid="{3AD7BE17-B44D-41CE-B51B-05867F86AA97}"/>
    <cellStyle name="Comma 3 3 3 3 2 2 6" xfId="10926" xr:uid="{83428341-0FB3-4A50-80DC-B6E2370358E5}"/>
    <cellStyle name="Comma 3 3 3 3 2 2 6 2" xfId="54516" xr:uid="{9546DDE0-0917-4C71-90B4-CA23F2AAC457}"/>
    <cellStyle name="Comma 3 3 3 3 2 2 6 3" xfId="41126" xr:uid="{C63575DC-B739-4047-961A-50DFA60F65C6}"/>
    <cellStyle name="Comma 3 3 3 3 2 2 7" xfId="13551" xr:uid="{6A0A2C6B-007E-490E-9972-EF8F7F25A575}"/>
    <cellStyle name="Comma 3 3 3 3 2 2 7 2" xfId="43752" xr:uid="{9F51A71D-AB57-4A1D-A99D-ECA4D5BB5A2A}"/>
    <cellStyle name="Comma 3 3 3 3 2 2 8" xfId="57142" xr:uid="{0E1E6CCE-7FD7-40DF-877C-4DB8D67C5F8A}"/>
    <cellStyle name="Comma 3 3 3 3 2 2 9" xfId="59769" xr:uid="{E2EBDF17-CCA6-4183-B115-FE108EA63C9E}"/>
    <cellStyle name="Comma 3 3 3 3 2 3" xfId="681" xr:uid="{00000000-0005-0000-0000-00002C010000}"/>
    <cellStyle name="Comma 3 3 3 3 2 3 10" xfId="30622" xr:uid="{8B287EB1-65D8-4768-A507-FB5C5B73F094}"/>
    <cellStyle name="Comma 3 3 3 3 2 3 11" xfId="20118" xr:uid="{CC30E728-485B-4B78-B23A-3359F9614D00}"/>
    <cellStyle name="Comma 3 3 3 3 2 3 2" xfId="2004" xr:uid="{BFECCB23-7F32-4762-8B56-5F44EE6E4D76}"/>
    <cellStyle name="Comma 3 3 3 3 2 3 2 10" xfId="21440" xr:uid="{0BBDC9D3-DD7F-40A1-A63A-0F916F68AC90}"/>
    <cellStyle name="Comma 3 3 3 3 2 3 2 2" xfId="7256" xr:uid="{DCDDD792-B25D-4629-B36C-E885A2213F63}"/>
    <cellStyle name="Comma 3 3 3 3 2 3 2 2 2" xfId="18814" xr:uid="{6EE4F3E3-ADEB-4DD4-9E18-CDCB43FA294B}"/>
    <cellStyle name="Comma 3 3 3 3 2 3 2 2 2 2" xfId="48221" xr:uid="{7FDE5627-DA17-4370-8B69-332C774D8C0E}"/>
    <cellStyle name="Comma 3 3 3 3 2 3 2 2 2 3" xfId="29318" xr:uid="{6C02127B-5371-4757-BCC3-FB56AC9CB469}"/>
    <cellStyle name="Comma 3 3 3 3 2 3 2 2 3" xfId="34831" xr:uid="{8BDE9090-E774-4711-B7F5-1586CAEC13D0}"/>
    <cellStyle name="Comma 3 3 3 3 2 3 2 2 4" xfId="24066" xr:uid="{B11DBAFD-84DA-4C5B-BCA2-71CD40AFDF83}"/>
    <cellStyle name="Comma 3 3 3 3 2 3 2 3" xfId="4631" xr:uid="{39486BF0-A802-4899-956A-BA7500554BBB}"/>
    <cellStyle name="Comma 3 3 3 3 2 3 2 3 2" xfId="50847" xr:uid="{54E2E1D9-6CD2-419D-A11B-8C4A24009936}"/>
    <cellStyle name="Comma 3 3 3 3 2 3 2 3 3" xfId="37457" xr:uid="{7AD7A182-D34F-4194-A4A5-4ACA953ACF10}"/>
    <cellStyle name="Comma 3 3 3 3 2 3 2 3 4" xfId="26692" xr:uid="{56F13EEA-BBC7-4697-BD60-988415B1F078}"/>
    <cellStyle name="Comma 3 3 3 3 2 3 2 4" xfId="9882" xr:uid="{98E73942-60D8-4FA7-865D-4C9F2193C293}"/>
    <cellStyle name="Comma 3 3 3 3 2 3 2 4 2" xfId="53473" xr:uid="{C702C845-291D-4495-B72E-5CF797DDB8A7}"/>
    <cellStyle name="Comma 3 3 3 3 2 3 2 4 3" xfId="40083" xr:uid="{F20506F4-27FB-41CF-96E9-D6CA50C55310}"/>
    <cellStyle name="Comma 3 3 3 3 2 3 2 5" xfId="12508" xr:uid="{078C53A6-AF47-4684-B0D8-28ADBBDAF5E8}"/>
    <cellStyle name="Comma 3 3 3 3 2 3 2 5 2" xfId="56098" xr:uid="{C0FC4400-856A-4ABD-A1D9-A6C8DF177FF9}"/>
    <cellStyle name="Comma 3 3 3 3 2 3 2 5 3" xfId="42708" xr:uid="{CEB0180B-0CE2-4E81-9D53-8894D018B73B}"/>
    <cellStyle name="Comma 3 3 3 3 2 3 2 6" xfId="15661" xr:uid="{1C180A97-40E8-4A27-A758-C66A151983A5}"/>
    <cellStyle name="Comma 3 3 3 3 2 3 2 6 2" xfId="45334" xr:uid="{DD2D9EBB-A4DB-4AD3-AA11-5E7F58B1C278}"/>
    <cellStyle name="Comma 3 3 3 3 2 3 2 7" xfId="58724" xr:uid="{41E89114-D63F-4330-97BF-AD64FAD9EC87}"/>
    <cellStyle name="Comma 3 3 3 3 2 3 2 8" xfId="61351" xr:uid="{7818C886-0062-4D83-8A66-8A0C5602782D}"/>
    <cellStyle name="Comma 3 3 3 3 2 3 2 9" xfId="31944" xr:uid="{AC8EB287-53B5-4A0E-9999-16FB04C2A1D0}"/>
    <cellStyle name="Comma 3 3 3 3 2 3 3" xfId="5934" xr:uid="{DAE139F5-FD3E-4327-990B-FB7F845E977A}"/>
    <cellStyle name="Comma 3 3 3 3 2 3 3 2" xfId="17492" xr:uid="{E03549F7-E571-4BD0-93EA-8FDEA1CE5194}"/>
    <cellStyle name="Comma 3 3 3 3 2 3 3 2 2" xfId="46899" xr:uid="{8B004B5C-82A2-496F-A1A2-1105522E57AA}"/>
    <cellStyle name="Comma 3 3 3 3 2 3 3 2 3" xfId="27996" xr:uid="{B4081723-9364-4073-ABF0-52038867B595}"/>
    <cellStyle name="Comma 3 3 3 3 2 3 3 3" xfId="33509" xr:uid="{AB692AF5-389A-4ECA-9399-F77EF4D89ECF}"/>
    <cellStyle name="Comma 3 3 3 3 2 3 3 4" xfId="22744" xr:uid="{7B91FC4D-9330-4E21-8D42-7AF931AFE842}"/>
    <cellStyle name="Comma 3 3 3 3 2 3 4" xfId="3309" xr:uid="{63CD4610-7F50-4FD2-A490-9599A56AA16B}"/>
    <cellStyle name="Comma 3 3 3 3 2 3 4 2" xfId="49525" xr:uid="{95EF5C81-693E-4DCA-8BDB-67B01EB15E97}"/>
    <cellStyle name="Comma 3 3 3 3 2 3 4 3" xfId="36135" xr:uid="{D322F6D5-F931-4F3D-8031-88047035C146}"/>
    <cellStyle name="Comma 3 3 3 3 2 3 4 4" xfId="25370" xr:uid="{4D7293CA-29A8-439D-B281-D83FD496A8FD}"/>
    <cellStyle name="Comma 3 3 3 3 2 3 5" xfId="8560" xr:uid="{B0C3AFE1-2485-4D55-A8D3-5EC66863F581}"/>
    <cellStyle name="Comma 3 3 3 3 2 3 5 2" xfId="52151" xr:uid="{6646FA2A-F322-4C03-B243-1AFA330C25D5}"/>
    <cellStyle name="Comma 3 3 3 3 2 3 5 3" xfId="38761" xr:uid="{A0663B45-4F4E-4F4C-B394-B670CB42553A}"/>
    <cellStyle name="Comma 3 3 3 3 2 3 6" xfId="11186" xr:uid="{2FE4BA1A-725D-44C3-9574-EC05E771C424}"/>
    <cellStyle name="Comma 3 3 3 3 2 3 6 2" xfId="54776" xr:uid="{06892A1B-C763-447C-9E75-F1C6A0821470}"/>
    <cellStyle name="Comma 3 3 3 3 2 3 6 3" xfId="41386" xr:uid="{90A5F622-8667-4176-B97A-1D886D1CB43F}"/>
    <cellStyle name="Comma 3 3 3 3 2 3 7" xfId="14339" xr:uid="{EBC0382C-D311-4F9B-947F-11F8914C622A}"/>
    <cellStyle name="Comma 3 3 3 3 2 3 7 2" xfId="44012" xr:uid="{34865B2D-CBBD-445F-8E7B-09DAAAC5E86C}"/>
    <cellStyle name="Comma 3 3 3 3 2 3 8" xfId="57402" xr:uid="{8209CB43-2973-4AE8-ABDA-AD3F7D8B176C}"/>
    <cellStyle name="Comma 3 3 3 3 2 3 9" xfId="60029" xr:uid="{9B3211B3-0ADC-458C-B677-DE312DBB2349}"/>
    <cellStyle name="Comma 3 3 3 3 2 4" xfId="941" xr:uid="{00000000-0005-0000-0000-00002D010000}"/>
    <cellStyle name="Comma 3 3 3 3 2 4 10" xfId="30882" xr:uid="{0C82F040-78CE-4E02-B32B-BB8E5071ABBA}"/>
    <cellStyle name="Comma 3 3 3 3 2 4 11" xfId="20378" xr:uid="{3296515B-3DF1-4DB4-B5FC-1D314223E0B9}"/>
    <cellStyle name="Comma 3 3 3 3 2 4 2" xfId="2264" xr:uid="{894996A8-E51A-40F9-B4E3-CB0776B36087}"/>
    <cellStyle name="Comma 3 3 3 3 2 4 2 10" xfId="21700" xr:uid="{EC9CAB47-D8CE-4ADB-B7F1-019C431734B0}"/>
    <cellStyle name="Comma 3 3 3 3 2 4 2 2" xfId="7516" xr:uid="{2EF1C549-B7C5-492F-8243-6AE6196AD7A4}"/>
    <cellStyle name="Comma 3 3 3 3 2 4 2 2 2" xfId="19074" xr:uid="{4E1AA56E-3CD5-459F-9160-800E50B49035}"/>
    <cellStyle name="Comma 3 3 3 3 2 4 2 2 2 2" xfId="48481" xr:uid="{2545CE07-6CC2-4794-8500-735E770088CE}"/>
    <cellStyle name="Comma 3 3 3 3 2 4 2 2 2 3" xfId="29578" xr:uid="{F4D7ED22-41E1-43E0-A931-30721A721D99}"/>
    <cellStyle name="Comma 3 3 3 3 2 4 2 2 3" xfId="35091" xr:uid="{CB3E043A-1553-4D65-AEBF-1718AA3B684E}"/>
    <cellStyle name="Comma 3 3 3 3 2 4 2 2 4" xfId="24326" xr:uid="{5EB41A89-0F0B-4E40-B85B-135D715D9645}"/>
    <cellStyle name="Comma 3 3 3 3 2 4 2 3" xfId="4891" xr:uid="{B28ACA55-4EAA-4750-A341-EA94074BDC39}"/>
    <cellStyle name="Comma 3 3 3 3 2 4 2 3 2" xfId="51107" xr:uid="{B42A8DF2-241E-4F99-88DB-D89344A81736}"/>
    <cellStyle name="Comma 3 3 3 3 2 4 2 3 3" xfId="37717" xr:uid="{D5291054-90AB-47F4-B987-99CE8ED52D39}"/>
    <cellStyle name="Comma 3 3 3 3 2 4 2 3 4" xfId="26952" xr:uid="{B3A750C5-378E-4FD3-9F6C-6C35F9906368}"/>
    <cellStyle name="Comma 3 3 3 3 2 4 2 4" xfId="10142" xr:uid="{4F0F7236-CE41-4DFD-8905-16E12FFA78D6}"/>
    <cellStyle name="Comma 3 3 3 3 2 4 2 4 2" xfId="53733" xr:uid="{C81C8BBA-494D-460E-A715-06290B077859}"/>
    <cellStyle name="Comma 3 3 3 3 2 4 2 4 3" xfId="40343" xr:uid="{4C7D6F3B-56EC-4DFF-8530-8EC05FC6171B}"/>
    <cellStyle name="Comma 3 3 3 3 2 4 2 5" xfId="12768" xr:uid="{1D5056BC-C413-42F5-8170-D961FC0A67E6}"/>
    <cellStyle name="Comma 3 3 3 3 2 4 2 5 2" xfId="56358" xr:uid="{175AA554-7F9F-4B99-8A96-F6E7BC254D72}"/>
    <cellStyle name="Comma 3 3 3 3 2 4 2 5 3" xfId="42968" xr:uid="{7CC83892-8494-4FFB-885B-927C76403B27}"/>
    <cellStyle name="Comma 3 3 3 3 2 4 2 6" xfId="15921" xr:uid="{4207F6D2-3D3F-44CF-8B9E-AFC4E350A02A}"/>
    <cellStyle name="Comma 3 3 3 3 2 4 2 6 2" xfId="45594" xr:uid="{BA4F9DDE-981C-44C5-BB05-F9F5C8495BBB}"/>
    <cellStyle name="Comma 3 3 3 3 2 4 2 7" xfId="58984" xr:uid="{A24C1EAA-4D0D-4EBF-ABCD-FBFC686EC830}"/>
    <cellStyle name="Comma 3 3 3 3 2 4 2 8" xfId="61611" xr:uid="{0DE65466-1046-481A-AEFB-3BDD04E2DE40}"/>
    <cellStyle name="Comma 3 3 3 3 2 4 2 9" xfId="32204" xr:uid="{1F896949-D642-4766-8682-C93CA1FB63C0}"/>
    <cellStyle name="Comma 3 3 3 3 2 4 3" xfId="6194" xr:uid="{08C6231A-C4C3-4B57-9D4C-DC4371AD6362}"/>
    <cellStyle name="Comma 3 3 3 3 2 4 3 2" xfId="17752" xr:uid="{81FA2DAC-0080-4390-8DD3-69F832FA612B}"/>
    <cellStyle name="Comma 3 3 3 3 2 4 3 2 2" xfId="47159" xr:uid="{27D4E9DE-4C4E-42B6-A4ED-623831F35F57}"/>
    <cellStyle name="Comma 3 3 3 3 2 4 3 2 3" xfId="28256" xr:uid="{A45C528D-B924-4975-BAE8-AEA03553FB1C}"/>
    <cellStyle name="Comma 3 3 3 3 2 4 3 3" xfId="33769" xr:uid="{93BA69E6-D91C-4B80-A8F6-B072862B91E3}"/>
    <cellStyle name="Comma 3 3 3 3 2 4 3 4" xfId="23004" xr:uid="{4622651F-D5D5-4F5A-871B-564D4B3297AC}"/>
    <cellStyle name="Comma 3 3 3 3 2 4 4" xfId="3569" xr:uid="{AC7827C7-91B1-4A9A-82EE-DB90433BE2AE}"/>
    <cellStyle name="Comma 3 3 3 3 2 4 4 2" xfId="49785" xr:uid="{3BD2803E-86AF-4A9C-A3A6-574627B41A00}"/>
    <cellStyle name="Comma 3 3 3 3 2 4 4 3" xfId="36395" xr:uid="{F21EA7D7-D796-421D-B49E-8BF3DD065A68}"/>
    <cellStyle name="Comma 3 3 3 3 2 4 4 4" xfId="25630" xr:uid="{EA80ECD7-63CC-4FE8-AE6A-0F9511C25AFD}"/>
    <cellStyle name="Comma 3 3 3 3 2 4 5" xfId="8820" xr:uid="{F85A7695-24B1-44E8-BD44-9E1E22EBE183}"/>
    <cellStyle name="Comma 3 3 3 3 2 4 5 2" xfId="52411" xr:uid="{B85D0380-FC23-4868-8DAB-6B543B4408BD}"/>
    <cellStyle name="Comma 3 3 3 3 2 4 5 3" xfId="39021" xr:uid="{6A0DBC30-F962-4721-AD21-070EDAD62232}"/>
    <cellStyle name="Comma 3 3 3 3 2 4 6" xfId="11446" xr:uid="{ECFF3B28-F1BD-4D82-907A-D2B3E68E1E84}"/>
    <cellStyle name="Comma 3 3 3 3 2 4 6 2" xfId="55036" xr:uid="{D55956D7-C8ED-4A59-9EC4-4580C425CAF6}"/>
    <cellStyle name="Comma 3 3 3 3 2 4 6 3" xfId="41646" xr:uid="{76877E2C-19EA-41AC-9E14-8C8AD08E7815}"/>
    <cellStyle name="Comma 3 3 3 3 2 4 7" xfId="14599" xr:uid="{E1F42CE3-681C-4D83-85A8-4651927D7B18}"/>
    <cellStyle name="Comma 3 3 3 3 2 4 7 2" xfId="44272" xr:uid="{6412C1D8-8246-43E6-BDC5-418078F9FCDD}"/>
    <cellStyle name="Comma 3 3 3 3 2 4 8" xfId="57662" xr:uid="{2A3A7D32-2D10-4AEA-B380-D204AF38B637}"/>
    <cellStyle name="Comma 3 3 3 3 2 4 9" xfId="60289" xr:uid="{EC82BDD2-3DA2-44E6-8C93-90EC8DD892DD}"/>
    <cellStyle name="Comma 3 3 3 3 2 5" xfId="1221" xr:uid="{61ECD86B-26F4-449A-9C1B-F0928496B0FA}"/>
    <cellStyle name="Comma 3 3 3 3 2 5 10" xfId="20658" xr:uid="{3C6A9636-6F5B-4A32-BEC5-2C0A43C850B6}"/>
    <cellStyle name="Comma 3 3 3 3 2 5 2" xfId="6474" xr:uid="{E20FE1DF-F2DC-4861-97E9-9BD30D1D796E}"/>
    <cellStyle name="Comma 3 3 3 3 2 5 2 2" xfId="18032" xr:uid="{1B2498B0-0725-430D-9F0F-D75FC6B587B0}"/>
    <cellStyle name="Comma 3 3 3 3 2 5 2 2 2" xfId="47439" xr:uid="{22F196E7-CA37-4C26-80BB-5DC58AC5D991}"/>
    <cellStyle name="Comma 3 3 3 3 2 5 2 2 3" xfId="28536" xr:uid="{07FBAE4C-FC31-4766-83F2-AB822E9F6DE2}"/>
    <cellStyle name="Comma 3 3 3 3 2 5 2 3" xfId="34049" xr:uid="{F6555B41-A7E8-4FB9-83BA-1E3F7DE80BA1}"/>
    <cellStyle name="Comma 3 3 3 3 2 5 2 4" xfId="23284" xr:uid="{42950423-E613-475F-A55A-20FBD72D6166}"/>
    <cellStyle name="Comma 3 3 3 3 2 5 3" xfId="3849" xr:uid="{4204243F-E6A7-4F96-8F48-71F470C3C6CB}"/>
    <cellStyle name="Comma 3 3 3 3 2 5 3 2" xfId="50065" xr:uid="{46C2A483-8841-4539-ABE2-248061D7F55D}"/>
    <cellStyle name="Comma 3 3 3 3 2 5 3 3" xfId="36675" xr:uid="{9AEC7328-808E-4AF3-A814-C039FA388FE2}"/>
    <cellStyle name="Comma 3 3 3 3 2 5 3 4" xfId="25910" xr:uid="{0C1EBAA4-4D64-4C89-BC91-7D93E52F7EC7}"/>
    <cellStyle name="Comma 3 3 3 3 2 5 4" xfId="9100" xr:uid="{6067EEA3-E5A3-4DDF-81AD-6B07E4A3773B}"/>
    <cellStyle name="Comma 3 3 3 3 2 5 4 2" xfId="52691" xr:uid="{CD8BD2FB-075B-4D07-8905-78050E99848B}"/>
    <cellStyle name="Comma 3 3 3 3 2 5 4 3" xfId="39301" xr:uid="{B2CA6CCA-B500-4CD6-920A-1F464E263148}"/>
    <cellStyle name="Comma 3 3 3 3 2 5 5" xfId="11726" xr:uid="{CA7C2D89-EEC9-42B0-8C80-6A4A93BE95D8}"/>
    <cellStyle name="Comma 3 3 3 3 2 5 5 2" xfId="55316" xr:uid="{ABD6AEB7-4352-4598-9D65-44158C21DF22}"/>
    <cellStyle name="Comma 3 3 3 3 2 5 5 3" xfId="41926" xr:uid="{D3955EA3-251E-42AE-9A1A-8B2DFD0AE1A2}"/>
    <cellStyle name="Comma 3 3 3 3 2 5 6" xfId="14879" xr:uid="{4B14DE2C-5CDF-41E3-AB92-B9B11761F9E0}"/>
    <cellStyle name="Comma 3 3 3 3 2 5 6 2" xfId="44552" xr:uid="{F6365F38-8F6B-44B8-A93C-F78D09145962}"/>
    <cellStyle name="Comma 3 3 3 3 2 5 7" xfId="57942" xr:uid="{6193461E-61FC-4574-AADD-4A7057A736EE}"/>
    <cellStyle name="Comma 3 3 3 3 2 5 8" xfId="60569" xr:uid="{A2485900-F240-40E9-B170-E085F9C5E573}"/>
    <cellStyle name="Comma 3 3 3 3 2 5 9" xfId="31162" xr:uid="{1EE20B6F-5A8F-4F44-A8B6-A4E789404F63}"/>
    <cellStyle name="Comma 3 3 3 3 2 6" xfId="1484" xr:uid="{EA9F13BA-6BAB-43DC-89C3-A7557F29C47F}"/>
    <cellStyle name="Comma 3 3 3 3 2 6 10" xfId="20920" xr:uid="{28E47489-750F-4E16-B70F-BC439DDD446C}"/>
    <cellStyle name="Comma 3 3 3 3 2 6 2" xfId="6736" xr:uid="{CDAC02E3-00A1-44FD-8ACF-E33E70BC3D0F}"/>
    <cellStyle name="Comma 3 3 3 3 2 6 2 2" xfId="18294" xr:uid="{9AC80D43-D8C9-4FA3-A49B-728648499AFC}"/>
    <cellStyle name="Comma 3 3 3 3 2 6 2 2 2" xfId="47701" xr:uid="{9AD79F70-5763-4566-9CFB-207419A19343}"/>
    <cellStyle name="Comma 3 3 3 3 2 6 2 2 3" xfId="28798" xr:uid="{4E25B445-7A60-43BC-BB1C-BAB9A5C03F8E}"/>
    <cellStyle name="Comma 3 3 3 3 2 6 2 3" xfId="34311" xr:uid="{D7FD21BD-E4C8-49DF-8D1E-D4293C358234}"/>
    <cellStyle name="Comma 3 3 3 3 2 6 2 4" xfId="23546" xr:uid="{BF3DF595-6A92-4259-A612-53E3ED6C4DF4}"/>
    <cellStyle name="Comma 3 3 3 3 2 6 3" xfId="4111" xr:uid="{010EE8FD-40FE-4608-B16F-1713E5E4C95F}"/>
    <cellStyle name="Comma 3 3 3 3 2 6 3 2" xfId="50327" xr:uid="{1E4D80EC-0EC4-4350-A37A-7B3218BA2EBB}"/>
    <cellStyle name="Comma 3 3 3 3 2 6 3 3" xfId="36937" xr:uid="{D7AC3A62-CC24-4D13-9B09-593DECE89CA7}"/>
    <cellStyle name="Comma 3 3 3 3 2 6 3 4" xfId="26172" xr:uid="{C9977677-E2D0-4EB0-AE8C-D9DBC5066892}"/>
    <cellStyle name="Comma 3 3 3 3 2 6 4" xfId="9362" xr:uid="{73E2E5F0-C49A-4B98-A38D-1B3DE57DF10F}"/>
    <cellStyle name="Comma 3 3 3 3 2 6 4 2" xfId="52953" xr:uid="{E767F642-26EF-4F56-988E-A5FBD5CC9EDC}"/>
    <cellStyle name="Comma 3 3 3 3 2 6 4 3" xfId="39563" xr:uid="{FEC85114-0374-4938-ACDB-71C5275B83D4}"/>
    <cellStyle name="Comma 3 3 3 3 2 6 5" xfId="11988" xr:uid="{61FFAA36-CC8A-4867-BC75-123106096884}"/>
    <cellStyle name="Comma 3 3 3 3 2 6 5 2" xfId="55578" xr:uid="{A8C7580A-64C5-4CDC-8D7E-2B8822737DA8}"/>
    <cellStyle name="Comma 3 3 3 3 2 6 5 3" xfId="42188" xr:uid="{B8B47A6E-741D-449D-B5A2-7D87E9F61995}"/>
    <cellStyle name="Comma 3 3 3 3 2 6 6" xfId="15141" xr:uid="{34198BE6-F3EB-443F-BAE5-EA54DAB31CD0}"/>
    <cellStyle name="Comma 3 3 3 3 2 6 6 2" xfId="44814" xr:uid="{403DF4E0-BDCE-49E0-A345-1197B0B534BE}"/>
    <cellStyle name="Comma 3 3 3 3 2 6 7" xfId="58204" xr:uid="{0C803AC9-5706-4756-B73A-92D3472B8186}"/>
    <cellStyle name="Comma 3 3 3 3 2 6 8" xfId="60831" xr:uid="{2CAF7154-0E6D-4D71-9023-F891CD553874}"/>
    <cellStyle name="Comma 3 3 3 3 2 6 9" xfId="31424" xr:uid="{9EA442AE-0B0C-46FE-A5FF-9331696BC291}"/>
    <cellStyle name="Comma 3 3 3 3 2 7" xfId="2527" xr:uid="{12CADF69-2F91-4B2E-95B9-991882279516}"/>
    <cellStyle name="Comma 3 3 3 3 2 7 10" xfId="21962" xr:uid="{636F819D-2AA9-4925-8F13-23C5EF08EB61}"/>
    <cellStyle name="Comma 3 3 3 3 2 7 2" xfId="7778" xr:uid="{5E0A90FD-BB5E-455D-8FF6-4BE9BC6CB88C}"/>
    <cellStyle name="Comma 3 3 3 3 2 7 2 2" xfId="19336" xr:uid="{CD7272C3-547F-45B2-9E82-76F774263FA7}"/>
    <cellStyle name="Comma 3 3 3 3 2 7 2 2 2" xfId="48743" xr:uid="{54D6E3B2-8177-41D8-9EAC-7D4194FD2A56}"/>
    <cellStyle name="Comma 3 3 3 3 2 7 2 2 3" xfId="29840" xr:uid="{397F871C-27F5-4380-BF1A-8EDF679B169D}"/>
    <cellStyle name="Comma 3 3 3 3 2 7 2 3" xfId="35353" xr:uid="{96F0BB9F-3D34-4924-AC8A-AB52CFDD718F}"/>
    <cellStyle name="Comma 3 3 3 3 2 7 2 4" xfId="24588" xr:uid="{9208158F-368B-4470-8ABA-06EDB3BFA4C2}"/>
    <cellStyle name="Comma 3 3 3 3 2 7 3" xfId="5153" xr:uid="{C30FE77B-2F79-4C5F-9E6F-9DA4204D0410}"/>
    <cellStyle name="Comma 3 3 3 3 2 7 3 2" xfId="51369" xr:uid="{C58DCBF2-5D17-44C1-BD04-69D7759B89CB}"/>
    <cellStyle name="Comma 3 3 3 3 2 7 3 3" xfId="37979" xr:uid="{51511D28-AF4D-47B0-A57B-CE697A6EB2C0}"/>
    <cellStyle name="Comma 3 3 3 3 2 7 3 4" xfId="27214" xr:uid="{0439EC9F-89C2-4F82-BB73-D72CD0230C3E}"/>
    <cellStyle name="Comma 3 3 3 3 2 7 4" xfId="10404" xr:uid="{EEB3A29A-ED33-4E51-B90B-DCC5B7127CAA}"/>
    <cellStyle name="Comma 3 3 3 3 2 7 4 2" xfId="53995" xr:uid="{09D06829-607B-4842-AC43-C8938DBBACC4}"/>
    <cellStyle name="Comma 3 3 3 3 2 7 4 3" xfId="40605" xr:uid="{A81DFBCA-54D2-4E7A-8722-8623E2F32146}"/>
    <cellStyle name="Comma 3 3 3 3 2 7 5" xfId="13030" xr:uid="{94D02CBE-D55C-4BB5-9D85-900BB1F8A82F}"/>
    <cellStyle name="Comma 3 3 3 3 2 7 5 2" xfId="56620" xr:uid="{19F36BDF-5DBC-47F6-AE64-8AFD58D80485}"/>
    <cellStyle name="Comma 3 3 3 3 2 7 5 3" xfId="43230" xr:uid="{4A78D96E-E179-490D-A788-3FF11E74F989}"/>
    <cellStyle name="Comma 3 3 3 3 2 7 6" xfId="16183" xr:uid="{81E56187-8A5F-4475-A411-31FBE1C1598F}"/>
    <cellStyle name="Comma 3 3 3 3 2 7 6 2" xfId="45856" xr:uid="{2FA4A68C-1941-4693-9124-9F36C193A078}"/>
    <cellStyle name="Comma 3 3 3 3 2 7 7" xfId="59246" xr:uid="{99C6A717-84B8-4AFE-9A1F-5AB3106DC6F2}"/>
    <cellStyle name="Comma 3 3 3 3 2 7 8" xfId="61873" xr:uid="{EAA48F66-2135-45F2-AD9A-3C8A8C130AEB}"/>
    <cellStyle name="Comma 3 3 3 3 2 7 9" xfId="32466" xr:uid="{92833B75-B552-4DE3-9626-98DD73C2BC6D}"/>
    <cellStyle name="Comma 3 3 3 3 2 8" xfId="5414" xr:uid="{C156F082-885A-45FA-9E70-07E14CABDB8E}"/>
    <cellStyle name="Comma 3 3 3 3 2 8 2" xfId="16972" xr:uid="{4F850723-E762-4869-959D-109171707346}"/>
    <cellStyle name="Comma 3 3 3 3 2 8 2 2" xfId="46118" xr:uid="{DE1B2FF0-1D5D-40BE-BA9C-95418A8C87C2}"/>
    <cellStyle name="Comma 3 3 3 3 2 8 2 3" xfId="27476" xr:uid="{C783470C-3FDD-48CE-8B9F-252E33BE37DE}"/>
    <cellStyle name="Comma 3 3 3 3 2 8 3" xfId="13819" xr:uid="{36B0B12E-DFBA-40EC-A78F-5B5443116375}"/>
    <cellStyle name="Comma 3 3 3 3 2 8 3 2" xfId="32728" xr:uid="{41436EDB-0A60-4C34-B52F-47BDA3C61FF9}"/>
    <cellStyle name="Comma 3 3 3 3 2 8 4" xfId="22224" xr:uid="{0E745355-8B25-49BE-9086-8752FE44C036}"/>
    <cellStyle name="Comma 3 3 3 3 2 9" xfId="2789" xr:uid="{4D251DBE-EFCE-41B0-95F2-44FBFFEC4336}"/>
    <cellStyle name="Comma 3 3 3 3 2 9 2" xfId="16444" xr:uid="{DF22403A-ED6D-45A6-9EB3-AD3FC9DC1CA0}"/>
    <cellStyle name="Comma 3 3 3 3 2 9 2 2" xfId="46379" xr:uid="{86EF3F01-5411-4CFE-8412-05F8A51AE78A}"/>
    <cellStyle name="Comma 3 3 3 3 2 9 3" xfId="32989" xr:uid="{982943B9-25D0-47FE-9CDF-D2C1F64578AB}"/>
    <cellStyle name="Comma 3 3 3 3 2 9 4" xfId="24850" xr:uid="{B336631B-9CD8-4438-996B-79E62ABC2426}"/>
    <cellStyle name="Comma 3 3 3 3 3" xfId="190" xr:uid="{00000000-0005-0000-0000-00002E010000}"/>
    <cellStyle name="Comma 3 3 3 3 3 10" xfId="8070" xr:uid="{25E0E61D-DF74-410A-815A-9C4B1795B5B1}"/>
    <cellStyle name="Comma 3 3 3 3 3 10 2" xfId="49035" xr:uid="{CC89F13C-5904-4E30-A79F-E2D74F210179}"/>
    <cellStyle name="Comma 3 3 3 3 3 10 3" xfId="35645" xr:uid="{CFC0B531-5AA9-47D8-804F-990F59419A98}"/>
    <cellStyle name="Comma 3 3 3 3 3 11" xfId="10696" xr:uid="{ACA7F795-ED4E-4311-809B-CF7B52E49C03}"/>
    <cellStyle name="Comma 3 3 3 3 3 11 2" xfId="51661" xr:uid="{D3CEC1E4-0527-46BC-9102-19C839F56A55}"/>
    <cellStyle name="Comma 3 3 3 3 3 11 3" xfId="38271" xr:uid="{C438346D-081F-407E-B030-F53E7A4DFC78}"/>
    <cellStyle name="Comma 3 3 3 3 3 12" xfId="13321" xr:uid="{EF9BE501-0F16-4D64-ACD6-899B198A66D1}"/>
    <cellStyle name="Comma 3 3 3 3 3 12 2" xfId="54286" xr:uid="{70369DEC-38F0-4B67-B511-F5D8A73DFDE8}"/>
    <cellStyle name="Comma 3 3 3 3 3 12 3" xfId="40896" xr:uid="{5A1C1C5C-8695-48C4-92D2-E731AC029AD4}"/>
    <cellStyle name="Comma 3 3 3 3 3 13" xfId="43522" xr:uid="{47A882AF-5445-4392-B09C-F3A8AB2B2594}"/>
    <cellStyle name="Comma 3 3 3 3 3 14" xfId="56912" xr:uid="{B3D42900-FC72-47A2-ABF9-D9B13CE29295}"/>
    <cellStyle name="Comma 3 3 3 3 3 15" xfId="59539" xr:uid="{2A9A5C42-FB32-4C53-A543-63C23A1AD1BB}"/>
    <cellStyle name="Comma 3 3 3 3 3 16" xfId="30132" xr:uid="{1CE52991-1617-474F-A754-148D1D312339}"/>
    <cellStyle name="Comma 3 3 3 3 3 17" xfId="19628" xr:uid="{C86295C4-4771-48E0-ACAF-74AA03B698B7}"/>
    <cellStyle name="Comma 3 3 3 3 3 2" xfId="451" xr:uid="{00000000-0005-0000-0000-00002F010000}"/>
    <cellStyle name="Comma 3 3 3 3 3 2 10" xfId="30392" xr:uid="{B489C995-F9A3-47E6-9901-E46FBE6BF96C}"/>
    <cellStyle name="Comma 3 3 3 3 3 2 11" xfId="19888" xr:uid="{9AC1802E-20F5-405C-9A2B-F8FA7284DBDC}"/>
    <cellStyle name="Comma 3 3 3 3 3 2 2" xfId="1774" xr:uid="{71846F93-F096-4AD8-B357-DB3DD2A1797B}"/>
    <cellStyle name="Comma 3 3 3 3 3 2 2 10" xfId="21210" xr:uid="{233D0C07-E667-4E5F-B890-17C98F6E3127}"/>
    <cellStyle name="Comma 3 3 3 3 3 2 2 2" xfId="7026" xr:uid="{EA57D976-723B-48B8-BC52-196AD178F053}"/>
    <cellStyle name="Comma 3 3 3 3 3 2 2 2 2" xfId="18584" xr:uid="{BB0D09A3-71C4-4405-B7B7-4419320DAF82}"/>
    <cellStyle name="Comma 3 3 3 3 3 2 2 2 2 2" xfId="47991" xr:uid="{1CFAF2E0-3635-412C-8866-31B470E9F5CD}"/>
    <cellStyle name="Comma 3 3 3 3 3 2 2 2 2 3" xfId="29088" xr:uid="{DB468D5D-B9C6-45DE-A864-2C0533BFAD1E}"/>
    <cellStyle name="Comma 3 3 3 3 3 2 2 2 3" xfId="34601" xr:uid="{4BA433AB-B629-4228-946E-B47B06C381DD}"/>
    <cellStyle name="Comma 3 3 3 3 3 2 2 2 4" xfId="23836" xr:uid="{9904256B-1CC8-4BBA-ACC2-86E8B1BC57ED}"/>
    <cellStyle name="Comma 3 3 3 3 3 2 2 3" xfId="4401" xr:uid="{2B761596-4870-48BE-96D2-89F9C691FE76}"/>
    <cellStyle name="Comma 3 3 3 3 3 2 2 3 2" xfId="50617" xr:uid="{A6601CFD-E482-4DDD-BFF0-AD22CC90543B}"/>
    <cellStyle name="Comma 3 3 3 3 3 2 2 3 3" xfId="37227" xr:uid="{9A29B713-862A-41DE-A80B-1D73C72BE538}"/>
    <cellStyle name="Comma 3 3 3 3 3 2 2 3 4" xfId="26462" xr:uid="{EF6DAA0C-E147-4535-BD2C-6C450A6173F5}"/>
    <cellStyle name="Comma 3 3 3 3 3 2 2 4" xfId="9652" xr:uid="{55DEEF62-A2D3-4EFA-949E-1137F48B15B3}"/>
    <cellStyle name="Comma 3 3 3 3 3 2 2 4 2" xfId="53243" xr:uid="{B5836BA5-CFAD-4743-8422-996012F87EEA}"/>
    <cellStyle name="Comma 3 3 3 3 3 2 2 4 3" xfId="39853" xr:uid="{C1453DC5-EE9F-4498-8BAF-A6E55074A604}"/>
    <cellStyle name="Comma 3 3 3 3 3 2 2 5" xfId="12278" xr:uid="{6B196138-2F66-4333-9517-616490163D99}"/>
    <cellStyle name="Comma 3 3 3 3 3 2 2 5 2" xfId="55868" xr:uid="{36086C6B-10D0-43C7-B093-3416A196ABCE}"/>
    <cellStyle name="Comma 3 3 3 3 3 2 2 5 3" xfId="42478" xr:uid="{71E7445D-BE4C-45F8-969D-F9FAB7AA9E96}"/>
    <cellStyle name="Comma 3 3 3 3 3 2 2 6" xfId="15431" xr:uid="{D014BD6E-E41D-4534-8673-C4DED5226E84}"/>
    <cellStyle name="Comma 3 3 3 3 3 2 2 6 2" xfId="45104" xr:uid="{4172448A-72FC-4F53-9851-9DE7A56E5174}"/>
    <cellStyle name="Comma 3 3 3 3 3 2 2 7" xfId="58494" xr:uid="{EDC32976-7113-4FCC-8018-0197E99BCA7E}"/>
    <cellStyle name="Comma 3 3 3 3 3 2 2 8" xfId="61121" xr:uid="{6C9922D8-966F-47A3-9790-DB00815D7D20}"/>
    <cellStyle name="Comma 3 3 3 3 3 2 2 9" xfId="31714" xr:uid="{0049ACF8-B324-4D70-BFA9-E9A5B7FD8B8B}"/>
    <cellStyle name="Comma 3 3 3 3 3 2 3" xfId="5704" xr:uid="{1497E4B0-1430-4E2C-961C-B193E2237779}"/>
    <cellStyle name="Comma 3 3 3 3 3 2 3 2" xfId="17262" xr:uid="{178B4935-92FF-410C-A122-CC8098FB1829}"/>
    <cellStyle name="Comma 3 3 3 3 3 2 3 2 2" xfId="46669" xr:uid="{ECDA09BF-FBF2-49F6-8F5D-80599C5B3E58}"/>
    <cellStyle name="Comma 3 3 3 3 3 2 3 2 3" xfId="27766" xr:uid="{70BB1CC3-52F7-4F45-B879-08B54B9D2B68}"/>
    <cellStyle name="Comma 3 3 3 3 3 2 3 3" xfId="14109" xr:uid="{42FD635A-4648-4F73-945D-A196720AEF0C}"/>
    <cellStyle name="Comma 3 3 3 3 3 2 3 3 2" xfId="33279" xr:uid="{24ABFD61-1CBE-4EFA-90CD-F4EC387FD68A}"/>
    <cellStyle name="Comma 3 3 3 3 3 2 3 4" xfId="22514" xr:uid="{D714FF86-3B67-43AA-8824-A90DCA76C4A1}"/>
    <cellStyle name="Comma 3 3 3 3 3 2 4" xfId="3079" xr:uid="{53CCF4E3-6723-479C-9B46-27330581B2DC}"/>
    <cellStyle name="Comma 3 3 3 3 3 2 4 2" xfId="16734" xr:uid="{72785D78-CDBA-4CE9-B6C6-61963D0408E0}"/>
    <cellStyle name="Comma 3 3 3 3 3 2 4 2 2" xfId="49295" xr:uid="{50BBCAF9-4A00-4AD2-B420-7E415296B290}"/>
    <cellStyle name="Comma 3 3 3 3 3 2 4 3" xfId="35905" xr:uid="{A97F3152-C760-4A8A-8D47-28396C80FFFC}"/>
    <cellStyle name="Comma 3 3 3 3 3 2 4 4" xfId="25140" xr:uid="{89CCA31E-6084-407F-906A-0E259C698626}"/>
    <cellStyle name="Comma 3 3 3 3 3 2 5" xfId="8330" xr:uid="{0BAA91FE-9088-43C5-B91F-FE19FE9B9AB1}"/>
    <cellStyle name="Comma 3 3 3 3 3 2 5 2" xfId="51921" xr:uid="{9B1D7BBA-E379-4C43-A05B-AC88E44D57BF}"/>
    <cellStyle name="Comma 3 3 3 3 3 2 5 3" xfId="38531" xr:uid="{23F40445-5EB6-46E5-8CC6-0D714C7D1C7B}"/>
    <cellStyle name="Comma 3 3 3 3 3 2 6" xfId="10956" xr:uid="{E578B54A-5F41-4BEB-9908-D6CC83032CC6}"/>
    <cellStyle name="Comma 3 3 3 3 3 2 6 2" xfId="54546" xr:uid="{1177DB32-FDBA-4CFC-AEC1-ACBC459735DE}"/>
    <cellStyle name="Comma 3 3 3 3 3 2 6 3" xfId="41156" xr:uid="{1BD4A5AD-0456-4C32-9C47-2C38A719B34F}"/>
    <cellStyle name="Comma 3 3 3 3 3 2 7" xfId="13581" xr:uid="{58E9E18D-AE8C-4125-B038-4E5ED4BCE7E8}"/>
    <cellStyle name="Comma 3 3 3 3 3 2 7 2" xfId="43782" xr:uid="{38C616D6-331C-42D9-8B65-5B000C15EF3C}"/>
    <cellStyle name="Comma 3 3 3 3 3 2 8" xfId="57172" xr:uid="{E8A22DD2-FD3E-41AF-B28C-AA5231D12FE7}"/>
    <cellStyle name="Comma 3 3 3 3 3 2 9" xfId="59799" xr:uid="{5EB1CBAC-4EFD-4B3C-B9DF-8FBC83180803}"/>
    <cellStyle name="Comma 3 3 3 3 3 3" xfId="711" xr:uid="{00000000-0005-0000-0000-000030010000}"/>
    <cellStyle name="Comma 3 3 3 3 3 3 10" xfId="30652" xr:uid="{7612B731-536C-4035-B4DC-8E11287E3B41}"/>
    <cellStyle name="Comma 3 3 3 3 3 3 11" xfId="20148" xr:uid="{B000A8B5-4E01-453E-BE94-E591D09F596C}"/>
    <cellStyle name="Comma 3 3 3 3 3 3 2" xfId="2034" xr:uid="{C46B1D76-BC6A-4F7E-96CA-EE4678E41AAB}"/>
    <cellStyle name="Comma 3 3 3 3 3 3 2 10" xfId="21470" xr:uid="{A774675E-3487-4C54-A77B-E76AB6FA33D0}"/>
    <cellStyle name="Comma 3 3 3 3 3 3 2 2" xfId="7286" xr:uid="{D8F7FDE6-E1DA-41D5-8912-CC96B4A21D6F}"/>
    <cellStyle name="Comma 3 3 3 3 3 3 2 2 2" xfId="18844" xr:uid="{618453F4-CE90-4FAD-A28A-18A1E1975445}"/>
    <cellStyle name="Comma 3 3 3 3 3 3 2 2 2 2" xfId="48251" xr:uid="{24868B1C-E91E-4B7B-9CC4-0B211865AF44}"/>
    <cellStyle name="Comma 3 3 3 3 3 3 2 2 2 3" xfId="29348" xr:uid="{B71EA3F0-2802-42A1-9718-FD12566860C5}"/>
    <cellStyle name="Comma 3 3 3 3 3 3 2 2 3" xfId="34861" xr:uid="{8CC36722-3D77-4304-993F-28867F3622AB}"/>
    <cellStyle name="Comma 3 3 3 3 3 3 2 2 4" xfId="24096" xr:uid="{E4828872-9FEA-4F95-B88B-0FDAF22AB0EC}"/>
    <cellStyle name="Comma 3 3 3 3 3 3 2 3" xfId="4661" xr:uid="{FAD181F4-E2EE-4041-9E1E-27FD74A65F51}"/>
    <cellStyle name="Comma 3 3 3 3 3 3 2 3 2" xfId="50877" xr:uid="{2D211C55-02EA-4F97-B512-04C2039999C6}"/>
    <cellStyle name="Comma 3 3 3 3 3 3 2 3 3" xfId="37487" xr:uid="{CA66991D-D7B4-469A-B815-57A91FEC26D8}"/>
    <cellStyle name="Comma 3 3 3 3 3 3 2 3 4" xfId="26722" xr:uid="{C93510D7-D136-4435-AF74-D2E5264CFB32}"/>
    <cellStyle name="Comma 3 3 3 3 3 3 2 4" xfId="9912" xr:uid="{4CB17693-B977-4F3E-B5BA-A7DEA5EB7C7F}"/>
    <cellStyle name="Comma 3 3 3 3 3 3 2 4 2" xfId="53503" xr:uid="{739DA2C9-0B5E-4A12-8C06-261015B624B2}"/>
    <cellStyle name="Comma 3 3 3 3 3 3 2 4 3" xfId="40113" xr:uid="{6DE82EC4-1F45-48FD-BDAB-3816E9079D3D}"/>
    <cellStyle name="Comma 3 3 3 3 3 3 2 5" xfId="12538" xr:uid="{5ACFF7D8-2B1D-4173-A467-B7E7B3800180}"/>
    <cellStyle name="Comma 3 3 3 3 3 3 2 5 2" xfId="56128" xr:uid="{FAB6C17C-0C5D-4073-B7F4-12799BC6549D}"/>
    <cellStyle name="Comma 3 3 3 3 3 3 2 5 3" xfId="42738" xr:uid="{3517FC02-F34B-47AF-97DB-C47B7FAC2CE3}"/>
    <cellStyle name="Comma 3 3 3 3 3 3 2 6" xfId="15691" xr:uid="{4AA8B607-FF8B-40A4-AF3A-A682AEA0247D}"/>
    <cellStyle name="Comma 3 3 3 3 3 3 2 6 2" xfId="45364" xr:uid="{B20242F8-4594-4865-ACBB-3911ADB53009}"/>
    <cellStyle name="Comma 3 3 3 3 3 3 2 7" xfId="58754" xr:uid="{8EFC688F-74AD-4B84-A1D9-14D281712D8A}"/>
    <cellStyle name="Comma 3 3 3 3 3 3 2 8" xfId="61381" xr:uid="{1202D212-D64C-4ACC-92AE-D44E61269903}"/>
    <cellStyle name="Comma 3 3 3 3 3 3 2 9" xfId="31974" xr:uid="{8FFE1F26-F80B-4481-8D00-07D2D0DCBF82}"/>
    <cellStyle name="Comma 3 3 3 3 3 3 3" xfId="5964" xr:uid="{06EEB579-42DF-47CA-A90D-45FEEE0CC413}"/>
    <cellStyle name="Comma 3 3 3 3 3 3 3 2" xfId="17522" xr:uid="{3A71E698-35A4-486A-A6C9-C795A3800ACF}"/>
    <cellStyle name="Comma 3 3 3 3 3 3 3 2 2" xfId="46929" xr:uid="{3FECECAA-DEC8-47DB-983A-1D9094311E11}"/>
    <cellStyle name="Comma 3 3 3 3 3 3 3 2 3" xfId="28026" xr:uid="{31ED6137-A530-4FB6-85CE-8E3FAE48A326}"/>
    <cellStyle name="Comma 3 3 3 3 3 3 3 3" xfId="33539" xr:uid="{D956E9A9-ECB4-4C7F-87F2-6D7074E34441}"/>
    <cellStyle name="Comma 3 3 3 3 3 3 3 4" xfId="22774" xr:uid="{0D9F28F4-E60B-4B3E-9F44-61B3349B19B3}"/>
    <cellStyle name="Comma 3 3 3 3 3 3 4" xfId="3339" xr:uid="{DB3C2349-5A38-4233-A458-BA513ABC42D1}"/>
    <cellStyle name="Comma 3 3 3 3 3 3 4 2" xfId="49555" xr:uid="{0F712B3B-3B69-47AD-A40C-6E483383DA9A}"/>
    <cellStyle name="Comma 3 3 3 3 3 3 4 3" xfId="36165" xr:uid="{437957F1-1AEB-4D08-A8B7-0E020E949537}"/>
    <cellStyle name="Comma 3 3 3 3 3 3 4 4" xfId="25400" xr:uid="{13135E14-A3FA-4CF3-8FFE-2447D1D167CD}"/>
    <cellStyle name="Comma 3 3 3 3 3 3 5" xfId="8590" xr:uid="{5C324C36-1C11-490E-AB80-FE813AC1F9F7}"/>
    <cellStyle name="Comma 3 3 3 3 3 3 5 2" xfId="52181" xr:uid="{7A75CC8E-0517-44EC-84F6-C492EBDC2A66}"/>
    <cellStyle name="Comma 3 3 3 3 3 3 5 3" xfId="38791" xr:uid="{B9CA3D08-71DA-4A41-91FB-7007B3ECE6A2}"/>
    <cellStyle name="Comma 3 3 3 3 3 3 6" xfId="11216" xr:uid="{B20FB8B3-B943-4AAB-91F6-FE9CAAFB3B06}"/>
    <cellStyle name="Comma 3 3 3 3 3 3 6 2" xfId="54806" xr:uid="{A0A5BD1D-80C6-4160-BE60-3801CC4B2A2C}"/>
    <cellStyle name="Comma 3 3 3 3 3 3 6 3" xfId="41416" xr:uid="{5D1061E1-1C9E-4320-80F9-6E87E9B53725}"/>
    <cellStyle name="Comma 3 3 3 3 3 3 7" xfId="14369" xr:uid="{B0375563-FE1D-4E41-B7AA-23252A11A8AC}"/>
    <cellStyle name="Comma 3 3 3 3 3 3 7 2" xfId="44042" xr:uid="{CDB8DA40-8275-4902-A589-F20688EC571D}"/>
    <cellStyle name="Comma 3 3 3 3 3 3 8" xfId="57432" xr:uid="{D99B3706-7455-4F53-B7FB-261BA00B4372}"/>
    <cellStyle name="Comma 3 3 3 3 3 3 9" xfId="60059" xr:uid="{B7D3BE4E-E060-422E-A523-4DEF155D1FAC}"/>
    <cellStyle name="Comma 3 3 3 3 3 4" xfId="971" xr:uid="{00000000-0005-0000-0000-000031010000}"/>
    <cellStyle name="Comma 3 3 3 3 3 4 10" xfId="30912" xr:uid="{D5BA6F75-1EA8-4477-BD54-62C105DE7D6B}"/>
    <cellStyle name="Comma 3 3 3 3 3 4 11" xfId="20408" xr:uid="{81115212-003F-4DAD-A15B-F9AA24BDDF39}"/>
    <cellStyle name="Comma 3 3 3 3 3 4 2" xfId="2294" xr:uid="{EE31B16B-980F-46FC-BE28-6EE95691EAF3}"/>
    <cellStyle name="Comma 3 3 3 3 3 4 2 10" xfId="21730" xr:uid="{0B554247-F7BE-4935-BFF1-BF9B49CE6C51}"/>
    <cellStyle name="Comma 3 3 3 3 3 4 2 2" xfId="7546" xr:uid="{1423D305-1772-4ACA-83DF-1A13C57CD800}"/>
    <cellStyle name="Comma 3 3 3 3 3 4 2 2 2" xfId="19104" xr:uid="{360BF16F-B36B-411F-9FCC-C5D2DA853941}"/>
    <cellStyle name="Comma 3 3 3 3 3 4 2 2 2 2" xfId="48511" xr:uid="{1BE77F1A-298E-479A-B3F7-A997B4A06C47}"/>
    <cellStyle name="Comma 3 3 3 3 3 4 2 2 2 3" xfId="29608" xr:uid="{A76B87B5-9614-4525-BE6F-FD7642527692}"/>
    <cellStyle name="Comma 3 3 3 3 3 4 2 2 3" xfId="35121" xr:uid="{DFC2E8D6-1CFD-40EF-B710-8434DFCE5450}"/>
    <cellStyle name="Comma 3 3 3 3 3 4 2 2 4" xfId="24356" xr:uid="{06762A30-6D91-4076-BCB7-4CD2BBCD08B9}"/>
    <cellStyle name="Comma 3 3 3 3 3 4 2 3" xfId="4921" xr:uid="{38737DBE-8F1C-48C7-973E-D739D21E65EF}"/>
    <cellStyle name="Comma 3 3 3 3 3 4 2 3 2" xfId="51137" xr:uid="{2E5DD3CE-A2B2-421E-8548-170C4A975FFE}"/>
    <cellStyle name="Comma 3 3 3 3 3 4 2 3 3" xfId="37747" xr:uid="{993308B4-150E-41F6-98AF-E45EA54A2182}"/>
    <cellStyle name="Comma 3 3 3 3 3 4 2 3 4" xfId="26982" xr:uid="{81C9DA91-94C8-4609-8F28-B0E7ACB97F0D}"/>
    <cellStyle name="Comma 3 3 3 3 3 4 2 4" xfId="10172" xr:uid="{27BFFE39-1417-436F-AC8F-58D35314B8DC}"/>
    <cellStyle name="Comma 3 3 3 3 3 4 2 4 2" xfId="53763" xr:uid="{F5F9CC5F-CCA9-4418-9A24-8AC94BCB1A90}"/>
    <cellStyle name="Comma 3 3 3 3 3 4 2 4 3" xfId="40373" xr:uid="{5798C179-D938-4550-9E49-0F6617E4AB86}"/>
    <cellStyle name="Comma 3 3 3 3 3 4 2 5" xfId="12798" xr:uid="{16FC8FEA-925D-43BF-9931-D4FEB226A2FF}"/>
    <cellStyle name="Comma 3 3 3 3 3 4 2 5 2" xfId="56388" xr:uid="{4E1E4EFA-40D0-4D40-94AB-D9AC7647352E}"/>
    <cellStyle name="Comma 3 3 3 3 3 4 2 5 3" xfId="42998" xr:uid="{B8D83673-0DC4-49A9-9E8B-D1014168CF0A}"/>
    <cellStyle name="Comma 3 3 3 3 3 4 2 6" xfId="15951" xr:uid="{512BAB81-AB82-474A-9550-82B232B5A899}"/>
    <cellStyle name="Comma 3 3 3 3 3 4 2 6 2" xfId="45624" xr:uid="{12A8CED8-0F44-4950-9661-740C96EF808F}"/>
    <cellStyle name="Comma 3 3 3 3 3 4 2 7" xfId="59014" xr:uid="{C3768F60-A9B3-4EF2-A954-94A8C51DC715}"/>
    <cellStyle name="Comma 3 3 3 3 3 4 2 8" xfId="61641" xr:uid="{0D5560E0-4BFF-43B6-8333-47A8EB1ECF7E}"/>
    <cellStyle name="Comma 3 3 3 3 3 4 2 9" xfId="32234" xr:uid="{796C5D85-0A67-4D98-906C-0A16E7DF258C}"/>
    <cellStyle name="Comma 3 3 3 3 3 4 3" xfId="6224" xr:uid="{EBFB70FD-50B7-4CC7-8146-2BDC2CF446D9}"/>
    <cellStyle name="Comma 3 3 3 3 3 4 3 2" xfId="17782" xr:uid="{9C7F785C-07E7-4979-A7CC-195CCD8EADD6}"/>
    <cellStyle name="Comma 3 3 3 3 3 4 3 2 2" xfId="47189" xr:uid="{EF372054-2ADE-4EBC-8CFD-672DC69AD1F0}"/>
    <cellStyle name="Comma 3 3 3 3 3 4 3 2 3" xfId="28286" xr:uid="{8F0CBF84-8A85-495D-94E8-93F49C376343}"/>
    <cellStyle name="Comma 3 3 3 3 3 4 3 3" xfId="33799" xr:uid="{CA8A035E-6E36-44A0-98F8-A9079C5C0066}"/>
    <cellStyle name="Comma 3 3 3 3 3 4 3 4" xfId="23034" xr:uid="{83D6BDE6-BBCD-4066-9BB7-1DF5AE922876}"/>
    <cellStyle name="Comma 3 3 3 3 3 4 4" xfId="3599" xr:uid="{59901D75-3829-43F4-B2FD-23D35A8EA509}"/>
    <cellStyle name="Comma 3 3 3 3 3 4 4 2" xfId="49815" xr:uid="{1159B7F9-C02A-4052-B40C-BF2681A7A763}"/>
    <cellStyle name="Comma 3 3 3 3 3 4 4 3" xfId="36425" xr:uid="{B4679661-89D7-44E9-BE39-378DC74F13A9}"/>
    <cellStyle name="Comma 3 3 3 3 3 4 4 4" xfId="25660" xr:uid="{098EB78A-8D71-4915-A9BF-C4682549F062}"/>
    <cellStyle name="Comma 3 3 3 3 3 4 5" xfId="8850" xr:uid="{548846E2-8BE0-4D7C-8175-C026E028C49D}"/>
    <cellStyle name="Comma 3 3 3 3 3 4 5 2" xfId="52441" xr:uid="{5036F0CB-D1C0-41EC-8543-7DA2420E7410}"/>
    <cellStyle name="Comma 3 3 3 3 3 4 5 3" xfId="39051" xr:uid="{423BA710-C12A-401F-A0CB-6D585FCB5FE8}"/>
    <cellStyle name="Comma 3 3 3 3 3 4 6" xfId="11476" xr:uid="{1D1C0F93-F388-4284-BDF9-5125F43C9787}"/>
    <cellStyle name="Comma 3 3 3 3 3 4 6 2" xfId="55066" xr:uid="{B453D7A4-7124-4D25-9507-A2F7AC67F3A9}"/>
    <cellStyle name="Comma 3 3 3 3 3 4 6 3" xfId="41676" xr:uid="{00BFC4BB-50E5-4477-AB5E-19A802B2E62B}"/>
    <cellStyle name="Comma 3 3 3 3 3 4 7" xfId="14629" xr:uid="{DA52E8F6-9281-44C2-8F21-A92E8F63D7E8}"/>
    <cellStyle name="Comma 3 3 3 3 3 4 7 2" xfId="44302" xr:uid="{866E52AA-012F-4383-93C2-08F32E3B96E8}"/>
    <cellStyle name="Comma 3 3 3 3 3 4 8" xfId="57692" xr:uid="{A9072996-93EC-48BA-A906-4391CB2159CA}"/>
    <cellStyle name="Comma 3 3 3 3 3 4 9" xfId="60319" xr:uid="{754B5220-339C-405F-B341-40267590A672}"/>
    <cellStyle name="Comma 3 3 3 3 3 5" xfId="1251" xr:uid="{41C76506-96AB-4148-9A85-470E769173A1}"/>
    <cellStyle name="Comma 3 3 3 3 3 5 10" xfId="20688" xr:uid="{7A069BDC-3F7A-4E1B-A7E1-12C564AAC519}"/>
    <cellStyle name="Comma 3 3 3 3 3 5 2" xfId="6504" xr:uid="{6B4A98F6-0ADD-43FA-8C50-1BF4E0523529}"/>
    <cellStyle name="Comma 3 3 3 3 3 5 2 2" xfId="18062" xr:uid="{2986D158-4F67-414F-92D4-682E578C0928}"/>
    <cellStyle name="Comma 3 3 3 3 3 5 2 2 2" xfId="47469" xr:uid="{4A507393-C723-423F-8767-A8C4CAE0D4B4}"/>
    <cellStyle name="Comma 3 3 3 3 3 5 2 2 3" xfId="28566" xr:uid="{1993D1D0-10D2-4922-AACC-50B9A5236070}"/>
    <cellStyle name="Comma 3 3 3 3 3 5 2 3" xfId="34079" xr:uid="{FE6E019B-B3A3-4FAF-89A7-89E8CD8CDCA1}"/>
    <cellStyle name="Comma 3 3 3 3 3 5 2 4" xfId="23314" xr:uid="{C729CFAA-A2E7-400A-B7B1-0C0D997F7259}"/>
    <cellStyle name="Comma 3 3 3 3 3 5 3" xfId="3879" xr:uid="{33852EA3-BA1F-4464-B02B-311DD9A9D903}"/>
    <cellStyle name="Comma 3 3 3 3 3 5 3 2" xfId="50095" xr:uid="{5432D9DF-B768-4624-8653-2D680401C616}"/>
    <cellStyle name="Comma 3 3 3 3 3 5 3 3" xfId="36705" xr:uid="{448660C5-BF85-4EE1-81A6-D1C40CC4D6D6}"/>
    <cellStyle name="Comma 3 3 3 3 3 5 3 4" xfId="25940" xr:uid="{BB3DEBCF-DF8C-491F-B268-1B7A99ADFC7C}"/>
    <cellStyle name="Comma 3 3 3 3 3 5 4" xfId="9130" xr:uid="{751BB394-868E-4707-9DB4-8CED7500B977}"/>
    <cellStyle name="Comma 3 3 3 3 3 5 4 2" xfId="52721" xr:uid="{65F6E653-43BB-4674-89BB-A9FFC48E7922}"/>
    <cellStyle name="Comma 3 3 3 3 3 5 4 3" xfId="39331" xr:uid="{8614CEA0-BE0E-4DC9-BF5B-678533999649}"/>
    <cellStyle name="Comma 3 3 3 3 3 5 5" xfId="11756" xr:uid="{6A4D9FC3-B680-4D43-847A-9F20B28F2C45}"/>
    <cellStyle name="Comma 3 3 3 3 3 5 5 2" xfId="55346" xr:uid="{17212FDE-A614-45D0-869D-C82D20C65CB1}"/>
    <cellStyle name="Comma 3 3 3 3 3 5 5 3" xfId="41956" xr:uid="{5EF91203-0478-432E-8E4B-1F01602A2973}"/>
    <cellStyle name="Comma 3 3 3 3 3 5 6" xfId="14909" xr:uid="{0679E1AE-F664-4AE8-83AF-6C88752BCFAB}"/>
    <cellStyle name="Comma 3 3 3 3 3 5 6 2" xfId="44582" xr:uid="{9EF75B9E-4930-4293-B758-873D46CE9F5B}"/>
    <cellStyle name="Comma 3 3 3 3 3 5 7" xfId="57972" xr:uid="{7A1ED99A-3E9E-4B3B-971B-79CB3E511F8D}"/>
    <cellStyle name="Comma 3 3 3 3 3 5 8" xfId="60599" xr:uid="{EFC9A3D4-B902-4204-A840-AF66DB08F383}"/>
    <cellStyle name="Comma 3 3 3 3 3 5 9" xfId="31192" xr:uid="{92406C02-8822-41C2-BA66-2D9DF9D0BB45}"/>
    <cellStyle name="Comma 3 3 3 3 3 6" xfId="1514" xr:uid="{D2DF5B0B-88D9-4162-953F-8812C3A8B6D0}"/>
    <cellStyle name="Comma 3 3 3 3 3 6 10" xfId="20950" xr:uid="{F8B0265E-2979-42FF-BD5F-AE06344C36E3}"/>
    <cellStyle name="Comma 3 3 3 3 3 6 2" xfId="6766" xr:uid="{7587468F-1E5D-4D69-9849-A2651CA0584D}"/>
    <cellStyle name="Comma 3 3 3 3 3 6 2 2" xfId="18324" xr:uid="{DBB1DCDC-822A-4543-BEE3-765D615661E3}"/>
    <cellStyle name="Comma 3 3 3 3 3 6 2 2 2" xfId="47731" xr:uid="{CD0386FB-7A9A-459F-BD11-0AA4CDEE3618}"/>
    <cellStyle name="Comma 3 3 3 3 3 6 2 2 3" xfId="28828" xr:uid="{46B82D33-696F-4688-A9C5-A33E53B1A9E3}"/>
    <cellStyle name="Comma 3 3 3 3 3 6 2 3" xfId="34341" xr:uid="{E3A2E89B-E602-4E31-B9A8-92859712CC27}"/>
    <cellStyle name="Comma 3 3 3 3 3 6 2 4" xfId="23576" xr:uid="{19B0829D-56F6-4873-8B36-8D15054CC9DE}"/>
    <cellStyle name="Comma 3 3 3 3 3 6 3" xfId="4141" xr:uid="{DE2C2475-F969-4628-B505-6F6B79495DB6}"/>
    <cellStyle name="Comma 3 3 3 3 3 6 3 2" xfId="50357" xr:uid="{1D2308C1-983D-49E9-8D16-0571545F1C4E}"/>
    <cellStyle name="Comma 3 3 3 3 3 6 3 3" xfId="36967" xr:uid="{C57693E9-C585-4C3C-AD02-743BCF5011A1}"/>
    <cellStyle name="Comma 3 3 3 3 3 6 3 4" xfId="26202" xr:uid="{02C02646-46B6-4945-BA81-FE3B83222EC2}"/>
    <cellStyle name="Comma 3 3 3 3 3 6 4" xfId="9392" xr:uid="{F7C75CAF-C459-4F95-85F4-659E17715D78}"/>
    <cellStyle name="Comma 3 3 3 3 3 6 4 2" xfId="52983" xr:uid="{B58617F7-D3B5-41A2-996E-1E7F41621E9A}"/>
    <cellStyle name="Comma 3 3 3 3 3 6 4 3" xfId="39593" xr:uid="{34C4A13D-3195-4BF4-8D75-2C28785A8041}"/>
    <cellStyle name="Comma 3 3 3 3 3 6 5" xfId="12018" xr:uid="{7C44D6EE-FCE9-4300-8091-DEA37A87647F}"/>
    <cellStyle name="Comma 3 3 3 3 3 6 5 2" xfId="55608" xr:uid="{E8F9F42E-6BF9-4B65-ABC4-B72D19F1BC25}"/>
    <cellStyle name="Comma 3 3 3 3 3 6 5 3" xfId="42218" xr:uid="{456D4643-5137-47D2-AE63-488271F91999}"/>
    <cellStyle name="Comma 3 3 3 3 3 6 6" xfId="15171" xr:uid="{0B22EC13-3A19-4288-8B9D-0A084B92C9E5}"/>
    <cellStyle name="Comma 3 3 3 3 3 6 6 2" xfId="44844" xr:uid="{F50B3130-76A7-40C5-AF68-82BA945EB75E}"/>
    <cellStyle name="Comma 3 3 3 3 3 6 7" xfId="58234" xr:uid="{D567E047-DD99-48F0-908E-80BB8BD772D8}"/>
    <cellStyle name="Comma 3 3 3 3 3 6 8" xfId="60861" xr:uid="{FCDF1C85-2AB3-4187-952C-FAF939FCFD6E}"/>
    <cellStyle name="Comma 3 3 3 3 3 6 9" xfId="31454" xr:uid="{32E939BF-C273-4AD5-90AE-ACC9342A2744}"/>
    <cellStyle name="Comma 3 3 3 3 3 7" xfId="2557" xr:uid="{5EB5F2B5-5D57-494F-8484-96709943547B}"/>
    <cellStyle name="Comma 3 3 3 3 3 7 10" xfId="21992" xr:uid="{D75E3F92-7038-4788-BEB9-EEA6DD4D859E}"/>
    <cellStyle name="Comma 3 3 3 3 3 7 2" xfId="7808" xr:uid="{80BA6896-9C4C-49A0-92A4-0316884EEA12}"/>
    <cellStyle name="Comma 3 3 3 3 3 7 2 2" xfId="19366" xr:uid="{EC50F3A4-3E9D-423B-AB83-B86D4059FDF5}"/>
    <cellStyle name="Comma 3 3 3 3 3 7 2 2 2" xfId="48773" xr:uid="{760C08E2-593F-4953-BC16-0F45E2E7EBDB}"/>
    <cellStyle name="Comma 3 3 3 3 3 7 2 2 3" xfId="29870" xr:uid="{4DC9FED6-553C-4673-8660-F2892EFD836F}"/>
    <cellStyle name="Comma 3 3 3 3 3 7 2 3" xfId="35383" xr:uid="{BB67E519-04D9-4845-A047-011B55B8CAEB}"/>
    <cellStyle name="Comma 3 3 3 3 3 7 2 4" xfId="24618" xr:uid="{5541A6A5-1ACE-4BBA-AF53-2302858FF5C4}"/>
    <cellStyle name="Comma 3 3 3 3 3 7 3" xfId="5183" xr:uid="{4C10905E-1F1C-45A3-8D79-58628F4F6E50}"/>
    <cellStyle name="Comma 3 3 3 3 3 7 3 2" xfId="51399" xr:uid="{7E307F21-7921-4AF4-98CD-7475912D83EE}"/>
    <cellStyle name="Comma 3 3 3 3 3 7 3 3" xfId="38009" xr:uid="{74E0BEFA-591D-4DCC-A927-C28A2382A388}"/>
    <cellStyle name="Comma 3 3 3 3 3 7 3 4" xfId="27244" xr:uid="{7D3336E8-98A3-446A-8C1E-97A5BDFA7C70}"/>
    <cellStyle name="Comma 3 3 3 3 3 7 4" xfId="10434" xr:uid="{73198282-36A0-401A-B911-F5B2CE6600AD}"/>
    <cellStyle name="Comma 3 3 3 3 3 7 4 2" xfId="54025" xr:uid="{3264ED50-4AD9-4606-8867-1890DF3EDF4C}"/>
    <cellStyle name="Comma 3 3 3 3 3 7 4 3" xfId="40635" xr:uid="{36F17BED-0B44-44EE-83F8-EEEEA2585882}"/>
    <cellStyle name="Comma 3 3 3 3 3 7 5" xfId="13060" xr:uid="{20B22E3F-9F35-4737-967D-3F6B93F9E923}"/>
    <cellStyle name="Comma 3 3 3 3 3 7 5 2" xfId="56650" xr:uid="{BD591074-5242-414A-AFC0-B01271AF695B}"/>
    <cellStyle name="Comma 3 3 3 3 3 7 5 3" xfId="43260" xr:uid="{41E5864E-ACFA-45EF-A6F3-AB9E3973773D}"/>
    <cellStyle name="Comma 3 3 3 3 3 7 6" xfId="16213" xr:uid="{7C19ACF6-BC89-44E2-80E3-41151E959BF2}"/>
    <cellStyle name="Comma 3 3 3 3 3 7 6 2" xfId="45886" xr:uid="{0082ECA4-AF69-4021-BFEF-9CAE3BCCFD1D}"/>
    <cellStyle name="Comma 3 3 3 3 3 7 7" xfId="59276" xr:uid="{BAC51369-AED8-4F19-B0ED-E70302BE4D25}"/>
    <cellStyle name="Comma 3 3 3 3 3 7 8" xfId="61903" xr:uid="{B711079B-DA13-4F58-A739-754FCF6E8407}"/>
    <cellStyle name="Comma 3 3 3 3 3 7 9" xfId="32496" xr:uid="{A49CBDD4-FBF0-41E0-9CDF-8B9FDEC0EEDA}"/>
    <cellStyle name="Comma 3 3 3 3 3 8" xfId="5444" xr:uid="{E050023C-DB3B-4012-A2C5-A63204942EEA}"/>
    <cellStyle name="Comma 3 3 3 3 3 8 2" xfId="17002" xr:uid="{2E3EACE3-67C4-4D66-BECC-60C82A9EA2BB}"/>
    <cellStyle name="Comma 3 3 3 3 3 8 2 2" xfId="46148" xr:uid="{980E1759-F138-4A79-9C9C-D1BEC4CF0562}"/>
    <cellStyle name="Comma 3 3 3 3 3 8 2 3" xfId="27506" xr:uid="{96600F64-5E11-47C7-AA5A-08739B14FA5C}"/>
    <cellStyle name="Comma 3 3 3 3 3 8 3" xfId="13849" xr:uid="{5D47CF3B-CC93-42E1-8DF3-D2E10547E2ED}"/>
    <cellStyle name="Comma 3 3 3 3 3 8 3 2" xfId="32758" xr:uid="{F9EF1BF4-3E0C-490B-A917-51C79BC207BA}"/>
    <cellStyle name="Comma 3 3 3 3 3 8 4" xfId="22254" xr:uid="{8BFF66FB-1243-4D1B-800C-B82E6736FA94}"/>
    <cellStyle name="Comma 3 3 3 3 3 9" xfId="2819" xr:uid="{98E9F92A-CB11-4804-9423-501B6633B3DE}"/>
    <cellStyle name="Comma 3 3 3 3 3 9 2" xfId="16474" xr:uid="{B47109DA-E768-49C9-9931-3227CE7A962A}"/>
    <cellStyle name="Comma 3 3 3 3 3 9 2 2" xfId="46409" xr:uid="{B8445E64-9349-467C-8D70-95F6D5F9C864}"/>
    <cellStyle name="Comma 3 3 3 3 3 9 3" xfId="33019" xr:uid="{BBE4C636-A19F-4D02-A717-F9841138767F}"/>
    <cellStyle name="Comma 3 3 3 3 3 9 4" xfId="24880" xr:uid="{3C16FF3E-CA2B-4310-A1DC-E920DE1F9745}"/>
    <cellStyle name="Comma 3 3 3 3 4" xfId="313" xr:uid="{00000000-0005-0000-0000-000032010000}"/>
    <cellStyle name="Comma 3 3 3 3 4 10" xfId="30254" xr:uid="{A4E8C29A-16D9-4509-9D15-02594A95F77A}"/>
    <cellStyle name="Comma 3 3 3 3 4 11" xfId="19750" xr:uid="{5E802F5B-9292-4DBA-AECA-B3469B12A398}"/>
    <cellStyle name="Comma 3 3 3 3 4 2" xfId="1636" xr:uid="{18DEBFAE-DDD2-4CEF-8215-A01C862702DA}"/>
    <cellStyle name="Comma 3 3 3 3 4 2 10" xfId="21072" xr:uid="{5C6B400E-9901-4887-994B-AD68B9697D7A}"/>
    <cellStyle name="Comma 3 3 3 3 4 2 2" xfId="6888" xr:uid="{4EEB9005-6C3D-4204-AC8B-BBEADC8D9190}"/>
    <cellStyle name="Comma 3 3 3 3 4 2 2 2" xfId="18446" xr:uid="{BA599506-0EB1-4912-9E4E-A6E55EFEE007}"/>
    <cellStyle name="Comma 3 3 3 3 4 2 2 2 2" xfId="47853" xr:uid="{98F8D68D-D3C3-4AA1-83D5-8E8AAB3CAB94}"/>
    <cellStyle name="Comma 3 3 3 3 4 2 2 2 3" xfId="28950" xr:uid="{2AA014A5-A1A7-4805-A479-DAAF232F5E5B}"/>
    <cellStyle name="Comma 3 3 3 3 4 2 2 3" xfId="34463" xr:uid="{2FD5063A-1C5C-47C6-BE54-9954A88F5E87}"/>
    <cellStyle name="Comma 3 3 3 3 4 2 2 4" xfId="23698" xr:uid="{BB341A9F-7DDF-4BF9-9D0E-4D2045BE03F5}"/>
    <cellStyle name="Comma 3 3 3 3 4 2 3" xfId="4263" xr:uid="{86C825A9-425B-444D-90D6-401D5048924F}"/>
    <cellStyle name="Comma 3 3 3 3 4 2 3 2" xfId="50479" xr:uid="{8B8E2CFE-0DB6-4775-970A-39F1D8ADB1FF}"/>
    <cellStyle name="Comma 3 3 3 3 4 2 3 3" xfId="37089" xr:uid="{28DFC005-8710-4CF8-8376-6DE1FFCA9DFE}"/>
    <cellStyle name="Comma 3 3 3 3 4 2 3 4" xfId="26324" xr:uid="{D18D0112-16FD-4FCE-87B7-D6AD60396186}"/>
    <cellStyle name="Comma 3 3 3 3 4 2 4" xfId="9514" xr:uid="{6C608EA3-DFC8-4299-98A6-8521BE7B31D8}"/>
    <cellStyle name="Comma 3 3 3 3 4 2 4 2" xfId="53105" xr:uid="{9FADED65-962C-4A13-B980-C0A9F35DD1E4}"/>
    <cellStyle name="Comma 3 3 3 3 4 2 4 3" xfId="39715" xr:uid="{2EC88DC5-841A-4ECD-9A26-B007379FE95C}"/>
    <cellStyle name="Comma 3 3 3 3 4 2 5" xfId="12140" xr:uid="{60170E02-69E0-4653-ABF8-23F20B60D02A}"/>
    <cellStyle name="Comma 3 3 3 3 4 2 5 2" xfId="55730" xr:uid="{B3D94EC4-3E6E-4F64-A69B-8EA72FBBECD4}"/>
    <cellStyle name="Comma 3 3 3 3 4 2 5 3" xfId="42340" xr:uid="{66FC01B5-C68D-45BE-B966-1AF9A4F8A17E}"/>
    <cellStyle name="Comma 3 3 3 3 4 2 6" xfId="15293" xr:uid="{8B128304-CD27-4F3C-87A9-30A39F5F47DE}"/>
    <cellStyle name="Comma 3 3 3 3 4 2 6 2" xfId="44966" xr:uid="{1AD0660D-3C02-4755-B813-88342D16ECC8}"/>
    <cellStyle name="Comma 3 3 3 3 4 2 7" xfId="58356" xr:uid="{99737461-CA9E-4D4E-8CF2-01879F99883E}"/>
    <cellStyle name="Comma 3 3 3 3 4 2 8" xfId="60983" xr:uid="{A5429206-1F64-4DAE-8EB1-F409A49A06F4}"/>
    <cellStyle name="Comma 3 3 3 3 4 2 9" xfId="31576" xr:uid="{4C373C96-5533-4438-BE2A-AFD763DEA018}"/>
    <cellStyle name="Comma 3 3 3 3 4 3" xfId="5566" xr:uid="{E45148B0-D71B-4D06-8924-DD32EF922D6A}"/>
    <cellStyle name="Comma 3 3 3 3 4 3 2" xfId="17124" xr:uid="{7E8A164C-2AF2-490F-A041-CFD68D6F297F}"/>
    <cellStyle name="Comma 3 3 3 3 4 3 2 2" xfId="46531" xr:uid="{A2FA65F1-E099-45D0-A2D0-2134EA32BD07}"/>
    <cellStyle name="Comma 3 3 3 3 4 3 2 3" xfId="27628" xr:uid="{B9CEC475-6B17-46D6-8E03-4D842087BB6C}"/>
    <cellStyle name="Comma 3 3 3 3 4 3 3" xfId="13971" xr:uid="{3D7829DB-5F83-4D04-837D-8251B14648AE}"/>
    <cellStyle name="Comma 3 3 3 3 4 3 3 2" xfId="33141" xr:uid="{00D9C8B2-DC41-4919-B2EF-087632570996}"/>
    <cellStyle name="Comma 3 3 3 3 4 3 4" xfId="22376" xr:uid="{580C1011-7883-40C0-B699-D306091D8D8A}"/>
    <cellStyle name="Comma 3 3 3 3 4 4" xfId="2941" xr:uid="{D501E9BE-C09B-4CE8-8036-69FCAD9CC675}"/>
    <cellStyle name="Comma 3 3 3 3 4 4 2" xfId="16596" xr:uid="{2B9F4853-C215-49E5-8C9C-C13F7896374F}"/>
    <cellStyle name="Comma 3 3 3 3 4 4 2 2" xfId="49157" xr:uid="{2E44AAEA-A4DB-4F52-A723-F64F4CCB3280}"/>
    <cellStyle name="Comma 3 3 3 3 4 4 3" xfId="35767" xr:uid="{F0F90F9E-3960-4336-BF35-0F3EA26BEBEE}"/>
    <cellStyle name="Comma 3 3 3 3 4 4 4" xfId="25002" xr:uid="{F1103FD5-2DFD-4826-AA9C-2CD2CC4871FE}"/>
    <cellStyle name="Comma 3 3 3 3 4 5" xfId="8192" xr:uid="{389F628B-6E15-48CB-93B9-9A3A36AB85BE}"/>
    <cellStyle name="Comma 3 3 3 3 4 5 2" xfId="51783" xr:uid="{10F09371-9F9A-40D0-BDF4-A087FF37143B}"/>
    <cellStyle name="Comma 3 3 3 3 4 5 3" xfId="38393" xr:uid="{83FA9FCD-77E9-4EC5-9F90-F586510964E1}"/>
    <cellStyle name="Comma 3 3 3 3 4 6" xfId="10818" xr:uid="{7C0C05F2-956B-46A0-BF22-6EE7E9EAA531}"/>
    <cellStyle name="Comma 3 3 3 3 4 6 2" xfId="54408" xr:uid="{94CE4A0F-F719-4E78-A05A-B4B773AFFD38}"/>
    <cellStyle name="Comma 3 3 3 3 4 6 3" xfId="41018" xr:uid="{ECB060EF-CDA1-4665-AECF-33A1164A96A1}"/>
    <cellStyle name="Comma 3 3 3 3 4 7" xfId="13443" xr:uid="{6F488BBE-022D-4766-8CAB-B50BDF39E7A0}"/>
    <cellStyle name="Comma 3 3 3 3 4 7 2" xfId="43644" xr:uid="{DBBF3AD4-A167-4111-A28C-5F3C497C1A8E}"/>
    <cellStyle name="Comma 3 3 3 3 4 8" xfId="57034" xr:uid="{FEE8C9B3-520E-47A0-9AC1-4057AE27FFDF}"/>
    <cellStyle name="Comma 3 3 3 3 4 9" xfId="59661" xr:uid="{7A002EBF-6D6F-453F-BE02-42940301AF6E}"/>
    <cellStyle name="Comma 3 3 3 3 5" xfId="573" xr:uid="{00000000-0005-0000-0000-000033010000}"/>
    <cellStyle name="Comma 3 3 3 3 5 10" xfId="30514" xr:uid="{F9CF7E62-BAC2-4C12-96A0-7AA4C63DEC34}"/>
    <cellStyle name="Comma 3 3 3 3 5 11" xfId="20010" xr:uid="{6711566A-D711-4D0F-99C4-6B0FBD80CEEB}"/>
    <cellStyle name="Comma 3 3 3 3 5 2" xfId="1896" xr:uid="{B9EFD0A6-2BB2-4284-90C3-41688AC89C21}"/>
    <cellStyle name="Comma 3 3 3 3 5 2 10" xfId="21332" xr:uid="{A285BC3B-63F9-4519-BA91-ABC8E53F2BB1}"/>
    <cellStyle name="Comma 3 3 3 3 5 2 2" xfId="7148" xr:uid="{D6BDFB4B-487A-403D-9A00-992E67D83839}"/>
    <cellStyle name="Comma 3 3 3 3 5 2 2 2" xfId="18706" xr:uid="{0514A3B8-AFDC-46FF-9377-EBE70E1A7E91}"/>
    <cellStyle name="Comma 3 3 3 3 5 2 2 2 2" xfId="48113" xr:uid="{7501C261-C4AA-4708-BC53-E117CA761FAD}"/>
    <cellStyle name="Comma 3 3 3 3 5 2 2 2 3" xfId="29210" xr:uid="{17A86ABB-C294-45C0-8A1F-F2D2CAF7E22D}"/>
    <cellStyle name="Comma 3 3 3 3 5 2 2 3" xfId="34723" xr:uid="{2DC1B7E3-1532-4DBA-A232-126A038A3177}"/>
    <cellStyle name="Comma 3 3 3 3 5 2 2 4" xfId="23958" xr:uid="{F18AC103-11F7-4FD9-B9EC-758A709ACBB8}"/>
    <cellStyle name="Comma 3 3 3 3 5 2 3" xfId="4523" xr:uid="{C1203269-1E89-4C8E-AF5A-23EF335D6CE7}"/>
    <cellStyle name="Comma 3 3 3 3 5 2 3 2" xfId="50739" xr:uid="{E1045C86-BA00-418E-9F9B-F62D5E9CEF21}"/>
    <cellStyle name="Comma 3 3 3 3 5 2 3 3" xfId="37349" xr:uid="{00FC3A38-693A-4D1B-9AD3-09BCFD4176FC}"/>
    <cellStyle name="Comma 3 3 3 3 5 2 3 4" xfId="26584" xr:uid="{2AF76B65-5093-4B3F-B214-77B6CE516CB1}"/>
    <cellStyle name="Comma 3 3 3 3 5 2 4" xfId="9774" xr:uid="{BA5DEF82-D549-4AD0-9993-FB5AE74472E7}"/>
    <cellStyle name="Comma 3 3 3 3 5 2 4 2" xfId="53365" xr:uid="{900128DA-5A0E-4C0D-8F6B-BD3C8DE3E02A}"/>
    <cellStyle name="Comma 3 3 3 3 5 2 4 3" xfId="39975" xr:uid="{291AB5F4-BAB1-4FEC-80DE-8CDE01920527}"/>
    <cellStyle name="Comma 3 3 3 3 5 2 5" xfId="12400" xr:uid="{C21EC047-50C7-4721-B49A-506F8C0C0DFA}"/>
    <cellStyle name="Comma 3 3 3 3 5 2 5 2" xfId="55990" xr:uid="{6532690B-C2C7-4AEA-BBA5-CAECC8BF5327}"/>
    <cellStyle name="Comma 3 3 3 3 5 2 5 3" xfId="42600" xr:uid="{D87B9FA8-5FA6-420A-961D-50FE9F00FAC6}"/>
    <cellStyle name="Comma 3 3 3 3 5 2 6" xfId="15553" xr:uid="{38A1DA7D-0399-4D61-861B-1D08CA77E094}"/>
    <cellStyle name="Comma 3 3 3 3 5 2 6 2" xfId="45226" xr:uid="{BB87ACBD-2D91-4241-8401-F06E22011912}"/>
    <cellStyle name="Comma 3 3 3 3 5 2 7" xfId="58616" xr:uid="{DEBEA4A6-7866-4E84-8329-31D7F137DCAB}"/>
    <cellStyle name="Comma 3 3 3 3 5 2 8" xfId="61243" xr:uid="{647AECB5-72C7-4E98-B49B-C8D9C0C17569}"/>
    <cellStyle name="Comma 3 3 3 3 5 2 9" xfId="31836" xr:uid="{B91E8784-0129-4A18-A872-C316ADA32820}"/>
    <cellStyle name="Comma 3 3 3 3 5 3" xfId="5826" xr:uid="{558DCF79-5256-4AF6-A22D-3BE35847C807}"/>
    <cellStyle name="Comma 3 3 3 3 5 3 2" xfId="17384" xr:uid="{EE4D72E0-D89A-4C19-AF65-7BBDE473B9F6}"/>
    <cellStyle name="Comma 3 3 3 3 5 3 2 2" xfId="46791" xr:uid="{02B13086-2D08-4E27-A20F-4B4CC6AF9182}"/>
    <cellStyle name="Comma 3 3 3 3 5 3 2 3" xfId="27888" xr:uid="{08DC261C-5671-441C-8085-C2F13B969AAD}"/>
    <cellStyle name="Comma 3 3 3 3 5 3 3" xfId="33401" xr:uid="{B0D7C2D1-AF72-418E-A652-7A231B1AFAA0}"/>
    <cellStyle name="Comma 3 3 3 3 5 3 4" xfId="22636" xr:uid="{A922FEB5-ED92-4A18-AF0F-6C139B94B912}"/>
    <cellStyle name="Comma 3 3 3 3 5 4" xfId="3201" xr:uid="{B4DD0A42-06FC-4374-A8D4-DB252CC4D3D6}"/>
    <cellStyle name="Comma 3 3 3 3 5 4 2" xfId="49417" xr:uid="{8DE08674-A2DC-4EAA-B9E9-F59E5AEA9859}"/>
    <cellStyle name="Comma 3 3 3 3 5 4 3" xfId="36027" xr:uid="{022F2355-4AEC-48FF-BD32-CDEEE16B0E57}"/>
    <cellStyle name="Comma 3 3 3 3 5 4 4" xfId="25262" xr:uid="{AFB16545-5B3B-4A43-8AFE-62926C2AEE54}"/>
    <cellStyle name="Comma 3 3 3 3 5 5" xfId="8452" xr:uid="{2EECDB61-47C8-43EB-A6F2-5B233F29B805}"/>
    <cellStyle name="Comma 3 3 3 3 5 5 2" xfId="52043" xr:uid="{8F314477-D0D8-4A73-BBFE-3142AB297ABE}"/>
    <cellStyle name="Comma 3 3 3 3 5 5 3" xfId="38653" xr:uid="{4CE85932-08DE-4362-A23B-949F9FC9B919}"/>
    <cellStyle name="Comma 3 3 3 3 5 6" xfId="11078" xr:uid="{CCE39398-6404-4346-AEF6-180A6DCA8247}"/>
    <cellStyle name="Comma 3 3 3 3 5 6 2" xfId="54668" xr:uid="{C7728276-B8FF-4021-8648-3F292F577CC9}"/>
    <cellStyle name="Comma 3 3 3 3 5 6 3" xfId="41278" xr:uid="{613DB3B5-1438-4133-8F8A-E4031176778C}"/>
    <cellStyle name="Comma 3 3 3 3 5 7" xfId="14231" xr:uid="{CB0B7544-350E-455F-8451-6D5FACE07C47}"/>
    <cellStyle name="Comma 3 3 3 3 5 7 2" xfId="43904" xr:uid="{B93A7DA9-C93F-4B15-8687-BEF4256E3A2C}"/>
    <cellStyle name="Comma 3 3 3 3 5 8" xfId="57294" xr:uid="{523B8E2F-14B8-46A6-987C-A3E8495923FB}"/>
    <cellStyle name="Comma 3 3 3 3 5 9" xfId="59921" xr:uid="{52C2A972-83F8-4DE8-9EA5-D344AB1BAB01}"/>
    <cellStyle name="Comma 3 3 3 3 6" xfId="833" xr:uid="{00000000-0005-0000-0000-000034010000}"/>
    <cellStyle name="Comma 3 3 3 3 6 10" xfId="30774" xr:uid="{DA29F563-D297-481B-97BB-084C51EC7105}"/>
    <cellStyle name="Comma 3 3 3 3 6 11" xfId="20270" xr:uid="{24E2B16C-E3E0-4AC8-980C-7CDAF95890B8}"/>
    <cellStyle name="Comma 3 3 3 3 6 2" xfId="2156" xr:uid="{9D632654-43BC-48F3-82AB-3E73A4B52244}"/>
    <cellStyle name="Comma 3 3 3 3 6 2 10" xfId="21592" xr:uid="{9CD1EDBB-8741-4254-90BE-384BDE76E922}"/>
    <cellStyle name="Comma 3 3 3 3 6 2 2" xfId="7408" xr:uid="{33C838F8-DB68-4C9B-BDED-C00B41E5C41F}"/>
    <cellStyle name="Comma 3 3 3 3 6 2 2 2" xfId="18966" xr:uid="{7AD43CA7-255E-4D27-BC19-DAC7DEA6075E}"/>
    <cellStyle name="Comma 3 3 3 3 6 2 2 2 2" xfId="48373" xr:uid="{771E07F4-30BC-4D3E-BAA2-6D3AC754450C}"/>
    <cellStyle name="Comma 3 3 3 3 6 2 2 2 3" xfId="29470" xr:uid="{491F0D5E-4CD7-4900-8BC9-6429376E1765}"/>
    <cellStyle name="Comma 3 3 3 3 6 2 2 3" xfId="34983" xr:uid="{A1736DF7-89E6-4B19-B46E-66E1F03012AF}"/>
    <cellStyle name="Comma 3 3 3 3 6 2 2 4" xfId="24218" xr:uid="{FE1406D3-F14D-42F5-B60C-54511BD6F542}"/>
    <cellStyle name="Comma 3 3 3 3 6 2 3" xfId="4783" xr:uid="{A3C65861-E182-4BF5-B51D-EDA4EB342AB4}"/>
    <cellStyle name="Comma 3 3 3 3 6 2 3 2" xfId="50999" xr:uid="{17D58F41-D468-4148-9295-AA49B30671BD}"/>
    <cellStyle name="Comma 3 3 3 3 6 2 3 3" xfId="37609" xr:uid="{68AF96AE-72C0-44BF-BD97-43EF67AA9E99}"/>
    <cellStyle name="Comma 3 3 3 3 6 2 3 4" xfId="26844" xr:uid="{42A6F131-847D-4828-815B-39E0BDEC4AB8}"/>
    <cellStyle name="Comma 3 3 3 3 6 2 4" xfId="10034" xr:uid="{9E3DCE86-3502-46CB-999F-7D83EB257C8D}"/>
    <cellStyle name="Comma 3 3 3 3 6 2 4 2" xfId="53625" xr:uid="{ABD414BF-0D03-4B1C-B131-A3F918EF2B59}"/>
    <cellStyle name="Comma 3 3 3 3 6 2 4 3" xfId="40235" xr:uid="{1EB560CC-620B-43B8-B67C-26F4DA2DCD64}"/>
    <cellStyle name="Comma 3 3 3 3 6 2 5" xfId="12660" xr:uid="{E6753E4F-0FE9-44AA-B2ED-35318AD0A5F7}"/>
    <cellStyle name="Comma 3 3 3 3 6 2 5 2" xfId="56250" xr:uid="{D9554E8E-9224-4003-9CE5-981689A651E0}"/>
    <cellStyle name="Comma 3 3 3 3 6 2 5 3" xfId="42860" xr:uid="{50FCAD4D-3FFA-4A4D-AEA2-FB62C941B8C2}"/>
    <cellStyle name="Comma 3 3 3 3 6 2 6" xfId="15813" xr:uid="{25AE120B-2BEB-4735-B7CE-FA6B2365AD17}"/>
    <cellStyle name="Comma 3 3 3 3 6 2 6 2" xfId="45486" xr:uid="{C210581E-DF86-4897-B67D-6FE0D9E88420}"/>
    <cellStyle name="Comma 3 3 3 3 6 2 7" xfId="58876" xr:uid="{F7F5F8ED-E682-49C6-806F-557CE5DC4C0F}"/>
    <cellStyle name="Comma 3 3 3 3 6 2 8" xfId="61503" xr:uid="{AA86DC16-56C8-45E1-8191-A00D404912D4}"/>
    <cellStyle name="Comma 3 3 3 3 6 2 9" xfId="32096" xr:uid="{CE83E165-9C0F-4838-A935-42559717FA03}"/>
    <cellStyle name="Comma 3 3 3 3 6 3" xfId="6086" xr:uid="{01ED39CC-0CD2-4371-A23A-F786B5839EE9}"/>
    <cellStyle name="Comma 3 3 3 3 6 3 2" xfId="17644" xr:uid="{ECD92449-FCCF-446A-95C7-89F1B6F5DA8F}"/>
    <cellStyle name="Comma 3 3 3 3 6 3 2 2" xfId="47051" xr:uid="{AD367603-7616-46E7-AD97-E9F7B3C92657}"/>
    <cellStyle name="Comma 3 3 3 3 6 3 2 3" xfId="28148" xr:uid="{EA3A65CC-C440-4D57-AD4B-6D607EB51BA1}"/>
    <cellStyle name="Comma 3 3 3 3 6 3 3" xfId="33661" xr:uid="{334216B8-69C8-4793-BD70-312E07F610A6}"/>
    <cellStyle name="Comma 3 3 3 3 6 3 4" xfId="22896" xr:uid="{51F831FD-3C99-419B-B737-4CC598127CE2}"/>
    <cellStyle name="Comma 3 3 3 3 6 4" xfId="3461" xr:uid="{5E3F4448-D8CD-4AC8-9630-26719D1CE76F}"/>
    <cellStyle name="Comma 3 3 3 3 6 4 2" xfId="49677" xr:uid="{EF24D9D0-78DD-4119-8E62-EDE11265BC9A}"/>
    <cellStyle name="Comma 3 3 3 3 6 4 3" xfId="36287" xr:uid="{A8E21536-B4B2-40D7-B8B7-799D69E566C2}"/>
    <cellStyle name="Comma 3 3 3 3 6 4 4" xfId="25522" xr:uid="{9863F989-76AC-4730-AE3A-21943DE4818C}"/>
    <cellStyle name="Comma 3 3 3 3 6 5" xfId="8712" xr:uid="{34DCD89E-54E4-4A14-ACE5-62756BAA2C03}"/>
    <cellStyle name="Comma 3 3 3 3 6 5 2" xfId="52303" xr:uid="{BFE991B4-67CA-4AAC-8BB7-3F0F4B424E13}"/>
    <cellStyle name="Comma 3 3 3 3 6 5 3" xfId="38913" xr:uid="{DDEF3176-803C-4C52-AB2A-E362D99C7E1C}"/>
    <cellStyle name="Comma 3 3 3 3 6 6" xfId="11338" xr:uid="{98649D1C-09DF-4AF0-927A-49224D766BCA}"/>
    <cellStyle name="Comma 3 3 3 3 6 6 2" xfId="54928" xr:uid="{BBED22C7-8120-405A-B838-E339C5695370}"/>
    <cellStyle name="Comma 3 3 3 3 6 6 3" xfId="41538" xr:uid="{B3D9CB90-9D13-4105-8A95-DF63F8481842}"/>
    <cellStyle name="Comma 3 3 3 3 6 7" xfId="14491" xr:uid="{E642380A-F7C2-4606-8CEF-39EA18E17DC0}"/>
    <cellStyle name="Comma 3 3 3 3 6 7 2" xfId="44164" xr:uid="{6826627A-D265-4C31-887A-CBDAD4085493}"/>
    <cellStyle name="Comma 3 3 3 3 6 8" xfId="57554" xr:uid="{7FE2EB0A-FC51-4E69-A7FB-7DF71361E1BF}"/>
    <cellStyle name="Comma 3 3 3 3 6 9" xfId="60181" xr:uid="{0254A950-1AE4-4711-B4A2-B0E1453D5715}"/>
    <cellStyle name="Comma 3 3 3 3 7" xfId="1113" xr:uid="{BB039A74-3319-4260-8D97-C473A1985962}"/>
    <cellStyle name="Comma 3 3 3 3 7 10" xfId="20550" xr:uid="{DF7E5AD1-6438-4D72-B496-C465F8FE0132}"/>
    <cellStyle name="Comma 3 3 3 3 7 2" xfId="6366" xr:uid="{EC52D083-04BB-4016-A801-09311180FC56}"/>
    <cellStyle name="Comma 3 3 3 3 7 2 2" xfId="17924" xr:uid="{DD0F5C3E-BCFF-473E-A5A7-EE0B651D8E58}"/>
    <cellStyle name="Comma 3 3 3 3 7 2 2 2" xfId="47331" xr:uid="{9F6DCD48-A370-4B8E-90A2-0C0563118DC7}"/>
    <cellStyle name="Comma 3 3 3 3 7 2 2 3" xfId="28428" xr:uid="{F05A690D-2A00-4001-8A6A-4439B11EDF14}"/>
    <cellStyle name="Comma 3 3 3 3 7 2 3" xfId="33941" xr:uid="{BC43CBF0-62EA-42C0-9C9E-E94EA4EB1014}"/>
    <cellStyle name="Comma 3 3 3 3 7 2 4" xfId="23176" xr:uid="{6BEE6F85-6FDB-4DD8-913D-5F6F1695A623}"/>
    <cellStyle name="Comma 3 3 3 3 7 3" xfId="3741" xr:uid="{7736CCAE-7B7B-476D-B6DB-4A79276DCA3F}"/>
    <cellStyle name="Comma 3 3 3 3 7 3 2" xfId="49957" xr:uid="{416094C9-6D6E-404D-B261-4C014EFBC633}"/>
    <cellStyle name="Comma 3 3 3 3 7 3 3" xfId="36567" xr:uid="{08D3BD16-ACD3-41F2-BA4F-FF9157ED0D8F}"/>
    <cellStyle name="Comma 3 3 3 3 7 3 4" xfId="25802" xr:uid="{1E6C14DA-C8D0-4FFB-9122-A2921B45D17E}"/>
    <cellStyle name="Comma 3 3 3 3 7 4" xfId="8992" xr:uid="{876D9D53-F1C5-4FFB-B7F4-3B988464CD28}"/>
    <cellStyle name="Comma 3 3 3 3 7 4 2" xfId="52583" xr:uid="{AB1A95C3-51EA-421C-A14A-50BBBDD633A3}"/>
    <cellStyle name="Comma 3 3 3 3 7 4 3" xfId="39193" xr:uid="{B1AD8DD9-4EE4-4D09-8044-351ED99E419B}"/>
    <cellStyle name="Comma 3 3 3 3 7 5" xfId="11618" xr:uid="{F64F44BF-A845-47E7-A9FE-D6A976F275B8}"/>
    <cellStyle name="Comma 3 3 3 3 7 5 2" xfId="55208" xr:uid="{A95EECF2-82A2-4394-8754-6C9420616DE6}"/>
    <cellStyle name="Comma 3 3 3 3 7 5 3" xfId="41818" xr:uid="{16079653-4BE0-49C0-BE71-70312B16EC18}"/>
    <cellStyle name="Comma 3 3 3 3 7 6" xfId="14771" xr:uid="{67D39D8F-B870-485D-9AD3-176A65114254}"/>
    <cellStyle name="Comma 3 3 3 3 7 6 2" xfId="44444" xr:uid="{0AA5D323-E36E-40E8-AD25-07DBF782F3DB}"/>
    <cellStyle name="Comma 3 3 3 3 7 7" xfId="57834" xr:uid="{D3C75141-A166-40BD-B6C5-0A2693268F00}"/>
    <cellStyle name="Comma 3 3 3 3 7 8" xfId="60461" xr:uid="{8073B70A-421A-4B23-B8F7-C01EB1E17788}"/>
    <cellStyle name="Comma 3 3 3 3 7 9" xfId="31054" xr:uid="{3F66D772-003E-4FB9-A214-DA7FCE45D436}"/>
    <cellStyle name="Comma 3 3 3 3 8" xfId="1376" xr:uid="{016272E4-EEBE-45DC-9708-B89F13E22156}"/>
    <cellStyle name="Comma 3 3 3 3 8 10" xfId="20812" xr:uid="{6F46CB2E-B55D-4FDE-B4D3-B2BA23B947E9}"/>
    <cellStyle name="Comma 3 3 3 3 8 2" xfId="6628" xr:uid="{08ABCDC0-EF81-4BBB-A5BA-70196CA88837}"/>
    <cellStyle name="Comma 3 3 3 3 8 2 2" xfId="18186" xr:uid="{6E926FB3-D240-4475-A505-31BB945A6C39}"/>
    <cellStyle name="Comma 3 3 3 3 8 2 2 2" xfId="47593" xr:uid="{0560DBA2-23AB-40B2-9BB4-D8963C4A2523}"/>
    <cellStyle name="Comma 3 3 3 3 8 2 2 3" xfId="28690" xr:uid="{A2CF4746-59CA-42D2-8707-398B358A2C72}"/>
    <cellStyle name="Comma 3 3 3 3 8 2 3" xfId="34203" xr:uid="{5881E733-498E-4E84-BC05-C1D34FB6261F}"/>
    <cellStyle name="Comma 3 3 3 3 8 2 4" xfId="23438" xr:uid="{A91179D5-7869-4978-95AD-3FD6EC71CAE8}"/>
    <cellStyle name="Comma 3 3 3 3 8 3" xfId="4003" xr:uid="{313CE191-F3F7-4EE1-B48D-6F4991F3E756}"/>
    <cellStyle name="Comma 3 3 3 3 8 3 2" xfId="50219" xr:uid="{E3BD49D6-2E0E-44AA-9FD9-33ADE3F69057}"/>
    <cellStyle name="Comma 3 3 3 3 8 3 3" xfId="36829" xr:uid="{AE9C0998-973C-4561-9792-7E57646086B4}"/>
    <cellStyle name="Comma 3 3 3 3 8 3 4" xfId="26064" xr:uid="{8F6EA741-113B-43F6-97F1-77C76BDD31D3}"/>
    <cellStyle name="Comma 3 3 3 3 8 4" xfId="9254" xr:uid="{AD4FF849-2731-440F-A920-4F1C86728489}"/>
    <cellStyle name="Comma 3 3 3 3 8 4 2" xfId="52845" xr:uid="{B4FCB90C-7AB3-48E9-8EAE-70C640969BB7}"/>
    <cellStyle name="Comma 3 3 3 3 8 4 3" xfId="39455" xr:uid="{F15B65C2-04EF-46A5-BF82-39DE590B72F3}"/>
    <cellStyle name="Comma 3 3 3 3 8 5" xfId="11880" xr:uid="{4A4AFFCB-E1DD-44CB-B153-4A50FC0D2BFF}"/>
    <cellStyle name="Comma 3 3 3 3 8 5 2" xfId="55470" xr:uid="{C82709A8-6DC8-4D51-8BF8-BBAEA9D17761}"/>
    <cellStyle name="Comma 3 3 3 3 8 5 3" xfId="42080" xr:uid="{C5FCBD0C-EE00-4ECA-B300-AE0B8AE1EB94}"/>
    <cellStyle name="Comma 3 3 3 3 8 6" xfId="15033" xr:uid="{834F2DFB-CBE0-4B18-A013-F1A8F96A1341}"/>
    <cellStyle name="Comma 3 3 3 3 8 6 2" xfId="44706" xr:uid="{7ED511C2-0F58-472C-B0DA-E21837821CF8}"/>
    <cellStyle name="Comma 3 3 3 3 8 7" xfId="58096" xr:uid="{B02C52FE-8D93-4AB3-B83F-7CF1C3C738F5}"/>
    <cellStyle name="Comma 3 3 3 3 8 8" xfId="60723" xr:uid="{CB065D86-869B-41DE-981E-612D9FA72AC5}"/>
    <cellStyle name="Comma 3 3 3 3 8 9" xfId="31316" xr:uid="{45D999C4-ED50-4F32-9E4D-90B31A58FB38}"/>
    <cellStyle name="Comma 3 3 3 3 9" xfId="2419" xr:uid="{0EEBD8FE-C350-47D0-A22B-F0EA95CD5EE4}"/>
    <cellStyle name="Comma 3 3 3 3 9 10" xfId="21854" xr:uid="{246495C7-58B2-4E69-AB09-F65482F5317C}"/>
    <cellStyle name="Comma 3 3 3 3 9 2" xfId="7670" xr:uid="{4E5A452A-27F8-4509-B7CD-1CE8C3B48D86}"/>
    <cellStyle name="Comma 3 3 3 3 9 2 2" xfId="19228" xr:uid="{75A4B762-38EF-48DA-8050-AE2977C1B3ED}"/>
    <cellStyle name="Comma 3 3 3 3 9 2 2 2" xfId="48635" xr:uid="{BB1D87B8-0DEB-4172-9ACA-074FF22F7F47}"/>
    <cellStyle name="Comma 3 3 3 3 9 2 2 3" xfId="29732" xr:uid="{8166CDCC-46DE-407F-95AC-8F11DBECA5DD}"/>
    <cellStyle name="Comma 3 3 3 3 9 2 3" xfId="35245" xr:uid="{D73DEB78-E208-4B48-A2BD-58EAC80A7E3C}"/>
    <cellStyle name="Comma 3 3 3 3 9 2 4" xfId="24480" xr:uid="{9EA889CD-BDAA-444B-B646-5B4DE8D351A1}"/>
    <cellStyle name="Comma 3 3 3 3 9 3" xfId="5045" xr:uid="{97B72AD3-4A13-4AA1-9AF4-A7C5CD38A310}"/>
    <cellStyle name="Comma 3 3 3 3 9 3 2" xfId="51261" xr:uid="{DB813851-071B-40C8-9648-3FB4D753B906}"/>
    <cellStyle name="Comma 3 3 3 3 9 3 3" xfId="37871" xr:uid="{7363B544-9CBA-4618-BC87-6D725BF84D2E}"/>
    <cellStyle name="Comma 3 3 3 3 9 3 4" xfId="27106" xr:uid="{957DD3EF-E648-4644-AFB6-13513908EA33}"/>
    <cellStyle name="Comma 3 3 3 3 9 4" xfId="10296" xr:uid="{C77E5BA7-4F3D-4B49-9425-2A3C186A31AF}"/>
    <cellStyle name="Comma 3 3 3 3 9 4 2" xfId="53887" xr:uid="{C3F30680-6E49-4BFF-A018-6FA35F471BB0}"/>
    <cellStyle name="Comma 3 3 3 3 9 4 3" xfId="40497" xr:uid="{3DE3213E-6425-41A6-B714-E1139C87D916}"/>
    <cellStyle name="Comma 3 3 3 3 9 5" xfId="12922" xr:uid="{C55A1444-9D62-42C4-9F09-A76E5E135D21}"/>
    <cellStyle name="Comma 3 3 3 3 9 5 2" xfId="56512" xr:uid="{0D7DB545-E0A0-4C9F-8EE3-45B15B6E72F1}"/>
    <cellStyle name="Comma 3 3 3 3 9 5 3" xfId="43122" xr:uid="{0F5DB1EC-8E50-4354-A923-604FA382E397}"/>
    <cellStyle name="Comma 3 3 3 3 9 6" xfId="16075" xr:uid="{EE677249-622E-46AD-A316-17445BB2C5F5}"/>
    <cellStyle name="Comma 3 3 3 3 9 6 2" xfId="45748" xr:uid="{0C4B0891-98A2-48FA-A81C-F6C73EF84249}"/>
    <cellStyle name="Comma 3 3 3 3 9 7" xfId="59138" xr:uid="{E703CFAE-6072-4849-81D7-70B7F5461DCA}"/>
    <cellStyle name="Comma 3 3 3 3 9 8" xfId="61765" xr:uid="{08A42206-68FC-4E8A-BF7C-7E1FBDB019E6}"/>
    <cellStyle name="Comma 3 3 3 3 9 9" xfId="32358" xr:uid="{196F0587-22C3-44B1-92B5-5ABDBF418529}"/>
    <cellStyle name="Comma 3 3 3 4" xfId="70" xr:uid="{00000000-0005-0000-0000-000035010000}"/>
    <cellStyle name="Comma 3 3 3 4 10" xfId="2699" xr:uid="{F101EF30-E861-4AE9-922D-876C153EB5F9}"/>
    <cellStyle name="Comma 3 3 3 4 10 2" xfId="16354" xr:uid="{E1DA4AD0-7099-4A02-8E24-D9DFFDC25257}"/>
    <cellStyle name="Comma 3 3 3 4 10 2 2" xfId="46289" xr:uid="{1CA14EB5-6E4A-43C4-9349-401DB83E23B7}"/>
    <cellStyle name="Comma 3 3 3 4 10 3" xfId="32899" xr:uid="{2326FF62-8304-4E9B-925F-F4194C1BBA73}"/>
    <cellStyle name="Comma 3 3 3 4 10 4" xfId="24760" xr:uid="{15E408F6-EE4D-4635-B3C6-6BCC85647E2A}"/>
    <cellStyle name="Comma 3 3 3 4 11" xfId="7950" xr:uid="{9359A372-2B53-4F19-A39A-4DC0BE063257}"/>
    <cellStyle name="Comma 3 3 3 4 11 2" xfId="48915" xr:uid="{F9E28D13-67E7-4040-A7CA-F1F2ACF5996E}"/>
    <cellStyle name="Comma 3 3 3 4 11 3" xfId="35525" xr:uid="{E6248240-89CC-4B8E-AB85-2BB6ED2F0BBC}"/>
    <cellStyle name="Comma 3 3 3 4 12" xfId="10576" xr:uid="{9092AED4-D72D-454A-A888-469A7B0E0776}"/>
    <cellStyle name="Comma 3 3 3 4 12 2" xfId="51541" xr:uid="{B523AF2C-78F3-4D8B-AF79-B73F153A1CD9}"/>
    <cellStyle name="Comma 3 3 3 4 12 3" xfId="38151" xr:uid="{6174D568-237B-4906-BE1F-2BED2C6261D9}"/>
    <cellStyle name="Comma 3 3 3 4 13" xfId="13201" xr:uid="{2BB7016B-B357-43EF-A355-8891ED69A3CD}"/>
    <cellStyle name="Comma 3 3 3 4 13 2" xfId="54166" xr:uid="{46AE6F1B-EBFD-46E0-AFDC-DDA8D1C44081}"/>
    <cellStyle name="Comma 3 3 3 4 13 3" xfId="40776" xr:uid="{687CA9C2-8D55-4827-89F9-7DE6E4F58FC5}"/>
    <cellStyle name="Comma 3 3 3 4 14" xfId="43402" xr:uid="{B0EC761D-DE1D-4A49-BB58-265D2A50EF1F}"/>
    <cellStyle name="Comma 3 3 3 4 15" xfId="56792" xr:uid="{B3CD6EDE-1C7E-454E-9533-3E152F264F6C}"/>
    <cellStyle name="Comma 3 3 3 4 16" xfId="59419" xr:uid="{1C037B67-3B77-44EE-9112-D7295CC9C5B9}"/>
    <cellStyle name="Comma 3 3 3 4 17" xfId="30012" xr:uid="{D0E5F08D-0AFD-4BCA-A1E4-8C1C7831412B}"/>
    <cellStyle name="Comma 3 3 3 4 18" xfId="19508" xr:uid="{3A554320-C125-46E5-B83A-0B684B9383C3}"/>
    <cellStyle name="Comma 3 3 3 4 2" xfId="208" xr:uid="{00000000-0005-0000-0000-000036010000}"/>
    <cellStyle name="Comma 3 3 3 4 2 10" xfId="8088" xr:uid="{766B32D7-82C7-4E3C-852A-DB84EE76749F}"/>
    <cellStyle name="Comma 3 3 3 4 2 10 2" xfId="49053" xr:uid="{4341070F-CF3B-400E-A37D-517E0FFE4ABC}"/>
    <cellStyle name="Comma 3 3 3 4 2 10 3" xfId="35663" xr:uid="{1B177871-30F3-4D13-97AF-351F508F381A}"/>
    <cellStyle name="Comma 3 3 3 4 2 11" xfId="10714" xr:uid="{0C7F97AB-C1C1-4E70-8867-A025D794C144}"/>
    <cellStyle name="Comma 3 3 3 4 2 11 2" xfId="51679" xr:uid="{ED134C59-D76F-4658-A26C-17090BA4BEAA}"/>
    <cellStyle name="Comma 3 3 3 4 2 11 3" xfId="38289" xr:uid="{CC7A113C-DB9F-47D2-B982-38B3E74B64D0}"/>
    <cellStyle name="Comma 3 3 3 4 2 12" xfId="13339" xr:uid="{B96FF474-2C42-438E-AFC0-8301D4AA857D}"/>
    <cellStyle name="Comma 3 3 3 4 2 12 2" xfId="54304" xr:uid="{C5A8E904-0260-4166-9B83-C9A88C8AB6FE}"/>
    <cellStyle name="Comma 3 3 3 4 2 12 3" xfId="40914" xr:uid="{98641568-E22B-435F-B5D6-44419471E97F}"/>
    <cellStyle name="Comma 3 3 3 4 2 13" xfId="43540" xr:uid="{429FA721-4C73-40EA-97B2-A582B18ED244}"/>
    <cellStyle name="Comma 3 3 3 4 2 14" xfId="56930" xr:uid="{2B4793A1-4901-4ABF-A429-1D12CB0C8ACE}"/>
    <cellStyle name="Comma 3 3 3 4 2 15" xfId="59557" xr:uid="{54669233-1D99-4F93-BBAB-64C929071876}"/>
    <cellStyle name="Comma 3 3 3 4 2 16" xfId="30150" xr:uid="{89B3E654-56C0-4596-8C1A-199CA9824906}"/>
    <cellStyle name="Comma 3 3 3 4 2 17" xfId="19646" xr:uid="{4A6F0411-24B0-4344-A3CE-5CD6251F513C}"/>
    <cellStyle name="Comma 3 3 3 4 2 2" xfId="469" xr:uid="{00000000-0005-0000-0000-000037010000}"/>
    <cellStyle name="Comma 3 3 3 4 2 2 10" xfId="30410" xr:uid="{2887E68C-6559-4D43-9295-B4EC405318CD}"/>
    <cellStyle name="Comma 3 3 3 4 2 2 11" xfId="19906" xr:uid="{06EDFC59-00E8-4A88-8808-18325CDC12E5}"/>
    <cellStyle name="Comma 3 3 3 4 2 2 2" xfId="1792" xr:uid="{A206147D-089B-447F-9D20-3E41E2BD3294}"/>
    <cellStyle name="Comma 3 3 3 4 2 2 2 10" xfId="21228" xr:uid="{1CE51A19-2C29-4A7F-8245-0E7C5DA1658C}"/>
    <cellStyle name="Comma 3 3 3 4 2 2 2 2" xfId="7044" xr:uid="{3E766539-FD46-4556-AD83-1FE52DDD6F4C}"/>
    <cellStyle name="Comma 3 3 3 4 2 2 2 2 2" xfId="18602" xr:uid="{F18290EA-0FBE-4A89-A9E3-D4A301013ED6}"/>
    <cellStyle name="Comma 3 3 3 4 2 2 2 2 2 2" xfId="48009" xr:uid="{FAAA3BFA-B67A-4BEA-9AFE-CD4F388AECD7}"/>
    <cellStyle name="Comma 3 3 3 4 2 2 2 2 2 3" xfId="29106" xr:uid="{B269B2B4-060D-4898-A8A0-45F817B00995}"/>
    <cellStyle name="Comma 3 3 3 4 2 2 2 2 3" xfId="34619" xr:uid="{6091016A-5520-42F6-AB4A-468AAD42D970}"/>
    <cellStyle name="Comma 3 3 3 4 2 2 2 2 4" xfId="23854" xr:uid="{E617FF03-E5D7-4BD4-BD8E-9A45C94EF038}"/>
    <cellStyle name="Comma 3 3 3 4 2 2 2 3" xfId="4419" xr:uid="{FAC7F097-564C-4E39-B561-0B8C6F86E0CB}"/>
    <cellStyle name="Comma 3 3 3 4 2 2 2 3 2" xfId="50635" xr:uid="{2EF05163-A22D-4517-AC36-AA10B29DE29E}"/>
    <cellStyle name="Comma 3 3 3 4 2 2 2 3 3" xfId="37245" xr:uid="{D24EBB62-CFDF-4E6D-8ED3-A3BBC04D14D7}"/>
    <cellStyle name="Comma 3 3 3 4 2 2 2 3 4" xfId="26480" xr:uid="{D013C662-1212-4A67-90E0-F2973AE5D9EF}"/>
    <cellStyle name="Comma 3 3 3 4 2 2 2 4" xfId="9670" xr:uid="{32AF7E57-166B-4AA8-BB01-95D6D5B101A1}"/>
    <cellStyle name="Comma 3 3 3 4 2 2 2 4 2" xfId="53261" xr:uid="{B0B4D919-46C9-4A82-AB9A-E1E2C6A40A69}"/>
    <cellStyle name="Comma 3 3 3 4 2 2 2 4 3" xfId="39871" xr:uid="{59A299EF-5651-4E1F-B08B-4628823055BC}"/>
    <cellStyle name="Comma 3 3 3 4 2 2 2 5" xfId="12296" xr:uid="{223A3D82-8644-4315-96C9-44A5B340063A}"/>
    <cellStyle name="Comma 3 3 3 4 2 2 2 5 2" xfId="55886" xr:uid="{5A9BA1A8-4647-4946-9AFB-A53C08EB085B}"/>
    <cellStyle name="Comma 3 3 3 4 2 2 2 5 3" xfId="42496" xr:uid="{985D8DF1-644D-4D50-A923-CE887B08E283}"/>
    <cellStyle name="Comma 3 3 3 4 2 2 2 6" xfId="15449" xr:uid="{103A2373-EAE3-42E4-84E7-FD7F776C7161}"/>
    <cellStyle name="Comma 3 3 3 4 2 2 2 6 2" xfId="45122" xr:uid="{074E644A-7EB2-4720-B6C5-0CF2CA586258}"/>
    <cellStyle name="Comma 3 3 3 4 2 2 2 7" xfId="58512" xr:uid="{E9C6ABB6-E21F-4398-992C-093E5C12A98A}"/>
    <cellStyle name="Comma 3 3 3 4 2 2 2 8" xfId="61139" xr:uid="{9D6DFB5F-6E52-479D-B76B-41DFCAC433ED}"/>
    <cellStyle name="Comma 3 3 3 4 2 2 2 9" xfId="31732" xr:uid="{E1ED4F5B-5664-401F-96FE-7EA1706B2C8A}"/>
    <cellStyle name="Comma 3 3 3 4 2 2 3" xfId="5722" xr:uid="{66B59B55-7CAB-4956-94D2-39A7900C260E}"/>
    <cellStyle name="Comma 3 3 3 4 2 2 3 2" xfId="17280" xr:uid="{D0C09C87-9900-447F-A987-1A90FC74F1BA}"/>
    <cellStyle name="Comma 3 3 3 4 2 2 3 2 2" xfId="46687" xr:uid="{9616D749-1FF9-4796-B8F7-022B61AF3D9C}"/>
    <cellStyle name="Comma 3 3 3 4 2 2 3 2 3" xfId="27784" xr:uid="{E649E38A-4966-4340-B184-7548975C31E0}"/>
    <cellStyle name="Comma 3 3 3 4 2 2 3 3" xfId="14127" xr:uid="{75FEC213-6803-44F7-ABA2-1CA07A55A3E8}"/>
    <cellStyle name="Comma 3 3 3 4 2 2 3 3 2" xfId="33297" xr:uid="{FAB2BF79-0490-451A-9C83-98553A9A9503}"/>
    <cellStyle name="Comma 3 3 3 4 2 2 3 4" xfId="22532" xr:uid="{DD09519C-7963-4132-B2EF-A9743236E0C8}"/>
    <cellStyle name="Comma 3 3 3 4 2 2 4" xfId="3097" xr:uid="{59C44DBB-8AC8-4596-9652-0A4D44C7402F}"/>
    <cellStyle name="Comma 3 3 3 4 2 2 4 2" xfId="16752" xr:uid="{0E28204D-6E6A-41FA-A11D-72251F0D6FB0}"/>
    <cellStyle name="Comma 3 3 3 4 2 2 4 2 2" xfId="49313" xr:uid="{AA66B71F-813E-4193-9098-FEEDF37C3296}"/>
    <cellStyle name="Comma 3 3 3 4 2 2 4 3" xfId="35923" xr:uid="{F2F5B670-3016-477D-9F30-A8ECAC00716B}"/>
    <cellStyle name="Comma 3 3 3 4 2 2 4 4" xfId="25158" xr:uid="{D777C1AA-5168-449F-AECE-61373BE5C3FA}"/>
    <cellStyle name="Comma 3 3 3 4 2 2 5" xfId="8348" xr:uid="{89B8EC5F-4BDD-4B51-8548-2A993DA60647}"/>
    <cellStyle name="Comma 3 3 3 4 2 2 5 2" xfId="51939" xr:uid="{24F4D42B-89CC-419D-88C4-7754A23EC928}"/>
    <cellStyle name="Comma 3 3 3 4 2 2 5 3" xfId="38549" xr:uid="{A4EB6C88-DAB4-4D34-BF78-0146FBA15EC9}"/>
    <cellStyle name="Comma 3 3 3 4 2 2 6" xfId="10974" xr:uid="{9DCD6AA2-0D21-48E6-8215-C4F849F1190B}"/>
    <cellStyle name="Comma 3 3 3 4 2 2 6 2" xfId="54564" xr:uid="{F31FE6A5-E4AC-41AB-A58E-8890CBFC3AF6}"/>
    <cellStyle name="Comma 3 3 3 4 2 2 6 3" xfId="41174" xr:uid="{CD863835-6F81-4AE9-BC8A-73504C3E0569}"/>
    <cellStyle name="Comma 3 3 3 4 2 2 7" xfId="13599" xr:uid="{379DE989-2B24-4298-8EF3-D4CB7B739FCC}"/>
    <cellStyle name="Comma 3 3 3 4 2 2 7 2" xfId="43800" xr:uid="{4FB8FC75-786E-4A07-98ED-5709B72BF521}"/>
    <cellStyle name="Comma 3 3 3 4 2 2 8" xfId="57190" xr:uid="{7DC3EF15-6BC2-4718-B2F4-60F49CB0C47E}"/>
    <cellStyle name="Comma 3 3 3 4 2 2 9" xfId="59817" xr:uid="{53775713-2468-44FF-8346-083FD74C6FE6}"/>
    <cellStyle name="Comma 3 3 3 4 2 3" xfId="729" xr:uid="{00000000-0005-0000-0000-000038010000}"/>
    <cellStyle name="Comma 3 3 3 4 2 3 10" xfId="30670" xr:uid="{F8FA315D-A204-48C5-A5E3-81AA985C13FF}"/>
    <cellStyle name="Comma 3 3 3 4 2 3 11" xfId="20166" xr:uid="{F262FB24-6CA7-4EC5-AC34-CBF9339EAF14}"/>
    <cellStyle name="Comma 3 3 3 4 2 3 2" xfId="2052" xr:uid="{E1F95308-67CB-4412-B232-5CDAFC7B57B2}"/>
    <cellStyle name="Comma 3 3 3 4 2 3 2 10" xfId="21488" xr:uid="{8AB7CC27-B9F7-4FF1-B4C0-E0D3E9787BAF}"/>
    <cellStyle name="Comma 3 3 3 4 2 3 2 2" xfId="7304" xr:uid="{984B05C2-7C10-48E1-9AE7-0FAD79C67F87}"/>
    <cellStyle name="Comma 3 3 3 4 2 3 2 2 2" xfId="18862" xr:uid="{CE0E0D57-FEFE-4AC0-8084-B90372DBD1A0}"/>
    <cellStyle name="Comma 3 3 3 4 2 3 2 2 2 2" xfId="48269" xr:uid="{62149EF9-8A3E-47A0-85D1-F119999D820C}"/>
    <cellStyle name="Comma 3 3 3 4 2 3 2 2 2 3" xfId="29366" xr:uid="{5D2E9AA5-6FA4-414E-A513-DDA07B627C93}"/>
    <cellStyle name="Comma 3 3 3 4 2 3 2 2 3" xfId="34879" xr:uid="{EED7CCC4-2BDD-453D-81CC-82C6F063511D}"/>
    <cellStyle name="Comma 3 3 3 4 2 3 2 2 4" xfId="24114" xr:uid="{6FA6921F-3A66-4974-BE12-35518F77CDA2}"/>
    <cellStyle name="Comma 3 3 3 4 2 3 2 3" xfId="4679" xr:uid="{122BE747-BCC2-4E77-B5F3-EF72D8439D05}"/>
    <cellStyle name="Comma 3 3 3 4 2 3 2 3 2" xfId="50895" xr:uid="{34640998-33BA-4972-B0D7-87943852F6CD}"/>
    <cellStyle name="Comma 3 3 3 4 2 3 2 3 3" xfId="37505" xr:uid="{6C157D9B-ACA7-4302-AEAB-763F21CEA712}"/>
    <cellStyle name="Comma 3 3 3 4 2 3 2 3 4" xfId="26740" xr:uid="{4718AD7C-F781-45F4-811F-9A1ACD0F2E7D}"/>
    <cellStyle name="Comma 3 3 3 4 2 3 2 4" xfId="9930" xr:uid="{7B46CC44-E359-4822-B26D-4E542DC3EFE0}"/>
    <cellStyle name="Comma 3 3 3 4 2 3 2 4 2" xfId="53521" xr:uid="{317960A7-4F67-4D72-91A9-79239F17BDD9}"/>
    <cellStyle name="Comma 3 3 3 4 2 3 2 4 3" xfId="40131" xr:uid="{E7AB3E6B-371A-4C9B-864E-DCD48368A190}"/>
    <cellStyle name="Comma 3 3 3 4 2 3 2 5" xfId="12556" xr:uid="{5F5EF764-1D49-43F9-A37A-3341C9D7ACC6}"/>
    <cellStyle name="Comma 3 3 3 4 2 3 2 5 2" xfId="56146" xr:uid="{5BF8ECDB-B976-456C-8996-83A32806186D}"/>
    <cellStyle name="Comma 3 3 3 4 2 3 2 5 3" xfId="42756" xr:uid="{3AAF3DD3-B13F-47FE-9D1A-4575D6B31840}"/>
    <cellStyle name="Comma 3 3 3 4 2 3 2 6" xfId="15709" xr:uid="{6CFE9BC8-B098-4A3A-939B-9364FD17A5A0}"/>
    <cellStyle name="Comma 3 3 3 4 2 3 2 6 2" xfId="45382" xr:uid="{D9DAC4F7-A356-4EB3-877E-03ABA0F8FAA4}"/>
    <cellStyle name="Comma 3 3 3 4 2 3 2 7" xfId="58772" xr:uid="{54975360-459C-4872-8912-EEA05E26BB2E}"/>
    <cellStyle name="Comma 3 3 3 4 2 3 2 8" xfId="61399" xr:uid="{80153ECE-03AC-44D9-BFED-F316D47036B5}"/>
    <cellStyle name="Comma 3 3 3 4 2 3 2 9" xfId="31992" xr:uid="{48C51DD9-B70A-49DA-96E2-A7AF48E315FC}"/>
    <cellStyle name="Comma 3 3 3 4 2 3 3" xfId="5982" xr:uid="{CB2AD0A0-4DA5-464E-8CA8-B0991F890CC6}"/>
    <cellStyle name="Comma 3 3 3 4 2 3 3 2" xfId="17540" xr:uid="{85E50934-6A28-4954-A622-0DAAD8A525B5}"/>
    <cellStyle name="Comma 3 3 3 4 2 3 3 2 2" xfId="46947" xr:uid="{A4C24CC8-C876-4D51-8C8E-1ED1AE2BA52D}"/>
    <cellStyle name="Comma 3 3 3 4 2 3 3 2 3" xfId="28044" xr:uid="{3A40BF3D-DDFB-4D92-BC97-5FFF1CA93EB8}"/>
    <cellStyle name="Comma 3 3 3 4 2 3 3 3" xfId="33557" xr:uid="{21675F2F-2F49-4CFD-98C7-AFC01203695C}"/>
    <cellStyle name="Comma 3 3 3 4 2 3 3 4" xfId="22792" xr:uid="{66E69FEE-0A34-408B-B962-274296F3B7EC}"/>
    <cellStyle name="Comma 3 3 3 4 2 3 4" xfId="3357" xr:uid="{8533B4E1-E82A-4FC3-9235-A25B11278EEB}"/>
    <cellStyle name="Comma 3 3 3 4 2 3 4 2" xfId="49573" xr:uid="{F1BF1688-8005-447D-AB94-0456E9B14F01}"/>
    <cellStyle name="Comma 3 3 3 4 2 3 4 3" xfId="36183" xr:uid="{B1767392-C02E-466E-9029-EB7F5AA3E4A5}"/>
    <cellStyle name="Comma 3 3 3 4 2 3 4 4" xfId="25418" xr:uid="{969FB9E2-1C88-431C-BA31-480CE06B56EC}"/>
    <cellStyle name="Comma 3 3 3 4 2 3 5" xfId="8608" xr:uid="{522957AD-4CAA-4490-B43A-305ABC230FD8}"/>
    <cellStyle name="Comma 3 3 3 4 2 3 5 2" xfId="52199" xr:uid="{C672B498-5F34-4952-B152-599B303C5AF8}"/>
    <cellStyle name="Comma 3 3 3 4 2 3 5 3" xfId="38809" xr:uid="{A89DBFA4-2123-4F85-8282-E90AD6DB389F}"/>
    <cellStyle name="Comma 3 3 3 4 2 3 6" xfId="11234" xr:uid="{27FD26B1-80D1-424F-896E-BC26C53BD8A7}"/>
    <cellStyle name="Comma 3 3 3 4 2 3 6 2" xfId="54824" xr:uid="{0A82D6D8-86E9-4C14-8089-77C2F6740D68}"/>
    <cellStyle name="Comma 3 3 3 4 2 3 6 3" xfId="41434" xr:uid="{6CDC55BF-CEA6-4371-8A70-486E6630082E}"/>
    <cellStyle name="Comma 3 3 3 4 2 3 7" xfId="14387" xr:uid="{68BF31D9-AC8C-4023-A94D-B3D6ED51F977}"/>
    <cellStyle name="Comma 3 3 3 4 2 3 7 2" xfId="44060" xr:uid="{091F1671-3913-437A-AF04-48FF948FC2E0}"/>
    <cellStyle name="Comma 3 3 3 4 2 3 8" xfId="57450" xr:uid="{C190AEE7-9CEF-4468-9B03-80237747DEAB}"/>
    <cellStyle name="Comma 3 3 3 4 2 3 9" xfId="60077" xr:uid="{604DFD6A-884D-4625-B3DB-8F592D924CE3}"/>
    <cellStyle name="Comma 3 3 3 4 2 4" xfId="989" xr:uid="{00000000-0005-0000-0000-000039010000}"/>
    <cellStyle name="Comma 3 3 3 4 2 4 10" xfId="30930" xr:uid="{A954EDC1-3007-4582-80D4-A0C2AA5E652A}"/>
    <cellStyle name="Comma 3 3 3 4 2 4 11" xfId="20426" xr:uid="{71B16430-6E21-43F9-B21C-8F90FAF81FEE}"/>
    <cellStyle name="Comma 3 3 3 4 2 4 2" xfId="2312" xr:uid="{BC4C47EC-B03E-4EC7-9138-542FD415F045}"/>
    <cellStyle name="Comma 3 3 3 4 2 4 2 10" xfId="21748" xr:uid="{2BCAA95E-23C1-4601-89BC-F3C6D43224D9}"/>
    <cellStyle name="Comma 3 3 3 4 2 4 2 2" xfId="7564" xr:uid="{26C640D0-090F-48DC-BE4A-8309CB37DF31}"/>
    <cellStyle name="Comma 3 3 3 4 2 4 2 2 2" xfId="19122" xr:uid="{7782DCDA-34E4-41B0-B6D5-E8CA9AC2D3F8}"/>
    <cellStyle name="Comma 3 3 3 4 2 4 2 2 2 2" xfId="48529" xr:uid="{21D82683-E241-4F19-8848-9FDD4658D24E}"/>
    <cellStyle name="Comma 3 3 3 4 2 4 2 2 2 3" xfId="29626" xr:uid="{C91FC0E4-EB24-4568-83B3-35823306B6EC}"/>
    <cellStyle name="Comma 3 3 3 4 2 4 2 2 3" xfId="35139" xr:uid="{D1323E92-F25D-45BC-930D-D5ECBE227F61}"/>
    <cellStyle name="Comma 3 3 3 4 2 4 2 2 4" xfId="24374" xr:uid="{3C8A9CD8-C398-4201-8490-706DC67B467E}"/>
    <cellStyle name="Comma 3 3 3 4 2 4 2 3" xfId="4939" xr:uid="{90DB8EFE-A39E-45F0-AE5E-2BE3EFF99DC7}"/>
    <cellStyle name="Comma 3 3 3 4 2 4 2 3 2" xfId="51155" xr:uid="{195FEC7B-5070-4E09-AFDF-C3D332909DF1}"/>
    <cellStyle name="Comma 3 3 3 4 2 4 2 3 3" xfId="37765" xr:uid="{1CEC71E5-14E8-4C75-A14E-A7C066652436}"/>
    <cellStyle name="Comma 3 3 3 4 2 4 2 3 4" xfId="27000" xr:uid="{8F187E18-1346-47C5-984D-AD0A16C53399}"/>
    <cellStyle name="Comma 3 3 3 4 2 4 2 4" xfId="10190" xr:uid="{47727F84-27DD-437B-8003-777320A99391}"/>
    <cellStyle name="Comma 3 3 3 4 2 4 2 4 2" xfId="53781" xr:uid="{71818492-7026-425A-A6E5-9DD2A6F3503B}"/>
    <cellStyle name="Comma 3 3 3 4 2 4 2 4 3" xfId="40391" xr:uid="{C0DAFBB2-66CA-4228-8561-5DB06237369B}"/>
    <cellStyle name="Comma 3 3 3 4 2 4 2 5" xfId="12816" xr:uid="{1A6721CC-9940-43E2-8300-A8DA288D8383}"/>
    <cellStyle name="Comma 3 3 3 4 2 4 2 5 2" xfId="56406" xr:uid="{29ED7FD3-BE73-4B46-9852-A24FBD39C60C}"/>
    <cellStyle name="Comma 3 3 3 4 2 4 2 5 3" xfId="43016" xr:uid="{721EA397-C060-4EC9-8C73-B44D6B319150}"/>
    <cellStyle name="Comma 3 3 3 4 2 4 2 6" xfId="15969" xr:uid="{B9C3AE31-ED23-4546-85EC-42BC19B9BE1E}"/>
    <cellStyle name="Comma 3 3 3 4 2 4 2 6 2" xfId="45642" xr:uid="{627B8CAD-2708-4CE5-A9A5-1AB91891344C}"/>
    <cellStyle name="Comma 3 3 3 4 2 4 2 7" xfId="59032" xr:uid="{EBE1011E-FD9E-4266-90E4-6CCDD107B171}"/>
    <cellStyle name="Comma 3 3 3 4 2 4 2 8" xfId="61659" xr:uid="{E5F0B0DC-1762-4D9F-A9B0-D41633DA8E48}"/>
    <cellStyle name="Comma 3 3 3 4 2 4 2 9" xfId="32252" xr:uid="{FDA2C35C-2682-45AC-85B1-9EBDC473838C}"/>
    <cellStyle name="Comma 3 3 3 4 2 4 3" xfId="6242" xr:uid="{A1A43A91-57B7-402B-AED7-A4C6E79D164E}"/>
    <cellStyle name="Comma 3 3 3 4 2 4 3 2" xfId="17800" xr:uid="{D0D026BF-3106-44AA-BE2D-98D35852DA63}"/>
    <cellStyle name="Comma 3 3 3 4 2 4 3 2 2" xfId="47207" xr:uid="{59A61193-E50C-4B6A-B655-536C163B81E7}"/>
    <cellStyle name="Comma 3 3 3 4 2 4 3 2 3" xfId="28304" xr:uid="{3BC5F23F-1B98-4FB3-A997-E06D4A9FBC72}"/>
    <cellStyle name="Comma 3 3 3 4 2 4 3 3" xfId="33817" xr:uid="{91A2A2B3-BB7E-42A6-86BC-E815EAEE56CE}"/>
    <cellStyle name="Comma 3 3 3 4 2 4 3 4" xfId="23052" xr:uid="{F88D940F-3207-4F11-A31D-8DDCF600EF97}"/>
    <cellStyle name="Comma 3 3 3 4 2 4 4" xfId="3617" xr:uid="{A7026AE5-267B-48F5-A238-246768A1BB48}"/>
    <cellStyle name="Comma 3 3 3 4 2 4 4 2" xfId="49833" xr:uid="{C0C20F0B-AF64-446B-AD40-DAAA66840A7C}"/>
    <cellStyle name="Comma 3 3 3 4 2 4 4 3" xfId="36443" xr:uid="{484C1A17-6820-47A0-A649-0ACDF1B8E64E}"/>
    <cellStyle name="Comma 3 3 3 4 2 4 4 4" xfId="25678" xr:uid="{92F221F8-424D-4F4D-A4F3-5106D698E6FB}"/>
    <cellStyle name="Comma 3 3 3 4 2 4 5" xfId="8868" xr:uid="{51EF12FE-A82D-4AB1-8C5C-DE915338BC01}"/>
    <cellStyle name="Comma 3 3 3 4 2 4 5 2" xfId="52459" xr:uid="{861835E9-440E-4517-BCA2-7B4A06B89236}"/>
    <cellStyle name="Comma 3 3 3 4 2 4 5 3" xfId="39069" xr:uid="{961C297B-F9EA-4845-A402-93FA37B27413}"/>
    <cellStyle name="Comma 3 3 3 4 2 4 6" xfId="11494" xr:uid="{B73EF9EB-627B-483D-932D-CAACE5D718F9}"/>
    <cellStyle name="Comma 3 3 3 4 2 4 6 2" xfId="55084" xr:uid="{4245E1F8-1A81-4367-AFE0-9A0D3777C57B}"/>
    <cellStyle name="Comma 3 3 3 4 2 4 6 3" xfId="41694" xr:uid="{28D550A0-1204-4E00-8466-E8D7952B6856}"/>
    <cellStyle name="Comma 3 3 3 4 2 4 7" xfId="14647" xr:uid="{B06E77B8-AF90-4204-A0D4-D14D4206F8DE}"/>
    <cellStyle name="Comma 3 3 3 4 2 4 7 2" xfId="44320" xr:uid="{3DE5CA31-B35A-408A-8CC3-EEFA560BE981}"/>
    <cellStyle name="Comma 3 3 3 4 2 4 8" xfId="57710" xr:uid="{C7B43F2B-63F3-4B46-914B-258C30558D1B}"/>
    <cellStyle name="Comma 3 3 3 4 2 4 9" xfId="60337" xr:uid="{09CBCE0D-7AC6-4D31-B71F-953CE9E07976}"/>
    <cellStyle name="Comma 3 3 3 4 2 5" xfId="1269" xr:uid="{A3AEF62E-1680-4FAB-A219-B674AC9C3B84}"/>
    <cellStyle name="Comma 3 3 3 4 2 5 10" xfId="20706" xr:uid="{5E9E5F65-0E6F-4326-B306-9361642C5557}"/>
    <cellStyle name="Comma 3 3 3 4 2 5 2" xfId="6522" xr:uid="{E557B15E-4E90-49B4-80AE-EAD9F68F6FDB}"/>
    <cellStyle name="Comma 3 3 3 4 2 5 2 2" xfId="18080" xr:uid="{0BE702DD-AE9E-48CB-9AC7-82EF0D93C8BC}"/>
    <cellStyle name="Comma 3 3 3 4 2 5 2 2 2" xfId="47487" xr:uid="{92BA874C-42C5-4F82-9048-656E7BB33684}"/>
    <cellStyle name="Comma 3 3 3 4 2 5 2 2 3" xfId="28584" xr:uid="{DED35449-C436-4BCB-9020-96FFBA0F88E1}"/>
    <cellStyle name="Comma 3 3 3 4 2 5 2 3" xfId="34097" xr:uid="{769E0D0E-5883-4A76-BCF2-E4978462EA34}"/>
    <cellStyle name="Comma 3 3 3 4 2 5 2 4" xfId="23332" xr:uid="{1786F215-D770-46AE-8946-106927136EDD}"/>
    <cellStyle name="Comma 3 3 3 4 2 5 3" xfId="3897" xr:uid="{5EB590B2-51FA-4A67-B717-C3390856DB45}"/>
    <cellStyle name="Comma 3 3 3 4 2 5 3 2" xfId="50113" xr:uid="{E728CD20-62D0-448C-AE79-7E2D969FBEC1}"/>
    <cellStyle name="Comma 3 3 3 4 2 5 3 3" xfId="36723" xr:uid="{DAC225FC-040E-4A47-BD55-3ED37ACBB127}"/>
    <cellStyle name="Comma 3 3 3 4 2 5 3 4" xfId="25958" xr:uid="{32AC3906-C59A-4BF6-972C-89BCF8751009}"/>
    <cellStyle name="Comma 3 3 3 4 2 5 4" xfId="9148" xr:uid="{5A46DE70-7AC7-4C26-88ED-8EED3CA426FF}"/>
    <cellStyle name="Comma 3 3 3 4 2 5 4 2" xfId="52739" xr:uid="{41CEAF72-3149-4162-AB09-B9DDE75F6B98}"/>
    <cellStyle name="Comma 3 3 3 4 2 5 4 3" xfId="39349" xr:uid="{EFA95EEA-0816-4483-8938-A9E1C3573008}"/>
    <cellStyle name="Comma 3 3 3 4 2 5 5" xfId="11774" xr:uid="{66665929-3980-41FA-B35A-B9D387DF9F0F}"/>
    <cellStyle name="Comma 3 3 3 4 2 5 5 2" xfId="55364" xr:uid="{DA9471D8-230F-469F-B9B0-C9C87C769027}"/>
    <cellStyle name="Comma 3 3 3 4 2 5 5 3" xfId="41974" xr:uid="{263BD1CA-E454-4523-B094-4F863C8E43E1}"/>
    <cellStyle name="Comma 3 3 3 4 2 5 6" xfId="14927" xr:uid="{7A376181-6267-4EF3-A4DB-0641E54EEC65}"/>
    <cellStyle name="Comma 3 3 3 4 2 5 6 2" xfId="44600" xr:uid="{39F7F2CD-F631-4C8A-B569-FB2A19C76A81}"/>
    <cellStyle name="Comma 3 3 3 4 2 5 7" xfId="57990" xr:uid="{08343118-DD04-490A-9C22-4403215DFF37}"/>
    <cellStyle name="Comma 3 3 3 4 2 5 8" xfId="60617" xr:uid="{4973638A-B781-4B8C-BF2F-E06A1FD6D36D}"/>
    <cellStyle name="Comma 3 3 3 4 2 5 9" xfId="31210" xr:uid="{339CBBA9-D4AC-41CB-834F-117D02DA42C8}"/>
    <cellStyle name="Comma 3 3 3 4 2 6" xfId="1532" xr:uid="{D3981F31-A832-4EFA-A5A6-7BBECAC2C97B}"/>
    <cellStyle name="Comma 3 3 3 4 2 6 10" xfId="20968" xr:uid="{66738DF7-E948-427F-ADF5-154CCA7978F5}"/>
    <cellStyle name="Comma 3 3 3 4 2 6 2" xfId="6784" xr:uid="{EB6460AC-AEEE-4586-AC0B-66AD647497F3}"/>
    <cellStyle name="Comma 3 3 3 4 2 6 2 2" xfId="18342" xr:uid="{8D286A4E-8A00-4FBF-9515-696B916CC339}"/>
    <cellStyle name="Comma 3 3 3 4 2 6 2 2 2" xfId="47749" xr:uid="{4304FA41-02E7-4073-BF19-5A727278E46B}"/>
    <cellStyle name="Comma 3 3 3 4 2 6 2 2 3" xfId="28846" xr:uid="{3E95F77D-63FD-4167-816D-6BF8779F6A16}"/>
    <cellStyle name="Comma 3 3 3 4 2 6 2 3" xfId="34359" xr:uid="{B7E182BB-DD12-48F5-B168-92F1D551398C}"/>
    <cellStyle name="Comma 3 3 3 4 2 6 2 4" xfId="23594" xr:uid="{C24F348B-9F1F-4CB4-B53A-621BA21E6AE6}"/>
    <cellStyle name="Comma 3 3 3 4 2 6 3" xfId="4159" xr:uid="{DDDAAB86-C928-412D-A3D4-401343AEA295}"/>
    <cellStyle name="Comma 3 3 3 4 2 6 3 2" xfId="50375" xr:uid="{B91A2736-4CA8-4FDD-AACA-7150AD594448}"/>
    <cellStyle name="Comma 3 3 3 4 2 6 3 3" xfId="36985" xr:uid="{8A471D66-CA03-4360-87FF-1EA20BF533C8}"/>
    <cellStyle name="Comma 3 3 3 4 2 6 3 4" xfId="26220" xr:uid="{703D8362-EF2E-404B-9C60-E490DFCFB05B}"/>
    <cellStyle name="Comma 3 3 3 4 2 6 4" xfId="9410" xr:uid="{835E5CC1-E664-4AAA-B354-450CCF5F3717}"/>
    <cellStyle name="Comma 3 3 3 4 2 6 4 2" xfId="53001" xr:uid="{82BC5031-6253-44EE-935B-8AE5B0B76888}"/>
    <cellStyle name="Comma 3 3 3 4 2 6 4 3" xfId="39611" xr:uid="{4242AE1B-1D93-4CAC-B00C-87784DD45955}"/>
    <cellStyle name="Comma 3 3 3 4 2 6 5" xfId="12036" xr:uid="{33AEC93C-82B1-42F1-AE9C-3B38D0E074AE}"/>
    <cellStyle name="Comma 3 3 3 4 2 6 5 2" xfId="55626" xr:uid="{EC29D26A-12CE-461C-846A-694919DA1DBF}"/>
    <cellStyle name="Comma 3 3 3 4 2 6 5 3" xfId="42236" xr:uid="{84A310E0-C3D5-44BB-9441-EA3A0FF284AF}"/>
    <cellStyle name="Comma 3 3 3 4 2 6 6" xfId="15189" xr:uid="{42C4FFFE-79CE-4BDD-8A49-5BF161AB0AA8}"/>
    <cellStyle name="Comma 3 3 3 4 2 6 6 2" xfId="44862" xr:uid="{99B7A443-E9D7-4C28-ABCE-C8E8AA7DBAAF}"/>
    <cellStyle name="Comma 3 3 3 4 2 6 7" xfId="58252" xr:uid="{55C8D65A-52CD-47CD-9F9F-9118EB334847}"/>
    <cellStyle name="Comma 3 3 3 4 2 6 8" xfId="60879" xr:uid="{FD5554B1-60A1-4182-8CFB-90F01A19FAA1}"/>
    <cellStyle name="Comma 3 3 3 4 2 6 9" xfId="31472" xr:uid="{5098AC00-88A2-4472-97FD-3B0648731DDB}"/>
    <cellStyle name="Comma 3 3 3 4 2 7" xfId="2575" xr:uid="{19838E2B-C7C6-41A5-AFF1-DA5D2D54B406}"/>
    <cellStyle name="Comma 3 3 3 4 2 7 10" xfId="22010" xr:uid="{8BE92693-4357-4F52-83EF-B7273192AC43}"/>
    <cellStyle name="Comma 3 3 3 4 2 7 2" xfId="7826" xr:uid="{FEF81BB5-66F7-40EC-86D5-C924D0932754}"/>
    <cellStyle name="Comma 3 3 3 4 2 7 2 2" xfId="19384" xr:uid="{A14CCB36-3783-4032-BC5B-808E51C43DD0}"/>
    <cellStyle name="Comma 3 3 3 4 2 7 2 2 2" xfId="48791" xr:uid="{D608A5A9-363B-43C1-BE60-6B494BAA26E4}"/>
    <cellStyle name="Comma 3 3 3 4 2 7 2 2 3" xfId="29888" xr:uid="{9F984A09-35B1-4B90-8966-23FC1159E899}"/>
    <cellStyle name="Comma 3 3 3 4 2 7 2 3" xfId="35401" xr:uid="{36B05D17-AD25-45E6-A262-0DC284393970}"/>
    <cellStyle name="Comma 3 3 3 4 2 7 2 4" xfId="24636" xr:uid="{BED7CABE-8EBA-47D0-9CAF-C36EC9726632}"/>
    <cellStyle name="Comma 3 3 3 4 2 7 3" xfId="5201" xr:uid="{B0548FD7-D537-4541-A116-2DCF38C59DD2}"/>
    <cellStyle name="Comma 3 3 3 4 2 7 3 2" xfId="51417" xr:uid="{F9D13849-901D-4D71-9B89-3115B0DB6F64}"/>
    <cellStyle name="Comma 3 3 3 4 2 7 3 3" xfId="38027" xr:uid="{203CB221-DD6E-4E4E-96C0-379404A89A9D}"/>
    <cellStyle name="Comma 3 3 3 4 2 7 3 4" xfId="27262" xr:uid="{97C11C04-E189-4C88-9269-454D2EF35EFE}"/>
    <cellStyle name="Comma 3 3 3 4 2 7 4" xfId="10452" xr:uid="{A9687868-F630-4D97-98C4-8E6CCCC2F1A4}"/>
    <cellStyle name="Comma 3 3 3 4 2 7 4 2" xfId="54043" xr:uid="{D485B5E7-8947-4D1A-AA8B-68E98B9F6F04}"/>
    <cellStyle name="Comma 3 3 3 4 2 7 4 3" xfId="40653" xr:uid="{AFF186A2-E3BB-44A5-95F5-04E9753EE354}"/>
    <cellStyle name="Comma 3 3 3 4 2 7 5" xfId="13078" xr:uid="{2441DA0B-7746-4271-9629-48669B681B62}"/>
    <cellStyle name="Comma 3 3 3 4 2 7 5 2" xfId="56668" xr:uid="{B6407D3F-5629-4147-AD16-755FFAD45558}"/>
    <cellStyle name="Comma 3 3 3 4 2 7 5 3" xfId="43278" xr:uid="{6F02B458-AD33-439F-9258-F448952EAEE6}"/>
    <cellStyle name="Comma 3 3 3 4 2 7 6" xfId="16231" xr:uid="{857D8D12-0D8B-456E-ACD6-7910965624D9}"/>
    <cellStyle name="Comma 3 3 3 4 2 7 6 2" xfId="45904" xr:uid="{4F5BDFA2-BB1A-4AF0-9F5D-C622824F1016}"/>
    <cellStyle name="Comma 3 3 3 4 2 7 7" xfId="59294" xr:uid="{F0F5D2E3-0A0F-412B-9DFA-86D2C28FB8FD}"/>
    <cellStyle name="Comma 3 3 3 4 2 7 8" xfId="61921" xr:uid="{DD39CE05-A6A1-412E-B253-D98AA9EBDB47}"/>
    <cellStyle name="Comma 3 3 3 4 2 7 9" xfId="32514" xr:uid="{726E1FD6-5200-479F-BC28-7024B0F3F86D}"/>
    <cellStyle name="Comma 3 3 3 4 2 8" xfId="5462" xr:uid="{7B03B5A8-C29B-4D36-9AF1-9E75EB15FE98}"/>
    <cellStyle name="Comma 3 3 3 4 2 8 2" xfId="17020" xr:uid="{54747E84-919C-49E1-9A98-4AAAFE703B10}"/>
    <cellStyle name="Comma 3 3 3 4 2 8 2 2" xfId="46166" xr:uid="{9977CB38-DCC6-4E52-84F0-5B6831622146}"/>
    <cellStyle name="Comma 3 3 3 4 2 8 2 3" xfId="27524" xr:uid="{3DFA5F62-3D80-4562-9C4F-787AEE1524DB}"/>
    <cellStyle name="Comma 3 3 3 4 2 8 3" xfId="13867" xr:uid="{EA098016-03C1-4839-A3B1-94D5169E5008}"/>
    <cellStyle name="Comma 3 3 3 4 2 8 3 2" xfId="32776" xr:uid="{82611437-4A71-40EA-AB81-6CFF34A82D43}"/>
    <cellStyle name="Comma 3 3 3 4 2 8 4" xfId="22272" xr:uid="{CD949246-F53E-4311-832F-C51C304DBB4E}"/>
    <cellStyle name="Comma 3 3 3 4 2 9" xfId="2837" xr:uid="{DF99331A-4679-4934-BBF5-78DFBEC04CF0}"/>
    <cellStyle name="Comma 3 3 3 4 2 9 2" xfId="16492" xr:uid="{5780E49D-C1DE-45B2-B983-9287F1AE31D0}"/>
    <cellStyle name="Comma 3 3 3 4 2 9 2 2" xfId="46427" xr:uid="{30993501-B148-4265-9E83-EA853B8E1248}"/>
    <cellStyle name="Comma 3 3 3 4 2 9 3" xfId="33037" xr:uid="{40E9D4E8-64D6-4FD0-81DD-FDF094A1963C}"/>
    <cellStyle name="Comma 3 3 3 4 2 9 4" xfId="24898" xr:uid="{79A7F5A1-5294-4612-A10B-8E9A8B7B69B3}"/>
    <cellStyle name="Comma 3 3 3 4 3" xfId="331" xr:uid="{00000000-0005-0000-0000-00003A010000}"/>
    <cellStyle name="Comma 3 3 3 4 3 10" xfId="30272" xr:uid="{23EEF031-A153-464D-823F-DD50A939310C}"/>
    <cellStyle name="Comma 3 3 3 4 3 11" xfId="19768" xr:uid="{5996DCF6-B508-4712-9AF0-EEA6B9D2C62A}"/>
    <cellStyle name="Comma 3 3 3 4 3 2" xfId="1654" xr:uid="{694974CA-EF9F-44E2-AF02-27D529FC738E}"/>
    <cellStyle name="Comma 3 3 3 4 3 2 10" xfId="21090" xr:uid="{56F4DF99-BC55-4AFF-88E3-A0AF7D805967}"/>
    <cellStyle name="Comma 3 3 3 4 3 2 2" xfId="6906" xr:uid="{FF3B733A-BB60-4AB2-9DF5-9C61A2DC13A7}"/>
    <cellStyle name="Comma 3 3 3 4 3 2 2 2" xfId="18464" xr:uid="{2FC74FC9-B5E4-4718-BD83-6876961E19A4}"/>
    <cellStyle name="Comma 3 3 3 4 3 2 2 2 2" xfId="47871" xr:uid="{C8ECACFD-773E-4979-B9A6-15C6BA6EA4AA}"/>
    <cellStyle name="Comma 3 3 3 4 3 2 2 2 3" xfId="28968" xr:uid="{5471A89D-F062-440C-9F1D-6E9DC01E04E2}"/>
    <cellStyle name="Comma 3 3 3 4 3 2 2 3" xfId="34481" xr:uid="{0FF20CCF-72E5-43F5-B21B-64A022F9DD27}"/>
    <cellStyle name="Comma 3 3 3 4 3 2 2 4" xfId="23716" xr:uid="{83A2B736-D0D2-49D6-BE48-C5B162962A2B}"/>
    <cellStyle name="Comma 3 3 3 4 3 2 3" xfId="4281" xr:uid="{C6EB23AA-7AF0-41C6-B651-3EB6659CA719}"/>
    <cellStyle name="Comma 3 3 3 4 3 2 3 2" xfId="50497" xr:uid="{709A58FD-EC13-46F1-B5C8-CC59686D5AF2}"/>
    <cellStyle name="Comma 3 3 3 4 3 2 3 3" xfId="37107" xr:uid="{294DE784-6A8A-4508-ADD5-4D164E1E8A76}"/>
    <cellStyle name="Comma 3 3 3 4 3 2 3 4" xfId="26342" xr:uid="{362852F7-B871-4342-A572-3849A84D325E}"/>
    <cellStyle name="Comma 3 3 3 4 3 2 4" xfId="9532" xr:uid="{7D872C1F-4AAB-45AC-BDF7-EA0AF536C5E9}"/>
    <cellStyle name="Comma 3 3 3 4 3 2 4 2" xfId="53123" xr:uid="{87408416-3523-40D9-8AE9-D0A4ACF45477}"/>
    <cellStyle name="Comma 3 3 3 4 3 2 4 3" xfId="39733" xr:uid="{9C8D898E-B6D2-466F-92F5-56F53DBA0535}"/>
    <cellStyle name="Comma 3 3 3 4 3 2 5" xfId="12158" xr:uid="{DE535907-8205-4A9E-A4FF-4FD8CE2FD542}"/>
    <cellStyle name="Comma 3 3 3 4 3 2 5 2" xfId="55748" xr:uid="{40363B1D-335A-496D-9B1E-F00A1DECD7FD}"/>
    <cellStyle name="Comma 3 3 3 4 3 2 5 3" xfId="42358" xr:uid="{CE5DC173-80BE-48A5-8675-B998B7B59919}"/>
    <cellStyle name="Comma 3 3 3 4 3 2 6" xfId="15311" xr:uid="{D3758A36-65D1-4C18-BE9C-51888EE1B082}"/>
    <cellStyle name="Comma 3 3 3 4 3 2 6 2" xfId="44984" xr:uid="{2C17789D-44AB-4BAC-AFA5-69EAC60F1C6D}"/>
    <cellStyle name="Comma 3 3 3 4 3 2 7" xfId="58374" xr:uid="{AC55DF2B-4DDC-4410-8A3A-DBB70AC4D431}"/>
    <cellStyle name="Comma 3 3 3 4 3 2 8" xfId="61001" xr:uid="{7F00B856-74F5-4CEC-85E4-7ECF38AB7434}"/>
    <cellStyle name="Comma 3 3 3 4 3 2 9" xfId="31594" xr:uid="{3159A946-4DF7-4751-A358-40B4FE350B29}"/>
    <cellStyle name="Comma 3 3 3 4 3 3" xfId="5584" xr:uid="{85E47097-543A-46B8-9AAE-0C59DCCDDF86}"/>
    <cellStyle name="Comma 3 3 3 4 3 3 2" xfId="17142" xr:uid="{07E860D9-9491-4A37-8F3F-9E8E409ECE09}"/>
    <cellStyle name="Comma 3 3 3 4 3 3 2 2" xfId="46549" xr:uid="{882E232E-D65F-4D79-BF3C-9E400643FC4C}"/>
    <cellStyle name="Comma 3 3 3 4 3 3 2 3" xfId="27646" xr:uid="{F792A452-78B4-4AA7-B8CD-738D4317DBA8}"/>
    <cellStyle name="Comma 3 3 3 4 3 3 3" xfId="13989" xr:uid="{DBD52A90-D9B3-4809-B8F0-A15561919F4B}"/>
    <cellStyle name="Comma 3 3 3 4 3 3 3 2" xfId="33159" xr:uid="{F489E317-AE7D-4CC1-B40E-8E70FFB0C83A}"/>
    <cellStyle name="Comma 3 3 3 4 3 3 4" xfId="22394" xr:uid="{B300F294-D341-4D11-85EB-E8BBCA94B836}"/>
    <cellStyle name="Comma 3 3 3 4 3 4" xfId="2959" xr:uid="{E0CB540B-CBF9-4B7A-B23E-9CA8C265F147}"/>
    <cellStyle name="Comma 3 3 3 4 3 4 2" xfId="16614" xr:uid="{8C06D966-B389-49DB-9790-BE6F87DBA9B0}"/>
    <cellStyle name="Comma 3 3 3 4 3 4 2 2" xfId="49175" xr:uid="{C09871EE-2790-4DA7-AA8A-CC9A2A4F688E}"/>
    <cellStyle name="Comma 3 3 3 4 3 4 3" xfId="35785" xr:uid="{E2D6E265-D3C4-4B5E-A6D0-E252D6BFF199}"/>
    <cellStyle name="Comma 3 3 3 4 3 4 4" xfId="25020" xr:uid="{A2FF6DEF-8267-487E-9405-65F76C5C57F2}"/>
    <cellStyle name="Comma 3 3 3 4 3 5" xfId="8210" xr:uid="{DBAD1F6B-0082-4179-BEC5-7F6B6A86FA39}"/>
    <cellStyle name="Comma 3 3 3 4 3 5 2" xfId="51801" xr:uid="{09516DB0-3A04-40AE-A4D1-D1E84AE38D19}"/>
    <cellStyle name="Comma 3 3 3 4 3 5 3" xfId="38411" xr:uid="{295BFAF3-E6FB-44AD-BC26-D3049AFDF997}"/>
    <cellStyle name="Comma 3 3 3 4 3 6" xfId="10836" xr:uid="{E6C4DC92-EAF1-4503-A1E6-8FEA6EF215A7}"/>
    <cellStyle name="Comma 3 3 3 4 3 6 2" xfId="54426" xr:uid="{54D2C520-9559-496C-A037-B9BBF97A2F77}"/>
    <cellStyle name="Comma 3 3 3 4 3 6 3" xfId="41036" xr:uid="{3AF16DB4-1A7A-4113-A9B0-688738D4B1AE}"/>
    <cellStyle name="Comma 3 3 3 4 3 7" xfId="13461" xr:uid="{B586310F-6023-4FFA-A615-CEBA0A315D5C}"/>
    <cellStyle name="Comma 3 3 3 4 3 7 2" xfId="43662" xr:uid="{A64B9158-DE69-4638-8D06-2601C41C4F7C}"/>
    <cellStyle name="Comma 3 3 3 4 3 8" xfId="57052" xr:uid="{F794CD26-71AD-4364-9648-70A45D497CA0}"/>
    <cellStyle name="Comma 3 3 3 4 3 9" xfId="59679" xr:uid="{4D8D6B3A-AB6E-4F4B-A68D-B3888821393C}"/>
    <cellStyle name="Comma 3 3 3 4 4" xfId="591" xr:uid="{00000000-0005-0000-0000-00003B010000}"/>
    <cellStyle name="Comma 3 3 3 4 4 10" xfId="30532" xr:uid="{BC56E447-6413-4104-A100-0749FB325920}"/>
    <cellStyle name="Comma 3 3 3 4 4 11" xfId="20028" xr:uid="{75F59B63-48F7-4364-A819-F1C254130C72}"/>
    <cellStyle name="Comma 3 3 3 4 4 2" xfId="1914" xr:uid="{B832448F-77A7-41AC-80BA-CA88A2D32B8A}"/>
    <cellStyle name="Comma 3 3 3 4 4 2 10" xfId="21350" xr:uid="{A4E4B1FD-F741-4EE5-A3ED-574A56778D14}"/>
    <cellStyle name="Comma 3 3 3 4 4 2 2" xfId="7166" xr:uid="{25D7F327-36BC-4C98-BEE1-E7114DA799FA}"/>
    <cellStyle name="Comma 3 3 3 4 4 2 2 2" xfId="18724" xr:uid="{4F27D87B-3A91-4AE7-9EB2-D8D6F158271A}"/>
    <cellStyle name="Comma 3 3 3 4 4 2 2 2 2" xfId="48131" xr:uid="{647D22B7-F37B-41F0-BEAD-073D6279FF89}"/>
    <cellStyle name="Comma 3 3 3 4 4 2 2 2 3" xfId="29228" xr:uid="{B65B4312-F421-4062-9FD8-FC2ED3EC7201}"/>
    <cellStyle name="Comma 3 3 3 4 4 2 2 3" xfId="34741" xr:uid="{DE97FE4D-5DBE-44E6-9E48-09AA8328CA28}"/>
    <cellStyle name="Comma 3 3 3 4 4 2 2 4" xfId="23976" xr:uid="{E4FF08F8-D36C-497F-912F-3C8E88A9C4CE}"/>
    <cellStyle name="Comma 3 3 3 4 4 2 3" xfId="4541" xr:uid="{372BC0A4-68B0-491E-B495-B219A8A1ABAE}"/>
    <cellStyle name="Comma 3 3 3 4 4 2 3 2" xfId="50757" xr:uid="{8DA6D328-186E-4431-A75D-91100F2A0FDD}"/>
    <cellStyle name="Comma 3 3 3 4 4 2 3 3" xfId="37367" xr:uid="{3C7142F4-EDD7-4801-9A61-4C5BC1D460C6}"/>
    <cellStyle name="Comma 3 3 3 4 4 2 3 4" xfId="26602" xr:uid="{647AE181-CA36-425E-A0A5-0992E92C1C03}"/>
    <cellStyle name="Comma 3 3 3 4 4 2 4" xfId="9792" xr:uid="{52BF06D4-2FC2-4017-81AD-27347CB07E7E}"/>
    <cellStyle name="Comma 3 3 3 4 4 2 4 2" xfId="53383" xr:uid="{3CCD6144-9691-4ABA-AFCD-7B5496CE1CF0}"/>
    <cellStyle name="Comma 3 3 3 4 4 2 4 3" xfId="39993" xr:uid="{F0CB3B76-820A-425D-A622-8466AD61D179}"/>
    <cellStyle name="Comma 3 3 3 4 4 2 5" xfId="12418" xr:uid="{F7B3F62A-E83D-4EAF-AF59-C9972DED6542}"/>
    <cellStyle name="Comma 3 3 3 4 4 2 5 2" xfId="56008" xr:uid="{C0FC76BF-1718-4DF5-9CA2-FFC28B6EE622}"/>
    <cellStyle name="Comma 3 3 3 4 4 2 5 3" xfId="42618" xr:uid="{7BE5C11F-D27A-4162-AA8B-D7DEF6061448}"/>
    <cellStyle name="Comma 3 3 3 4 4 2 6" xfId="15571" xr:uid="{3B03F7FA-95A5-4F39-A371-6492A1FBFAB8}"/>
    <cellStyle name="Comma 3 3 3 4 4 2 6 2" xfId="45244" xr:uid="{1073FBA0-5FEF-4409-AA6C-D36A61C9A2F5}"/>
    <cellStyle name="Comma 3 3 3 4 4 2 7" xfId="58634" xr:uid="{972C8909-B5B6-45D8-822E-E7DDBDB4DC86}"/>
    <cellStyle name="Comma 3 3 3 4 4 2 8" xfId="61261" xr:uid="{C0427613-5561-4145-819A-F1A09A0461E0}"/>
    <cellStyle name="Comma 3 3 3 4 4 2 9" xfId="31854" xr:uid="{B957DB8A-6E76-4F63-BF1F-34F38653E7B9}"/>
    <cellStyle name="Comma 3 3 3 4 4 3" xfId="5844" xr:uid="{F5FE78E7-7D2D-47AB-B90B-CA41DC6289A7}"/>
    <cellStyle name="Comma 3 3 3 4 4 3 2" xfId="17402" xr:uid="{44625483-BC00-4138-A794-4BA49F089294}"/>
    <cellStyle name="Comma 3 3 3 4 4 3 2 2" xfId="46809" xr:uid="{28CCC0BE-16C0-44E5-A0BD-7F80CF3EE848}"/>
    <cellStyle name="Comma 3 3 3 4 4 3 2 3" xfId="27906" xr:uid="{9A43B79E-3E7D-403B-98E7-A6477477161D}"/>
    <cellStyle name="Comma 3 3 3 4 4 3 3" xfId="33419" xr:uid="{CBA053FE-6F70-464B-9D21-53DFA2CF189B}"/>
    <cellStyle name="Comma 3 3 3 4 4 3 4" xfId="22654" xr:uid="{D6BEC4BB-70AA-418F-AA0F-AE7D02F2A303}"/>
    <cellStyle name="Comma 3 3 3 4 4 4" xfId="3219" xr:uid="{AA7DB92A-B565-4545-B4DD-5076397F4E09}"/>
    <cellStyle name="Comma 3 3 3 4 4 4 2" xfId="49435" xr:uid="{018636E5-4887-4357-BA1F-88EC6A11C69F}"/>
    <cellStyle name="Comma 3 3 3 4 4 4 3" xfId="36045" xr:uid="{734D540B-85F0-481E-B5A5-088EF22C539C}"/>
    <cellStyle name="Comma 3 3 3 4 4 4 4" xfId="25280" xr:uid="{3BA5E6DB-880A-4B02-8555-701FCD3A668A}"/>
    <cellStyle name="Comma 3 3 3 4 4 5" xfId="8470" xr:uid="{DE587066-CDBF-4FE1-9B49-A41F051790E9}"/>
    <cellStyle name="Comma 3 3 3 4 4 5 2" xfId="52061" xr:uid="{5B6D4709-5381-4404-A2AD-08391545A23C}"/>
    <cellStyle name="Comma 3 3 3 4 4 5 3" xfId="38671" xr:uid="{F4663413-EA27-4B8B-86B5-65B74EC22EEA}"/>
    <cellStyle name="Comma 3 3 3 4 4 6" xfId="11096" xr:uid="{913F2E41-BFE8-42F5-AA04-1165B69CA1B9}"/>
    <cellStyle name="Comma 3 3 3 4 4 6 2" xfId="54686" xr:uid="{88DFE7D3-EE5A-43A4-AA03-C82EF81A24EE}"/>
    <cellStyle name="Comma 3 3 3 4 4 6 3" xfId="41296" xr:uid="{B31823B4-A4DD-4497-9225-BD341E7C2D16}"/>
    <cellStyle name="Comma 3 3 3 4 4 7" xfId="14249" xr:uid="{A4FC1E06-4E78-4D84-ABE5-1F707B2447CE}"/>
    <cellStyle name="Comma 3 3 3 4 4 7 2" xfId="43922" xr:uid="{5C1455DB-98FC-4FAA-899D-264919EA82D4}"/>
    <cellStyle name="Comma 3 3 3 4 4 8" xfId="57312" xr:uid="{24D9D4E6-DE1E-4D31-A28E-A5BCBDC8E39B}"/>
    <cellStyle name="Comma 3 3 3 4 4 9" xfId="59939" xr:uid="{D4122922-CA8B-4D6C-9F60-71BC57C18EAA}"/>
    <cellStyle name="Comma 3 3 3 4 5" xfId="851" xr:uid="{00000000-0005-0000-0000-00003C010000}"/>
    <cellStyle name="Comma 3 3 3 4 5 10" xfId="30792" xr:uid="{862420D7-E873-43ED-8914-F304309E1AEC}"/>
    <cellStyle name="Comma 3 3 3 4 5 11" xfId="20288" xr:uid="{7C995867-83C4-42E2-BFB1-53CF4B9C969F}"/>
    <cellStyle name="Comma 3 3 3 4 5 2" xfId="2174" xr:uid="{EBB8B7A5-E607-4107-9ACD-7EA18A13B097}"/>
    <cellStyle name="Comma 3 3 3 4 5 2 10" xfId="21610" xr:uid="{3F5DE08A-5CB2-48AA-8771-02061758C270}"/>
    <cellStyle name="Comma 3 3 3 4 5 2 2" xfId="7426" xr:uid="{68570F27-AC4F-4142-B6E2-4ADC544A47F8}"/>
    <cellStyle name="Comma 3 3 3 4 5 2 2 2" xfId="18984" xr:uid="{7B6E873D-524E-416D-AD1E-90EF2E2F5E02}"/>
    <cellStyle name="Comma 3 3 3 4 5 2 2 2 2" xfId="48391" xr:uid="{1C637C42-3C32-41DD-B773-04942082F67C}"/>
    <cellStyle name="Comma 3 3 3 4 5 2 2 2 3" xfId="29488" xr:uid="{8AE2EC8C-9BA4-41F0-A0A3-C1402DEAE258}"/>
    <cellStyle name="Comma 3 3 3 4 5 2 2 3" xfId="35001" xr:uid="{682AD1DD-D96B-485D-A279-55EDB6BB933B}"/>
    <cellStyle name="Comma 3 3 3 4 5 2 2 4" xfId="24236" xr:uid="{BB0B97C3-1573-4201-B7D6-E9E223A41835}"/>
    <cellStyle name="Comma 3 3 3 4 5 2 3" xfId="4801" xr:uid="{DD7ED470-F07E-4C9E-BD4F-6273C27FB2B6}"/>
    <cellStyle name="Comma 3 3 3 4 5 2 3 2" xfId="51017" xr:uid="{E7CB4D87-1087-4702-87D4-FED95752FA17}"/>
    <cellStyle name="Comma 3 3 3 4 5 2 3 3" xfId="37627" xr:uid="{A0BDA598-735C-4331-BF7D-C6AC47FAADF3}"/>
    <cellStyle name="Comma 3 3 3 4 5 2 3 4" xfId="26862" xr:uid="{FFB2269A-9B5D-453E-9B8E-9E36F14A28FA}"/>
    <cellStyle name="Comma 3 3 3 4 5 2 4" xfId="10052" xr:uid="{074BFAC4-0548-4899-8BD9-51AD1EC18F27}"/>
    <cellStyle name="Comma 3 3 3 4 5 2 4 2" xfId="53643" xr:uid="{5F4137EB-B8FB-46B4-B1DC-6AABF55D07FC}"/>
    <cellStyle name="Comma 3 3 3 4 5 2 4 3" xfId="40253" xr:uid="{5FC55EBB-FF51-4558-9986-882BA1D3CF48}"/>
    <cellStyle name="Comma 3 3 3 4 5 2 5" xfId="12678" xr:uid="{A708B582-1B09-40A5-B59B-D8366635B146}"/>
    <cellStyle name="Comma 3 3 3 4 5 2 5 2" xfId="56268" xr:uid="{CBE8FEB0-5DD1-490D-B79E-6722B314945A}"/>
    <cellStyle name="Comma 3 3 3 4 5 2 5 3" xfId="42878" xr:uid="{957A069F-85F0-4F8E-961B-918689E5EF6A}"/>
    <cellStyle name="Comma 3 3 3 4 5 2 6" xfId="15831" xr:uid="{B1D8124C-42FF-40A2-BECE-A16FEF3F8683}"/>
    <cellStyle name="Comma 3 3 3 4 5 2 6 2" xfId="45504" xr:uid="{3106DB4E-C92D-4437-A948-5016F258538F}"/>
    <cellStyle name="Comma 3 3 3 4 5 2 7" xfId="58894" xr:uid="{6DD16211-6BF9-4B81-A7C5-9B22573D47BD}"/>
    <cellStyle name="Comma 3 3 3 4 5 2 8" xfId="61521" xr:uid="{D1B12281-0303-4F46-9BEA-061804C1DFEA}"/>
    <cellStyle name="Comma 3 3 3 4 5 2 9" xfId="32114" xr:uid="{DE413F6B-960D-4E00-BC58-CB2FF3D36171}"/>
    <cellStyle name="Comma 3 3 3 4 5 3" xfId="6104" xr:uid="{0811285A-4AE0-4535-9641-567A2781E73C}"/>
    <cellStyle name="Comma 3 3 3 4 5 3 2" xfId="17662" xr:uid="{915472E8-1905-47A3-9EA6-7F919EC5F493}"/>
    <cellStyle name="Comma 3 3 3 4 5 3 2 2" xfId="47069" xr:uid="{46C74CF4-7226-45B0-97D3-F6FBAD47949D}"/>
    <cellStyle name="Comma 3 3 3 4 5 3 2 3" xfId="28166" xr:uid="{99FB357D-8376-41DA-B5E3-40F11D11773D}"/>
    <cellStyle name="Comma 3 3 3 4 5 3 3" xfId="33679" xr:uid="{14104FF6-8F02-46C8-A6B3-093809195C03}"/>
    <cellStyle name="Comma 3 3 3 4 5 3 4" xfId="22914" xr:uid="{ADBD967E-1C17-4A8A-9AC0-34F51ADBD6F5}"/>
    <cellStyle name="Comma 3 3 3 4 5 4" xfId="3479" xr:uid="{639F5354-2FC9-436F-BE4C-1D59695AD66E}"/>
    <cellStyle name="Comma 3 3 3 4 5 4 2" xfId="49695" xr:uid="{9D496E21-D3A9-4A8A-9008-5A82B8204ED7}"/>
    <cellStyle name="Comma 3 3 3 4 5 4 3" xfId="36305" xr:uid="{CAD1B45D-9686-4AB7-85F2-65AB9B647808}"/>
    <cellStyle name="Comma 3 3 3 4 5 4 4" xfId="25540" xr:uid="{078C1CA1-4F3F-4AA5-B885-03D7F522B183}"/>
    <cellStyle name="Comma 3 3 3 4 5 5" xfId="8730" xr:uid="{2D64891F-A59E-4979-8F70-429D1CFECE44}"/>
    <cellStyle name="Comma 3 3 3 4 5 5 2" xfId="52321" xr:uid="{02BDF3D0-0A00-4714-A33B-4888D9A2E6F2}"/>
    <cellStyle name="Comma 3 3 3 4 5 5 3" xfId="38931" xr:uid="{E9761781-68FC-401B-B13B-401F0E40A69E}"/>
    <cellStyle name="Comma 3 3 3 4 5 6" xfId="11356" xr:uid="{3F63E91D-1FC9-4540-8D80-8D980C50FA5D}"/>
    <cellStyle name="Comma 3 3 3 4 5 6 2" xfId="54946" xr:uid="{CD205338-516E-46CD-9065-7A91AB031A9B}"/>
    <cellStyle name="Comma 3 3 3 4 5 6 3" xfId="41556" xr:uid="{3B857A3F-A2EA-41DB-A198-460AD10FD34B}"/>
    <cellStyle name="Comma 3 3 3 4 5 7" xfId="14509" xr:uid="{A199C650-D33F-4D1E-915D-516BE68C0856}"/>
    <cellStyle name="Comma 3 3 3 4 5 7 2" xfId="44182" xr:uid="{F5716E4B-960E-4B20-AC43-D50F82DEEAC6}"/>
    <cellStyle name="Comma 3 3 3 4 5 8" xfId="57572" xr:uid="{3153E234-272F-4CB4-B796-ABC9DA2565C2}"/>
    <cellStyle name="Comma 3 3 3 4 5 9" xfId="60199" xr:uid="{49CD93B4-3A9B-43CD-A9F4-A6D22C34CB63}"/>
    <cellStyle name="Comma 3 3 3 4 6" xfId="1131" xr:uid="{54A69840-9E28-4829-9560-F8080F487C0C}"/>
    <cellStyle name="Comma 3 3 3 4 6 10" xfId="20568" xr:uid="{D7547769-4B91-4010-85BE-1C0AA31E9C9B}"/>
    <cellStyle name="Comma 3 3 3 4 6 2" xfId="6384" xr:uid="{7E465B18-1B8B-4A50-85A1-2B1238C0F66E}"/>
    <cellStyle name="Comma 3 3 3 4 6 2 2" xfId="17942" xr:uid="{1348F241-A65D-4CEB-8EC6-0A2C945B3DBD}"/>
    <cellStyle name="Comma 3 3 3 4 6 2 2 2" xfId="47349" xr:uid="{78BB1C9D-69E5-4D7F-93FF-356E052EAAE1}"/>
    <cellStyle name="Comma 3 3 3 4 6 2 2 3" xfId="28446" xr:uid="{42C90B24-DE34-40D9-BE40-33D88750B5B4}"/>
    <cellStyle name="Comma 3 3 3 4 6 2 3" xfId="33959" xr:uid="{DBF9D8C5-5501-48CF-853A-29ADE435CA41}"/>
    <cellStyle name="Comma 3 3 3 4 6 2 4" xfId="23194" xr:uid="{E95927C7-1913-4A40-9A99-EA4A00E1C8C7}"/>
    <cellStyle name="Comma 3 3 3 4 6 3" xfId="3759" xr:uid="{74E04F5C-8A72-47DB-9DF0-0FD56933EF14}"/>
    <cellStyle name="Comma 3 3 3 4 6 3 2" xfId="49975" xr:uid="{06721BAA-C65A-4C33-8121-BA4A357DE77C}"/>
    <cellStyle name="Comma 3 3 3 4 6 3 3" xfId="36585" xr:uid="{ADB1344F-7DC8-485A-AEF1-D8807D1BF3AF}"/>
    <cellStyle name="Comma 3 3 3 4 6 3 4" xfId="25820" xr:uid="{BDDE6138-0331-403D-867C-A61D4FB5A6A7}"/>
    <cellStyle name="Comma 3 3 3 4 6 4" xfId="9010" xr:uid="{BBE8ADE8-9396-4BC7-AC84-03C94EBFE41F}"/>
    <cellStyle name="Comma 3 3 3 4 6 4 2" xfId="52601" xr:uid="{301C4810-30BF-439A-ABA4-1559532D02A5}"/>
    <cellStyle name="Comma 3 3 3 4 6 4 3" xfId="39211" xr:uid="{D3486C5B-3C21-4353-9706-4B51CC32B63E}"/>
    <cellStyle name="Comma 3 3 3 4 6 5" xfId="11636" xr:uid="{8BAA117D-443E-4162-8F8A-8A9E454B94E4}"/>
    <cellStyle name="Comma 3 3 3 4 6 5 2" xfId="55226" xr:uid="{35410705-E091-4ECD-AE90-304A455DAC36}"/>
    <cellStyle name="Comma 3 3 3 4 6 5 3" xfId="41836" xr:uid="{C9381D4C-64E7-4289-8A32-5C49BB220CED}"/>
    <cellStyle name="Comma 3 3 3 4 6 6" xfId="14789" xr:uid="{6732685F-5772-4DE4-BD62-FE8772840BE5}"/>
    <cellStyle name="Comma 3 3 3 4 6 6 2" xfId="44462" xr:uid="{CBAD15EE-5E5C-4AAE-BB7D-961A9E6140EF}"/>
    <cellStyle name="Comma 3 3 3 4 6 7" xfId="57852" xr:uid="{1479899F-DB12-4380-911E-CF028D38C1C5}"/>
    <cellStyle name="Comma 3 3 3 4 6 8" xfId="60479" xr:uid="{232D79B1-FE57-465C-BB64-52FF0FF98E0D}"/>
    <cellStyle name="Comma 3 3 3 4 6 9" xfId="31072" xr:uid="{36987BE6-D9CE-415C-A915-C7C2F041CFFD}"/>
    <cellStyle name="Comma 3 3 3 4 7" xfId="1394" xr:uid="{46282AFE-9FEF-4929-BB75-3AF32759C74C}"/>
    <cellStyle name="Comma 3 3 3 4 7 10" xfId="20830" xr:uid="{31B9B89D-BA8A-4315-9FD5-B149833CB14E}"/>
    <cellStyle name="Comma 3 3 3 4 7 2" xfId="6646" xr:uid="{CB600D27-6926-4CBC-AD6E-4FCAAEDAE300}"/>
    <cellStyle name="Comma 3 3 3 4 7 2 2" xfId="18204" xr:uid="{B487C7CB-A59C-4543-9B7F-45262DB65E97}"/>
    <cellStyle name="Comma 3 3 3 4 7 2 2 2" xfId="47611" xr:uid="{F87C7472-CF6D-4132-BCB9-33321CABAED3}"/>
    <cellStyle name="Comma 3 3 3 4 7 2 2 3" xfId="28708" xr:uid="{C7F8B588-C379-4AF6-8A93-E99BE656BD92}"/>
    <cellStyle name="Comma 3 3 3 4 7 2 3" xfId="34221" xr:uid="{4D81AF7D-E7E0-4093-A106-E44421FE0572}"/>
    <cellStyle name="Comma 3 3 3 4 7 2 4" xfId="23456" xr:uid="{9C35B3CA-D847-45E7-A853-E20575C60165}"/>
    <cellStyle name="Comma 3 3 3 4 7 3" xfId="4021" xr:uid="{76176662-AFC9-4920-98CF-07DDC53274FE}"/>
    <cellStyle name="Comma 3 3 3 4 7 3 2" xfId="50237" xr:uid="{4B0ACAEF-5449-47FC-BFC4-7045A0A612CD}"/>
    <cellStyle name="Comma 3 3 3 4 7 3 3" xfId="36847" xr:uid="{C6CF77CE-61DF-40E1-A6B7-108381BEE4CA}"/>
    <cellStyle name="Comma 3 3 3 4 7 3 4" xfId="26082" xr:uid="{3829C7F8-6B40-47C0-A3C7-AE3E5DB4CD69}"/>
    <cellStyle name="Comma 3 3 3 4 7 4" xfId="9272" xr:uid="{44F81089-3FAB-48E9-BEBA-5E9B90C40674}"/>
    <cellStyle name="Comma 3 3 3 4 7 4 2" xfId="52863" xr:uid="{B729047C-4D74-4714-A014-29B314F644A9}"/>
    <cellStyle name="Comma 3 3 3 4 7 4 3" xfId="39473" xr:uid="{316CD36B-EF04-434B-B74E-5FFFE7B417B3}"/>
    <cellStyle name="Comma 3 3 3 4 7 5" xfId="11898" xr:uid="{2B57A1AB-67A9-4D91-8F0F-130B3750FE3B}"/>
    <cellStyle name="Comma 3 3 3 4 7 5 2" xfId="55488" xr:uid="{68C04F68-74C7-447F-A64F-A3D5DD94E72B}"/>
    <cellStyle name="Comma 3 3 3 4 7 5 3" xfId="42098" xr:uid="{211020CD-2E4D-4DE2-B3E4-A95F9BC5179E}"/>
    <cellStyle name="Comma 3 3 3 4 7 6" xfId="15051" xr:uid="{526E28AA-859F-4865-8AE2-E9455F4D80D8}"/>
    <cellStyle name="Comma 3 3 3 4 7 6 2" xfId="44724" xr:uid="{D8E51AAE-E6D7-46A2-8E42-11B1A39F748A}"/>
    <cellStyle name="Comma 3 3 3 4 7 7" xfId="58114" xr:uid="{306F68B4-6B16-4701-A82F-91C3BE5D32CF}"/>
    <cellStyle name="Comma 3 3 3 4 7 8" xfId="60741" xr:uid="{944B51EF-2E7D-4263-95C7-F36F570E843D}"/>
    <cellStyle name="Comma 3 3 3 4 7 9" xfId="31334" xr:uid="{76A386EE-B748-430F-9384-4487963D14AC}"/>
    <cellStyle name="Comma 3 3 3 4 8" xfId="2437" xr:uid="{89D18D78-9632-43C6-B640-F32D055E92CD}"/>
    <cellStyle name="Comma 3 3 3 4 8 10" xfId="21872" xr:uid="{5C12EE82-3BC8-4099-A2FF-6D297C4E7786}"/>
    <cellStyle name="Comma 3 3 3 4 8 2" xfId="7688" xr:uid="{09A8A708-AF6B-4EBF-A4AE-A17F595159AB}"/>
    <cellStyle name="Comma 3 3 3 4 8 2 2" xfId="19246" xr:uid="{44224732-0532-41B4-8180-E4C87E602007}"/>
    <cellStyle name="Comma 3 3 3 4 8 2 2 2" xfId="48653" xr:uid="{FC4E1F0A-9427-4F5D-96A6-C39E4FF4D210}"/>
    <cellStyle name="Comma 3 3 3 4 8 2 2 3" xfId="29750" xr:uid="{B4191975-A087-4EBB-B014-CC200CE2CB3A}"/>
    <cellStyle name="Comma 3 3 3 4 8 2 3" xfId="35263" xr:uid="{9E5687B5-E2D3-48CD-B245-A2F2896960E5}"/>
    <cellStyle name="Comma 3 3 3 4 8 2 4" xfId="24498" xr:uid="{A44F93A7-EDB0-4DEF-A246-4F8E79633A05}"/>
    <cellStyle name="Comma 3 3 3 4 8 3" xfId="5063" xr:uid="{36ACC872-9DA6-4EE3-9E5D-D0CF6278ECD1}"/>
    <cellStyle name="Comma 3 3 3 4 8 3 2" xfId="51279" xr:uid="{096982EB-2071-40B3-8DA8-362FECD219A9}"/>
    <cellStyle name="Comma 3 3 3 4 8 3 3" xfId="37889" xr:uid="{600E036F-9D02-45F6-BC87-F5C05E8456B8}"/>
    <cellStyle name="Comma 3 3 3 4 8 3 4" xfId="27124" xr:uid="{DFDBBB74-15B8-465A-B871-B01B4BB71DB3}"/>
    <cellStyle name="Comma 3 3 3 4 8 4" xfId="10314" xr:uid="{B3E9A6CA-4291-41F4-AFCE-6A45B0D34785}"/>
    <cellStyle name="Comma 3 3 3 4 8 4 2" xfId="53905" xr:uid="{B8C44E1F-D3D8-4198-847E-FEF6814DCD79}"/>
    <cellStyle name="Comma 3 3 3 4 8 4 3" xfId="40515" xr:uid="{339D3264-E361-4C69-A955-6D5D9CBD57FF}"/>
    <cellStyle name="Comma 3 3 3 4 8 5" xfId="12940" xr:uid="{7BDEA644-A952-4D59-AB32-6BB8C73547D9}"/>
    <cellStyle name="Comma 3 3 3 4 8 5 2" xfId="56530" xr:uid="{77BFC613-EFFB-4511-B118-95BA21DF74CE}"/>
    <cellStyle name="Comma 3 3 3 4 8 5 3" xfId="43140" xr:uid="{93E22815-8A4E-41C7-B29D-7683C7042B1C}"/>
    <cellStyle name="Comma 3 3 3 4 8 6" xfId="16093" xr:uid="{BEA0228C-E59E-4CB2-92E0-560B3AC1C7A9}"/>
    <cellStyle name="Comma 3 3 3 4 8 6 2" xfId="45766" xr:uid="{499D5B29-C86C-401F-BD28-F0C0199BB5BC}"/>
    <cellStyle name="Comma 3 3 3 4 8 7" xfId="59156" xr:uid="{1E9DE8C4-5F60-4E44-BB4B-A31D0F6FC89D}"/>
    <cellStyle name="Comma 3 3 3 4 8 8" xfId="61783" xr:uid="{47BC516D-BC8B-4138-972A-F268A05536E7}"/>
    <cellStyle name="Comma 3 3 3 4 8 9" xfId="32376" xr:uid="{6031C947-0266-42D3-835F-497BD74E332A}"/>
    <cellStyle name="Comma 3 3 3 4 9" xfId="5324" xr:uid="{B140D3AB-C40E-4658-9FC0-26FB414A23A8}"/>
    <cellStyle name="Comma 3 3 3 4 9 2" xfId="16882" xr:uid="{0806DE5B-BDC8-44B5-BCE6-BADB7A5B8A0C}"/>
    <cellStyle name="Comma 3 3 3 4 9 2 2" xfId="46028" xr:uid="{397FA6B8-96A1-4799-A346-F1CF94EEF41A}"/>
    <cellStyle name="Comma 3 3 3 4 9 2 3" xfId="27386" xr:uid="{D19C9DBA-5A44-4D17-BC53-F8ADFF56F693}"/>
    <cellStyle name="Comma 3 3 3 4 9 3" xfId="13729" xr:uid="{A1D051DA-9053-4A16-B716-9C431292D041}"/>
    <cellStyle name="Comma 3 3 3 4 9 3 2" xfId="32638" xr:uid="{51AEF76D-C709-4BEB-A273-0A5BE986CE4A}"/>
    <cellStyle name="Comma 3 3 3 4 9 4" xfId="22134" xr:uid="{8B92274E-9B70-4CB8-B95F-7C425F260229}"/>
    <cellStyle name="Comma 3 3 3 5" xfId="86" xr:uid="{00000000-0005-0000-0000-00003D010000}"/>
    <cellStyle name="Comma 3 3 3 5 10" xfId="2715" xr:uid="{09BA2286-8E03-4AA1-8FDA-CD82C13F5300}"/>
    <cellStyle name="Comma 3 3 3 5 10 2" xfId="16370" xr:uid="{2F86A9E0-0103-42ED-8060-4EF5B24DCF9F}"/>
    <cellStyle name="Comma 3 3 3 5 10 2 2" xfId="46305" xr:uid="{3AC53B78-5CDD-4ADE-95C0-D3439AB3B094}"/>
    <cellStyle name="Comma 3 3 3 5 10 3" xfId="32915" xr:uid="{F2EADCB9-D311-48B2-921C-67017900EF45}"/>
    <cellStyle name="Comma 3 3 3 5 10 4" xfId="24776" xr:uid="{58CDC40C-FACE-42CA-A0D7-A0B4BB31DE83}"/>
    <cellStyle name="Comma 3 3 3 5 11" xfId="7966" xr:uid="{BD8FF8B7-F71C-4499-8551-307C0EF03BD5}"/>
    <cellStyle name="Comma 3 3 3 5 11 2" xfId="48931" xr:uid="{2A89DE20-B251-417F-8586-CD2FDCC0FE11}"/>
    <cellStyle name="Comma 3 3 3 5 11 3" xfId="35541" xr:uid="{8A0F0BAB-2EDC-4878-AD48-27E788E653B7}"/>
    <cellStyle name="Comma 3 3 3 5 12" xfId="10592" xr:uid="{3C15C3A4-A1D4-4D7D-9BFA-1C3D7DD3478E}"/>
    <cellStyle name="Comma 3 3 3 5 12 2" xfId="51557" xr:uid="{0A7DFEC0-79C5-4AA5-813A-8A4DD288ACB3}"/>
    <cellStyle name="Comma 3 3 3 5 12 3" xfId="38167" xr:uid="{86DCBF3F-2592-4D25-9F4F-453488E042DE}"/>
    <cellStyle name="Comma 3 3 3 5 13" xfId="13217" xr:uid="{A6FB27CC-3E24-4563-AF31-B882C4688714}"/>
    <cellStyle name="Comma 3 3 3 5 13 2" xfId="54182" xr:uid="{3B80C2A0-8267-42F5-89D0-A1C026553F7A}"/>
    <cellStyle name="Comma 3 3 3 5 13 3" xfId="40792" xr:uid="{D4C3C051-F8C5-4755-B9D1-14F874F779E5}"/>
    <cellStyle name="Comma 3 3 3 5 14" xfId="43418" xr:uid="{850B64BB-3D3E-4177-99FB-1BF02AB9DD97}"/>
    <cellStyle name="Comma 3 3 3 5 15" xfId="56808" xr:uid="{4EB39880-CD90-469E-984E-D7D1547F907D}"/>
    <cellStyle name="Comma 3 3 3 5 16" xfId="59435" xr:uid="{4601C0D2-2EF4-414B-9916-F2700FDAAE11}"/>
    <cellStyle name="Comma 3 3 3 5 17" xfId="30028" xr:uid="{45B0786A-C268-42C9-84AC-EA6AE07A48F7}"/>
    <cellStyle name="Comma 3 3 3 5 18" xfId="19524" xr:uid="{415C0EC6-A6A6-4F83-9E43-AF92725754D3}"/>
    <cellStyle name="Comma 3 3 3 5 2" xfId="224" xr:uid="{00000000-0005-0000-0000-00003E010000}"/>
    <cellStyle name="Comma 3 3 3 5 2 10" xfId="8104" xr:uid="{EB0478A8-C19C-4DF4-BBC4-6C2D55F67E40}"/>
    <cellStyle name="Comma 3 3 3 5 2 10 2" xfId="49069" xr:uid="{DC97D598-DF2D-42CF-8EC0-4147F8891EC5}"/>
    <cellStyle name="Comma 3 3 3 5 2 10 3" xfId="35679" xr:uid="{6E8A9AF6-7FAC-4A1C-8283-3043A8E17554}"/>
    <cellStyle name="Comma 3 3 3 5 2 11" xfId="10730" xr:uid="{3B239E6D-1343-4849-97C6-433DED27A5F9}"/>
    <cellStyle name="Comma 3 3 3 5 2 11 2" xfId="51695" xr:uid="{D9966BFA-18F4-4AD1-A56C-F84DC1022A65}"/>
    <cellStyle name="Comma 3 3 3 5 2 11 3" xfId="38305" xr:uid="{7542B75E-DA91-4FD0-9597-8829F527FFC1}"/>
    <cellStyle name="Comma 3 3 3 5 2 12" xfId="13355" xr:uid="{58DD6A84-2194-4B8A-99F9-749092BED90E}"/>
    <cellStyle name="Comma 3 3 3 5 2 12 2" xfId="54320" xr:uid="{9E78F723-A06E-4642-9EC1-A5AE61AC479B}"/>
    <cellStyle name="Comma 3 3 3 5 2 12 3" xfId="40930" xr:uid="{6AB10E2A-B60C-458E-89EE-7368228B3557}"/>
    <cellStyle name="Comma 3 3 3 5 2 13" xfId="43556" xr:uid="{69B4B9F5-6CE2-4140-90CA-3AA2420C0A69}"/>
    <cellStyle name="Comma 3 3 3 5 2 14" xfId="56946" xr:uid="{C5608839-DCCC-4BC2-ACDF-FCDAAEA72769}"/>
    <cellStyle name="Comma 3 3 3 5 2 15" xfId="59573" xr:uid="{27FD6DB8-467F-4875-BE16-3B66EC3602CC}"/>
    <cellStyle name="Comma 3 3 3 5 2 16" xfId="30166" xr:uid="{A4949A71-8959-415E-96D1-5F42E479C494}"/>
    <cellStyle name="Comma 3 3 3 5 2 17" xfId="19662" xr:uid="{FDFC0A1E-D548-4C54-9E0C-9B581CE1F287}"/>
    <cellStyle name="Comma 3 3 3 5 2 2" xfId="485" xr:uid="{00000000-0005-0000-0000-00003F010000}"/>
    <cellStyle name="Comma 3 3 3 5 2 2 10" xfId="30426" xr:uid="{9AB0E08B-A615-486F-81A3-0F257783CC82}"/>
    <cellStyle name="Comma 3 3 3 5 2 2 11" xfId="19922" xr:uid="{1E11161F-065A-414C-96CF-73DD9FF7F6D1}"/>
    <cellStyle name="Comma 3 3 3 5 2 2 2" xfId="1808" xr:uid="{AE348127-B19B-44D0-82D2-147729DE61AA}"/>
    <cellStyle name="Comma 3 3 3 5 2 2 2 10" xfId="21244" xr:uid="{CB7A480F-E95B-4A0F-A762-D430404DABF3}"/>
    <cellStyle name="Comma 3 3 3 5 2 2 2 2" xfId="7060" xr:uid="{9038C7A1-0369-4181-82C8-C5134C706C5F}"/>
    <cellStyle name="Comma 3 3 3 5 2 2 2 2 2" xfId="18618" xr:uid="{97FE58E3-5E1E-40E7-8CE2-DE420ADE4AFB}"/>
    <cellStyle name="Comma 3 3 3 5 2 2 2 2 2 2" xfId="48025" xr:uid="{6B064640-FF2F-450E-B6D5-CC5154D38508}"/>
    <cellStyle name="Comma 3 3 3 5 2 2 2 2 2 3" xfId="29122" xr:uid="{EEC24540-D8D5-431C-A35A-496CB3AD6959}"/>
    <cellStyle name="Comma 3 3 3 5 2 2 2 2 3" xfId="34635" xr:uid="{9654909A-E862-40B5-A605-8CB2E2FBF7A6}"/>
    <cellStyle name="Comma 3 3 3 5 2 2 2 2 4" xfId="23870" xr:uid="{F38D72E1-A896-4E20-930C-C092D2C433DE}"/>
    <cellStyle name="Comma 3 3 3 5 2 2 2 3" xfId="4435" xr:uid="{4A20B0BD-9269-451F-8F7C-0411DF248812}"/>
    <cellStyle name="Comma 3 3 3 5 2 2 2 3 2" xfId="50651" xr:uid="{1D6ECF1E-1F20-4E44-B7D5-7B1B0D5EA609}"/>
    <cellStyle name="Comma 3 3 3 5 2 2 2 3 3" xfId="37261" xr:uid="{91EEF13C-65B1-4E51-A99F-4A42790C594A}"/>
    <cellStyle name="Comma 3 3 3 5 2 2 2 3 4" xfId="26496" xr:uid="{304C69F2-0D4B-4915-BE73-95E874B7A133}"/>
    <cellStyle name="Comma 3 3 3 5 2 2 2 4" xfId="9686" xr:uid="{6F501713-F9EA-49EF-AC10-11EA4F8D363E}"/>
    <cellStyle name="Comma 3 3 3 5 2 2 2 4 2" xfId="53277" xr:uid="{074506D9-E0C5-4210-A930-30CB53023417}"/>
    <cellStyle name="Comma 3 3 3 5 2 2 2 4 3" xfId="39887" xr:uid="{79D0321F-4435-442C-B213-71125DA9344B}"/>
    <cellStyle name="Comma 3 3 3 5 2 2 2 5" xfId="12312" xr:uid="{EFC64BB0-F4B2-4408-9465-2EFCA466CFEF}"/>
    <cellStyle name="Comma 3 3 3 5 2 2 2 5 2" xfId="55902" xr:uid="{328590C1-8B83-4636-A98D-CDE5174BDB01}"/>
    <cellStyle name="Comma 3 3 3 5 2 2 2 5 3" xfId="42512" xr:uid="{2404E4E6-50F7-41C6-B03A-0F94051A971D}"/>
    <cellStyle name="Comma 3 3 3 5 2 2 2 6" xfId="15465" xr:uid="{07895AD1-E3FE-4C32-811F-40355AA5A49D}"/>
    <cellStyle name="Comma 3 3 3 5 2 2 2 6 2" xfId="45138" xr:uid="{6A6B7E40-1821-4605-801F-6A2B4F4338B0}"/>
    <cellStyle name="Comma 3 3 3 5 2 2 2 7" xfId="58528" xr:uid="{DD01E77A-36C2-4A96-AE59-DC2EB2359963}"/>
    <cellStyle name="Comma 3 3 3 5 2 2 2 8" xfId="61155" xr:uid="{51ABEBE2-4C1D-4742-9798-163E86759FD7}"/>
    <cellStyle name="Comma 3 3 3 5 2 2 2 9" xfId="31748" xr:uid="{70BB714F-68A2-4481-93B3-832EA9EB5521}"/>
    <cellStyle name="Comma 3 3 3 5 2 2 3" xfId="5738" xr:uid="{E52E1DA8-2BE2-4224-B8E7-5DDEBD5492EF}"/>
    <cellStyle name="Comma 3 3 3 5 2 2 3 2" xfId="17296" xr:uid="{D64EE2E0-C907-4666-B434-5391FA4C8119}"/>
    <cellStyle name="Comma 3 3 3 5 2 2 3 2 2" xfId="46703" xr:uid="{49F21ABD-8BF3-4EFF-A157-10F671C53F73}"/>
    <cellStyle name="Comma 3 3 3 5 2 2 3 2 3" xfId="27800" xr:uid="{1FBEC306-2132-497D-A48D-C6D2D9866C88}"/>
    <cellStyle name="Comma 3 3 3 5 2 2 3 3" xfId="14143" xr:uid="{36FA42BF-0B18-449E-85FC-81BC7FC2D849}"/>
    <cellStyle name="Comma 3 3 3 5 2 2 3 3 2" xfId="33313" xr:uid="{3BF2E4BE-6629-4FCC-B6F6-BE83294B7D84}"/>
    <cellStyle name="Comma 3 3 3 5 2 2 3 4" xfId="22548" xr:uid="{AD2A8A7F-2A4B-4D58-B5B7-FF5F399CCA33}"/>
    <cellStyle name="Comma 3 3 3 5 2 2 4" xfId="3113" xr:uid="{269BABF7-637F-42E6-A29B-85B73D3C70C4}"/>
    <cellStyle name="Comma 3 3 3 5 2 2 4 2" xfId="16768" xr:uid="{3EA8E618-25D8-4D96-8C87-65584D0C2E32}"/>
    <cellStyle name="Comma 3 3 3 5 2 2 4 2 2" xfId="49329" xr:uid="{6A115FC4-D051-4AD0-BFB4-B433E54A4E99}"/>
    <cellStyle name="Comma 3 3 3 5 2 2 4 3" xfId="35939" xr:uid="{6A6899F5-FE35-4D1B-88E1-ED93FD24AED9}"/>
    <cellStyle name="Comma 3 3 3 5 2 2 4 4" xfId="25174" xr:uid="{6A0EA971-99E9-4850-B524-728289E70017}"/>
    <cellStyle name="Comma 3 3 3 5 2 2 5" xfId="8364" xr:uid="{F7F81112-6B87-4922-95D5-9CD8897AF6A4}"/>
    <cellStyle name="Comma 3 3 3 5 2 2 5 2" xfId="51955" xr:uid="{F359C237-6BD5-4B17-82BA-FDE98C0307A0}"/>
    <cellStyle name="Comma 3 3 3 5 2 2 5 3" xfId="38565" xr:uid="{31E6AA0C-70B8-4D97-9EFD-D854DE497867}"/>
    <cellStyle name="Comma 3 3 3 5 2 2 6" xfId="10990" xr:uid="{AB449BCF-688E-41E0-98F5-2F8C8DADDA81}"/>
    <cellStyle name="Comma 3 3 3 5 2 2 6 2" xfId="54580" xr:uid="{2A6C55DE-3A62-4C2C-80FB-868EBA7ED1F3}"/>
    <cellStyle name="Comma 3 3 3 5 2 2 6 3" xfId="41190" xr:uid="{6F29D917-7D4C-4CEC-A168-DFEEA05C35E8}"/>
    <cellStyle name="Comma 3 3 3 5 2 2 7" xfId="13615" xr:uid="{F4483384-FC26-4462-BFBC-FD4493750579}"/>
    <cellStyle name="Comma 3 3 3 5 2 2 7 2" xfId="43816" xr:uid="{EAA616ED-F5F7-4C51-8FA1-9B9DEC2A6CA4}"/>
    <cellStyle name="Comma 3 3 3 5 2 2 8" xfId="57206" xr:uid="{9EDC44E5-2964-4021-BBD8-72458CE37E61}"/>
    <cellStyle name="Comma 3 3 3 5 2 2 9" xfId="59833" xr:uid="{377F9031-9780-4885-BE38-BD6A0FE416D1}"/>
    <cellStyle name="Comma 3 3 3 5 2 3" xfId="745" xr:uid="{00000000-0005-0000-0000-000040010000}"/>
    <cellStyle name="Comma 3 3 3 5 2 3 10" xfId="30686" xr:uid="{28012553-F9F6-4435-BE59-7A7E37BC4257}"/>
    <cellStyle name="Comma 3 3 3 5 2 3 11" xfId="20182" xr:uid="{0A558D63-7F16-470D-8572-03CF91D18CF1}"/>
    <cellStyle name="Comma 3 3 3 5 2 3 2" xfId="2068" xr:uid="{8AC71A9C-E397-40FF-BE54-F1A926B481C1}"/>
    <cellStyle name="Comma 3 3 3 5 2 3 2 10" xfId="21504" xr:uid="{B2D669D2-FDF5-43FA-B362-3E4B462F9197}"/>
    <cellStyle name="Comma 3 3 3 5 2 3 2 2" xfId="7320" xr:uid="{9410167F-DEFA-410A-B8AE-FAFC734CDD9B}"/>
    <cellStyle name="Comma 3 3 3 5 2 3 2 2 2" xfId="18878" xr:uid="{C4E569C1-9310-4CAB-822C-5333A5AAA995}"/>
    <cellStyle name="Comma 3 3 3 5 2 3 2 2 2 2" xfId="48285" xr:uid="{B55BD9B1-0966-4225-80F0-7CF58269CCE0}"/>
    <cellStyle name="Comma 3 3 3 5 2 3 2 2 2 3" xfId="29382" xr:uid="{F16B0EEC-97F9-4B28-A696-2558C1EB130A}"/>
    <cellStyle name="Comma 3 3 3 5 2 3 2 2 3" xfId="34895" xr:uid="{0878E0D3-04A2-406D-98B2-6B5C45036097}"/>
    <cellStyle name="Comma 3 3 3 5 2 3 2 2 4" xfId="24130" xr:uid="{14732116-CC82-41DA-9F1B-F7EAC72C3E2F}"/>
    <cellStyle name="Comma 3 3 3 5 2 3 2 3" xfId="4695" xr:uid="{1E791FBF-3D90-4F5F-B528-BD01AA71A8EC}"/>
    <cellStyle name="Comma 3 3 3 5 2 3 2 3 2" xfId="50911" xr:uid="{79F64FA3-6774-49CD-A4D9-58B992E81ED1}"/>
    <cellStyle name="Comma 3 3 3 5 2 3 2 3 3" xfId="37521" xr:uid="{12629F2E-BBF2-431F-9F2B-8915270326B4}"/>
    <cellStyle name="Comma 3 3 3 5 2 3 2 3 4" xfId="26756" xr:uid="{D07F3196-3C2D-474C-A114-F08893C10B68}"/>
    <cellStyle name="Comma 3 3 3 5 2 3 2 4" xfId="9946" xr:uid="{A0F11D99-F31A-4019-B683-DF11E35BC164}"/>
    <cellStyle name="Comma 3 3 3 5 2 3 2 4 2" xfId="53537" xr:uid="{9AAF9851-AB73-4FC4-8E74-4374BB334001}"/>
    <cellStyle name="Comma 3 3 3 5 2 3 2 4 3" xfId="40147" xr:uid="{AE3DF9E0-E25D-4185-865A-6BAF640451AB}"/>
    <cellStyle name="Comma 3 3 3 5 2 3 2 5" xfId="12572" xr:uid="{98E768E2-EF10-4D32-8B50-36CD4C451FDB}"/>
    <cellStyle name="Comma 3 3 3 5 2 3 2 5 2" xfId="56162" xr:uid="{F0B50F75-DB47-453F-94B2-8D7B9F4115FA}"/>
    <cellStyle name="Comma 3 3 3 5 2 3 2 5 3" xfId="42772" xr:uid="{22AE1F7F-21D0-467B-A8A5-243B22D22B2F}"/>
    <cellStyle name="Comma 3 3 3 5 2 3 2 6" xfId="15725" xr:uid="{ACB3C190-E5E6-42F2-80E0-6389B95E1107}"/>
    <cellStyle name="Comma 3 3 3 5 2 3 2 6 2" xfId="45398" xr:uid="{96853CC3-67D0-44B8-BD37-5C8DE8AE4663}"/>
    <cellStyle name="Comma 3 3 3 5 2 3 2 7" xfId="58788" xr:uid="{FD97759D-671A-45EC-8C45-5B8B5AC7F56B}"/>
    <cellStyle name="Comma 3 3 3 5 2 3 2 8" xfId="61415" xr:uid="{5233D8EB-39C0-4DFA-98F8-EEA70FF1AFAD}"/>
    <cellStyle name="Comma 3 3 3 5 2 3 2 9" xfId="32008" xr:uid="{E7C23309-B82E-451F-A443-25765A4AAA85}"/>
    <cellStyle name="Comma 3 3 3 5 2 3 3" xfId="5998" xr:uid="{7D0C99B4-CBB4-423C-92AC-556AA178BAF4}"/>
    <cellStyle name="Comma 3 3 3 5 2 3 3 2" xfId="17556" xr:uid="{BFCC8EBB-6A57-4250-9C6D-3424837FC566}"/>
    <cellStyle name="Comma 3 3 3 5 2 3 3 2 2" xfId="46963" xr:uid="{B95AC931-115F-4440-9F9D-6946725210C2}"/>
    <cellStyle name="Comma 3 3 3 5 2 3 3 2 3" xfId="28060" xr:uid="{6CA3BFE1-E8EA-4094-8D4F-EA57C5B271D1}"/>
    <cellStyle name="Comma 3 3 3 5 2 3 3 3" xfId="33573" xr:uid="{E4A76353-7EA9-4727-8B22-173ABA0A9DE2}"/>
    <cellStyle name="Comma 3 3 3 5 2 3 3 4" xfId="22808" xr:uid="{069608A8-54ED-4DE8-BC66-2D52A22C9553}"/>
    <cellStyle name="Comma 3 3 3 5 2 3 4" xfId="3373" xr:uid="{2AECF9AF-3A31-41DA-B61A-C9E55EAB1BE6}"/>
    <cellStyle name="Comma 3 3 3 5 2 3 4 2" xfId="49589" xr:uid="{0B2FF503-D381-4CC4-A886-D7AACFBC978F}"/>
    <cellStyle name="Comma 3 3 3 5 2 3 4 3" xfId="36199" xr:uid="{86F1B444-60A7-430F-8E99-D1B195AD60F7}"/>
    <cellStyle name="Comma 3 3 3 5 2 3 4 4" xfId="25434" xr:uid="{AB966585-268A-4B1A-9A87-071D609D6E3D}"/>
    <cellStyle name="Comma 3 3 3 5 2 3 5" xfId="8624" xr:uid="{72C51282-0C29-4F76-9707-136EDB2BB357}"/>
    <cellStyle name="Comma 3 3 3 5 2 3 5 2" xfId="52215" xr:uid="{D251DCDE-CD9D-4DFF-84AF-D02841C2ED52}"/>
    <cellStyle name="Comma 3 3 3 5 2 3 5 3" xfId="38825" xr:uid="{7FFDA38F-FFE1-4231-8C07-032F86430D9F}"/>
    <cellStyle name="Comma 3 3 3 5 2 3 6" xfId="11250" xr:uid="{1713D2E5-13A7-4931-9E4E-E1F0AE500916}"/>
    <cellStyle name="Comma 3 3 3 5 2 3 6 2" xfId="54840" xr:uid="{C3B51541-85D1-41D0-B677-774D5F4F9A78}"/>
    <cellStyle name="Comma 3 3 3 5 2 3 6 3" xfId="41450" xr:uid="{DBAEFE0B-D30E-43BF-AE45-08938D6522FB}"/>
    <cellStyle name="Comma 3 3 3 5 2 3 7" xfId="14403" xr:uid="{DB55BF14-188D-4D9B-A752-FBEF2780EFEB}"/>
    <cellStyle name="Comma 3 3 3 5 2 3 7 2" xfId="44076" xr:uid="{90D4555A-EC30-498B-A7BB-1C2AF67DB472}"/>
    <cellStyle name="Comma 3 3 3 5 2 3 8" xfId="57466" xr:uid="{9E61BBA1-124D-4C3B-90F6-07517CAE8461}"/>
    <cellStyle name="Comma 3 3 3 5 2 3 9" xfId="60093" xr:uid="{9285F746-8F82-4001-936F-C750D8BAA5B8}"/>
    <cellStyle name="Comma 3 3 3 5 2 4" xfId="1005" xr:uid="{00000000-0005-0000-0000-000041010000}"/>
    <cellStyle name="Comma 3 3 3 5 2 4 10" xfId="30946" xr:uid="{8B2E7219-BB12-4DA2-9F25-389F0D1414EF}"/>
    <cellStyle name="Comma 3 3 3 5 2 4 11" xfId="20442" xr:uid="{17054ABD-A9C1-48CB-B139-E74EA15CD721}"/>
    <cellStyle name="Comma 3 3 3 5 2 4 2" xfId="2328" xr:uid="{4EDF6282-0759-411E-8314-F57BF03E5C6B}"/>
    <cellStyle name="Comma 3 3 3 5 2 4 2 10" xfId="21764" xr:uid="{E7123A6C-3D91-405B-A734-B355685E7DCB}"/>
    <cellStyle name="Comma 3 3 3 5 2 4 2 2" xfId="7580" xr:uid="{D5533276-2A0C-4124-B7A6-D0CB90C75191}"/>
    <cellStyle name="Comma 3 3 3 5 2 4 2 2 2" xfId="19138" xr:uid="{F0F5979F-B70A-4AA4-AE13-CEFB6C16B5F1}"/>
    <cellStyle name="Comma 3 3 3 5 2 4 2 2 2 2" xfId="48545" xr:uid="{49684640-2ED4-4E3C-B2BA-8B8A1B05C83C}"/>
    <cellStyle name="Comma 3 3 3 5 2 4 2 2 2 3" xfId="29642" xr:uid="{C24AC5F3-2FE5-4469-92C2-40CF8FF70BC5}"/>
    <cellStyle name="Comma 3 3 3 5 2 4 2 2 3" xfId="35155" xr:uid="{34BA3F1B-F925-456D-AB76-198DB28C5CDE}"/>
    <cellStyle name="Comma 3 3 3 5 2 4 2 2 4" xfId="24390" xr:uid="{D466C40B-E98E-48DF-8EA8-6A6871CCDC73}"/>
    <cellStyle name="Comma 3 3 3 5 2 4 2 3" xfId="4955" xr:uid="{8C4A8D18-6B76-452F-93A8-A3E325044341}"/>
    <cellStyle name="Comma 3 3 3 5 2 4 2 3 2" xfId="51171" xr:uid="{D453CA36-1AB0-4CB4-8DE1-F162A7FCF878}"/>
    <cellStyle name="Comma 3 3 3 5 2 4 2 3 3" xfId="37781" xr:uid="{FA3CC1EF-54D4-45B5-A7A9-5A257A7400B1}"/>
    <cellStyle name="Comma 3 3 3 5 2 4 2 3 4" xfId="27016" xr:uid="{3166457D-C3EC-4A23-8A76-39A1829D7144}"/>
    <cellStyle name="Comma 3 3 3 5 2 4 2 4" xfId="10206" xr:uid="{373E1EEA-C24F-4595-9522-89C2B1F9FAB0}"/>
    <cellStyle name="Comma 3 3 3 5 2 4 2 4 2" xfId="53797" xr:uid="{11AFAF84-683B-498D-9783-4B562E99ED6F}"/>
    <cellStyle name="Comma 3 3 3 5 2 4 2 4 3" xfId="40407" xr:uid="{43FAF8C4-C943-477B-89C4-7C18F50C40CD}"/>
    <cellStyle name="Comma 3 3 3 5 2 4 2 5" xfId="12832" xr:uid="{4E72B7CC-B343-43D7-9817-AE62E6F6CCF9}"/>
    <cellStyle name="Comma 3 3 3 5 2 4 2 5 2" xfId="56422" xr:uid="{14D06887-EB7C-4C25-914F-7433206AD28C}"/>
    <cellStyle name="Comma 3 3 3 5 2 4 2 5 3" xfId="43032" xr:uid="{15984A04-43E2-401E-B6C5-83AAA071541A}"/>
    <cellStyle name="Comma 3 3 3 5 2 4 2 6" xfId="15985" xr:uid="{0A803029-1054-4E15-9891-D1D8B84386CE}"/>
    <cellStyle name="Comma 3 3 3 5 2 4 2 6 2" xfId="45658" xr:uid="{A34651DD-65B6-447E-81D6-A7DFC215F885}"/>
    <cellStyle name="Comma 3 3 3 5 2 4 2 7" xfId="59048" xr:uid="{B717C5E7-0F27-4F00-9373-F624C55B8596}"/>
    <cellStyle name="Comma 3 3 3 5 2 4 2 8" xfId="61675" xr:uid="{D9AD0EF6-EADE-4B0E-A651-5943BCEE66ED}"/>
    <cellStyle name="Comma 3 3 3 5 2 4 2 9" xfId="32268" xr:uid="{5E53B2EC-87C1-4832-809F-57A04471B7B4}"/>
    <cellStyle name="Comma 3 3 3 5 2 4 3" xfId="6258" xr:uid="{564626A5-1B3E-4101-B365-40E270CD4F87}"/>
    <cellStyle name="Comma 3 3 3 5 2 4 3 2" xfId="17816" xr:uid="{26FDA9DD-6BD9-4A20-8710-0BC1BF8B8AB8}"/>
    <cellStyle name="Comma 3 3 3 5 2 4 3 2 2" xfId="47223" xr:uid="{D162B431-383D-4332-9579-FA3505AB310B}"/>
    <cellStyle name="Comma 3 3 3 5 2 4 3 2 3" xfId="28320" xr:uid="{A32B7547-4DBC-43D8-9C07-A7AAAABD3D09}"/>
    <cellStyle name="Comma 3 3 3 5 2 4 3 3" xfId="33833" xr:uid="{B2895AA1-B16B-45C2-A588-4978BE061BE3}"/>
    <cellStyle name="Comma 3 3 3 5 2 4 3 4" xfId="23068" xr:uid="{FE119687-5B28-4243-8A55-F725DA4B134D}"/>
    <cellStyle name="Comma 3 3 3 5 2 4 4" xfId="3633" xr:uid="{E59E2E0A-C235-4784-A69C-EB7EC49D0F85}"/>
    <cellStyle name="Comma 3 3 3 5 2 4 4 2" xfId="49849" xr:uid="{53D30732-1B6F-4694-84D2-229EC4B65765}"/>
    <cellStyle name="Comma 3 3 3 5 2 4 4 3" xfId="36459" xr:uid="{4346FCF7-4A88-49D4-AB48-096AC81931DE}"/>
    <cellStyle name="Comma 3 3 3 5 2 4 4 4" xfId="25694" xr:uid="{26B60FB3-498B-4333-BBC4-938167E98368}"/>
    <cellStyle name="Comma 3 3 3 5 2 4 5" xfId="8884" xr:uid="{99916E47-E47C-4D5A-8CBD-48A5756A3848}"/>
    <cellStyle name="Comma 3 3 3 5 2 4 5 2" xfId="52475" xr:uid="{6262F767-9959-4014-9DA0-90D79865811E}"/>
    <cellStyle name="Comma 3 3 3 5 2 4 5 3" xfId="39085" xr:uid="{05BEDE57-D203-4D04-A228-1766A69B2B65}"/>
    <cellStyle name="Comma 3 3 3 5 2 4 6" xfId="11510" xr:uid="{7BB21AC3-0302-4CB3-8DEA-6B0B9C246E63}"/>
    <cellStyle name="Comma 3 3 3 5 2 4 6 2" xfId="55100" xr:uid="{049B4DB7-43F3-4253-8D94-D8FB7DCD579C}"/>
    <cellStyle name="Comma 3 3 3 5 2 4 6 3" xfId="41710" xr:uid="{AFF57AFF-020F-4B61-9E78-F3DAF1161C16}"/>
    <cellStyle name="Comma 3 3 3 5 2 4 7" xfId="14663" xr:uid="{8B87AE26-1616-4037-9752-832AE1D04111}"/>
    <cellStyle name="Comma 3 3 3 5 2 4 7 2" xfId="44336" xr:uid="{F75F0F92-03D4-4C48-A8F0-DB0F25F8F62D}"/>
    <cellStyle name="Comma 3 3 3 5 2 4 8" xfId="57726" xr:uid="{3B781269-C823-4938-A0B1-0AFAE446489C}"/>
    <cellStyle name="Comma 3 3 3 5 2 4 9" xfId="60353" xr:uid="{6B6F9401-0157-487E-BE71-88796C92864D}"/>
    <cellStyle name="Comma 3 3 3 5 2 5" xfId="1285" xr:uid="{0FECBC33-0468-46BA-B578-32FBDBFA20FC}"/>
    <cellStyle name="Comma 3 3 3 5 2 5 10" xfId="20722" xr:uid="{0015578B-F735-4278-9A59-DB47A785356A}"/>
    <cellStyle name="Comma 3 3 3 5 2 5 2" xfId="6538" xr:uid="{60541604-2FCE-4A3A-92AE-F2101A0BC5DE}"/>
    <cellStyle name="Comma 3 3 3 5 2 5 2 2" xfId="18096" xr:uid="{AECE8D85-6963-414D-9F59-39DED28468C2}"/>
    <cellStyle name="Comma 3 3 3 5 2 5 2 2 2" xfId="47503" xr:uid="{BA09C79E-1440-4444-98E2-2DCFA30EEADD}"/>
    <cellStyle name="Comma 3 3 3 5 2 5 2 2 3" xfId="28600" xr:uid="{710E21D2-5399-49E2-A9B3-D80C91E7EED1}"/>
    <cellStyle name="Comma 3 3 3 5 2 5 2 3" xfId="34113" xr:uid="{506787E2-0524-4B2D-922C-345832734B2E}"/>
    <cellStyle name="Comma 3 3 3 5 2 5 2 4" xfId="23348" xr:uid="{F7741783-8019-439F-90D3-9388F1149B59}"/>
    <cellStyle name="Comma 3 3 3 5 2 5 3" xfId="3913" xr:uid="{64C3AEF8-BA29-47B8-85C8-2978CE6A529E}"/>
    <cellStyle name="Comma 3 3 3 5 2 5 3 2" xfId="50129" xr:uid="{459F9E22-E1F6-4A86-89EA-347C30985656}"/>
    <cellStyle name="Comma 3 3 3 5 2 5 3 3" xfId="36739" xr:uid="{0608D196-BF83-4E98-869E-BA3B90D24B5F}"/>
    <cellStyle name="Comma 3 3 3 5 2 5 3 4" xfId="25974" xr:uid="{801395C3-EBBD-4BA8-8E8C-FF8445E05E41}"/>
    <cellStyle name="Comma 3 3 3 5 2 5 4" xfId="9164" xr:uid="{1811DBA8-43EA-4CB3-B668-EB51DDBFD0C5}"/>
    <cellStyle name="Comma 3 3 3 5 2 5 4 2" xfId="52755" xr:uid="{74CE6A82-2028-4F4E-A38D-4406EC3BDB51}"/>
    <cellStyle name="Comma 3 3 3 5 2 5 4 3" xfId="39365" xr:uid="{0FD51183-5637-48B2-B9F0-086926AE4504}"/>
    <cellStyle name="Comma 3 3 3 5 2 5 5" xfId="11790" xr:uid="{646088B6-7C05-407C-809F-0C089F95A5F0}"/>
    <cellStyle name="Comma 3 3 3 5 2 5 5 2" xfId="55380" xr:uid="{B9F7AB0D-E387-497F-B6AA-FC8B12CCB969}"/>
    <cellStyle name="Comma 3 3 3 5 2 5 5 3" xfId="41990" xr:uid="{B1F4A0D7-3CC1-4670-AC04-5305569EE578}"/>
    <cellStyle name="Comma 3 3 3 5 2 5 6" xfId="14943" xr:uid="{4F9800DC-4067-472A-9013-048BE07C9EC5}"/>
    <cellStyle name="Comma 3 3 3 5 2 5 6 2" xfId="44616" xr:uid="{3AAA1A51-403D-452B-BDFA-B4F2DF1A80AC}"/>
    <cellStyle name="Comma 3 3 3 5 2 5 7" xfId="58006" xr:uid="{E9CE9A66-6C94-4FAF-BAD1-4192660E4211}"/>
    <cellStyle name="Comma 3 3 3 5 2 5 8" xfId="60633" xr:uid="{DB629980-0EEC-44E8-A5D1-973DBB8E42B4}"/>
    <cellStyle name="Comma 3 3 3 5 2 5 9" xfId="31226" xr:uid="{8898A08F-EA9D-4D53-BBCA-F7757E689B0B}"/>
    <cellStyle name="Comma 3 3 3 5 2 6" xfId="1548" xr:uid="{24C8A2EF-B08A-4552-AD99-F258721F5A52}"/>
    <cellStyle name="Comma 3 3 3 5 2 6 10" xfId="20984" xr:uid="{4BD1F1D7-671B-4EF4-B268-073280CEE680}"/>
    <cellStyle name="Comma 3 3 3 5 2 6 2" xfId="6800" xr:uid="{612D0407-1978-4771-9E7C-29C8E55A19AB}"/>
    <cellStyle name="Comma 3 3 3 5 2 6 2 2" xfId="18358" xr:uid="{7E25E9F4-FB11-4725-AC2B-786E4B2BC992}"/>
    <cellStyle name="Comma 3 3 3 5 2 6 2 2 2" xfId="47765" xr:uid="{FFA65266-F90D-4A33-9781-FDCC6988FFF6}"/>
    <cellStyle name="Comma 3 3 3 5 2 6 2 2 3" xfId="28862" xr:uid="{E5E789B3-81E2-4C53-A8C1-A8D75F75A35C}"/>
    <cellStyle name="Comma 3 3 3 5 2 6 2 3" xfId="34375" xr:uid="{F55C8B34-CB4E-4F84-8B84-17935EDFF63F}"/>
    <cellStyle name="Comma 3 3 3 5 2 6 2 4" xfId="23610" xr:uid="{B1A9959B-4853-4700-B000-CE86F55456AB}"/>
    <cellStyle name="Comma 3 3 3 5 2 6 3" xfId="4175" xr:uid="{DEDD8CB6-7B55-4EAA-B562-B8B1DB92436F}"/>
    <cellStyle name="Comma 3 3 3 5 2 6 3 2" xfId="50391" xr:uid="{06CE957B-AAF8-42F1-BBAB-44B9097B96AC}"/>
    <cellStyle name="Comma 3 3 3 5 2 6 3 3" xfId="37001" xr:uid="{BB48FE28-A808-4827-888C-7BA0CDAF4B1E}"/>
    <cellStyle name="Comma 3 3 3 5 2 6 3 4" xfId="26236" xr:uid="{D2DB2EC7-EACB-4044-8F6F-37BDE7C740D8}"/>
    <cellStyle name="Comma 3 3 3 5 2 6 4" xfId="9426" xr:uid="{5B8DE6F0-CBC0-4BFA-A8C9-9B6DB193BE5B}"/>
    <cellStyle name="Comma 3 3 3 5 2 6 4 2" xfId="53017" xr:uid="{CBA68A12-9461-4D2A-BD6C-F97F3E0C6284}"/>
    <cellStyle name="Comma 3 3 3 5 2 6 4 3" xfId="39627" xr:uid="{5E5731FE-20AF-4050-AB57-D60B71AEA9F4}"/>
    <cellStyle name="Comma 3 3 3 5 2 6 5" xfId="12052" xr:uid="{FE3C3B30-EE60-496D-A729-9BC3F202F898}"/>
    <cellStyle name="Comma 3 3 3 5 2 6 5 2" xfId="55642" xr:uid="{C8A71B87-0D07-4E53-B5B0-185451B69384}"/>
    <cellStyle name="Comma 3 3 3 5 2 6 5 3" xfId="42252" xr:uid="{A39ADF26-CDCA-435F-8F21-1CB74CA4B298}"/>
    <cellStyle name="Comma 3 3 3 5 2 6 6" xfId="15205" xr:uid="{4121A3FD-551E-48D8-98A4-1338FE678AAF}"/>
    <cellStyle name="Comma 3 3 3 5 2 6 6 2" xfId="44878" xr:uid="{85A098A2-B677-43A1-BD1D-551625C4E6B1}"/>
    <cellStyle name="Comma 3 3 3 5 2 6 7" xfId="58268" xr:uid="{F0093790-33B7-4BAF-872C-E6A84EFA105A}"/>
    <cellStyle name="Comma 3 3 3 5 2 6 8" xfId="60895" xr:uid="{20D2D967-73E6-46A3-85D4-D155655A8C75}"/>
    <cellStyle name="Comma 3 3 3 5 2 6 9" xfId="31488" xr:uid="{37414EDC-2124-4E77-8FEE-8D5595AA1A01}"/>
    <cellStyle name="Comma 3 3 3 5 2 7" xfId="2591" xr:uid="{86E0BD34-5DE1-4B53-8747-B26120D75EF2}"/>
    <cellStyle name="Comma 3 3 3 5 2 7 10" xfId="22026" xr:uid="{4FECBAC1-8DE2-4927-8993-23349646C8F4}"/>
    <cellStyle name="Comma 3 3 3 5 2 7 2" xfId="7842" xr:uid="{C53537AA-BB6D-4F1E-8353-0443D63C2373}"/>
    <cellStyle name="Comma 3 3 3 5 2 7 2 2" xfId="19400" xr:uid="{E5D38504-CA25-48AC-AA1F-ECD2E8B4257B}"/>
    <cellStyle name="Comma 3 3 3 5 2 7 2 2 2" xfId="48807" xr:uid="{C5D0FAFA-A35C-41F5-9D99-DD7EFE62C879}"/>
    <cellStyle name="Comma 3 3 3 5 2 7 2 2 3" xfId="29904" xr:uid="{5821E9D9-96CD-47C9-AA70-182DEA4CD2C3}"/>
    <cellStyle name="Comma 3 3 3 5 2 7 2 3" xfId="35417" xr:uid="{5FEBD6A0-C1F9-4798-86F4-8CBA69C9E3DE}"/>
    <cellStyle name="Comma 3 3 3 5 2 7 2 4" xfId="24652" xr:uid="{95435E2A-CB64-4828-85E6-225099B7A4FD}"/>
    <cellStyle name="Comma 3 3 3 5 2 7 3" xfId="5217" xr:uid="{46954F65-B8F0-43C6-9EA9-23BC8538E2F6}"/>
    <cellStyle name="Comma 3 3 3 5 2 7 3 2" xfId="51433" xr:uid="{928174FF-D529-4E35-B439-ABEB45B22C4A}"/>
    <cellStyle name="Comma 3 3 3 5 2 7 3 3" xfId="38043" xr:uid="{AEEB55B9-DE12-431F-A854-91AD3E5EE523}"/>
    <cellStyle name="Comma 3 3 3 5 2 7 3 4" xfId="27278" xr:uid="{9869ADDB-0105-4E71-BE5E-1C57DEF71B00}"/>
    <cellStyle name="Comma 3 3 3 5 2 7 4" xfId="10468" xr:uid="{1061C843-AED9-4E05-BEDA-FC9FB9469DE8}"/>
    <cellStyle name="Comma 3 3 3 5 2 7 4 2" xfId="54059" xr:uid="{D4E75A1F-690E-4B62-A947-04B318C5CE08}"/>
    <cellStyle name="Comma 3 3 3 5 2 7 4 3" xfId="40669" xr:uid="{2B4DA955-425C-4C0A-B993-FFCFE622F9A2}"/>
    <cellStyle name="Comma 3 3 3 5 2 7 5" xfId="13094" xr:uid="{4CBC6C18-44EA-4A84-8DC5-7431B9F72A93}"/>
    <cellStyle name="Comma 3 3 3 5 2 7 5 2" xfId="56684" xr:uid="{06639759-CA41-4BC7-9542-6CBE5054B089}"/>
    <cellStyle name="Comma 3 3 3 5 2 7 5 3" xfId="43294" xr:uid="{AEC2599D-F721-4356-8182-29E44A8EF3BC}"/>
    <cellStyle name="Comma 3 3 3 5 2 7 6" xfId="16247" xr:uid="{020CEDBB-C13F-4FE9-8AC7-CEDC90E6DF82}"/>
    <cellStyle name="Comma 3 3 3 5 2 7 6 2" xfId="45920" xr:uid="{48274EE0-9317-4CBB-8CCF-1554973AABA6}"/>
    <cellStyle name="Comma 3 3 3 5 2 7 7" xfId="59310" xr:uid="{7BBB6340-68A4-4E4E-8B32-D0EEF9A6DC86}"/>
    <cellStyle name="Comma 3 3 3 5 2 7 8" xfId="61937" xr:uid="{7FA48830-E29E-47AA-BB9E-80BEDC8CE06F}"/>
    <cellStyle name="Comma 3 3 3 5 2 7 9" xfId="32530" xr:uid="{B4B13F94-0977-4487-9033-DA7E64B0400E}"/>
    <cellStyle name="Comma 3 3 3 5 2 8" xfId="5478" xr:uid="{894A9831-7DE5-4B5C-866F-B1049C697C80}"/>
    <cellStyle name="Comma 3 3 3 5 2 8 2" xfId="17036" xr:uid="{80CC6AD3-2667-49CF-9C08-43245B2EB481}"/>
    <cellStyle name="Comma 3 3 3 5 2 8 2 2" xfId="46182" xr:uid="{5721AFD3-5C99-4630-A386-5ADBB375B6AB}"/>
    <cellStyle name="Comma 3 3 3 5 2 8 2 3" xfId="27540" xr:uid="{DC91F50F-5D70-494A-8AFC-2BB060FFD4F1}"/>
    <cellStyle name="Comma 3 3 3 5 2 8 3" xfId="13883" xr:uid="{6B06D3E5-6BFB-4CE4-8E62-37691F68E6FF}"/>
    <cellStyle name="Comma 3 3 3 5 2 8 3 2" xfId="32792" xr:uid="{76392DE1-08A6-4038-962D-100E4E7E936C}"/>
    <cellStyle name="Comma 3 3 3 5 2 8 4" xfId="22288" xr:uid="{E1276C96-D18C-420A-822E-BA75A843AF98}"/>
    <cellStyle name="Comma 3 3 3 5 2 9" xfId="2853" xr:uid="{2A7AB2A4-97D6-4272-8F13-D7EF26BCF166}"/>
    <cellStyle name="Comma 3 3 3 5 2 9 2" xfId="16508" xr:uid="{872981E0-0D16-45C1-90CA-268DF3632E90}"/>
    <cellStyle name="Comma 3 3 3 5 2 9 2 2" xfId="46443" xr:uid="{3BAB5245-EE46-48AC-B7CC-9B35191177A3}"/>
    <cellStyle name="Comma 3 3 3 5 2 9 3" xfId="33053" xr:uid="{8DB00A76-4196-440F-968E-A347C9BFA2D8}"/>
    <cellStyle name="Comma 3 3 3 5 2 9 4" xfId="24914" xr:uid="{92A856A2-9D60-406F-BDF2-722E19552267}"/>
    <cellStyle name="Comma 3 3 3 5 3" xfId="347" xr:uid="{00000000-0005-0000-0000-000042010000}"/>
    <cellStyle name="Comma 3 3 3 5 3 10" xfId="30288" xr:uid="{2A3091EF-50B1-44EF-8D1E-C52E16D5CD95}"/>
    <cellStyle name="Comma 3 3 3 5 3 11" xfId="19784" xr:uid="{7A9DD566-F7DA-4DDA-A480-C832CD9D8ABB}"/>
    <cellStyle name="Comma 3 3 3 5 3 2" xfId="1670" xr:uid="{C29E51BF-73F7-414B-9F5C-379046641976}"/>
    <cellStyle name="Comma 3 3 3 5 3 2 10" xfId="21106" xr:uid="{0A370E52-9B77-4DC3-A0FC-80E7CE4897AE}"/>
    <cellStyle name="Comma 3 3 3 5 3 2 2" xfId="6922" xr:uid="{8B2A5A4D-12A3-463E-9B0D-716D2FBEE19F}"/>
    <cellStyle name="Comma 3 3 3 5 3 2 2 2" xfId="18480" xr:uid="{112B3243-428C-48F0-8084-CFC07284CB56}"/>
    <cellStyle name="Comma 3 3 3 5 3 2 2 2 2" xfId="47887" xr:uid="{7C533209-91A2-4AC8-8CC8-3A831882D968}"/>
    <cellStyle name="Comma 3 3 3 5 3 2 2 2 3" xfId="28984" xr:uid="{426D67E7-9025-4BB1-A3FC-551248148AFA}"/>
    <cellStyle name="Comma 3 3 3 5 3 2 2 3" xfId="34497" xr:uid="{939607E8-CD99-4F9D-9F6E-DCE48C9F9D16}"/>
    <cellStyle name="Comma 3 3 3 5 3 2 2 4" xfId="23732" xr:uid="{8717A135-7C8D-4205-BA85-9FE8A89F7182}"/>
    <cellStyle name="Comma 3 3 3 5 3 2 3" xfId="4297" xr:uid="{3C6D7D01-3C56-4907-81B6-2AF4EAD3FADB}"/>
    <cellStyle name="Comma 3 3 3 5 3 2 3 2" xfId="50513" xr:uid="{6F581361-8DFC-43CF-8FA9-BE2E5826D647}"/>
    <cellStyle name="Comma 3 3 3 5 3 2 3 3" xfId="37123" xr:uid="{46FCCB9D-57D4-4759-8E1D-6ABB25E6EACD}"/>
    <cellStyle name="Comma 3 3 3 5 3 2 3 4" xfId="26358" xr:uid="{CEE3A571-E3ED-42AE-BE59-F82D5D574B44}"/>
    <cellStyle name="Comma 3 3 3 5 3 2 4" xfId="9548" xr:uid="{161F14C0-9AF3-4B78-A51F-5A5F8CFF50BF}"/>
    <cellStyle name="Comma 3 3 3 5 3 2 4 2" xfId="53139" xr:uid="{2E27152E-3554-444A-AABD-1D83A932FD92}"/>
    <cellStyle name="Comma 3 3 3 5 3 2 4 3" xfId="39749" xr:uid="{6C8B5AEB-8D38-4690-B31D-157B7FF79C96}"/>
    <cellStyle name="Comma 3 3 3 5 3 2 5" xfId="12174" xr:uid="{5E799328-6DE4-4BE2-A947-6299867CED78}"/>
    <cellStyle name="Comma 3 3 3 5 3 2 5 2" xfId="55764" xr:uid="{E73785D4-7043-4A1A-809D-141FED25CAE7}"/>
    <cellStyle name="Comma 3 3 3 5 3 2 5 3" xfId="42374" xr:uid="{03CE8A3B-6C1A-4369-9CD6-CFDE13E02A9A}"/>
    <cellStyle name="Comma 3 3 3 5 3 2 6" xfId="15327" xr:uid="{02DC508B-9288-4C7D-84A5-095E61C0B56F}"/>
    <cellStyle name="Comma 3 3 3 5 3 2 6 2" xfId="45000" xr:uid="{C21E0479-BBA1-4EE0-88EE-FA09D59F68F2}"/>
    <cellStyle name="Comma 3 3 3 5 3 2 7" xfId="58390" xr:uid="{1E1291BE-8B0E-451F-A9F6-5FF8EE5C6CE5}"/>
    <cellStyle name="Comma 3 3 3 5 3 2 8" xfId="61017" xr:uid="{F49AF14C-02FF-43F4-B5AB-B246AD5517A8}"/>
    <cellStyle name="Comma 3 3 3 5 3 2 9" xfId="31610" xr:uid="{F3957F4A-5DBE-4240-96F2-1B0B695BF68A}"/>
    <cellStyle name="Comma 3 3 3 5 3 3" xfId="5600" xr:uid="{52408752-4F0B-47AE-8657-C93C4BAC1062}"/>
    <cellStyle name="Comma 3 3 3 5 3 3 2" xfId="17158" xr:uid="{D4AB3CC1-7417-42E2-B905-EF0DFB4AA3A6}"/>
    <cellStyle name="Comma 3 3 3 5 3 3 2 2" xfId="46565" xr:uid="{57D378AC-9BFF-47AD-A955-FBE1254AC6AC}"/>
    <cellStyle name="Comma 3 3 3 5 3 3 2 3" xfId="27662" xr:uid="{351FEFB8-EEDF-4A97-ABCC-DFFB99B9E665}"/>
    <cellStyle name="Comma 3 3 3 5 3 3 3" xfId="14005" xr:uid="{2EE802C0-83D9-481D-AB21-621F1E29892D}"/>
    <cellStyle name="Comma 3 3 3 5 3 3 3 2" xfId="33175" xr:uid="{2ED38A08-9E34-43D2-961B-7A9DFD37DB89}"/>
    <cellStyle name="Comma 3 3 3 5 3 3 4" xfId="22410" xr:uid="{7DCA290B-4C8E-4942-B8ED-7596B51B4A1B}"/>
    <cellStyle name="Comma 3 3 3 5 3 4" xfId="2975" xr:uid="{0EEC1B2A-EA33-4291-91A4-80363B34BF33}"/>
    <cellStyle name="Comma 3 3 3 5 3 4 2" xfId="16630" xr:uid="{2B3968FD-48D9-4617-B963-D3676930904D}"/>
    <cellStyle name="Comma 3 3 3 5 3 4 2 2" xfId="49191" xr:uid="{6F03CB19-BA11-4224-9A05-5D6C8486E2CF}"/>
    <cellStyle name="Comma 3 3 3 5 3 4 3" xfId="35801" xr:uid="{45472BE9-AED1-496A-B7B2-229A1E707D09}"/>
    <cellStyle name="Comma 3 3 3 5 3 4 4" xfId="25036" xr:uid="{B46C9B15-F825-44C9-AB85-18FBD1B7F964}"/>
    <cellStyle name="Comma 3 3 3 5 3 5" xfId="8226" xr:uid="{8D21B040-25BE-49CC-B8FA-6783DB6D2DAD}"/>
    <cellStyle name="Comma 3 3 3 5 3 5 2" xfId="51817" xr:uid="{0FB655BA-2B0F-4A88-AC4C-B2AFDDE30F6A}"/>
    <cellStyle name="Comma 3 3 3 5 3 5 3" xfId="38427" xr:uid="{BF2AC5AC-8C5D-4EB6-B5BD-D787985D9720}"/>
    <cellStyle name="Comma 3 3 3 5 3 6" xfId="10852" xr:uid="{4BA05509-C5FA-4AEC-8D74-A046C8AD2807}"/>
    <cellStyle name="Comma 3 3 3 5 3 6 2" xfId="54442" xr:uid="{38798241-D755-4EBC-A371-074D826537F0}"/>
    <cellStyle name="Comma 3 3 3 5 3 6 3" xfId="41052" xr:uid="{E1216728-9FD3-4AE1-A7FA-93437F0643FA}"/>
    <cellStyle name="Comma 3 3 3 5 3 7" xfId="13477" xr:uid="{33C5DC4E-3516-4AE2-AAC9-7EE372BB2AA4}"/>
    <cellStyle name="Comma 3 3 3 5 3 7 2" xfId="43678" xr:uid="{7B332512-1ED5-476F-8CE2-575EF3596EC3}"/>
    <cellStyle name="Comma 3 3 3 5 3 8" xfId="57068" xr:uid="{44C0CC73-1D6E-4515-821E-8339D9CE778F}"/>
    <cellStyle name="Comma 3 3 3 5 3 9" xfId="59695" xr:uid="{C1F27C34-9C69-4338-B548-2809C6A3874D}"/>
    <cellStyle name="Comma 3 3 3 5 4" xfId="607" xr:uid="{00000000-0005-0000-0000-000043010000}"/>
    <cellStyle name="Comma 3 3 3 5 4 10" xfId="30548" xr:uid="{4C058A21-2D18-4FBD-9A21-A0E2E063C4BB}"/>
    <cellStyle name="Comma 3 3 3 5 4 11" xfId="20044" xr:uid="{04A73E8A-B8CF-4B25-B639-F787D40CB4BB}"/>
    <cellStyle name="Comma 3 3 3 5 4 2" xfId="1930" xr:uid="{5761EB84-CA15-4806-92D7-7D5C78E518C7}"/>
    <cellStyle name="Comma 3 3 3 5 4 2 10" xfId="21366" xr:uid="{F89276C5-80BF-4FB9-9560-753F2AE9608C}"/>
    <cellStyle name="Comma 3 3 3 5 4 2 2" xfId="7182" xr:uid="{0770389A-CC46-4E6D-8850-0CB2E90C2890}"/>
    <cellStyle name="Comma 3 3 3 5 4 2 2 2" xfId="18740" xr:uid="{D71102B4-A6F6-4B4B-B19D-7CD469D9BC52}"/>
    <cellStyle name="Comma 3 3 3 5 4 2 2 2 2" xfId="48147" xr:uid="{874E6031-4910-4E16-B495-72FA1A5A403E}"/>
    <cellStyle name="Comma 3 3 3 5 4 2 2 2 3" xfId="29244" xr:uid="{DCBA2B03-615D-44C4-AC3E-C378BE510FC0}"/>
    <cellStyle name="Comma 3 3 3 5 4 2 2 3" xfId="34757" xr:uid="{3D23AD08-C839-439D-A576-A4B393141F01}"/>
    <cellStyle name="Comma 3 3 3 5 4 2 2 4" xfId="23992" xr:uid="{D48C8B06-62A0-4B5F-B285-DAFF61FB61C1}"/>
    <cellStyle name="Comma 3 3 3 5 4 2 3" xfId="4557" xr:uid="{FD36F6A9-7DF3-4AE4-8452-CA6F29D3D916}"/>
    <cellStyle name="Comma 3 3 3 5 4 2 3 2" xfId="50773" xr:uid="{D4A120AB-0604-454E-8D5E-F273E544CB72}"/>
    <cellStyle name="Comma 3 3 3 5 4 2 3 3" xfId="37383" xr:uid="{E32EDC37-9425-4A79-AB22-55F312735C89}"/>
    <cellStyle name="Comma 3 3 3 5 4 2 3 4" xfId="26618" xr:uid="{2DFC584A-8B36-4C8F-86A7-EEAFCA08B67A}"/>
    <cellStyle name="Comma 3 3 3 5 4 2 4" xfId="9808" xr:uid="{15576B95-ED99-41A9-8A04-27049DD4CE34}"/>
    <cellStyle name="Comma 3 3 3 5 4 2 4 2" xfId="53399" xr:uid="{1EB45FE3-F280-47C4-AA9C-F2165DB73B21}"/>
    <cellStyle name="Comma 3 3 3 5 4 2 4 3" xfId="40009" xr:uid="{6984AEBD-52F5-4116-A029-03AB710FB720}"/>
    <cellStyle name="Comma 3 3 3 5 4 2 5" xfId="12434" xr:uid="{8C2FD5F2-72D8-4367-AA81-4FBF78667D12}"/>
    <cellStyle name="Comma 3 3 3 5 4 2 5 2" xfId="56024" xr:uid="{B323169C-6668-4ED3-BDB7-4445CE818D4A}"/>
    <cellStyle name="Comma 3 3 3 5 4 2 5 3" xfId="42634" xr:uid="{3C29E485-38B5-43E3-8BEF-477148F2B227}"/>
    <cellStyle name="Comma 3 3 3 5 4 2 6" xfId="15587" xr:uid="{074F8E60-7112-40FB-A3CD-5C235B2BA457}"/>
    <cellStyle name="Comma 3 3 3 5 4 2 6 2" xfId="45260" xr:uid="{81413E1E-132A-4C9F-9D2C-90B56E855449}"/>
    <cellStyle name="Comma 3 3 3 5 4 2 7" xfId="58650" xr:uid="{ADC3E755-F87C-4B1C-BC25-FE81AF8F3F81}"/>
    <cellStyle name="Comma 3 3 3 5 4 2 8" xfId="61277" xr:uid="{D5364D5F-4CE3-4894-8F9D-3C6CD8EE1596}"/>
    <cellStyle name="Comma 3 3 3 5 4 2 9" xfId="31870" xr:uid="{D3BDACE2-BAE0-417C-A284-D4D7D79BCD3D}"/>
    <cellStyle name="Comma 3 3 3 5 4 3" xfId="5860" xr:uid="{AFF5FB7F-FF8A-4B3B-B3EE-D27E8E2C5C2E}"/>
    <cellStyle name="Comma 3 3 3 5 4 3 2" xfId="17418" xr:uid="{02CDE354-801F-409A-B748-471B5567A586}"/>
    <cellStyle name="Comma 3 3 3 5 4 3 2 2" xfId="46825" xr:uid="{1C1F6C3E-65A6-4063-808D-AEAC12F229E6}"/>
    <cellStyle name="Comma 3 3 3 5 4 3 2 3" xfId="27922" xr:uid="{7E54C283-E3D9-4043-9915-9603950D3381}"/>
    <cellStyle name="Comma 3 3 3 5 4 3 3" xfId="33435" xr:uid="{1685328F-E645-454F-9CA0-489ACDA4D9AD}"/>
    <cellStyle name="Comma 3 3 3 5 4 3 4" xfId="22670" xr:uid="{90D4F5E2-2C09-492A-B108-0EC38684514A}"/>
    <cellStyle name="Comma 3 3 3 5 4 4" xfId="3235" xr:uid="{1E0C6D5E-341B-438E-9E45-3BB3E5424066}"/>
    <cellStyle name="Comma 3 3 3 5 4 4 2" xfId="49451" xr:uid="{CAE4B0DA-E5C1-4547-BED1-933024491F00}"/>
    <cellStyle name="Comma 3 3 3 5 4 4 3" xfId="36061" xr:uid="{87375C2B-0C31-44E4-93B3-A0A717979D9D}"/>
    <cellStyle name="Comma 3 3 3 5 4 4 4" xfId="25296" xr:uid="{CBCFFE33-34DE-49A6-9503-AC04EBB1672C}"/>
    <cellStyle name="Comma 3 3 3 5 4 5" xfId="8486" xr:uid="{B4F7A87A-250F-4599-BECF-DA48E7C62AD0}"/>
    <cellStyle name="Comma 3 3 3 5 4 5 2" xfId="52077" xr:uid="{C37AA1AD-9469-4C8C-BBC4-81C8DC4E5B50}"/>
    <cellStyle name="Comma 3 3 3 5 4 5 3" xfId="38687" xr:uid="{21C97324-408E-42C1-BB53-834083D813D5}"/>
    <cellStyle name="Comma 3 3 3 5 4 6" xfId="11112" xr:uid="{A731B4DD-2149-4C32-B39F-755566542542}"/>
    <cellStyle name="Comma 3 3 3 5 4 6 2" xfId="54702" xr:uid="{2C0B9B02-8962-436D-B2D9-66A58A87A9A0}"/>
    <cellStyle name="Comma 3 3 3 5 4 6 3" xfId="41312" xr:uid="{E823BCCC-5B87-46DB-92BF-9CE9BF4FAA86}"/>
    <cellStyle name="Comma 3 3 3 5 4 7" xfId="14265" xr:uid="{D7D8A39E-0095-44D5-B596-C01F33E478F6}"/>
    <cellStyle name="Comma 3 3 3 5 4 7 2" xfId="43938" xr:uid="{04908C7B-5FBB-4783-8425-F3977F2DE795}"/>
    <cellStyle name="Comma 3 3 3 5 4 8" xfId="57328" xr:uid="{C7A05551-E657-4FDC-9F18-234D8C8610CE}"/>
    <cellStyle name="Comma 3 3 3 5 4 9" xfId="59955" xr:uid="{0DDC6550-79CC-46BE-B75D-8EA74C171F47}"/>
    <cellStyle name="Comma 3 3 3 5 5" xfId="867" xr:uid="{00000000-0005-0000-0000-000044010000}"/>
    <cellStyle name="Comma 3 3 3 5 5 10" xfId="30808" xr:uid="{84CAFADB-74B1-4C03-8BAB-5B644547882D}"/>
    <cellStyle name="Comma 3 3 3 5 5 11" xfId="20304" xr:uid="{6D354D8C-42F2-4343-AAC2-28D92E08BD8D}"/>
    <cellStyle name="Comma 3 3 3 5 5 2" xfId="2190" xr:uid="{0E084A38-ED3E-4D3C-9A31-530BBC3A5B3B}"/>
    <cellStyle name="Comma 3 3 3 5 5 2 10" xfId="21626" xr:uid="{94B59954-F7B5-4C59-9546-D87B2ACE7CFB}"/>
    <cellStyle name="Comma 3 3 3 5 5 2 2" xfId="7442" xr:uid="{8B5D43DC-795E-41A3-B27D-BA3078426E9C}"/>
    <cellStyle name="Comma 3 3 3 5 5 2 2 2" xfId="19000" xr:uid="{21D956CC-1273-486A-A369-A4F519F8CC7F}"/>
    <cellStyle name="Comma 3 3 3 5 5 2 2 2 2" xfId="48407" xr:uid="{71FA8900-1312-4527-9550-2875FCE56713}"/>
    <cellStyle name="Comma 3 3 3 5 5 2 2 2 3" xfId="29504" xr:uid="{FA08AB82-A5B6-4D56-97A2-67E0D91F69B0}"/>
    <cellStyle name="Comma 3 3 3 5 5 2 2 3" xfId="35017" xr:uid="{D03BAD75-371B-4F56-89F3-366322DBACD6}"/>
    <cellStyle name="Comma 3 3 3 5 5 2 2 4" xfId="24252" xr:uid="{B1B0EA69-F3CA-4139-B4A0-BE286A4D0929}"/>
    <cellStyle name="Comma 3 3 3 5 5 2 3" xfId="4817" xr:uid="{FBC0637A-300E-4312-83BE-E683DE799B5C}"/>
    <cellStyle name="Comma 3 3 3 5 5 2 3 2" xfId="51033" xr:uid="{F344C856-8115-40B7-8EA0-DA45BDAB4B75}"/>
    <cellStyle name="Comma 3 3 3 5 5 2 3 3" xfId="37643" xr:uid="{B835B429-0FA4-4863-A887-6E5749684159}"/>
    <cellStyle name="Comma 3 3 3 5 5 2 3 4" xfId="26878" xr:uid="{BC95EDC7-1407-48E8-B42E-6796C36C486C}"/>
    <cellStyle name="Comma 3 3 3 5 5 2 4" xfId="10068" xr:uid="{517D218D-B76B-4DB9-A186-14D4A7F6658A}"/>
    <cellStyle name="Comma 3 3 3 5 5 2 4 2" xfId="53659" xr:uid="{3A11F0ED-E6D8-4EC4-A4DE-D330DF10211D}"/>
    <cellStyle name="Comma 3 3 3 5 5 2 4 3" xfId="40269" xr:uid="{D8015773-195C-4C89-BC29-16D6ED102BAA}"/>
    <cellStyle name="Comma 3 3 3 5 5 2 5" xfId="12694" xr:uid="{ECA48D12-B083-4161-A18E-7787A124EF16}"/>
    <cellStyle name="Comma 3 3 3 5 5 2 5 2" xfId="56284" xr:uid="{A76BB9FA-443B-4EF6-B4A6-99B38A9A90DF}"/>
    <cellStyle name="Comma 3 3 3 5 5 2 5 3" xfId="42894" xr:uid="{805E60CA-823B-458A-9593-F64E52EA4E01}"/>
    <cellStyle name="Comma 3 3 3 5 5 2 6" xfId="15847" xr:uid="{9210A43A-D053-4DBD-AA14-3F080A86C508}"/>
    <cellStyle name="Comma 3 3 3 5 5 2 6 2" xfId="45520" xr:uid="{90699295-7194-42F7-A2D2-B23F0835FA23}"/>
    <cellStyle name="Comma 3 3 3 5 5 2 7" xfId="58910" xr:uid="{55E3BE3A-8194-4EF9-94FC-A7E51EF36004}"/>
    <cellStyle name="Comma 3 3 3 5 5 2 8" xfId="61537" xr:uid="{3EA3715F-3DBA-4173-9D12-8D9200719B23}"/>
    <cellStyle name="Comma 3 3 3 5 5 2 9" xfId="32130" xr:uid="{5E6DF8BC-C929-4D12-BC53-A35E160AEAE9}"/>
    <cellStyle name="Comma 3 3 3 5 5 3" xfId="6120" xr:uid="{A16998B8-48A2-4161-92F5-EBF9C1A8045F}"/>
    <cellStyle name="Comma 3 3 3 5 5 3 2" xfId="17678" xr:uid="{D9AD1294-B824-4A50-87A1-54B96EB4E9E1}"/>
    <cellStyle name="Comma 3 3 3 5 5 3 2 2" xfId="47085" xr:uid="{9A80B9DE-80D9-4227-8DD4-261CC1DB35EA}"/>
    <cellStyle name="Comma 3 3 3 5 5 3 2 3" xfId="28182" xr:uid="{E8BD5B45-BACA-4F93-A94C-B68FBF40E598}"/>
    <cellStyle name="Comma 3 3 3 5 5 3 3" xfId="33695" xr:uid="{D7879E8C-12CF-4287-BFAC-3E9CBB43B3DD}"/>
    <cellStyle name="Comma 3 3 3 5 5 3 4" xfId="22930" xr:uid="{245DE2FF-9697-4A7B-87C6-FDB9FD835ADC}"/>
    <cellStyle name="Comma 3 3 3 5 5 4" xfId="3495" xr:uid="{0C28CB2A-EF2B-440C-AB16-F28A457752FE}"/>
    <cellStyle name="Comma 3 3 3 5 5 4 2" xfId="49711" xr:uid="{4ED78BB3-45F4-4D73-8BEF-D5C33A72C363}"/>
    <cellStyle name="Comma 3 3 3 5 5 4 3" xfId="36321" xr:uid="{AAA61DF2-F2F6-44AC-B9E4-6960DEBF1E1F}"/>
    <cellStyle name="Comma 3 3 3 5 5 4 4" xfId="25556" xr:uid="{EE9D40BF-300E-4AE0-A869-BEEF9C7F302C}"/>
    <cellStyle name="Comma 3 3 3 5 5 5" xfId="8746" xr:uid="{6F8FCEFC-4D85-4909-AEE5-82B545016E06}"/>
    <cellStyle name="Comma 3 3 3 5 5 5 2" xfId="52337" xr:uid="{D5C84CCC-B386-40B1-BF57-EB9F03FD9523}"/>
    <cellStyle name="Comma 3 3 3 5 5 5 3" xfId="38947" xr:uid="{B69A310F-F650-4DDE-8052-5790ECD4EC3A}"/>
    <cellStyle name="Comma 3 3 3 5 5 6" xfId="11372" xr:uid="{F4BC69B8-D420-421E-910A-62A9610DD946}"/>
    <cellStyle name="Comma 3 3 3 5 5 6 2" xfId="54962" xr:uid="{2B49B3ED-A40E-4523-8305-543768BE0C0B}"/>
    <cellStyle name="Comma 3 3 3 5 5 6 3" xfId="41572" xr:uid="{BE782BA1-F5A1-4B74-82A9-EB561068F2A3}"/>
    <cellStyle name="Comma 3 3 3 5 5 7" xfId="14525" xr:uid="{2789A1AD-5DCC-4C07-962F-FC0980811BFC}"/>
    <cellStyle name="Comma 3 3 3 5 5 7 2" xfId="44198" xr:uid="{D82AD129-BA4D-4445-84B8-EE6A9C7FC848}"/>
    <cellStyle name="Comma 3 3 3 5 5 8" xfId="57588" xr:uid="{C3E1B446-A016-412B-9065-988E9E4754F4}"/>
    <cellStyle name="Comma 3 3 3 5 5 9" xfId="60215" xr:uid="{C9969B01-1F08-407E-BC76-B431891E3C3F}"/>
    <cellStyle name="Comma 3 3 3 5 6" xfId="1147" xr:uid="{3C14D51C-8E1E-456A-9003-FB38D26BB199}"/>
    <cellStyle name="Comma 3 3 3 5 6 10" xfId="20584" xr:uid="{10DC87DE-05B0-42EA-A6F0-6B069C4A7DB3}"/>
    <cellStyle name="Comma 3 3 3 5 6 2" xfId="6400" xr:uid="{D20692FC-ACD3-452F-A8FB-505A64E9283E}"/>
    <cellStyle name="Comma 3 3 3 5 6 2 2" xfId="17958" xr:uid="{FC0D5F84-76D6-45FF-B340-888ABDDBD7EF}"/>
    <cellStyle name="Comma 3 3 3 5 6 2 2 2" xfId="47365" xr:uid="{66CC8A5E-BFE3-4158-97C9-88882C9F3277}"/>
    <cellStyle name="Comma 3 3 3 5 6 2 2 3" xfId="28462" xr:uid="{45652041-89CC-4F4F-B923-E5F0361BE9E7}"/>
    <cellStyle name="Comma 3 3 3 5 6 2 3" xfId="33975" xr:uid="{B9CE1895-BA05-4227-91A8-BB4EA633443E}"/>
    <cellStyle name="Comma 3 3 3 5 6 2 4" xfId="23210" xr:uid="{2499C662-40CC-48AD-B7B0-52CBAA7EC868}"/>
    <cellStyle name="Comma 3 3 3 5 6 3" xfId="3775" xr:uid="{F79AF921-0686-4FB3-BB64-26EC80F3137A}"/>
    <cellStyle name="Comma 3 3 3 5 6 3 2" xfId="49991" xr:uid="{8C0B1338-586C-4A5D-94DD-607849BED3A8}"/>
    <cellStyle name="Comma 3 3 3 5 6 3 3" xfId="36601" xr:uid="{D157BE00-B473-4DAA-844A-003AF263384B}"/>
    <cellStyle name="Comma 3 3 3 5 6 3 4" xfId="25836" xr:uid="{56F3AFDE-96B4-40C4-9C90-03EABE242168}"/>
    <cellStyle name="Comma 3 3 3 5 6 4" xfId="9026" xr:uid="{B640588D-F4A9-4FB6-934C-8542F1474227}"/>
    <cellStyle name="Comma 3 3 3 5 6 4 2" xfId="52617" xr:uid="{8B714481-8760-4DB6-883C-182A4DB497C4}"/>
    <cellStyle name="Comma 3 3 3 5 6 4 3" xfId="39227" xr:uid="{26DD6FE3-0E43-4A31-8156-F9E3B26B5247}"/>
    <cellStyle name="Comma 3 3 3 5 6 5" xfId="11652" xr:uid="{3873FA9A-9512-48A7-884C-59039286D785}"/>
    <cellStyle name="Comma 3 3 3 5 6 5 2" xfId="55242" xr:uid="{A5DFD74A-304E-4D99-84A0-5937CD8ED42A}"/>
    <cellStyle name="Comma 3 3 3 5 6 5 3" xfId="41852" xr:uid="{F27F5189-08FA-49A5-8037-32EB392FCD3C}"/>
    <cellStyle name="Comma 3 3 3 5 6 6" xfId="14805" xr:uid="{34F4FCBF-CC59-49A7-ADDD-8B062D9C903F}"/>
    <cellStyle name="Comma 3 3 3 5 6 6 2" xfId="44478" xr:uid="{4444D313-D101-4519-A730-C60DD2B9AFD8}"/>
    <cellStyle name="Comma 3 3 3 5 6 7" xfId="57868" xr:uid="{1C878DD3-8601-4A02-8B6F-087A1E6F1B0A}"/>
    <cellStyle name="Comma 3 3 3 5 6 8" xfId="60495" xr:uid="{35AF92C9-C7D4-4511-98BA-7A23665B95FE}"/>
    <cellStyle name="Comma 3 3 3 5 6 9" xfId="31088" xr:uid="{2B51DB85-C450-45D5-A0ED-5F7274638B14}"/>
    <cellStyle name="Comma 3 3 3 5 7" xfId="1410" xr:uid="{B16011A4-C032-4BDA-BF29-04AE8054D006}"/>
    <cellStyle name="Comma 3 3 3 5 7 10" xfId="20846" xr:uid="{1E7AA9D9-F3DF-4D5A-B8CD-BC58D2D01F07}"/>
    <cellStyle name="Comma 3 3 3 5 7 2" xfId="6662" xr:uid="{E0484B8B-1223-480F-9B69-7A08F1C7481F}"/>
    <cellStyle name="Comma 3 3 3 5 7 2 2" xfId="18220" xr:uid="{85866DCE-46A0-4737-9253-5B550D24E0D4}"/>
    <cellStyle name="Comma 3 3 3 5 7 2 2 2" xfId="47627" xr:uid="{6F16F724-F04B-4389-A6B8-3A855A5A4821}"/>
    <cellStyle name="Comma 3 3 3 5 7 2 2 3" xfId="28724" xr:uid="{FB18A1BB-CFD5-4235-B2DE-14AE47D054AE}"/>
    <cellStyle name="Comma 3 3 3 5 7 2 3" xfId="34237" xr:uid="{7186355B-2C32-46D5-B038-201B8963AADB}"/>
    <cellStyle name="Comma 3 3 3 5 7 2 4" xfId="23472" xr:uid="{EB923756-0232-4A3A-AC8C-F218C433ABF7}"/>
    <cellStyle name="Comma 3 3 3 5 7 3" xfId="4037" xr:uid="{35EC0D55-86ED-40FF-991B-E6B5F3F09265}"/>
    <cellStyle name="Comma 3 3 3 5 7 3 2" xfId="50253" xr:uid="{A6BCDFBE-AAC5-4C93-A110-6F73EFA34D35}"/>
    <cellStyle name="Comma 3 3 3 5 7 3 3" xfId="36863" xr:uid="{3FED8ED8-41CA-4CC0-9F7B-317C36D83443}"/>
    <cellStyle name="Comma 3 3 3 5 7 3 4" xfId="26098" xr:uid="{58014567-BF02-4917-9A38-78711FA10BC0}"/>
    <cellStyle name="Comma 3 3 3 5 7 4" xfId="9288" xr:uid="{0AAB4045-4C8F-4809-B3F8-3C069DC8C98A}"/>
    <cellStyle name="Comma 3 3 3 5 7 4 2" xfId="52879" xr:uid="{06BB15DE-DF3F-4FD4-AA9D-4DE1BEA2E4F6}"/>
    <cellStyle name="Comma 3 3 3 5 7 4 3" xfId="39489" xr:uid="{F52CC5E2-68AE-4AB7-9875-3EA22386B301}"/>
    <cellStyle name="Comma 3 3 3 5 7 5" xfId="11914" xr:uid="{D39B76BA-30A3-4389-AF88-3D51A819307A}"/>
    <cellStyle name="Comma 3 3 3 5 7 5 2" xfId="55504" xr:uid="{7956CFFA-5581-41DC-8FF5-7B60D6BB5F02}"/>
    <cellStyle name="Comma 3 3 3 5 7 5 3" xfId="42114" xr:uid="{67AFBBDA-E0B3-4EA6-AB89-70F860688A01}"/>
    <cellStyle name="Comma 3 3 3 5 7 6" xfId="15067" xr:uid="{F53A1ECA-7118-44F1-9C06-0922BD0CB9A4}"/>
    <cellStyle name="Comma 3 3 3 5 7 6 2" xfId="44740" xr:uid="{B6DF36D1-F776-446C-A05F-6500E1011D41}"/>
    <cellStyle name="Comma 3 3 3 5 7 7" xfId="58130" xr:uid="{78E83795-D086-485B-BBDC-E11E16F8D9B7}"/>
    <cellStyle name="Comma 3 3 3 5 7 8" xfId="60757" xr:uid="{CD23C470-F07A-41B1-A41A-5BBBFAA07B2D}"/>
    <cellStyle name="Comma 3 3 3 5 7 9" xfId="31350" xr:uid="{76DE5A6C-B9B4-406D-9AE4-7E62E7921D3B}"/>
    <cellStyle name="Comma 3 3 3 5 8" xfId="2453" xr:uid="{B0CBBA99-F263-412A-B7FE-23DD63C3DB37}"/>
    <cellStyle name="Comma 3 3 3 5 8 10" xfId="21888" xr:uid="{30D05A79-F055-4E02-9866-865D76C4CE80}"/>
    <cellStyle name="Comma 3 3 3 5 8 2" xfId="7704" xr:uid="{301E8789-A6C9-47B6-9FDC-4DCDA8E7C2BB}"/>
    <cellStyle name="Comma 3 3 3 5 8 2 2" xfId="19262" xr:uid="{0BCB6725-C51E-43BC-B105-A31DEEBCAE10}"/>
    <cellStyle name="Comma 3 3 3 5 8 2 2 2" xfId="48669" xr:uid="{AD9674E9-9926-4CE0-AD8C-37CFAFE472D7}"/>
    <cellStyle name="Comma 3 3 3 5 8 2 2 3" xfId="29766" xr:uid="{258B79EA-5F82-4416-B5B1-FF6E7C062914}"/>
    <cellStyle name="Comma 3 3 3 5 8 2 3" xfId="35279" xr:uid="{9108424F-A2D9-4648-8E94-4BCC0EDD3F53}"/>
    <cellStyle name="Comma 3 3 3 5 8 2 4" xfId="24514" xr:uid="{621C97D5-29C1-407A-8078-B46F3EB070D4}"/>
    <cellStyle name="Comma 3 3 3 5 8 3" xfId="5079" xr:uid="{C7A0FC37-6055-483D-9F15-43C77563AC30}"/>
    <cellStyle name="Comma 3 3 3 5 8 3 2" xfId="51295" xr:uid="{D48F18B5-D75D-40CC-9058-0AE6815A5D55}"/>
    <cellStyle name="Comma 3 3 3 5 8 3 3" xfId="37905" xr:uid="{8F4B1D4A-7EE2-45EF-9BE4-A01664429455}"/>
    <cellStyle name="Comma 3 3 3 5 8 3 4" xfId="27140" xr:uid="{CD9AD51D-B449-4551-9417-D3B9F0791C2E}"/>
    <cellStyle name="Comma 3 3 3 5 8 4" xfId="10330" xr:uid="{665B335D-0579-4CFE-9B35-A1B6B9C63572}"/>
    <cellStyle name="Comma 3 3 3 5 8 4 2" xfId="53921" xr:uid="{4A490774-7E30-4502-A60D-DE9E64DE97CB}"/>
    <cellStyle name="Comma 3 3 3 5 8 4 3" xfId="40531" xr:uid="{CF686094-2C1A-41B2-BBB1-71246DC77BBA}"/>
    <cellStyle name="Comma 3 3 3 5 8 5" xfId="12956" xr:uid="{EAD5F047-D2A5-4CBA-BF80-8120F74F2B76}"/>
    <cellStyle name="Comma 3 3 3 5 8 5 2" xfId="56546" xr:uid="{453D4CB8-F8B7-40DA-B374-B8FF66D62A91}"/>
    <cellStyle name="Comma 3 3 3 5 8 5 3" xfId="43156" xr:uid="{FDFDFFA9-1E3B-4B32-ACBC-E698EB43646E}"/>
    <cellStyle name="Comma 3 3 3 5 8 6" xfId="16109" xr:uid="{6F502702-085B-4B6A-B9D6-E6D7152CBF01}"/>
    <cellStyle name="Comma 3 3 3 5 8 6 2" xfId="45782" xr:uid="{7DA17068-778B-4C5B-AEBF-B915BE9F1BAE}"/>
    <cellStyle name="Comma 3 3 3 5 8 7" xfId="59172" xr:uid="{9EC5E04E-8CD9-474D-A6A6-DA88AE8A28BD}"/>
    <cellStyle name="Comma 3 3 3 5 8 8" xfId="61799" xr:uid="{ADA1240F-CC13-47E2-86A6-382A10AF280C}"/>
    <cellStyle name="Comma 3 3 3 5 8 9" xfId="32392" xr:uid="{8D5E2E87-30A3-4741-9E02-9FC9A4FC61CD}"/>
    <cellStyle name="Comma 3 3 3 5 9" xfId="5340" xr:uid="{C481AAC3-700D-458C-BF4E-DEA1C6837B00}"/>
    <cellStyle name="Comma 3 3 3 5 9 2" xfId="16898" xr:uid="{5FE8870B-B791-4122-AA87-94CE59F28E9A}"/>
    <cellStyle name="Comma 3 3 3 5 9 2 2" xfId="46044" xr:uid="{C785F48B-0AC7-474B-B1A3-0E0F7645C086}"/>
    <cellStyle name="Comma 3 3 3 5 9 2 3" xfId="27402" xr:uid="{E8673A67-8E3A-464D-95F5-797BE25F0F3D}"/>
    <cellStyle name="Comma 3 3 3 5 9 3" xfId="13745" xr:uid="{398F0D1B-8396-4604-B269-9F4B2D20832C}"/>
    <cellStyle name="Comma 3 3 3 5 9 3 2" xfId="32654" xr:uid="{4C9A5A03-386A-4D76-87EF-5DB5B2B44041}"/>
    <cellStyle name="Comma 3 3 3 5 9 4" xfId="22150" xr:uid="{460164C3-A677-4602-B6B3-F352BBFE8535}"/>
    <cellStyle name="Comma 3 3 3 6" xfId="102" xr:uid="{00000000-0005-0000-0000-000045010000}"/>
    <cellStyle name="Comma 3 3 3 6 10" xfId="2731" xr:uid="{193AB982-5487-4E56-A44D-E0E448C40129}"/>
    <cellStyle name="Comma 3 3 3 6 10 2" xfId="16386" xr:uid="{0321D112-97F9-4325-8B2D-F47F190FAD00}"/>
    <cellStyle name="Comma 3 3 3 6 10 2 2" xfId="46321" xr:uid="{302698D3-4D9D-42AE-A70B-251BF378C1DD}"/>
    <cellStyle name="Comma 3 3 3 6 10 3" xfId="32931" xr:uid="{F5769549-1A32-4458-AE79-60D97D24DADB}"/>
    <cellStyle name="Comma 3 3 3 6 10 4" xfId="24792" xr:uid="{6D9D7F0A-17EF-44B9-A0BA-DF0FF8DBE9A6}"/>
    <cellStyle name="Comma 3 3 3 6 11" xfId="7982" xr:uid="{6FDE5A01-0973-4FC5-A3A5-FE9E972EA850}"/>
    <cellStyle name="Comma 3 3 3 6 11 2" xfId="48947" xr:uid="{8ABB8F44-6B57-4720-995C-02E3291E8669}"/>
    <cellStyle name="Comma 3 3 3 6 11 3" xfId="35557" xr:uid="{91F49F4C-E566-4322-B22D-818AEB09A308}"/>
    <cellStyle name="Comma 3 3 3 6 12" xfId="10608" xr:uid="{24B71A32-72F8-455A-BF8C-3003B61BDAB5}"/>
    <cellStyle name="Comma 3 3 3 6 12 2" xfId="51573" xr:uid="{0E229C9A-2537-4516-8BED-66C973FCEF7E}"/>
    <cellStyle name="Comma 3 3 3 6 12 3" xfId="38183" xr:uid="{3297973A-8449-4602-BCE6-C37ADE0B8FD1}"/>
    <cellStyle name="Comma 3 3 3 6 13" xfId="13233" xr:uid="{C6987073-13A7-41B2-A761-C1D462056BDE}"/>
    <cellStyle name="Comma 3 3 3 6 13 2" xfId="54198" xr:uid="{017B9D86-E1B6-4653-93BA-283EC5D475F5}"/>
    <cellStyle name="Comma 3 3 3 6 13 3" xfId="40808" xr:uid="{B306AAAF-1A5B-4338-822D-AF2BC4C38A77}"/>
    <cellStyle name="Comma 3 3 3 6 14" xfId="43434" xr:uid="{CB4DA205-88C1-47CA-A2ED-B7FC61C313DB}"/>
    <cellStyle name="Comma 3 3 3 6 15" xfId="56824" xr:uid="{967936EB-D5A9-41B3-8382-FDA5ED5ED8F0}"/>
    <cellStyle name="Comma 3 3 3 6 16" xfId="59451" xr:uid="{6410A91D-7E54-42EC-A805-503EB6DB053F}"/>
    <cellStyle name="Comma 3 3 3 6 17" xfId="30044" xr:uid="{1E04735B-2304-4AA9-B192-A30858F35870}"/>
    <cellStyle name="Comma 3 3 3 6 18" xfId="19540" xr:uid="{6C1B4A59-C5E7-49B5-8DA1-8EB27D966C4D}"/>
    <cellStyle name="Comma 3 3 3 6 2" xfId="240" xr:uid="{00000000-0005-0000-0000-000046010000}"/>
    <cellStyle name="Comma 3 3 3 6 2 10" xfId="8120" xr:uid="{73A2716B-BB24-456A-8D9F-5EFB299D2398}"/>
    <cellStyle name="Comma 3 3 3 6 2 10 2" xfId="49085" xr:uid="{468A257B-2C73-4678-AA60-A507C13064E3}"/>
    <cellStyle name="Comma 3 3 3 6 2 10 3" xfId="35695" xr:uid="{29C1FB19-D986-4E37-AB5B-76934280D98C}"/>
    <cellStyle name="Comma 3 3 3 6 2 11" xfId="10746" xr:uid="{101B2116-0DE7-428F-B57F-9572793F02D0}"/>
    <cellStyle name="Comma 3 3 3 6 2 11 2" xfId="51711" xr:uid="{2D3629E7-71BE-4880-9D37-61814E28C7B0}"/>
    <cellStyle name="Comma 3 3 3 6 2 11 3" xfId="38321" xr:uid="{E87C6164-C5C7-43B9-BC6A-8E9C77F4E3D8}"/>
    <cellStyle name="Comma 3 3 3 6 2 12" xfId="13371" xr:uid="{CF5BE40D-55D9-4FB4-99B0-69E4C71AFB9C}"/>
    <cellStyle name="Comma 3 3 3 6 2 12 2" xfId="54336" xr:uid="{83FD6C07-7FFE-4CEF-9361-B98CA32FED04}"/>
    <cellStyle name="Comma 3 3 3 6 2 12 3" xfId="40946" xr:uid="{39C730FE-115F-467D-AFAD-CDD2B228468E}"/>
    <cellStyle name="Comma 3 3 3 6 2 13" xfId="43572" xr:uid="{E265EDB6-3483-4467-B6E4-1E8DF666E9DB}"/>
    <cellStyle name="Comma 3 3 3 6 2 14" xfId="56962" xr:uid="{8498F361-6AE7-4A30-933B-1543701C7BA4}"/>
    <cellStyle name="Comma 3 3 3 6 2 15" xfId="59589" xr:uid="{E49BEB67-45EA-42A4-8C33-B69E34A35BA1}"/>
    <cellStyle name="Comma 3 3 3 6 2 16" xfId="30182" xr:uid="{8B32F388-DE30-4B5E-89FA-59A7766DB00A}"/>
    <cellStyle name="Comma 3 3 3 6 2 17" xfId="19678" xr:uid="{7F44D95B-7C51-47D0-8329-65656A885456}"/>
    <cellStyle name="Comma 3 3 3 6 2 2" xfId="501" xr:uid="{00000000-0005-0000-0000-000047010000}"/>
    <cellStyle name="Comma 3 3 3 6 2 2 10" xfId="30442" xr:uid="{FF425D82-089C-4D6B-9BFB-154D65F6082D}"/>
    <cellStyle name="Comma 3 3 3 6 2 2 11" xfId="19938" xr:uid="{5E833609-0CCE-485C-BD49-AF37CAFA8A87}"/>
    <cellStyle name="Comma 3 3 3 6 2 2 2" xfId="1824" xr:uid="{9E79AD83-C0E7-4A48-960F-210299EBB463}"/>
    <cellStyle name="Comma 3 3 3 6 2 2 2 10" xfId="21260" xr:uid="{17951A5C-9855-4F63-8EFF-DDC7A6C5043B}"/>
    <cellStyle name="Comma 3 3 3 6 2 2 2 2" xfId="7076" xr:uid="{29B6C7E3-9B72-4C99-83EC-0F9F13D1C02B}"/>
    <cellStyle name="Comma 3 3 3 6 2 2 2 2 2" xfId="18634" xr:uid="{8EB620C5-F257-49CE-A7B6-2FC16B1D4094}"/>
    <cellStyle name="Comma 3 3 3 6 2 2 2 2 2 2" xfId="48041" xr:uid="{380F0DDB-1B6E-4BC8-92E9-5936CD3FEBFB}"/>
    <cellStyle name="Comma 3 3 3 6 2 2 2 2 2 3" xfId="29138" xr:uid="{7E36FAD3-398E-4A8A-996C-F1AD85A7427B}"/>
    <cellStyle name="Comma 3 3 3 6 2 2 2 2 3" xfId="34651" xr:uid="{9EB15456-4DC8-47F4-8BB3-D1B93BA14412}"/>
    <cellStyle name="Comma 3 3 3 6 2 2 2 2 4" xfId="23886" xr:uid="{8B6ED169-147C-4009-969B-B860F67C3DCF}"/>
    <cellStyle name="Comma 3 3 3 6 2 2 2 3" xfId="4451" xr:uid="{08CD1B99-1319-47DB-BF53-04023BACD752}"/>
    <cellStyle name="Comma 3 3 3 6 2 2 2 3 2" xfId="50667" xr:uid="{50B4F341-34FE-4BB5-A1DA-B9BB9BF62FF3}"/>
    <cellStyle name="Comma 3 3 3 6 2 2 2 3 3" xfId="37277" xr:uid="{A8C422CD-DD9D-429B-9B3A-5819EC505C3C}"/>
    <cellStyle name="Comma 3 3 3 6 2 2 2 3 4" xfId="26512" xr:uid="{612E44EF-7197-46C1-871B-52F9D63E96A2}"/>
    <cellStyle name="Comma 3 3 3 6 2 2 2 4" xfId="9702" xr:uid="{8BDB6EFA-7C38-46EC-92CA-AEF673678103}"/>
    <cellStyle name="Comma 3 3 3 6 2 2 2 4 2" xfId="53293" xr:uid="{84E79926-C310-4313-91CF-5B05CCB76001}"/>
    <cellStyle name="Comma 3 3 3 6 2 2 2 4 3" xfId="39903" xr:uid="{9071446B-DED8-4925-9E89-40DAAE0C6B52}"/>
    <cellStyle name="Comma 3 3 3 6 2 2 2 5" xfId="12328" xr:uid="{F5472887-6A7C-4410-BE42-93C199DBF727}"/>
    <cellStyle name="Comma 3 3 3 6 2 2 2 5 2" xfId="55918" xr:uid="{ED138EA9-E9A6-49F9-A420-5541E7CF48E5}"/>
    <cellStyle name="Comma 3 3 3 6 2 2 2 5 3" xfId="42528" xr:uid="{DC3C4A8B-F27B-4E04-9678-876BA7605712}"/>
    <cellStyle name="Comma 3 3 3 6 2 2 2 6" xfId="15481" xr:uid="{68730944-2228-4994-9D61-68F3B8AC15B5}"/>
    <cellStyle name="Comma 3 3 3 6 2 2 2 6 2" xfId="45154" xr:uid="{88BF142D-420A-4272-A9C2-F6899EB9F93E}"/>
    <cellStyle name="Comma 3 3 3 6 2 2 2 7" xfId="58544" xr:uid="{9509B1EF-6C67-4F99-8238-12EC4CF728FC}"/>
    <cellStyle name="Comma 3 3 3 6 2 2 2 8" xfId="61171" xr:uid="{74B5CE4C-904F-4A1A-8DF2-4C2D8BBA0A4D}"/>
    <cellStyle name="Comma 3 3 3 6 2 2 2 9" xfId="31764" xr:uid="{20C6E969-ACD9-4CAD-9724-2127583C9C74}"/>
    <cellStyle name="Comma 3 3 3 6 2 2 3" xfId="5754" xr:uid="{A4587720-AFA5-4DBE-AA85-816ED634B741}"/>
    <cellStyle name="Comma 3 3 3 6 2 2 3 2" xfId="17312" xr:uid="{79F44C5A-516A-49DF-9464-729D674B7FEA}"/>
    <cellStyle name="Comma 3 3 3 6 2 2 3 2 2" xfId="46719" xr:uid="{C564CAE3-7F29-4F01-AB39-BBB7413A2062}"/>
    <cellStyle name="Comma 3 3 3 6 2 2 3 2 3" xfId="27816" xr:uid="{50CCD6CE-E7B6-4742-A2E8-D1A6FBDC79FD}"/>
    <cellStyle name="Comma 3 3 3 6 2 2 3 3" xfId="14159" xr:uid="{D7380153-B9B4-444E-803D-FE2E1950CF20}"/>
    <cellStyle name="Comma 3 3 3 6 2 2 3 3 2" xfId="33329" xr:uid="{D1D92EC0-B8C7-49FE-8D53-DF7E2B21B3FC}"/>
    <cellStyle name="Comma 3 3 3 6 2 2 3 4" xfId="22564" xr:uid="{AFA2AC24-CAED-4389-8D69-45F4120DEBD9}"/>
    <cellStyle name="Comma 3 3 3 6 2 2 4" xfId="3129" xr:uid="{F997C556-04FA-42CB-8547-4C4DE7B665CB}"/>
    <cellStyle name="Comma 3 3 3 6 2 2 4 2" xfId="16784" xr:uid="{40076776-B832-4EFA-9769-025CBD23F2BF}"/>
    <cellStyle name="Comma 3 3 3 6 2 2 4 2 2" xfId="49345" xr:uid="{EB6CEB51-E0A3-4859-ACB6-87B3CF80E069}"/>
    <cellStyle name="Comma 3 3 3 6 2 2 4 3" xfId="35955" xr:uid="{F2C5DD9F-0272-4E80-9E6F-1AE2FD7D382B}"/>
    <cellStyle name="Comma 3 3 3 6 2 2 4 4" xfId="25190" xr:uid="{134FC53A-B729-4211-9E01-8D2A2838ED3F}"/>
    <cellStyle name="Comma 3 3 3 6 2 2 5" xfId="8380" xr:uid="{500D3A56-2ADE-4613-BF81-EF88A04098DB}"/>
    <cellStyle name="Comma 3 3 3 6 2 2 5 2" xfId="51971" xr:uid="{62E4281F-E7FB-4BDD-B7D9-9225B4E49C4D}"/>
    <cellStyle name="Comma 3 3 3 6 2 2 5 3" xfId="38581" xr:uid="{2B35D79E-D4FB-48BF-AB32-A4B25B2B260B}"/>
    <cellStyle name="Comma 3 3 3 6 2 2 6" xfId="11006" xr:uid="{B7BBB26E-EC8C-4212-9D0C-7DDC28DBD8FD}"/>
    <cellStyle name="Comma 3 3 3 6 2 2 6 2" xfId="54596" xr:uid="{A7121524-3427-4BF4-8073-F096C4F94320}"/>
    <cellStyle name="Comma 3 3 3 6 2 2 6 3" xfId="41206" xr:uid="{4D560467-54CB-4C64-A572-F6DA95364616}"/>
    <cellStyle name="Comma 3 3 3 6 2 2 7" xfId="13631" xr:uid="{C74290C4-21E0-4BA7-80D6-959A4A096E88}"/>
    <cellStyle name="Comma 3 3 3 6 2 2 7 2" xfId="43832" xr:uid="{C8CEF18D-3F11-4962-8DA0-AF5CA8173A99}"/>
    <cellStyle name="Comma 3 3 3 6 2 2 8" xfId="57222" xr:uid="{8F66A550-BE4E-43CC-84E6-E1A2BB60160F}"/>
    <cellStyle name="Comma 3 3 3 6 2 2 9" xfId="59849" xr:uid="{73C86163-3F87-49F4-A3D7-13EA89B1621B}"/>
    <cellStyle name="Comma 3 3 3 6 2 3" xfId="761" xr:uid="{00000000-0005-0000-0000-000048010000}"/>
    <cellStyle name="Comma 3 3 3 6 2 3 10" xfId="30702" xr:uid="{348C8196-6C0D-4A23-8FFF-A5F9AD19EF8D}"/>
    <cellStyle name="Comma 3 3 3 6 2 3 11" xfId="20198" xr:uid="{0F6BD575-5018-47D1-AB3A-AB5018C3C825}"/>
    <cellStyle name="Comma 3 3 3 6 2 3 2" xfId="2084" xr:uid="{70322511-9B1C-47B4-A0BD-F4B365C70630}"/>
    <cellStyle name="Comma 3 3 3 6 2 3 2 10" xfId="21520" xr:uid="{8A415A92-6E56-4BF8-BCAE-66665D82FCFF}"/>
    <cellStyle name="Comma 3 3 3 6 2 3 2 2" xfId="7336" xr:uid="{6E92100B-3E58-4665-ADF5-2CED1C270379}"/>
    <cellStyle name="Comma 3 3 3 6 2 3 2 2 2" xfId="18894" xr:uid="{C837FA50-72BF-4506-A50E-37110BFD3BC2}"/>
    <cellStyle name="Comma 3 3 3 6 2 3 2 2 2 2" xfId="48301" xr:uid="{033233C0-C557-4AFC-B214-C7F78ABA6EA8}"/>
    <cellStyle name="Comma 3 3 3 6 2 3 2 2 2 3" xfId="29398" xr:uid="{3158F1FF-51B7-4E06-8DE8-5BAF97FB1466}"/>
    <cellStyle name="Comma 3 3 3 6 2 3 2 2 3" xfId="34911" xr:uid="{046F69ED-0759-4DBA-B6D8-C5026B254FE1}"/>
    <cellStyle name="Comma 3 3 3 6 2 3 2 2 4" xfId="24146" xr:uid="{885A6A2A-B539-4A03-B75C-27028E8E3CA9}"/>
    <cellStyle name="Comma 3 3 3 6 2 3 2 3" xfId="4711" xr:uid="{54E188AF-5A5B-4677-B310-CD9005796C34}"/>
    <cellStyle name="Comma 3 3 3 6 2 3 2 3 2" xfId="50927" xr:uid="{100ED3E7-82C0-4017-9971-707E648E4141}"/>
    <cellStyle name="Comma 3 3 3 6 2 3 2 3 3" xfId="37537" xr:uid="{B555BB67-8C5C-403D-A8E0-474EA46B1747}"/>
    <cellStyle name="Comma 3 3 3 6 2 3 2 3 4" xfId="26772" xr:uid="{49C64E9C-E895-45FC-80AC-48BECF10C950}"/>
    <cellStyle name="Comma 3 3 3 6 2 3 2 4" xfId="9962" xr:uid="{9666B7F0-07C4-44C3-BDCF-4A839A454EEF}"/>
    <cellStyle name="Comma 3 3 3 6 2 3 2 4 2" xfId="53553" xr:uid="{54C284EA-549B-4F5E-AA67-2D73FEC6571F}"/>
    <cellStyle name="Comma 3 3 3 6 2 3 2 4 3" xfId="40163" xr:uid="{9FF40638-D313-4976-94B3-C2C0E91E9574}"/>
    <cellStyle name="Comma 3 3 3 6 2 3 2 5" xfId="12588" xr:uid="{4484943F-E2D0-49B2-81EB-C50E617AE49D}"/>
    <cellStyle name="Comma 3 3 3 6 2 3 2 5 2" xfId="56178" xr:uid="{9FFEDB79-D3CC-42B6-9F6B-F61A8DAC0FC1}"/>
    <cellStyle name="Comma 3 3 3 6 2 3 2 5 3" xfId="42788" xr:uid="{2DF7B01C-75EC-4729-9FEA-1D0FCF995DEF}"/>
    <cellStyle name="Comma 3 3 3 6 2 3 2 6" xfId="15741" xr:uid="{E773F4CD-B79B-456A-8DB8-8C3B6B6D31C4}"/>
    <cellStyle name="Comma 3 3 3 6 2 3 2 6 2" xfId="45414" xr:uid="{7D3B2281-F8A5-477F-ADCC-C6D86B810057}"/>
    <cellStyle name="Comma 3 3 3 6 2 3 2 7" xfId="58804" xr:uid="{B0D7E66F-434E-438D-BF73-001BC8AAE770}"/>
    <cellStyle name="Comma 3 3 3 6 2 3 2 8" xfId="61431" xr:uid="{C440225F-F1EF-4578-9976-72CBC8A8D4E4}"/>
    <cellStyle name="Comma 3 3 3 6 2 3 2 9" xfId="32024" xr:uid="{E0F7E187-85EF-4975-BE4F-42193368852A}"/>
    <cellStyle name="Comma 3 3 3 6 2 3 3" xfId="6014" xr:uid="{1F3E6855-7310-4DCC-982C-4FD0AB9DBE0D}"/>
    <cellStyle name="Comma 3 3 3 6 2 3 3 2" xfId="17572" xr:uid="{115EE36A-2FD3-436E-ABEC-CE7F22D81B66}"/>
    <cellStyle name="Comma 3 3 3 6 2 3 3 2 2" xfId="46979" xr:uid="{BBDF0380-22BD-4905-B84E-3A2AF1267292}"/>
    <cellStyle name="Comma 3 3 3 6 2 3 3 2 3" xfId="28076" xr:uid="{69A5D3E8-549C-438A-9F2B-9B3CCF7FB0B4}"/>
    <cellStyle name="Comma 3 3 3 6 2 3 3 3" xfId="33589" xr:uid="{0C8FF9E8-EE18-4FD9-AD38-36E59CA70BFD}"/>
    <cellStyle name="Comma 3 3 3 6 2 3 3 4" xfId="22824" xr:uid="{9F471839-A850-446B-A506-6BEF0E2DFCF9}"/>
    <cellStyle name="Comma 3 3 3 6 2 3 4" xfId="3389" xr:uid="{9DB75BE1-7780-42F0-A750-37B8568D8727}"/>
    <cellStyle name="Comma 3 3 3 6 2 3 4 2" xfId="49605" xr:uid="{86D82A2E-6F9B-4A8B-86D8-8A240B14679F}"/>
    <cellStyle name="Comma 3 3 3 6 2 3 4 3" xfId="36215" xr:uid="{0BBC7355-3041-46D6-A30C-7E3B5F003E31}"/>
    <cellStyle name="Comma 3 3 3 6 2 3 4 4" xfId="25450" xr:uid="{0BA378AB-19A0-4279-A109-934678409106}"/>
    <cellStyle name="Comma 3 3 3 6 2 3 5" xfId="8640" xr:uid="{5C6CCAD6-8B9B-49E5-A049-C966D089CBA9}"/>
    <cellStyle name="Comma 3 3 3 6 2 3 5 2" xfId="52231" xr:uid="{6374325D-8205-462F-9CF8-EDD3B51A2EF9}"/>
    <cellStyle name="Comma 3 3 3 6 2 3 5 3" xfId="38841" xr:uid="{497E28ED-B587-4402-B008-555E06FC985C}"/>
    <cellStyle name="Comma 3 3 3 6 2 3 6" xfId="11266" xr:uid="{D7AD9AF4-7A8E-4B23-BBC7-810FC4D21610}"/>
    <cellStyle name="Comma 3 3 3 6 2 3 6 2" xfId="54856" xr:uid="{068A5B15-B037-4F8A-8654-166BF18C76E8}"/>
    <cellStyle name="Comma 3 3 3 6 2 3 6 3" xfId="41466" xr:uid="{613FEAE3-84AD-46BC-8E8C-61E2BE259AC5}"/>
    <cellStyle name="Comma 3 3 3 6 2 3 7" xfId="14419" xr:uid="{5A87F51F-2706-492E-8717-6DBEC2BC8693}"/>
    <cellStyle name="Comma 3 3 3 6 2 3 7 2" xfId="44092" xr:uid="{660716C4-D4CA-46E3-ADCF-CE0C14535054}"/>
    <cellStyle name="Comma 3 3 3 6 2 3 8" xfId="57482" xr:uid="{D67F0E2D-A3D8-4169-8A83-BC31B8EBD498}"/>
    <cellStyle name="Comma 3 3 3 6 2 3 9" xfId="60109" xr:uid="{5A345654-9480-4921-B16E-BAABA6BC9594}"/>
    <cellStyle name="Comma 3 3 3 6 2 4" xfId="1021" xr:uid="{00000000-0005-0000-0000-000049010000}"/>
    <cellStyle name="Comma 3 3 3 6 2 4 10" xfId="30962" xr:uid="{486C7289-7273-4363-87B6-05DB6321ADB0}"/>
    <cellStyle name="Comma 3 3 3 6 2 4 11" xfId="20458" xr:uid="{6179828D-7177-4E6C-B132-7EFDB5B8AB72}"/>
    <cellStyle name="Comma 3 3 3 6 2 4 2" xfId="2344" xr:uid="{C33A4B1C-89A4-4598-9761-48BF0D3BC103}"/>
    <cellStyle name="Comma 3 3 3 6 2 4 2 10" xfId="21780" xr:uid="{DE93C81C-EF52-48AC-A9E5-4DB3577C522E}"/>
    <cellStyle name="Comma 3 3 3 6 2 4 2 2" xfId="7596" xr:uid="{1051D041-10DC-42E6-A7F4-87DD1144D829}"/>
    <cellStyle name="Comma 3 3 3 6 2 4 2 2 2" xfId="19154" xr:uid="{987E571E-E144-49AC-85B0-201F88B2FCF3}"/>
    <cellStyle name="Comma 3 3 3 6 2 4 2 2 2 2" xfId="48561" xr:uid="{D69B0656-A802-47E3-B010-76D364CFCB4C}"/>
    <cellStyle name="Comma 3 3 3 6 2 4 2 2 2 3" xfId="29658" xr:uid="{850613DB-622E-49EC-822B-E0B318C60098}"/>
    <cellStyle name="Comma 3 3 3 6 2 4 2 2 3" xfId="35171" xr:uid="{FB690172-514F-4CFB-99E6-7574C8D5ABB9}"/>
    <cellStyle name="Comma 3 3 3 6 2 4 2 2 4" xfId="24406" xr:uid="{C16BD5F1-7239-41B6-9236-CA9E274CF062}"/>
    <cellStyle name="Comma 3 3 3 6 2 4 2 3" xfId="4971" xr:uid="{F78A45B1-4DC6-4E4A-BE62-EEB8F474794A}"/>
    <cellStyle name="Comma 3 3 3 6 2 4 2 3 2" xfId="51187" xr:uid="{C4A15D68-6D94-4CA5-BE74-451A96125040}"/>
    <cellStyle name="Comma 3 3 3 6 2 4 2 3 3" xfId="37797" xr:uid="{17A86C1D-3B5E-43F8-99A8-B49102A37665}"/>
    <cellStyle name="Comma 3 3 3 6 2 4 2 3 4" xfId="27032" xr:uid="{6788FABF-B71A-4FE1-ADB1-C3856ADBAB4B}"/>
    <cellStyle name="Comma 3 3 3 6 2 4 2 4" xfId="10222" xr:uid="{7B62B1A9-9BB9-4300-A221-100DFCA9F95D}"/>
    <cellStyle name="Comma 3 3 3 6 2 4 2 4 2" xfId="53813" xr:uid="{FECBCECD-B259-495A-A2D4-18EB82BE7A24}"/>
    <cellStyle name="Comma 3 3 3 6 2 4 2 4 3" xfId="40423" xr:uid="{2ED92CDE-CC3E-4B85-B9E3-C7BF8531E8BC}"/>
    <cellStyle name="Comma 3 3 3 6 2 4 2 5" xfId="12848" xr:uid="{328DB7A3-1118-4032-8EB9-BAFEBAE1DD07}"/>
    <cellStyle name="Comma 3 3 3 6 2 4 2 5 2" xfId="56438" xr:uid="{568A725C-6300-4922-AAE8-64311386DA92}"/>
    <cellStyle name="Comma 3 3 3 6 2 4 2 5 3" xfId="43048" xr:uid="{6B2D9C2D-902E-4548-B18B-4596C6397950}"/>
    <cellStyle name="Comma 3 3 3 6 2 4 2 6" xfId="16001" xr:uid="{2E3F64F7-EDC6-41AE-99E4-B8B5FA4DF8CF}"/>
    <cellStyle name="Comma 3 3 3 6 2 4 2 6 2" xfId="45674" xr:uid="{934949B4-B1C3-476F-9F83-70CE5356D1F3}"/>
    <cellStyle name="Comma 3 3 3 6 2 4 2 7" xfId="59064" xr:uid="{8182E208-1D56-4C37-A961-A20610A00930}"/>
    <cellStyle name="Comma 3 3 3 6 2 4 2 8" xfId="61691" xr:uid="{C31E3EBC-B152-4A95-8D2A-34495FF953CC}"/>
    <cellStyle name="Comma 3 3 3 6 2 4 2 9" xfId="32284" xr:uid="{C57EFF68-AB93-429D-BE68-48B3A6662D8D}"/>
    <cellStyle name="Comma 3 3 3 6 2 4 3" xfId="6274" xr:uid="{C75CDE41-C6DB-4F38-BD59-5F3525A11575}"/>
    <cellStyle name="Comma 3 3 3 6 2 4 3 2" xfId="17832" xr:uid="{E525E476-50B5-4892-B234-EA501D9B017A}"/>
    <cellStyle name="Comma 3 3 3 6 2 4 3 2 2" xfId="47239" xr:uid="{DFF1CFB3-7CF0-4EC3-8FEC-E69DAEBDA76E}"/>
    <cellStyle name="Comma 3 3 3 6 2 4 3 2 3" xfId="28336" xr:uid="{FFA4BDAC-2769-4AA7-9DA7-F58499B3E7B3}"/>
    <cellStyle name="Comma 3 3 3 6 2 4 3 3" xfId="33849" xr:uid="{4ECA1B96-13ED-408B-A94D-F230AE1F8852}"/>
    <cellStyle name="Comma 3 3 3 6 2 4 3 4" xfId="23084" xr:uid="{1540B975-34D2-4ABC-BB36-F2A52A47EA6F}"/>
    <cellStyle name="Comma 3 3 3 6 2 4 4" xfId="3649" xr:uid="{C4D02263-D704-4E75-949B-355000A3F39C}"/>
    <cellStyle name="Comma 3 3 3 6 2 4 4 2" xfId="49865" xr:uid="{E1BCB67B-FFCF-472F-A9DB-77469091895F}"/>
    <cellStyle name="Comma 3 3 3 6 2 4 4 3" xfId="36475" xr:uid="{A9D7A8B8-8FE5-4EE1-833A-CFBFAD70EE74}"/>
    <cellStyle name="Comma 3 3 3 6 2 4 4 4" xfId="25710" xr:uid="{0DA88581-3AC3-432E-96D4-0EC958CF8F3B}"/>
    <cellStyle name="Comma 3 3 3 6 2 4 5" xfId="8900" xr:uid="{FB30AA5F-A0E7-4D10-8DC7-4B8E54568113}"/>
    <cellStyle name="Comma 3 3 3 6 2 4 5 2" xfId="52491" xr:uid="{F7646AE5-CB5E-42D9-9437-1AF71D91B4AE}"/>
    <cellStyle name="Comma 3 3 3 6 2 4 5 3" xfId="39101" xr:uid="{60545B28-1E54-49C0-A0FD-A9DC2C6D5AAB}"/>
    <cellStyle name="Comma 3 3 3 6 2 4 6" xfId="11526" xr:uid="{B3F481A3-F530-4EED-881E-963E75F7B7E6}"/>
    <cellStyle name="Comma 3 3 3 6 2 4 6 2" xfId="55116" xr:uid="{487A5E9D-C75F-4042-8AB6-F94968D99987}"/>
    <cellStyle name="Comma 3 3 3 6 2 4 6 3" xfId="41726" xr:uid="{A6F5915C-4612-44D4-8DE4-5D926190848A}"/>
    <cellStyle name="Comma 3 3 3 6 2 4 7" xfId="14679" xr:uid="{4BD18688-918E-4CBE-99DB-067D377CA08A}"/>
    <cellStyle name="Comma 3 3 3 6 2 4 7 2" xfId="44352" xr:uid="{E047B064-E641-4EEA-A7A8-1D1332E8374B}"/>
    <cellStyle name="Comma 3 3 3 6 2 4 8" xfId="57742" xr:uid="{9D8E123A-B8D5-4214-A23D-29AA3AE85A7A}"/>
    <cellStyle name="Comma 3 3 3 6 2 4 9" xfId="60369" xr:uid="{7C957F5A-313D-4828-A5FA-96B506D52221}"/>
    <cellStyle name="Comma 3 3 3 6 2 5" xfId="1301" xr:uid="{C7340D72-4F84-4A77-B800-219126B78894}"/>
    <cellStyle name="Comma 3 3 3 6 2 5 10" xfId="20738" xr:uid="{2449E8B9-0DCB-41F3-B756-E36879979C9E}"/>
    <cellStyle name="Comma 3 3 3 6 2 5 2" xfId="6554" xr:uid="{85B48655-5159-4ED0-ADCE-D92106C242ED}"/>
    <cellStyle name="Comma 3 3 3 6 2 5 2 2" xfId="18112" xr:uid="{4EAF9E15-DC0F-4699-A9A5-145EB19AE5B7}"/>
    <cellStyle name="Comma 3 3 3 6 2 5 2 2 2" xfId="47519" xr:uid="{97C7EB84-3F45-46F4-B899-38AB01446C19}"/>
    <cellStyle name="Comma 3 3 3 6 2 5 2 2 3" xfId="28616" xr:uid="{DF73B2CA-95F5-4F7E-8C37-C4170BC39CD2}"/>
    <cellStyle name="Comma 3 3 3 6 2 5 2 3" xfId="34129" xr:uid="{7A975BAA-CFE8-436C-84F0-5FE44B32CE70}"/>
    <cellStyle name="Comma 3 3 3 6 2 5 2 4" xfId="23364" xr:uid="{1CED9F16-992E-45F4-B3C4-F177FFEC500F}"/>
    <cellStyle name="Comma 3 3 3 6 2 5 3" xfId="3929" xr:uid="{C347CF87-2942-40BA-86D3-479484CAA7DB}"/>
    <cellStyle name="Comma 3 3 3 6 2 5 3 2" xfId="50145" xr:uid="{BCEE3B58-BB10-45BC-98C5-19F388F43EDE}"/>
    <cellStyle name="Comma 3 3 3 6 2 5 3 3" xfId="36755" xr:uid="{F517564A-F02F-4C8B-A274-9C5D12F339C6}"/>
    <cellStyle name="Comma 3 3 3 6 2 5 3 4" xfId="25990" xr:uid="{1ECF7A47-7575-4CE1-A4D0-CD38F2A4C585}"/>
    <cellStyle name="Comma 3 3 3 6 2 5 4" xfId="9180" xr:uid="{3815F3EE-CEBE-4645-825A-839AE994A74E}"/>
    <cellStyle name="Comma 3 3 3 6 2 5 4 2" xfId="52771" xr:uid="{EA319E0F-8828-4953-96C4-FCBE889655BA}"/>
    <cellStyle name="Comma 3 3 3 6 2 5 4 3" xfId="39381" xr:uid="{92B80047-8C6D-4DB3-9ADE-9639D1B6707F}"/>
    <cellStyle name="Comma 3 3 3 6 2 5 5" xfId="11806" xr:uid="{620A6BB0-5330-407D-9701-25971EC79957}"/>
    <cellStyle name="Comma 3 3 3 6 2 5 5 2" xfId="55396" xr:uid="{201A3064-BCCC-48D1-9045-B06C0AC9DE9D}"/>
    <cellStyle name="Comma 3 3 3 6 2 5 5 3" xfId="42006" xr:uid="{F387B5B9-8869-4D0F-AC72-3134C2E93356}"/>
    <cellStyle name="Comma 3 3 3 6 2 5 6" xfId="14959" xr:uid="{D3518E54-4BA2-4201-B9C8-6D701AC2527A}"/>
    <cellStyle name="Comma 3 3 3 6 2 5 6 2" xfId="44632" xr:uid="{8D262D51-7180-443D-B778-8F3F03F4C4C7}"/>
    <cellStyle name="Comma 3 3 3 6 2 5 7" xfId="58022" xr:uid="{3A4AE3E2-E3F8-4B64-8C56-D94054C3A80A}"/>
    <cellStyle name="Comma 3 3 3 6 2 5 8" xfId="60649" xr:uid="{C24CC3E8-BB98-4D29-9BAF-46F5119AFB5C}"/>
    <cellStyle name="Comma 3 3 3 6 2 5 9" xfId="31242" xr:uid="{36D43D16-8600-4455-B26F-F2F9F9B41453}"/>
    <cellStyle name="Comma 3 3 3 6 2 6" xfId="1564" xr:uid="{5D6B4BEC-B7A5-41BE-946E-B803C7F035D7}"/>
    <cellStyle name="Comma 3 3 3 6 2 6 10" xfId="21000" xr:uid="{9F85C512-8697-4B54-BEE9-26EA0E67BC78}"/>
    <cellStyle name="Comma 3 3 3 6 2 6 2" xfId="6816" xr:uid="{B11AFCB7-91B3-4DEC-A4C0-08F64FA8D490}"/>
    <cellStyle name="Comma 3 3 3 6 2 6 2 2" xfId="18374" xr:uid="{78F5F5F9-E13B-4FD6-B557-1B569AA72299}"/>
    <cellStyle name="Comma 3 3 3 6 2 6 2 2 2" xfId="47781" xr:uid="{051218C4-3A53-4BF6-8AC7-566DDA4C9FA0}"/>
    <cellStyle name="Comma 3 3 3 6 2 6 2 2 3" xfId="28878" xr:uid="{218DE8EB-0A02-4263-920A-AE8791CA7C6C}"/>
    <cellStyle name="Comma 3 3 3 6 2 6 2 3" xfId="34391" xr:uid="{1599C97E-3AF5-45CB-9891-D69B8B96800A}"/>
    <cellStyle name="Comma 3 3 3 6 2 6 2 4" xfId="23626" xr:uid="{6E0EE32C-A05B-4AD4-B9CC-5EEB7CD6BF8E}"/>
    <cellStyle name="Comma 3 3 3 6 2 6 3" xfId="4191" xr:uid="{EA92906D-B4AF-4FEC-B926-3516477FAFE5}"/>
    <cellStyle name="Comma 3 3 3 6 2 6 3 2" xfId="50407" xr:uid="{0D28C73E-7D78-4D38-80D4-A4DCA3C7DAF4}"/>
    <cellStyle name="Comma 3 3 3 6 2 6 3 3" xfId="37017" xr:uid="{D16CE3A0-D2EA-43FA-AB7A-207DABB1EB7E}"/>
    <cellStyle name="Comma 3 3 3 6 2 6 3 4" xfId="26252" xr:uid="{71F48350-6E61-457C-96D4-DDC420192596}"/>
    <cellStyle name="Comma 3 3 3 6 2 6 4" xfId="9442" xr:uid="{68E8736A-CDBC-47E0-AD91-B39816749599}"/>
    <cellStyle name="Comma 3 3 3 6 2 6 4 2" xfId="53033" xr:uid="{C3A6C8B9-DDE4-4E20-8671-529077765E3F}"/>
    <cellStyle name="Comma 3 3 3 6 2 6 4 3" xfId="39643" xr:uid="{CAB4EFE2-F823-47B7-A4AB-B44810EA3779}"/>
    <cellStyle name="Comma 3 3 3 6 2 6 5" xfId="12068" xr:uid="{12370DFE-5679-4253-8682-2160F5B60AC3}"/>
    <cellStyle name="Comma 3 3 3 6 2 6 5 2" xfId="55658" xr:uid="{C5154347-82D9-4B5F-AABE-F3A867A4BA2D}"/>
    <cellStyle name="Comma 3 3 3 6 2 6 5 3" xfId="42268" xr:uid="{5FCB373A-B87E-4986-8253-654527442C81}"/>
    <cellStyle name="Comma 3 3 3 6 2 6 6" xfId="15221" xr:uid="{99FDD2F2-359D-4EE1-AA77-7CBEEEDB45FF}"/>
    <cellStyle name="Comma 3 3 3 6 2 6 6 2" xfId="44894" xr:uid="{37BBE134-9287-4F79-9B2F-BA598E91BFF9}"/>
    <cellStyle name="Comma 3 3 3 6 2 6 7" xfId="58284" xr:uid="{15C4C002-3482-4DD6-AD2C-028807282083}"/>
    <cellStyle name="Comma 3 3 3 6 2 6 8" xfId="60911" xr:uid="{C851612E-430A-43C7-880A-7486B6557695}"/>
    <cellStyle name="Comma 3 3 3 6 2 6 9" xfId="31504" xr:uid="{CE4601EC-1F21-4E33-91D0-D53D232E308F}"/>
    <cellStyle name="Comma 3 3 3 6 2 7" xfId="2607" xr:uid="{57C513C3-6983-4B9F-8B2E-6470CA5C2B08}"/>
    <cellStyle name="Comma 3 3 3 6 2 7 10" xfId="22042" xr:uid="{632BD11C-26CD-4F86-8CEE-32E8E2C6003F}"/>
    <cellStyle name="Comma 3 3 3 6 2 7 2" xfId="7858" xr:uid="{5D821A9B-3C46-482B-B2B1-EDC82AC32D5C}"/>
    <cellStyle name="Comma 3 3 3 6 2 7 2 2" xfId="19416" xr:uid="{350441B9-BC31-4877-B1E3-669B725B3C1E}"/>
    <cellStyle name="Comma 3 3 3 6 2 7 2 2 2" xfId="48823" xr:uid="{17036AF3-F592-4263-83A1-07F23C1C9AA7}"/>
    <cellStyle name="Comma 3 3 3 6 2 7 2 2 3" xfId="29920" xr:uid="{1169DFB2-0D34-475C-8402-3B1559B763F2}"/>
    <cellStyle name="Comma 3 3 3 6 2 7 2 3" xfId="35433" xr:uid="{0E8074ED-8C77-403A-A558-3141290BC118}"/>
    <cellStyle name="Comma 3 3 3 6 2 7 2 4" xfId="24668" xr:uid="{091DE565-BC85-4D99-B319-98FC1062B38B}"/>
    <cellStyle name="Comma 3 3 3 6 2 7 3" xfId="5233" xr:uid="{2CF1EEE0-20EB-4F9F-B9C5-12761E028F9F}"/>
    <cellStyle name="Comma 3 3 3 6 2 7 3 2" xfId="51449" xr:uid="{4883FDBF-642E-460C-BAE1-2C1FD5539750}"/>
    <cellStyle name="Comma 3 3 3 6 2 7 3 3" xfId="38059" xr:uid="{B7CE6DF3-7EA3-4385-A418-F16005C85D8D}"/>
    <cellStyle name="Comma 3 3 3 6 2 7 3 4" xfId="27294" xr:uid="{76EC8739-86EE-4B3A-B8A4-CA523929F5D1}"/>
    <cellStyle name="Comma 3 3 3 6 2 7 4" xfId="10484" xr:uid="{F8609685-C3AF-4EDD-932A-43388D72E877}"/>
    <cellStyle name="Comma 3 3 3 6 2 7 4 2" xfId="54075" xr:uid="{3E9B77E7-683E-44DD-BE3E-57708091B41C}"/>
    <cellStyle name="Comma 3 3 3 6 2 7 4 3" xfId="40685" xr:uid="{8443E403-CC20-4E43-B0D4-51238D4F59AE}"/>
    <cellStyle name="Comma 3 3 3 6 2 7 5" xfId="13110" xr:uid="{1315C83B-8B65-4DA1-AA47-CDC8FCC41632}"/>
    <cellStyle name="Comma 3 3 3 6 2 7 5 2" xfId="56700" xr:uid="{DCC5BA12-7EB7-4A85-BB80-FC2808305299}"/>
    <cellStyle name="Comma 3 3 3 6 2 7 5 3" xfId="43310" xr:uid="{CDF6AB1A-7E11-4B98-874C-7FAD771CDF9D}"/>
    <cellStyle name="Comma 3 3 3 6 2 7 6" xfId="16263" xr:uid="{E73F6104-BE48-4EE0-8F36-FD7D4FA29015}"/>
    <cellStyle name="Comma 3 3 3 6 2 7 6 2" xfId="45936" xr:uid="{718ED9A4-2D1D-4027-AAA9-61522480D574}"/>
    <cellStyle name="Comma 3 3 3 6 2 7 7" xfId="59326" xr:uid="{C3D538DB-E0AC-4C59-A5DE-2795C7CE3B38}"/>
    <cellStyle name="Comma 3 3 3 6 2 7 8" xfId="61953" xr:uid="{6FEB0383-0975-4388-B1F9-71E006B27C2C}"/>
    <cellStyle name="Comma 3 3 3 6 2 7 9" xfId="32546" xr:uid="{5FBB76B0-D316-4E3B-9C26-C519D052FCC1}"/>
    <cellStyle name="Comma 3 3 3 6 2 8" xfId="5494" xr:uid="{E1359BB0-2ECE-445C-B58E-687F95ABB38E}"/>
    <cellStyle name="Comma 3 3 3 6 2 8 2" xfId="17052" xr:uid="{A7CE5333-43DC-4EF1-B10C-AA936E0843F0}"/>
    <cellStyle name="Comma 3 3 3 6 2 8 2 2" xfId="46198" xr:uid="{CE95A5F1-BF52-4877-A56E-DDAEE8A61B76}"/>
    <cellStyle name="Comma 3 3 3 6 2 8 2 3" xfId="27556" xr:uid="{C9AC866B-98C4-404F-B7F0-0F89F95763B1}"/>
    <cellStyle name="Comma 3 3 3 6 2 8 3" xfId="13899" xr:uid="{A84EDDC1-CB0E-40D1-B1DE-AC747DFCA8E6}"/>
    <cellStyle name="Comma 3 3 3 6 2 8 3 2" xfId="32808" xr:uid="{14A0FA95-BDFC-4702-A9EF-E410AB568766}"/>
    <cellStyle name="Comma 3 3 3 6 2 8 4" xfId="22304" xr:uid="{6AFD83BA-4AC9-4B58-8437-F13A7B8A2735}"/>
    <cellStyle name="Comma 3 3 3 6 2 9" xfId="2869" xr:uid="{14231524-5E97-4595-8688-0DFCDB6688A1}"/>
    <cellStyle name="Comma 3 3 3 6 2 9 2" xfId="16524" xr:uid="{F3CD2BD8-E3A6-4CC7-908C-175577401281}"/>
    <cellStyle name="Comma 3 3 3 6 2 9 2 2" xfId="46459" xr:uid="{5EB0DD29-4570-49AC-819B-5B3842AD216A}"/>
    <cellStyle name="Comma 3 3 3 6 2 9 3" xfId="33069" xr:uid="{CBF46636-F1E4-409E-A385-884C6E1B97A8}"/>
    <cellStyle name="Comma 3 3 3 6 2 9 4" xfId="24930" xr:uid="{6CC7AD09-8A34-4A57-BF91-B596CD89F8C0}"/>
    <cellStyle name="Comma 3 3 3 6 3" xfId="363" xr:uid="{00000000-0005-0000-0000-00004A010000}"/>
    <cellStyle name="Comma 3 3 3 6 3 10" xfId="30304" xr:uid="{C1F821EC-6A09-434B-B029-7FD01901E4EF}"/>
    <cellStyle name="Comma 3 3 3 6 3 11" xfId="19800" xr:uid="{A04F34F5-28AA-432F-889D-F48741E3465D}"/>
    <cellStyle name="Comma 3 3 3 6 3 2" xfId="1686" xr:uid="{282EFA67-14C5-4985-B2E5-77C00F537A1F}"/>
    <cellStyle name="Comma 3 3 3 6 3 2 10" xfId="21122" xr:uid="{88837FE8-B3C5-4F80-87CA-231E669697DB}"/>
    <cellStyle name="Comma 3 3 3 6 3 2 2" xfId="6938" xr:uid="{D32CF80F-DBD3-4852-A002-9831AE94F84D}"/>
    <cellStyle name="Comma 3 3 3 6 3 2 2 2" xfId="18496" xr:uid="{B581637B-41F5-4388-AAD9-C8D60C320F7D}"/>
    <cellStyle name="Comma 3 3 3 6 3 2 2 2 2" xfId="47903" xr:uid="{03B39A30-179A-474F-9DAC-F1A22EE65943}"/>
    <cellStyle name="Comma 3 3 3 6 3 2 2 2 3" xfId="29000" xr:uid="{647FD527-189C-4172-AC99-FAE156CFA743}"/>
    <cellStyle name="Comma 3 3 3 6 3 2 2 3" xfId="34513" xr:uid="{7E5183C7-3EAA-4BC7-A03F-BC86CFA6F1CA}"/>
    <cellStyle name="Comma 3 3 3 6 3 2 2 4" xfId="23748" xr:uid="{F4FCDDE8-4FEA-48DE-B5C8-398F2C809970}"/>
    <cellStyle name="Comma 3 3 3 6 3 2 3" xfId="4313" xr:uid="{884B29BB-5381-4F13-8CED-E04C0B2629E3}"/>
    <cellStyle name="Comma 3 3 3 6 3 2 3 2" xfId="50529" xr:uid="{3C12B4DF-36A4-4B5E-A556-45C198D7E457}"/>
    <cellStyle name="Comma 3 3 3 6 3 2 3 3" xfId="37139" xr:uid="{6219D0CB-86A8-44D3-9668-F666C99E7374}"/>
    <cellStyle name="Comma 3 3 3 6 3 2 3 4" xfId="26374" xr:uid="{072D9D20-62DD-4594-AD75-C90C9EFABF56}"/>
    <cellStyle name="Comma 3 3 3 6 3 2 4" xfId="9564" xr:uid="{9FFE4DE4-C28B-48EF-8B85-D529F99C4E3F}"/>
    <cellStyle name="Comma 3 3 3 6 3 2 4 2" xfId="53155" xr:uid="{A03F5549-9C1B-4222-BE0D-C10F874F0260}"/>
    <cellStyle name="Comma 3 3 3 6 3 2 4 3" xfId="39765" xr:uid="{A38366DE-6F19-43C8-8F94-8A5A044C5129}"/>
    <cellStyle name="Comma 3 3 3 6 3 2 5" xfId="12190" xr:uid="{DEBE6B51-1047-4212-921F-46425EDA877C}"/>
    <cellStyle name="Comma 3 3 3 6 3 2 5 2" xfId="55780" xr:uid="{4110D7E7-F615-4373-A3C3-2152DA2B2C81}"/>
    <cellStyle name="Comma 3 3 3 6 3 2 5 3" xfId="42390" xr:uid="{9D93785D-4BFF-413D-9471-9F4FCBB6F4C9}"/>
    <cellStyle name="Comma 3 3 3 6 3 2 6" xfId="15343" xr:uid="{F464E030-F6DF-46AE-84F6-29186D68127A}"/>
    <cellStyle name="Comma 3 3 3 6 3 2 6 2" xfId="45016" xr:uid="{F43E6C72-C66F-4FA0-AD96-E349ED607BDD}"/>
    <cellStyle name="Comma 3 3 3 6 3 2 7" xfId="58406" xr:uid="{0FEABDD0-F9D3-4E53-86D0-7A66F15B65B9}"/>
    <cellStyle name="Comma 3 3 3 6 3 2 8" xfId="61033" xr:uid="{FB72241F-357D-4AF2-B2CE-89905BFAC447}"/>
    <cellStyle name="Comma 3 3 3 6 3 2 9" xfId="31626" xr:uid="{136124C2-17D5-4FCF-9596-452F2BD7FBB4}"/>
    <cellStyle name="Comma 3 3 3 6 3 3" xfId="5616" xr:uid="{67F001F6-C5C4-4BFB-94D5-6683A0FAD5CC}"/>
    <cellStyle name="Comma 3 3 3 6 3 3 2" xfId="17174" xr:uid="{BBF4E4AF-3DEF-4D4E-AB65-2A43D557BCD6}"/>
    <cellStyle name="Comma 3 3 3 6 3 3 2 2" xfId="46581" xr:uid="{EE8374FB-D005-48FF-A0F1-B2ACC7910DBE}"/>
    <cellStyle name="Comma 3 3 3 6 3 3 2 3" xfId="27678" xr:uid="{40E3C7B1-A289-4BCC-9712-382D7291AF43}"/>
    <cellStyle name="Comma 3 3 3 6 3 3 3" xfId="14021" xr:uid="{3CFE5B5A-A81C-4DDE-BBFD-6A987015BE0F}"/>
    <cellStyle name="Comma 3 3 3 6 3 3 3 2" xfId="33191" xr:uid="{8891056F-FD80-4AFF-9BB3-D81FF5F38415}"/>
    <cellStyle name="Comma 3 3 3 6 3 3 4" xfId="22426" xr:uid="{0680FCD3-B092-4C6A-94AA-450D5C6F4B52}"/>
    <cellStyle name="Comma 3 3 3 6 3 4" xfId="2991" xr:uid="{6762F001-F363-4DC4-82D1-BB8188506F76}"/>
    <cellStyle name="Comma 3 3 3 6 3 4 2" xfId="16646" xr:uid="{E1CEA6A3-08FD-42B2-B822-93320881CD6D}"/>
    <cellStyle name="Comma 3 3 3 6 3 4 2 2" xfId="49207" xr:uid="{C75A9438-2916-442E-8C74-72E5FCB81456}"/>
    <cellStyle name="Comma 3 3 3 6 3 4 3" xfId="35817" xr:uid="{CEB002F8-FCA7-4346-A853-4F155F2AA91F}"/>
    <cellStyle name="Comma 3 3 3 6 3 4 4" xfId="25052" xr:uid="{78BFCF6B-7880-4816-B0EA-0A735F5CC0D8}"/>
    <cellStyle name="Comma 3 3 3 6 3 5" xfId="8242" xr:uid="{166ED579-91B7-443C-8C74-47BF0F82DE91}"/>
    <cellStyle name="Comma 3 3 3 6 3 5 2" xfId="51833" xr:uid="{DC510237-DEA3-4D82-B69E-741F066B322F}"/>
    <cellStyle name="Comma 3 3 3 6 3 5 3" xfId="38443" xr:uid="{2DF2CB88-07E1-42C7-9189-06C4673D9C38}"/>
    <cellStyle name="Comma 3 3 3 6 3 6" xfId="10868" xr:uid="{1E13EDBC-E1F8-48CD-BA9B-C4E192345C03}"/>
    <cellStyle name="Comma 3 3 3 6 3 6 2" xfId="54458" xr:uid="{BEE4CE32-E2C3-4BD5-9891-07B58DC636E8}"/>
    <cellStyle name="Comma 3 3 3 6 3 6 3" xfId="41068" xr:uid="{A6DB1377-81AB-4324-8D06-4F2E694A702D}"/>
    <cellStyle name="Comma 3 3 3 6 3 7" xfId="13493" xr:uid="{1D17106E-BDC8-4A50-BA2F-3B247E5DA9DC}"/>
    <cellStyle name="Comma 3 3 3 6 3 7 2" xfId="43694" xr:uid="{D43770AA-9728-42AF-81B4-9AC50022BCE5}"/>
    <cellStyle name="Comma 3 3 3 6 3 8" xfId="57084" xr:uid="{44BB06A0-4EC6-422E-93F4-D735730B2168}"/>
    <cellStyle name="Comma 3 3 3 6 3 9" xfId="59711" xr:uid="{0DD81E05-BBC2-4A93-BA29-F52B6D249B93}"/>
    <cellStyle name="Comma 3 3 3 6 4" xfId="623" xr:uid="{00000000-0005-0000-0000-00004B010000}"/>
    <cellStyle name="Comma 3 3 3 6 4 10" xfId="30564" xr:uid="{853D8687-9B55-4BE0-9E82-7489AE56F76F}"/>
    <cellStyle name="Comma 3 3 3 6 4 11" xfId="20060" xr:uid="{4BFCA080-D9C6-4302-A77F-75ABF0977793}"/>
    <cellStyle name="Comma 3 3 3 6 4 2" xfId="1946" xr:uid="{4035D939-D44B-4453-98E5-3A10A5463672}"/>
    <cellStyle name="Comma 3 3 3 6 4 2 10" xfId="21382" xr:uid="{F49216FC-6108-452A-97E9-24AE573AEBA6}"/>
    <cellStyle name="Comma 3 3 3 6 4 2 2" xfId="7198" xr:uid="{41142D99-221C-4F74-AAC2-3F4082DA6BDB}"/>
    <cellStyle name="Comma 3 3 3 6 4 2 2 2" xfId="18756" xr:uid="{AE9CCD72-B084-40AA-83E6-0DA0C0D8238E}"/>
    <cellStyle name="Comma 3 3 3 6 4 2 2 2 2" xfId="48163" xr:uid="{6351D3FC-481D-4766-8DC9-66D3AF9D62BE}"/>
    <cellStyle name="Comma 3 3 3 6 4 2 2 2 3" xfId="29260" xr:uid="{0CD092B3-42A4-482F-B39F-D6F0D3EFD745}"/>
    <cellStyle name="Comma 3 3 3 6 4 2 2 3" xfId="34773" xr:uid="{9514F37B-8D2D-452A-9209-97FF3C534161}"/>
    <cellStyle name="Comma 3 3 3 6 4 2 2 4" xfId="24008" xr:uid="{05759ED0-2ACF-42FA-A9E4-A58C321C8218}"/>
    <cellStyle name="Comma 3 3 3 6 4 2 3" xfId="4573" xr:uid="{8D4A6410-3810-4609-8418-6963A622F720}"/>
    <cellStyle name="Comma 3 3 3 6 4 2 3 2" xfId="50789" xr:uid="{9BD9CC08-8DFB-40B8-80A4-9E043E876A12}"/>
    <cellStyle name="Comma 3 3 3 6 4 2 3 3" xfId="37399" xr:uid="{B5618199-F69B-4FC6-8616-1A75D0594877}"/>
    <cellStyle name="Comma 3 3 3 6 4 2 3 4" xfId="26634" xr:uid="{3840005D-4B0E-4752-B833-CF74DDA9B495}"/>
    <cellStyle name="Comma 3 3 3 6 4 2 4" xfId="9824" xr:uid="{CB8EFE83-D208-41DD-A986-CBDCD111837E}"/>
    <cellStyle name="Comma 3 3 3 6 4 2 4 2" xfId="53415" xr:uid="{7BC29E8A-D77E-46C2-A701-BBDE062C87F0}"/>
    <cellStyle name="Comma 3 3 3 6 4 2 4 3" xfId="40025" xr:uid="{997A2906-A709-470C-8DCB-3CA9355609BF}"/>
    <cellStyle name="Comma 3 3 3 6 4 2 5" xfId="12450" xr:uid="{F05B819B-3796-4FFB-9D4E-713CD2EFFC81}"/>
    <cellStyle name="Comma 3 3 3 6 4 2 5 2" xfId="56040" xr:uid="{4104EB57-87EA-459B-B471-BBF0DAF8D941}"/>
    <cellStyle name="Comma 3 3 3 6 4 2 5 3" xfId="42650" xr:uid="{FD00FA3F-27E9-4D6E-93AC-92E157B27A39}"/>
    <cellStyle name="Comma 3 3 3 6 4 2 6" xfId="15603" xr:uid="{37448AB7-1149-4482-A852-656AD63D7F26}"/>
    <cellStyle name="Comma 3 3 3 6 4 2 6 2" xfId="45276" xr:uid="{BE5B47FB-6BB5-40A2-919A-4E1EB5290F2A}"/>
    <cellStyle name="Comma 3 3 3 6 4 2 7" xfId="58666" xr:uid="{510F4591-5653-48C0-8FE2-F87F1119F26D}"/>
    <cellStyle name="Comma 3 3 3 6 4 2 8" xfId="61293" xr:uid="{F1A10E44-E03E-445C-B898-43020C6B3C94}"/>
    <cellStyle name="Comma 3 3 3 6 4 2 9" xfId="31886" xr:uid="{D14FBCC8-3628-45C6-8F35-C04A5059B5AE}"/>
    <cellStyle name="Comma 3 3 3 6 4 3" xfId="5876" xr:uid="{AEE08A51-536D-4BA5-BCD9-C80B82E256AD}"/>
    <cellStyle name="Comma 3 3 3 6 4 3 2" xfId="17434" xr:uid="{6D5554ED-7E18-4682-9656-3F62E73516F7}"/>
    <cellStyle name="Comma 3 3 3 6 4 3 2 2" xfId="46841" xr:uid="{E7681328-AE5A-4C10-AB9F-4DE73BA02433}"/>
    <cellStyle name="Comma 3 3 3 6 4 3 2 3" xfId="27938" xr:uid="{8C2FA292-CBFD-4A94-89F2-555B149FCAF6}"/>
    <cellStyle name="Comma 3 3 3 6 4 3 3" xfId="33451" xr:uid="{3465A9A4-9365-45D1-AA33-E65AD942399A}"/>
    <cellStyle name="Comma 3 3 3 6 4 3 4" xfId="22686" xr:uid="{447AC0D7-D235-4C0E-B8CF-F711C4598469}"/>
    <cellStyle name="Comma 3 3 3 6 4 4" xfId="3251" xr:uid="{AE3C47B9-9BF4-4D0D-8622-09B9220E890D}"/>
    <cellStyle name="Comma 3 3 3 6 4 4 2" xfId="49467" xr:uid="{C219D2E8-1D96-469B-AE92-330387E385ED}"/>
    <cellStyle name="Comma 3 3 3 6 4 4 3" xfId="36077" xr:uid="{49FA947E-B526-4BDD-BABD-F50C1B22FAC6}"/>
    <cellStyle name="Comma 3 3 3 6 4 4 4" xfId="25312" xr:uid="{F825364F-D2D0-4D05-B138-0C74DDB32DB7}"/>
    <cellStyle name="Comma 3 3 3 6 4 5" xfId="8502" xr:uid="{422148AC-C27A-486A-8DB1-637DE02B4D17}"/>
    <cellStyle name="Comma 3 3 3 6 4 5 2" xfId="52093" xr:uid="{AAD8138E-93B4-4284-BCB7-F33C2060B38A}"/>
    <cellStyle name="Comma 3 3 3 6 4 5 3" xfId="38703" xr:uid="{038410E2-6463-4A05-BABC-B172D755B179}"/>
    <cellStyle name="Comma 3 3 3 6 4 6" xfId="11128" xr:uid="{767889AE-CFEE-4836-9E23-62B384A34B89}"/>
    <cellStyle name="Comma 3 3 3 6 4 6 2" xfId="54718" xr:uid="{EF9F377B-7C6F-4343-B326-DFC3A288E23E}"/>
    <cellStyle name="Comma 3 3 3 6 4 6 3" xfId="41328" xr:uid="{AEB97F65-FAC6-4BEE-93D4-97509427571D}"/>
    <cellStyle name="Comma 3 3 3 6 4 7" xfId="14281" xr:uid="{7F138770-5DA1-45ED-8379-593D882F2F20}"/>
    <cellStyle name="Comma 3 3 3 6 4 7 2" xfId="43954" xr:uid="{31447A81-0BF4-47E3-881C-9947D46C06F5}"/>
    <cellStyle name="Comma 3 3 3 6 4 8" xfId="57344" xr:uid="{D641CC72-D174-4F35-B76D-D616F76F52AA}"/>
    <cellStyle name="Comma 3 3 3 6 4 9" xfId="59971" xr:uid="{299A3097-B21B-4E72-9C16-905FEE342701}"/>
    <cellStyle name="Comma 3 3 3 6 5" xfId="883" xr:uid="{00000000-0005-0000-0000-00004C010000}"/>
    <cellStyle name="Comma 3 3 3 6 5 10" xfId="30824" xr:uid="{0BD3E513-726A-46CE-AF01-9520EDD19392}"/>
    <cellStyle name="Comma 3 3 3 6 5 11" xfId="20320" xr:uid="{5F62FEC2-8560-4261-9141-E351A8F65D24}"/>
    <cellStyle name="Comma 3 3 3 6 5 2" xfId="2206" xr:uid="{806B07AA-6EFC-4DF2-99D2-39DAB45B6AAA}"/>
    <cellStyle name="Comma 3 3 3 6 5 2 10" xfId="21642" xr:uid="{8A76D554-9E0B-4F1E-A13B-9D4EC974C464}"/>
    <cellStyle name="Comma 3 3 3 6 5 2 2" xfId="7458" xr:uid="{548B5E4A-3FAC-4F73-9320-C5B55C7DBEC0}"/>
    <cellStyle name="Comma 3 3 3 6 5 2 2 2" xfId="19016" xr:uid="{6ABC006A-F31B-45FE-8B62-5C411198C14E}"/>
    <cellStyle name="Comma 3 3 3 6 5 2 2 2 2" xfId="48423" xr:uid="{B89A5430-F9BE-4187-8899-BB329AA389CB}"/>
    <cellStyle name="Comma 3 3 3 6 5 2 2 2 3" xfId="29520" xr:uid="{0A4C62CE-8B5D-4B54-9DFF-FD19FE96CCCF}"/>
    <cellStyle name="Comma 3 3 3 6 5 2 2 3" xfId="35033" xr:uid="{18A38441-1840-42BC-9961-D56F02EB7EAF}"/>
    <cellStyle name="Comma 3 3 3 6 5 2 2 4" xfId="24268" xr:uid="{D7405F59-3053-4649-92CE-2F82D90E58DC}"/>
    <cellStyle name="Comma 3 3 3 6 5 2 3" xfId="4833" xr:uid="{FC23DC3C-A890-4893-AA41-E2A9D2E24F5D}"/>
    <cellStyle name="Comma 3 3 3 6 5 2 3 2" xfId="51049" xr:uid="{E85E2FED-ADEF-47CC-B7CF-E6AB3464C681}"/>
    <cellStyle name="Comma 3 3 3 6 5 2 3 3" xfId="37659" xr:uid="{7EEA3807-7D12-4C8A-A9C4-24DEDD265FEE}"/>
    <cellStyle name="Comma 3 3 3 6 5 2 3 4" xfId="26894" xr:uid="{4B108A32-0941-4451-B5DA-2B846CE50544}"/>
    <cellStyle name="Comma 3 3 3 6 5 2 4" xfId="10084" xr:uid="{2CFD4C2C-B532-4DE3-B30B-88B5D3127B4B}"/>
    <cellStyle name="Comma 3 3 3 6 5 2 4 2" xfId="53675" xr:uid="{371E05A1-EA7C-4737-947A-4626F1434A47}"/>
    <cellStyle name="Comma 3 3 3 6 5 2 4 3" xfId="40285" xr:uid="{708A7366-AEE4-4562-8E06-EA3BD081ABF5}"/>
    <cellStyle name="Comma 3 3 3 6 5 2 5" xfId="12710" xr:uid="{51E3D242-4B88-4404-B181-A3574B0003A9}"/>
    <cellStyle name="Comma 3 3 3 6 5 2 5 2" xfId="56300" xr:uid="{49249CBD-97BE-4D3F-8771-264D7EF814C3}"/>
    <cellStyle name="Comma 3 3 3 6 5 2 5 3" xfId="42910" xr:uid="{C6B991D7-B2E0-45B1-97C5-14F56A635AC1}"/>
    <cellStyle name="Comma 3 3 3 6 5 2 6" xfId="15863" xr:uid="{ED212338-AD86-4AAC-89C8-C509236D85DF}"/>
    <cellStyle name="Comma 3 3 3 6 5 2 6 2" xfId="45536" xr:uid="{C1D2E7C9-7CCF-4C21-AAF9-B73EA343901C}"/>
    <cellStyle name="Comma 3 3 3 6 5 2 7" xfId="58926" xr:uid="{9A4216AB-4057-469D-949B-CB7E40F4986E}"/>
    <cellStyle name="Comma 3 3 3 6 5 2 8" xfId="61553" xr:uid="{AA3C198D-CCD4-4FDC-A282-DA8E7DBA6DDE}"/>
    <cellStyle name="Comma 3 3 3 6 5 2 9" xfId="32146" xr:uid="{7DE20AAA-1D44-4CA6-B61A-0B2125A8F024}"/>
    <cellStyle name="Comma 3 3 3 6 5 3" xfId="6136" xr:uid="{7847CB54-691F-4F56-B7AB-D5D9983C1392}"/>
    <cellStyle name="Comma 3 3 3 6 5 3 2" xfId="17694" xr:uid="{F8EEAC89-BA32-48A2-930E-C65E454A2424}"/>
    <cellStyle name="Comma 3 3 3 6 5 3 2 2" xfId="47101" xr:uid="{43E195F7-F854-4A1A-8061-148CB4F2E701}"/>
    <cellStyle name="Comma 3 3 3 6 5 3 2 3" xfId="28198" xr:uid="{280FA0E1-86B6-4EEB-9F5D-AA9FC0BEA9F6}"/>
    <cellStyle name="Comma 3 3 3 6 5 3 3" xfId="33711" xr:uid="{14CE23A7-DCFF-49B9-8FD9-ACA9559CD53B}"/>
    <cellStyle name="Comma 3 3 3 6 5 3 4" xfId="22946" xr:uid="{73042527-A6F3-443D-9DE7-E0B0E01A82A2}"/>
    <cellStyle name="Comma 3 3 3 6 5 4" xfId="3511" xr:uid="{4CEBBD00-D898-4FBC-98C7-66543FAF54FA}"/>
    <cellStyle name="Comma 3 3 3 6 5 4 2" xfId="49727" xr:uid="{FCCE0EAD-7C34-4495-B632-C321CEBB1F14}"/>
    <cellStyle name="Comma 3 3 3 6 5 4 3" xfId="36337" xr:uid="{A4003B39-6C7A-45CC-9D13-E3FB90F9F2AC}"/>
    <cellStyle name="Comma 3 3 3 6 5 4 4" xfId="25572" xr:uid="{3AD10031-6C45-4094-92FB-37F581FAB49E}"/>
    <cellStyle name="Comma 3 3 3 6 5 5" xfId="8762" xr:uid="{0227E6A4-C068-44B5-A899-CA285E561C54}"/>
    <cellStyle name="Comma 3 3 3 6 5 5 2" xfId="52353" xr:uid="{B1030DC2-2BB7-4808-82E4-5E2889F4D5B7}"/>
    <cellStyle name="Comma 3 3 3 6 5 5 3" xfId="38963" xr:uid="{F49A3699-B77F-44DA-B27F-560AD4C6DFC3}"/>
    <cellStyle name="Comma 3 3 3 6 5 6" xfId="11388" xr:uid="{346F3035-749D-41A6-9EED-B3DAFA8D33D8}"/>
    <cellStyle name="Comma 3 3 3 6 5 6 2" xfId="54978" xr:uid="{343F796B-DE64-4461-A27E-341F464FB1F6}"/>
    <cellStyle name="Comma 3 3 3 6 5 6 3" xfId="41588" xr:uid="{7EDFC574-3BC3-46DA-B364-30EE56D36808}"/>
    <cellStyle name="Comma 3 3 3 6 5 7" xfId="14541" xr:uid="{4E262E29-F713-4D28-89E1-2F9406877C11}"/>
    <cellStyle name="Comma 3 3 3 6 5 7 2" xfId="44214" xr:uid="{E7C41C1A-6C50-4D81-A14D-7EFD22CD9CC1}"/>
    <cellStyle name="Comma 3 3 3 6 5 8" xfId="57604" xr:uid="{9C3CBB91-A9CF-44EE-85BA-93CABC7C1BBC}"/>
    <cellStyle name="Comma 3 3 3 6 5 9" xfId="60231" xr:uid="{B3FDE66E-9036-42FD-8EE5-82412D73E12F}"/>
    <cellStyle name="Comma 3 3 3 6 6" xfId="1163" xr:uid="{9D43BB7F-E6A9-43D7-9E5D-478F7F211818}"/>
    <cellStyle name="Comma 3 3 3 6 6 10" xfId="20600" xr:uid="{524B10A3-223F-4C37-8C5C-59936A01E1BE}"/>
    <cellStyle name="Comma 3 3 3 6 6 2" xfId="6416" xr:uid="{62359698-E9DE-4CBF-A190-AEC759EE221D}"/>
    <cellStyle name="Comma 3 3 3 6 6 2 2" xfId="17974" xr:uid="{7C1FCB4C-1A38-4CE3-917B-B8C995E0E8D3}"/>
    <cellStyle name="Comma 3 3 3 6 6 2 2 2" xfId="47381" xr:uid="{479857D7-7075-45B3-B28D-973807E7849A}"/>
    <cellStyle name="Comma 3 3 3 6 6 2 2 3" xfId="28478" xr:uid="{87FA9ADE-0B7C-4FAD-A829-41B31230DE58}"/>
    <cellStyle name="Comma 3 3 3 6 6 2 3" xfId="33991" xr:uid="{C5D573CA-5009-4EB0-A368-7D30CE9DCC42}"/>
    <cellStyle name="Comma 3 3 3 6 6 2 4" xfId="23226" xr:uid="{D959A0C1-857D-41FF-84BB-3C853E39EF6F}"/>
    <cellStyle name="Comma 3 3 3 6 6 3" xfId="3791" xr:uid="{4BF169B1-D873-4F27-A9A5-BF5BC3A20B86}"/>
    <cellStyle name="Comma 3 3 3 6 6 3 2" xfId="50007" xr:uid="{59A1D160-6E0A-499B-853B-1857C8A9159B}"/>
    <cellStyle name="Comma 3 3 3 6 6 3 3" xfId="36617" xr:uid="{6AC2D933-5E46-4486-92F6-37B00C769FD1}"/>
    <cellStyle name="Comma 3 3 3 6 6 3 4" xfId="25852" xr:uid="{682AFD6B-EC73-4A64-8D64-EFD9A99F22AA}"/>
    <cellStyle name="Comma 3 3 3 6 6 4" xfId="9042" xr:uid="{6A24BEBA-8C6F-4126-95ED-ECC35521F9F5}"/>
    <cellStyle name="Comma 3 3 3 6 6 4 2" xfId="52633" xr:uid="{C8456F05-8233-4F1A-9000-CA1C80F4B548}"/>
    <cellStyle name="Comma 3 3 3 6 6 4 3" xfId="39243" xr:uid="{155C5F76-6FD8-429F-8320-1ABD96B828FC}"/>
    <cellStyle name="Comma 3 3 3 6 6 5" xfId="11668" xr:uid="{563B3C41-FA10-4E97-97C6-F6D37449D9E6}"/>
    <cellStyle name="Comma 3 3 3 6 6 5 2" xfId="55258" xr:uid="{EFF02B2B-B020-4DD5-BE89-D080E10154F1}"/>
    <cellStyle name="Comma 3 3 3 6 6 5 3" xfId="41868" xr:uid="{636262B6-A4A9-4471-B28D-BC9BBC0479C8}"/>
    <cellStyle name="Comma 3 3 3 6 6 6" xfId="14821" xr:uid="{1BEB409F-FC33-44F9-9423-B5BB616DEF45}"/>
    <cellStyle name="Comma 3 3 3 6 6 6 2" xfId="44494" xr:uid="{FF2BD567-6282-463D-8B80-BF6ADAEFFD06}"/>
    <cellStyle name="Comma 3 3 3 6 6 7" xfId="57884" xr:uid="{221A64CE-4EE1-402A-8DF2-6C47C6A51168}"/>
    <cellStyle name="Comma 3 3 3 6 6 8" xfId="60511" xr:uid="{BDD55BFA-41FB-4FFF-B5DE-E007CB572B00}"/>
    <cellStyle name="Comma 3 3 3 6 6 9" xfId="31104" xr:uid="{E5A7EEBF-21A2-457A-8228-D15C4A215A5E}"/>
    <cellStyle name="Comma 3 3 3 6 7" xfId="1426" xr:uid="{FC75A374-0D69-479F-899A-A96DEE0D273B}"/>
    <cellStyle name="Comma 3 3 3 6 7 10" xfId="20862" xr:uid="{4B014735-6B30-4CE7-B906-ECD77D027D66}"/>
    <cellStyle name="Comma 3 3 3 6 7 2" xfId="6678" xr:uid="{B90AD301-96F2-492A-BC06-76545EFD1124}"/>
    <cellStyle name="Comma 3 3 3 6 7 2 2" xfId="18236" xr:uid="{2C065AE8-C613-4885-9187-4C5CFEB240C7}"/>
    <cellStyle name="Comma 3 3 3 6 7 2 2 2" xfId="47643" xr:uid="{A6CEDF81-9093-467B-B6AA-792B04196F54}"/>
    <cellStyle name="Comma 3 3 3 6 7 2 2 3" xfId="28740" xr:uid="{58AFA42F-149D-4227-B48C-3227415672A6}"/>
    <cellStyle name="Comma 3 3 3 6 7 2 3" xfId="34253" xr:uid="{8E41D526-A0BA-4379-B3DE-B436C62CAD33}"/>
    <cellStyle name="Comma 3 3 3 6 7 2 4" xfId="23488" xr:uid="{9CE46A72-18E1-44AD-9C83-386A6292D19C}"/>
    <cellStyle name="Comma 3 3 3 6 7 3" xfId="4053" xr:uid="{F27179A5-2D2F-4241-9DF5-2666EC31AFAC}"/>
    <cellStyle name="Comma 3 3 3 6 7 3 2" xfId="50269" xr:uid="{77A7904F-D0B9-4A3C-9207-9138C9AA87E4}"/>
    <cellStyle name="Comma 3 3 3 6 7 3 3" xfId="36879" xr:uid="{677A5AF5-A0BE-4AF8-A716-8CE49E586D74}"/>
    <cellStyle name="Comma 3 3 3 6 7 3 4" xfId="26114" xr:uid="{7D8F78EF-2B17-4591-A20B-BC73E5F98297}"/>
    <cellStyle name="Comma 3 3 3 6 7 4" xfId="9304" xr:uid="{A1D75BB3-7CE0-407C-9F21-76D4AC0A98EE}"/>
    <cellStyle name="Comma 3 3 3 6 7 4 2" xfId="52895" xr:uid="{4A268F11-5590-4193-8A19-E648C8D106C8}"/>
    <cellStyle name="Comma 3 3 3 6 7 4 3" xfId="39505" xr:uid="{B64C22EC-8883-407D-9132-F44D079FD08B}"/>
    <cellStyle name="Comma 3 3 3 6 7 5" xfId="11930" xr:uid="{C81E0316-7331-484D-94B6-B9DDD9C5CE5B}"/>
    <cellStyle name="Comma 3 3 3 6 7 5 2" xfId="55520" xr:uid="{EB07CE5E-3845-4FC9-8E7A-07742A3ED57A}"/>
    <cellStyle name="Comma 3 3 3 6 7 5 3" xfId="42130" xr:uid="{12ACDCE9-8D77-489E-A423-C0BC55062512}"/>
    <cellStyle name="Comma 3 3 3 6 7 6" xfId="15083" xr:uid="{BD19722F-E6DF-447E-B3AB-40406A35766D}"/>
    <cellStyle name="Comma 3 3 3 6 7 6 2" xfId="44756" xr:uid="{45AD8CA7-AAF9-48DB-B4E7-000779F42292}"/>
    <cellStyle name="Comma 3 3 3 6 7 7" xfId="58146" xr:uid="{FD817F9F-D91C-4E82-8F9E-552208478D64}"/>
    <cellStyle name="Comma 3 3 3 6 7 8" xfId="60773" xr:uid="{2CD995C5-7DE2-44E9-A868-FB6BF7127FA4}"/>
    <cellStyle name="Comma 3 3 3 6 7 9" xfId="31366" xr:uid="{A2F3E1D0-5608-43EE-845A-0ECF7DC117CE}"/>
    <cellStyle name="Comma 3 3 3 6 8" xfId="2469" xr:uid="{E95CEC54-53A3-4175-9DAE-256992ABEF2A}"/>
    <cellStyle name="Comma 3 3 3 6 8 10" xfId="21904" xr:uid="{2732D637-607F-449A-B0F5-A69AF6E75EBD}"/>
    <cellStyle name="Comma 3 3 3 6 8 2" xfId="7720" xr:uid="{AE6C06E0-D9B5-4D88-A5E3-4907AEF9621C}"/>
    <cellStyle name="Comma 3 3 3 6 8 2 2" xfId="19278" xr:uid="{CFECA8FF-AAF7-4B7C-9050-03AC362D212F}"/>
    <cellStyle name="Comma 3 3 3 6 8 2 2 2" xfId="48685" xr:uid="{47A4EDE5-CC49-4CCD-9922-DF205D95DE84}"/>
    <cellStyle name="Comma 3 3 3 6 8 2 2 3" xfId="29782" xr:uid="{CA46DAA6-8B40-4E79-860D-93470D46AA8C}"/>
    <cellStyle name="Comma 3 3 3 6 8 2 3" xfId="35295" xr:uid="{9E86C4AA-21DF-4148-924B-37A60AD57477}"/>
    <cellStyle name="Comma 3 3 3 6 8 2 4" xfId="24530" xr:uid="{F472E0D9-0528-4C97-971E-5129843E6809}"/>
    <cellStyle name="Comma 3 3 3 6 8 3" xfId="5095" xr:uid="{0ED30D34-6959-48DE-AA7E-209D57EB4419}"/>
    <cellStyle name="Comma 3 3 3 6 8 3 2" xfId="51311" xr:uid="{82C29F49-F494-4057-9943-90517F26DAE3}"/>
    <cellStyle name="Comma 3 3 3 6 8 3 3" xfId="37921" xr:uid="{F0D3D052-04A7-4BE0-808F-527898237CC5}"/>
    <cellStyle name="Comma 3 3 3 6 8 3 4" xfId="27156" xr:uid="{E9C3663B-D68C-48EC-B792-6215BE6552D0}"/>
    <cellStyle name="Comma 3 3 3 6 8 4" xfId="10346" xr:uid="{91FECC38-602A-4DE5-9076-9F7F4A072793}"/>
    <cellStyle name="Comma 3 3 3 6 8 4 2" xfId="53937" xr:uid="{7019AF63-F507-4DAB-B268-29A8E995831F}"/>
    <cellStyle name="Comma 3 3 3 6 8 4 3" xfId="40547" xr:uid="{C72E68B4-8144-4DF7-964F-0DF4BD29361E}"/>
    <cellStyle name="Comma 3 3 3 6 8 5" xfId="12972" xr:uid="{6AC427CC-E7DC-4816-9F0E-20E8D35D8AD3}"/>
    <cellStyle name="Comma 3 3 3 6 8 5 2" xfId="56562" xr:uid="{BFE09595-DD21-4B64-A639-A4B05839A6BD}"/>
    <cellStyle name="Comma 3 3 3 6 8 5 3" xfId="43172" xr:uid="{C0DB3A8F-B9A3-4839-BB6B-E787DA4FB538}"/>
    <cellStyle name="Comma 3 3 3 6 8 6" xfId="16125" xr:uid="{FA44F6E1-70A3-4F7C-B8A1-C2AEA1763FEA}"/>
    <cellStyle name="Comma 3 3 3 6 8 6 2" xfId="45798" xr:uid="{0845D699-6AC5-4018-AE6D-E751CF0D8EC2}"/>
    <cellStyle name="Comma 3 3 3 6 8 7" xfId="59188" xr:uid="{C0971F3C-7420-4744-BDAA-D38D7C70DEEB}"/>
    <cellStyle name="Comma 3 3 3 6 8 8" xfId="61815" xr:uid="{0C2BD9E5-8374-4DF8-A573-7BCA4D53624E}"/>
    <cellStyle name="Comma 3 3 3 6 8 9" xfId="32408" xr:uid="{95892251-D7A4-4CEA-90F4-298813200190}"/>
    <cellStyle name="Comma 3 3 3 6 9" xfId="5356" xr:uid="{FCD11C53-628A-49B5-B538-34442C8C803C}"/>
    <cellStyle name="Comma 3 3 3 6 9 2" xfId="16914" xr:uid="{A28862CD-B6E9-428E-920D-F9B5BE8D272E}"/>
    <cellStyle name="Comma 3 3 3 6 9 2 2" xfId="46060" xr:uid="{6D64C453-B288-44F7-AEF9-5F65EB45D8F2}"/>
    <cellStyle name="Comma 3 3 3 6 9 2 3" xfId="27418" xr:uid="{7B8A3DA6-E78B-4AFE-B0E3-DFBC11CB0B49}"/>
    <cellStyle name="Comma 3 3 3 6 9 3" xfId="13761" xr:uid="{0BD03A6D-BEB6-4A67-A4BF-0DE8733C71C1}"/>
    <cellStyle name="Comma 3 3 3 6 9 3 2" xfId="32670" xr:uid="{252D742F-DD0D-43BF-99B7-73073FC24FE4}"/>
    <cellStyle name="Comma 3 3 3 6 9 4" xfId="22166" xr:uid="{EB11E3B9-6236-487F-B28F-E59BEE7C2AC4}"/>
    <cellStyle name="Comma 3 3 3 7" xfId="118" xr:uid="{00000000-0005-0000-0000-00004D010000}"/>
    <cellStyle name="Comma 3 3 3 7 10" xfId="2747" xr:uid="{5AC843F4-A25E-4920-BEA2-925F448D2811}"/>
    <cellStyle name="Comma 3 3 3 7 10 2" xfId="16402" xr:uid="{0CECBFB5-9EAD-4E14-AEF1-F253C1C51BF9}"/>
    <cellStyle name="Comma 3 3 3 7 10 2 2" xfId="46337" xr:uid="{B5F535C6-A55C-4C28-8D82-9EE0B858084B}"/>
    <cellStyle name="Comma 3 3 3 7 10 3" xfId="32947" xr:uid="{F767D443-DA76-41A8-BD89-B51D14659C5D}"/>
    <cellStyle name="Comma 3 3 3 7 10 4" xfId="24808" xr:uid="{7EA6C98A-996C-48E9-A0DF-EB36949C906B}"/>
    <cellStyle name="Comma 3 3 3 7 11" xfId="7998" xr:uid="{8149CEE1-5D0F-47E8-966B-4EF3F2730225}"/>
    <cellStyle name="Comma 3 3 3 7 11 2" xfId="48963" xr:uid="{7F3DE6F9-7E50-4BCB-948F-A272CCB7ADF8}"/>
    <cellStyle name="Comma 3 3 3 7 11 3" xfId="35573" xr:uid="{17F4BE2A-2F42-463D-9D2A-319F4852BDDF}"/>
    <cellStyle name="Comma 3 3 3 7 12" xfId="10624" xr:uid="{8604FE45-EF1D-4F70-9503-C6CCC72810A4}"/>
    <cellStyle name="Comma 3 3 3 7 12 2" xfId="51589" xr:uid="{4E0290B7-F873-406D-B463-F1D8A2B9308F}"/>
    <cellStyle name="Comma 3 3 3 7 12 3" xfId="38199" xr:uid="{548C17A0-9639-47F1-9229-9849660A5427}"/>
    <cellStyle name="Comma 3 3 3 7 13" xfId="13249" xr:uid="{EC2B8CC1-E9F6-42B4-8535-A9F6B0B0F7AE}"/>
    <cellStyle name="Comma 3 3 3 7 13 2" xfId="54214" xr:uid="{6A52E3F9-BCA3-44A2-B714-803F580C8570}"/>
    <cellStyle name="Comma 3 3 3 7 13 3" xfId="40824" xr:uid="{4826584C-B9AF-47F1-AF05-8083900D31CD}"/>
    <cellStyle name="Comma 3 3 3 7 14" xfId="43450" xr:uid="{48FD7CED-F4FF-4C98-9FDA-9F4211F9008F}"/>
    <cellStyle name="Comma 3 3 3 7 15" xfId="56840" xr:uid="{492C6534-9D90-437B-94C0-9A8AC0DFB4F0}"/>
    <cellStyle name="Comma 3 3 3 7 16" xfId="59467" xr:uid="{480A973F-AB9C-4EEC-92F4-C1C626F80D8A}"/>
    <cellStyle name="Comma 3 3 3 7 17" xfId="30060" xr:uid="{30DCB1D9-987E-4955-A064-BE4ABB565F23}"/>
    <cellStyle name="Comma 3 3 3 7 18" xfId="19556" xr:uid="{871AFA96-8F6B-4F2D-842C-E1D5C388F4D6}"/>
    <cellStyle name="Comma 3 3 3 7 2" xfId="256" xr:uid="{00000000-0005-0000-0000-00004E010000}"/>
    <cellStyle name="Comma 3 3 3 7 2 10" xfId="8136" xr:uid="{84F9C9F4-464B-4FAA-B061-E97447B9AD88}"/>
    <cellStyle name="Comma 3 3 3 7 2 10 2" xfId="49101" xr:uid="{F75D96F8-8072-475E-83C8-98FA725AE62C}"/>
    <cellStyle name="Comma 3 3 3 7 2 10 3" xfId="35711" xr:uid="{D4A1927B-0E67-4CE5-A54C-9F82D551B50F}"/>
    <cellStyle name="Comma 3 3 3 7 2 11" xfId="10762" xr:uid="{D5A5FEE3-1A88-43D0-9DD1-833009D8E2AE}"/>
    <cellStyle name="Comma 3 3 3 7 2 11 2" xfId="51727" xr:uid="{8FF8C33F-D7AE-4C6D-8A65-FDC04A57123C}"/>
    <cellStyle name="Comma 3 3 3 7 2 11 3" xfId="38337" xr:uid="{8CD5A50E-4922-4853-9069-3552E96C939C}"/>
    <cellStyle name="Comma 3 3 3 7 2 12" xfId="13387" xr:uid="{D9D43474-1AF2-447C-851B-61A584A09A80}"/>
    <cellStyle name="Comma 3 3 3 7 2 12 2" xfId="54352" xr:uid="{C9E5FBF1-B5EE-4EDB-B9A0-3019B723F8A8}"/>
    <cellStyle name="Comma 3 3 3 7 2 12 3" xfId="40962" xr:uid="{ED196109-50D9-47C5-8E94-3DEFC10D71AB}"/>
    <cellStyle name="Comma 3 3 3 7 2 13" xfId="43588" xr:uid="{535CB3D8-7C14-4D50-ADFA-B935F467B25E}"/>
    <cellStyle name="Comma 3 3 3 7 2 14" xfId="56978" xr:uid="{484D5ED0-687A-4755-B947-C14ACD338140}"/>
    <cellStyle name="Comma 3 3 3 7 2 15" xfId="59605" xr:uid="{14EE664A-CD7D-4F08-A411-E9BA98EEAC49}"/>
    <cellStyle name="Comma 3 3 3 7 2 16" xfId="30198" xr:uid="{9A9F2FDC-5E91-4498-8A14-C2CCAA762C3F}"/>
    <cellStyle name="Comma 3 3 3 7 2 17" xfId="19694" xr:uid="{973BB247-3806-435D-8645-92BEF849AA23}"/>
    <cellStyle name="Comma 3 3 3 7 2 2" xfId="517" xr:uid="{00000000-0005-0000-0000-00004F010000}"/>
    <cellStyle name="Comma 3 3 3 7 2 2 10" xfId="30458" xr:uid="{F65C0E9B-402B-4642-B6BB-33302DFF44EC}"/>
    <cellStyle name="Comma 3 3 3 7 2 2 11" xfId="19954" xr:uid="{B5E1BA4B-B011-42D6-BD85-11F8A4F39AEC}"/>
    <cellStyle name="Comma 3 3 3 7 2 2 2" xfId="1840" xr:uid="{EABFDC46-CE4C-4D62-B22D-FA549C515622}"/>
    <cellStyle name="Comma 3 3 3 7 2 2 2 10" xfId="21276" xr:uid="{8443C935-5287-4407-B928-0FCE66C0F9C2}"/>
    <cellStyle name="Comma 3 3 3 7 2 2 2 2" xfId="7092" xr:uid="{3638321B-3F61-44AD-B48E-A8A3EA1980EE}"/>
    <cellStyle name="Comma 3 3 3 7 2 2 2 2 2" xfId="18650" xr:uid="{F4EFBB0B-43E7-414F-8467-0AEA0764BC8D}"/>
    <cellStyle name="Comma 3 3 3 7 2 2 2 2 2 2" xfId="48057" xr:uid="{EB5C3DAE-A943-4AE7-9836-D60A44EF3B11}"/>
    <cellStyle name="Comma 3 3 3 7 2 2 2 2 2 3" xfId="29154" xr:uid="{A6EEC482-0F32-4BC3-8862-4CCCB9085F0F}"/>
    <cellStyle name="Comma 3 3 3 7 2 2 2 2 3" xfId="34667" xr:uid="{3BD7F0F7-292C-48E3-BBBC-00ADF71C8D84}"/>
    <cellStyle name="Comma 3 3 3 7 2 2 2 2 4" xfId="23902" xr:uid="{A6BC6AF2-19B6-4D1A-9E15-C53EBD12D13A}"/>
    <cellStyle name="Comma 3 3 3 7 2 2 2 3" xfId="4467" xr:uid="{018ED7A9-6C3E-48B7-8FAF-6ADA4CF23494}"/>
    <cellStyle name="Comma 3 3 3 7 2 2 2 3 2" xfId="50683" xr:uid="{6CB86EAC-68FF-4E12-AEEB-4174BEF58A96}"/>
    <cellStyle name="Comma 3 3 3 7 2 2 2 3 3" xfId="37293" xr:uid="{B0BA91B3-FB32-4E97-A071-5C0615DAB994}"/>
    <cellStyle name="Comma 3 3 3 7 2 2 2 3 4" xfId="26528" xr:uid="{95590D9E-B17B-49A7-BBEA-FFECD0F317A0}"/>
    <cellStyle name="Comma 3 3 3 7 2 2 2 4" xfId="9718" xr:uid="{3D94BE02-4BAD-4C74-802B-86A74F9DCC70}"/>
    <cellStyle name="Comma 3 3 3 7 2 2 2 4 2" xfId="53309" xr:uid="{11306FF1-7932-48ED-8743-30DA2334552E}"/>
    <cellStyle name="Comma 3 3 3 7 2 2 2 4 3" xfId="39919" xr:uid="{FB63A571-F057-45D0-9427-93BF44EE8BB8}"/>
    <cellStyle name="Comma 3 3 3 7 2 2 2 5" xfId="12344" xr:uid="{2E1395B3-63CD-46F4-A77D-3C1844E9A2F2}"/>
    <cellStyle name="Comma 3 3 3 7 2 2 2 5 2" xfId="55934" xr:uid="{F1265473-AF82-4FA3-A4AD-BA8754A5FE07}"/>
    <cellStyle name="Comma 3 3 3 7 2 2 2 5 3" xfId="42544" xr:uid="{B98716CF-7A97-475E-9817-495EB6933230}"/>
    <cellStyle name="Comma 3 3 3 7 2 2 2 6" xfId="15497" xr:uid="{835A2F5B-1F6D-48C6-9354-1E74E0F8EAA3}"/>
    <cellStyle name="Comma 3 3 3 7 2 2 2 6 2" xfId="45170" xr:uid="{509363DE-7089-40A2-A884-702C77CF471C}"/>
    <cellStyle name="Comma 3 3 3 7 2 2 2 7" xfId="58560" xr:uid="{625B3AB8-D7CC-41C5-AF65-8BDC640E775F}"/>
    <cellStyle name="Comma 3 3 3 7 2 2 2 8" xfId="61187" xr:uid="{0899B194-4BDA-455A-9C17-6E0735563D11}"/>
    <cellStyle name="Comma 3 3 3 7 2 2 2 9" xfId="31780" xr:uid="{11C7045B-DE36-45F2-9427-90C18D676256}"/>
    <cellStyle name="Comma 3 3 3 7 2 2 3" xfId="5770" xr:uid="{A0383A62-4ACA-4341-A6F7-1A1B9C14B1C8}"/>
    <cellStyle name="Comma 3 3 3 7 2 2 3 2" xfId="17328" xr:uid="{A4EDDA01-8D0C-40E0-A450-1B72A7956952}"/>
    <cellStyle name="Comma 3 3 3 7 2 2 3 2 2" xfId="46735" xr:uid="{F93642F4-8D78-42EC-B4E6-36C68EBB73A1}"/>
    <cellStyle name="Comma 3 3 3 7 2 2 3 2 3" xfId="27832" xr:uid="{352E7DA6-8E83-477A-A868-03B2B6DCDE22}"/>
    <cellStyle name="Comma 3 3 3 7 2 2 3 3" xfId="14175" xr:uid="{F217618A-5173-4972-AD81-8FFA00E870C1}"/>
    <cellStyle name="Comma 3 3 3 7 2 2 3 3 2" xfId="33345" xr:uid="{BA250E89-BFFE-46EF-9DC1-605A33C67C31}"/>
    <cellStyle name="Comma 3 3 3 7 2 2 3 4" xfId="22580" xr:uid="{8DE57BBE-D0A9-4617-A8B7-DC371096E957}"/>
    <cellStyle name="Comma 3 3 3 7 2 2 4" xfId="3145" xr:uid="{789FE72A-691A-4B0B-97E4-AE78207AABA4}"/>
    <cellStyle name="Comma 3 3 3 7 2 2 4 2" xfId="16800" xr:uid="{B650B882-7553-481D-8A14-0C6747AFFF6D}"/>
    <cellStyle name="Comma 3 3 3 7 2 2 4 2 2" xfId="49361" xr:uid="{C1FA50F2-3827-4BA7-A266-8E0FD5FBA7AD}"/>
    <cellStyle name="Comma 3 3 3 7 2 2 4 3" xfId="35971" xr:uid="{12CDD1ED-7E83-46C9-A7B4-31E63001A5EE}"/>
    <cellStyle name="Comma 3 3 3 7 2 2 4 4" xfId="25206" xr:uid="{20028263-36C7-48C8-9FD1-D4589C41BBD9}"/>
    <cellStyle name="Comma 3 3 3 7 2 2 5" xfId="8396" xr:uid="{26726131-ACEF-4F41-A2D9-37B4C8F0FC82}"/>
    <cellStyle name="Comma 3 3 3 7 2 2 5 2" xfId="51987" xr:uid="{281C8D72-3815-46A9-BC9E-6A6FE5C5AF09}"/>
    <cellStyle name="Comma 3 3 3 7 2 2 5 3" xfId="38597" xr:uid="{2D656906-72D7-4DF9-8E1C-EFD9FB05B8C1}"/>
    <cellStyle name="Comma 3 3 3 7 2 2 6" xfId="11022" xr:uid="{37153882-C6A7-40F1-9FA7-1ED8762B26CB}"/>
    <cellStyle name="Comma 3 3 3 7 2 2 6 2" xfId="54612" xr:uid="{3CB4DC1E-650B-462F-9A6B-A5392E33236A}"/>
    <cellStyle name="Comma 3 3 3 7 2 2 6 3" xfId="41222" xr:uid="{C4D43113-24C9-4CDF-80A3-B1E81F2A0020}"/>
    <cellStyle name="Comma 3 3 3 7 2 2 7" xfId="13647" xr:uid="{B1540374-E80B-4B4B-B498-CA81429BAAFD}"/>
    <cellStyle name="Comma 3 3 3 7 2 2 7 2" xfId="43848" xr:uid="{F29D1862-595D-4F7D-983B-6067CC8FF805}"/>
    <cellStyle name="Comma 3 3 3 7 2 2 8" xfId="57238" xr:uid="{71BC0CB2-7AFF-4C47-88BF-9DF6D1ADAF63}"/>
    <cellStyle name="Comma 3 3 3 7 2 2 9" xfId="59865" xr:uid="{E19C61A6-D8AC-4B00-99E9-CCE3472A934D}"/>
    <cellStyle name="Comma 3 3 3 7 2 3" xfId="777" xr:uid="{00000000-0005-0000-0000-000050010000}"/>
    <cellStyle name="Comma 3 3 3 7 2 3 10" xfId="30718" xr:uid="{3C378A3D-1E71-4CDE-A744-BFC7548358AD}"/>
    <cellStyle name="Comma 3 3 3 7 2 3 11" xfId="20214" xr:uid="{9FE49AE0-AD32-4589-9003-DDE6F244D719}"/>
    <cellStyle name="Comma 3 3 3 7 2 3 2" xfId="2100" xr:uid="{C98AD968-55B9-427D-AAFE-DC80871046BE}"/>
    <cellStyle name="Comma 3 3 3 7 2 3 2 10" xfId="21536" xr:uid="{66BD0232-36EC-47AA-9D23-A663A9418D45}"/>
    <cellStyle name="Comma 3 3 3 7 2 3 2 2" xfId="7352" xr:uid="{E03E8B9A-B41E-44C8-92D7-BE6B68733035}"/>
    <cellStyle name="Comma 3 3 3 7 2 3 2 2 2" xfId="18910" xr:uid="{265BF6F3-8621-4CE0-8A04-C2F0CA675A79}"/>
    <cellStyle name="Comma 3 3 3 7 2 3 2 2 2 2" xfId="48317" xr:uid="{ED99D83B-B1B8-4855-AAF3-309FBCFF272C}"/>
    <cellStyle name="Comma 3 3 3 7 2 3 2 2 2 3" xfId="29414" xr:uid="{1E325060-F098-4557-A9B4-1ABC61DFDE44}"/>
    <cellStyle name="Comma 3 3 3 7 2 3 2 2 3" xfId="34927" xr:uid="{E5A66EA1-915A-42EC-B74E-B2946E5065E1}"/>
    <cellStyle name="Comma 3 3 3 7 2 3 2 2 4" xfId="24162" xr:uid="{232F8885-5C3F-40CE-A58C-A0A7588860DE}"/>
    <cellStyle name="Comma 3 3 3 7 2 3 2 3" xfId="4727" xr:uid="{F9288E8C-CBC4-40AD-A430-D53855703EEE}"/>
    <cellStyle name="Comma 3 3 3 7 2 3 2 3 2" xfId="50943" xr:uid="{6E1F9F9C-069D-4A86-B146-5B55F9060DF2}"/>
    <cellStyle name="Comma 3 3 3 7 2 3 2 3 3" xfId="37553" xr:uid="{455DFADC-BB83-4503-B1F4-8CB4FA9B34F0}"/>
    <cellStyle name="Comma 3 3 3 7 2 3 2 3 4" xfId="26788" xr:uid="{65E81EBD-9B6F-4C0A-B00F-B58ACEFB798D}"/>
    <cellStyle name="Comma 3 3 3 7 2 3 2 4" xfId="9978" xr:uid="{4A0854FC-1D98-46F9-A2EA-01F12690D6C1}"/>
    <cellStyle name="Comma 3 3 3 7 2 3 2 4 2" xfId="53569" xr:uid="{1759EAF0-BD86-4EDB-A879-C2AA0C322A4D}"/>
    <cellStyle name="Comma 3 3 3 7 2 3 2 4 3" xfId="40179" xr:uid="{950EB0A6-BFF9-48C2-AC21-6A3DB37E6D8D}"/>
    <cellStyle name="Comma 3 3 3 7 2 3 2 5" xfId="12604" xr:uid="{FC91C673-01B8-41FA-A83A-52FFA239BFE2}"/>
    <cellStyle name="Comma 3 3 3 7 2 3 2 5 2" xfId="56194" xr:uid="{D1A36C8D-9BD3-4000-B61B-2AF2FBF6AB75}"/>
    <cellStyle name="Comma 3 3 3 7 2 3 2 5 3" xfId="42804" xr:uid="{C9CE185C-CEBE-4A4F-888C-1A7F767C8482}"/>
    <cellStyle name="Comma 3 3 3 7 2 3 2 6" xfId="15757" xr:uid="{08A90C7B-7B63-4240-B40D-E5DCE1AD9A9A}"/>
    <cellStyle name="Comma 3 3 3 7 2 3 2 6 2" xfId="45430" xr:uid="{23E0DD28-792B-40B3-BB0F-547432CB34E6}"/>
    <cellStyle name="Comma 3 3 3 7 2 3 2 7" xfId="58820" xr:uid="{FDC68432-F58F-4952-9307-921BBC7F0CBB}"/>
    <cellStyle name="Comma 3 3 3 7 2 3 2 8" xfId="61447" xr:uid="{8FE02F23-6EDD-4295-8F2C-4252A0FE5281}"/>
    <cellStyle name="Comma 3 3 3 7 2 3 2 9" xfId="32040" xr:uid="{B5DB4CEE-F2E8-4C16-A5D7-471A9C633FEA}"/>
    <cellStyle name="Comma 3 3 3 7 2 3 3" xfId="6030" xr:uid="{B878F730-2632-4CB2-8043-9E97DCCF24BF}"/>
    <cellStyle name="Comma 3 3 3 7 2 3 3 2" xfId="17588" xr:uid="{CD39C37D-A64C-41F9-9C5F-6E80174B7BEB}"/>
    <cellStyle name="Comma 3 3 3 7 2 3 3 2 2" xfId="46995" xr:uid="{DFE2C334-07C9-4079-926D-AEB25B834166}"/>
    <cellStyle name="Comma 3 3 3 7 2 3 3 2 3" xfId="28092" xr:uid="{DB9C1AC7-2EB8-4A15-8F2A-ACE935ABF1C8}"/>
    <cellStyle name="Comma 3 3 3 7 2 3 3 3" xfId="33605" xr:uid="{6FDB2A08-48B8-4CB1-B440-50B615EEEEF2}"/>
    <cellStyle name="Comma 3 3 3 7 2 3 3 4" xfId="22840" xr:uid="{72FC3F0F-96EE-40E4-84F7-DAC6CA094E5F}"/>
    <cellStyle name="Comma 3 3 3 7 2 3 4" xfId="3405" xr:uid="{1C0E47DD-667F-4227-B04D-1E371DE7D376}"/>
    <cellStyle name="Comma 3 3 3 7 2 3 4 2" xfId="49621" xr:uid="{6452D08E-CF05-46B8-BF19-B2061E4F774D}"/>
    <cellStyle name="Comma 3 3 3 7 2 3 4 3" xfId="36231" xr:uid="{E729B23B-10EA-448F-A374-00BEE81D48A1}"/>
    <cellStyle name="Comma 3 3 3 7 2 3 4 4" xfId="25466" xr:uid="{739B930E-AA8C-491C-BA90-83A9E86E187F}"/>
    <cellStyle name="Comma 3 3 3 7 2 3 5" xfId="8656" xr:uid="{05DDFB34-E17A-42E2-9134-1A4DC985F250}"/>
    <cellStyle name="Comma 3 3 3 7 2 3 5 2" xfId="52247" xr:uid="{70D5BD8A-B609-45F6-BE90-7F79F11A739C}"/>
    <cellStyle name="Comma 3 3 3 7 2 3 5 3" xfId="38857" xr:uid="{A515A729-3305-451E-A95F-0280C2BF7775}"/>
    <cellStyle name="Comma 3 3 3 7 2 3 6" xfId="11282" xr:uid="{2442C84E-2069-42C8-BAD8-4CB073FCB669}"/>
    <cellStyle name="Comma 3 3 3 7 2 3 6 2" xfId="54872" xr:uid="{1C7E7BD9-3CE6-4662-9E01-608DA01A9DCF}"/>
    <cellStyle name="Comma 3 3 3 7 2 3 6 3" xfId="41482" xr:uid="{53BAE80B-1AB2-4853-B7C7-C1511AF56EFA}"/>
    <cellStyle name="Comma 3 3 3 7 2 3 7" xfId="14435" xr:uid="{D0F4443F-A93D-4770-B764-469CE2B40A3D}"/>
    <cellStyle name="Comma 3 3 3 7 2 3 7 2" xfId="44108" xr:uid="{F42D0851-47AD-44AD-9220-A2A7415ADC96}"/>
    <cellStyle name="Comma 3 3 3 7 2 3 8" xfId="57498" xr:uid="{8C778B17-BD32-4044-A5A0-8D7850B407B5}"/>
    <cellStyle name="Comma 3 3 3 7 2 3 9" xfId="60125" xr:uid="{A1AF042E-E97B-4A7C-B35A-467D6DF57ED7}"/>
    <cellStyle name="Comma 3 3 3 7 2 4" xfId="1037" xr:uid="{00000000-0005-0000-0000-000051010000}"/>
    <cellStyle name="Comma 3 3 3 7 2 4 10" xfId="30978" xr:uid="{25E1B628-D35B-462A-9D77-0A3AFCD39D38}"/>
    <cellStyle name="Comma 3 3 3 7 2 4 11" xfId="20474" xr:uid="{76D9AF0D-DE8B-4944-A439-B5EADBBD7268}"/>
    <cellStyle name="Comma 3 3 3 7 2 4 2" xfId="2360" xr:uid="{1CEC6CBC-577D-49FF-99D3-48B0165B4BD9}"/>
    <cellStyle name="Comma 3 3 3 7 2 4 2 10" xfId="21796" xr:uid="{3D082B36-F3D8-4709-B2CB-4451FFA67D2C}"/>
    <cellStyle name="Comma 3 3 3 7 2 4 2 2" xfId="7612" xr:uid="{E80385CD-BA12-4BFF-8F20-27A6F55BA086}"/>
    <cellStyle name="Comma 3 3 3 7 2 4 2 2 2" xfId="19170" xr:uid="{97A3F46C-E27F-4CB3-BEF1-77965E3B1F2F}"/>
    <cellStyle name="Comma 3 3 3 7 2 4 2 2 2 2" xfId="48577" xr:uid="{5F7A590F-0FF1-46C0-82A3-692B8FFF213D}"/>
    <cellStyle name="Comma 3 3 3 7 2 4 2 2 2 3" xfId="29674" xr:uid="{C5007F5E-53DA-464B-A5D4-874611C440F4}"/>
    <cellStyle name="Comma 3 3 3 7 2 4 2 2 3" xfId="35187" xr:uid="{6364532E-C801-4318-BB75-C8B46F5798E6}"/>
    <cellStyle name="Comma 3 3 3 7 2 4 2 2 4" xfId="24422" xr:uid="{A2533581-A86A-46E7-8529-F8DC61E16A0D}"/>
    <cellStyle name="Comma 3 3 3 7 2 4 2 3" xfId="4987" xr:uid="{DA37DE49-60F1-4779-9014-4049C7AAD020}"/>
    <cellStyle name="Comma 3 3 3 7 2 4 2 3 2" xfId="51203" xr:uid="{5232F080-E580-4EEE-89BC-54041C96B943}"/>
    <cellStyle name="Comma 3 3 3 7 2 4 2 3 3" xfId="37813" xr:uid="{CA4E8DA2-BE57-4957-AF63-B769B71FC2CE}"/>
    <cellStyle name="Comma 3 3 3 7 2 4 2 3 4" xfId="27048" xr:uid="{74DFBB06-BF53-4FAA-A0C3-1745554C4CED}"/>
    <cellStyle name="Comma 3 3 3 7 2 4 2 4" xfId="10238" xr:uid="{500711E1-5015-4614-9685-83428CDB7ADA}"/>
    <cellStyle name="Comma 3 3 3 7 2 4 2 4 2" xfId="53829" xr:uid="{9F858444-B370-4364-871E-F9D6C7CFDEAA}"/>
    <cellStyle name="Comma 3 3 3 7 2 4 2 4 3" xfId="40439" xr:uid="{1A735295-0F57-41B5-86EB-F7EDD24D8556}"/>
    <cellStyle name="Comma 3 3 3 7 2 4 2 5" xfId="12864" xr:uid="{39FBF852-0299-40E9-A2D0-3B0BCB8171E9}"/>
    <cellStyle name="Comma 3 3 3 7 2 4 2 5 2" xfId="56454" xr:uid="{70A0D5C2-756D-4DEE-B71B-76039DCE1956}"/>
    <cellStyle name="Comma 3 3 3 7 2 4 2 5 3" xfId="43064" xr:uid="{A8652F87-A642-4D66-9167-312D7CC4334A}"/>
    <cellStyle name="Comma 3 3 3 7 2 4 2 6" xfId="16017" xr:uid="{82B081A5-B4D5-4140-AD4F-E5A5719DDD78}"/>
    <cellStyle name="Comma 3 3 3 7 2 4 2 6 2" xfId="45690" xr:uid="{8AF5DA2D-6866-49E7-B5D1-11A17F411D48}"/>
    <cellStyle name="Comma 3 3 3 7 2 4 2 7" xfId="59080" xr:uid="{B0ACFF18-363C-4F42-8470-FB87D559B9BC}"/>
    <cellStyle name="Comma 3 3 3 7 2 4 2 8" xfId="61707" xr:uid="{0A953339-C40B-4853-9C88-CFA997DBB807}"/>
    <cellStyle name="Comma 3 3 3 7 2 4 2 9" xfId="32300" xr:uid="{2EA441FA-540A-4F3C-B2CE-4A5C871C4281}"/>
    <cellStyle name="Comma 3 3 3 7 2 4 3" xfId="6290" xr:uid="{1ED89B85-E24E-41F0-B1DD-EA7A62C5D097}"/>
    <cellStyle name="Comma 3 3 3 7 2 4 3 2" xfId="17848" xr:uid="{C8F3E567-E5B9-4B6A-A468-E65CC32D450D}"/>
    <cellStyle name="Comma 3 3 3 7 2 4 3 2 2" xfId="47255" xr:uid="{D3DA9A9A-0579-43B9-B88B-7554ED0C2709}"/>
    <cellStyle name="Comma 3 3 3 7 2 4 3 2 3" xfId="28352" xr:uid="{E9CB40F1-5080-457B-81A5-9E5740DE886E}"/>
    <cellStyle name="Comma 3 3 3 7 2 4 3 3" xfId="33865" xr:uid="{6D40F373-EE6B-49B7-84EA-482B3A725682}"/>
    <cellStyle name="Comma 3 3 3 7 2 4 3 4" xfId="23100" xr:uid="{C130EC47-D33E-47FD-9AB1-C2DD09D289C9}"/>
    <cellStyle name="Comma 3 3 3 7 2 4 4" xfId="3665" xr:uid="{198CB3FF-87C9-41B8-BA5A-8EFBB21979EF}"/>
    <cellStyle name="Comma 3 3 3 7 2 4 4 2" xfId="49881" xr:uid="{F728EB59-4887-43F6-B0C7-D5591AFEAB10}"/>
    <cellStyle name="Comma 3 3 3 7 2 4 4 3" xfId="36491" xr:uid="{F1A09141-3F6B-4EA7-8B83-B9558E947964}"/>
    <cellStyle name="Comma 3 3 3 7 2 4 4 4" xfId="25726" xr:uid="{07B4DC3B-6BA4-4239-8DE4-85B25B386A11}"/>
    <cellStyle name="Comma 3 3 3 7 2 4 5" xfId="8916" xr:uid="{9883AB4A-06CD-468B-B27C-46B1B9716198}"/>
    <cellStyle name="Comma 3 3 3 7 2 4 5 2" xfId="52507" xr:uid="{42DE4BA4-0487-47CE-AF73-F7747866C90F}"/>
    <cellStyle name="Comma 3 3 3 7 2 4 5 3" xfId="39117" xr:uid="{CB51B2FB-09A1-4BFD-ADC7-A15B1E9AC85D}"/>
    <cellStyle name="Comma 3 3 3 7 2 4 6" xfId="11542" xr:uid="{A1989B9D-4A5E-4B54-AEF6-7B8BBA77F050}"/>
    <cellStyle name="Comma 3 3 3 7 2 4 6 2" xfId="55132" xr:uid="{C977732D-2681-474C-9F4E-954C6DF21608}"/>
    <cellStyle name="Comma 3 3 3 7 2 4 6 3" xfId="41742" xr:uid="{DC5AFC64-494C-4116-AF81-7AD2D30A9DB3}"/>
    <cellStyle name="Comma 3 3 3 7 2 4 7" xfId="14695" xr:uid="{BA3440C1-942E-42CE-B057-BBF6C306B6B6}"/>
    <cellStyle name="Comma 3 3 3 7 2 4 7 2" xfId="44368" xr:uid="{62AB050E-C33F-4FEB-8170-14F4EF831263}"/>
    <cellStyle name="Comma 3 3 3 7 2 4 8" xfId="57758" xr:uid="{7B9264D2-585D-4E83-A760-144220ACF8C3}"/>
    <cellStyle name="Comma 3 3 3 7 2 4 9" xfId="60385" xr:uid="{D6AC6E24-0C40-4052-9CF9-B8A5E542A41E}"/>
    <cellStyle name="Comma 3 3 3 7 2 5" xfId="1317" xr:uid="{7F0B4DBF-9525-4802-BDD8-C81BAB7E2063}"/>
    <cellStyle name="Comma 3 3 3 7 2 5 10" xfId="20754" xr:uid="{8A8D2CB4-9E61-4FEE-9DCA-3DE27A9BB44A}"/>
    <cellStyle name="Comma 3 3 3 7 2 5 2" xfId="6570" xr:uid="{6071738A-1DA7-4216-9D26-9AE5FBF5CFAB}"/>
    <cellStyle name="Comma 3 3 3 7 2 5 2 2" xfId="18128" xr:uid="{5FBA0AFE-A817-4BBB-BCC2-8D34C746BEA1}"/>
    <cellStyle name="Comma 3 3 3 7 2 5 2 2 2" xfId="47535" xr:uid="{276B696B-1FF4-424D-BAE8-E7D0D4B876C7}"/>
    <cellStyle name="Comma 3 3 3 7 2 5 2 2 3" xfId="28632" xr:uid="{EE46566B-02FA-46BA-A309-7F6E0E1F14E5}"/>
    <cellStyle name="Comma 3 3 3 7 2 5 2 3" xfId="34145" xr:uid="{FEDDEB3B-0BFC-4347-B769-F699978A342A}"/>
    <cellStyle name="Comma 3 3 3 7 2 5 2 4" xfId="23380" xr:uid="{357E8953-540A-4723-8EC8-F3AFC9DE05DF}"/>
    <cellStyle name="Comma 3 3 3 7 2 5 3" xfId="3945" xr:uid="{C1043E35-5E49-42A9-9CDC-B40BB19BFE54}"/>
    <cellStyle name="Comma 3 3 3 7 2 5 3 2" xfId="50161" xr:uid="{95397E6D-F8E7-460F-8625-C6C19B1AB059}"/>
    <cellStyle name="Comma 3 3 3 7 2 5 3 3" xfId="36771" xr:uid="{04BCFF3E-4411-47AF-8907-1C61581295A8}"/>
    <cellStyle name="Comma 3 3 3 7 2 5 3 4" xfId="26006" xr:uid="{A4DF993C-706A-434C-B799-8729D64DD930}"/>
    <cellStyle name="Comma 3 3 3 7 2 5 4" xfId="9196" xr:uid="{03C7B3A0-E219-409E-A775-9DC26FABAEF1}"/>
    <cellStyle name="Comma 3 3 3 7 2 5 4 2" xfId="52787" xr:uid="{BC101CC4-F8EA-424F-87AB-4A9BB5E1FC3C}"/>
    <cellStyle name="Comma 3 3 3 7 2 5 4 3" xfId="39397" xr:uid="{9C4283BE-326D-440B-9636-2734DE50C5B3}"/>
    <cellStyle name="Comma 3 3 3 7 2 5 5" xfId="11822" xr:uid="{24429DE5-C944-42BA-8C6F-FA788F88F52C}"/>
    <cellStyle name="Comma 3 3 3 7 2 5 5 2" xfId="55412" xr:uid="{EF25E7BF-70FA-4224-B17B-DEEA3A65981C}"/>
    <cellStyle name="Comma 3 3 3 7 2 5 5 3" xfId="42022" xr:uid="{85B57D8E-778A-42A3-8EED-46B7ABB10191}"/>
    <cellStyle name="Comma 3 3 3 7 2 5 6" xfId="14975" xr:uid="{2C145E1A-F593-47E0-93B7-C960A08E3856}"/>
    <cellStyle name="Comma 3 3 3 7 2 5 6 2" xfId="44648" xr:uid="{24404A6B-B874-4BB4-98AF-C7B736867FC5}"/>
    <cellStyle name="Comma 3 3 3 7 2 5 7" xfId="58038" xr:uid="{E5A46F09-BC3A-4B35-A406-F0711C610941}"/>
    <cellStyle name="Comma 3 3 3 7 2 5 8" xfId="60665" xr:uid="{2293FC1C-1CAD-44FA-A238-5883AD96F678}"/>
    <cellStyle name="Comma 3 3 3 7 2 5 9" xfId="31258" xr:uid="{80AA3FFD-985F-4A6F-AF2E-78CBB309CB08}"/>
    <cellStyle name="Comma 3 3 3 7 2 6" xfId="1580" xr:uid="{78A443AA-2E30-49F5-AF23-523A7F99B6D5}"/>
    <cellStyle name="Comma 3 3 3 7 2 6 10" xfId="21016" xr:uid="{B0EF9F8F-F0CC-450D-A7BF-E572F2E99475}"/>
    <cellStyle name="Comma 3 3 3 7 2 6 2" xfId="6832" xr:uid="{996B4DCA-A6C7-4603-87A4-689193467A41}"/>
    <cellStyle name="Comma 3 3 3 7 2 6 2 2" xfId="18390" xr:uid="{FA958C97-0054-4BF9-80A5-486589D1F4DB}"/>
    <cellStyle name="Comma 3 3 3 7 2 6 2 2 2" xfId="47797" xr:uid="{B4A77E8C-4095-4DD3-B417-73851514025E}"/>
    <cellStyle name="Comma 3 3 3 7 2 6 2 2 3" xfId="28894" xr:uid="{B23F3D25-1B12-44FA-A83B-AC6D0CCF09E6}"/>
    <cellStyle name="Comma 3 3 3 7 2 6 2 3" xfId="34407" xr:uid="{0FD96DF0-5D11-4161-AF80-9B3CAF96D01F}"/>
    <cellStyle name="Comma 3 3 3 7 2 6 2 4" xfId="23642" xr:uid="{A1870BB5-B4D8-40EE-AF64-4F05CDC21A26}"/>
    <cellStyle name="Comma 3 3 3 7 2 6 3" xfId="4207" xr:uid="{7F5EB41A-E9AA-4A54-95FF-463DDFAC3942}"/>
    <cellStyle name="Comma 3 3 3 7 2 6 3 2" xfId="50423" xr:uid="{0FBF5B08-D709-47D7-8927-D0FB66C60F44}"/>
    <cellStyle name="Comma 3 3 3 7 2 6 3 3" xfId="37033" xr:uid="{4915D001-FFD7-4214-829D-3A2B56748FE6}"/>
    <cellStyle name="Comma 3 3 3 7 2 6 3 4" xfId="26268" xr:uid="{CB8C9361-07A0-4322-AB80-1DC8B6FC6C4B}"/>
    <cellStyle name="Comma 3 3 3 7 2 6 4" xfId="9458" xr:uid="{60EA1BD0-8A91-4976-B827-9D7B1A2B35C5}"/>
    <cellStyle name="Comma 3 3 3 7 2 6 4 2" xfId="53049" xr:uid="{E72C9133-03F7-4066-93A0-51911CE78BB2}"/>
    <cellStyle name="Comma 3 3 3 7 2 6 4 3" xfId="39659" xr:uid="{6C44CBE6-9991-4D78-98D7-A5FDDE1CB6DC}"/>
    <cellStyle name="Comma 3 3 3 7 2 6 5" xfId="12084" xr:uid="{189705AC-DC4B-4547-8C76-2E561C39E025}"/>
    <cellStyle name="Comma 3 3 3 7 2 6 5 2" xfId="55674" xr:uid="{215CE5A3-CC7E-4F49-8A6D-93B90FBFD270}"/>
    <cellStyle name="Comma 3 3 3 7 2 6 5 3" xfId="42284" xr:uid="{59A9785E-3002-40E8-A83B-397D8F5301A0}"/>
    <cellStyle name="Comma 3 3 3 7 2 6 6" xfId="15237" xr:uid="{5A7708A8-2B33-48A5-871B-999D1788AC7E}"/>
    <cellStyle name="Comma 3 3 3 7 2 6 6 2" xfId="44910" xr:uid="{61719FF6-F574-408F-8C36-5CEC5D868BC9}"/>
    <cellStyle name="Comma 3 3 3 7 2 6 7" xfId="58300" xr:uid="{411C108A-56BA-48A8-B03F-B252C4F1BE9D}"/>
    <cellStyle name="Comma 3 3 3 7 2 6 8" xfId="60927" xr:uid="{0F0E5D1A-03E7-49D4-B5CE-6CFE44ED388A}"/>
    <cellStyle name="Comma 3 3 3 7 2 6 9" xfId="31520" xr:uid="{C2290815-0586-40A8-92E1-3F2484330139}"/>
    <cellStyle name="Comma 3 3 3 7 2 7" xfId="2623" xr:uid="{59CE184B-AFDB-46E6-86AE-6053D85702C6}"/>
    <cellStyle name="Comma 3 3 3 7 2 7 10" xfId="22058" xr:uid="{1D97FC8F-F81E-4CF0-BCA5-9B684FEACC1A}"/>
    <cellStyle name="Comma 3 3 3 7 2 7 2" xfId="7874" xr:uid="{E5114A6E-82BB-41AA-968D-30B567DA7EDC}"/>
    <cellStyle name="Comma 3 3 3 7 2 7 2 2" xfId="19432" xr:uid="{F2332CB4-FE07-420E-8DA0-F7373C8E22A7}"/>
    <cellStyle name="Comma 3 3 3 7 2 7 2 2 2" xfId="48839" xr:uid="{9F77447C-897A-43BD-B958-E8139814ED80}"/>
    <cellStyle name="Comma 3 3 3 7 2 7 2 2 3" xfId="29936" xr:uid="{C5F39435-0C0B-4101-8595-819B40A84B56}"/>
    <cellStyle name="Comma 3 3 3 7 2 7 2 3" xfId="35449" xr:uid="{E61174F4-63DD-4D25-8BF6-19B34E46D2BB}"/>
    <cellStyle name="Comma 3 3 3 7 2 7 2 4" xfId="24684" xr:uid="{1058728A-8D0A-4DCD-988E-5349258BD8AC}"/>
    <cellStyle name="Comma 3 3 3 7 2 7 3" xfId="5249" xr:uid="{795C9825-0FF0-4E49-B75F-6D21B381A4A7}"/>
    <cellStyle name="Comma 3 3 3 7 2 7 3 2" xfId="51465" xr:uid="{7CCB2F65-0B30-4370-9875-97306F85695A}"/>
    <cellStyle name="Comma 3 3 3 7 2 7 3 3" xfId="38075" xr:uid="{7B5FEA1B-DE8D-475C-85F9-584C2BE362BF}"/>
    <cellStyle name="Comma 3 3 3 7 2 7 3 4" xfId="27310" xr:uid="{36716C5A-B9FA-41E9-9874-775F233E5E4F}"/>
    <cellStyle name="Comma 3 3 3 7 2 7 4" xfId="10500" xr:uid="{F91C33A9-1929-4972-9763-900DC84F94C6}"/>
    <cellStyle name="Comma 3 3 3 7 2 7 4 2" xfId="54091" xr:uid="{29C83C97-F7B6-4B78-82D9-FAF0FAAEFC0D}"/>
    <cellStyle name="Comma 3 3 3 7 2 7 4 3" xfId="40701" xr:uid="{159AAB84-BC6F-4357-B9CE-1304D005EEBF}"/>
    <cellStyle name="Comma 3 3 3 7 2 7 5" xfId="13126" xr:uid="{1DCF50C4-9183-4342-B35D-5DC873B59BC7}"/>
    <cellStyle name="Comma 3 3 3 7 2 7 5 2" xfId="56716" xr:uid="{371C6757-1082-4BE6-8014-2EF677513B93}"/>
    <cellStyle name="Comma 3 3 3 7 2 7 5 3" xfId="43326" xr:uid="{6E943D1F-FC40-4CAE-BB6A-792BCF0A0E8A}"/>
    <cellStyle name="Comma 3 3 3 7 2 7 6" xfId="16279" xr:uid="{96A00048-3BB8-4AF9-9178-33C1E0B01675}"/>
    <cellStyle name="Comma 3 3 3 7 2 7 6 2" xfId="45952" xr:uid="{ECFBB4B6-9AF0-47AB-93B8-94D5C9587F53}"/>
    <cellStyle name="Comma 3 3 3 7 2 7 7" xfId="59342" xr:uid="{D5D92CBB-2AD9-46AD-80D1-7F871C6171D9}"/>
    <cellStyle name="Comma 3 3 3 7 2 7 8" xfId="61969" xr:uid="{57BE68BD-FE64-47AA-9B99-1DA04418BC0A}"/>
    <cellStyle name="Comma 3 3 3 7 2 7 9" xfId="32562" xr:uid="{5BA4A4D3-EFEE-425D-8646-E82F64DC5480}"/>
    <cellStyle name="Comma 3 3 3 7 2 8" xfId="5510" xr:uid="{2F5757CD-2C8D-4875-8171-CB3EA78A625F}"/>
    <cellStyle name="Comma 3 3 3 7 2 8 2" xfId="17068" xr:uid="{ACDB03C2-CEB5-489A-BEE9-8A25F4709731}"/>
    <cellStyle name="Comma 3 3 3 7 2 8 2 2" xfId="46214" xr:uid="{6446150D-A411-46F9-93CA-8015E1BC554E}"/>
    <cellStyle name="Comma 3 3 3 7 2 8 2 3" xfId="27572" xr:uid="{A76727E5-78E3-4EF2-A2A4-FABAB1F713A9}"/>
    <cellStyle name="Comma 3 3 3 7 2 8 3" xfId="13915" xr:uid="{FFFE7A65-C1BA-4DA6-9762-195D0C8C1D28}"/>
    <cellStyle name="Comma 3 3 3 7 2 8 3 2" xfId="32824" xr:uid="{4BC505CC-8385-421B-AC66-E0B120D29F5B}"/>
    <cellStyle name="Comma 3 3 3 7 2 8 4" xfId="22320" xr:uid="{6A9EEF98-9383-4706-B697-FB53BF0F2D83}"/>
    <cellStyle name="Comma 3 3 3 7 2 9" xfId="2885" xr:uid="{85FDC439-6710-4254-9B08-CF9D7365C09C}"/>
    <cellStyle name="Comma 3 3 3 7 2 9 2" xfId="16540" xr:uid="{676FF218-8A9E-4023-89A4-9DFB3F6A2AD6}"/>
    <cellStyle name="Comma 3 3 3 7 2 9 2 2" xfId="46475" xr:uid="{BDAB205C-3019-4B28-A012-23D24220AD43}"/>
    <cellStyle name="Comma 3 3 3 7 2 9 3" xfId="33085" xr:uid="{707A9F9D-DA15-4691-9945-F8A0F71B1B1A}"/>
    <cellStyle name="Comma 3 3 3 7 2 9 4" xfId="24946" xr:uid="{7A113ABF-8653-463A-9C11-B82B552C8BE7}"/>
    <cellStyle name="Comma 3 3 3 7 3" xfId="379" xr:uid="{00000000-0005-0000-0000-000052010000}"/>
    <cellStyle name="Comma 3 3 3 7 3 10" xfId="30320" xr:uid="{AEF3B67D-1395-49B2-9596-AA06812CAC27}"/>
    <cellStyle name="Comma 3 3 3 7 3 11" xfId="19816" xr:uid="{774155B3-A034-402E-AC8F-BBE48701CFF8}"/>
    <cellStyle name="Comma 3 3 3 7 3 2" xfId="1702" xr:uid="{536A96F1-645A-4058-994F-B3D0B18F9412}"/>
    <cellStyle name="Comma 3 3 3 7 3 2 10" xfId="21138" xr:uid="{B8F14E40-EC89-425E-87EC-BCF7B177B3D4}"/>
    <cellStyle name="Comma 3 3 3 7 3 2 2" xfId="6954" xr:uid="{63CD41DB-71C2-4471-AAA2-BA3D9CAFFE21}"/>
    <cellStyle name="Comma 3 3 3 7 3 2 2 2" xfId="18512" xr:uid="{2D3D5279-F60D-4A92-8C61-355868F5B997}"/>
    <cellStyle name="Comma 3 3 3 7 3 2 2 2 2" xfId="47919" xr:uid="{29CF1F92-9EB8-42A7-AD40-EA9CAA29C0F5}"/>
    <cellStyle name="Comma 3 3 3 7 3 2 2 2 3" xfId="29016" xr:uid="{40838C22-444A-438F-9CBC-9180FF0E305B}"/>
    <cellStyle name="Comma 3 3 3 7 3 2 2 3" xfId="34529" xr:uid="{DA9A47C0-9AB2-4944-B6B3-AA962E289197}"/>
    <cellStyle name="Comma 3 3 3 7 3 2 2 4" xfId="23764" xr:uid="{32566E14-89A2-4494-A3B9-CEBDB033F14F}"/>
    <cellStyle name="Comma 3 3 3 7 3 2 3" xfId="4329" xr:uid="{350BB580-71BE-4C89-82AD-C9FDDFC4E2D5}"/>
    <cellStyle name="Comma 3 3 3 7 3 2 3 2" xfId="50545" xr:uid="{F27E8342-E3B0-49A2-8E4F-E3E786B4BD76}"/>
    <cellStyle name="Comma 3 3 3 7 3 2 3 3" xfId="37155" xr:uid="{BAB0590B-F299-40BA-BBCC-1B4BF564E35F}"/>
    <cellStyle name="Comma 3 3 3 7 3 2 3 4" xfId="26390" xr:uid="{68885E4E-8E19-48BC-8F81-D599AA7B04E3}"/>
    <cellStyle name="Comma 3 3 3 7 3 2 4" xfId="9580" xr:uid="{CA1FB794-6ABB-4D4C-BC7D-56D9C3974E42}"/>
    <cellStyle name="Comma 3 3 3 7 3 2 4 2" xfId="53171" xr:uid="{371FCF73-5022-4A89-8859-49125F989BB9}"/>
    <cellStyle name="Comma 3 3 3 7 3 2 4 3" xfId="39781" xr:uid="{F463CC5F-C33B-4572-A184-13D0D08B40E6}"/>
    <cellStyle name="Comma 3 3 3 7 3 2 5" xfId="12206" xr:uid="{973FD5B4-9A16-4305-A977-D43BD2F25862}"/>
    <cellStyle name="Comma 3 3 3 7 3 2 5 2" xfId="55796" xr:uid="{4F103B3A-6D6A-4C35-B7FF-27431F7CA7A5}"/>
    <cellStyle name="Comma 3 3 3 7 3 2 5 3" xfId="42406" xr:uid="{2584E699-AEE4-463D-BC67-E25708D9E4B4}"/>
    <cellStyle name="Comma 3 3 3 7 3 2 6" xfId="15359" xr:uid="{589E2806-FA8E-4BED-A76A-9638C712C7E7}"/>
    <cellStyle name="Comma 3 3 3 7 3 2 6 2" xfId="45032" xr:uid="{9C6CEE54-FC47-45B7-8D10-DAD44908C983}"/>
    <cellStyle name="Comma 3 3 3 7 3 2 7" xfId="58422" xr:uid="{F1897423-327A-4C43-B922-1E665B465037}"/>
    <cellStyle name="Comma 3 3 3 7 3 2 8" xfId="61049" xr:uid="{C276932C-A05B-4A6A-BB9B-E7FC8D327DF7}"/>
    <cellStyle name="Comma 3 3 3 7 3 2 9" xfId="31642" xr:uid="{C4FA5D88-633F-4909-8716-1E9913DE8354}"/>
    <cellStyle name="Comma 3 3 3 7 3 3" xfId="5632" xr:uid="{A7AA627A-8770-467A-A3F5-52507CC65C47}"/>
    <cellStyle name="Comma 3 3 3 7 3 3 2" xfId="17190" xr:uid="{A131129F-AC5F-43F6-AF56-6A735B8B1C08}"/>
    <cellStyle name="Comma 3 3 3 7 3 3 2 2" xfId="46597" xr:uid="{5644268D-02E1-4F6A-B3D8-F65BD78328DC}"/>
    <cellStyle name="Comma 3 3 3 7 3 3 2 3" xfId="27694" xr:uid="{99FC4BC2-4C0C-4493-B6CC-6B82D7B3528A}"/>
    <cellStyle name="Comma 3 3 3 7 3 3 3" xfId="14037" xr:uid="{235C1342-CE1E-4776-A3DF-FDCCB8ACC1DE}"/>
    <cellStyle name="Comma 3 3 3 7 3 3 3 2" xfId="33207" xr:uid="{B028BAF8-BFE2-4DE3-B43E-466560647FE3}"/>
    <cellStyle name="Comma 3 3 3 7 3 3 4" xfId="22442" xr:uid="{DBEAE9F8-C502-4223-95EE-566EF932EBA7}"/>
    <cellStyle name="Comma 3 3 3 7 3 4" xfId="3007" xr:uid="{B9044270-119C-4327-86A8-67D73A85DDA1}"/>
    <cellStyle name="Comma 3 3 3 7 3 4 2" xfId="16662" xr:uid="{539436CF-9D1D-4E4D-9CA9-0E4AF67D987A}"/>
    <cellStyle name="Comma 3 3 3 7 3 4 2 2" xfId="49223" xr:uid="{92A160CB-E61B-4394-9069-6F13161D1887}"/>
    <cellStyle name="Comma 3 3 3 7 3 4 3" xfId="35833" xr:uid="{5B66457C-0D30-43F0-8E4C-487166657750}"/>
    <cellStyle name="Comma 3 3 3 7 3 4 4" xfId="25068" xr:uid="{C776DD84-305E-45F1-A755-16BBD3AA8BDC}"/>
    <cellStyle name="Comma 3 3 3 7 3 5" xfId="8258" xr:uid="{5AD01ACF-C541-4DB9-B7A4-73893E45A820}"/>
    <cellStyle name="Comma 3 3 3 7 3 5 2" xfId="51849" xr:uid="{1AE76B24-2689-44F4-9258-B4A15923928F}"/>
    <cellStyle name="Comma 3 3 3 7 3 5 3" xfId="38459" xr:uid="{F77771DF-9018-4D53-9A38-FBCE596E434B}"/>
    <cellStyle name="Comma 3 3 3 7 3 6" xfId="10884" xr:uid="{D268FE15-7428-47FB-8FBD-0ED06FFACD49}"/>
    <cellStyle name="Comma 3 3 3 7 3 6 2" xfId="54474" xr:uid="{47183E7F-F1DF-4C1E-8D10-02B11D97AA40}"/>
    <cellStyle name="Comma 3 3 3 7 3 6 3" xfId="41084" xr:uid="{B4ED21FC-57A4-4B30-929F-E90EC3BAA410}"/>
    <cellStyle name="Comma 3 3 3 7 3 7" xfId="13509" xr:uid="{E75C2576-C3FD-4AE4-A1FE-4A8A15F79A05}"/>
    <cellStyle name="Comma 3 3 3 7 3 7 2" xfId="43710" xr:uid="{FC6C6784-8883-47F5-9C2E-32C8279EED77}"/>
    <cellStyle name="Comma 3 3 3 7 3 8" xfId="57100" xr:uid="{F3C85834-FC7A-40E9-9C57-F1748DD0EEEF}"/>
    <cellStyle name="Comma 3 3 3 7 3 9" xfId="59727" xr:uid="{C5ABA400-FDD7-4B04-B0C7-8C374BCDB944}"/>
    <cellStyle name="Comma 3 3 3 7 4" xfId="639" xr:uid="{00000000-0005-0000-0000-000053010000}"/>
    <cellStyle name="Comma 3 3 3 7 4 10" xfId="30580" xr:uid="{F1831B1C-2115-4D1A-A69C-F7768B95D996}"/>
    <cellStyle name="Comma 3 3 3 7 4 11" xfId="20076" xr:uid="{6514C64B-8FBC-4104-88C7-BCB0096FDDCB}"/>
    <cellStyle name="Comma 3 3 3 7 4 2" xfId="1962" xr:uid="{A7F61001-D540-427A-AC47-11311A01EC7E}"/>
    <cellStyle name="Comma 3 3 3 7 4 2 10" xfId="21398" xr:uid="{61AEA552-6B80-4811-BFFB-E30D6B071A62}"/>
    <cellStyle name="Comma 3 3 3 7 4 2 2" xfId="7214" xr:uid="{96EDCFE8-6BD9-4A6B-8E4B-2A3CBDC7FEE7}"/>
    <cellStyle name="Comma 3 3 3 7 4 2 2 2" xfId="18772" xr:uid="{52B6A088-93F0-4046-8928-FC14EF49D065}"/>
    <cellStyle name="Comma 3 3 3 7 4 2 2 2 2" xfId="48179" xr:uid="{C08562CE-61BE-4E56-832B-F8FB64A6891D}"/>
    <cellStyle name="Comma 3 3 3 7 4 2 2 2 3" xfId="29276" xr:uid="{DB63B064-666C-4ED5-B1D7-1035B09D9518}"/>
    <cellStyle name="Comma 3 3 3 7 4 2 2 3" xfId="34789" xr:uid="{0BE1B6FF-5B7C-44BF-A30C-4C315134BB3B}"/>
    <cellStyle name="Comma 3 3 3 7 4 2 2 4" xfId="24024" xr:uid="{FC5CE772-396E-4015-AD90-779FDB7619A8}"/>
    <cellStyle name="Comma 3 3 3 7 4 2 3" xfId="4589" xr:uid="{CA103B4F-C5A3-4A6B-8848-FC83AE086944}"/>
    <cellStyle name="Comma 3 3 3 7 4 2 3 2" xfId="50805" xr:uid="{3FAEDC9E-E930-41C1-B3AC-D393B1788A77}"/>
    <cellStyle name="Comma 3 3 3 7 4 2 3 3" xfId="37415" xr:uid="{A5303ADA-5F2B-4A25-B086-4E89D9883162}"/>
    <cellStyle name="Comma 3 3 3 7 4 2 3 4" xfId="26650" xr:uid="{5A469B7F-38E5-4EBF-A4CD-1CC1CCD34205}"/>
    <cellStyle name="Comma 3 3 3 7 4 2 4" xfId="9840" xr:uid="{77A37743-3F77-4B64-9C4C-9CDDC134F7B1}"/>
    <cellStyle name="Comma 3 3 3 7 4 2 4 2" xfId="53431" xr:uid="{B580A212-F30E-4323-8E67-07DA9F6A8C8E}"/>
    <cellStyle name="Comma 3 3 3 7 4 2 4 3" xfId="40041" xr:uid="{7026F614-7E7E-4FA9-ABA7-F647AFF156F5}"/>
    <cellStyle name="Comma 3 3 3 7 4 2 5" xfId="12466" xr:uid="{165D33A8-06EF-4893-8165-F0BD027F5331}"/>
    <cellStyle name="Comma 3 3 3 7 4 2 5 2" xfId="56056" xr:uid="{8F713020-9ED0-4ABC-8D71-B0B8EF4D00F0}"/>
    <cellStyle name="Comma 3 3 3 7 4 2 5 3" xfId="42666" xr:uid="{6A91C0B5-7996-44E3-9D3A-FF733E45747A}"/>
    <cellStyle name="Comma 3 3 3 7 4 2 6" xfId="15619" xr:uid="{CC6F4898-A6D7-4B75-8947-57A54A54787E}"/>
    <cellStyle name="Comma 3 3 3 7 4 2 6 2" xfId="45292" xr:uid="{770CD721-E422-49B5-8473-595459424246}"/>
    <cellStyle name="Comma 3 3 3 7 4 2 7" xfId="58682" xr:uid="{79A8984A-92B7-4561-9EED-C1E62B14A483}"/>
    <cellStyle name="Comma 3 3 3 7 4 2 8" xfId="61309" xr:uid="{E48BC596-D451-427C-86EC-37DCF6C5BFE9}"/>
    <cellStyle name="Comma 3 3 3 7 4 2 9" xfId="31902" xr:uid="{5FA983B7-7A32-4FDE-9998-16F54F1E7925}"/>
    <cellStyle name="Comma 3 3 3 7 4 3" xfId="5892" xr:uid="{34B97395-D3FB-4ADE-BFFD-C26D67DFC3D5}"/>
    <cellStyle name="Comma 3 3 3 7 4 3 2" xfId="17450" xr:uid="{E66C80ED-7208-4F1E-B055-8C2CD0A745CE}"/>
    <cellStyle name="Comma 3 3 3 7 4 3 2 2" xfId="46857" xr:uid="{5C01D1AA-31A8-4E1A-ABE6-33108A7E62E8}"/>
    <cellStyle name="Comma 3 3 3 7 4 3 2 3" xfId="27954" xr:uid="{B89143D7-6620-4276-B6BD-5B6296C479AE}"/>
    <cellStyle name="Comma 3 3 3 7 4 3 3" xfId="33467" xr:uid="{458BC5A2-C5A0-43D5-8E9C-BEB52BD9ECA2}"/>
    <cellStyle name="Comma 3 3 3 7 4 3 4" xfId="22702" xr:uid="{47175B92-BA58-4293-A3C2-AE4C140FF384}"/>
    <cellStyle name="Comma 3 3 3 7 4 4" xfId="3267" xr:uid="{3E566326-3D54-4A1A-AF6E-628AE978F466}"/>
    <cellStyle name="Comma 3 3 3 7 4 4 2" xfId="49483" xr:uid="{C1384A5A-FD26-4FA5-94B5-41B963693D5E}"/>
    <cellStyle name="Comma 3 3 3 7 4 4 3" xfId="36093" xr:uid="{5998C7DE-2107-4509-9DD9-3D535CF20ACC}"/>
    <cellStyle name="Comma 3 3 3 7 4 4 4" xfId="25328" xr:uid="{D16507FF-9650-405F-9A46-6ED6B0BE5548}"/>
    <cellStyle name="Comma 3 3 3 7 4 5" xfId="8518" xr:uid="{DD36B468-D476-4C88-9262-9E0156F6B124}"/>
    <cellStyle name="Comma 3 3 3 7 4 5 2" xfId="52109" xr:uid="{2E8936BF-AE16-486D-A6D5-7CB5DD4BAA72}"/>
    <cellStyle name="Comma 3 3 3 7 4 5 3" xfId="38719" xr:uid="{D4011B08-C67C-4F33-A225-FD3B2D5AD3E3}"/>
    <cellStyle name="Comma 3 3 3 7 4 6" xfId="11144" xr:uid="{5823EFD3-A94D-47E6-BBCF-9C5A9A17C1CB}"/>
    <cellStyle name="Comma 3 3 3 7 4 6 2" xfId="54734" xr:uid="{09F68680-6342-4141-9379-3A6608C79485}"/>
    <cellStyle name="Comma 3 3 3 7 4 6 3" xfId="41344" xr:uid="{CF0D86FD-85C0-4774-94ED-277DBDE70E4E}"/>
    <cellStyle name="Comma 3 3 3 7 4 7" xfId="14297" xr:uid="{D5435AB6-EB59-4DC3-8763-3A0583485DD8}"/>
    <cellStyle name="Comma 3 3 3 7 4 7 2" xfId="43970" xr:uid="{DE6381E8-F053-4B68-8023-6AAC0EB4D484}"/>
    <cellStyle name="Comma 3 3 3 7 4 8" xfId="57360" xr:uid="{414E3EEA-03B3-4CD8-9128-BE279377916A}"/>
    <cellStyle name="Comma 3 3 3 7 4 9" xfId="59987" xr:uid="{1F8F21CE-B279-4B5D-A6A0-0C0E0045E06F}"/>
    <cellStyle name="Comma 3 3 3 7 5" xfId="899" xr:uid="{00000000-0005-0000-0000-000054010000}"/>
    <cellStyle name="Comma 3 3 3 7 5 10" xfId="30840" xr:uid="{1E4F8C18-425D-47CF-99F1-F49F6CBF8F2D}"/>
    <cellStyle name="Comma 3 3 3 7 5 11" xfId="20336" xr:uid="{493574D0-09B7-4086-AFD8-3EEAC04F5409}"/>
    <cellStyle name="Comma 3 3 3 7 5 2" xfId="2222" xr:uid="{DC8B8ECC-6C29-4473-93CC-E872663A1EA9}"/>
    <cellStyle name="Comma 3 3 3 7 5 2 10" xfId="21658" xr:uid="{92760076-0BAE-43EE-9B5A-8287F650C530}"/>
    <cellStyle name="Comma 3 3 3 7 5 2 2" xfId="7474" xr:uid="{DB26A3D9-DC23-4923-B28A-EF96C79E4C66}"/>
    <cellStyle name="Comma 3 3 3 7 5 2 2 2" xfId="19032" xr:uid="{A8A6A2D3-8A83-4AF7-8CE5-75B77CBB7970}"/>
    <cellStyle name="Comma 3 3 3 7 5 2 2 2 2" xfId="48439" xr:uid="{F5C34172-1FEE-4015-836B-BB5F9BE4D3AE}"/>
    <cellStyle name="Comma 3 3 3 7 5 2 2 2 3" xfId="29536" xr:uid="{A0C375CC-31BE-4390-93D0-3685555B8FCF}"/>
    <cellStyle name="Comma 3 3 3 7 5 2 2 3" xfId="35049" xr:uid="{44C62A49-1ED6-453D-960C-79808F972003}"/>
    <cellStyle name="Comma 3 3 3 7 5 2 2 4" xfId="24284" xr:uid="{2F30126E-22D8-4746-BB38-2442AB3310B2}"/>
    <cellStyle name="Comma 3 3 3 7 5 2 3" xfId="4849" xr:uid="{03648447-81DF-43DA-BE3A-0C1D17AE4D50}"/>
    <cellStyle name="Comma 3 3 3 7 5 2 3 2" xfId="51065" xr:uid="{74A49154-EE74-49AC-8B19-42847AD467CD}"/>
    <cellStyle name="Comma 3 3 3 7 5 2 3 3" xfId="37675" xr:uid="{F7954F18-84A7-4364-9CD5-643E207FC01D}"/>
    <cellStyle name="Comma 3 3 3 7 5 2 3 4" xfId="26910" xr:uid="{5AD22281-66D0-4CB1-B461-F67AE2EEEBC0}"/>
    <cellStyle name="Comma 3 3 3 7 5 2 4" xfId="10100" xr:uid="{AF4B95D6-8D0F-4141-B162-DFE94B1F90B0}"/>
    <cellStyle name="Comma 3 3 3 7 5 2 4 2" xfId="53691" xr:uid="{72B139B3-6C1F-4026-8D9A-2CB7B06B632F}"/>
    <cellStyle name="Comma 3 3 3 7 5 2 4 3" xfId="40301" xr:uid="{D3C42FEF-A178-463B-8C99-3E30B1798E7C}"/>
    <cellStyle name="Comma 3 3 3 7 5 2 5" xfId="12726" xr:uid="{1911A8EA-A680-437D-9C1C-B77EC10CED45}"/>
    <cellStyle name="Comma 3 3 3 7 5 2 5 2" xfId="56316" xr:uid="{9A75BFDF-1D34-49B5-BE1D-D46C3934ECF7}"/>
    <cellStyle name="Comma 3 3 3 7 5 2 5 3" xfId="42926" xr:uid="{9261A419-EC49-498F-8E9F-77635CEE15AD}"/>
    <cellStyle name="Comma 3 3 3 7 5 2 6" xfId="15879" xr:uid="{58675DC4-ED4C-4168-83CA-9B780D029DCD}"/>
    <cellStyle name="Comma 3 3 3 7 5 2 6 2" xfId="45552" xr:uid="{7807D1D2-0D49-4ECF-AC2D-08EF5D7C65AE}"/>
    <cellStyle name="Comma 3 3 3 7 5 2 7" xfId="58942" xr:uid="{7EB8DD70-87DF-4FC6-B5E9-3D8AF394CED9}"/>
    <cellStyle name="Comma 3 3 3 7 5 2 8" xfId="61569" xr:uid="{5A6B04D8-0AB0-487B-A0D6-7EA8A3C57078}"/>
    <cellStyle name="Comma 3 3 3 7 5 2 9" xfId="32162" xr:uid="{8155542C-B78F-4451-AAB7-D6E9E615DD33}"/>
    <cellStyle name="Comma 3 3 3 7 5 3" xfId="6152" xr:uid="{33C75CBF-32E2-4B7D-9588-E92954E4ED59}"/>
    <cellStyle name="Comma 3 3 3 7 5 3 2" xfId="17710" xr:uid="{99E8C860-D17B-4D43-8AF9-4EDD05C659FE}"/>
    <cellStyle name="Comma 3 3 3 7 5 3 2 2" xfId="47117" xr:uid="{4146BE0B-1608-476A-AF27-49C5F681A558}"/>
    <cellStyle name="Comma 3 3 3 7 5 3 2 3" xfId="28214" xr:uid="{FBB5D872-D652-40C8-AA01-C2F723199AB7}"/>
    <cellStyle name="Comma 3 3 3 7 5 3 3" xfId="33727" xr:uid="{1A6FA797-0AC8-4662-AA3A-08D9BB8467DD}"/>
    <cellStyle name="Comma 3 3 3 7 5 3 4" xfId="22962" xr:uid="{6B01BAD6-3D87-48EE-B05B-4594C42EB361}"/>
    <cellStyle name="Comma 3 3 3 7 5 4" xfId="3527" xr:uid="{F776184D-9352-46D8-9640-0D594F71D540}"/>
    <cellStyle name="Comma 3 3 3 7 5 4 2" xfId="49743" xr:uid="{99652451-468C-4CBB-B80F-E03162326760}"/>
    <cellStyle name="Comma 3 3 3 7 5 4 3" xfId="36353" xr:uid="{C4516498-2189-45C1-9094-5531F521CF40}"/>
    <cellStyle name="Comma 3 3 3 7 5 4 4" xfId="25588" xr:uid="{4DA383F4-AAD6-4AFD-963E-D40ADC87994F}"/>
    <cellStyle name="Comma 3 3 3 7 5 5" xfId="8778" xr:uid="{5E3DF53E-F5DA-4FEC-871F-0BA1F9B12E1C}"/>
    <cellStyle name="Comma 3 3 3 7 5 5 2" xfId="52369" xr:uid="{6F1637EC-507E-4933-9587-D6009300A4A6}"/>
    <cellStyle name="Comma 3 3 3 7 5 5 3" xfId="38979" xr:uid="{826E6261-3839-49CB-979F-6C25E8A28D2B}"/>
    <cellStyle name="Comma 3 3 3 7 5 6" xfId="11404" xr:uid="{FE2A18FC-0430-424A-BCDC-A0527556DD39}"/>
    <cellStyle name="Comma 3 3 3 7 5 6 2" xfId="54994" xr:uid="{243DF1DC-7A2B-453B-B748-E96B0FD3D4AA}"/>
    <cellStyle name="Comma 3 3 3 7 5 6 3" xfId="41604" xr:uid="{BD112B31-9ECB-49DE-AEF0-D3E8CECC4F68}"/>
    <cellStyle name="Comma 3 3 3 7 5 7" xfId="14557" xr:uid="{9F5BE3B9-10C1-4847-86AE-ACE4AB65C0CF}"/>
    <cellStyle name="Comma 3 3 3 7 5 7 2" xfId="44230" xr:uid="{3F0B59DF-F627-4701-BF2E-33E91950FAC3}"/>
    <cellStyle name="Comma 3 3 3 7 5 8" xfId="57620" xr:uid="{19C78D0C-8BF7-4A7F-834F-12D4CDC5255D}"/>
    <cellStyle name="Comma 3 3 3 7 5 9" xfId="60247" xr:uid="{C0666153-3074-4B64-80E1-2E17DB38DF4F}"/>
    <cellStyle name="Comma 3 3 3 7 6" xfId="1179" xr:uid="{FB6AAF4E-3769-470C-9F56-536A8DD7DA7F}"/>
    <cellStyle name="Comma 3 3 3 7 6 10" xfId="20616" xr:uid="{BB5A3DFA-F82B-4918-8C3C-91D3222BC815}"/>
    <cellStyle name="Comma 3 3 3 7 6 2" xfId="6432" xr:uid="{4F03C3F8-9625-485F-BD20-7D801147EEBA}"/>
    <cellStyle name="Comma 3 3 3 7 6 2 2" xfId="17990" xr:uid="{0F340CE7-1CEE-44A3-B1E0-E45DF1607FD0}"/>
    <cellStyle name="Comma 3 3 3 7 6 2 2 2" xfId="47397" xr:uid="{CD2680F1-F826-4646-A88E-10781380E23D}"/>
    <cellStyle name="Comma 3 3 3 7 6 2 2 3" xfId="28494" xr:uid="{485DE298-6512-4381-A2DB-6FF1FBE3B668}"/>
    <cellStyle name="Comma 3 3 3 7 6 2 3" xfId="34007" xr:uid="{6B5F90A3-3349-4CBC-A092-3117FA730929}"/>
    <cellStyle name="Comma 3 3 3 7 6 2 4" xfId="23242" xr:uid="{0A776045-E4AD-45E9-B09B-44B1219E19FD}"/>
    <cellStyle name="Comma 3 3 3 7 6 3" xfId="3807" xr:uid="{0A5AACB6-C60E-4563-8BCD-C60FF86D6F7B}"/>
    <cellStyle name="Comma 3 3 3 7 6 3 2" xfId="50023" xr:uid="{13EA051E-5EA4-462F-8FB3-DFC0EAA84916}"/>
    <cellStyle name="Comma 3 3 3 7 6 3 3" xfId="36633" xr:uid="{F05191CB-C72B-4C29-8EA3-0A78D6E3337A}"/>
    <cellStyle name="Comma 3 3 3 7 6 3 4" xfId="25868" xr:uid="{18C9AD23-DFB5-46F8-BB41-1DB29C338BA6}"/>
    <cellStyle name="Comma 3 3 3 7 6 4" xfId="9058" xr:uid="{24B4F972-F05C-4935-96C9-4AE3BF9DB541}"/>
    <cellStyle name="Comma 3 3 3 7 6 4 2" xfId="52649" xr:uid="{D3BEF3F4-3F63-4CB9-82AF-ABD2959AC3CC}"/>
    <cellStyle name="Comma 3 3 3 7 6 4 3" xfId="39259" xr:uid="{66040899-D280-45EA-8A26-595D605427DA}"/>
    <cellStyle name="Comma 3 3 3 7 6 5" xfId="11684" xr:uid="{F855340F-2D4E-4663-A3DE-2B0B57477A8A}"/>
    <cellStyle name="Comma 3 3 3 7 6 5 2" xfId="55274" xr:uid="{E1015F4B-3954-4486-B1C5-CD38E92CE020}"/>
    <cellStyle name="Comma 3 3 3 7 6 5 3" xfId="41884" xr:uid="{D40A7BEB-DB7A-4871-A2DA-0255FCABE7FC}"/>
    <cellStyle name="Comma 3 3 3 7 6 6" xfId="14837" xr:uid="{6BE1369F-43D8-41D9-BAC3-ACF795D60EF5}"/>
    <cellStyle name="Comma 3 3 3 7 6 6 2" xfId="44510" xr:uid="{D392872D-62A4-41B7-B6BD-B5E347DEA0FC}"/>
    <cellStyle name="Comma 3 3 3 7 6 7" xfId="57900" xr:uid="{3560E113-C3AC-4EBC-BFE3-AB06DDD63B6B}"/>
    <cellStyle name="Comma 3 3 3 7 6 8" xfId="60527" xr:uid="{A9816B77-A9AC-4F35-B550-EDB761AF15B9}"/>
    <cellStyle name="Comma 3 3 3 7 6 9" xfId="31120" xr:uid="{FDC205FA-EC14-4AE8-A39A-46D7087686A5}"/>
    <cellStyle name="Comma 3 3 3 7 7" xfId="1442" xr:uid="{9DE5F7DA-607D-4DDF-984D-BADDE187956D}"/>
    <cellStyle name="Comma 3 3 3 7 7 10" xfId="20878" xr:uid="{16E3FF70-4E20-4280-997B-C2388A56DB5A}"/>
    <cellStyle name="Comma 3 3 3 7 7 2" xfId="6694" xr:uid="{8ABE1E49-36A4-430E-80AE-03F0F68ADF99}"/>
    <cellStyle name="Comma 3 3 3 7 7 2 2" xfId="18252" xr:uid="{E789FB81-C4E9-4DAE-845A-EBEEB2A3C9C2}"/>
    <cellStyle name="Comma 3 3 3 7 7 2 2 2" xfId="47659" xr:uid="{4D9F31FC-DEC7-4AF7-8028-8550463AB5C6}"/>
    <cellStyle name="Comma 3 3 3 7 7 2 2 3" xfId="28756" xr:uid="{2880DF6D-22E8-4E28-87F1-B3BCE53DFE58}"/>
    <cellStyle name="Comma 3 3 3 7 7 2 3" xfId="34269" xr:uid="{86C43EE6-4EDF-4528-86F0-51B7826666E9}"/>
    <cellStyle name="Comma 3 3 3 7 7 2 4" xfId="23504" xr:uid="{107079FF-FC90-4557-ACF8-6B901682071D}"/>
    <cellStyle name="Comma 3 3 3 7 7 3" xfId="4069" xr:uid="{C3A19FAE-AD8F-49C0-80C1-E0E053736AC6}"/>
    <cellStyle name="Comma 3 3 3 7 7 3 2" xfId="50285" xr:uid="{E3A37BF5-7916-484A-9778-FA4C1009CFB9}"/>
    <cellStyle name="Comma 3 3 3 7 7 3 3" xfId="36895" xr:uid="{BC3C7C63-6E89-405B-B591-5890A0BF4740}"/>
    <cellStyle name="Comma 3 3 3 7 7 3 4" xfId="26130" xr:uid="{9AA263F0-820A-4712-BBBD-12184CAB8986}"/>
    <cellStyle name="Comma 3 3 3 7 7 4" xfId="9320" xr:uid="{B2879F55-DD99-4D6C-9B4E-09A553649CB2}"/>
    <cellStyle name="Comma 3 3 3 7 7 4 2" xfId="52911" xr:uid="{B15E3083-D6F2-44D8-9874-DDFF595C8781}"/>
    <cellStyle name="Comma 3 3 3 7 7 4 3" xfId="39521" xr:uid="{6124D742-ED2F-44CB-B9D6-5AAD712061C6}"/>
    <cellStyle name="Comma 3 3 3 7 7 5" xfId="11946" xr:uid="{DE9E019B-2EF9-4841-BE8E-40FB08D0688B}"/>
    <cellStyle name="Comma 3 3 3 7 7 5 2" xfId="55536" xr:uid="{E71A3AA6-F365-4481-A177-8E76E0C27775}"/>
    <cellStyle name="Comma 3 3 3 7 7 5 3" xfId="42146" xr:uid="{5788512B-BCEB-4267-A958-169E8EC715CE}"/>
    <cellStyle name="Comma 3 3 3 7 7 6" xfId="15099" xr:uid="{9A0A50D9-86D9-4226-9743-4ED2E6868548}"/>
    <cellStyle name="Comma 3 3 3 7 7 6 2" xfId="44772" xr:uid="{E6415C84-70AC-4DA3-849E-7CA454618B51}"/>
    <cellStyle name="Comma 3 3 3 7 7 7" xfId="58162" xr:uid="{8D6BD898-8B51-4600-B2CC-F766253E58DA}"/>
    <cellStyle name="Comma 3 3 3 7 7 8" xfId="60789" xr:uid="{8F0B0B0B-9B01-4ED1-9EB8-46EEFE8B7210}"/>
    <cellStyle name="Comma 3 3 3 7 7 9" xfId="31382" xr:uid="{966493AE-54E2-491B-A95D-06856E6A503D}"/>
    <cellStyle name="Comma 3 3 3 7 8" xfId="2485" xr:uid="{546B970E-4E56-463B-963E-76F2CC6E9699}"/>
    <cellStyle name="Comma 3 3 3 7 8 10" xfId="21920" xr:uid="{0B36711B-BC82-475E-BEE4-E47C743DBB71}"/>
    <cellStyle name="Comma 3 3 3 7 8 2" xfId="7736" xr:uid="{50C76BD8-2F29-434F-BE2C-C6E3C6199062}"/>
    <cellStyle name="Comma 3 3 3 7 8 2 2" xfId="19294" xr:uid="{93404A4C-51A5-43B2-9707-A524847EB063}"/>
    <cellStyle name="Comma 3 3 3 7 8 2 2 2" xfId="48701" xr:uid="{827D1F34-D94A-419B-9480-D49F48A61258}"/>
    <cellStyle name="Comma 3 3 3 7 8 2 2 3" xfId="29798" xr:uid="{B433FDFB-A1D8-4B3D-A4D1-C25C5B28E470}"/>
    <cellStyle name="Comma 3 3 3 7 8 2 3" xfId="35311" xr:uid="{F31B6DA9-89FF-43E6-895A-9FB14CAEA6FF}"/>
    <cellStyle name="Comma 3 3 3 7 8 2 4" xfId="24546" xr:uid="{F171B662-57D2-4F14-BE73-B6649BBBB3C1}"/>
    <cellStyle name="Comma 3 3 3 7 8 3" xfId="5111" xr:uid="{9D9BB658-EAD3-4BE6-A638-C24D28F9A00A}"/>
    <cellStyle name="Comma 3 3 3 7 8 3 2" xfId="51327" xr:uid="{94D3413C-6506-4896-B3BC-AEA04F789F74}"/>
    <cellStyle name="Comma 3 3 3 7 8 3 3" xfId="37937" xr:uid="{A2847DC3-27EF-47A5-90B7-B5FDA005864A}"/>
    <cellStyle name="Comma 3 3 3 7 8 3 4" xfId="27172" xr:uid="{20EA8C4B-F667-41D3-A153-F101C5E77ED1}"/>
    <cellStyle name="Comma 3 3 3 7 8 4" xfId="10362" xr:uid="{AF257DEB-8EEE-41DF-BF1E-EB4EF0ABE68C}"/>
    <cellStyle name="Comma 3 3 3 7 8 4 2" xfId="53953" xr:uid="{AC6B5AB2-ADC8-48D8-A281-00871B342BB4}"/>
    <cellStyle name="Comma 3 3 3 7 8 4 3" xfId="40563" xr:uid="{BDFF30CE-5F24-4CFE-91C6-24912C2763B5}"/>
    <cellStyle name="Comma 3 3 3 7 8 5" xfId="12988" xr:uid="{D3EB5D13-6696-465C-BF49-3EA522AB415D}"/>
    <cellStyle name="Comma 3 3 3 7 8 5 2" xfId="56578" xr:uid="{EC05C6E9-E358-4333-B1B8-C6EF759FBC92}"/>
    <cellStyle name="Comma 3 3 3 7 8 5 3" xfId="43188" xr:uid="{133119D1-FB91-4531-9B88-5743E6453CA9}"/>
    <cellStyle name="Comma 3 3 3 7 8 6" xfId="16141" xr:uid="{5E51EE6E-266F-4C22-81AB-E85E06D971A2}"/>
    <cellStyle name="Comma 3 3 3 7 8 6 2" xfId="45814" xr:uid="{FE1A705D-4664-4298-B472-D6CECB21979D}"/>
    <cellStyle name="Comma 3 3 3 7 8 7" xfId="59204" xr:uid="{21E53CAA-E644-4633-96E7-F46742801DDF}"/>
    <cellStyle name="Comma 3 3 3 7 8 8" xfId="61831" xr:uid="{DC32FFAB-808B-42E2-BF8A-5934B389263A}"/>
    <cellStyle name="Comma 3 3 3 7 8 9" xfId="32424" xr:uid="{C45916FE-E59F-4DA0-9F5D-E9131121755A}"/>
    <cellStyle name="Comma 3 3 3 7 9" xfId="5372" xr:uid="{AF1C7AB2-8371-4FCD-9DEA-211D33EE58D3}"/>
    <cellStyle name="Comma 3 3 3 7 9 2" xfId="16930" xr:uid="{445B9F86-FCB4-42C1-A514-6BEC039072D1}"/>
    <cellStyle name="Comma 3 3 3 7 9 2 2" xfId="46076" xr:uid="{4E01E96C-8BA7-461B-8577-22B7C8954CD7}"/>
    <cellStyle name="Comma 3 3 3 7 9 2 3" xfId="27434" xr:uid="{E5AAA508-F724-4852-98F4-E77CFFD2AAD3}"/>
    <cellStyle name="Comma 3 3 3 7 9 3" xfId="13777" xr:uid="{86EE6636-3642-4625-ADE4-2B20201AE978}"/>
    <cellStyle name="Comma 3 3 3 7 9 3 2" xfId="32686" xr:uid="{ACF6243E-C446-4F9B-AA79-E14349ED4FBF}"/>
    <cellStyle name="Comma 3 3 3 7 9 4" xfId="22182" xr:uid="{4E1C6F06-DB8A-432C-9C2B-89193AB61C6C}"/>
    <cellStyle name="Comma 3 3 3 8" xfId="144" xr:uid="{00000000-0005-0000-0000-000055010000}"/>
    <cellStyle name="Comma 3 3 3 8 10" xfId="8024" xr:uid="{8E8C9E7D-F656-4FE2-8006-779C2E562C04}"/>
    <cellStyle name="Comma 3 3 3 8 10 2" xfId="48989" xr:uid="{E8CCC6AC-2E44-4925-B785-1E31D87A7D0A}"/>
    <cellStyle name="Comma 3 3 3 8 10 3" xfId="35599" xr:uid="{588D6F95-7861-4AEA-B8B5-2706BA1A60A8}"/>
    <cellStyle name="Comma 3 3 3 8 11" xfId="10650" xr:uid="{B7819E52-182A-4A1F-9CEA-21F8AB554152}"/>
    <cellStyle name="Comma 3 3 3 8 11 2" xfId="51615" xr:uid="{AEF99E81-9105-4179-A87C-E4D3153C5341}"/>
    <cellStyle name="Comma 3 3 3 8 11 3" xfId="38225" xr:uid="{6341CA81-A863-42DA-A3B9-C7A4566195D2}"/>
    <cellStyle name="Comma 3 3 3 8 12" xfId="13275" xr:uid="{98D27587-A802-43D5-AADA-0486D8AE36DF}"/>
    <cellStyle name="Comma 3 3 3 8 12 2" xfId="54240" xr:uid="{AED024FD-2FD2-4D40-B6AF-DF9439A33E0D}"/>
    <cellStyle name="Comma 3 3 3 8 12 3" xfId="40850" xr:uid="{6AF493B0-BE70-433E-A6D7-5EA38B0C2EC9}"/>
    <cellStyle name="Comma 3 3 3 8 13" xfId="43476" xr:uid="{E720C6EE-8FA2-4690-9C82-F678C1195809}"/>
    <cellStyle name="Comma 3 3 3 8 14" xfId="56866" xr:uid="{02B23D39-BF8E-4BB6-9FD4-8F15A582BA83}"/>
    <cellStyle name="Comma 3 3 3 8 15" xfId="59493" xr:uid="{5995701B-AB0C-4982-BE15-1ADA7337D192}"/>
    <cellStyle name="Comma 3 3 3 8 16" xfId="30086" xr:uid="{262F9A7C-D539-4CDC-B3BC-5A76282B3857}"/>
    <cellStyle name="Comma 3 3 3 8 17" xfId="19582" xr:uid="{D60A975B-53B4-4AA9-A659-300B782DE7A2}"/>
    <cellStyle name="Comma 3 3 3 8 2" xfId="405" xr:uid="{00000000-0005-0000-0000-000056010000}"/>
    <cellStyle name="Comma 3 3 3 8 2 10" xfId="30346" xr:uid="{D25B2C2F-C9B8-4B9F-9A26-2551821BAC0A}"/>
    <cellStyle name="Comma 3 3 3 8 2 11" xfId="19842" xr:uid="{5A3917DF-B0BA-4BB9-8369-56F7329D5807}"/>
    <cellStyle name="Comma 3 3 3 8 2 2" xfId="1728" xr:uid="{8CA09642-8361-4565-8596-E20BEC39C8A0}"/>
    <cellStyle name="Comma 3 3 3 8 2 2 10" xfId="21164" xr:uid="{234C0402-F54F-4D22-837F-C102F8110128}"/>
    <cellStyle name="Comma 3 3 3 8 2 2 2" xfId="6980" xr:uid="{E1A27DFF-1ED0-4B1A-AC97-447A68EEE14C}"/>
    <cellStyle name="Comma 3 3 3 8 2 2 2 2" xfId="18538" xr:uid="{4296129B-BB5F-4B6A-84A1-7A558A59EB2E}"/>
    <cellStyle name="Comma 3 3 3 8 2 2 2 2 2" xfId="47945" xr:uid="{EE39B951-FB61-472D-B6FC-E69840C9BB2C}"/>
    <cellStyle name="Comma 3 3 3 8 2 2 2 2 3" xfId="29042" xr:uid="{8002889F-D5A0-48FC-AAE8-7A8633AE725C}"/>
    <cellStyle name="Comma 3 3 3 8 2 2 2 3" xfId="34555" xr:uid="{DC5F02F3-5576-4BE4-92DF-B751F82489D9}"/>
    <cellStyle name="Comma 3 3 3 8 2 2 2 4" xfId="23790" xr:uid="{4D443731-69F1-4D8A-A385-FFB096A2FD9B}"/>
    <cellStyle name="Comma 3 3 3 8 2 2 3" xfId="4355" xr:uid="{5B96AAB8-8672-43C1-A0F2-FE4E2D1F3FBA}"/>
    <cellStyle name="Comma 3 3 3 8 2 2 3 2" xfId="50571" xr:uid="{70E6FC5C-B66A-4DCB-A48E-422EBA097BD2}"/>
    <cellStyle name="Comma 3 3 3 8 2 2 3 3" xfId="37181" xr:uid="{ADF17FDB-EC09-48AC-9C0B-CED8D5A8B1D2}"/>
    <cellStyle name="Comma 3 3 3 8 2 2 3 4" xfId="26416" xr:uid="{9FFCF9C9-D7AE-4A1D-83BC-DC968A18D55F}"/>
    <cellStyle name="Comma 3 3 3 8 2 2 4" xfId="9606" xr:uid="{4335AE87-471C-48CF-88BB-722B709D1E45}"/>
    <cellStyle name="Comma 3 3 3 8 2 2 4 2" xfId="53197" xr:uid="{99533CAD-F068-4D10-B60C-09E7677A8FFC}"/>
    <cellStyle name="Comma 3 3 3 8 2 2 4 3" xfId="39807" xr:uid="{7EED27D5-8D25-42D2-8BF3-90742739A07E}"/>
    <cellStyle name="Comma 3 3 3 8 2 2 5" xfId="12232" xr:uid="{B43767E3-3E6A-446E-BD7D-B77B5C97B367}"/>
    <cellStyle name="Comma 3 3 3 8 2 2 5 2" xfId="55822" xr:uid="{D995A316-8949-48B9-8F13-6E9990E8274A}"/>
    <cellStyle name="Comma 3 3 3 8 2 2 5 3" xfId="42432" xr:uid="{4C33CC75-607B-477F-BB67-3C125BDA12AC}"/>
    <cellStyle name="Comma 3 3 3 8 2 2 6" xfId="15385" xr:uid="{C9AEE4E6-748F-4165-9927-AFBC0098A65E}"/>
    <cellStyle name="Comma 3 3 3 8 2 2 6 2" xfId="45058" xr:uid="{73D2B194-C1C1-47C7-9B93-6C2FF66444E4}"/>
    <cellStyle name="Comma 3 3 3 8 2 2 7" xfId="58448" xr:uid="{DF2B775F-C16E-40A0-B697-69E69F10E8D9}"/>
    <cellStyle name="Comma 3 3 3 8 2 2 8" xfId="61075" xr:uid="{485F509D-A431-434B-B513-3A48BB709BD7}"/>
    <cellStyle name="Comma 3 3 3 8 2 2 9" xfId="31668" xr:uid="{0DDCFB1F-1123-49F2-A516-B4B86D7F2FD4}"/>
    <cellStyle name="Comma 3 3 3 8 2 3" xfId="5658" xr:uid="{837BF1BF-AA2F-4C25-B7E5-64C5E6494211}"/>
    <cellStyle name="Comma 3 3 3 8 2 3 2" xfId="17216" xr:uid="{266AC882-091D-4DAF-8E5D-0FB0AC0EF1A2}"/>
    <cellStyle name="Comma 3 3 3 8 2 3 2 2" xfId="46623" xr:uid="{6D077E3D-B059-4469-AB5E-E35BCD171D23}"/>
    <cellStyle name="Comma 3 3 3 8 2 3 2 3" xfId="27720" xr:uid="{B86471C9-F60B-4264-B5FC-302DAFF055DF}"/>
    <cellStyle name="Comma 3 3 3 8 2 3 3" xfId="14063" xr:uid="{0DC2045C-86D5-488A-AD84-08DBFD3B8774}"/>
    <cellStyle name="Comma 3 3 3 8 2 3 3 2" xfId="33233" xr:uid="{6F59995F-A0A4-400A-94B0-2AD695085092}"/>
    <cellStyle name="Comma 3 3 3 8 2 3 4" xfId="22468" xr:uid="{99C345D6-D175-477F-9C13-2FE9D6289EAE}"/>
    <cellStyle name="Comma 3 3 3 8 2 4" xfId="3033" xr:uid="{6B3A0663-7037-4513-A20E-9255DCF87757}"/>
    <cellStyle name="Comma 3 3 3 8 2 4 2" xfId="16688" xr:uid="{BF175378-FDFB-4A2A-8F25-256A33825B09}"/>
    <cellStyle name="Comma 3 3 3 8 2 4 2 2" xfId="49249" xr:uid="{E423D1E1-52BD-47B5-8BA0-C2948F761304}"/>
    <cellStyle name="Comma 3 3 3 8 2 4 3" xfId="35859" xr:uid="{A0D52390-9207-47E6-AF0B-77144F437A42}"/>
    <cellStyle name="Comma 3 3 3 8 2 4 4" xfId="25094" xr:uid="{E0BB5426-CB9B-4076-815B-2AD4500DB870}"/>
    <cellStyle name="Comma 3 3 3 8 2 5" xfId="8284" xr:uid="{83FD16BD-5E03-4044-A9C7-1CA599E5551D}"/>
    <cellStyle name="Comma 3 3 3 8 2 5 2" xfId="51875" xr:uid="{CEA5FDF2-AC2C-47B2-A52B-4E43175E3057}"/>
    <cellStyle name="Comma 3 3 3 8 2 5 3" xfId="38485" xr:uid="{72CDF93A-4CBD-42DB-AEC1-4984AD71C5AF}"/>
    <cellStyle name="Comma 3 3 3 8 2 6" xfId="10910" xr:uid="{9B76FD4C-FA2B-450D-9CA9-34DA90FE72FE}"/>
    <cellStyle name="Comma 3 3 3 8 2 6 2" xfId="54500" xr:uid="{938F9E93-C9E8-4CE2-B819-9B9F49027562}"/>
    <cellStyle name="Comma 3 3 3 8 2 6 3" xfId="41110" xr:uid="{39A5769F-5F06-47D6-9F23-948B782D6BDB}"/>
    <cellStyle name="Comma 3 3 3 8 2 7" xfId="13535" xr:uid="{1DA3D30C-D062-4373-9C77-53917F853329}"/>
    <cellStyle name="Comma 3 3 3 8 2 7 2" xfId="43736" xr:uid="{9B30D320-28FC-46BC-8083-AC75216A6FA7}"/>
    <cellStyle name="Comma 3 3 3 8 2 8" xfId="57126" xr:uid="{5E85FCC8-5A1A-45D0-B11F-1ECB5641DFCB}"/>
    <cellStyle name="Comma 3 3 3 8 2 9" xfId="59753" xr:uid="{857328D3-9349-4D18-8CAA-5C5ACBC40089}"/>
    <cellStyle name="Comma 3 3 3 8 3" xfId="665" xr:uid="{00000000-0005-0000-0000-000057010000}"/>
    <cellStyle name="Comma 3 3 3 8 3 10" xfId="30606" xr:uid="{2D830630-3B5D-41C8-AACA-E74E842821BA}"/>
    <cellStyle name="Comma 3 3 3 8 3 11" xfId="20102" xr:uid="{FCDF5C8F-D1D7-4DA8-9745-7679287C4751}"/>
    <cellStyle name="Comma 3 3 3 8 3 2" xfId="1988" xr:uid="{8EE92793-2A09-4AD9-885A-F466DBEA0835}"/>
    <cellStyle name="Comma 3 3 3 8 3 2 10" xfId="21424" xr:uid="{F883E62C-60F1-4C84-8F7C-2FB2821957A8}"/>
    <cellStyle name="Comma 3 3 3 8 3 2 2" xfId="7240" xr:uid="{B0C2AD5B-47CA-45F0-9D93-3760A54B49C1}"/>
    <cellStyle name="Comma 3 3 3 8 3 2 2 2" xfId="18798" xr:uid="{48AE2529-7059-488C-9B89-7714137797C1}"/>
    <cellStyle name="Comma 3 3 3 8 3 2 2 2 2" xfId="48205" xr:uid="{ABD6F6F2-9CD8-4124-AA2F-63955F2DC2DC}"/>
    <cellStyle name="Comma 3 3 3 8 3 2 2 2 3" xfId="29302" xr:uid="{B18E7858-BD35-43E1-88CA-898B6B5E757C}"/>
    <cellStyle name="Comma 3 3 3 8 3 2 2 3" xfId="34815" xr:uid="{FB6248AD-5389-4B98-9AB2-DBC24A1F31B9}"/>
    <cellStyle name="Comma 3 3 3 8 3 2 2 4" xfId="24050" xr:uid="{93EF23C0-C398-44A8-B4CC-83B2928C6C4A}"/>
    <cellStyle name="Comma 3 3 3 8 3 2 3" xfId="4615" xr:uid="{B3FE3F1A-2376-4CA4-AF3B-8221F10064B3}"/>
    <cellStyle name="Comma 3 3 3 8 3 2 3 2" xfId="50831" xr:uid="{E121E02B-2729-4981-9D0E-AFAABC9B80E6}"/>
    <cellStyle name="Comma 3 3 3 8 3 2 3 3" xfId="37441" xr:uid="{274B0516-1A8F-4453-894A-C722E3C4F88B}"/>
    <cellStyle name="Comma 3 3 3 8 3 2 3 4" xfId="26676" xr:uid="{24A1F54C-C6E0-4DCB-9EC7-9C6CE576F6EE}"/>
    <cellStyle name="Comma 3 3 3 8 3 2 4" xfId="9866" xr:uid="{1D3C5A65-6EBF-4EAC-958B-2B6543EEB2BD}"/>
    <cellStyle name="Comma 3 3 3 8 3 2 4 2" xfId="53457" xr:uid="{795D7C72-AC42-4C75-82B5-CEB54C58E7B6}"/>
    <cellStyle name="Comma 3 3 3 8 3 2 4 3" xfId="40067" xr:uid="{904CCEA4-FABB-4E2E-8E91-362E67997CF8}"/>
    <cellStyle name="Comma 3 3 3 8 3 2 5" xfId="12492" xr:uid="{0F6FB26E-D4E0-4136-808B-5B4E3FB8BE3A}"/>
    <cellStyle name="Comma 3 3 3 8 3 2 5 2" xfId="56082" xr:uid="{15C41AE6-95A6-41EB-8673-57BA007CE089}"/>
    <cellStyle name="Comma 3 3 3 8 3 2 5 3" xfId="42692" xr:uid="{B9341DAD-3F0A-4FE7-B598-900632DD4756}"/>
    <cellStyle name="Comma 3 3 3 8 3 2 6" xfId="15645" xr:uid="{C72529AC-1829-4EAE-8940-64E0EACB5A8C}"/>
    <cellStyle name="Comma 3 3 3 8 3 2 6 2" xfId="45318" xr:uid="{5AC16219-78F3-4E97-A468-65DDFEB12E38}"/>
    <cellStyle name="Comma 3 3 3 8 3 2 7" xfId="58708" xr:uid="{F571B843-5228-4301-9DB5-AF60295112DF}"/>
    <cellStyle name="Comma 3 3 3 8 3 2 8" xfId="61335" xr:uid="{A233F415-C412-4A3F-A0F0-02C4B1CF7F47}"/>
    <cellStyle name="Comma 3 3 3 8 3 2 9" xfId="31928" xr:uid="{DBF4C079-4518-49D7-B5E9-51CD0288483A}"/>
    <cellStyle name="Comma 3 3 3 8 3 3" xfId="5918" xr:uid="{BF648676-444A-44D9-AE59-B13F73B190DC}"/>
    <cellStyle name="Comma 3 3 3 8 3 3 2" xfId="17476" xr:uid="{0D5742DB-EE46-429C-802A-E270907BCCDD}"/>
    <cellStyle name="Comma 3 3 3 8 3 3 2 2" xfId="46883" xr:uid="{1DC6156E-B8C4-457A-859A-EBB32D72F39C}"/>
    <cellStyle name="Comma 3 3 3 8 3 3 2 3" xfId="27980" xr:uid="{AA8FF5CA-BC0C-4386-9A58-4D40018E40DC}"/>
    <cellStyle name="Comma 3 3 3 8 3 3 3" xfId="33493" xr:uid="{6509C469-9D4B-4903-B209-009F6D17146E}"/>
    <cellStyle name="Comma 3 3 3 8 3 3 4" xfId="22728" xr:uid="{6B7DDCD6-AC3E-4F25-BC27-37CE9E03C25E}"/>
    <cellStyle name="Comma 3 3 3 8 3 4" xfId="3293" xr:uid="{495CA81F-61BE-4501-A5B6-076E64301CDE}"/>
    <cellStyle name="Comma 3 3 3 8 3 4 2" xfId="49509" xr:uid="{68CBD42E-CF4C-41EC-8353-1703D05AE713}"/>
    <cellStyle name="Comma 3 3 3 8 3 4 3" xfId="36119" xr:uid="{466206F6-44DF-40D8-B451-4F43C9EC3D96}"/>
    <cellStyle name="Comma 3 3 3 8 3 4 4" xfId="25354" xr:uid="{D115A5D5-88DB-4558-BF5B-8CFE56173D60}"/>
    <cellStyle name="Comma 3 3 3 8 3 5" xfId="8544" xr:uid="{60F3419A-91E1-4F58-8EEA-404A7D25A85D}"/>
    <cellStyle name="Comma 3 3 3 8 3 5 2" xfId="52135" xr:uid="{2FE9ADCC-53BA-4E6F-BCEA-7F67E7B562A1}"/>
    <cellStyle name="Comma 3 3 3 8 3 5 3" xfId="38745" xr:uid="{D9A525D0-DFD8-4AA5-9932-DB395B302382}"/>
    <cellStyle name="Comma 3 3 3 8 3 6" xfId="11170" xr:uid="{902DE21A-A98B-40BC-B006-0E667B8A706C}"/>
    <cellStyle name="Comma 3 3 3 8 3 6 2" xfId="54760" xr:uid="{F5E827FF-AEC2-4A5C-839B-563CD77B355A}"/>
    <cellStyle name="Comma 3 3 3 8 3 6 3" xfId="41370" xr:uid="{9BE73F21-A30C-42A0-8731-BD3D24EF5BC3}"/>
    <cellStyle name="Comma 3 3 3 8 3 7" xfId="14323" xr:uid="{08711992-8EDD-479D-93F1-6C5639EF0CBD}"/>
    <cellStyle name="Comma 3 3 3 8 3 7 2" xfId="43996" xr:uid="{49F9DA78-3AF5-4B79-B49A-B11956ECAA0D}"/>
    <cellStyle name="Comma 3 3 3 8 3 8" xfId="57386" xr:uid="{93D695FA-9899-42EF-9B42-106259D8374C}"/>
    <cellStyle name="Comma 3 3 3 8 3 9" xfId="60013" xr:uid="{BAEABDF9-294E-49EF-B791-20FE4F26B5C5}"/>
    <cellStyle name="Comma 3 3 3 8 4" xfId="925" xr:uid="{00000000-0005-0000-0000-000058010000}"/>
    <cellStyle name="Comma 3 3 3 8 4 10" xfId="30866" xr:uid="{4F0AD426-1B29-4020-95BA-710EDE842855}"/>
    <cellStyle name="Comma 3 3 3 8 4 11" xfId="20362" xr:uid="{0CC1BABB-37F7-4D06-842F-99849F921449}"/>
    <cellStyle name="Comma 3 3 3 8 4 2" xfId="2248" xr:uid="{945D11D1-3B13-4C2A-BB5E-B5921BEA15AC}"/>
    <cellStyle name="Comma 3 3 3 8 4 2 10" xfId="21684" xr:uid="{D8D8C0E9-1408-42D4-BC05-954FEBEA2D53}"/>
    <cellStyle name="Comma 3 3 3 8 4 2 2" xfId="7500" xr:uid="{FFA8A795-099B-4620-A2AF-15A5A7D84D1B}"/>
    <cellStyle name="Comma 3 3 3 8 4 2 2 2" xfId="19058" xr:uid="{BF92B36F-BAF9-4838-9A23-9A5FD1E2BC5F}"/>
    <cellStyle name="Comma 3 3 3 8 4 2 2 2 2" xfId="48465" xr:uid="{26F8EE44-B42F-4778-8E0E-BB8F607802E9}"/>
    <cellStyle name="Comma 3 3 3 8 4 2 2 2 3" xfId="29562" xr:uid="{C4EF4995-45DE-481A-9681-FFA3B1C25DB7}"/>
    <cellStyle name="Comma 3 3 3 8 4 2 2 3" xfId="35075" xr:uid="{7EF4554A-2D20-47AD-94EC-302103F1CFA0}"/>
    <cellStyle name="Comma 3 3 3 8 4 2 2 4" xfId="24310" xr:uid="{45592A9F-43D6-4971-961D-05C6096D5FDB}"/>
    <cellStyle name="Comma 3 3 3 8 4 2 3" xfId="4875" xr:uid="{530072F9-2B50-426E-BE89-15A39653327C}"/>
    <cellStyle name="Comma 3 3 3 8 4 2 3 2" xfId="51091" xr:uid="{0EC20DC5-BEE2-4795-98FA-2CE0ED3804F5}"/>
    <cellStyle name="Comma 3 3 3 8 4 2 3 3" xfId="37701" xr:uid="{94020142-7247-4BBA-85C0-8949A6F9C87F}"/>
    <cellStyle name="Comma 3 3 3 8 4 2 3 4" xfId="26936" xr:uid="{26A1F216-28DF-493A-93DC-03B64D2C8407}"/>
    <cellStyle name="Comma 3 3 3 8 4 2 4" xfId="10126" xr:uid="{1E16BAD9-B9AA-4645-8325-F4895A247745}"/>
    <cellStyle name="Comma 3 3 3 8 4 2 4 2" xfId="53717" xr:uid="{6DEC4038-C639-44FF-964E-3CEB929C140A}"/>
    <cellStyle name="Comma 3 3 3 8 4 2 4 3" xfId="40327" xr:uid="{18D6B068-2687-493A-9B7B-CA869B049480}"/>
    <cellStyle name="Comma 3 3 3 8 4 2 5" xfId="12752" xr:uid="{A376838A-1847-4F47-B482-E6FA40AF9C3F}"/>
    <cellStyle name="Comma 3 3 3 8 4 2 5 2" xfId="56342" xr:uid="{60775E73-226C-46BD-AB87-F9DF12816155}"/>
    <cellStyle name="Comma 3 3 3 8 4 2 5 3" xfId="42952" xr:uid="{E6F1DDFE-5EF5-43B8-9511-82941FD91616}"/>
    <cellStyle name="Comma 3 3 3 8 4 2 6" xfId="15905" xr:uid="{A28BCBE4-F6C2-4BD2-B282-55E009C6C77E}"/>
    <cellStyle name="Comma 3 3 3 8 4 2 6 2" xfId="45578" xr:uid="{70196E35-8943-4AF3-B058-D70795E408DB}"/>
    <cellStyle name="Comma 3 3 3 8 4 2 7" xfId="58968" xr:uid="{D41FDD85-B6E1-42B0-8733-247956A912CB}"/>
    <cellStyle name="Comma 3 3 3 8 4 2 8" xfId="61595" xr:uid="{0408F433-230A-4B6E-8667-C0B2567BA0EC}"/>
    <cellStyle name="Comma 3 3 3 8 4 2 9" xfId="32188" xr:uid="{BC4482FD-CB36-4213-B192-66BCD1C719FE}"/>
    <cellStyle name="Comma 3 3 3 8 4 3" xfId="6178" xr:uid="{1D9C1FD5-8C87-4743-881F-23944B907E47}"/>
    <cellStyle name="Comma 3 3 3 8 4 3 2" xfId="17736" xr:uid="{71EF7CC7-3CAB-46D4-B6F6-1D96FBA4397F}"/>
    <cellStyle name="Comma 3 3 3 8 4 3 2 2" xfId="47143" xr:uid="{464F061F-FF5B-4789-8230-E94F090E3605}"/>
    <cellStyle name="Comma 3 3 3 8 4 3 2 3" xfId="28240" xr:uid="{78B58FCB-54C8-47EA-8271-7491268838C7}"/>
    <cellStyle name="Comma 3 3 3 8 4 3 3" xfId="33753" xr:uid="{5A00B010-EECF-42B4-BF1E-D8FE1766A8EF}"/>
    <cellStyle name="Comma 3 3 3 8 4 3 4" xfId="22988" xr:uid="{A0BD9E92-1671-4DF3-A633-B1A8B496D83B}"/>
    <cellStyle name="Comma 3 3 3 8 4 4" xfId="3553" xr:uid="{4BDD497E-72C0-44BC-B8FD-CDBEE9C8C753}"/>
    <cellStyle name="Comma 3 3 3 8 4 4 2" xfId="49769" xr:uid="{8ADA19E5-038C-4538-8583-E6E3B5F6F512}"/>
    <cellStyle name="Comma 3 3 3 8 4 4 3" xfId="36379" xr:uid="{787CBBBB-BED2-4300-ADD3-36FDF83DA469}"/>
    <cellStyle name="Comma 3 3 3 8 4 4 4" xfId="25614" xr:uid="{3AAEE999-D73D-41C2-B810-5566A7834F5B}"/>
    <cellStyle name="Comma 3 3 3 8 4 5" xfId="8804" xr:uid="{AA901541-A76B-458D-8EF3-8FA39F5FC430}"/>
    <cellStyle name="Comma 3 3 3 8 4 5 2" xfId="52395" xr:uid="{616BC837-A542-41F3-9175-698D337C60F5}"/>
    <cellStyle name="Comma 3 3 3 8 4 5 3" xfId="39005" xr:uid="{14D80BCA-4A6A-4CFF-ABCC-83992733F6E5}"/>
    <cellStyle name="Comma 3 3 3 8 4 6" xfId="11430" xr:uid="{640F6ADA-41DD-46A3-A5FF-DF1E1EE7E922}"/>
    <cellStyle name="Comma 3 3 3 8 4 6 2" xfId="55020" xr:uid="{1F49E828-4656-4CA4-9E8E-F80C01F43620}"/>
    <cellStyle name="Comma 3 3 3 8 4 6 3" xfId="41630" xr:uid="{D6C90BB6-35E2-4D2B-B7ED-B55AC85BBD5A}"/>
    <cellStyle name="Comma 3 3 3 8 4 7" xfId="14583" xr:uid="{536AEDCE-A0E1-4C1D-B6BB-8D7FBC0609E7}"/>
    <cellStyle name="Comma 3 3 3 8 4 7 2" xfId="44256" xr:uid="{ADE7C682-E46E-4B9B-BE74-A052A2A2AF34}"/>
    <cellStyle name="Comma 3 3 3 8 4 8" xfId="57646" xr:uid="{9EBCBBED-8B7E-4984-9187-CD1EC3A836C5}"/>
    <cellStyle name="Comma 3 3 3 8 4 9" xfId="60273" xr:uid="{8BE41FC1-12EE-4B5B-8158-5279F31A31C2}"/>
    <cellStyle name="Comma 3 3 3 8 5" xfId="1205" xr:uid="{B97BD7E8-40C3-429C-9368-DD541FA9FB98}"/>
    <cellStyle name="Comma 3 3 3 8 5 10" xfId="20642" xr:uid="{D2364FF6-3BF8-47FC-AF0C-F70730B9B5AC}"/>
    <cellStyle name="Comma 3 3 3 8 5 2" xfId="6458" xr:uid="{A336291F-6F2B-429E-A33A-B1F2F82DDBC3}"/>
    <cellStyle name="Comma 3 3 3 8 5 2 2" xfId="18016" xr:uid="{C7B9CE23-4CF3-4D00-A21C-D39BB922701C}"/>
    <cellStyle name="Comma 3 3 3 8 5 2 2 2" xfId="47423" xr:uid="{B8DC8723-CEB1-4393-B474-88A8E80E687A}"/>
    <cellStyle name="Comma 3 3 3 8 5 2 2 3" xfId="28520" xr:uid="{45A6E87A-0F13-4213-82BF-FA0D91751532}"/>
    <cellStyle name="Comma 3 3 3 8 5 2 3" xfId="34033" xr:uid="{7D21E63F-BB83-496B-ABE1-3EDAE2C88E4A}"/>
    <cellStyle name="Comma 3 3 3 8 5 2 4" xfId="23268" xr:uid="{E5DE4D7A-A1EA-4C3D-A732-32C306015A88}"/>
    <cellStyle name="Comma 3 3 3 8 5 3" xfId="3833" xr:uid="{AEB5D384-0BCF-4D25-A513-F27400419950}"/>
    <cellStyle name="Comma 3 3 3 8 5 3 2" xfId="50049" xr:uid="{88E9FFCF-9339-4ACE-A3C6-7A37ABD3ABE3}"/>
    <cellStyle name="Comma 3 3 3 8 5 3 3" xfId="36659" xr:uid="{3A4242F0-C39A-47C7-B286-D5EA9087E09A}"/>
    <cellStyle name="Comma 3 3 3 8 5 3 4" xfId="25894" xr:uid="{A22CC96C-8840-4E35-9E16-AD9AB4101AB9}"/>
    <cellStyle name="Comma 3 3 3 8 5 4" xfId="9084" xr:uid="{E2D20A0F-F874-4ABD-AA24-BD1FBECBAC07}"/>
    <cellStyle name="Comma 3 3 3 8 5 4 2" xfId="52675" xr:uid="{DE31B2C9-39E2-4998-A49E-A770E128265D}"/>
    <cellStyle name="Comma 3 3 3 8 5 4 3" xfId="39285" xr:uid="{22B13070-BF54-49E4-8C81-F1C22ECC7CE3}"/>
    <cellStyle name="Comma 3 3 3 8 5 5" xfId="11710" xr:uid="{34FAB260-A3B6-43DC-A51F-F8799FC53104}"/>
    <cellStyle name="Comma 3 3 3 8 5 5 2" xfId="55300" xr:uid="{67E185D8-51BF-4040-8282-E7C3AAB8ED5C}"/>
    <cellStyle name="Comma 3 3 3 8 5 5 3" xfId="41910" xr:uid="{167CD7D3-1356-4336-852B-2D0492FD108D}"/>
    <cellStyle name="Comma 3 3 3 8 5 6" xfId="14863" xr:uid="{D470BDA6-0BC4-4FEF-B15A-FCFBAC533066}"/>
    <cellStyle name="Comma 3 3 3 8 5 6 2" xfId="44536" xr:uid="{431B7DF8-33C3-472A-8069-2A06C5BC5172}"/>
    <cellStyle name="Comma 3 3 3 8 5 7" xfId="57926" xr:uid="{BA887AA5-2548-4B11-AE72-421EDC712548}"/>
    <cellStyle name="Comma 3 3 3 8 5 8" xfId="60553" xr:uid="{47DF5FE8-B2C4-47ED-AF17-94E32F3CFE76}"/>
    <cellStyle name="Comma 3 3 3 8 5 9" xfId="31146" xr:uid="{A38FDD52-A919-4F34-BF93-36B673DEC43C}"/>
    <cellStyle name="Comma 3 3 3 8 6" xfId="1468" xr:uid="{DDD4A7E5-549C-4365-AE4F-EE6775A54ACA}"/>
    <cellStyle name="Comma 3 3 3 8 6 10" xfId="20904" xr:uid="{2773DB66-D086-4DDB-A99B-946720A355C6}"/>
    <cellStyle name="Comma 3 3 3 8 6 2" xfId="6720" xr:uid="{049DF74C-145E-4E5F-91D7-06ADC6BBC43D}"/>
    <cellStyle name="Comma 3 3 3 8 6 2 2" xfId="18278" xr:uid="{B76E4E6D-83B2-4B11-A02D-4B04B7B39F34}"/>
    <cellStyle name="Comma 3 3 3 8 6 2 2 2" xfId="47685" xr:uid="{CE71AFB1-7CEE-4DE5-9819-95FFDC21BAAD}"/>
    <cellStyle name="Comma 3 3 3 8 6 2 2 3" xfId="28782" xr:uid="{C4181453-B7C8-40DF-97E0-33EABDD8FBBC}"/>
    <cellStyle name="Comma 3 3 3 8 6 2 3" xfId="34295" xr:uid="{780D0CAF-2C0B-458A-88FB-CD602359E534}"/>
    <cellStyle name="Comma 3 3 3 8 6 2 4" xfId="23530" xr:uid="{01DC3B31-2DD0-4DF4-B2EA-D9C3D686F01E}"/>
    <cellStyle name="Comma 3 3 3 8 6 3" xfId="4095" xr:uid="{D4CC5A3A-88E9-4082-892A-347ECA43C985}"/>
    <cellStyle name="Comma 3 3 3 8 6 3 2" xfId="50311" xr:uid="{DE35137E-415E-44D2-8E7B-43C094C4BFFA}"/>
    <cellStyle name="Comma 3 3 3 8 6 3 3" xfId="36921" xr:uid="{EAF8CE35-7697-4800-81C3-173FAEC99A22}"/>
    <cellStyle name="Comma 3 3 3 8 6 3 4" xfId="26156" xr:uid="{61D153F4-6F6A-4FFC-A7B7-34B798E325A4}"/>
    <cellStyle name="Comma 3 3 3 8 6 4" xfId="9346" xr:uid="{1DD1434D-AA9F-4A2B-9E3B-DBC468C9E209}"/>
    <cellStyle name="Comma 3 3 3 8 6 4 2" xfId="52937" xr:uid="{C2C61ABB-7D61-4FBB-B20E-2B6BD29C7B5D}"/>
    <cellStyle name="Comma 3 3 3 8 6 4 3" xfId="39547" xr:uid="{1A3277E7-35CE-4309-A1B0-0BD08997648F}"/>
    <cellStyle name="Comma 3 3 3 8 6 5" xfId="11972" xr:uid="{C9D7BE70-35AC-4D1B-A802-00E8918CE56A}"/>
    <cellStyle name="Comma 3 3 3 8 6 5 2" xfId="55562" xr:uid="{A803B23B-A35D-4301-8728-C4600B3B65BE}"/>
    <cellStyle name="Comma 3 3 3 8 6 5 3" xfId="42172" xr:uid="{83BE434D-A27D-4881-8BD8-E8E33482C1C0}"/>
    <cellStyle name="Comma 3 3 3 8 6 6" xfId="15125" xr:uid="{4C19E625-5835-440C-9087-2869896A9E48}"/>
    <cellStyle name="Comma 3 3 3 8 6 6 2" xfId="44798" xr:uid="{F5474A71-31DD-430D-8330-768EE25782AB}"/>
    <cellStyle name="Comma 3 3 3 8 6 7" xfId="58188" xr:uid="{79D4035D-CE01-4A60-A528-8B4310AD4DCF}"/>
    <cellStyle name="Comma 3 3 3 8 6 8" xfId="60815" xr:uid="{AB7D6D4F-4137-40BF-AFC0-3C721E01DFF7}"/>
    <cellStyle name="Comma 3 3 3 8 6 9" xfId="31408" xr:uid="{2A03AB0E-DABD-4176-ADF7-91CC129B4B47}"/>
    <cellStyle name="Comma 3 3 3 8 7" xfId="2511" xr:uid="{7B4F0F69-74C3-4067-913F-9880BF9B2DE8}"/>
    <cellStyle name="Comma 3 3 3 8 7 10" xfId="21946" xr:uid="{AF5B3393-6B57-4701-BFD8-1841AA174FC4}"/>
    <cellStyle name="Comma 3 3 3 8 7 2" xfId="7762" xr:uid="{53A207BB-C0A7-44CD-AD32-566B38594715}"/>
    <cellStyle name="Comma 3 3 3 8 7 2 2" xfId="19320" xr:uid="{879338C4-33AE-4490-ACAF-D8BF45D4DB15}"/>
    <cellStyle name="Comma 3 3 3 8 7 2 2 2" xfId="48727" xr:uid="{5B942E06-6C98-4983-A810-1D8FAE52CD0B}"/>
    <cellStyle name="Comma 3 3 3 8 7 2 2 3" xfId="29824" xr:uid="{97329B6D-E69C-4D5C-AFFD-6A02C399CBF0}"/>
    <cellStyle name="Comma 3 3 3 8 7 2 3" xfId="35337" xr:uid="{CAEB8C43-FE63-49D5-BA47-D581BFB26EFD}"/>
    <cellStyle name="Comma 3 3 3 8 7 2 4" xfId="24572" xr:uid="{F32B41CA-10EE-425F-B1F9-AE2A518170B2}"/>
    <cellStyle name="Comma 3 3 3 8 7 3" xfId="5137" xr:uid="{9E6C2D67-DFC1-4D1E-BD26-4648E3448BB5}"/>
    <cellStyle name="Comma 3 3 3 8 7 3 2" xfId="51353" xr:uid="{A7F53F27-23ED-44DE-9B6E-9E281F7FE847}"/>
    <cellStyle name="Comma 3 3 3 8 7 3 3" xfId="37963" xr:uid="{3C730DC7-5BBF-41E4-9EAE-8A337C9B16B0}"/>
    <cellStyle name="Comma 3 3 3 8 7 3 4" xfId="27198" xr:uid="{E81154CC-F69B-444C-9D2F-F240C8BE3FD4}"/>
    <cellStyle name="Comma 3 3 3 8 7 4" xfId="10388" xr:uid="{F1474FBE-46F1-4106-BF39-274395784CDC}"/>
    <cellStyle name="Comma 3 3 3 8 7 4 2" xfId="53979" xr:uid="{D285B91D-95B3-41D6-96BB-89944B93B399}"/>
    <cellStyle name="Comma 3 3 3 8 7 4 3" xfId="40589" xr:uid="{D5F30368-E7E2-4CE3-9477-CF8E89DAF9CA}"/>
    <cellStyle name="Comma 3 3 3 8 7 5" xfId="13014" xr:uid="{EBA7040E-9E76-4F7D-962A-119C83B73F91}"/>
    <cellStyle name="Comma 3 3 3 8 7 5 2" xfId="56604" xr:uid="{7858B652-5A4C-4A87-97B3-2A40DFE24943}"/>
    <cellStyle name="Comma 3 3 3 8 7 5 3" xfId="43214" xr:uid="{1787FFF7-3CDA-4658-B8A7-A5FABAD33DD9}"/>
    <cellStyle name="Comma 3 3 3 8 7 6" xfId="16167" xr:uid="{0FA72189-784F-45EB-B408-EC67241C5BAC}"/>
    <cellStyle name="Comma 3 3 3 8 7 6 2" xfId="45840" xr:uid="{B259BAD0-4FA3-4139-8C08-D9E9B7F48A8F}"/>
    <cellStyle name="Comma 3 3 3 8 7 7" xfId="59230" xr:uid="{8F3E08C6-967C-488F-992A-F5CC15A373FC}"/>
    <cellStyle name="Comma 3 3 3 8 7 8" xfId="61857" xr:uid="{D42914AB-E2C4-40C3-8BE1-736D3C9DF579}"/>
    <cellStyle name="Comma 3 3 3 8 7 9" xfId="32450" xr:uid="{33532A73-A1D0-42DD-8005-5615E6D776B9}"/>
    <cellStyle name="Comma 3 3 3 8 8" xfId="5398" xr:uid="{064FE79A-7D89-4634-BFBA-D9E3E369EAB2}"/>
    <cellStyle name="Comma 3 3 3 8 8 2" xfId="16956" xr:uid="{3BEECC70-AE5D-4ED5-878E-55BE1F963540}"/>
    <cellStyle name="Comma 3 3 3 8 8 2 2" xfId="46102" xr:uid="{5C4DA399-703E-48C2-ADAC-93487931DDCE}"/>
    <cellStyle name="Comma 3 3 3 8 8 2 3" xfId="27460" xr:uid="{F6DFD429-A97D-4C4C-939F-D5EEE23E0B8C}"/>
    <cellStyle name="Comma 3 3 3 8 8 3" xfId="13803" xr:uid="{18D49230-4870-475C-938C-6737E8512771}"/>
    <cellStyle name="Comma 3 3 3 8 8 3 2" xfId="32712" xr:uid="{53108B49-74D9-4203-A2DB-A71BD5A49F2F}"/>
    <cellStyle name="Comma 3 3 3 8 8 4" xfId="22208" xr:uid="{43FA0651-FA02-4FE2-A398-698715A77D05}"/>
    <cellStyle name="Comma 3 3 3 8 9" xfId="2773" xr:uid="{181A1C34-13BC-4F59-8E2F-31ADDD29FB7F}"/>
    <cellStyle name="Comma 3 3 3 8 9 2" xfId="16428" xr:uid="{177F01FE-AD5E-46A5-B27C-1E8EE6CCDEB3}"/>
    <cellStyle name="Comma 3 3 3 8 9 2 2" xfId="46363" xr:uid="{28794523-51F2-4B20-95A0-B9BED39E5793}"/>
    <cellStyle name="Comma 3 3 3 8 9 3" xfId="32973" xr:uid="{A5D3560A-1C6B-469D-827D-DC162072FE18}"/>
    <cellStyle name="Comma 3 3 3 8 9 4" xfId="24834" xr:uid="{4A6ACF34-95C4-4498-83C5-88A0BA2FC3AF}"/>
    <cellStyle name="Comma 3 3 3 9" xfId="176" xr:uid="{00000000-0005-0000-0000-000059010000}"/>
    <cellStyle name="Comma 3 3 3 9 10" xfId="8056" xr:uid="{B566A103-AAD9-4261-9544-612EBC4A550E}"/>
    <cellStyle name="Comma 3 3 3 9 10 2" xfId="49021" xr:uid="{531BD226-A55A-4F65-857D-492BECFE65E0}"/>
    <cellStyle name="Comma 3 3 3 9 10 3" xfId="35631" xr:uid="{AFE8D15A-98D9-4F14-A058-8B7DA3C38A36}"/>
    <cellStyle name="Comma 3 3 3 9 11" xfId="10682" xr:uid="{53C6BF4C-A933-42E7-9533-BBA89C1E05BE}"/>
    <cellStyle name="Comma 3 3 3 9 11 2" xfId="51647" xr:uid="{33CF3204-6A0E-41BD-8819-5E200A0B296F}"/>
    <cellStyle name="Comma 3 3 3 9 11 3" xfId="38257" xr:uid="{A005C34B-C853-432F-AA70-B9C8B0EFE152}"/>
    <cellStyle name="Comma 3 3 3 9 12" xfId="13307" xr:uid="{7B0D5ED9-5F47-4DEB-943E-34548F8BE8C6}"/>
    <cellStyle name="Comma 3 3 3 9 12 2" xfId="54272" xr:uid="{D6523DA5-6A35-4A0D-A412-816319621AD1}"/>
    <cellStyle name="Comma 3 3 3 9 12 3" xfId="40882" xr:uid="{F3EF8BE9-56AA-48CC-B14D-D659C403AF0F}"/>
    <cellStyle name="Comma 3 3 3 9 13" xfId="43508" xr:uid="{5E7AC7DD-0D59-47F5-9B79-B59443548A8F}"/>
    <cellStyle name="Comma 3 3 3 9 14" xfId="56898" xr:uid="{416EE75C-4992-4485-B38F-800816A2A3FB}"/>
    <cellStyle name="Comma 3 3 3 9 15" xfId="59525" xr:uid="{F510357F-7663-420E-8030-1B5C7CDED6EE}"/>
    <cellStyle name="Comma 3 3 3 9 16" xfId="30118" xr:uid="{E75FAFBA-A517-461A-99C6-919BC19F2ED1}"/>
    <cellStyle name="Comma 3 3 3 9 17" xfId="19614" xr:uid="{80CB6C9B-F26B-4BBB-9E26-E63F9A30C060}"/>
    <cellStyle name="Comma 3 3 3 9 2" xfId="437" xr:uid="{00000000-0005-0000-0000-00005A010000}"/>
    <cellStyle name="Comma 3 3 3 9 2 10" xfId="30378" xr:uid="{4ED5D04D-D3D1-430B-A7F9-B3CC6CC09736}"/>
    <cellStyle name="Comma 3 3 3 9 2 11" xfId="19874" xr:uid="{D5497E74-0A0E-44CE-B044-4C0BEE5B30BD}"/>
    <cellStyle name="Comma 3 3 3 9 2 2" xfId="1760" xr:uid="{EF187ECC-56A6-42BE-88AE-447DB420FBEB}"/>
    <cellStyle name="Comma 3 3 3 9 2 2 10" xfId="21196" xr:uid="{4D01DAF0-33C1-4E6D-9B75-5D9BBD738EE8}"/>
    <cellStyle name="Comma 3 3 3 9 2 2 2" xfId="7012" xr:uid="{00029E37-87EF-4583-9068-B2BBCFCDB72D}"/>
    <cellStyle name="Comma 3 3 3 9 2 2 2 2" xfId="18570" xr:uid="{9CBCB9CD-0C61-41C5-ABAA-0E6A1910EE34}"/>
    <cellStyle name="Comma 3 3 3 9 2 2 2 2 2" xfId="47977" xr:uid="{61E53A6C-5D96-4E5A-927A-C379563BD9FB}"/>
    <cellStyle name="Comma 3 3 3 9 2 2 2 2 3" xfId="29074" xr:uid="{483915F4-1CA0-4E84-8A50-5EF2362A544F}"/>
    <cellStyle name="Comma 3 3 3 9 2 2 2 3" xfId="34587" xr:uid="{E9BDAB78-008F-45C7-8E94-B4F925F80A88}"/>
    <cellStyle name="Comma 3 3 3 9 2 2 2 4" xfId="23822" xr:uid="{7DE6D5A6-865F-4161-B524-0A48822D1571}"/>
    <cellStyle name="Comma 3 3 3 9 2 2 3" xfId="4387" xr:uid="{DD32FD16-BAFD-4A64-9242-BFF63707D3FA}"/>
    <cellStyle name="Comma 3 3 3 9 2 2 3 2" xfId="50603" xr:uid="{B88B02FA-4295-4E09-AB0A-7DD0BA478721}"/>
    <cellStyle name="Comma 3 3 3 9 2 2 3 3" xfId="37213" xr:uid="{41989045-60D8-4F90-9DB4-0BE5A44DCBA9}"/>
    <cellStyle name="Comma 3 3 3 9 2 2 3 4" xfId="26448" xr:uid="{4E75B2EB-01EC-4285-A090-38CD5773D76F}"/>
    <cellStyle name="Comma 3 3 3 9 2 2 4" xfId="9638" xr:uid="{DEA21820-7B6B-4960-85B7-29154ED10077}"/>
    <cellStyle name="Comma 3 3 3 9 2 2 4 2" xfId="53229" xr:uid="{6AED1198-BCB0-402E-A5A5-D52C1ED92B63}"/>
    <cellStyle name="Comma 3 3 3 9 2 2 4 3" xfId="39839" xr:uid="{9E810DF9-2017-4362-9733-D90E846E8E62}"/>
    <cellStyle name="Comma 3 3 3 9 2 2 5" xfId="12264" xr:uid="{EEAC082F-EB7B-430D-8DAB-04FCE8198BCB}"/>
    <cellStyle name="Comma 3 3 3 9 2 2 5 2" xfId="55854" xr:uid="{2551B5AC-0B1B-4BAE-910C-FE94967C28B1}"/>
    <cellStyle name="Comma 3 3 3 9 2 2 5 3" xfId="42464" xr:uid="{8B59D4DE-9B4E-4C1C-9EF0-2A6AF28514F1}"/>
    <cellStyle name="Comma 3 3 3 9 2 2 6" xfId="15417" xr:uid="{53D6DED9-BC4F-4B8F-9785-CB63A8FAF71E}"/>
    <cellStyle name="Comma 3 3 3 9 2 2 6 2" xfId="45090" xr:uid="{E4C4B721-973C-45E9-B85E-C4128EA05F4B}"/>
    <cellStyle name="Comma 3 3 3 9 2 2 7" xfId="58480" xr:uid="{EAD24CCA-AEA2-437D-A350-AB11F835E77C}"/>
    <cellStyle name="Comma 3 3 3 9 2 2 8" xfId="61107" xr:uid="{65B3CA49-92DE-4782-B75A-03E2631C8456}"/>
    <cellStyle name="Comma 3 3 3 9 2 2 9" xfId="31700" xr:uid="{C0780267-FC99-447C-B793-C6584DFD34D4}"/>
    <cellStyle name="Comma 3 3 3 9 2 3" xfId="5690" xr:uid="{4C57BF4C-38E4-4CC7-BC1D-901CC0CC1774}"/>
    <cellStyle name="Comma 3 3 3 9 2 3 2" xfId="17248" xr:uid="{33AE1D9D-2F9C-443B-AB68-623470BF0151}"/>
    <cellStyle name="Comma 3 3 3 9 2 3 2 2" xfId="46655" xr:uid="{55EDF6DE-3F3C-4B5B-A83C-31E497288684}"/>
    <cellStyle name="Comma 3 3 3 9 2 3 2 3" xfId="27752" xr:uid="{7D500E8F-DD6D-4FDB-BD79-DD372F2EB0E8}"/>
    <cellStyle name="Comma 3 3 3 9 2 3 3" xfId="14095" xr:uid="{76101EB8-1913-4552-802C-EE2F3EB854DD}"/>
    <cellStyle name="Comma 3 3 3 9 2 3 3 2" xfId="33265" xr:uid="{6DD6C352-F6E7-4BF5-8A2F-F3C4EFD004D9}"/>
    <cellStyle name="Comma 3 3 3 9 2 3 4" xfId="22500" xr:uid="{7E870A73-2C37-46FF-A4EC-219F01CB644B}"/>
    <cellStyle name="Comma 3 3 3 9 2 4" xfId="3065" xr:uid="{FB650791-8E72-4CB1-BB73-B65E0B778F85}"/>
    <cellStyle name="Comma 3 3 3 9 2 4 2" xfId="16720" xr:uid="{5E3B7117-A064-44AA-A68E-820112424CB1}"/>
    <cellStyle name="Comma 3 3 3 9 2 4 2 2" xfId="49281" xr:uid="{ECF3643C-7F3E-4774-BD2C-DD7E7627E785}"/>
    <cellStyle name="Comma 3 3 3 9 2 4 3" xfId="35891" xr:uid="{02DF5FDE-84F9-4936-914E-97600DCBA08E}"/>
    <cellStyle name="Comma 3 3 3 9 2 4 4" xfId="25126" xr:uid="{61D55033-1E55-4AC3-982E-C3D4D2FB5C9C}"/>
    <cellStyle name="Comma 3 3 3 9 2 5" xfId="8316" xr:uid="{B660E30B-6325-4CB7-9C38-E6F1D36045CA}"/>
    <cellStyle name="Comma 3 3 3 9 2 5 2" xfId="51907" xr:uid="{090690EA-DFB2-4B31-A920-E1E302EDCA46}"/>
    <cellStyle name="Comma 3 3 3 9 2 5 3" xfId="38517" xr:uid="{B0C3E5D1-7A37-4D83-8B64-9D89AF5FC53C}"/>
    <cellStyle name="Comma 3 3 3 9 2 6" xfId="10942" xr:uid="{0634A31F-F2B6-4976-8F70-1EB1743521E5}"/>
    <cellStyle name="Comma 3 3 3 9 2 6 2" xfId="54532" xr:uid="{43BE35E3-812B-46CB-8321-157BCA154AA5}"/>
    <cellStyle name="Comma 3 3 3 9 2 6 3" xfId="41142" xr:uid="{A36FB148-1CEC-4683-B794-41994EDBB389}"/>
    <cellStyle name="Comma 3 3 3 9 2 7" xfId="13567" xr:uid="{6F32A4A6-AC92-40C9-B8D8-CD5CFCCA9C19}"/>
    <cellStyle name="Comma 3 3 3 9 2 7 2" xfId="43768" xr:uid="{94D7D1A8-981D-4840-B177-1D55C126C0FF}"/>
    <cellStyle name="Comma 3 3 3 9 2 8" xfId="57158" xr:uid="{D71D4C73-38EE-467C-A591-E229FFD771D4}"/>
    <cellStyle name="Comma 3 3 3 9 2 9" xfId="59785" xr:uid="{CBE526A8-1067-4FF3-8BA9-A4A20C365357}"/>
    <cellStyle name="Comma 3 3 3 9 3" xfId="697" xr:uid="{00000000-0005-0000-0000-00005B010000}"/>
    <cellStyle name="Comma 3 3 3 9 3 10" xfId="30638" xr:uid="{BE348C23-B3F7-49F0-AC82-2D779EC3553D}"/>
    <cellStyle name="Comma 3 3 3 9 3 11" xfId="20134" xr:uid="{F17720F2-29AB-4B9C-AAA7-78B1E6A7F8B3}"/>
    <cellStyle name="Comma 3 3 3 9 3 2" xfId="2020" xr:uid="{8035858A-A2B6-4ED5-A51F-2ACCD1F9300A}"/>
    <cellStyle name="Comma 3 3 3 9 3 2 10" xfId="21456" xr:uid="{8707659A-5DEE-48C1-B564-D47A48ED5F4C}"/>
    <cellStyle name="Comma 3 3 3 9 3 2 2" xfId="7272" xr:uid="{D3942792-2CC5-4526-BB70-3F90AFA24CD2}"/>
    <cellStyle name="Comma 3 3 3 9 3 2 2 2" xfId="18830" xr:uid="{6CD8F051-E0FF-4EB5-A9FF-5A590EFCBA5E}"/>
    <cellStyle name="Comma 3 3 3 9 3 2 2 2 2" xfId="48237" xr:uid="{B40FA65D-7207-4DE1-8F48-62D17753733D}"/>
    <cellStyle name="Comma 3 3 3 9 3 2 2 2 3" xfId="29334" xr:uid="{E00955A7-D81D-4D6F-9496-1143B6D0B2B9}"/>
    <cellStyle name="Comma 3 3 3 9 3 2 2 3" xfId="34847" xr:uid="{2625F6EC-8D48-430B-BAFA-B0935F0F8704}"/>
    <cellStyle name="Comma 3 3 3 9 3 2 2 4" xfId="24082" xr:uid="{A1D231E6-CD76-4E92-A881-67E2E392D3D8}"/>
    <cellStyle name="Comma 3 3 3 9 3 2 3" xfId="4647" xr:uid="{B3E6188E-DF94-4D77-9B88-AFB13DA3BAB4}"/>
    <cellStyle name="Comma 3 3 3 9 3 2 3 2" xfId="50863" xr:uid="{C4F3869D-6440-4AA7-B7E0-7D6401B0BDD8}"/>
    <cellStyle name="Comma 3 3 3 9 3 2 3 3" xfId="37473" xr:uid="{51A398BE-46D3-498C-B01B-B8B641B1B2DD}"/>
    <cellStyle name="Comma 3 3 3 9 3 2 3 4" xfId="26708" xr:uid="{57A58B88-D201-4F60-89C6-DBB0408FB6AB}"/>
    <cellStyle name="Comma 3 3 3 9 3 2 4" xfId="9898" xr:uid="{6B0B1773-8559-4914-B26D-4A1B970437AB}"/>
    <cellStyle name="Comma 3 3 3 9 3 2 4 2" xfId="53489" xr:uid="{B5816E7F-001A-483B-9537-3665187B8D1B}"/>
    <cellStyle name="Comma 3 3 3 9 3 2 4 3" xfId="40099" xr:uid="{5BC95257-728E-44C8-AB13-E050AD06F86C}"/>
    <cellStyle name="Comma 3 3 3 9 3 2 5" xfId="12524" xr:uid="{81850C37-C8E8-485C-8F93-9E31A0A56BFB}"/>
    <cellStyle name="Comma 3 3 3 9 3 2 5 2" xfId="56114" xr:uid="{9F0A4069-A08E-4E22-BE4D-72AD30C12A62}"/>
    <cellStyle name="Comma 3 3 3 9 3 2 5 3" xfId="42724" xr:uid="{A610D4FF-2ADD-4907-A7EC-D5CD62FC31B4}"/>
    <cellStyle name="Comma 3 3 3 9 3 2 6" xfId="15677" xr:uid="{185F000F-8A63-475F-A927-A1812E12C28E}"/>
    <cellStyle name="Comma 3 3 3 9 3 2 6 2" xfId="45350" xr:uid="{76EF4783-4394-4FBE-9B37-B95F0E030879}"/>
    <cellStyle name="Comma 3 3 3 9 3 2 7" xfId="58740" xr:uid="{752D3885-C380-4DAD-B110-B9762F1AE70B}"/>
    <cellStyle name="Comma 3 3 3 9 3 2 8" xfId="61367" xr:uid="{DBD0A5FF-EFC5-4F58-9F86-EDCDBA429EEC}"/>
    <cellStyle name="Comma 3 3 3 9 3 2 9" xfId="31960" xr:uid="{EFFB8BA7-83FA-413D-A9A4-E6009E9D341C}"/>
    <cellStyle name="Comma 3 3 3 9 3 3" xfId="5950" xr:uid="{4A9C375D-83EB-4490-933D-EBFF0A6F2644}"/>
    <cellStyle name="Comma 3 3 3 9 3 3 2" xfId="17508" xr:uid="{96099BE1-FC21-439F-B7A9-AA8A233A7F52}"/>
    <cellStyle name="Comma 3 3 3 9 3 3 2 2" xfId="46915" xr:uid="{9557CE58-1E01-4F54-BA22-FFADEB315798}"/>
    <cellStyle name="Comma 3 3 3 9 3 3 2 3" xfId="28012" xr:uid="{6EADB6BD-7053-4FB8-A65D-70E0A84E1092}"/>
    <cellStyle name="Comma 3 3 3 9 3 3 3" xfId="33525" xr:uid="{B9FCA32B-5103-4136-BA3A-0E73FB4803E3}"/>
    <cellStyle name="Comma 3 3 3 9 3 3 4" xfId="22760" xr:uid="{34F8899F-EAAB-47F2-B1AD-7BF6B4A32F98}"/>
    <cellStyle name="Comma 3 3 3 9 3 4" xfId="3325" xr:uid="{9761F30C-4BD3-48FB-A61F-C1AF67EAB080}"/>
    <cellStyle name="Comma 3 3 3 9 3 4 2" xfId="49541" xr:uid="{D8F62538-C170-40D0-95CC-D863BD30C251}"/>
    <cellStyle name="Comma 3 3 3 9 3 4 3" xfId="36151" xr:uid="{A47E9920-52CE-4B85-97AF-F2D3289700B1}"/>
    <cellStyle name="Comma 3 3 3 9 3 4 4" xfId="25386" xr:uid="{EA9A2DCC-888A-44B9-AF4B-BFDB95C47153}"/>
    <cellStyle name="Comma 3 3 3 9 3 5" xfId="8576" xr:uid="{2AF536EF-15DB-4F29-BE47-17A6D264CB3A}"/>
    <cellStyle name="Comma 3 3 3 9 3 5 2" xfId="52167" xr:uid="{16E49E58-B2A7-4284-948F-B51C597D6831}"/>
    <cellStyle name="Comma 3 3 3 9 3 5 3" xfId="38777" xr:uid="{92755DC1-D623-4D23-AB92-90A202FE2CD0}"/>
    <cellStyle name="Comma 3 3 3 9 3 6" xfId="11202" xr:uid="{26B04E03-83DC-4D05-A649-1145A2431CC8}"/>
    <cellStyle name="Comma 3 3 3 9 3 6 2" xfId="54792" xr:uid="{3619B553-00D6-42C8-AACC-B13DE1E5C01B}"/>
    <cellStyle name="Comma 3 3 3 9 3 6 3" xfId="41402" xr:uid="{BE927D00-0D65-4D21-95A3-6D58B69C0525}"/>
    <cellStyle name="Comma 3 3 3 9 3 7" xfId="14355" xr:uid="{9BA6125F-18AA-484A-A634-8F893EAE543E}"/>
    <cellStyle name="Comma 3 3 3 9 3 7 2" xfId="44028" xr:uid="{0D75A433-601B-4116-A29D-033663C42AA6}"/>
    <cellStyle name="Comma 3 3 3 9 3 8" xfId="57418" xr:uid="{471A4CBD-B6EF-44A6-B334-8A21D4F7C9BD}"/>
    <cellStyle name="Comma 3 3 3 9 3 9" xfId="60045" xr:uid="{8EB75FB2-E331-4700-BA59-3E18D2B057BD}"/>
    <cellStyle name="Comma 3 3 3 9 4" xfId="957" xr:uid="{00000000-0005-0000-0000-00005C010000}"/>
    <cellStyle name="Comma 3 3 3 9 4 10" xfId="30898" xr:uid="{8AF57540-E58F-4258-B438-EEEB0CA060E1}"/>
    <cellStyle name="Comma 3 3 3 9 4 11" xfId="20394" xr:uid="{0BCA5EA4-8EDE-4FA4-A67E-D58BC8C85AE4}"/>
    <cellStyle name="Comma 3 3 3 9 4 2" xfId="2280" xr:uid="{AB9A3FBF-9631-4AB8-AF6F-07BE2D07A59F}"/>
    <cellStyle name="Comma 3 3 3 9 4 2 10" xfId="21716" xr:uid="{C102E87C-7535-4FDA-8233-66E8E390EBF7}"/>
    <cellStyle name="Comma 3 3 3 9 4 2 2" xfId="7532" xr:uid="{07FCDA11-69F5-4FE3-BD9A-CDE189142381}"/>
    <cellStyle name="Comma 3 3 3 9 4 2 2 2" xfId="19090" xr:uid="{7DAF51F1-E10A-4956-BDED-16B823CB3E2F}"/>
    <cellStyle name="Comma 3 3 3 9 4 2 2 2 2" xfId="48497" xr:uid="{E01BB2EF-8035-4D78-B10F-16F852418F94}"/>
    <cellStyle name="Comma 3 3 3 9 4 2 2 2 3" xfId="29594" xr:uid="{0F66A7C7-851A-4DAB-8E25-867220F70A6D}"/>
    <cellStyle name="Comma 3 3 3 9 4 2 2 3" xfId="35107" xr:uid="{9D69DC18-8E72-4CE1-983B-1EDFF3E099CA}"/>
    <cellStyle name="Comma 3 3 3 9 4 2 2 4" xfId="24342" xr:uid="{7E4BA8E8-7D53-4C6E-A0FC-86B08F58A124}"/>
    <cellStyle name="Comma 3 3 3 9 4 2 3" xfId="4907" xr:uid="{EDCF1B25-E2C8-48E4-9D77-611E72B22230}"/>
    <cellStyle name="Comma 3 3 3 9 4 2 3 2" xfId="51123" xr:uid="{8E02D1F1-4092-470C-98DF-F32BA60A8E5F}"/>
    <cellStyle name="Comma 3 3 3 9 4 2 3 3" xfId="37733" xr:uid="{5F1E7FE3-CAD6-49D5-8113-ADD2CEBBC80D}"/>
    <cellStyle name="Comma 3 3 3 9 4 2 3 4" xfId="26968" xr:uid="{67B4EAA3-7FE5-4946-8D88-F75FBF0EB2C1}"/>
    <cellStyle name="Comma 3 3 3 9 4 2 4" xfId="10158" xr:uid="{9389555E-0C0E-483E-BD41-4AA375C44FE2}"/>
    <cellStyle name="Comma 3 3 3 9 4 2 4 2" xfId="53749" xr:uid="{01ACDD43-1F57-4287-83BE-74588CCCB9E6}"/>
    <cellStyle name="Comma 3 3 3 9 4 2 4 3" xfId="40359" xr:uid="{AFB9CC4C-1CEF-4516-A832-F156C5790D1E}"/>
    <cellStyle name="Comma 3 3 3 9 4 2 5" xfId="12784" xr:uid="{EC98074D-D34E-4433-9217-5D42EA5DFBAB}"/>
    <cellStyle name="Comma 3 3 3 9 4 2 5 2" xfId="56374" xr:uid="{A14D414A-D4C0-4CB2-BFAF-897A8284A517}"/>
    <cellStyle name="Comma 3 3 3 9 4 2 5 3" xfId="42984" xr:uid="{68336F3D-19AB-44AB-895C-09E7CE407D69}"/>
    <cellStyle name="Comma 3 3 3 9 4 2 6" xfId="15937" xr:uid="{A9EA346B-7045-4C99-B312-75A7EC12F0E7}"/>
    <cellStyle name="Comma 3 3 3 9 4 2 6 2" xfId="45610" xr:uid="{841C710D-2A25-4506-A54E-F7BF216A14F4}"/>
    <cellStyle name="Comma 3 3 3 9 4 2 7" xfId="59000" xr:uid="{1F8D94D2-445D-4DB3-BF45-2BCBBB7FCAC5}"/>
    <cellStyle name="Comma 3 3 3 9 4 2 8" xfId="61627" xr:uid="{C49677F3-1A14-4CF7-BDE1-5076041F7F5F}"/>
    <cellStyle name="Comma 3 3 3 9 4 2 9" xfId="32220" xr:uid="{AF16A496-2D7D-4BFB-9377-98E23CA5DDA1}"/>
    <cellStyle name="Comma 3 3 3 9 4 3" xfId="6210" xr:uid="{2B348642-41C1-4E84-80A3-A97C0ED060EE}"/>
    <cellStyle name="Comma 3 3 3 9 4 3 2" xfId="17768" xr:uid="{EA793C00-2516-4B03-9B73-84B840125AD9}"/>
    <cellStyle name="Comma 3 3 3 9 4 3 2 2" xfId="47175" xr:uid="{55BD7A4A-AC91-49A6-93B9-A8EB36DF638C}"/>
    <cellStyle name="Comma 3 3 3 9 4 3 2 3" xfId="28272" xr:uid="{9F4F1B25-203E-495A-9D77-E33EEE73B261}"/>
    <cellStyle name="Comma 3 3 3 9 4 3 3" xfId="33785" xr:uid="{59930CE4-D1B2-4AFE-8DD2-44D66796AF7B}"/>
    <cellStyle name="Comma 3 3 3 9 4 3 4" xfId="23020" xr:uid="{49BD6CC2-557C-438D-8692-8868073DFC4C}"/>
    <cellStyle name="Comma 3 3 3 9 4 4" xfId="3585" xr:uid="{18F6807D-0BC8-4074-824E-F23095AE70D1}"/>
    <cellStyle name="Comma 3 3 3 9 4 4 2" xfId="49801" xr:uid="{5C76CCAA-3922-4CB7-9E27-085D537BCC2D}"/>
    <cellStyle name="Comma 3 3 3 9 4 4 3" xfId="36411" xr:uid="{BF680DB6-9E32-43A0-B71D-2D39C49CB456}"/>
    <cellStyle name="Comma 3 3 3 9 4 4 4" xfId="25646" xr:uid="{5AECE786-31F0-44EB-8C77-E7D048D73777}"/>
    <cellStyle name="Comma 3 3 3 9 4 5" xfId="8836" xr:uid="{9D31714A-9CEB-4C13-BA97-397D2FE91A41}"/>
    <cellStyle name="Comma 3 3 3 9 4 5 2" xfId="52427" xr:uid="{B5485740-C13C-442A-82FD-09AB4F6EE5E3}"/>
    <cellStyle name="Comma 3 3 3 9 4 5 3" xfId="39037" xr:uid="{1C3C0281-73D7-4B42-953E-1DB0B7D4CD7F}"/>
    <cellStyle name="Comma 3 3 3 9 4 6" xfId="11462" xr:uid="{F52042F8-F150-4AA0-B1C8-0940193F9897}"/>
    <cellStyle name="Comma 3 3 3 9 4 6 2" xfId="55052" xr:uid="{D05B929F-E6E8-4C1B-AB20-14D561C4EA56}"/>
    <cellStyle name="Comma 3 3 3 9 4 6 3" xfId="41662" xr:uid="{9405E886-F64A-4A50-B65D-30E8F261E9EC}"/>
    <cellStyle name="Comma 3 3 3 9 4 7" xfId="14615" xr:uid="{E8B7756A-2514-405A-8A03-E618D30C3573}"/>
    <cellStyle name="Comma 3 3 3 9 4 7 2" xfId="44288" xr:uid="{21099C2C-A72F-47F0-8925-DED4BDB8E7F0}"/>
    <cellStyle name="Comma 3 3 3 9 4 8" xfId="57678" xr:uid="{CFDC3C64-E0B5-4E30-8F7A-375101585380}"/>
    <cellStyle name="Comma 3 3 3 9 4 9" xfId="60305" xr:uid="{AE82A948-8126-40FB-9300-F6C4CB3689C9}"/>
    <cellStyle name="Comma 3 3 3 9 5" xfId="1237" xr:uid="{C05BB665-AF6F-4246-95CA-751BA2694C5B}"/>
    <cellStyle name="Comma 3 3 3 9 5 10" xfId="20674" xr:uid="{B911EEF0-4F18-4471-9861-DA8344C69FBC}"/>
    <cellStyle name="Comma 3 3 3 9 5 2" xfId="6490" xr:uid="{A6D91C10-0DE6-4449-A492-30DCF85A57F7}"/>
    <cellStyle name="Comma 3 3 3 9 5 2 2" xfId="18048" xr:uid="{98D91E61-1406-4162-AE82-C15303B2BED1}"/>
    <cellStyle name="Comma 3 3 3 9 5 2 2 2" xfId="47455" xr:uid="{D65E964D-927F-46C8-89CB-78053BFC85D7}"/>
    <cellStyle name="Comma 3 3 3 9 5 2 2 3" xfId="28552" xr:uid="{2CF6F21C-0A0F-49BC-8317-16C2F748ADFA}"/>
    <cellStyle name="Comma 3 3 3 9 5 2 3" xfId="34065" xr:uid="{7351A041-2391-4BA6-AEBA-2C05C1140F75}"/>
    <cellStyle name="Comma 3 3 3 9 5 2 4" xfId="23300" xr:uid="{B575F4C3-0803-4F19-A081-B03F086496AB}"/>
    <cellStyle name="Comma 3 3 3 9 5 3" xfId="3865" xr:uid="{4E947AA9-2415-4E7B-8996-9FA68DFEC587}"/>
    <cellStyle name="Comma 3 3 3 9 5 3 2" xfId="50081" xr:uid="{AB074D14-55DA-4764-8A77-D4518693C4A4}"/>
    <cellStyle name="Comma 3 3 3 9 5 3 3" xfId="36691" xr:uid="{6AA7BE21-C695-4A32-BCC0-E3CC80FABC50}"/>
    <cellStyle name="Comma 3 3 3 9 5 3 4" xfId="25926" xr:uid="{D0DB2815-355B-4F3B-AF38-9461F1BA4563}"/>
    <cellStyle name="Comma 3 3 3 9 5 4" xfId="9116" xr:uid="{6A9D44B9-FAB2-4054-A6F8-0F3706F0240D}"/>
    <cellStyle name="Comma 3 3 3 9 5 4 2" xfId="52707" xr:uid="{FB5E7514-DC69-4392-BF83-799B01DD0821}"/>
    <cellStyle name="Comma 3 3 3 9 5 4 3" xfId="39317" xr:uid="{FCB5431E-9EE9-445D-8CEB-3F8892250680}"/>
    <cellStyle name="Comma 3 3 3 9 5 5" xfId="11742" xr:uid="{948E6EDA-57C0-4E30-A0E2-080683463078}"/>
    <cellStyle name="Comma 3 3 3 9 5 5 2" xfId="55332" xr:uid="{B627281F-2B5C-495E-BD64-F65681C37676}"/>
    <cellStyle name="Comma 3 3 3 9 5 5 3" xfId="41942" xr:uid="{6DD8C91D-09A1-4624-A891-3B9AEBAE847C}"/>
    <cellStyle name="Comma 3 3 3 9 5 6" xfId="14895" xr:uid="{8FF18D70-CCD1-4393-9E6E-081105B1AB3C}"/>
    <cellStyle name="Comma 3 3 3 9 5 6 2" xfId="44568" xr:uid="{37406A99-D784-403A-BEE6-DC1654004257}"/>
    <cellStyle name="Comma 3 3 3 9 5 7" xfId="57958" xr:uid="{5606F2A9-08DF-489D-830E-3DC3B2B063AF}"/>
    <cellStyle name="Comma 3 3 3 9 5 8" xfId="60585" xr:uid="{9B7773D7-8AD5-40E6-A7D5-114DBDA61D84}"/>
    <cellStyle name="Comma 3 3 3 9 5 9" xfId="31178" xr:uid="{8E37C478-0F36-4AA5-8BC8-D40CA739C72D}"/>
    <cellStyle name="Comma 3 3 3 9 6" xfId="1500" xr:uid="{63236E03-6CBE-474B-BC04-6C98AD621633}"/>
    <cellStyle name="Comma 3 3 3 9 6 10" xfId="20936" xr:uid="{83804610-A4A5-402E-A71A-725D6905D1BB}"/>
    <cellStyle name="Comma 3 3 3 9 6 2" xfId="6752" xr:uid="{DE9B3478-9072-4297-A6AC-399E628BD4AB}"/>
    <cellStyle name="Comma 3 3 3 9 6 2 2" xfId="18310" xr:uid="{A151FE91-2595-4F66-B7B3-7DC748EBEA99}"/>
    <cellStyle name="Comma 3 3 3 9 6 2 2 2" xfId="47717" xr:uid="{989881AB-F6BD-4A06-97B3-7568DA0D3DE9}"/>
    <cellStyle name="Comma 3 3 3 9 6 2 2 3" xfId="28814" xr:uid="{305D3E21-E2B0-436D-AB40-E7F4552226E9}"/>
    <cellStyle name="Comma 3 3 3 9 6 2 3" xfId="34327" xr:uid="{46BE1654-60AD-4B46-9EA1-DA9343076989}"/>
    <cellStyle name="Comma 3 3 3 9 6 2 4" xfId="23562" xr:uid="{6AF1BC31-5AA6-4182-B900-4644F5400CAC}"/>
    <cellStyle name="Comma 3 3 3 9 6 3" xfId="4127" xr:uid="{077458C8-BF7C-473D-9D97-B42DF05B3400}"/>
    <cellStyle name="Comma 3 3 3 9 6 3 2" xfId="50343" xr:uid="{042A5E67-C276-4811-9135-840CE7CBBD4E}"/>
    <cellStyle name="Comma 3 3 3 9 6 3 3" xfId="36953" xr:uid="{612147CF-1940-4683-8B80-DE55D77ADFD0}"/>
    <cellStyle name="Comma 3 3 3 9 6 3 4" xfId="26188" xr:uid="{5E50F297-5572-4EFD-BAA3-453E7A2974A8}"/>
    <cellStyle name="Comma 3 3 3 9 6 4" xfId="9378" xr:uid="{CEEC4723-1BB3-4A86-B1E9-4F97325861CC}"/>
    <cellStyle name="Comma 3 3 3 9 6 4 2" xfId="52969" xr:uid="{E323B922-F40B-4156-9540-EFCE107C371A}"/>
    <cellStyle name="Comma 3 3 3 9 6 4 3" xfId="39579" xr:uid="{EEEAFD28-744B-40E6-B971-508FA07DA0F6}"/>
    <cellStyle name="Comma 3 3 3 9 6 5" xfId="12004" xr:uid="{4E73AABF-8D2D-4BD3-A36C-27B2A673C11C}"/>
    <cellStyle name="Comma 3 3 3 9 6 5 2" xfId="55594" xr:uid="{42770FEF-4991-4562-A93B-A081479F86A6}"/>
    <cellStyle name="Comma 3 3 3 9 6 5 3" xfId="42204" xr:uid="{FC631E87-E03B-49C8-9EFE-608398012818}"/>
    <cellStyle name="Comma 3 3 3 9 6 6" xfId="15157" xr:uid="{0A57BB22-6CF0-447F-9B8D-110FBB3F254E}"/>
    <cellStyle name="Comma 3 3 3 9 6 6 2" xfId="44830" xr:uid="{476A476F-739F-4CF4-8414-5B3A4D2C40B6}"/>
    <cellStyle name="Comma 3 3 3 9 6 7" xfId="58220" xr:uid="{E9A64198-6658-445B-8B3A-EB9C9B654CA0}"/>
    <cellStyle name="Comma 3 3 3 9 6 8" xfId="60847" xr:uid="{D3208AEF-C8AA-46EE-9E46-CC662BD0E504}"/>
    <cellStyle name="Comma 3 3 3 9 6 9" xfId="31440" xr:uid="{50AAFD55-8739-441D-95E6-6F65B19F92A7}"/>
    <cellStyle name="Comma 3 3 3 9 7" xfId="2543" xr:uid="{1BCF2726-376C-4C27-822C-F408D65D1748}"/>
    <cellStyle name="Comma 3 3 3 9 7 10" xfId="21978" xr:uid="{38FBB9CA-C63C-42B8-8F34-8175000273E7}"/>
    <cellStyle name="Comma 3 3 3 9 7 2" xfId="7794" xr:uid="{296E6B23-12FB-4A95-87AC-2170CE134081}"/>
    <cellStyle name="Comma 3 3 3 9 7 2 2" xfId="19352" xr:uid="{995BBAE8-2C66-4265-AC13-5F6CD32486E4}"/>
    <cellStyle name="Comma 3 3 3 9 7 2 2 2" xfId="48759" xr:uid="{200F421D-E0B3-401C-BACC-54AE9A66CB52}"/>
    <cellStyle name="Comma 3 3 3 9 7 2 2 3" xfId="29856" xr:uid="{79D0385D-526E-4C21-99C0-713FDA7DD641}"/>
    <cellStyle name="Comma 3 3 3 9 7 2 3" xfId="35369" xr:uid="{3E17BE68-FBA9-4D8E-A057-D3C14EB6FBEC}"/>
    <cellStyle name="Comma 3 3 3 9 7 2 4" xfId="24604" xr:uid="{822E7FA3-F0F0-4805-A491-850B7B0EE5EC}"/>
    <cellStyle name="Comma 3 3 3 9 7 3" xfId="5169" xr:uid="{62280F8B-0081-483F-B50C-C2DBEF8663D4}"/>
    <cellStyle name="Comma 3 3 3 9 7 3 2" xfId="51385" xr:uid="{F5CD20A5-CB52-48E3-992C-DECA800B3341}"/>
    <cellStyle name="Comma 3 3 3 9 7 3 3" xfId="37995" xr:uid="{A6CB23B5-3893-4AD8-9CEE-FEE10BA39E32}"/>
    <cellStyle name="Comma 3 3 3 9 7 3 4" xfId="27230" xr:uid="{DB3A5ED0-1CD8-40A6-ADF2-9278778D62D2}"/>
    <cellStyle name="Comma 3 3 3 9 7 4" xfId="10420" xr:uid="{B56D25CA-F621-4C77-8076-96898B141AF3}"/>
    <cellStyle name="Comma 3 3 3 9 7 4 2" xfId="54011" xr:uid="{E5D66AAA-2684-4D80-9F41-B5B5539F64A8}"/>
    <cellStyle name="Comma 3 3 3 9 7 4 3" xfId="40621" xr:uid="{072C9E24-A2AE-4B57-947F-1A2FB499E694}"/>
    <cellStyle name="Comma 3 3 3 9 7 5" xfId="13046" xr:uid="{8FFF569B-8517-4337-9045-9259FBCDACD0}"/>
    <cellStyle name="Comma 3 3 3 9 7 5 2" xfId="56636" xr:uid="{BC6CA21D-949A-453E-93CA-A0184291718F}"/>
    <cellStyle name="Comma 3 3 3 9 7 5 3" xfId="43246" xr:uid="{A3A7131A-B634-4F8F-9A4C-DAFA094BB05D}"/>
    <cellStyle name="Comma 3 3 3 9 7 6" xfId="16199" xr:uid="{4B814CAB-1446-4FF6-B78A-DB0CE20D0FBE}"/>
    <cellStyle name="Comma 3 3 3 9 7 6 2" xfId="45872" xr:uid="{4F5490DA-E3C4-4404-8987-4649A311875F}"/>
    <cellStyle name="Comma 3 3 3 9 7 7" xfId="59262" xr:uid="{100E1AA1-594B-49C6-ABEB-9E6A6F562121}"/>
    <cellStyle name="Comma 3 3 3 9 7 8" xfId="61889" xr:uid="{36E7EC2D-A940-4088-9D05-C6DE242AFF6C}"/>
    <cellStyle name="Comma 3 3 3 9 7 9" xfId="32482" xr:uid="{4EFCEA94-41E1-46C4-8249-71BCC8D3634E}"/>
    <cellStyle name="Comma 3 3 3 9 8" xfId="5430" xr:uid="{16C8E1A5-9B4C-490F-8A3A-DF918F97E301}"/>
    <cellStyle name="Comma 3 3 3 9 8 2" xfId="16988" xr:uid="{22F05391-C752-4F49-AC20-1A48CDC58EA9}"/>
    <cellStyle name="Comma 3 3 3 9 8 2 2" xfId="46134" xr:uid="{3888CACC-66A3-4D1B-B88B-A9DD9BEA736C}"/>
    <cellStyle name="Comma 3 3 3 9 8 2 3" xfId="27492" xr:uid="{121E3C58-0C88-4C17-B499-F6BD09DC8396}"/>
    <cellStyle name="Comma 3 3 3 9 8 3" xfId="13835" xr:uid="{464A5ACC-74E5-4612-9560-169E407C5E69}"/>
    <cellStyle name="Comma 3 3 3 9 8 3 2" xfId="32744" xr:uid="{43327680-B126-42D3-92A8-467C9F4437A7}"/>
    <cellStyle name="Comma 3 3 3 9 8 4" xfId="22240" xr:uid="{B09E2AAA-CC64-47D1-B2BC-54055661DFDE}"/>
    <cellStyle name="Comma 3 3 3 9 9" xfId="2805" xr:uid="{0B6693AA-F6B0-4EEE-A5DE-775D322CA446}"/>
    <cellStyle name="Comma 3 3 3 9 9 2" xfId="16460" xr:uid="{4B7F000F-C6A4-435C-89E3-6FD4283A6658}"/>
    <cellStyle name="Comma 3 3 3 9 9 2 2" xfId="46395" xr:uid="{C4B629D9-96AB-4211-8428-83E928F77A5D}"/>
    <cellStyle name="Comma 3 3 3 9 9 3" xfId="33005" xr:uid="{475DF6E9-8644-494F-8796-33AA0228B0F4}"/>
    <cellStyle name="Comma 3 3 3 9 9 4" xfId="24866" xr:uid="{99DF03D2-22D7-49A4-991F-EE46E96DBDA7}"/>
    <cellStyle name="Comma 3 3 30" xfId="29975" xr:uid="{F109EC43-EFB5-433D-AD7E-F98C0230C289}"/>
    <cellStyle name="Comma 3 3 31" xfId="19471" xr:uid="{955E5E48-1071-41D9-94A9-F4F78A99944B}"/>
    <cellStyle name="Comma 3 3 4" xfId="40" xr:uid="{00000000-0005-0000-0000-00005D010000}"/>
    <cellStyle name="Comma 3 3 4 10" xfId="302" xr:uid="{00000000-0005-0000-0000-00005E010000}"/>
    <cellStyle name="Comma 3 3 4 10 10" xfId="30243" xr:uid="{33C4863A-064C-4D37-84C4-EA6E02D7FD60}"/>
    <cellStyle name="Comma 3 3 4 10 11" xfId="19739" xr:uid="{5D44A956-2A91-4EA4-A602-117E5C5EC6C5}"/>
    <cellStyle name="Comma 3 3 4 10 2" xfId="1625" xr:uid="{959E6944-F062-439B-93EC-F6CCD08535BF}"/>
    <cellStyle name="Comma 3 3 4 10 2 10" xfId="21061" xr:uid="{37F1739F-55D8-4ECA-9BF7-AB20E0868D76}"/>
    <cellStyle name="Comma 3 3 4 10 2 2" xfId="6877" xr:uid="{F17B9621-D8B7-4E85-AAB2-27E2DCD6B770}"/>
    <cellStyle name="Comma 3 3 4 10 2 2 2" xfId="18435" xr:uid="{F65B4F66-A063-4FE9-BCE7-A52DAA6BB753}"/>
    <cellStyle name="Comma 3 3 4 10 2 2 2 2" xfId="47842" xr:uid="{1E33F01F-A1F8-4FE1-87BD-1E0CC72A394F}"/>
    <cellStyle name="Comma 3 3 4 10 2 2 2 3" xfId="28939" xr:uid="{C688F945-DD05-4BF8-82A5-26E31B1EDE83}"/>
    <cellStyle name="Comma 3 3 4 10 2 2 3" xfId="34452" xr:uid="{7C66509D-69E7-4411-B51D-B7CAFF174E90}"/>
    <cellStyle name="Comma 3 3 4 10 2 2 4" xfId="23687" xr:uid="{48C69B46-D72B-4D7F-BFAA-9E23D91FD71E}"/>
    <cellStyle name="Comma 3 3 4 10 2 3" xfId="4252" xr:uid="{2E382328-8A49-4561-9374-137E899846C6}"/>
    <cellStyle name="Comma 3 3 4 10 2 3 2" xfId="50468" xr:uid="{91B34D03-1411-43F8-905C-FDDF80F87093}"/>
    <cellStyle name="Comma 3 3 4 10 2 3 3" xfId="37078" xr:uid="{16D16171-88D1-4235-922B-5B1BA45548BA}"/>
    <cellStyle name="Comma 3 3 4 10 2 3 4" xfId="26313" xr:uid="{7F49A8A4-2C03-4C3A-84E7-39F8DFEB870D}"/>
    <cellStyle name="Comma 3 3 4 10 2 4" xfId="9503" xr:uid="{D8763F8A-9900-4AAA-853E-E899BC1F043A}"/>
    <cellStyle name="Comma 3 3 4 10 2 4 2" xfId="53094" xr:uid="{B9A44328-0140-4632-AC6B-DD1C2118071F}"/>
    <cellStyle name="Comma 3 3 4 10 2 4 3" xfId="39704" xr:uid="{F90C738B-E202-41E2-A02C-80129769A54F}"/>
    <cellStyle name="Comma 3 3 4 10 2 5" xfId="12129" xr:uid="{690D20FD-ED0E-4B12-9770-28EC3D1BA051}"/>
    <cellStyle name="Comma 3 3 4 10 2 5 2" xfId="55719" xr:uid="{9E977141-31BB-47F8-AF91-89949355CDFA}"/>
    <cellStyle name="Comma 3 3 4 10 2 5 3" xfId="42329" xr:uid="{2CA7E84E-2D19-4A6E-B5C3-A1AA031FE5B3}"/>
    <cellStyle name="Comma 3 3 4 10 2 6" xfId="15282" xr:uid="{A7324369-F6E2-4D5A-A2BF-C307F09F4437}"/>
    <cellStyle name="Comma 3 3 4 10 2 6 2" xfId="44955" xr:uid="{6606C828-FC7A-4D80-A0A1-11C426B5C5CC}"/>
    <cellStyle name="Comma 3 3 4 10 2 7" xfId="58345" xr:uid="{C05E3B8B-0C3C-4534-A732-17C1FF60ADE1}"/>
    <cellStyle name="Comma 3 3 4 10 2 8" xfId="60972" xr:uid="{18175390-6A7C-464F-96B0-7C8279D87FDC}"/>
    <cellStyle name="Comma 3 3 4 10 2 9" xfId="31565" xr:uid="{4E2FA702-A057-4175-B79B-04BF00F84611}"/>
    <cellStyle name="Comma 3 3 4 10 3" xfId="5555" xr:uid="{F21C21BD-8CCF-4F51-941B-9C58C2A2FBA2}"/>
    <cellStyle name="Comma 3 3 4 10 3 2" xfId="17113" xr:uid="{3E9DDA24-2B68-406E-BD38-3167C367C447}"/>
    <cellStyle name="Comma 3 3 4 10 3 2 2" xfId="46520" xr:uid="{22D094B0-0E75-41A3-9F59-95ED003195B4}"/>
    <cellStyle name="Comma 3 3 4 10 3 2 3" xfId="27617" xr:uid="{254DD15D-DB27-4F16-B5C8-178597B98277}"/>
    <cellStyle name="Comma 3 3 4 10 3 3" xfId="13960" xr:uid="{6AE73770-DE7F-48DE-AE83-839C77F96BCF}"/>
    <cellStyle name="Comma 3 3 4 10 3 3 2" xfId="33130" xr:uid="{CA30848C-6527-48DE-80B7-A25E51B14AB4}"/>
    <cellStyle name="Comma 3 3 4 10 3 4" xfId="22365" xr:uid="{561826A2-C232-4617-AFB7-5979C0FBDAC5}"/>
    <cellStyle name="Comma 3 3 4 10 4" xfId="2930" xr:uid="{87F3E206-A0C7-4241-A3E5-CD1765837F5C}"/>
    <cellStyle name="Comma 3 3 4 10 4 2" xfId="16585" xr:uid="{0614FA11-C1BC-40FE-AFF0-7D66B49FBD89}"/>
    <cellStyle name="Comma 3 3 4 10 4 2 2" xfId="49146" xr:uid="{9736AECC-AA60-4877-B34F-8F142F2B9485}"/>
    <cellStyle name="Comma 3 3 4 10 4 3" xfId="35756" xr:uid="{6EA33DFB-10D2-4C4F-8C5E-344C50A3AC71}"/>
    <cellStyle name="Comma 3 3 4 10 4 4" xfId="24991" xr:uid="{D86A196B-2365-4FB1-A695-3D06071D83DA}"/>
    <cellStyle name="Comma 3 3 4 10 5" xfId="8181" xr:uid="{CD8A1DF6-2B7C-44A9-BA92-7801F3495182}"/>
    <cellStyle name="Comma 3 3 4 10 5 2" xfId="51772" xr:uid="{22C9F360-A626-47D6-8549-1BCBA91C9ADF}"/>
    <cellStyle name="Comma 3 3 4 10 5 3" xfId="38382" xr:uid="{36F7F205-3168-4133-8C05-0EF94A6575BB}"/>
    <cellStyle name="Comma 3 3 4 10 6" xfId="10807" xr:uid="{87DAA533-8EF5-49B8-A619-7D0CB9E66FBD}"/>
    <cellStyle name="Comma 3 3 4 10 6 2" xfId="54397" xr:uid="{C0C1471D-C795-49BC-9BDA-11640F930F4D}"/>
    <cellStyle name="Comma 3 3 4 10 6 3" xfId="41007" xr:uid="{0AD30315-6F56-4C04-9BA4-BB610D872FED}"/>
    <cellStyle name="Comma 3 3 4 10 7" xfId="13432" xr:uid="{E22D6A76-2491-4A9A-8BB0-4CE232191E7C}"/>
    <cellStyle name="Comma 3 3 4 10 7 2" xfId="43633" xr:uid="{EA580165-8009-48F7-9E0B-9B336099CE8A}"/>
    <cellStyle name="Comma 3 3 4 10 8" xfId="57023" xr:uid="{4BC6FFDD-C91D-4435-AEB4-BAEF2E75B012}"/>
    <cellStyle name="Comma 3 3 4 10 9" xfId="59650" xr:uid="{8014A7C7-F517-4CC2-8148-5EE1B76455E5}"/>
    <cellStyle name="Comma 3 3 4 11" xfId="562" xr:uid="{00000000-0005-0000-0000-00005F010000}"/>
    <cellStyle name="Comma 3 3 4 11 10" xfId="30503" xr:uid="{3C18FEFB-612F-4273-B200-A9A513B9BC39}"/>
    <cellStyle name="Comma 3 3 4 11 11" xfId="19999" xr:uid="{40BC7B07-4C60-4C2C-BD59-E1B3E403BE87}"/>
    <cellStyle name="Comma 3 3 4 11 2" xfId="1885" xr:uid="{DA70C1A1-FB1E-4B34-BF71-B588827DA1F8}"/>
    <cellStyle name="Comma 3 3 4 11 2 10" xfId="21321" xr:uid="{2C4EC184-A559-44BA-AE20-9150FEB046BC}"/>
    <cellStyle name="Comma 3 3 4 11 2 2" xfId="7137" xr:uid="{6F23FD1D-D9E1-4254-8F28-673F94D00DFC}"/>
    <cellStyle name="Comma 3 3 4 11 2 2 2" xfId="18695" xr:uid="{4B457F6F-9282-4E4B-B1F6-F4257DBE2E77}"/>
    <cellStyle name="Comma 3 3 4 11 2 2 2 2" xfId="48102" xr:uid="{CDB7C274-0919-4A19-9D07-6401A1A8E127}"/>
    <cellStyle name="Comma 3 3 4 11 2 2 2 3" xfId="29199" xr:uid="{6C211A21-E271-4738-AB80-B9A91085F0E3}"/>
    <cellStyle name="Comma 3 3 4 11 2 2 3" xfId="34712" xr:uid="{07CFEC71-8C9B-4365-ACC7-AE43C5840FBB}"/>
    <cellStyle name="Comma 3 3 4 11 2 2 4" xfId="23947" xr:uid="{ED706E74-F289-4F35-8E5D-3FF855F05773}"/>
    <cellStyle name="Comma 3 3 4 11 2 3" xfId="4512" xr:uid="{575E37FB-03FD-47A1-AF78-994708AFB451}"/>
    <cellStyle name="Comma 3 3 4 11 2 3 2" xfId="50728" xr:uid="{6AF615D3-658F-4495-A579-53A7F4A90B10}"/>
    <cellStyle name="Comma 3 3 4 11 2 3 3" xfId="37338" xr:uid="{492754FC-5301-44D3-BB62-A7D50090975E}"/>
    <cellStyle name="Comma 3 3 4 11 2 3 4" xfId="26573" xr:uid="{6ED27B0D-ACBB-4556-A180-B0AA6584136A}"/>
    <cellStyle name="Comma 3 3 4 11 2 4" xfId="9763" xr:uid="{39797401-7111-45DE-A309-03D960B22E78}"/>
    <cellStyle name="Comma 3 3 4 11 2 4 2" xfId="53354" xr:uid="{316375DB-8834-4FE4-97EA-F1C4E53E9A03}"/>
    <cellStyle name="Comma 3 3 4 11 2 4 3" xfId="39964" xr:uid="{F13A8A79-AD18-4189-9D02-2C92DDEBD355}"/>
    <cellStyle name="Comma 3 3 4 11 2 5" xfId="12389" xr:uid="{0BC806F7-A7BB-4D26-9521-0EA5A112FFD9}"/>
    <cellStyle name="Comma 3 3 4 11 2 5 2" xfId="55979" xr:uid="{C34626AD-8235-4D69-BA62-F6BE387DFE72}"/>
    <cellStyle name="Comma 3 3 4 11 2 5 3" xfId="42589" xr:uid="{B492FBE5-6FD1-454D-8108-3803BB167B6F}"/>
    <cellStyle name="Comma 3 3 4 11 2 6" xfId="15542" xr:uid="{1C79754D-560E-48D2-BC6B-7C637B0FCB4D}"/>
    <cellStyle name="Comma 3 3 4 11 2 6 2" xfId="45215" xr:uid="{1D49ECE3-69BC-44FB-BEE2-824F26C45C71}"/>
    <cellStyle name="Comma 3 3 4 11 2 7" xfId="58605" xr:uid="{F3EC23E1-C864-471C-80BA-3ABA65C2044C}"/>
    <cellStyle name="Comma 3 3 4 11 2 8" xfId="61232" xr:uid="{D946B472-B180-4363-A768-417392F3682C}"/>
    <cellStyle name="Comma 3 3 4 11 2 9" xfId="31825" xr:uid="{6B695CF2-86DD-4C5A-973E-71D810405A8D}"/>
    <cellStyle name="Comma 3 3 4 11 3" xfId="5815" xr:uid="{B1DF7F17-9055-42DE-8728-886331A6B5AD}"/>
    <cellStyle name="Comma 3 3 4 11 3 2" xfId="17373" xr:uid="{2B7F44BC-660E-4ED7-95F0-CEB3E39B5C59}"/>
    <cellStyle name="Comma 3 3 4 11 3 2 2" xfId="46780" xr:uid="{AFB0DD8E-0629-4219-A0BC-82A8AD0561BD}"/>
    <cellStyle name="Comma 3 3 4 11 3 2 3" xfId="27877" xr:uid="{E0AD5FE6-5D64-42E3-BE32-5CF88CFFB7A8}"/>
    <cellStyle name="Comma 3 3 4 11 3 3" xfId="33390" xr:uid="{1353863D-4A9B-48A8-ADEC-C2DFA6094CB8}"/>
    <cellStyle name="Comma 3 3 4 11 3 4" xfId="22625" xr:uid="{D72787FA-7757-4E35-8A65-99DA0396E347}"/>
    <cellStyle name="Comma 3 3 4 11 4" xfId="3190" xr:uid="{9F906195-E5DA-448A-A51C-094AE0FCC7B5}"/>
    <cellStyle name="Comma 3 3 4 11 4 2" xfId="49406" xr:uid="{6773DF5B-4378-4CC7-81D8-CFF60CC571F0}"/>
    <cellStyle name="Comma 3 3 4 11 4 3" xfId="36016" xr:uid="{5652E228-8B1E-4D28-80BD-460599710985}"/>
    <cellStyle name="Comma 3 3 4 11 4 4" xfId="25251" xr:uid="{5A4AD2A6-5840-4C72-AAC6-8308F5D082B4}"/>
    <cellStyle name="Comma 3 3 4 11 5" xfId="8441" xr:uid="{5272D2BA-C20A-4AAE-AC6C-EFBADBBC010C}"/>
    <cellStyle name="Comma 3 3 4 11 5 2" xfId="52032" xr:uid="{60F816BC-9AB5-4E4F-B11B-A8242A18A80F}"/>
    <cellStyle name="Comma 3 3 4 11 5 3" xfId="38642" xr:uid="{A7E71612-F068-40A5-BBEE-3F40B82251B6}"/>
    <cellStyle name="Comma 3 3 4 11 6" xfId="11067" xr:uid="{E56B5E7A-2174-4699-9132-18EF6A291E9B}"/>
    <cellStyle name="Comma 3 3 4 11 6 2" xfId="54657" xr:uid="{98F26330-5A22-4FA9-9A61-5C4AD00AC3FC}"/>
    <cellStyle name="Comma 3 3 4 11 6 3" xfId="41267" xr:uid="{5090A56A-21CE-42D2-B7D8-FAE88BBA4D0B}"/>
    <cellStyle name="Comma 3 3 4 11 7" xfId="14220" xr:uid="{C5FF1E57-8E19-49B5-9C39-7B55EF0BE519}"/>
    <cellStyle name="Comma 3 3 4 11 7 2" xfId="43893" xr:uid="{9B17E507-6718-49B8-BA9E-1905C3C4D9DE}"/>
    <cellStyle name="Comma 3 3 4 11 8" xfId="57283" xr:uid="{83F12B08-9D38-4237-B310-EE93589A362C}"/>
    <cellStyle name="Comma 3 3 4 11 9" xfId="59910" xr:uid="{5D1732EC-46E9-4E5A-AC2A-817AB2F40512}"/>
    <cellStyle name="Comma 3 3 4 12" xfId="822" xr:uid="{00000000-0005-0000-0000-000060010000}"/>
    <cellStyle name="Comma 3 3 4 12 10" xfId="30763" xr:uid="{04326A7D-321F-4BFC-BA4C-08A6CABA27BE}"/>
    <cellStyle name="Comma 3 3 4 12 11" xfId="20259" xr:uid="{E4E20D2A-B412-44EA-8BCE-0731DC4D54BC}"/>
    <cellStyle name="Comma 3 3 4 12 2" xfId="2145" xr:uid="{37D7F760-A424-4BB4-94DA-79A744A63E04}"/>
    <cellStyle name="Comma 3 3 4 12 2 10" xfId="21581" xr:uid="{DB08CA1C-0429-4F75-BD75-8E45E8B83E0F}"/>
    <cellStyle name="Comma 3 3 4 12 2 2" xfId="7397" xr:uid="{60AE23AE-34F5-4F8A-AD82-17FFACEF389D}"/>
    <cellStyle name="Comma 3 3 4 12 2 2 2" xfId="18955" xr:uid="{46939778-BCAB-4200-8D4B-A1F8D954DFBB}"/>
    <cellStyle name="Comma 3 3 4 12 2 2 2 2" xfId="48362" xr:uid="{401F0C58-6413-48C7-A958-631F2A740C01}"/>
    <cellStyle name="Comma 3 3 4 12 2 2 2 3" xfId="29459" xr:uid="{ED122FC4-0409-4EAD-9E34-8C01179BD926}"/>
    <cellStyle name="Comma 3 3 4 12 2 2 3" xfId="34972" xr:uid="{8BA7C9DE-0BA3-4C60-AE66-F4138AE0D915}"/>
    <cellStyle name="Comma 3 3 4 12 2 2 4" xfId="24207" xr:uid="{9341485A-5846-4769-8C07-E865FE5C4F32}"/>
    <cellStyle name="Comma 3 3 4 12 2 3" xfId="4772" xr:uid="{0884E8D5-77FD-4045-8F32-0DEF69665BE9}"/>
    <cellStyle name="Comma 3 3 4 12 2 3 2" xfId="50988" xr:uid="{1235B2ED-3854-4411-8FD6-CA9574ED4C1C}"/>
    <cellStyle name="Comma 3 3 4 12 2 3 3" xfId="37598" xr:uid="{49D91D87-A98F-4BC1-BD14-47A430708BE8}"/>
    <cellStyle name="Comma 3 3 4 12 2 3 4" xfId="26833" xr:uid="{1120C449-32C0-4B6D-B5C7-024C540091C6}"/>
    <cellStyle name="Comma 3 3 4 12 2 4" xfId="10023" xr:uid="{FCA43DA0-C225-4624-BC61-D493EE228E7D}"/>
    <cellStyle name="Comma 3 3 4 12 2 4 2" xfId="53614" xr:uid="{0D473CE8-AFB3-419E-B05B-EA4702B69D8B}"/>
    <cellStyle name="Comma 3 3 4 12 2 4 3" xfId="40224" xr:uid="{B6C2EFA9-020A-4885-9357-25242232E03A}"/>
    <cellStyle name="Comma 3 3 4 12 2 5" xfId="12649" xr:uid="{1939F317-295E-4F54-8B05-4A9A2FA46991}"/>
    <cellStyle name="Comma 3 3 4 12 2 5 2" xfId="56239" xr:uid="{250CA53B-A109-4E68-985C-05CF4B6A14DE}"/>
    <cellStyle name="Comma 3 3 4 12 2 5 3" xfId="42849" xr:uid="{2F1E605B-4447-470A-99C8-068DF802312D}"/>
    <cellStyle name="Comma 3 3 4 12 2 6" xfId="15802" xr:uid="{BD2CD42B-FAC8-4B53-A640-D4A01BBDA53C}"/>
    <cellStyle name="Comma 3 3 4 12 2 6 2" xfId="45475" xr:uid="{D06764A1-2690-4845-9C35-C2ED04DB2CC3}"/>
    <cellStyle name="Comma 3 3 4 12 2 7" xfId="58865" xr:uid="{E5169E42-5F05-4D8D-BCBA-5D78A70B4749}"/>
    <cellStyle name="Comma 3 3 4 12 2 8" xfId="61492" xr:uid="{5E786600-B998-42F3-9EB8-412AB4F026F3}"/>
    <cellStyle name="Comma 3 3 4 12 2 9" xfId="32085" xr:uid="{490EA6FE-C719-44FD-8EAF-9649BCEA96AC}"/>
    <cellStyle name="Comma 3 3 4 12 3" xfId="6075" xr:uid="{4E283EBE-DA24-420F-A7D9-D4937DD76F52}"/>
    <cellStyle name="Comma 3 3 4 12 3 2" xfId="17633" xr:uid="{49C86DBE-62EB-4B19-95D2-62C4576A5AC1}"/>
    <cellStyle name="Comma 3 3 4 12 3 2 2" xfId="47040" xr:uid="{1C6606F3-B576-4AA3-949F-EC4720F73D69}"/>
    <cellStyle name="Comma 3 3 4 12 3 2 3" xfId="28137" xr:uid="{8DE9772A-879E-4BC4-BB6A-C0554C12D03C}"/>
    <cellStyle name="Comma 3 3 4 12 3 3" xfId="33650" xr:uid="{5A488B4C-1BAC-41F6-B9C5-EDCCBF121D16}"/>
    <cellStyle name="Comma 3 3 4 12 3 4" xfId="22885" xr:uid="{6E2270D6-7593-4072-A363-83A5403961B5}"/>
    <cellStyle name="Comma 3 3 4 12 4" xfId="3450" xr:uid="{A7CB7595-F63C-403D-A98A-FFDF8A380655}"/>
    <cellStyle name="Comma 3 3 4 12 4 2" xfId="49666" xr:uid="{57B8B29A-14B0-4828-941D-80885E24BAA9}"/>
    <cellStyle name="Comma 3 3 4 12 4 3" xfId="36276" xr:uid="{7E098551-0D0F-4BE4-9D1D-D4D849DA219E}"/>
    <cellStyle name="Comma 3 3 4 12 4 4" xfId="25511" xr:uid="{9F226A07-5117-4CA4-A639-74E6E48D317E}"/>
    <cellStyle name="Comma 3 3 4 12 5" xfId="8701" xr:uid="{66E816C9-FF26-4035-8799-DB743B664BE3}"/>
    <cellStyle name="Comma 3 3 4 12 5 2" xfId="52292" xr:uid="{0A67F1B3-6876-4284-9107-1DC0181D8F9D}"/>
    <cellStyle name="Comma 3 3 4 12 5 3" xfId="38902" xr:uid="{46877C87-F2A5-4978-85D0-41EFE7C1349A}"/>
    <cellStyle name="Comma 3 3 4 12 6" xfId="11327" xr:uid="{6692CD49-56EB-4B8D-8AB6-08C2A6B8E220}"/>
    <cellStyle name="Comma 3 3 4 12 6 2" xfId="54917" xr:uid="{1ABF2552-D944-44B8-8DD7-0487AA8FCC37}"/>
    <cellStyle name="Comma 3 3 4 12 6 3" xfId="41527" xr:uid="{BD8316D7-8987-440A-85BB-0FC5E98DCD17}"/>
    <cellStyle name="Comma 3 3 4 12 7" xfId="14480" xr:uid="{67D955C9-41C5-4023-B8B1-C93E151C2CE1}"/>
    <cellStyle name="Comma 3 3 4 12 7 2" xfId="44153" xr:uid="{696B2522-37C0-4C94-9EA2-572FCA78D7D2}"/>
    <cellStyle name="Comma 3 3 4 12 8" xfId="57543" xr:uid="{757D5912-ECEA-45A1-B464-E118B57C37A8}"/>
    <cellStyle name="Comma 3 3 4 12 9" xfId="60170" xr:uid="{20B80D31-FFC7-4DAD-B133-FA2FA9E61D92}"/>
    <cellStyle name="Comma 3 3 4 13" xfId="1084" xr:uid="{C391D8E5-7297-4478-8AF3-E1561D87474F}"/>
    <cellStyle name="Comma 3 3 4 13 10" xfId="20521" xr:uid="{B57DF195-7AB8-4172-9D6F-6E954F7EB807}"/>
    <cellStyle name="Comma 3 3 4 13 2" xfId="6337" xr:uid="{40C9CBEB-DCB2-4D77-840D-4BC667DF587E}"/>
    <cellStyle name="Comma 3 3 4 13 2 2" xfId="17895" xr:uid="{A9DEFD5C-8E5E-440C-A7BD-7B6FDA57DEA0}"/>
    <cellStyle name="Comma 3 3 4 13 2 2 2" xfId="47302" xr:uid="{8425E8E5-D9AE-4012-BB3E-E662379C14B2}"/>
    <cellStyle name="Comma 3 3 4 13 2 2 3" xfId="28399" xr:uid="{C1E5D4AF-8309-4B8D-BB8A-DFEBA0D66605}"/>
    <cellStyle name="Comma 3 3 4 13 2 3" xfId="33912" xr:uid="{F604D47C-CA1B-4A5E-9A87-E7E7A7991A72}"/>
    <cellStyle name="Comma 3 3 4 13 2 4" xfId="23147" xr:uid="{3FA788CB-2724-480C-9200-06ECCE88D8DC}"/>
    <cellStyle name="Comma 3 3 4 13 3" xfId="3712" xr:uid="{12A9A577-8C31-4B5E-9381-1D146D733699}"/>
    <cellStyle name="Comma 3 3 4 13 3 2" xfId="49928" xr:uid="{F30E2D1A-B535-4272-BCB7-CD68C1502C8A}"/>
    <cellStyle name="Comma 3 3 4 13 3 3" xfId="36538" xr:uid="{590B231A-8EF2-4154-B10E-D425D7B2846E}"/>
    <cellStyle name="Comma 3 3 4 13 3 4" xfId="25773" xr:uid="{0AEF6E4B-8238-4FC6-92DD-44EE783F6C7C}"/>
    <cellStyle name="Comma 3 3 4 13 4" xfId="8963" xr:uid="{420CD296-DD7C-4E63-8898-0B5BD0C19FBF}"/>
    <cellStyle name="Comma 3 3 4 13 4 2" xfId="52554" xr:uid="{E7F51C7E-89C7-4E8E-A981-79F604298FD9}"/>
    <cellStyle name="Comma 3 3 4 13 4 3" xfId="39164" xr:uid="{E5B1D352-F262-413E-8AA3-E7A732E0EAAF}"/>
    <cellStyle name="Comma 3 3 4 13 5" xfId="11589" xr:uid="{7F53EADD-6E12-4D59-B3D9-257D3AB18708}"/>
    <cellStyle name="Comma 3 3 4 13 5 2" xfId="55179" xr:uid="{C59CBBE6-BC0E-43C0-AD31-449BBC267423}"/>
    <cellStyle name="Comma 3 3 4 13 5 3" xfId="41789" xr:uid="{B40A89AA-B18E-4184-A682-73ECBE0B84FE}"/>
    <cellStyle name="Comma 3 3 4 13 6" xfId="14742" xr:uid="{6F0DA463-DF93-4C68-8B53-E9962D8C98D1}"/>
    <cellStyle name="Comma 3 3 4 13 6 2" xfId="44415" xr:uid="{488AFDA9-C828-40D6-A420-FF9A5BB97426}"/>
    <cellStyle name="Comma 3 3 4 13 7" xfId="57805" xr:uid="{EC45EED1-A88E-4253-9D1E-985E6B46814F}"/>
    <cellStyle name="Comma 3 3 4 13 8" xfId="60432" xr:uid="{77045DFD-41B3-4F26-A9CB-5740B48FE823}"/>
    <cellStyle name="Comma 3 3 4 13 9" xfId="31025" xr:uid="{1387E169-5BA4-47F7-B37C-6E25884B18C5}"/>
    <cellStyle name="Comma 3 3 4 14" xfId="1101" xr:uid="{8D14B0FA-0ECA-4E44-A434-B183B7BEC43F}"/>
    <cellStyle name="Comma 3 3 4 14 10" xfId="20538" xr:uid="{559B7339-3DB0-46E1-AAAA-30B6A534AE1A}"/>
    <cellStyle name="Comma 3 3 4 14 2" xfId="6354" xr:uid="{B9DBCA77-44A6-4F71-89BD-F9EA4E686D77}"/>
    <cellStyle name="Comma 3 3 4 14 2 2" xfId="17912" xr:uid="{72108D94-24E4-4635-A4D8-FDB44402B0AC}"/>
    <cellStyle name="Comma 3 3 4 14 2 2 2" xfId="47319" xr:uid="{BF32B673-28C6-4D4A-90BD-A48263849DE3}"/>
    <cellStyle name="Comma 3 3 4 14 2 2 3" xfId="28416" xr:uid="{F04CACA0-4C88-4CAE-A718-1148793F81A8}"/>
    <cellStyle name="Comma 3 3 4 14 2 3" xfId="33929" xr:uid="{4BAD044F-E1E4-4EFD-8AB1-12B52E479EB9}"/>
    <cellStyle name="Comma 3 3 4 14 2 4" xfId="23164" xr:uid="{6E157F4A-4CDC-405C-B659-79F4442FF6AE}"/>
    <cellStyle name="Comma 3 3 4 14 3" xfId="3729" xr:uid="{1504EE4A-577A-47E7-8785-CC01F6C865D8}"/>
    <cellStyle name="Comma 3 3 4 14 3 2" xfId="49945" xr:uid="{809BA3BB-65E2-4C10-BB3B-F5E503FDFBE8}"/>
    <cellStyle name="Comma 3 3 4 14 3 3" xfId="36555" xr:uid="{2396BC8A-BD86-48D0-96C0-CD924F0570B4}"/>
    <cellStyle name="Comma 3 3 4 14 3 4" xfId="25790" xr:uid="{730799A3-1F9D-4509-B4D3-F4A91E907ED2}"/>
    <cellStyle name="Comma 3 3 4 14 4" xfId="8980" xr:uid="{5E500281-FB2C-41E0-B369-83EC5D5BA66F}"/>
    <cellStyle name="Comma 3 3 4 14 4 2" xfId="52571" xr:uid="{A560C4C0-A57C-4841-B6D9-7DC716FF6C97}"/>
    <cellStyle name="Comma 3 3 4 14 4 3" xfId="39181" xr:uid="{597ECF1B-B6B7-42E7-8E06-9C8D4755566F}"/>
    <cellStyle name="Comma 3 3 4 14 5" xfId="11606" xr:uid="{20E5A8A1-705D-45B5-823A-8D1D89EE7836}"/>
    <cellStyle name="Comma 3 3 4 14 5 2" xfId="55196" xr:uid="{A9BD2E0F-B2CD-4312-A1C7-7368A247D1A9}"/>
    <cellStyle name="Comma 3 3 4 14 5 3" xfId="41806" xr:uid="{48CCB621-F910-42A6-BF7C-40AC18913115}"/>
    <cellStyle name="Comma 3 3 4 14 6" xfId="14759" xr:uid="{434D415B-F9E8-40A7-A537-AEA96AA86DB3}"/>
    <cellStyle name="Comma 3 3 4 14 6 2" xfId="44432" xr:uid="{BAC3FAAA-0EDE-44AE-8D63-1EF78D5DAEF5}"/>
    <cellStyle name="Comma 3 3 4 14 7" xfId="57822" xr:uid="{833AE8AD-D8FF-4DB8-BDCA-C347618B0A22}"/>
    <cellStyle name="Comma 3 3 4 14 8" xfId="60449" xr:uid="{A32D4C20-892B-4CB2-A5FD-0A1AE29D9E7C}"/>
    <cellStyle name="Comma 3 3 4 14 9" xfId="31042" xr:uid="{F4B66A4C-C05A-4DC7-B3C7-6D75764B6FAB}"/>
    <cellStyle name="Comma 3 3 4 15" xfId="1364" xr:uid="{DD872E14-44F9-4FA3-A8A3-CEC36FE844C2}"/>
    <cellStyle name="Comma 3 3 4 15 10" xfId="20800" xr:uid="{8FAFC50B-355B-4069-B511-5B36285D2354}"/>
    <cellStyle name="Comma 3 3 4 15 2" xfId="6616" xr:uid="{25CDBA29-C59B-4E7E-97E8-C44AC4F6B634}"/>
    <cellStyle name="Comma 3 3 4 15 2 2" xfId="18174" xr:uid="{6FFFAECD-2458-4B76-8020-C5D4A9A51516}"/>
    <cellStyle name="Comma 3 3 4 15 2 2 2" xfId="47581" xr:uid="{9E94063F-A2DA-4DB3-AA80-4017162BFF66}"/>
    <cellStyle name="Comma 3 3 4 15 2 2 3" xfId="28678" xr:uid="{0C4AC9F6-EDE5-41A4-AE38-5D047BC2713A}"/>
    <cellStyle name="Comma 3 3 4 15 2 3" xfId="34191" xr:uid="{021A3A3A-BCFD-4AEE-9654-1C3E4D93080D}"/>
    <cellStyle name="Comma 3 3 4 15 2 4" xfId="23426" xr:uid="{E7EC84A9-6A05-424F-AADB-15FE7DC5BDC0}"/>
    <cellStyle name="Comma 3 3 4 15 3" xfId="3991" xr:uid="{966F5539-27D0-4D5B-8C5C-ACC144AB1198}"/>
    <cellStyle name="Comma 3 3 4 15 3 2" xfId="50207" xr:uid="{6B7359BB-5C4D-457F-9B26-3A189FE4BF19}"/>
    <cellStyle name="Comma 3 3 4 15 3 3" xfId="36817" xr:uid="{123CE998-4A31-4989-BC20-CAC3122E3C84}"/>
    <cellStyle name="Comma 3 3 4 15 3 4" xfId="26052" xr:uid="{E19693BF-A93E-4346-A93F-433D4C829514}"/>
    <cellStyle name="Comma 3 3 4 15 4" xfId="9242" xr:uid="{5C2B56CE-4631-4203-BCE2-CFE58E96E479}"/>
    <cellStyle name="Comma 3 3 4 15 4 2" xfId="52833" xr:uid="{AF9DCB97-AB7C-46BA-A912-344C6288BDE7}"/>
    <cellStyle name="Comma 3 3 4 15 4 3" xfId="39443" xr:uid="{41C858BB-A921-4B95-ADC3-9B87DBDBB313}"/>
    <cellStyle name="Comma 3 3 4 15 5" xfId="11868" xr:uid="{0125CED3-D296-401A-94A1-BC394A47A494}"/>
    <cellStyle name="Comma 3 3 4 15 5 2" xfId="55458" xr:uid="{20106D9E-39E1-477F-AB45-F7004BFE842C}"/>
    <cellStyle name="Comma 3 3 4 15 5 3" xfId="42068" xr:uid="{BFF44311-3417-4E88-9AAE-D42AD31093C7}"/>
    <cellStyle name="Comma 3 3 4 15 6" xfId="15021" xr:uid="{9BE66FF7-EEF6-4015-BB5C-410EDC2037A8}"/>
    <cellStyle name="Comma 3 3 4 15 6 2" xfId="44694" xr:uid="{9BE007F6-900B-4978-80E7-AFC1352FD096}"/>
    <cellStyle name="Comma 3 3 4 15 7" xfId="58084" xr:uid="{D543678B-8C10-4C92-9CEF-7A6EE064372B}"/>
    <cellStyle name="Comma 3 3 4 15 8" xfId="60711" xr:uid="{23F60618-4439-403F-8961-161B2A369E4C}"/>
    <cellStyle name="Comma 3 3 4 15 9" xfId="31304" xr:uid="{10FBC6BE-A320-446D-AA38-25E0CD641059}"/>
    <cellStyle name="Comma 3 3 4 16" xfId="2407" xr:uid="{1606FDFF-6E46-4D61-84E8-A89F0114CB6D}"/>
    <cellStyle name="Comma 3 3 4 16 10" xfId="21842" xr:uid="{75CF1397-2E9F-428D-B8C6-BBC0AE7F8D17}"/>
    <cellStyle name="Comma 3 3 4 16 2" xfId="7658" xr:uid="{D998F110-58AD-4617-B266-F2EE73CA0A4A}"/>
    <cellStyle name="Comma 3 3 4 16 2 2" xfId="19216" xr:uid="{276D0BD2-8382-4FC7-9FBF-3792CAE57FB5}"/>
    <cellStyle name="Comma 3 3 4 16 2 2 2" xfId="48623" xr:uid="{68AD9F40-2821-432D-B6DC-776D645045D0}"/>
    <cellStyle name="Comma 3 3 4 16 2 2 3" xfId="29720" xr:uid="{571C0BA4-F076-40BF-907D-83AE3B065729}"/>
    <cellStyle name="Comma 3 3 4 16 2 3" xfId="35233" xr:uid="{A8FC6D1C-22EA-4B54-9B3C-91603219437D}"/>
    <cellStyle name="Comma 3 3 4 16 2 4" xfId="24468" xr:uid="{78F3B6A9-975E-4EA6-824C-FC05415DEC16}"/>
    <cellStyle name="Comma 3 3 4 16 3" xfId="5033" xr:uid="{0D8B8D64-CF7F-4BF2-9CE2-EDDFD001C6A8}"/>
    <cellStyle name="Comma 3 3 4 16 3 2" xfId="51249" xr:uid="{936DA042-CFB5-4275-98FF-6454E213E837}"/>
    <cellStyle name="Comma 3 3 4 16 3 3" xfId="37859" xr:uid="{51FE2973-51E3-4472-A294-B25BCBC6C69B}"/>
    <cellStyle name="Comma 3 3 4 16 3 4" xfId="27094" xr:uid="{EA8135BB-FE9F-4DE9-9CD1-D5E41486FFE8}"/>
    <cellStyle name="Comma 3 3 4 16 4" xfId="10284" xr:uid="{9B6A0056-4238-414F-9589-865FEB54BA2C}"/>
    <cellStyle name="Comma 3 3 4 16 4 2" xfId="53875" xr:uid="{B46502C4-4A63-4253-8BCD-089650B8092E}"/>
    <cellStyle name="Comma 3 3 4 16 4 3" xfId="40485" xr:uid="{948E6A3B-C2DF-4EB4-9B0D-8CC8579ED54C}"/>
    <cellStyle name="Comma 3 3 4 16 5" xfId="12910" xr:uid="{C530F072-4B65-4D1A-A857-E62C874B5FA5}"/>
    <cellStyle name="Comma 3 3 4 16 5 2" xfId="56500" xr:uid="{C21424E9-8E2F-4B64-8708-DC3FE465B118}"/>
    <cellStyle name="Comma 3 3 4 16 5 3" xfId="43110" xr:uid="{6B328850-EE82-45ED-97D8-E4F087927CF2}"/>
    <cellStyle name="Comma 3 3 4 16 6" xfId="16063" xr:uid="{147FEF88-B7A6-49B7-8362-06FB54ABB79B}"/>
    <cellStyle name="Comma 3 3 4 16 6 2" xfId="45736" xr:uid="{F0F879E8-B530-4BA6-BCCC-2E504C60C6CD}"/>
    <cellStyle name="Comma 3 3 4 16 7" xfId="59126" xr:uid="{2EE461F6-5ECC-4FEB-9B4E-D6A2F06EE329}"/>
    <cellStyle name="Comma 3 3 4 16 8" xfId="61753" xr:uid="{051DED9E-AD6E-4FFF-B4FC-DC01EB5299C2}"/>
    <cellStyle name="Comma 3 3 4 16 9" xfId="32346" xr:uid="{F7EA1D81-230E-4A2E-97DB-CC468BD11227}"/>
    <cellStyle name="Comma 3 3 4 17" xfId="5295" xr:uid="{07720C59-C06D-47EF-9320-CBB729B8C50C}"/>
    <cellStyle name="Comma 3 3 4 17 2" xfId="16852" xr:uid="{0743D3C3-26D1-490C-BD30-B9DA4256814D}"/>
    <cellStyle name="Comma 3 3 4 17 2 2" xfId="45998" xr:uid="{B31F763A-48CE-4C33-8229-9DD703639EE9}"/>
    <cellStyle name="Comma 3 3 4 17 2 3" xfId="27356" xr:uid="{C22861FC-85EE-4804-A6AE-098A42FBEC81}"/>
    <cellStyle name="Comma 3 3 4 17 3" xfId="13699" xr:uid="{CA6B0816-E746-4EE7-AE88-FF5404107318}"/>
    <cellStyle name="Comma 3 3 4 17 3 2" xfId="32608" xr:uid="{A02A64A5-44BE-4F97-9D24-E7E690631BBD}"/>
    <cellStyle name="Comma 3 3 4 17 4" xfId="22104" xr:uid="{04CD47D2-B476-479C-A7AC-B25425126574}"/>
    <cellStyle name="Comma 3 3 4 18" xfId="2669" xr:uid="{7D648FF3-56A8-4977-881D-D34CD4B2B646}"/>
    <cellStyle name="Comma 3 3 4 18 2" xfId="16325" xr:uid="{F07755EF-C655-4FE9-A1AE-17BD2A3F7B67}"/>
    <cellStyle name="Comma 3 3 4 18 2 2" xfId="46260" xr:uid="{7EE99926-3002-4A28-BEB3-B53B8FA77139}"/>
    <cellStyle name="Comma 3 3 4 18 3" xfId="32870" xr:uid="{51A7089F-AE7E-45E9-8553-EBED22B56BC5}"/>
    <cellStyle name="Comma 3 3 4 18 4" xfId="24731" xr:uid="{FB3658DF-535E-4BA4-B187-06A83B916687}"/>
    <cellStyle name="Comma 3 3 4 19" xfId="7920" xr:uid="{8E4A98A9-6E21-427F-86A1-B462A623585D}"/>
    <cellStyle name="Comma 3 3 4 19 2" xfId="48885" xr:uid="{1FA5D848-18E0-4356-91F4-E8E996B22741}"/>
    <cellStyle name="Comma 3 3 4 19 3" xfId="35495" xr:uid="{DB899019-46CE-412B-B8FC-F1D9E3568CFC}"/>
    <cellStyle name="Comma 3 3 4 2" xfId="57" xr:uid="{00000000-0005-0000-0000-000061010000}"/>
    <cellStyle name="Comma 3 3 4 2 10" xfId="5311" xr:uid="{1ECE15A1-0135-4AB0-ABC1-3AA701EB4F1D}"/>
    <cellStyle name="Comma 3 3 4 2 10 2" xfId="16869" xr:uid="{D359BDF4-776C-4092-BB34-69DB701260E6}"/>
    <cellStyle name="Comma 3 3 4 2 10 2 2" xfId="46015" xr:uid="{712202C5-C67C-4CCF-B433-BA0C3C5D92F1}"/>
    <cellStyle name="Comma 3 3 4 2 10 2 3" xfId="27373" xr:uid="{0132D7F3-CA01-4A20-BB2B-7278F2CA338A}"/>
    <cellStyle name="Comma 3 3 4 2 10 3" xfId="13716" xr:uid="{EF7C1AD8-2ACC-4A6A-9851-3C436E83FC15}"/>
    <cellStyle name="Comma 3 3 4 2 10 3 2" xfId="32625" xr:uid="{7681C6CA-F335-43EF-90E8-573D9791C522}"/>
    <cellStyle name="Comma 3 3 4 2 10 4" xfId="22121" xr:uid="{EE19B5C6-3113-47E6-80DC-84785609CAA8}"/>
    <cellStyle name="Comma 3 3 4 2 11" xfId="2686" xr:uid="{80BA0AB7-FBDB-4466-B7E5-688F947586E6}"/>
    <cellStyle name="Comma 3 3 4 2 11 2" xfId="16341" xr:uid="{08C9AF58-E060-454B-85C0-193CAADDDBE6}"/>
    <cellStyle name="Comma 3 3 4 2 11 2 2" xfId="46276" xr:uid="{F8A6F233-B9EF-4C6F-8E02-1B233252831E}"/>
    <cellStyle name="Comma 3 3 4 2 11 3" xfId="32886" xr:uid="{3E8F53DC-0A16-4F1E-8DE8-37B0524485EB}"/>
    <cellStyle name="Comma 3 3 4 2 11 4" xfId="24747" xr:uid="{06436B77-3359-48C1-A768-367A93DC7F89}"/>
    <cellStyle name="Comma 3 3 4 2 12" xfId="7937" xr:uid="{348CB4B5-47EE-4450-BFE8-DEA8479A6EAF}"/>
    <cellStyle name="Comma 3 3 4 2 12 2" xfId="48902" xr:uid="{6A59B3BD-2975-46C8-BA5D-00A4761DD27C}"/>
    <cellStyle name="Comma 3 3 4 2 12 3" xfId="35512" xr:uid="{8CA42103-C557-4D21-B639-58E52CD988B5}"/>
    <cellStyle name="Comma 3 3 4 2 13" xfId="10563" xr:uid="{96466947-6F39-41B5-926C-A968D00BDB30}"/>
    <cellStyle name="Comma 3 3 4 2 13 2" xfId="51528" xr:uid="{0AF2273E-086E-4820-80B4-411FBD4A95B3}"/>
    <cellStyle name="Comma 3 3 4 2 13 3" xfId="38138" xr:uid="{97D33123-3474-4A37-9B33-92E9550FEB96}"/>
    <cellStyle name="Comma 3 3 4 2 14" xfId="13188" xr:uid="{73047DC9-B784-4F4D-A23F-D20E8F482D69}"/>
    <cellStyle name="Comma 3 3 4 2 14 2" xfId="54153" xr:uid="{A0E1EB37-E477-4F93-A179-661A279D0550}"/>
    <cellStyle name="Comma 3 3 4 2 14 3" xfId="40763" xr:uid="{8D3889C3-254B-4B3E-AD24-4D49AF914280}"/>
    <cellStyle name="Comma 3 3 4 2 15" xfId="43389" xr:uid="{0ECCB046-C959-4EA9-AA1B-9E5B0926B830}"/>
    <cellStyle name="Comma 3 3 4 2 16" xfId="56779" xr:uid="{74E5463D-6466-4D79-8274-6C463D0A51D7}"/>
    <cellStyle name="Comma 3 3 4 2 17" xfId="59406" xr:uid="{6BBAFD0E-6717-4E9F-B604-30A302AAC07D}"/>
    <cellStyle name="Comma 3 3 4 2 18" xfId="29999" xr:uid="{37828BDD-94D9-4C4C-8814-7744F3F70AA5}"/>
    <cellStyle name="Comma 3 3 4 2 19" xfId="19495" xr:uid="{3F65DA54-1CCA-4BC5-AC67-36A246FCEAA1}"/>
    <cellStyle name="Comma 3 3 4 2 2" xfId="163" xr:uid="{00000000-0005-0000-0000-000062010000}"/>
    <cellStyle name="Comma 3 3 4 2 2 10" xfId="8043" xr:uid="{B21F88C3-A2EB-4DB9-82B8-110094AA9675}"/>
    <cellStyle name="Comma 3 3 4 2 2 10 2" xfId="49008" xr:uid="{602046E3-C855-476D-ADF4-D236BDCF4120}"/>
    <cellStyle name="Comma 3 3 4 2 2 10 3" xfId="35618" xr:uid="{27C83FC9-5F31-46B9-BB15-FFDCD6DD9484}"/>
    <cellStyle name="Comma 3 3 4 2 2 11" xfId="10669" xr:uid="{52CDECDF-12A3-406B-8340-7D4B3DC07157}"/>
    <cellStyle name="Comma 3 3 4 2 2 11 2" xfId="51634" xr:uid="{E1FAF52C-921B-4EF5-8E53-FB0F8189A38A}"/>
    <cellStyle name="Comma 3 3 4 2 2 11 3" xfId="38244" xr:uid="{951E68DE-6D74-4DE0-807C-B3F2FE16BD12}"/>
    <cellStyle name="Comma 3 3 4 2 2 12" xfId="13294" xr:uid="{5D926A12-5CFB-4487-9C7C-4B4EBBD4FD57}"/>
    <cellStyle name="Comma 3 3 4 2 2 12 2" xfId="54259" xr:uid="{2B9AB004-E8A9-4D84-9FD5-DBE0AF1E90D2}"/>
    <cellStyle name="Comma 3 3 4 2 2 12 3" xfId="40869" xr:uid="{AA3D6FC5-419D-435C-85B4-5FDEE8C05DBD}"/>
    <cellStyle name="Comma 3 3 4 2 2 13" xfId="43495" xr:uid="{95B57DFF-FC1C-4B11-9D42-41F844BD5FD0}"/>
    <cellStyle name="Comma 3 3 4 2 2 14" xfId="56885" xr:uid="{AE476BC7-28EA-4914-AC0C-218DAA0276CE}"/>
    <cellStyle name="Comma 3 3 4 2 2 15" xfId="59512" xr:uid="{4B3BEFD9-4AE9-4FC0-B145-C1799EACD1BB}"/>
    <cellStyle name="Comma 3 3 4 2 2 16" xfId="30105" xr:uid="{80F613A3-7187-4CC9-B4ED-39C0A781730E}"/>
    <cellStyle name="Comma 3 3 4 2 2 17" xfId="19601" xr:uid="{3B3C7A87-9D94-4325-A880-046D789319E7}"/>
    <cellStyle name="Comma 3 3 4 2 2 2" xfId="424" xr:uid="{00000000-0005-0000-0000-000063010000}"/>
    <cellStyle name="Comma 3 3 4 2 2 2 10" xfId="30365" xr:uid="{8C9AE947-A7DC-4D90-8B82-DB9E07B15555}"/>
    <cellStyle name="Comma 3 3 4 2 2 2 11" xfId="19861" xr:uid="{0206C566-C42D-4727-BA5E-3E93CE45A6FB}"/>
    <cellStyle name="Comma 3 3 4 2 2 2 2" xfId="1747" xr:uid="{520F5C1C-271D-4A41-8A8D-D1FA5E3996D8}"/>
    <cellStyle name="Comma 3 3 4 2 2 2 2 10" xfId="21183" xr:uid="{39158F19-F85B-495A-B2D2-213933C4FC19}"/>
    <cellStyle name="Comma 3 3 4 2 2 2 2 2" xfId="6999" xr:uid="{8F207728-3FF0-449F-99A1-415DB52618D3}"/>
    <cellStyle name="Comma 3 3 4 2 2 2 2 2 2" xfId="18557" xr:uid="{A83C6484-AD93-4C40-86CD-2217068E9CA2}"/>
    <cellStyle name="Comma 3 3 4 2 2 2 2 2 2 2" xfId="47964" xr:uid="{4FB67A4D-F591-4AD4-A27E-3DA6A20A64C4}"/>
    <cellStyle name="Comma 3 3 4 2 2 2 2 2 2 3" xfId="29061" xr:uid="{17ADD250-C166-4C8F-ABAD-F7260BE79D7F}"/>
    <cellStyle name="Comma 3 3 4 2 2 2 2 2 3" xfId="34574" xr:uid="{D3E6995E-2642-410E-8F9F-37A725816201}"/>
    <cellStyle name="Comma 3 3 4 2 2 2 2 2 4" xfId="23809" xr:uid="{94AFAC6E-6A15-4653-8598-E68414A8AC39}"/>
    <cellStyle name="Comma 3 3 4 2 2 2 2 3" xfId="4374" xr:uid="{F5E6CB19-B757-48C8-86A7-D9C6477926D5}"/>
    <cellStyle name="Comma 3 3 4 2 2 2 2 3 2" xfId="50590" xr:uid="{5BAEC1AC-4F37-4C89-987F-816C384F580E}"/>
    <cellStyle name="Comma 3 3 4 2 2 2 2 3 3" xfId="37200" xr:uid="{06C07720-EA62-4459-9E6A-05BFAD62B615}"/>
    <cellStyle name="Comma 3 3 4 2 2 2 2 3 4" xfId="26435" xr:uid="{881B1EC8-4A45-4366-BAA5-C338D939107D}"/>
    <cellStyle name="Comma 3 3 4 2 2 2 2 4" xfId="9625" xr:uid="{9811451C-4362-4725-B6ED-508257C2B041}"/>
    <cellStyle name="Comma 3 3 4 2 2 2 2 4 2" xfId="53216" xr:uid="{32352574-B6C9-41E9-B7B2-08D617D0EFE0}"/>
    <cellStyle name="Comma 3 3 4 2 2 2 2 4 3" xfId="39826" xr:uid="{78D4FE49-95C9-4DCD-B866-3C92461D9935}"/>
    <cellStyle name="Comma 3 3 4 2 2 2 2 5" xfId="12251" xr:uid="{940D9463-98A6-4AE6-B727-A2A6BD0C4F67}"/>
    <cellStyle name="Comma 3 3 4 2 2 2 2 5 2" xfId="55841" xr:uid="{10EFCC9E-A677-45A8-8480-5586C4B6F896}"/>
    <cellStyle name="Comma 3 3 4 2 2 2 2 5 3" xfId="42451" xr:uid="{FEDE8211-6C07-4934-9302-7F8DD0CB58C8}"/>
    <cellStyle name="Comma 3 3 4 2 2 2 2 6" xfId="15404" xr:uid="{78C797EA-1E17-4FFC-AA64-39A98DB5AC39}"/>
    <cellStyle name="Comma 3 3 4 2 2 2 2 6 2" xfId="45077" xr:uid="{8E26B979-08CE-4FB2-99CC-630FF4976D25}"/>
    <cellStyle name="Comma 3 3 4 2 2 2 2 7" xfId="58467" xr:uid="{C605ECA4-2396-4C7D-A6F1-953DDE5118CE}"/>
    <cellStyle name="Comma 3 3 4 2 2 2 2 8" xfId="61094" xr:uid="{0C24C7CE-EA4F-4712-BDB0-C5EC7496F548}"/>
    <cellStyle name="Comma 3 3 4 2 2 2 2 9" xfId="31687" xr:uid="{111BAF10-447D-44AD-A10B-C0C5026B2F0C}"/>
    <cellStyle name="Comma 3 3 4 2 2 2 3" xfId="5677" xr:uid="{622FC539-3E4D-472D-B69E-A40B91821FC3}"/>
    <cellStyle name="Comma 3 3 4 2 2 2 3 2" xfId="17235" xr:uid="{F50E0BBE-7D82-45CC-99C7-312591E1D162}"/>
    <cellStyle name="Comma 3 3 4 2 2 2 3 2 2" xfId="46642" xr:uid="{AF5522C6-CCD3-4477-A046-BA6B608A52A6}"/>
    <cellStyle name="Comma 3 3 4 2 2 2 3 2 3" xfId="27739" xr:uid="{39B29960-5ED8-4586-B488-1D1163D8FD9C}"/>
    <cellStyle name="Comma 3 3 4 2 2 2 3 3" xfId="14082" xr:uid="{7F6CE658-FECA-4288-AD26-E39E73A469B8}"/>
    <cellStyle name="Comma 3 3 4 2 2 2 3 3 2" xfId="33252" xr:uid="{85945657-5B52-4A9D-B6CD-7F2E65D0D5EE}"/>
    <cellStyle name="Comma 3 3 4 2 2 2 3 4" xfId="22487" xr:uid="{EE26BD00-FF94-4E57-977E-311DCD9A6A50}"/>
    <cellStyle name="Comma 3 3 4 2 2 2 4" xfId="3052" xr:uid="{F000EB82-360D-4CD8-B98A-00D0B9B98330}"/>
    <cellStyle name="Comma 3 3 4 2 2 2 4 2" xfId="16707" xr:uid="{A7FD096A-7460-4C45-B335-02A357F0F3D4}"/>
    <cellStyle name="Comma 3 3 4 2 2 2 4 2 2" xfId="49268" xr:uid="{184D2FEB-1FE2-4FBD-899C-D13B8F177FD2}"/>
    <cellStyle name="Comma 3 3 4 2 2 2 4 3" xfId="35878" xr:uid="{E1CFB4C5-4CDE-4ABD-9995-C8D1CA4DE6AA}"/>
    <cellStyle name="Comma 3 3 4 2 2 2 4 4" xfId="25113" xr:uid="{18429D78-0995-455B-859A-6E6FE021F985}"/>
    <cellStyle name="Comma 3 3 4 2 2 2 5" xfId="8303" xr:uid="{65F5169D-F0E8-49A6-9029-FCA630CA2B7D}"/>
    <cellStyle name="Comma 3 3 4 2 2 2 5 2" xfId="51894" xr:uid="{E09FAC74-7CA8-4AF0-80C3-291A3388A635}"/>
    <cellStyle name="Comma 3 3 4 2 2 2 5 3" xfId="38504" xr:uid="{6B3E627B-CC04-44EA-897E-9240EBE26769}"/>
    <cellStyle name="Comma 3 3 4 2 2 2 6" xfId="10929" xr:uid="{FCFC89C9-7C00-4485-8B57-521F1A2F8EB6}"/>
    <cellStyle name="Comma 3 3 4 2 2 2 6 2" xfId="54519" xr:uid="{FAEB886D-012B-4176-B79F-07DF4A418127}"/>
    <cellStyle name="Comma 3 3 4 2 2 2 6 3" xfId="41129" xr:uid="{C255AE84-AAC8-4261-B69D-15911901F5A1}"/>
    <cellStyle name="Comma 3 3 4 2 2 2 7" xfId="13554" xr:uid="{C8E9BA5D-A2BA-48AE-B608-6397638B09D4}"/>
    <cellStyle name="Comma 3 3 4 2 2 2 7 2" xfId="43755" xr:uid="{53879BE0-F1D3-414E-92FD-2FF5EE2A8E14}"/>
    <cellStyle name="Comma 3 3 4 2 2 2 8" xfId="57145" xr:uid="{B23B54D9-C8A0-4643-AB14-F60EAAEFFA4A}"/>
    <cellStyle name="Comma 3 3 4 2 2 2 9" xfId="59772" xr:uid="{E3FE0338-85F4-486C-9D12-77F58891F53D}"/>
    <cellStyle name="Comma 3 3 4 2 2 3" xfId="684" xr:uid="{00000000-0005-0000-0000-000064010000}"/>
    <cellStyle name="Comma 3 3 4 2 2 3 10" xfId="30625" xr:uid="{A6CF1943-9EB0-48AE-A7EA-CE36B70C854E}"/>
    <cellStyle name="Comma 3 3 4 2 2 3 11" xfId="20121" xr:uid="{CE6E5967-61A3-4135-B7F6-54CF3800F894}"/>
    <cellStyle name="Comma 3 3 4 2 2 3 2" xfId="2007" xr:uid="{3E55935A-6CC8-46F5-A5CF-37C7A4DBE265}"/>
    <cellStyle name="Comma 3 3 4 2 2 3 2 10" xfId="21443" xr:uid="{D230CCEA-9608-4EBC-A2B2-F9189EE210E8}"/>
    <cellStyle name="Comma 3 3 4 2 2 3 2 2" xfId="7259" xr:uid="{CE6134D1-0B7B-4594-86A8-30876CC19A7E}"/>
    <cellStyle name="Comma 3 3 4 2 2 3 2 2 2" xfId="18817" xr:uid="{2C604156-90DE-4F86-A886-B37B25A915CB}"/>
    <cellStyle name="Comma 3 3 4 2 2 3 2 2 2 2" xfId="48224" xr:uid="{A35C1228-7E54-420D-9C2D-9594424AEA28}"/>
    <cellStyle name="Comma 3 3 4 2 2 3 2 2 2 3" xfId="29321" xr:uid="{6A0EE1A7-BFA1-46C3-893E-6746CD6717AF}"/>
    <cellStyle name="Comma 3 3 4 2 2 3 2 2 3" xfId="34834" xr:uid="{68A8F410-B772-4B55-B2DD-320F2D80DAF8}"/>
    <cellStyle name="Comma 3 3 4 2 2 3 2 2 4" xfId="24069" xr:uid="{F64E013E-70F6-4AB8-BB78-5C0A3D9A4B41}"/>
    <cellStyle name="Comma 3 3 4 2 2 3 2 3" xfId="4634" xr:uid="{A4FB0F36-ADDC-4E68-AE6D-619F50D58912}"/>
    <cellStyle name="Comma 3 3 4 2 2 3 2 3 2" xfId="50850" xr:uid="{F628F130-BDF8-4CEB-A991-1CC7B55C75AC}"/>
    <cellStyle name="Comma 3 3 4 2 2 3 2 3 3" xfId="37460" xr:uid="{EA496575-7049-45B5-B9DE-7FB21E9B787C}"/>
    <cellStyle name="Comma 3 3 4 2 2 3 2 3 4" xfId="26695" xr:uid="{66AE9C13-BFD4-44CA-BD48-D7B296BBE140}"/>
    <cellStyle name="Comma 3 3 4 2 2 3 2 4" xfId="9885" xr:uid="{53F7AEC1-832F-43FC-82E8-8C9D3D66D26D}"/>
    <cellStyle name="Comma 3 3 4 2 2 3 2 4 2" xfId="53476" xr:uid="{45383AD3-3166-4ECC-AF35-72CB13C64444}"/>
    <cellStyle name="Comma 3 3 4 2 2 3 2 4 3" xfId="40086" xr:uid="{903BECD3-2BBC-47BB-98E7-C689EF7C0397}"/>
    <cellStyle name="Comma 3 3 4 2 2 3 2 5" xfId="12511" xr:uid="{CD81398B-003F-413A-B474-78B0789F2C45}"/>
    <cellStyle name="Comma 3 3 4 2 2 3 2 5 2" xfId="56101" xr:uid="{729B51FE-1DD3-484D-B1DF-6E70C0B6C668}"/>
    <cellStyle name="Comma 3 3 4 2 2 3 2 5 3" xfId="42711" xr:uid="{F8D97C73-806A-4536-8070-C32B1E5E5088}"/>
    <cellStyle name="Comma 3 3 4 2 2 3 2 6" xfId="15664" xr:uid="{3FE530EC-77DD-4491-9577-C3567DB5A235}"/>
    <cellStyle name="Comma 3 3 4 2 2 3 2 6 2" xfId="45337" xr:uid="{34FF0EF7-D0B5-4336-A333-F0CED38D64E1}"/>
    <cellStyle name="Comma 3 3 4 2 2 3 2 7" xfId="58727" xr:uid="{FDC3D862-E013-4F99-9E34-6B5FA9675F49}"/>
    <cellStyle name="Comma 3 3 4 2 2 3 2 8" xfId="61354" xr:uid="{07D84B32-8A57-4A7A-AF59-629CDB71F91B}"/>
    <cellStyle name="Comma 3 3 4 2 2 3 2 9" xfId="31947" xr:uid="{E749A9BE-2A9E-46E8-9BE3-9E9FE6F655B1}"/>
    <cellStyle name="Comma 3 3 4 2 2 3 3" xfId="5937" xr:uid="{7D696729-4F63-44D3-9B98-B778DD86E534}"/>
    <cellStyle name="Comma 3 3 4 2 2 3 3 2" xfId="17495" xr:uid="{4E0FABDB-431C-4C53-ADBD-8DCD5708154F}"/>
    <cellStyle name="Comma 3 3 4 2 2 3 3 2 2" xfId="46902" xr:uid="{8AF7D68E-D1FF-4802-B331-E84D141A4F9A}"/>
    <cellStyle name="Comma 3 3 4 2 2 3 3 2 3" xfId="27999" xr:uid="{4E7B5CA3-6C89-4E82-8D9C-2150F8147ECE}"/>
    <cellStyle name="Comma 3 3 4 2 2 3 3 3" xfId="33512" xr:uid="{4A96EF1B-B27E-464A-87AC-681997F9D1AD}"/>
    <cellStyle name="Comma 3 3 4 2 2 3 3 4" xfId="22747" xr:uid="{94AE726B-6A00-4B50-98D1-087D14C20EE0}"/>
    <cellStyle name="Comma 3 3 4 2 2 3 4" xfId="3312" xr:uid="{CBE68415-83E5-4D7D-8B2D-3596A5567D2A}"/>
    <cellStyle name="Comma 3 3 4 2 2 3 4 2" xfId="49528" xr:uid="{F9391391-6691-4258-B1B4-DDA7EA11C35F}"/>
    <cellStyle name="Comma 3 3 4 2 2 3 4 3" xfId="36138" xr:uid="{2BA6A225-357F-4C84-9581-A17A1A3F530D}"/>
    <cellStyle name="Comma 3 3 4 2 2 3 4 4" xfId="25373" xr:uid="{F1DB4E80-F8C8-4661-BD65-1D0E78122580}"/>
    <cellStyle name="Comma 3 3 4 2 2 3 5" xfId="8563" xr:uid="{9D711341-6983-43D7-8202-AAA210934E16}"/>
    <cellStyle name="Comma 3 3 4 2 2 3 5 2" xfId="52154" xr:uid="{B6716EE2-297F-44C2-9090-ADE019325284}"/>
    <cellStyle name="Comma 3 3 4 2 2 3 5 3" xfId="38764" xr:uid="{A6F73C06-C81D-441C-9031-156765392949}"/>
    <cellStyle name="Comma 3 3 4 2 2 3 6" xfId="11189" xr:uid="{3D01CB98-6975-4FBA-876F-12EEBECFBAA6}"/>
    <cellStyle name="Comma 3 3 4 2 2 3 6 2" xfId="54779" xr:uid="{949AE5D6-C7A3-495D-B669-AD1EAF768923}"/>
    <cellStyle name="Comma 3 3 4 2 2 3 6 3" xfId="41389" xr:uid="{7FDE9275-EE83-4CEA-9AF7-5A8E6746F274}"/>
    <cellStyle name="Comma 3 3 4 2 2 3 7" xfId="14342" xr:uid="{69DEAD0F-B746-44FD-A1C4-744730EBE03F}"/>
    <cellStyle name="Comma 3 3 4 2 2 3 7 2" xfId="44015" xr:uid="{0CA0EFFE-FD0B-4F01-895D-1B90E56465D9}"/>
    <cellStyle name="Comma 3 3 4 2 2 3 8" xfId="57405" xr:uid="{8B2E867E-F1FB-4A0F-AD42-0B299140B77C}"/>
    <cellStyle name="Comma 3 3 4 2 2 3 9" xfId="60032" xr:uid="{4186E800-3475-44CF-A674-1536994F0C26}"/>
    <cellStyle name="Comma 3 3 4 2 2 4" xfId="944" xr:uid="{00000000-0005-0000-0000-000065010000}"/>
    <cellStyle name="Comma 3 3 4 2 2 4 10" xfId="30885" xr:uid="{12A40CAE-6F80-44E9-B6B2-44E7BD609750}"/>
    <cellStyle name="Comma 3 3 4 2 2 4 11" xfId="20381" xr:uid="{33F1987F-4428-483A-B2A8-9C5509E899E4}"/>
    <cellStyle name="Comma 3 3 4 2 2 4 2" xfId="2267" xr:uid="{17CAFE32-C2F5-41A1-AB2D-D152A129DBE4}"/>
    <cellStyle name="Comma 3 3 4 2 2 4 2 10" xfId="21703" xr:uid="{49A29AB2-E8E6-4881-BBA2-29BCFEB8EEC9}"/>
    <cellStyle name="Comma 3 3 4 2 2 4 2 2" xfId="7519" xr:uid="{06F3826E-E6AF-450F-8132-D568646F9F67}"/>
    <cellStyle name="Comma 3 3 4 2 2 4 2 2 2" xfId="19077" xr:uid="{9BD8B8B8-C400-4DBF-87D0-4C031B8ABF85}"/>
    <cellStyle name="Comma 3 3 4 2 2 4 2 2 2 2" xfId="48484" xr:uid="{ABDC604C-544D-42F6-A624-7D80018E25FF}"/>
    <cellStyle name="Comma 3 3 4 2 2 4 2 2 2 3" xfId="29581" xr:uid="{FBFB0324-0239-4D46-B3F5-6C5923C157F6}"/>
    <cellStyle name="Comma 3 3 4 2 2 4 2 2 3" xfId="35094" xr:uid="{96AB3FE5-4F29-4990-A7BE-48A70632650F}"/>
    <cellStyle name="Comma 3 3 4 2 2 4 2 2 4" xfId="24329" xr:uid="{EEFBA089-1838-4553-9D8F-81024066DA73}"/>
    <cellStyle name="Comma 3 3 4 2 2 4 2 3" xfId="4894" xr:uid="{20BC1500-1694-4690-B6F8-F481C6D3DF8A}"/>
    <cellStyle name="Comma 3 3 4 2 2 4 2 3 2" xfId="51110" xr:uid="{6C2FD6E0-0DBD-49C0-B66E-BC12134314DE}"/>
    <cellStyle name="Comma 3 3 4 2 2 4 2 3 3" xfId="37720" xr:uid="{6D93034F-3A99-4BF4-9688-6124C1E6AAB8}"/>
    <cellStyle name="Comma 3 3 4 2 2 4 2 3 4" xfId="26955" xr:uid="{08ABA2A8-BD22-40EE-B689-840FB43F6897}"/>
    <cellStyle name="Comma 3 3 4 2 2 4 2 4" xfId="10145" xr:uid="{132248E1-6B8D-4DFB-82E9-B47D6EA7F428}"/>
    <cellStyle name="Comma 3 3 4 2 2 4 2 4 2" xfId="53736" xr:uid="{9AA52E43-C0DC-4224-BDF1-00A8181CE5AE}"/>
    <cellStyle name="Comma 3 3 4 2 2 4 2 4 3" xfId="40346" xr:uid="{2F5BB07F-ECB2-44AD-A9C2-715CFDD8EDB8}"/>
    <cellStyle name="Comma 3 3 4 2 2 4 2 5" xfId="12771" xr:uid="{1E5C0B87-F5BA-44B2-8C24-44BCAA9FA2A5}"/>
    <cellStyle name="Comma 3 3 4 2 2 4 2 5 2" xfId="56361" xr:uid="{D196E1D4-CA80-4920-832D-899BF2DCE0F6}"/>
    <cellStyle name="Comma 3 3 4 2 2 4 2 5 3" xfId="42971" xr:uid="{3F5B81DA-5562-454D-BE3D-B8C54BEF684C}"/>
    <cellStyle name="Comma 3 3 4 2 2 4 2 6" xfId="15924" xr:uid="{98A24768-6FC5-4BA2-98A9-709C917A71E9}"/>
    <cellStyle name="Comma 3 3 4 2 2 4 2 6 2" xfId="45597" xr:uid="{860A2868-FF3C-4008-AC15-AF87884198FA}"/>
    <cellStyle name="Comma 3 3 4 2 2 4 2 7" xfId="58987" xr:uid="{3F8B4667-544A-40D9-BDD4-B301EBB60305}"/>
    <cellStyle name="Comma 3 3 4 2 2 4 2 8" xfId="61614" xr:uid="{EE110658-114B-4967-B934-22229AA5C6E2}"/>
    <cellStyle name="Comma 3 3 4 2 2 4 2 9" xfId="32207" xr:uid="{F212994C-3263-45C6-A667-05BC1F4487B3}"/>
    <cellStyle name="Comma 3 3 4 2 2 4 3" xfId="6197" xr:uid="{92C7C967-E088-4190-8DC3-25469AA4D210}"/>
    <cellStyle name="Comma 3 3 4 2 2 4 3 2" xfId="17755" xr:uid="{5591E99B-F7A7-4884-B6AD-48B3A2043F83}"/>
    <cellStyle name="Comma 3 3 4 2 2 4 3 2 2" xfId="47162" xr:uid="{A785B102-3E6B-4CDB-B1D4-9D2D16758099}"/>
    <cellStyle name="Comma 3 3 4 2 2 4 3 2 3" xfId="28259" xr:uid="{70E2D783-66E8-481F-B840-790EE0CA900F}"/>
    <cellStyle name="Comma 3 3 4 2 2 4 3 3" xfId="33772" xr:uid="{B6F66A1F-9BE9-4160-AAA7-5B0CE162F05E}"/>
    <cellStyle name="Comma 3 3 4 2 2 4 3 4" xfId="23007" xr:uid="{16FF56A1-C57B-40B2-85EB-DBAA7A7F8E6E}"/>
    <cellStyle name="Comma 3 3 4 2 2 4 4" xfId="3572" xr:uid="{283EAA37-610B-46D5-BE62-ED35884E8B8B}"/>
    <cellStyle name="Comma 3 3 4 2 2 4 4 2" xfId="49788" xr:uid="{111DC160-60E8-4D7F-84B9-9EDE52262C44}"/>
    <cellStyle name="Comma 3 3 4 2 2 4 4 3" xfId="36398" xr:uid="{A0978383-3046-4EF4-A228-350E00A15918}"/>
    <cellStyle name="Comma 3 3 4 2 2 4 4 4" xfId="25633" xr:uid="{97DD9E5A-BC81-4AC2-8D73-0D6A8833527C}"/>
    <cellStyle name="Comma 3 3 4 2 2 4 5" xfId="8823" xr:uid="{27473AEE-19C2-412A-A70B-C027C3A25C11}"/>
    <cellStyle name="Comma 3 3 4 2 2 4 5 2" xfId="52414" xr:uid="{340B50DC-5300-458F-A020-D61425EF52FE}"/>
    <cellStyle name="Comma 3 3 4 2 2 4 5 3" xfId="39024" xr:uid="{DADAB380-57F5-4EC6-8E70-2C2516CDACD6}"/>
    <cellStyle name="Comma 3 3 4 2 2 4 6" xfId="11449" xr:uid="{5E4A2862-30C9-4FE6-932A-0F70396B971D}"/>
    <cellStyle name="Comma 3 3 4 2 2 4 6 2" xfId="55039" xr:uid="{71D4DB64-A6D1-48F6-95FC-35C3D733D90B}"/>
    <cellStyle name="Comma 3 3 4 2 2 4 6 3" xfId="41649" xr:uid="{B8D06F7E-262F-4573-8C5B-1596C9D77550}"/>
    <cellStyle name="Comma 3 3 4 2 2 4 7" xfId="14602" xr:uid="{A99C25F6-1241-4DCE-B195-A3EB4D050834}"/>
    <cellStyle name="Comma 3 3 4 2 2 4 7 2" xfId="44275" xr:uid="{626CA5AF-180D-40CB-A0DD-45653A4BC4A6}"/>
    <cellStyle name="Comma 3 3 4 2 2 4 8" xfId="57665" xr:uid="{8CC6C8C1-A6C0-48D3-A501-26A6B58431A7}"/>
    <cellStyle name="Comma 3 3 4 2 2 4 9" xfId="60292" xr:uid="{25FB3176-E5B7-44C8-A9A9-5C6E743FA5B2}"/>
    <cellStyle name="Comma 3 3 4 2 2 5" xfId="1224" xr:uid="{70211286-835D-44C2-9A26-6C5835E37B30}"/>
    <cellStyle name="Comma 3 3 4 2 2 5 10" xfId="20661" xr:uid="{06DFAEF1-DA6A-474A-B47F-850D7D8B1645}"/>
    <cellStyle name="Comma 3 3 4 2 2 5 2" xfId="6477" xr:uid="{E2C9400A-A4DF-4214-BE38-44E168DC7766}"/>
    <cellStyle name="Comma 3 3 4 2 2 5 2 2" xfId="18035" xr:uid="{623021FA-1156-4FFA-99FE-1517A8191067}"/>
    <cellStyle name="Comma 3 3 4 2 2 5 2 2 2" xfId="47442" xr:uid="{28025E9E-B2C2-4EBA-8F5F-F6769FAA1F17}"/>
    <cellStyle name="Comma 3 3 4 2 2 5 2 2 3" xfId="28539" xr:uid="{B65058DE-4AA9-497F-A6A8-505CC8F36620}"/>
    <cellStyle name="Comma 3 3 4 2 2 5 2 3" xfId="34052" xr:uid="{7FE45493-12F4-4007-A1B8-DC5CF0104390}"/>
    <cellStyle name="Comma 3 3 4 2 2 5 2 4" xfId="23287" xr:uid="{647AD26E-3941-46F7-8E93-F9C222EB0E84}"/>
    <cellStyle name="Comma 3 3 4 2 2 5 3" xfId="3852" xr:uid="{3F5BEA49-CFAB-4DEB-82B5-66A3109BA245}"/>
    <cellStyle name="Comma 3 3 4 2 2 5 3 2" xfId="50068" xr:uid="{2EA77012-B88D-481F-8C45-729AF68B98F8}"/>
    <cellStyle name="Comma 3 3 4 2 2 5 3 3" xfId="36678" xr:uid="{2D9BB82F-2D06-482F-A85D-75A962FF8DDD}"/>
    <cellStyle name="Comma 3 3 4 2 2 5 3 4" xfId="25913" xr:uid="{4F8B9D2C-32CD-4D2F-8D26-864900A0FB4C}"/>
    <cellStyle name="Comma 3 3 4 2 2 5 4" xfId="9103" xr:uid="{428DEC3D-51C5-425A-8548-8C2A4BFDB955}"/>
    <cellStyle name="Comma 3 3 4 2 2 5 4 2" xfId="52694" xr:uid="{6C3BE339-2689-4BF4-938B-0A080BAA83E6}"/>
    <cellStyle name="Comma 3 3 4 2 2 5 4 3" xfId="39304" xr:uid="{EED4CC4A-E1E5-48F8-A87A-DC44E419AFBF}"/>
    <cellStyle name="Comma 3 3 4 2 2 5 5" xfId="11729" xr:uid="{4DE0CE40-22AE-4063-9AFA-6FE44F2BEAB8}"/>
    <cellStyle name="Comma 3 3 4 2 2 5 5 2" xfId="55319" xr:uid="{E3BE87C4-0A49-4CBB-8AC0-786A3EF3C213}"/>
    <cellStyle name="Comma 3 3 4 2 2 5 5 3" xfId="41929" xr:uid="{0F5AE16E-7FBE-4606-8A87-0F081C6FD0FE}"/>
    <cellStyle name="Comma 3 3 4 2 2 5 6" xfId="14882" xr:uid="{4634CE69-4AD9-416C-A406-5582DC850AF3}"/>
    <cellStyle name="Comma 3 3 4 2 2 5 6 2" xfId="44555" xr:uid="{05AEDDED-33A6-4AA2-946F-FFE18A4A211F}"/>
    <cellStyle name="Comma 3 3 4 2 2 5 7" xfId="57945" xr:uid="{13853188-3CA4-4506-A35D-F33919326C90}"/>
    <cellStyle name="Comma 3 3 4 2 2 5 8" xfId="60572" xr:uid="{0EA565B2-0B79-4F5C-A582-2A1C5568E24D}"/>
    <cellStyle name="Comma 3 3 4 2 2 5 9" xfId="31165" xr:uid="{9E645C4C-1C4B-4E19-B494-FC30E74B7ACA}"/>
    <cellStyle name="Comma 3 3 4 2 2 6" xfId="1487" xr:uid="{4EFA4DD8-CEBC-4571-852F-17D811C7D036}"/>
    <cellStyle name="Comma 3 3 4 2 2 6 10" xfId="20923" xr:uid="{DD6F1CA6-4621-4EF0-8564-6EFF1B18E245}"/>
    <cellStyle name="Comma 3 3 4 2 2 6 2" xfId="6739" xr:uid="{BCA96473-1A7C-4C78-9534-82578780164C}"/>
    <cellStyle name="Comma 3 3 4 2 2 6 2 2" xfId="18297" xr:uid="{0BC3A430-78C1-4292-B808-5C64920F11DA}"/>
    <cellStyle name="Comma 3 3 4 2 2 6 2 2 2" xfId="47704" xr:uid="{EA20243B-BCFC-473D-BD86-CFFC173BF649}"/>
    <cellStyle name="Comma 3 3 4 2 2 6 2 2 3" xfId="28801" xr:uid="{2C29DB8F-7FA1-4A79-8768-1CDDE38FA3FE}"/>
    <cellStyle name="Comma 3 3 4 2 2 6 2 3" xfId="34314" xr:uid="{BCD6A367-CABD-4FC0-84D9-E2D923F441AB}"/>
    <cellStyle name="Comma 3 3 4 2 2 6 2 4" xfId="23549" xr:uid="{F672BD67-5606-41B4-8852-62C3797E1F5C}"/>
    <cellStyle name="Comma 3 3 4 2 2 6 3" xfId="4114" xr:uid="{CC9B92B5-C728-481D-BA2C-B7771729140A}"/>
    <cellStyle name="Comma 3 3 4 2 2 6 3 2" xfId="50330" xr:uid="{96F79B8E-6EE4-44F6-9B57-27A78A40E1CC}"/>
    <cellStyle name="Comma 3 3 4 2 2 6 3 3" xfId="36940" xr:uid="{0E6EDD1D-908D-40D9-8F23-42E7EEB04F51}"/>
    <cellStyle name="Comma 3 3 4 2 2 6 3 4" xfId="26175" xr:uid="{244E5036-B9B3-4163-9D8C-FBF4D9DAA5EA}"/>
    <cellStyle name="Comma 3 3 4 2 2 6 4" xfId="9365" xr:uid="{10AFC11C-9979-4A53-BCDF-D0CDDEA3C019}"/>
    <cellStyle name="Comma 3 3 4 2 2 6 4 2" xfId="52956" xr:uid="{C46338B7-04BB-4330-B3DA-EED92EE0089B}"/>
    <cellStyle name="Comma 3 3 4 2 2 6 4 3" xfId="39566" xr:uid="{F0F33EBD-5748-49CA-BCB5-DBF12112113F}"/>
    <cellStyle name="Comma 3 3 4 2 2 6 5" xfId="11991" xr:uid="{76B001D2-4BFD-432A-A55E-C209D23A6886}"/>
    <cellStyle name="Comma 3 3 4 2 2 6 5 2" xfId="55581" xr:uid="{E9A3A0F7-382C-4A8F-B83E-833E125D2B9F}"/>
    <cellStyle name="Comma 3 3 4 2 2 6 5 3" xfId="42191" xr:uid="{C2522CC5-BBAB-43FA-A63D-2F48C05834D2}"/>
    <cellStyle name="Comma 3 3 4 2 2 6 6" xfId="15144" xr:uid="{6BCA5B72-2A33-470F-B2A5-D0F9727D4B34}"/>
    <cellStyle name="Comma 3 3 4 2 2 6 6 2" xfId="44817" xr:uid="{ED3D7316-6CA0-4B00-8292-0094FD88C459}"/>
    <cellStyle name="Comma 3 3 4 2 2 6 7" xfId="58207" xr:uid="{2114516C-4F34-4ECD-A81E-045E6B205F87}"/>
    <cellStyle name="Comma 3 3 4 2 2 6 8" xfId="60834" xr:uid="{19780532-0FF8-4E20-B539-7F03EC11B7AB}"/>
    <cellStyle name="Comma 3 3 4 2 2 6 9" xfId="31427" xr:uid="{5E1B9C08-621A-4C74-B9D6-00A058611215}"/>
    <cellStyle name="Comma 3 3 4 2 2 7" xfId="2530" xr:uid="{BB69CBE3-742F-4965-AE37-23B6F783A1E0}"/>
    <cellStyle name="Comma 3 3 4 2 2 7 10" xfId="21965" xr:uid="{38C48424-F5AA-484C-8A99-82B846BF4465}"/>
    <cellStyle name="Comma 3 3 4 2 2 7 2" xfId="7781" xr:uid="{C0E05A5D-D7FD-45D3-A7AD-14BCAA1783E5}"/>
    <cellStyle name="Comma 3 3 4 2 2 7 2 2" xfId="19339" xr:uid="{4EF8A727-E7DD-46D3-AAA5-83AC60F4CE36}"/>
    <cellStyle name="Comma 3 3 4 2 2 7 2 2 2" xfId="48746" xr:uid="{FAA9724D-D264-488F-9CD5-469ED5E0CF11}"/>
    <cellStyle name="Comma 3 3 4 2 2 7 2 2 3" xfId="29843" xr:uid="{A99CAFC2-737B-4336-A4B3-79D1BFB2247C}"/>
    <cellStyle name="Comma 3 3 4 2 2 7 2 3" xfId="35356" xr:uid="{DA4275FC-11B1-464F-8C6F-B8520A957A8D}"/>
    <cellStyle name="Comma 3 3 4 2 2 7 2 4" xfId="24591" xr:uid="{7AFBF5A5-B7C9-46A2-9DA6-98551BB96CCD}"/>
    <cellStyle name="Comma 3 3 4 2 2 7 3" xfId="5156" xr:uid="{A5012255-26F4-41C1-A67E-2A8A65DC8FFB}"/>
    <cellStyle name="Comma 3 3 4 2 2 7 3 2" xfId="51372" xr:uid="{D5C53270-55D9-43FE-98DD-99A80F199203}"/>
    <cellStyle name="Comma 3 3 4 2 2 7 3 3" xfId="37982" xr:uid="{432D6C84-4F6D-42F1-94C1-3E541B535A29}"/>
    <cellStyle name="Comma 3 3 4 2 2 7 3 4" xfId="27217" xr:uid="{B7520318-C97D-4860-98F0-74B25AABA45B}"/>
    <cellStyle name="Comma 3 3 4 2 2 7 4" xfId="10407" xr:uid="{3336B5E8-BF3E-41EA-A52E-1B0948E7CFB6}"/>
    <cellStyle name="Comma 3 3 4 2 2 7 4 2" xfId="53998" xr:uid="{300DC155-6A6B-4728-961B-C4CC0BA77FF0}"/>
    <cellStyle name="Comma 3 3 4 2 2 7 4 3" xfId="40608" xr:uid="{B72B8D6F-D1F5-4AC7-B636-95B37532B17D}"/>
    <cellStyle name="Comma 3 3 4 2 2 7 5" xfId="13033" xr:uid="{8CED1A83-31C9-4CC3-BF95-03B8BDDDB503}"/>
    <cellStyle name="Comma 3 3 4 2 2 7 5 2" xfId="56623" xr:uid="{14431B26-47F7-4135-9B29-A8F87F9B8C35}"/>
    <cellStyle name="Comma 3 3 4 2 2 7 5 3" xfId="43233" xr:uid="{E66C7F7B-EFD3-4032-BEA1-9A91C608BCE1}"/>
    <cellStyle name="Comma 3 3 4 2 2 7 6" xfId="16186" xr:uid="{9A7FA751-15E9-4741-B80E-F59868BBF7DB}"/>
    <cellStyle name="Comma 3 3 4 2 2 7 6 2" xfId="45859" xr:uid="{2C461F78-EE05-453F-9B7F-9625165154F8}"/>
    <cellStyle name="Comma 3 3 4 2 2 7 7" xfId="59249" xr:uid="{B1493831-9C6E-444A-B643-DEABAF36F24B}"/>
    <cellStyle name="Comma 3 3 4 2 2 7 8" xfId="61876" xr:uid="{60BBE40B-F18B-48CD-AA50-7214785BFEBD}"/>
    <cellStyle name="Comma 3 3 4 2 2 7 9" xfId="32469" xr:uid="{A573E0A3-E9E7-4E82-9B0B-CD9D5AD978F9}"/>
    <cellStyle name="Comma 3 3 4 2 2 8" xfId="5417" xr:uid="{94518816-3E2F-4A13-9F9F-3D810A5221DA}"/>
    <cellStyle name="Comma 3 3 4 2 2 8 2" xfId="16975" xr:uid="{C94C0681-65DE-4381-9472-E9ED4125F02F}"/>
    <cellStyle name="Comma 3 3 4 2 2 8 2 2" xfId="46121" xr:uid="{9E501AC4-8167-4BE9-AFFB-D78DD9AD6A1B}"/>
    <cellStyle name="Comma 3 3 4 2 2 8 2 3" xfId="27479" xr:uid="{A17B8EEF-5EB3-4C18-831E-CE1D832167EE}"/>
    <cellStyle name="Comma 3 3 4 2 2 8 3" xfId="13822" xr:uid="{52C4E4C2-20B2-4FCE-81D2-9ACF133D8FEF}"/>
    <cellStyle name="Comma 3 3 4 2 2 8 3 2" xfId="32731" xr:uid="{F8C13F57-46DB-433A-B4CE-C6B4B68CD2E5}"/>
    <cellStyle name="Comma 3 3 4 2 2 8 4" xfId="22227" xr:uid="{5885B680-3008-4A2F-8523-3258BA109388}"/>
    <cellStyle name="Comma 3 3 4 2 2 9" xfId="2792" xr:uid="{A1DB959D-63AB-4832-82B4-04D6C5D8CB84}"/>
    <cellStyle name="Comma 3 3 4 2 2 9 2" xfId="16447" xr:uid="{00894A93-FC2B-49B2-8F30-4ED168BBE27B}"/>
    <cellStyle name="Comma 3 3 4 2 2 9 2 2" xfId="46382" xr:uid="{A636C903-84F6-4A89-9873-77B915A9FDE3}"/>
    <cellStyle name="Comma 3 3 4 2 2 9 3" xfId="32992" xr:uid="{3E5D499E-33F1-4DDB-B82E-C6D36D22C6EA}"/>
    <cellStyle name="Comma 3 3 4 2 2 9 4" xfId="24853" xr:uid="{FBED40D1-12AA-4D1B-ADF5-519F8B1C63AA}"/>
    <cellStyle name="Comma 3 3 4 2 3" xfId="195" xr:uid="{00000000-0005-0000-0000-000066010000}"/>
    <cellStyle name="Comma 3 3 4 2 3 10" xfId="8075" xr:uid="{B31F6AC9-DDF6-4816-AE80-0092BFBA380E}"/>
    <cellStyle name="Comma 3 3 4 2 3 10 2" xfId="49040" xr:uid="{1CF02591-7D6D-47E9-B5B3-AB79C2324C10}"/>
    <cellStyle name="Comma 3 3 4 2 3 10 3" xfId="35650" xr:uid="{1077E8EA-0E38-4FB1-BD31-FE910DEAC299}"/>
    <cellStyle name="Comma 3 3 4 2 3 11" xfId="10701" xr:uid="{89E7D14F-F420-4FE3-B0F2-AF126011A3A8}"/>
    <cellStyle name="Comma 3 3 4 2 3 11 2" xfId="51666" xr:uid="{EE27E46F-6B7B-48A3-9A2C-492BFBF06D10}"/>
    <cellStyle name="Comma 3 3 4 2 3 11 3" xfId="38276" xr:uid="{A662DC51-5914-4EC1-803B-D64B13D8A7BC}"/>
    <cellStyle name="Comma 3 3 4 2 3 12" xfId="13326" xr:uid="{E12CCEFC-5CAD-40EB-9D97-4522B513746F}"/>
    <cellStyle name="Comma 3 3 4 2 3 12 2" xfId="54291" xr:uid="{179EA782-CB11-4F96-AA43-08AA5D21EB7C}"/>
    <cellStyle name="Comma 3 3 4 2 3 12 3" xfId="40901" xr:uid="{FD6A4C63-85D9-42DE-931E-168DC3476872}"/>
    <cellStyle name="Comma 3 3 4 2 3 13" xfId="43527" xr:uid="{D0DD63D7-2FFD-4A47-B9D5-336B54137627}"/>
    <cellStyle name="Comma 3 3 4 2 3 14" xfId="56917" xr:uid="{919144C1-B022-47FB-9647-BFAEE3D17D55}"/>
    <cellStyle name="Comma 3 3 4 2 3 15" xfId="59544" xr:uid="{722C64B2-D4D3-4980-9ACC-41D63945D7AE}"/>
    <cellStyle name="Comma 3 3 4 2 3 16" xfId="30137" xr:uid="{872FB352-21D2-4644-8AB6-6FC5FC26F8D4}"/>
    <cellStyle name="Comma 3 3 4 2 3 17" xfId="19633" xr:uid="{3BC7EA30-4C95-42AD-B2E0-B39BA0D0F2C3}"/>
    <cellStyle name="Comma 3 3 4 2 3 2" xfId="456" xr:uid="{00000000-0005-0000-0000-000067010000}"/>
    <cellStyle name="Comma 3 3 4 2 3 2 10" xfId="30397" xr:uid="{D98047CF-7989-4AA7-AA33-39BD433DFED9}"/>
    <cellStyle name="Comma 3 3 4 2 3 2 11" xfId="19893" xr:uid="{B5BB2F84-93F5-4601-9BA1-3D209FB15879}"/>
    <cellStyle name="Comma 3 3 4 2 3 2 2" xfId="1779" xr:uid="{39B4AE1B-9FD4-4EA5-97DD-E372FFD9C3A4}"/>
    <cellStyle name="Comma 3 3 4 2 3 2 2 10" xfId="21215" xr:uid="{4FD125D1-52A8-4755-AAEA-F1CD08CA4D6D}"/>
    <cellStyle name="Comma 3 3 4 2 3 2 2 2" xfId="7031" xr:uid="{B945B840-DD6D-4AB3-A7C8-7A96CCF8A7EA}"/>
    <cellStyle name="Comma 3 3 4 2 3 2 2 2 2" xfId="18589" xr:uid="{08B932E9-F1CE-4813-8E04-871ED0AFBF48}"/>
    <cellStyle name="Comma 3 3 4 2 3 2 2 2 2 2" xfId="47996" xr:uid="{DAB98055-1138-42B6-B836-8555AEA532FC}"/>
    <cellStyle name="Comma 3 3 4 2 3 2 2 2 2 3" xfId="29093" xr:uid="{8F41DAC2-0970-439C-95CE-C140B528D22E}"/>
    <cellStyle name="Comma 3 3 4 2 3 2 2 2 3" xfId="34606" xr:uid="{632BC52C-BA90-4CE0-8799-E635C841FC35}"/>
    <cellStyle name="Comma 3 3 4 2 3 2 2 2 4" xfId="23841" xr:uid="{BFF5C9EB-A310-4366-BCE9-E434EC38D904}"/>
    <cellStyle name="Comma 3 3 4 2 3 2 2 3" xfId="4406" xr:uid="{A69A4C73-DF4B-4D69-B4C0-CAD66C6DD2CD}"/>
    <cellStyle name="Comma 3 3 4 2 3 2 2 3 2" xfId="50622" xr:uid="{930CC8DC-943B-4FAE-8C33-9308859DDFB2}"/>
    <cellStyle name="Comma 3 3 4 2 3 2 2 3 3" xfId="37232" xr:uid="{BF04C37F-6D75-4CED-A827-72338260173E}"/>
    <cellStyle name="Comma 3 3 4 2 3 2 2 3 4" xfId="26467" xr:uid="{CECD1A0F-A20F-4EE0-B87B-6953F24576ED}"/>
    <cellStyle name="Comma 3 3 4 2 3 2 2 4" xfId="9657" xr:uid="{FE120271-12BB-43FF-87E5-10E7CD492FC0}"/>
    <cellStyle name="Comma 3 3 4 2 3 2 2 4 2" xfId="53248" xr:uid="{0FDA12C7-DBDE-4DAC-9FBA-FE42D1392A62}"/>
    <cellStyle name="Comma 3 3 4 2 3 2 2 4 3" xfId="39858" xr:uid="{50F0CEAB-034E-4A81-AEBA-F84AFE6A813B}"/>
    <cellStyle name="Comma 3 3 4 2 3 2 2 5" xfId="12283" xr:uid="{6C63C9A3-9B9E-4279-BED2-418AE2313B44}"/>
    <cellStyle name="Comma 3 3 4 2 3 2 2 5 2" xfId="55873" xr:uid="{2328BE6C-DBFE-4DBA-870C-335297557B37}"/>
    <cellStyle name="Comma 3 3 4 2 3 2 2 5 3" xfId="42483" xr:uid="{B4DFBF41-5141-4BD0-82F5-7F197B986C24}"/>
    <cellStyle name="Comma 3 3 4 2 3 2 2 6" xfId="15436" xr:uid="{00347D0B-404C-4BAC-B1BC-EBD4F819B0D6}"/>
    <cellStyle name="Comma 3 3 4 2 3 2 2 6 2" xfId="45109" xr:uid="{B9663E8D-3543-441A-92B2-06A7D176F596}"/>
    <cellStyle name="Comma 3 3 4 2 3 2 2 7" xfId="58499" xr:uid="{EE79E500-007D-4000-988D-72CF435199FD}"/>
    <cellStyle name="Comma 3 3 4 2 3 2 2 8" xfId="61126" xr:uid="{699F7038-37B2-4A1E-80E1-CEC7AC4644C8}"/>
    <cellStyle name="Comma 3 3 4 2 3 2 2 9" xfId="31719" xr:uid="{51ECB720-503D-4C8F-907A-4ED7459DE656}"/>
    <cellStyle name="Comma 3 3 4 2 3 2 3" xfId="5709" xr:uid="{5FACB61C-CF93-45C6-9B4C-8D441374589D}"/>
    <cellStyle name="Comma 3 3 4 2 3 2 3 2" xfId="17267" xr:uid="{AE733DBD-E984-4F1F-B9D1-23BC201B6E2A}"/>
    <cellStyle name="Comma 3 3 4 2 3 2 3 2 2" xfId="46674" xr:uid="{91C18FE7-9E11-4DF2-9361-8B05C26545D8}"/>
    <cellStyle name="Comma 3 3 4 2 3 2 3 2 3" xfId="27771" xr:uid="{CDD744BD-C920-48CC-A7E2-2F4FE0C40BA1}"/>
    <cellStyle name="Comma 3 3 4 2 3 2 3 3" xfId="14114" xr:uid="{84B99B5F-2D4E-4C80-907B-BBB03805DA37}"/>
    <cellStyle name="Comma 3 3 4 2 3 2 3 3 2" xfId="33284" xr:uid="{0500ABB0-87BE-4028-892A-577FBDDC9854}"/>
    <cellStyle name="Comma 3 3 4 2 3 2 3 4" xfId="22519" xr:uid="{4FE99C0C-FE6B-4C43-9163-53358556C3F3}"/>
    <cellStyle name="Comma 3 3 4 2 3 2 4" xfId="3084" xr:uid="{F2CD6E46-0CC4-4091-97E8-19CD3D7C4BF9}"/>
    <cellStyle name="Comma 3 3 4 2 3 2 4 2" xfId="16739" xr:uid="{334CC40B-F1FD-4379-A936-8CE1C3448FE2}"/>
    <cellStyle name="Comma 3 3 4 2 3 2 4 2 2" xfId="49300" xr:uid="{EF144C97-1B44-4EC8-9DA9-B919F2F4CDC0}"/>
    <cellStyle name="Comma 3 3 4 2 3 2 4 3" xfId="35910" xr:uid="{A420224E-7A93-494F-B261-F2C6047E7579}"/>
    <cellStyle name="Comma 3 3 4 2 3 2 4 4" xfId="25145" xr:uid="{917807DE-AD61-4CAA-AF5B-1D98E6CC65B4}"/>
    <cellStyle name="Comma 3 3 4 2 3 2 5" xfId="8335" xr:uid="{7DCC25C4-F586-4EF3-B8D2-2D9662D37E28}"/>
    <cellStyle name="Comma 3 3 4 2 3 2 5 2" xfId="51926" xr:uid="{04CACBA8-76B2-4CAE-AD06-679E6C91C5FC}"/>
    <cellStyle name="Comma 3 3 4 2 3 2 5 3" xfId="38536" xr:uid="{1078AF7D-566D-439B-AAE5-E253FFDDCC3F}"/>
    <cellStyle name="Comma 3 3 4 2 3 2 6" xfId="10961" xr:uid="{32E41DD3-8F09-4F63-8B1F-85EDCC72C91C}"/>
    <cellStyle name="Comma 3 3 4 2 3 2 6 2" xfId="54551" xr:uid="{1E1F1BC3-8CC6-461F-A497-7EDFF6E1ED8A}"/>
    <cellStyle name="Comma 3 3 4 2 3 2 6 3" xfId="41161" xr:uid="{EDE52965-9FDD-4F73-91ED-BC9F7ABE7EC0}"/>
    <cellStyle name="Comma 3 3 4 2 3 2 7" xfId="13586" xr:uid="{4B60E84E-2387-4349-AEDE-D585327E7AB3}"/>
    <cellStyle name="Comma 3 3 4 2 3 2 7 2" xfId="43787" xr:uid="{647F5600-641D-4AAC-85E0-75DC8E92E9D4}"/>
    <cellStyle name="Comma 3 3 4 2 3 2 8" xfId="57177" xr:uid="{BD52BEC2-4AA5-4E6E-A06A-3EA10DB1A109}"/>
    <cellStyle name="Comma 3 3 4 2 3 2 9" xfId="59804" xr:uid="{6A1625DD-827B-479A-9D89-5881E458266A}"/>
    <cellStyle name="Comma 3 3 4 2 3 3" xfId="716" xr:uid="{00000000-0005-0000-0000-000068010000}"/>
    <cellStyle name="Comma 3 3 4 2 3 3 10" xfId="30657" xr:uid="{E2182AF5-CF30-42B6-A37B-0F65C23A336F}"/>
    <cellStyle name="Comma 3 3 4 2 3 3 11" xfId="20153" xr:uid="{BB5AEC9A-60D9-419C-93BD-594D4C105345}"/>
    <cellStyle name="Comma 3 3 4 2 3 3 2" xfId="2039" xr:uid="{1123194F-BC17-4116-B083-5DCB136F4D22}"/>
    <cellStyle name="Comma 3 3 4 2 3 3 2 10" xfId="21475" xr:uid="{99E52057-EE8A-4470-A3F2-279FE0DAE4ED}"/>
    <cellStyle name="Comma 3 3 4 2 3 3 2 2" xfId="7291" xr:uid="{D142B8F8-F050-47A5-984F-8E77B67A2AC3}"/>
    <cellStyle name="Comma 3 3 4 2 3 3 2 2 2" xfId="18849" xr:uid="{58560797-6C11-40AD-BACD-C3CB83107697}"/>
    <cellStyle name="Comma 3 3 4 2 3 3 2 2 2 2" xfId="48256" xr:uid="{232DBBFB-E967-4480-BEA1-CD54A1E0EED1}"/>
    <cellStyle name="Comma 3 3 4 2 3 3 2 2 2 3" xfId="29353" xr:uid="{C685A1D0-8B59-4776-9499-C1B9905C0AFE}"/>
    <cellStyle name="Comma 3 3 4 2 3 3 2 2 3" xfId="34866" xr:uid="{D0B5C808-9131-464D-8C61-EB3C8951E792}"/>
    <cellStyle name="Comma 3 3 4 2 3 3 2 2 4" xfId="24101" xr:uid="{71EB21EE-6635-4F90-9B4C-8C513447FCFE}"/>
    <cellStyle name="Comma 3 3 4 2 3 3 2 3" xfId="4666" xr:uid="{A51C45C1-5DC8-4CCF-A08F-25A3C37FEA88}"/>
    <cellStyle name="Comma 3 3 4 2 3 3 2 3 2" xfId="50882" xr:uid="{013AB92E-3D4E-4B2D-AA18-D198364D4653}"/>
    <cellStyle name="Comma 3 3 4 2 3 3 2 3 3" xfId="37492" xr:uid="{B38D55C6-0E47-4684-9F03-8A7031EA1974}"/>
    <cellStyle name="Comma 3 3 4 2 3 3 2 3 4" xfId="26727" xr:uid="{D4AC2079-CF39-4B3F-8B8F-F046B05E32AD}"/>
    <cellStyle name="Comma 3 3 4 2 3 3 2 4" xfId="9917" xr:uid="{B68FC5FB-B39F-4A8E-AF4F-3B8496BCBA90}"/>
    <cellStyle name="Comma 3 3 4 2 3 3 2 4 2" xfId="53508" xr:uid="{8B4D618B-D3CC-4D2D-AC54-4ADD7418F623}"/>
    <cellStyle name="Comma 3 3 4 2 3 3 2 4 3" xfId="40118" xr:uid="{3609D4A6-480A-4862-B10A-D81689B31E5A}"/>
    <cellStyle name="Comma 3 3 4 2 3 3 2 5" xfId="12543" xr:uid="{D91CE364-E2CF-4B0F-8E07-E8B688FB7DD1}"/>
    <cellStyle name="Comma 3 3 4 2 3 3 2 5 2" xfId="56133" xr:uid="{2B4390B6-48CC-454C-ACA4-4F695FF93001}"/>
    <cellStyle name="Comma 3 3 4 2 3 3 2 5 3" xfId="42743" xr:uid="{0E2C9BCF-45D7-4A31-9CD2-1E6081164271}"/>
    <cellStyle name="Comma 3 3 4 2 3 3 2 6" xfId="15696" xr:uid="{6F2E16A2-3F85-4044-942D-18D26EE81528}"/>
    <cellStyle name="Comma 3 3 4 2 3 3 2 6 2" xfId="45369" xr:uid="{5DB08C16-5090-4D11-9437-F27A4E749529}"/>
    <cellStyle name="Comma 3 3 4 2 3 3 2 7" xfId="58759" xr:uid="{D08B1450-B45B-4F4A-971F-38D385343709}"/>
    <cellStyle name="Comma 3 3 4 2 3 3 2 8" xfId="61386" xr:uid="{7BBA90B6-C09C-4EAD-8171-ADADF840309B}"/>
    <cellStyle name="Comma 3 3 4 2 3 3 2 9" xfId="31979" xr:uid="{E537F59E-24C4-4C55-8C02-4B978A879192}"/>
    <cellStyle name="Comma 3 3 4 2 3 3 3" xfId="5969" xr:uid="{03325AEE-5D2D-4FB0-8D44-E3446B7AFE4E}"/>
    <cellStyle name="Comma 3 3 4 2 3 3 3 2" xfId="17527" xr:uid="{29B72B3B-39AF-4AAE-B2E8-97D4531CBA06}"/>
    <cellStyle name="Comma 3 3 4 2 3 3 3 2 2" xfId="46934" xr:uid="{A1A910D0-18CF-4677-A632-64539E35FA7F}"/>
    <cellStyle name="Comma 3 3 4 2 3 3 3 2 3" xfId="28031" xr:uid="{5268299D-2A99-4444-9B91-6BC90063D8FF}"/>
    <cellStyle name="Comma 3 3 4 2 3 3 3 3" xfId="33544" xr:uid="{639962E6-CE85-45D2-9C73-11B197064B66}"/>
    <cellStyle name="Comma 3 3 4 2 3 3 3 4" xfId="22779" xr:uid="{99E26E1E-888F-4155-A767-015C1E07854F}"/>
    <cellStyle name="Comma 3 3 4 2 3 3 4" xfId="3344" xr:uid="{6E26CA80-4D7F-4785-B682-CCD4336B355F}"/>
    <cellStyle name="Comma 3 3 4 2 3 3 4 2" xfId="49560" xr:uid="{B976BAEF-7C3B-4EEF-8CF2-6C0F17290A5E}"/>
    <cellStyle name="Comma 3 3 4 2 3 3 4 3" xfId="36170" xr:uid="{3132F0E7-7677-4C1C-8ADA-3A560084629C}"/>
    <cellStyle name="Comma 3 3 4 2 3 3 4 4" xfId="25405" xr:uid="{1ADFCCBE-E70D-4035-B5C0-21259F391BD2}"/>
    <cellStyle name="Comma 3 3 4 2 3 3 5" xfId="8595" xr:uid="{5A1628D9-2403-45DE-AAAA-8AB6E92CBA42}"/>
    <cellStyle name="Comma 3 3 4 2 3 3 5 2" xfId="52186" xr:uid="{87A41D0F-364C-49D4-BC54-43FFAD4FD469}"/>
    <cellStyle name="Comma 3 3 4 2 3 3 5 3" xfId="38796" xr:uid="{B294D745-F01B-49C2-B5E9-3FC1AB156697}"/>
    <cellStyle name="Comma 3 3 4 2 3 3 6" xfId="11221" xr:uid="{03E09EA4-81AF-4D15-9982-888AA3F21B99}"/>
    <cellStyle name="Comma 3 3 4 2 3 3 6 2" xfId="54811" xr:uid="{C4CC6372-E057-4A21-BEFB-6276372D0CFC}"/>
    <cellStyle name="Comma 3 3 4 2 3 3 6 3" xfId="41421" xr:uid="{3B4C52A0-614B-47BB-949A-C33674FF0C56}"/>
    <cellStyle name="Comma 3 3 4 2 3 3 7" xfId="14374" xr:uid="{495C5627-7413-42B6-8F6F-99B28F297A35}"/>
    <cellStyle name="Comma 3 3 4 2 3 3 7 2" xfId="44047" xr:uid="{179F956D-F12E-42AB-8A97-02D106645E02}"/>
    <cellStyle name="Comma 3 3 4 2 3 3 8" xfId="57437" xr:uid="{47676B2C-A7F1-40B4-B1EF-1DAEE35909F6}"/>
    <cellStyle name="Comma 3 3 4 2 3 3 9" xfId="60064" xr:uid="{3D1E6AEF-588A-45ED-8F9A-3EF892964591}"/>
    <cellStyle name="Comma 3 3 4 2 3 4" xfId="976" xr:uid="{00000000-0005-0000-0000-000069010000}"/>
    <cellStyle name="Comma 3 3 4 2 3 4 10" xfId="30917" xr:uid="{C9C71755-8180-4EC3-9A26-AABBFBB6F88C}"/>
    <cellStyle name="Comma 3 3 4 2 3 4 11" xfId="20413" xr:uid="{67F0D238-5F23-4284-BE1A-597171AD45B5}"/>
    <cellStyle name="Comma 3 3 4 2 3 4 2" xfId="2299" xr:uid="{873EEF0E-A346-4481-9E7E-28A45618014D}"/>
    <cellStyle name="Comma 3 3 4 2 3 4 2 10" xfId="21735" xr:uid="{74EF1801-C1C6-4448-8A1B-928858FB1D2C}"/>
    <cellStyle name="Comma 3 3 4 2 3 4 2 2" xfId="7551" xr:uid="{3649A905-5197-4185-A90F-EB0EE9CCEEDE}"/>
    <cellStyle name="Comma 3 3 4 2 3 4 2 2 2" xfId="19109" xr:uid="{4565B356-30CC-41FB-9DC5-8E6B74397862}"/>
    <cellStyle name="Comma 3 3 4 2 3 4 2 2 2 2" xfId="48516" xr:uid="{FCEC1A56-A1E2-42E0-8FC4-11847910E63F}"/>
    <cellStyle name="Comma 3 3 4 2 3 4 2 2 2 3" xfId="29613" xr:uid="{6CA5AB90-E546-42BE-BF51-D040F9CA3F8E}"/>
    <cellStyle name="Comma 3 3 4 2 3 4 2 2 3" xfId="35126" xr:uid="{F8687F01-23DD-443C-A45D-60E59BFAB5E3}"/>
    <cellStyle name="Comma 3 3 4 2 3 4 2 2 4" xfId="24361" xr:uid="{CC905583-7A8A-4322-83BB-ED6327ED135D}"/>
    <cellStyle name="Comma 3 3 4 2 3 4 2 3" xfId="4926" xr:uid="{6E9AA09D-CEA7-46FF-9EA4-77A367C0690A}"/>
    <cellStyle name="Comma 3 3 4 2 3 4 2 3 2" xfId="51142" xr:uid="{3EB60C74-C5F5-442A-97CC-AE8DBD84D4ED}"/>
    <cellStyle name="Comma 3 3 4 2 3 4 2 3 3" xfId="37752" xr:uid="{F8228A38-C64B-46B9-BAF2-CF2F2FF5C832}"/>
    <cellStyle name="Comma 3 3 4 2 3 4 2 3 4" xfId="26987" xr:uid="{75550817-247F-4FDE-B94C-70AE66EA4F46}"/>
    <cellStyle name="Comma 3 3 4 2 3 4 2 4" xfId="10177" xr:uid="{ED3E389B-053E-400B-BE30-3CECFA95B2C1}"/>
    <cellStyle name="Comma 3 3 4 2 3 4 2 4 2" xfId="53768" xr:uid="{02B3321D-6985-4FBA-A719-C70039AC70AE}"/>
    <cellStyle name="Comma 3 3 4 2 3 4 2 4 3" xfId="40378" xr:uid="{383042F6-3974-4364-9FF2-6204C5EF4C6C}"/>
    <cellStyle name="Comma 3 3 4 2 3 4 2 5" xfId="12803" xr:uid="{F7622AD0-935C-454C-9BAD-5E867E1F3322}"/>
    <cellStyle name="Comma 3 3 4 2 3 4 2 5 2" xfId="56393" xr:uid="{6DC80415-7403-4A5F-B8C6-722C06A209F0}"/>
    <cellStyle name="Comma 3 3 4 2 3 4 2 5 3" xfId="43003" xr:uid="{45C20DF0-B8D3-4E8B-B308-4368C0FBD79D}"/>
    <cellStyle name="Comma 3 3 4 2 3 4 2 6" xfId="15956" xr:uid="{684BAECC-0704-4C0A-A181-BDFD8CAB6888}"/>
    <cellStyle name="Comma 3 3 4 2 3 4 2 6 2" xfId="45629" xr:uid="{2A12EB8A-999C-4018-BC39-78BCA30E0B59}"/>
    <cellStyle name="Comma 3 3 4 2 3 4 2 7" xfId="59019" xr:uid="{FF9154FD-6BA2-4C26-83E7-1F8167B1791A}"/>
    <cellStyle name="Comma 3 3 4 2 3 4 2 8" xfId="61646" xr:uid="{E97357AF-8232-4E9E-8644-9E2C518ECB46}"/>
    <cellStyle name="Comma 3 3 4 2 3 4 2 9" xfId="32239" xr:uid="{4018AACF-4142-44B6-BE29-1CA7591BB372}"/>
    <cellStyle name="Comma 3 3 4 2 3 4 3" xfId="6229" xr:uid="{4BE38B9A-B785-4746-860A-D529552B5997}"/>
    <cellStyle name="Comma 3 3 4 2 3 4 3 2" xfId="17787" xr:uid="{35765AEF-31F6-47E8-B404-7F01C2F4E3C8}"/>
    <cellStyle name="Comma 3 3 4 2 3 4 3 2 2" xfId="47194" xr:uid="{A7074DF0-9246-48AB-BE12-19372DED762C}"/>
    <cellStyle name="Comma 3 3 4 2 3 4 3 2 3" xfId="28291" xr:uid="{DE29E912-F509-40CF-ADC4-45175B263FCA}"/>
    <cellStyle name="Comma 3 3 4 2 3 4 3 3" xfId="33804" xr:uid="{86BD3E3C-9C19-40C6-8A00-BFC220EA47FD}"/>
    <cellStyle name="Comma 3 3 4 2 3 4 3 4" xfId="23039" xr:uid="{2893B8BD-FB96-4E28-B45A-D96456D92599}"/>
    <cellStyle name="Comma 3 3 4 2 3 4 4" xfId="3604" xr:uid="{14C08B6A-B474-4CB5-B1DA-F1DC3CF3B9D3}"/>
    <cellStyle name="Comma 3 3 4 2 3 4 4 2" xfId="49820" xr:uid="{2F26D120-9E9C-41D4-8EB9-6250C1E77277}"/>
    <cellStyle name="Comma 3 3 4 2 3 4 4 3" xfId="36430" xr:uid="{0B76DAB9-84D6-46BF-8D72-8887FA2CD5A5}"/>
    <cellStyle name="Comma 3 3 4 2 3 4 4 4" xfId="25665" xr:uid="{8B5572F1-9C15-4757-AE56-F46137BCA7B3}"/>
    <cellStyle name="Comma 3 3 4 2 3 4 5" xfId="8855" xr:uid="{62B7BB2F-FB37-4186-9F49-F3A9CC8664D9}"/>
    <cellStyle name="Comma 3 3 4 2 3 4 5 2" xfId="52446" xr:uid="{93A7B35C-A57A-4318-8CBA-3A78614CE944}"/>
    <cellStyle name="Comma 3 3 4 2 3 4 5 3" xfId="39056" xr:uid="{C15AE321-FD10-40BB-8DC1-148371B71DBF}"/>
    <cellStyle name="Comma 3 3 4 2 3 4 6" xfId="11481" xr:uid="{7079F469-02E4-400F-BD09-ADA84EA5891C}"/>
    <cellStyle name="Comma 3 3 4 2 3 4 6 2" xfId="55071" xr:uid="{037785C9-A527-4B9C-B451-2C4C9DF8F778}"/>
    <cellStyle name="Comma 3 3 4 2 3 4 6 3" xfId="41681" xr:uid="{486E6B2C-9731-49CB-A8DA-180A6938B990}"/>
    <cellStyle name="Comma 3 3 4 2 3 4 7" xfId="14634" xr:uid="{429D1C08-FCD6-49F1-9BC5-F28A429C8EBC}"/>
    <cellStyle name="Comma 3 3 4 2 3 4 7 2" xfId="44307" xr:uid="{BAC2D6F9-38CF-41BA-9575-629C671A6343}"/>
    <cellStyle name="Comma 3 3 4 2 3 4 8" xfId="57697" xr:uid="{47694BD9-2CD3-4D3B-AC2D-FAE3E1E61CFD}"/>
    <cellStyle name="Comma 3 3 4 2 3 4 9" xfId="60324" xr:uid="{16AF20FB-0678-4C6D-BC16-AEEED21D412D}"/>
    <cellStyle name="Comma 3 3 4 2 3 5" xfId="1256" xr:uid="{6447FA92-3636-4F81-8B47-A9B68AA2234A}"/>
    <cellStyle name="Comma 3 3 4 2 3 5 10" xfId="20693" xr:uid="{A6D410AF-4585-4048-8A39-9535D04A8D06}"/>
    <cellStyle name="Comma 3 3 4 2 3 5 2" xfId="6509" xr:uid="{8EDE2058-B9BD-4C3E-8D52-1071BED9A07C}"/>
    <cellStyle name="Comma 3 3 4 2 3 5 2 2" xfId="18067" xr:uid="{5D05ECB2-A0DC-488F-9CF4-293EDCC68A9E}"/>
    <cellStyle name="Comma 3 3 4 2 3 5 2 2 2" xfId="47474" xr:uid="{161FE85B-B83A-4A60-98CD-1FA1CE77E7A8}"/>
    <cellStyle name="Comma 3 3 4 2 3 5 2 2 3" xfId="28571" xr:uid="{E3FD40B5-E6B1-4E00-BD13-0E8F1CBD7FED}"/>
    <cellStyle name="Comma 3 3 4 2 3 5 2 3" xfId="34084" xr:uid="{EEB403D7-0FD8-44F2-B4E4-8522A74A45A8}"/>
    <cellStyle name="Comma 3 3 4 2 3 5 2 4" xfId="23319" xr:uid="{8B24A22E-9906-48E4-848F-A615E4CFD5AC}"/>
    <cellStyle name="Comma 3 3 4 2 3 5 3" xfId="3884" xr:uid="{FC2B727C-A056-4643-9106-E16CAE5932AF}"/>
    <cellStyle name="Comma 3 3 4 2 3 5 3 2" xfId="50100" xr:uid="{23CF4EE5-9CCA-44BA-99FE-FD23A5F132BD}"/>
    <cellStyle name="Comma 3 3 4 2 3 5 3 3" xfId="36710" xr:uid="{BC9F254D-6B21-453E-BF9B-E734DDA4D36B}"/>
    <cellStyle name="Comma 3 3 4 2 3 5 3 4" xfId="25945" xr:uid="{816AE187-15D2-43EC-84AB-37BDC11576F2}"/>
    <cellStyle name="Comma 3 3 4 2 3 5 4" xfId="9135" xr:uid="{E7FCCB4B-A9AA-430F-8A1E-6BBCDC35D813}"/>
    <cellStyle name="Comma 3 3 4 2 3 5 4 2" xfId="52726" xr:uid="{0D3EEC37-7A85-4066-9870-CF7787B65C0C}"/>
    <cellStyle name="Comma 3 3 4 2 3 5 4 3" xfId="39336" xr:uid="{D67B478B-A6DF-4980-84C2-63096087F7B1}"/>
    <cellStyle name="Comma 3 3 4 2 3 5 5" xfId="11761" xr:uid="{E5BD2A33-8CD2-4942-AEE7-C8FBB27A6B85}"/>
    <cellStyle name="Comma 3 3 4 2 3 5 5 2" xfId="55351" xr:uid="{CC3D8168-238C-4589-BA8E-5FDBCC1B0D2A}"/>
    <cellStyle name="Comma 3 3 4 2 3 5 5 3" xfId="41961" xr:uid="{9B85A1AD-8C92-4B8C-BA40-63E23BCA02BA}"/>
    <cellStyle name="Comma 3 3 4 2 3 5 6" xfId="14914" xr:uid="{0BDBE1FD-0030-43FF-98DB-980B598EE6A0}"/>
    <cellStyle name="Comma 3 3 4 2 3 5 6 2" xfId="44587" xr:uid="{8D5B9909-C2D3-4E9F-AFD3-9807380577F7}"/>
    <cellStyle name="Comma 3 3 4 2 3 5 7" xfId="57977" xr:uid="{4925A952-EF8C-4E96-A3DC-76B430C91B9E}"/>
    <cellStyle name="Comma 3 3 4 2 3 5 8" xfId="60604" xr:uid="{D7F9CDEB-D186-4C5C-AC47-3CFD68B1BE88}"/>
    <cellStyle name="Comma 3 3 4 2 3 5 9" xfId="31197" xr:uid="{134B1A20-343A-44C1-98D8-332007CE06F2}"/>
    <cellStyle name="Comma 3 3 4 2 3 6" xfId="1519" xr:uid="{4C0B1019-0585-4A91-A592-E7305CA57585}"/>
    <cellStyle name="Comma 3 3 4 2 3 6 10" xfId="20955" xr:uid="{6F8F2823-0583-4D3F-BC3A-3DE5883ED987}"/>
    <cellStyle name="Comma 3 3 4 2 3 6 2" xfId="6771" xr:uid="{4F66C07D-FDBF-4F5E-9680-7CB7CB5D8B57}"/>
    <cellStyle name="Comma 3 3 4 2 3 6 2 2" xfId="18329" xr:uid="{D155E3C7-6671-4368-A40B-06B275232336}"/>
    <cellStyle name="Comma 3 3 4 2 3 6 2 2 2" xfId="47736" xr:uid="{BCA6C407-5A45-4772-8F7D-B614A1A8BAE2}"/>
    <cellStyle name="Comma 3 3 4 2 3 6 2 2 3" xfId="28833" xr:uid="{74848A85-57A9-41A9-8332-FEFCD81064CB}"/>
    <cellStyle name="Comma 3 3 4 2 3 6 2 3" xfId="34346" xr:uid="{B3904755-6910-4A44-9534-D56C696A433C}"/>
    <cellStyle name="Comma 3 3 4 2 3 6 2 4" xfId="23581" xr:uid="{25ABC30C-1D46-4EBD-B85F-3406C8456EFC}"/>
    <cellStyle name="Comma 3 3 4 2 3 6 3" xfId="4146" xr:uid="{6835B4EF-B1DF-4E8D-A7A4-39B4B8432076}"/>
    <cellStyle name="Comma 3 3 4 2 3 6 3 2" xfId="50362" xr:uid="{969190A4-B03F-4D10-BC3E-8C8847C92557}"/>
    <cellStyle name="Comma 3 3 4 2 3 6 3 3" xfId="36972" xr:uid="{3736827F-1D96-4FAD-AAE5-AB546F4D1F7B}"/>
    <cellStyle name="Comma 3 3 4 2 3 6 3 4" xfId="26207" xr:uid="{C13E6EC5-002E-45D1-A780-EFF188F7F478}"/>
    <cellStyle name="Comma 3 3 4 2 3 6 4" xfId="9397" xr:uid="{55506516-C4C3-4DAA-8E95-CC54103C074A}"/>
    <cellStyle name="Comma 3 3 4 2 3 6 4 2" xfId="52988" xr:uid="{489472A6-9D88-4957-909D-7649A8062321}"/>
    <cellStyle name="Comma 3 3 4 2 3 6 4 3" xfId="39598" xr:uid="{F9A3163D-4CE0-4A28-83D0-2CF56BBC5F88}"/>
    <cellStyle name="Comma 3 3 4 2 3 6 5" xfId="12023" xr:uid="{E282AF74-2126-4D32-9DB0-C76A9F4F97B7}"/>
    <cellStyle name="Comma 3 3 4 2 3 6 5 2" xfId="55613" xr:uid="{4F37D0C9-7BF4-41EC-AD23-EEA069C5CC50}"/>
    <cellStyle name="Comma 3 3 4 2 3 6 5 3" xfId="42223" xr:uid="{5EB4A080-3CF3-4D33-8647-1C1456E1F9F0}"/>
    <cellStyle name="Comma 3 3 4 2 3 6 6" xfId="15176" xr:uid="{4018A19B-A3FA-4F46-A64F-1C7156C12CE3}"/>
    <cellStyle name="Comma 3 3 4 2 3 6 6 2" xfId="44849" xr:uid="{BF4352BA-0E7E-4E12-B624-7FFC37D92034}"/>
    <cellStyle name="Comma 3 3 4 2 3 6 7" xfId="58239" xr:uid="{C4F0DD82-1E30-4A63-8865-A1772B932278}"/>
    <cellStyle name="Comma 3 3 4 2 3 6 8" xfId="60866" xr:uid="{74142C3A-1BDF-4947-B5D6-9E546CC21CA5}"/>
    <cellStyle name="Comma 3 3 4 2 3 6 9" xfId="31459" xr:uid="{36FD985A-19F8-489A-BE1A-F0FB933DCEB6}"/>
    <cellStyle name="Comma 3 3 4 2 3 7" xfId="2562" xr:uid="{32B4764A-6CB3-4A36-BA8A-40D882733FF2}"/>
    <cellStyle name="Comma 3 3 4 2 3 7 10" xfId="21997" xr:uid="{D8868BAA-0429-43AC-8A54-50D57BCF9C08}"/>
    <cellStyle name="Comma 3 3 4 2 3 7 2" xfId="7813" xr:uid="{D879EE89-6837-4050-8747-76477F4A37D6}"/>
    <cellStyle name="Comma 3 3 4 2 3 7 2 2" xfId="19371" xr:uid="{BF08064E-747E-475C-859E-D67BE621460A}"/>
    <cellStyle name="Comma 3 3 4 2 3 7 2 2 2" xfId="48778" xr:uid="{5C6AD118-718D-420F-AD17-8159E101C446}"/>
    <cellStyle name="Comma 3 3 4 2 3 7 2 2 3" xfId="29875" xr:uid="{C02FDC96-4365-4CB5-87C8-476B7536553C}"/>
    <cellStyle name="Comma 3 3 4 2 3 7 2 3" xfId="35388" xr:uid="{C20CAA3A-7B78-4707-AC6E-89FC92340B6C}"/>
    <cellStyle name="Comma 3 3 4 2 3 7 2 4" xfId="24623" xr:uid="{1927B773-685D-476C-BBE6-C55B4B97AB3B}"/>
    <cellStyle name="Comma 3 3 4 2 3 7 3" xfId="5188" xr:uid="{32EE7890-6881-4B99-A842-178B55CC357F}"/>
    <cellStyle name="Comma 3 3 4 2 3 7 3 2" xfId="51404" xr:uid="{47548FE0-57D3-4A18-8699-8B4009D4EEFA}"/>
    <cellStyle name="Comma 3 3 4 2 3 7 3 3" xfId="38014" xr:uid="{DA0E34A6-CCA7-4FBD-A322-E31736099776}"/>
    <cellStyle name="Comma 3 3 4 2 3 7 3 4" xfId="27249" xr:uid="{7CBF91DF-D927-4A5D-9675-187033864888}"/>
    <cellStyle name="Comma 3 3 4 2 3 7 4" xfId="10439" xr:uid="{2E731FD4-22A5-49D2-B10E-8CF30CD253B1}"/>
    <cellStyle name="Comma 3 3 4 2 3 7 4 2" xfId="54030" xr:uid="{61F57D3F-183B-4F8F-A3BB-5BAE6AFEAE72}"/>
    <cellStyle name="Comma 3 3 4 2 3 7 4 3" xfId="40640" xr:uid="{681380A7-7B90-468C-9D3B-BB523AFBE4C8}"/>
    <cellStyle name="Comma 3 3 4 2 3 7 5" xfId="13065" xr:uid="{29BA891F-1E9B-460C-98A5-F6E87D3999BC}"/>
    <cellStyle name="Comma 3 3 4 2 3 7 5 2" xfId="56655" xr:uid="{AC911DBF-BDEA-41DA-8DBF-E79002A99511}"/>
    <cellStyle name="Comma 3 3 4 2 3 7 5 3" xfId="43265" xr:uid="{2C581B0F-F34A-41D9-BC24-51BACCE68BF8}"/>
    <cellStyle name="Comma 3 3 4 2 3 7 6" xfId="16218" xr:uid="{BA849EB5-A610-4A7F-9F05-4D65388ED3DD}"/>
    <cellStyle name="Comma 3 3 4 2 3 7 6 2" xfId="45891" xr:uid="{995E4A52-198E-404F-BA70-0277FAA90C37}"/>
    <cellStyle name="Comma 3 3 4 2 3 7 7" xfId="59281" xr:uid="{2C876874-4BD6-4DA3-A7F8-ABA5A4363B1D}"/>
    <cellStyle name="Comma 3 3 4 2 3 7 8" xfId="61908" xr:uid="{286B08CC-9419-4064-B6A8-D731D9D740BA}"/>
    <cellStyle name="Comma 3 3 4 2 3 7 9" xfId="32501" xr:uid="{DC770760-D59A-48A1-915E-545F10FD9CD2}"/>
    <cellStyle name="Comma 3 3 4 2 3 8" xfId="5449" xr:uid="{0FA4F33B-84E9-451D-9038-F47EB1A9F050}"/>
    <cellStyle name="Comma 3 3 4 2 3 8 2" xfId="17007" xr:uid="{780FD58B-2322-49ED-864C-55FAB28535C7}"/>
    <cellStyle name="Comma 3 3 4 2 3 8 2 2" xfId="46153" xr:uid="{06C9D8B1-DD87-4865-8BCC-3534314A055C}"/>
    <cellStyle name="Comma 3 3 4 2 3 8 2 3" xfId="27511" xr:uid="{0E5D4079-89ED-4D7D-97C6-E70907A5D269}"/>
    <cellStyle name="Comma 3 3 4 2 3 8 3" xfId="13854" xr:uid="{70FD969F-061E-452A-A858-DE685F7A73EA}"/>
    <cellStyle name="Comma 3 3 4 2 3 8 3 2" xfId="32763" xr:uid="{4B41DCA8-DC2C-4431-95D8-A04EC0CD28B4}"/>
    <cellStyle name="Comma 3 3 4 2 3 8 4" xfId="22259" xr:uid="{04D1D5E4-54CE-42F0-8C8B-0AC0CD710C5D}"/>
    <cellStyle name="Comma 3 3 4 2 3 9" xfId="2824" xr:uid="{C509E7D6-E35E-4BB0-87CC-56D6013A024F}"/>
    <cellStyle name="Comma 3 3 4 2 3 9 2" xfId="16479" xr:uid="{5DBDB2E8-35D3-454A-BCE7-3C636E1B4446}"/>
    <cellStyle name="Comma 3 3 4 2 3 9 2 2" xfId="46414" xr:uid="{F46171C5-5A0D-4BA1-9678-63513E2ECFE4}"/>
    <cellStyle name="Comma 3 3 4 2 3 9 3" xfId="33024" xr:uid="{333D4CBA-CB87-4A52-92F3-B3AD51B7C729}"/>
    <cellStyle name="Comma 3 3 4 2 3 9 4" xfId="24885" xr:uid="{B68476C1-4985-4631-9E91-CADD915EBAE5}"/>
    <cellStyle name="Comma 3 3 4 2 4" xfId="318" xr:uid="{00000000-0005-0000-0000-00006A010000}"/>
    <cellStyle name="Comma 3 3 4 2 4 10" xfId="30259" xr:uid="{DAE85080-B4E1-4352-9BEC-462572BE1F62}"/>
    <cellStyle name="Comma 3 3 4 2 4 11" xfId="19755" xr:uid="{3F68BC0E-1235-4A0A-A475-49B1E74B664B}"/>
    <cellStyle name="Comma 3 3 4 2 4 2" xfId="1641" xr:uid="{1B592C95-C978-4D53-92A7-B3E573D605BF}"/>
    <cellStyle name="Comma 3 3 4 2 4 2 10" xfId="21077" xr:uid="{98FAD4CF-1563-4A13-A0C2-3EB7F773387A}"/>
    <cellStyle name="Comma 3 3 4 2 4 2 2" xfId="6893" xr:uid="{98C2FC57-0584-4D89-B554-D59A31421DDC}"/>
    <cellStyle name="Comma 3 3 4 2 4 2 2 2" xfId="18451" xr:uid="{149BD322-32FD-4E49-888B-B36939BD67BA}"/>
    <cellStyle name="Comma 3 3 4 2 4 2 2 2 2" xfId="47858" xr:uid="{97A34F70-2100-49E7-B67C-F83FC1ECEA80}"/>
    <cellStyle name="Comma 3 3 4 2 4 2 2 2 3" xfId="28955" xr:uid="{7CF4FEA3-1C8D-475C-8C12-EBE290E82FC2}"/>
    <cellStyle name="Comma 3 3 4 2 4 2 2 3" xfId="34468" xr:uid="{95552312-C214-4694-8A04-510B16027089}"/>
    <cellStyle name="Comma 3 3 4 2 4 2 2 4" xfId="23703" xr:uid="{ECCF1E02-0C96-424C-A2E6-1451C9C69EA0}"/>
    <cellStyle name="Comma 3 3 4 2 4 2 3" xfId="4268" xr:uid="{A7C96EDF-E115-455B-B7C1-04990DE495D9}"/>
    <cellStyle name="Comma 3 3 4 2 4 2 3 2" xfId="50484" xr:uid="{3EE0B142-4A11-4D76-8467-16368E5BFFA1}"/>
    <cellStyle name="Comma 3 3 4 2 4 2 3 3" xfId="37094" xr:uid="{309DD9B8-0642-46D1-B617-94E255127E18}"/>
    <cellStyle name="Comma 3 3 4 2 4 2 3 4" xfId="26329" xr:uid="{B6D424E7-EA9E-4CE5-B7DC-3927AD803898}"/>
    <cellStyle name="Comma 3 3 4 2 4 2 4" xfId="9519" xr:uid="{F9617663-3F59-4A85-986E-704B725312DC}"/>
    <cellStyle name="Comma 3 3 4 2 4 2 4 2" xfId="53110" xr:uid="{EA5C1459-7AF1-4799-A61E-2B820726FE98}"/>
    <cellStyle name="Comma 3 3 4 2 4 2 4 3" xfId="39720" xr:uid="{BD49CF44-E932-4254-A4D3-8AD64C4FF657}"/>
    <cellStyle name="Comma 3 3 4 2 4 2 5" xfId="12145" xr:uid="{7A97626F-DD96-4206-ABFC-BE6F5D41B5E1}"/>
    <cellStyle name="Comma 3 3 4 2 4 2 5 2" xfId="55735" xr:uid="{E7A94B7B-DFC5-4863-B16E-5FDDAE4AF4C6}"/>
    <cellStyle name="Comma 3 3 4 2 4 2 5 3" xfId="42345" xr:uid="{61F1B381-4797-470A-B570-7B481C585D81}"/>
    <cellStyle name="Comma 3 3 4 2 4 2 6" xfId="15298" xr:uid="{ACF55A7E-34E8-483F-A4CA-AFCA823A5CFF}"/>
    <cellStyle name="Comma 3 3 4 2 4 2 6 2" xfId="44971" xr:uid="{A681BDD9-6F09-4BB2-880D-5F71D1AFF7C5}"/>
    <cellStyle name="Comma 3 3 4 2 4 2 7" xfId="58361" xr:uid="{AE20B608-F6F6-4051-A81E-9C62850E8E01}"/>
    <cellStyle name="Comma 3 3 4 2 4 2 8" xfId="60988" xr:uid="{EA4DFD10-C81A-419F-A33E-79E0293A89D6}"/>
    <cellStyle name="Comma 3 3 4 2 4 2 9" xfId="31581" xr:uid="{2B15BE88-4C33-4732-A9FA-F61414BA0060}"/>
    <cellStyle name="Comma 3 3 4 2 4 3" xfId="5571" xr:uid="{1F48F6B8-7400-45AE-A459-47D512D8D52B}"/>
    <cellStyle name="Comma 3 3 4 2 4 3 2" xfId="17129" xr:uid="{7AA62C16-37C6-4A57-89F8-FA2BFAB68B20}"/>
    <cellStyle name="Comma 3 3 4 2 4 3 2 2" xfId="46536" xr:uid="{88FED3C2-F22B-4E60-A6F8-343D4DCB8F40}"/>
    <cellStyle name="Comma 3 3 4 2 4 3 2 3" xfId="27633" xr:uid="{7A547B6E-2BE6-4E24-8928-7603FF38B4E8}"/>
    <cellStyle name="Comma 3 3 4 2 4 3 3" xfId="13976" xr:uid="{030CAB4F-0699-42E0-874C-D2521CE50968}"/>
    <cellStyle name="Comma 3 3 4 2 4 3 3 2" xfId="33146" xr:uid="{34EA180C-4D1C-410D-9A3F-DACE9A11487A}"/>
    <cellStyle name="Comma 3 3 4 2 4 3 4" xfId="22381" xr:uid="{04648922-AF76-4674-B829-2CA0474DE11D}"/>
    <cellStyle name="Comma 3 3 4 2 4 4" xfId="2946" xr:uid="{C40588A1-5F6F-4780-A9DB-2A2209DFE48A}"/>
    <cellStyle name="Comma 3 3 4 2 4 4 2" xfId="16601" xr:uid="{9721AB3D-87AB-4190-9C11-20C31063A0E7}"/>
    <cellStyle name="Comma 3 3 4 2 4 4 2 2" xfId="49162" xr:uid="{A69A5068-2330-4750-A3AC-8E643898F912}"/>
    <cellStyle name="Comma 3 3 4 2 4 4 3" xfId="35772" xr:uid="{A42A1D08-FBD5-4F7C-96AC-FB0ACE5E72CD}"/>
    <cellStyle name="Comma 3 3 4 2 4 4 4" xfId="25007" xr:uid="{3236FEC1-5CB1-4F66-8444-3CB8F43C5DB3}"/>
    <cellStyle name="Comma 3 3 4 2 4 5" xfId="8197" xr:uid="{0B641575-FBBB-4197-B8EA-95F72828A21F}"/>
    <cellStyle name="Comma 3 3 4 2 4 5 2" xfId="51788" xr:uid="{EC2E4A8B-D35E-4B6C-ACE6-8DC066F02470}"/>
    <cellStyle name="Comma 3 3 4 2 4 5 3" xfId="38398" xr:uid="{01D1E22D-7655-4AB9-ADC6-5400476BA447}"/>
    <cellStyle name="Comma 3 3 4 2 4 6" xfId="10823" xr:uid="{F3C33136-B5D3-461A-B079-E46DD9407278}"/>
    <cellStyle name="Comma 3 3 4 2 4 6 2" xfId="54413" xr:uid="{AFE85E52-75AB-4347-8F4F-6C84876CB15D}"/>
    <cellStyle name="Comma 3 3 4 2 4 6 3" xfId="41023" xr:uid="{302EB8FE-F9B1-4F05-81FF-4365C986324A}"/>
    <cellStyle name="Comma 3 3 4 2 4 7" xfId="13448" xr:uid="{685D2074-451A-4848-8EF5-1CB20DDD8F60}"/>
    <cellStyle name="Comma 3 3 4 2 4 7 2" xfId="43649" xr:uid="{3295D1D8-B603-4F21-9A2C-E67238218956}"/>
    <cellStyle name="Comma 3 3 4 2 4 8" xfId="57039" xr:uid="{3C3CF0D1-00B7-42A4-A9FE-19F2B6F1C7C5}"/>
    <cellStyle name="Comma 3 3 4 2 4 9" xfId="59666" xr:uid="{1F105FF4-0714-49A4-9003-54A79CD8907B}"/>
    <cellStyle name="Comma 3 3 4 2 5" xfId="578" xr:uid="{00000000-0005-0000-0000-00006B010000}"/>
    <cellStyle name="Comma 3 3 4 2 5 10" xfId="30519" xr:uid="{985D4A7A-C707-447A-A796-CCF34226C01E}"/>
    <cellStyle name="Comma 3 3 4 2 5 11" xfId="20015" xr:uid="{5616716D-21B8-4661-AD60-8BCC2684CF12}"/>
    <cellStyle name="Comma 3 3 4 2 5 2" xfId="1901" xr:uid="{F8C82555-6C86-4112-BC09-C4F524166170}"/>
    <cellStyle name="Comma 3 3 4 2 5 2 10" xfId="21337" xr:uid="{6CC64994-2B98-49A2-BD1D-16830EAFE896}"/>
    <cellStyle name="Comma 3 3 4 2 5 2 2" xfId="7153" xr:uid="{15FF717F-7AB6-4F65-8DCC-8F4FB7A79D59}"/>
    <cellStyle name="Comma 3 3 4 2 5 2 2 2" xfId="18711" xr:uid="{C3C20420-F4CE-47FD-89E9-C621071E9DB0}"/>
    <cellStyle name="Comma 3 3 4 2 5 2 2 2 2" xfId="48118" xr:uid="{4B03BC05-147C-4063-AB91-44B0F6096947}"/>
    <cellStyle name="Comma 3 3 4 2 5 2 2 2 3" xfId="29215" xr:uid="{477F7B96-969C-4B1D-A167-C539C9FAC5FA}"/>
    <cellStyle name="Comma 3 3 4 2 5 2 2 3" xfId="34728" xr:uid="{A236D24E-7B62-4D18-882C-465F9F5818E7}"/>
    <cellStyle name="Comma 3 3 4 2 5 2 2 4" xfId="23963" xr:uid="{BCEAF3D0-2721-4AEC-8098-94DD77506896}"/>
    <cellStyle name="Comma 3 3 4 2 5 2 3" xfId="4528" xr:uid="{A474D982-84F1-4A2F-8D57-EC905B53AB4F}"/>
    <cellStyle name="Comma 3 3 4 2 5 2 3 2" xfId="50744" xr:uid="{D2D3BC41-626A-4789-BA70-E4A76CC8B29C}"/>
    <cellStyle name="Comma 3 3 4 2 5 2 3 3" xfId="37354" xr:uid="{33CC1216-E90F-41B2-93FB-93CBEE1767BB}"/>
    <cellStyle name="Comma 3 3 4 2 5 2 3 4" xfId="26589" xr:uid="{A42A3757-2F32-46E6-B68E-1F772478CCAC}"/>
    <cellStyle name="Comma 3 3 4 2 5 2 4" xfId="9779" xr:uid="{C96EA901-7BA4-437F-9F63-4C6C5E18982E}"/>
    <cellStyle name="Comma 3 3 4 2 5 2 4 2" xfId="53370" xr:uid="{5D312078-9264-4CA2-8350-43A1905AB3F0}"/>
    <cellStyle name="Comma 3 3 4 2 5 2 4 3" xfId="39980" xr:uid="{8156AC5D-888B-4590-AD22-5FEB9664875C}"/>
    <cellStyle name="Comma 3 3 4 2 5 2 5" xfId="12405" xr:uid="{3C66E157-8441-47E4-A1AE-50068D9F209A}"/>
    <cellStyle name="Comma 3 3 4 2 5 2 5 2" xfId="55995" xr:uid="{0747BB9C-4568-4278-85B1-00AB5EEA6C24}"/>
    <cellStyle name="Comma 3 3 4 2 5 2 5 3" xfId="42605" xr:uid="{1B9D018E-520F-4BFF-B4A0-B8006BDAE7E0}"/>
    <cellStyle name="Comma 3 3 4 2 5 2 6" xfId="15558" xr:uid="{0A8407CA-7313-477C-879C-9B4A3D43E991}"/>
    <cellStyle name="Comma 3 3 4 2 5 2 6 2" xfId="45231" xr:uid="{CFE912CF-0E15-4211-8EC8-D229274D47D4}"/>
    <cellStyle name="Comma 3 3 4 2 5 2 7" xfId="58621" xr:uid="{B48A959B-7BBB-4A5A-A437-F5EF5644B4E0}"/>
    <cellStyle name="Comma 3 3 4 2 5 2 8" xfId="61248" xr:uid="{0D747104-DB91-497D-82BD-78FF241F7C38}"/>
    <cellStyle name="Comma 3 3 4 2 5 2 9" xfId="31841" xr:uid="{B8BAC29E-AAB0-46C3-BF21-25E74CBFBCD2}"/>
    <cellStyle name="Comma 3 3 4 2 5 3" xfId="5831" xr:uid="{7E85DA15-5E44-4E66-8855-1C9AF75544EA}"/>
    <cellStyle name="Comma 3 3 4 2 5 3 2" xfId="17389" xr:uid="{81A110E5-FF81-4851-BDBF-2E65B3CF769D}"/>
    <cellStyle name="Comma 3 3 4 2 5 3 2 2" xfId="46796" xr:uid="{DF8A5A7C-D48C-4890-85EF-E864B07B10A5}"/>
    <cellStyle name="Comma 3 3 4 2 5 3 2 3" xfId="27893" xr:uid="{7F6A1309-B216-4C8A-9DC7-6767BDC80DAA}"/>
    <cellStyle name="Comma 3 3 4 2 5 3 3" xfId="33406" xr:uid="{11B9D476-94A3-4D87-A787-D2F163184C60}"/>
    <cellStyle name="Comma 3 3 4 2 5 3 4" xfId="22641" xr:uid="{404A23E5-CA5F-4C06-B67F-0D2C583C8C25}"/>
    <cellStyle name="Comma 3 3 4 2 5 4" xfId="3206" xr:uid="{EA4BF92F-43E8-4243-A24C-6877BA4DCB5E}"/>
    <cellStyle name="Comma 3 3 4 2 5 4 2" xfId="49422" xr:uid="{0BC1E50C-FA82-48D6-81B9-5A7B2B876A37}"/>
    <cellStyle name="Comma 3 3 4 2 5 4 3" xfId="36032" xr:uid="{45A9282A-C421-4276-B6F9-FF83C24FB991}"/>
    <cellStyle name="Comma 3 3 4 2 5 4 4" xfId="25267" xr:uid="{89D1414E-0D63-4E14-8E83-8341F37F1FE2}"/>
    <cellStyle name="Comma 3 3 4 2 5 5" xfId="8457" xr:uid="{83E7E778-4067-4DF8-B5B9-13AAD89DE141}"/>
    <cellStyle name="Comma 3 3 4 2 5 5 2" xfId="52048" xr:uid="{04CD1A2E-1BCC-4039-B8DF-C967FCCF91D4}"/>
    <cellStyle name="Comma 3 3 4 2 5 5 3" xfId="38658" xr:uid="{CDD0E5E9-E13C-425C-A7C9-14FA53D2CC6E}"/>
    <cellStyle name="Comma 3 3 4 2 5 6" xfId="11083" xr:uid="{DDEB43A9-DFC0-4D97-BF80-F9C4790704DE}"/>
    <cellStyle name="Comma 3 3 4 2 5 6 2" xfId="54673" xr:uid="{5CE6B875-78DB-4DEE-A7B7-2255C6A8BBC5}"/>
    <cellStyle name="Comma 3 3 4 2 5 6 3" xfId="41283" xr:uid="{5EB60EBC-D96B-417C-BD8C-D1D69C8F6486}"/>
    <cellStyle name="Comma 3 3 4 2 5 7" xfId="14236" xr:uid="{03B0609D-233F-435B-BE30-0715BA611266}"/>
    <cellStyle name="Comma 3 3 4 2 5 7 2" xfId="43909" xr:uid="{FAF568D0-2DF2-4A37-A5EE-B1D646943EAE}"/>
    <cellStyle name="Comma 3 3 4 2 5 8" xfId="57299" xr:uid="{EE7723A5-7667-47D6-8B02-60399FD902F9}"/>
    <cellStyle name="Comma 3 3 4 2 5 9" xfId="59926" xr:uid="{9871047B-1BA1-4C35-8434-651D3EA01D83}"/>
    <cellStyle name="Comma 3 3 4 2 6" xfId="838" xr:uid="{00000000-0005-0000-0000-00006C010000}"/>
    <cellStyle name="Comma 3 3 4 2 6 10" xfId="30779" xr:uid="{0ABA6BEA-495C-41B6-BCE6-26C387678DA8}"/>
    <cellStyle name="Comma 3 3 4 2 6 11" xfId="20275" xr:uid="{1EDFA3B0-522F-45DA-A379-1A0D700354FB}"/>
    <cellStyle name="Comma 3 3 4 2 6 2" xfId="2161" xr:uid="{5BAECB4B-38EE-4D66-94ED-B8890C76598B}"/>
    <cellStyle name="Comma 3 3 4 2 6 2 10" xfId="21597" xr:uid="{36A64D66-1A08-4114-8597-A7D4D8BDA35B}"/>
    <cellStyle name="Comma 3 3 4 2 6 2 2" xfId="7413" xr:uid="{2BF6FED3-8F60-4806-983E-1E6799C5C730}"/>
    <cellStyle name="Comma 3 3 4 2 6 2 2 2" xfId="18971" xr:uid="{C6392CC4-8247-4726-86A4-1CF6CF087543}"/>
    <cellStyle name="Comma 3 3 4 2 6 2 2 2 2" xfId="48378" xr:uid="{E40BA5FA-640B-44F1-B22E-4A99189AF8D3}"/>
    <cellStyle name="Comma 3 3 4 2 6 2 2 2 3" xfId="29475" xr:uid="{D6C5E059-D0B9-44B5-9260-951C48D2CEDD}"/>
    <cellStyle name="Comma 3 3 4 2 6 2 2 3" xfId="34988" xr:uid="{A1D1C282-7460-4CD7-A9D2-91797A05754A}"/>
    <cellStyle name="Comma 3 3 4 2 6 2 2 4" xfId="24223" xr:uid="{8D51A73B-4AD6-4132-9713-4013981BE616}"/>
    <cellStyle name="Comma 3 3 4 2 6 2 3" xfId="4788" xr:uid="{25CC95F2-CE10-4693-93B6-F7102699F262}"/>
    <cellStyle name="Comma 3 3 4 2 6 2 3 2" xfId="51004" xr:uid="{2F920161-523B-472F-93FD-D53B2A9B59E3}"/>
    <cellStyle name="Comma 3 3 4 2 6 2 3 3" xfId="37614" xr:uid="{232C3480-FE98-45C6-8EE5-BF8D0E0DB574}"/>
    <cellStyle name="Comma 3 3 4 2 6 2 3 4" xfId="26849" xr:uid="{ADDADB2D-C340-4BAF-9E4E-F1492220FEB9}"/>
    <cellStyle name="Comma 3 3 4 2 6 2 4" xfId="10039" xr:uid="{9DADDCF5-8794-43C3-94E1-C82A01D96B8B}"/>
    <cellStyle name="Comma 3 3 4 2 6 2 4 2" xfId="53630" xr:uid="{4A05C5A9-E25E-4E47-8837-E99E04FD536C}"/>
    <cellStyle name="Comma 3 3 4 2 6 2 4 3" xfId="40240" xr:uid="{6BF703D2-5BD6-453E-8266-F776BB4B6F20}"/>
    <cellStyle name="Comma 3 3 4 2 6 2 5" xfId="12665" xr:uid="{7C9585AA-3545-410A-8085-1FC30E5675AE}"/>
    <cellStyle name="Comma 3 3 4 2 6 2 5 2" xfId="56255" xr:uid="{23983D2B-9708-4A5C-BFFA-4CB0522DECB2}"/>
    <cellStyle name="Comma 3 3 4 2 6 2 5 3" xfId="42865" xr:uid="{9504733C-1A65-4957-9E1B-8BE21315D3AA}"/>
    <cellStyle name="Comma 3 3 4 2 6 2 6" xfId="15818" xr:uid="{B119D2C4-C9C9-4ECE-9935-98F9149F1065}"/>
    <cellStyle name="Comma 3 3 4 2 6 2 6 2" xfId="45491" xr:uid="{77803C2F-5EF7-4A94-B148-354492567F10}"/>
    <cellStyle name="Comma 3 3 4 2 6 2 7" xfId="58881" xr:uid="{4A9708C2-653A-4E7C-9159-F170B0B9FB6A}"/>
    <cellStyle name="Comma 3 3 4 2 6 2 8" xfId="61508" xr:uid="{35DA96EA-57B1-4D77-98B4-424638A3DB38}"/>
    <cellStyle name="Comma 3 3 4 2 6 2 9" xfId="32101" xr:uid="{8D3C07EE-8F5F-47E5-830E-8355EACEF7F8}"/>
    <cellStyle name="Comma 3 3 4 2 6 3" xfId="6091" xr:uid="{D623F247-4273-498D-BF55-C2B217A55505}"/>
    <cellStyle name="Comma 3 3 4 2 6 3 2" xfId="17649" xr:uid="{C6FD52F8-CC6A-4FD7-9EF5-3B6B5C801B68}"/>
    <cellStyle name="Comma 3 3 4 2 6 3 2 2" xfId="47056" xr:uid="{6D75D7B8-BFE5-4544-9129-2DFC5B94ADC5}"/>
    <cellStyle name="Comma 3 3 4 2 6 3 2 3" xfId="28153" xr:uid="{288192E4-C46A-41DD-A35A-A06888546D56}"/>
    <cellStyle name="Comma 3 3 4 2 6 3 3" xfId="33666" xr:uid="{43166A15-EBB1-4B00-AFA7-E8F7C1F6D8C3}"/>
    <cellStyle name="Comma 3 3 4 2 6 3 4" xfId="22901" xr:uid="{1AE03643-006F-4267-B9B6-4FABF4D09D5A}"/>
    <cellStyle name="Comma 3 3 4 2 6 4" xfId="3466" xr:uid="{24F1AD7B-8B88-49CA-9F33-4F6B03BCF8D7}"/>
    <cellStyle name="Comma 3 3 4 2 6 4 2" xfId="49682" xr:uid="{69603425-9679-4B64-8EC1-54CCBAD29F97}"/>
    <cellStyle name="Comma 3 3 4 2 6 4 3" xfId="36292" xr:uid="{4DDCCCBE-7531-49B4-840B-8D2CB7F3867F}"/>
    <cellStyle name="Comma 3 3 4 2 6 4 4" xfId="25527" xr:uid="{5D06B14A-66B1-4CBF-8D92-3A1ABBF1E527}"/>
    <cellStyle name="Comma 3 3 4 2 6 5" xfId="8717" xr:uid="{EBE9D0D4-1170-4593-B15D-065A99929E6F}"/>
    <cellStyle name="Comma 3 3 4 2 6 5 2" xfId="52308" xr:uid="{5B558E02-DC54-4708-AC63-AF1179D11152}"/>
    <cellStyle name="Comma 3 3 4 2 6 5 3" xfId="38918" xr:uid="{E2B2EA0D-054D-4493-8898-0838FC4EC5A3}"/>
    <cellStyle name="Comma 3 3 4 2 6 6" xfId="11343" xr:uid="{3DB877D6-3711-4DD6-A673-BAAADF325844}"/>
    <cellStyle name="Comma 3 3 4 2 6 6 2" xfId="54933" xr:uid="{97523B9A-DE6E-4CF9-9136-CC0BF7D0C058}"/>
    <cellStyle name="Comma 3 3 4 2 6 6 3" xfId="41543" xr:uid="{7837DDFB-0227-4E02-94EB-4F301E3D7A3A}"/>
    <cellStyle name="Comma 3 3 4 2 6 7" xfId="14496" xr:uid="{1B0167FD-5B6A-485C-93FB-99F27CC24EE3}"/>
    <cellStyle name="Comma 3 3 4 2 6 7 2" xfId="44169" xr:uid="{49FF851C-5644-4BFA-B59E-D1A6645C03BB}"/>
    <cellStyle name="Comma 3 3 4 2 6 8" xfId="57559" xr:uid="{794EA630-9F61-46CF-BA7F-4E8DB13B053C}"/>
    <cellStyle name="Comma 3 3 4 2 6 9" xfId="60186" xr:uid="{B8E2CEF7-23C8-4BEF-9FBD-C2A4EA478E33}"/>
    <cellStyle name="Comma 3 3 4 2 7" xfId="1118" xr:uid="{4F3EB289-9203-4EC2-84EB-FC088D68B414}"/>
    <cellStyle name="Comma 3 3 4 2 7 10" xfId="20555" xr:uid="{D6A992C6-C13D-47C3-841B-A016F1FA387C}"/>
    <cellStyle name="Comma 3 3 4 2 7 2" xfId="6371" xr:uid="{BB3C78FD-4593-4C5F-8B7C-015D64897B34}"/>
    <cellStyle name="Comma 3 3 4 2 7 2 2" xfId="17929" xr:uid="{A16A49F1-4814-4046-B3BD-7814D16A46C4}"/>
    <cellStyle name="Comma 3 3 4 2 7 2 2 2" xfId="47336" xr:uid="{C1EA42A9-F742-4C1E-A8FF-5EAF6B9A57EA}"/>
    <cellStyle name="Comma 3 3 4 2 7 2 2 3" xfId="28433" xr:uid="{582DE331-9752-4256-BCD4-18CD26A992D1}"/>
    <cellStyle name="Comma 3 3 4 2 7 2 3" xfId="33946" xr:uid="{F57489F9-C771-447E-9CC7-C223B1DBB1FF}"/>
    <cellStyle name="Comma 3 3 4 2 7 2 4" xfId="23181" xr:uid="{B5507CE4-1680-4171-8FC6-7859602FFC31}"/>
    <cellStyle name="Comma 3 3 4 2 7 3" xfId="3746" xr:uid="{ACC31E2E-6104-49F9-B0D8-7FD4C2F34409}"/>
    <cellStyle name="Comma 3 3 4 2 7 3 2" xfId="49962" xr:uid="{3FE69CF9-02DA-4F52-A5EC-6A01CEE67361}"/>
    <cellStyle name="Comma 3 3 4 2 7 3 3" xfId="36572" xr:uid="{179DB4C7-6259-4971-AEEB-D9FDEA1FF7E9}"/>
    <cellStyle name="Comma 3 3 4 2 7 3 4" xfId="25807" xr:uid="{6A7764C5-4A2C-4829-8DF4-788C69DADC85}"/>
    <cellStyle name="Comma 3 3 4 2 7 4" xfId="8997" xr:uid="{60C4C7C0-96C8-44AC-9745-DB37079678C7}"/>
    <cellStyle name="Comma 3 3 4 2 7 4 2" xfId="52588" xr:uid="{EE5FE145-9809-4E99-87EF-3B18D1D6E5EA}"/>
    <cellStyle name="Comma 3 3 4 2 7 4 3" xfId="39198" xr:uid="{DFB95F79-ADB4-4983-93F3-CE723BBCCF3F}"/>
    <cellStyle name="Comma 3 3 4 2 7 5" xfId="11623" xr:uid="{9109EF09-91A8-43CA-83D7-AC288BB01E32}"/>
    <cellStyle name="Comma 3 3 4 2 7 5 2" xfId="55213" xr:uid="{691E2837-867C-437D-B464-6EE730377766}"/>
    <cellStyle name="Comma 3 3 4 2 7 5 3" xfId="41823" xr:uid="{5A5EE981-1600-456E-BC79-9A273E17224B}"/>
    <cellStyle name="Comma 3 3 4 2 7 6" xfId="14776" xr:uid="{BAEA9DF1-1AB8-4540-8F99-E71A4E53C9D3}"/>
    <cellStyle name="Comma 3 3 4 2 7 6 2" xfId="44449" xr:uid="{7FBBAAA9-E09E-4518-A518-A8891ACC9869}"/>
    <cellStyle name="Comma 3 3 4 2 7 7" xfId="57839" xr:uid="{8E9EACB4-8168-4CB5-9DB8-B4968B7BB5A8}"/>
    <cellStyle name="Comma 3 3 4 2 7 8" xfId="60466" xr:uid="{43D1C07B-6ABC-4016-83E5-4FB2E855136D}"/>
    <cellStyle name="Comma 3 3 4 2 7 9" xfId="31059" xr:uid="{32495EC7-E3DC-4B0D-9E1C-3AE3DDB16098}"/>
    <cellStyle name="Comma 3 3 4 2 8" xfId="1381" xr:uid="{DB27E0AE-6AA3-427A-8F13-E06C69ED61EC}"/>
    <cellStyle name="Comma 3 3 4 2 8 10" xfId="20817" xr:uid="{222764AD-31CD-48B2-AE2E-4E70C37EC211}"/>
    <cellStyle name="Comma 3 3 4 2 8 2" xfId="6633" xr:uid="{9172E309-8E85-41D2-971A-625A3CFCEF38}"/>
    <cellStyle name="Comma 3 3 4 2 8 2 2" xfId="18191" xr:uid="{0FA631B8-8B51-4B5A-B084-179D19A6A89D}"/>
    <cellStyle name="Comma 3 3 4 2 8 2 2 2" xfId="47598" xr:uid="{B35C351E-5E0A-40BA-8CAD-6A36DDA41BB9}"/>
    <cellStyle name="Comma 3 3 4 2 8 2 2 3" xfId="28695" xr:uid="{9FADA242-3CF4-4561-962D-F57758213CD1}"/>
    <cellStyle name="Comma 3 3 4 2 8 2 3" xfId="34208" xr:uid="{F2484049-382A-4BF6-8EC6-26BD1E2B62F5}"/>
    <cellStyle name="Comma 3 3 4 2 8 2 4" xfId="23443" xr:uid="{F91B52E1-EFF2-4327-B0D9-27177D353FCF}"/>
    <cellStyle name="Comma 3 3 4 2 8 3" xfId="4008" xr:uid="{099B26F6-A2E1-426B-9297-E34090373639}"/>
    <cellStyle name="Comma 3 3 4 2 8 3 2" xfId="50224" xr:uid="{AFB2E72F-C948-4FF6-8153-954E5C3B5BE7}"/>
    <cellStyle name="Comma 3 3 4 2 8 3 3" xfId="36834" xr:uid="{6371AC44-91D2-480C-968B-A34FC5A770C9}"/>
    <cellStyle name="Comma 3 3 4 2 8 3 4" xfId="26069" xr:uid="{0F29EF51-8737-4F4E-A5F1-A9C17E32D041}"/>
    <cellStyle name="Comma 3 3 4 2 8 4" xfId="9259" xr:uid="{AC18A098-3DEB-4032-BC0D-5B27402E74B6}"/>
    <cellStyle name="Comma 3 3 4 2 8 4 2" xfId="52850" xr:uid="{A289608C-E4C1-40FF-8BEA-C08EC7E81E88}"/>
    <cellStyle name="Comma 3 3 4 2 8 4 3" xfId="39460" xr:uid="{8FADB80A-2AFF-4CB2-BC49-A2C0FD67CB47}"/>
    <cellStyle name="Comma 3 3 4 2 8 5" xfId="11885" xr:uid="{B68A2046-E53C-4DC8-9FB0-87C0595CDA77}"/>
    <cellStyle name="Comma 3 3 4 2 8 5 2" xfId="55475" xr:uid="{71E43237-4756-417F-9E05-E5E15519A575}"/>
    <cellStyle name="Comma 3 3 4 2 8 5 3" xfId="42085" xr:uid="{FDCA8EB5-6CCA-4F09-A69C-C5B3D837B3F9}"/>
    <cellStyle name="Comma 3 3 4 2 8 6" xfId="15038" xr:uid="{DC6659F9-D504-4889-9BB8-8A5BB08968AB}"/>
    <cellStyle name="Comma 3 3 4 2 8 6 2" xfId="44711" xr:uid="{DC3510D8-094F-4AA0-95C5-7CC5B5B8E920}"/>
    <cellStyle name="Comma 3 3 4 2 8 7" xfId="58101" xr:uid="{F4629BE1-5352-4472-8236-5D3B6D477DE4}"/>
    <cellStyle name="Comma 3 3 4 2 8 8" xfId="60728" xr:uid="{EA6ACA77-2345-48E8-93E8-0B8FA71108F2}"/>
    <cellStyle name="Comma 3 3 4 2 8 9" xfId="31321" xr:uid="{D869D75C-49BE-40D2-B329-B258D1F44E5A}"/>
    <cellStyle name="Comma 3 3 4 2 9" xfId="2424" xr:uid="{01D453C0-B092-4D14-8934-EC18CD269382}"/>
    <cellStyle name="Comma 3 3 4 2 9 10" xfId="21859" xr:uid="{2F72A3CF-B80D-45DE-B87A-DA26080BA5B6}"/>
    <cellStyle name="Comma 3 3 4 2 9 2" xfId="7675" xr:uid="{A3BF33B8-6400-4B67-8EC4-F4374B0B9DD2}"/>
    <cellStyle name="Comma 3 3 4 2 9 2 2" xfId="19233" xr:uid="{4D7B2082-5B74-4583-9E83-690E55F58C36}"/>
    <cellStyle name="Comma 3 3 4 2 9 2 2 2" xfId="48640" xr:uid="{7882096D-070A-492B-A2A3-694A73F64EA1}"/>
    <cellStyle name="Comma 3 3 4 2 9 2 2 3" xfId="29737" xr:uid="{007DA192-4A02-4C2F-9A0A-FB43D36B9658}"/>
    <cellStyle name="Comma 3 3 4 2 9 2 3" xfId="35250" xr:uid="{9F0BAFBA-0657-4296-BF70-97C3DD764E14}"/>
    <cellStyle name="Comma 3 3 4 2 9 2 4" xfId="24485" xr:uid="{1AF84229-A123-4D91-AEEE-06405F12C4F2}"/>
    <cellStyle name="Comma 3 3 4 2 9 3" xfId="5050" xr:uid="{050723D8-4D97-4AE8-A9A6-8429FC74F467}"/>
    <cellStyle name="Comma 3 3 4 2 9 3 2" xfId="51266" xr:uid="{1E956E01-BC85-41E6-ADAA-5938F17F2089}"/>
    <cellStyle name="Comma 3 3 4 2 9 3 3" xfId="37876" xr:uid="{0A66F1F9-C7D6-4806-B200-06BFE16A29CD}"/>
    <cellStyle name="Comma 3 3 4 2 9 3 4" xfId="27111" xr:uid="{4497FA00-50FF-432F-A127-1A218A37A8B1}"/>
    <cellStyle name="Comma 3 3 4 2 9 4" xfId="10301" xr:uid="{1C1D800E-6C1B-4F5D-A70F-1DB8119266E8}"/>
    <cellStyle name="Comma 3 3 4 2 9 4 2" xfId="53892" xr:uid="{E3C5592A-83B4-411E-9F40-F744C8806C59}"/>
    <cellStyle name="Comma 3 3 4 2 9 4 3" xfId="40502" xr:uid="{46D15258-606F-4992-A014-D8692A2D3608}"/>
    <cellStyle name="Comma 3 3 4 2 9 5" xfId="12927" xr:uid="{739FDAF7-B304-4FCA-8078-B90CD549FA73}"/>
    <cellStyle name="Comma 3 3 4 2 9 5 2" xfId="56517" xr:uid="{02BF1CA8-3794-4DB6-8ECB-A24AAA4ACA10}"/>
    <cellStyle name="Comma 3 3 4 2 9 5 3" xfId="43127" xr:uid="{C5211176-C195-4CD1-8EDB-AB90BE51A6A6}"/>
    <cellStyle name="Comma 3 3 4 2 9 6" xfId="16080" xr:uid="{C600ABF2-64DA-4A4D-805E-EB2CDA42480C}"/>
    <cellStyle name="Comma 3 3 4 2 9 6 2" xfId="45753" xr:uid="{55E3335D-0CAA-49F2-9FAF-A1EBBD05BF4F}"/>
    <cellStyle name="Comma 3 3 4 2 9 7" xfId="59143" xr:uid="{FE7C20DA-2544-4BBF-B522-4F84F7D8C08C}"/>
    <cellStyle name="Comma 3 3 4 2 9 8" xfId="61770" xr:uid="{D5CC83FC-73E7-435F-BAD1-E52E2169D555}"/>
    <cellStyle name="Comma 3 3 4 2 9 9" xfId="32363" xr:uid="{CA8A82ED-D1FC-457B-A77E-496EE9155A4D}"/>
    <cellStyle name="Comma 3 3 4 20" xfId="10546" xr:uid="{59A89DEA-DEBA-4A09-B012-D7FA17332D2D}"/>
    <cellStyle name="Comma 3 3 4 20 2" xfId="51511" xr:uid="{8F524AD4-2941-42B0-8835-DA3147F47B92}"/>
    <cellStyle name="Comma 3 3 4 20 3" xfId="38121" xr:uid="{939E1853-F64B-4EF7-94EE-4777E0DBCC97}"/>
    <cellStyle name="Comma 3 3 4 21" xfId="13172" xr:uid="{83573670-EC99-4F2D-968A-345AE6BB28CF}"/>
    <cellStyle name="Comma 3 3 4 21 2" xfId="54137" xr:uid="{617776F0-679B-48A1-951F-98D3A8004F77}"/>
    <cellStyle name="Comma 3 3 4 21 3" xfId="40747" xr:uid="{C01AC4FD-04FE-4A9A-A2EB-BCC300D7F4F9}"/>
    <cellStyle name="Comma 3 3 4 22" xfId="43372" xr:uid="{420FC670-3DF9-46CF-BAE0-6B70A30188F6}"/>
    <cellStyle name="Comma 3 3 4 23" xfId="56762" xr:uid="{3EDD39A7-586E-4FE8-AC46-8027ECF27AC0}"/>
    <cellStyle name="Comma 3 3 4 24" xfId="59389" xr:uid="{0CAD8CF6-21D5-43C4-8535-6B0B33C767DF}"/>
    <cellStyle name="Comma 3 3 4 25" xfId="29983" xr:uid="{D989DD83-5E5B-4AED-9309-0F60CCC69054}"/>
    <cellStyle name="Comma 3 3 4 26" xfId="19479" xr:uid="{F6DF7A35-A734-476D-AAAD-0F2FB93F97CB}"/>
    <cellStyle name="Comma 3 3 4 3" xfId="73" xr:uid="{00000000-0005-0000-0000-00006D010000}"/>
    <cellStyle name="Comma 3 3 4 3 10" xfId="2702" xr:uid="{36D624D2-A6A4-4BED-8DAA-6C6072DDDE26}"/>
    <cellStyle name="Comma 3 3 4 3 10 2" xfId="16357" xr:uid="{983F966D-A517-46F6-AEDD-8EC28EE52A94}"/>
    <cellStyle name="Comma 3 3 4 3 10 2 2" xfId="46292" xr:uid="{85E4E38B-C3AD-4BFA-9739-43BC143618FB}"/>
    <cellStyle name="Comma 3 3 4 3 10 3" xfId="32902" xr:uid="{1EE607FA-C9BD-447B-BA36-ECE015CAA524}"/>
    <cellStyle name="Comma 3 3 4 3 10 4" xfId="24763" xr:uid="{AF06B7BA-BC7B-4F34-8F6B-E253BC977661}"/>
    <cellStyle name="Comma 3 3 4 3 11" xfId="7953" xr:uid="{4FE4C1C1-5323-4369-AD67-2181AC9CC528}"/>
    <cellStyle name="Comma 3 3 4 3 11 2" xfId="48918" xr:uid="{2FEF7CBE-CA3D-4C37-990A-B7D877AD87B2}"/>
    <cellStyle name="Comma 3 3 4 3 11 3" xfId="35528" xr:uid="{D509C335-7DE2-49A1-AB66-D490BB13558A}"/>
    <cellStyle name="Comma 3 3 4 3 12" xfId="10579" xr:uid="{C6221A65-3FEE-4D7E-8B34-D8E3F32A49C1}"/>
    <cellStyle name="Comma 3 3 4 3 12 2" xfId="51544" xr:uid="{8A4A4918-493B-413A-A69B-E0C653F23F1C}"/>
    <cellStyle name="Comma 3 3 4 3 12 3" xfId="38154" xr:uid="{C109B0B2-6EB5-417F-A032-58D53C7C8B4F}"/>
    <cellStyle name="Comma 3 3 4 3 13" xfId="13204" xr:uid="{96EC9D6A-41A3-45E5-85C4-B26BD326CBD3}"/>
    <cellStyle name="Comma 3 3 4 3 13 2" xfId="54169" xr:uid="{FA907492-870E-422B-B07D-5D8890974336}"/>
    <cellStyle name="Comma 3 3 4 3 13 3" xfId="40779" xr:uid="{3D9111F1-0AA5-4AF2-B08B-2A9219E8849E}"/>
    <cellStyle name="Comma 3 3 4 3 14" xfId="43405" xr:uid="{32A33A84-AECC-4C0D-999C-61839BAAEAF7}"/>
    <cellStyle name="Comma 3 3 4 3 15" xfId="56795" xr:uid="{A9C5BF18-A812-466A-9988-09EB2492E7E4}"/>
    <cellStyle name="Comma 3 3 4 3 16" xfId="59422" xr:uid="{93D0C4AF-67BD-4E47-883D-E66901594F45}"/>
    <cellStyle name="Comma 3 3 4 3 17" xfId="30015" xr:uid="{83DB3F91-5EE2-419B-8CC8-8481BA2F83E4}"/>
    <cellStyle name="Comma 3 3 4 3 18" xfId="19511" xr:uid="{72688689-627B-42F3-9ACA-F5360D65561C}"/>
    <cellStyle name="Comma 3 3 4 3 2" xfId="211" xr:uid="{00000000-0005-0000-0000-00006E010000}"/>
    <cellStyle name="Comma 3 3 4 3 2 10" xfId="8091" xr:uid="{DFFF1608-78D9-481A-848F-1AEC30E6FC50}"/>
    <cellStyle name="Comma 3 3 4 3 2 10 2" xfId="49056" xr:uid="{2101D06A-4EED-4514-BE16-62B1BB7FB28E}"/>
    <cellStyle name="Comma 3 3 4 3 2 10 3" xfId="35666" xr:uid="{B084376B-7457-4FFB-A5F2-B888E13418C4}"/>
    <cellStyle name="Comma 3 3 4 3 2 11" xfId="10717" xr:uid="{F6279265-973E-4E30-ABC7-D94789BBECC3}"/>
    <cellStyle name="Comma 3 3 4 3 2 11 2" xfId="51682" xr:uid="{BDD46CB7-CA3E-42A4-986E-C2FF61539C72}"/>
    <cellStyle name="Comma 3 3 4 3 2 11 3" xfId="38292" xr:uid="{2168FF9C-11F4-41C3-9BDC-A37B01E53F11}"/>
    <cellStyle name="Comma 3 3 4 3 2 12" xfId="13342" xr:uid="{C295459D-64BD-4577-8F00-1CAFA5B22C8C}"/>
    <cellStyle name="Comma 3 3 4 3 2 12 2" xfId="54307" xr:uid="{3473973D-76B8-46E9-80F6-C17DB113C961}"/>
    <cellStyle name="Comma 3 3 4 3 2 12 3" xfId="40917" xr:uid="{4455AC16-DE90-4FFF-8C73-6388F2EE2704}"/>
    <cellStyle name="Comma 3 3 4 3 2 13" xfId="43543" xr:uid="{C145C9C9-F191-4F4F-BABA-2727106EC630}"/>
    <cellStyle name="Comma 3 3 4 3 2 14" xfId="56933" xr:uid="{2E8BBA34-4B76-4BA0-89A6-4D40A4FE4FBD}"/>
    <cellStyle name="Comma 3 3 4 3 2 15" xfId="59560" xr:uid="{70C622AE-A0E8-43A5-955A-FE3C909C1B03}"/>
    <cellStyle name="Comma 3 3 4 3 2 16" xfId="30153" xr:uid="{3633E3BD-DE5C-4975-A7EE-1800BC083A9B}"/>
    <cellStyle name="Comma 3 3 4 3 2 17" xfId="19649" xr:uid="{AC4578CC-7AF5-44D7-BD96-0E6B7AEAFFEF}"/>
    <cellStyle name="Comma 3 3 4 3 2 2" xfId="472" xr:uid="{00000000-0005-0000-0000-00006F010000}"/>
    <cellStyle name="Comma 3 3 4 3 2 2 10" xfId="30413" xr:uid="{F60E88AA-E064-43AA-9422-F636BAEBDC07}"/>
    <cellStyle name="Comma 3 3 4 3 2 2 11" xfId="19909" xr:uid="{1BC9493E-9E82-484A-AF3C-2BB83909D416}"/>
    <cellStyle name="Comma 3 3 4 3 2 2 2" xfId="1795" xr:uid="{84A3F545-FA5F-4F43-A2AE-0727EFAAD777}"/>
    <cellStyle name="Comma 3 3 4 3 2 2 2 10" xfId="21231" xr:uid="{D87A6548-7C11-4A7B-A150-10068496CE4E}"/>
    <cellStyle name="Comma 3 3 4 3 2 2 2 2" xfId="7047" xr:uid="{031CD14C-C9FE-454F-A49F-D91614089222}"/>
    <cellStyle name="Comma 3 3 4 3 2 2 2 2 2" xfId="18605" xr:uid="{027860B4-8327-421A-B7E3-F018D19EF9CF}"/>
    <cellStyle name="Comma 3 3 4 3 2 2 2 2 2 2" xfId="48012" xr:uid="{438400A5-44C9-4456-A72C-2AA1A5FB450F}"/>
    <cellStyle name="Comma 3 3 4 3 2 2 2 2 2 3" xfId="29109" xr:uid="{4EDE94DF-5A77-472E-B0D2-8B49021C2FDA}"/>
    <cellStyle name="Comma 3 3 4 3 2 2 2 2 3" xfId="34622" xr:uid="{D3F9DDCD-02D0-4DFF-94D8-F96FA36F8962}"/>
    <cellStyle name="Comma 3 3 4 3 2 2 2 2 4" xfId="23857" xr:uid="{975DC274-365E-4E6B-95C5-B2A893282412}"/>
    <cellStyle name="Comma 3 3 4 3 2 2 2 3" xfId="4422" xr:uid="{BD1D43A5-B1ED-486A-A970-70BCCB4633B6}"/>
    <cellStyle name="Comma 3 3 4 3 2 2 2 3 2" xfId="50638" xr:uid="{EA281284-A28E-4626-B3EC-0853D0FE356A}"/>
    <cellStyle name="Comma 3 3 4 3 2 2 2 3 3" xfId="37248" xr:uid="{6B134AE8-1B9C-4F7A-8B91-BB1037F918E6}"/>
    <cellStyle name="Comma 3 3 4 3 2 2 2 3 4" xfId="26483" xr:uid="{5E9142EB-313C-4C95-BC66-2B7F63300BAE}"/>
    <cellStyle name="Comma 3 3 4 3 2 2 2 4" xfId="9673" xr:uid="{39282383-F8AF-446B-B717-D0D75250BC9F}"/>
    <cellStyle name="Comma 3 3 4 3 2 2 2 4 2" xfId="53264" xr:uid="{40E0B42E-6133-4DDC-BA51-00A666C1C4B8}"/>
    <cellStyle name="Comma 3 3 4 3 2 2 2 4 3" xfId="39874" xr:uid="{67143F0C-3035-4367-AC06-C2FC0223B2B8}"/>
    <cellStyle name="Comma 3 3 4 3 2 2 2 5" xfId="12299" xr:uid="{E2A6627C-E9E5-430C-832B-AB1B47FC39D2}"/>
    <cellStyle name="Comma 3 3 4 3 2 2 2 5 2" xfId="55889" xr:uid="{4E58F713-360F-4BB5-8AF1-3EE50C3394F0}"/>
    <cellStyle name="Comma 3 3 4 3 2 2 2 5 3" xfId="42499" xr:uid="{8908CDDC-F7F5-4D90-8CA4-8308EBB8D7D3}"/>
    <cellStyle name="Comma 3 3 4 3 2 2 2 6" xfId="15452" xr:uid="{2927BB31-7BE9-461D-8A2F-16FC4DECACFB}"/>
    <cellStyle name="Comma 3 3 4 3 2 2 2 6 2" xfId="45125" xr:uid="{ABDE600B-AF7A-4926-81CF-19775AD7D5A8}"/>
    <cellStyle name="Comma 3 3 4 3 2 2 2 7" xfId="58515" xr:uid="{F25827A6-DF01-4A43-A64A-7C8060BC6B53}"/>
    <cellStyle name="Comma 3 3 4 3 2 2 2 8" xfId="61142" xr:uid="{AAD738F1-7237-4E10-98AC-40B99D78DEF5}"/>
    <cellStyle name="Comma 3 3 4 3 2 2 2 9" xfId="31735" xr:uid="{1F27B55D-3624-42B0-88AE-4F1BF1667F17}"/>
    <cellStyle name="Comma 3 3 4 3 2 2 3" xfId="5725" xr:uid="{F4C0666F-D9F3-43D2-8E32-E437C6F37B76}"/>
    <cellStyle name="Comma 3 3 4 3 2 2 3 2" xfId="17283" xr:uid="{90FF3255-9F80-4900-89FA-B13974200A55}"/>
    <cellStyle name="Comma 3 3 4 3 2 2 3 2 2" xfId="46690" xr:uid="{3E93DC63-1DF0-4E2C-90D0-AFE07373393A}"/>
    <cellStyle name="Comma 3 3 4 3 2 2 3 2 3" xfId="27787" xr:uid="{EA6D3021-3BD6-4987-92F5-87201DD1C068}"/>
    <cellStyle name="Comma 3 3 4 3 2 2 3 3" xfId="14130" xr:uid="{428357B4-A175-475F-8374-F7A872345AC9}"/>
    <cellStyle name="Comma 3 3 4 3 2 2 3 3 2" xfId="33300" xr:uid="{2F38B44C-6E09-4521-A5BE-8901F788D0F6}"/>
    <cellStyle name="Comma 3 3 4 3 2 2 3 4" xfId="22535" xr:uid="{7D9F234A-0A95-48FC-A43F-14616C8D2B7D}"/>
    <cellStyle name="Comma 3 3 4 3 2 2 4" xfId="3100" xr:uid="{6F1FFF70-AFE3-44A4-A7D6-6B176073FAF9}"/>
    <cellStyle name="Comma 3 3 4 3 2 2 4 2" xfId="16755" xr:uid="{5AFA7E5E-D492-4983-A5A2-DF422CCB8BD2}"/>
    <cellStyle name="Comma 3 3 4 3 2 2 4 2 2" xfId="49316" xr:uid="{6AD54699-15AA-49C6-8A5E-E45C7E01A393}"/>
    <cellStyle name="Comma 3 3 4 3 2 2 4 3" xfId="35926" xr:uid="{50C4BD26-0BF9-419D-8E93-1A02CE1335C3}"/>
    <cellStyle name="Comma 3 3 4 3 2 2 4 4" xfId="25161" xr:uid="{1E1B04C9-A12C-422B-9C18-63EE96849257}"/>
    <cellStyle name="Comma 3 3 4 3 2 2 5" xfId="8351" xr:uid="{172363FE-F8BF-433C-833D-0BA363EA67DD}"/>
    <cellStyle name="Comma 3 3 4 3 2 2 5 2" xfId="51942" xr:uid="{202A23A6-CD11-4F03-84F4-52D06DAC985B}"/>
    <cellStyle name="Comma 3 3 4 3 2 2 5 3" xfId="38552" xr:uid="{BB8BC9C8-9EF4-4A8B-AE9D-809498F44227}"/>
    <cellStyle name="Comma 3 3 4 3 2 2 6" xfId="10977" xr:uid="{516AD9B2-993C-480F-8526-E49B76EF4CAC}"/>
    <cellStyle name="Comma 3 3 4 3 2 2 6 2" xfId="54567" xr:uid="{2FC74EB6-1CD4-49EE-B26F-3723B905DFF8}"/>
    <cellStyle name="Comma 3 3 4 3 2 2 6 3" xfId="41177" xr:uid="{AB8AF0ED-435D-4395-B72F-690FE15438B7}"/>
    <cellStyle name="Comma 3 3 4 3 2 2 7" xfId="13602" xr:uid="{47F53EC2-4141-4CB4-BCBA-C4A774D931EC}"/>
    <cellStyle name="Comma 3 3 4 3 2 2 7 2" xfId="43803" xr:uid="{DEE35D39-A2B7-4E2C-8699-A07CF28C766D}"/>
    <cellStyle name="Comma 3 3 4 3 2 2 8" xfId="57193" xr:uid="{F7AE1C25-ABF3-4C31-9A3B-6602A007025F}"/>
    <cellStyle name="Comma 3 3 4 3 2 2 9" xfId="59820" xr:uid="{18F2F8AF-B797-4A11-8A18-ECB21B901C36}"/>
    <cellStyle name="Comma 3 3 4 3 2 3" xfId="732" xr:uid="{00000000-0005-0000-0000-000070010000}"/>
    <cellStyle name="Comma 3 3 4 3 2 3 10" xfId="30673" xr:uid="{0FC225E6-C0B1-4EDE-9C72-4DB99C0990FA}"/>
    <cellStyle name="Comma 3 3 4 3 2 3 11" xfId="20169" xr:uid="{13BB4426-A91D-47C9-946C-7916FB9EE8B1}"/>
    <cellStyle name="Comma 3 3 4 3 2 3 2" xfId="2055" xr:uid="{3EFF7AE1-7932-42E9-B0C8-8E86A7E04561}"/>
    <cellStyle name="Comma 3 3 4 3 2 3 2 10" xfId="21491" xr:uid="{DDA2B0EF-BB19-4573-BE29-F606769B6D34}"/>
    <cellStyle name="Comma 3 3 4 3 2 3 2 2" xfId="7307" xr:uid="{B5FDAC17-D51D-4327-9E49-BE0FCB1AEAE6}"/>
    <cellStyle name="Comma 3 3 4 3 2 3 2 2 2" xfId="18865" xr:uid="{8875EEBE-6E10-4DCF-8205-A7E1A6B61C32}"/>
    <cellStyle name="Comma 3 3 4 3 2 3 2 2 2 2" xfId="48272" xr:uid="{5C5475A0-C3F8-46EB-865A-6EBE53D8C2B4}"/>
    <cellStyle name="Comma 3 3 4 3 2 3 2 2 2 3" xfId="29369" xr:uid="{522A4BD5-114C-42DB-9D98-B99BF466347E}"/>
    <cellStyle name="Comma 3 3 4 3 2 3 2 2 3" xfId="34882" xr:uid="{F45D4BB6-96C8-4871-B959-DC5BCC572A64}"/>
    <cellStyle name="Comma 3 3 4 3 2 3 2 2 4" xfId="24117" xr:uid="{D8684AEC-103C-4C13-8A63-39801772531B}"/>
    <cellStyle name="Comma 3 3 4 3 2 3 2 3" xfId="4682" xr:uid="{5DAB28A7-4392-4DBD-AFA5-95E74F6C8410}"/>
    <cellStyle name="Comma 3 3 4 3 2 3 2 3 2" xfId="50898" xr:uid="{C95E3ADC-BD03-40FF-9F6A-3E481DBB9BD2}"/>
    <cellStyle name="Comma 3 3 4 3 2 3 2 3 3" xfId="37508" xr:uid="{9C6D5131-A2CA-4AC2-9BFD-EFD1FCAC20A0}"/>
    <cellStyle name="Comma 3 3 4 3 2 3 2 3 4" xfId="26743" xr:uid="{06AF6153-4380-43EC-866A-69786A85F8FC}"/>
    <cellStyle name="Comma 3 3 4 3 2 3 2 4" xfId="9933" xr:uid="{E7BE09C0-2F4D-449F-BAA9-C7979203E4F4}"/>
    <cellStyle name="Comma 3 3 4 3 2 3 2 4 2" xfId="53524" xr:uid="{311733A1-F861-43D4-A96A-8415641D05E9}"/>
    <cellStyle name="Comma 3 3 4 3 2 3 2 4 3" xfId="40134" xr:uid="{AE769633-5724-4D3C-9B14-829312DAA02C}"/>
    <cellStyle name="Comma 3 3 4 3 2 3 2 5" xfId="12559" xr:uid="{736F3CCB-59F6-445B-BEFC-5F3615A7417A}"/>
    <cellStyle name="Comma 3 3 4 3 2 3 2 5 2" xfId="56149" xr:uid="{AE3BF694-28EC-4D3A-B142-F298C0A27B9F}"/>
    <cellStyle name="Comma 3 3 4 3 2 3 2 5 3" xfId="42759" xr:uid="{25B3DB78-0346-4CBD-9D90-1AE919337EFD}"/>
    <cellStyle name="Comma 3 3 4 3 2 3 2 6" xfId="15712" xr:uid="{187A5CB4-9ADA-427D-8F93-21BB4DCA6BBD}"/>
    <cellStyle name="Comma 3 3 4 3 2 3 2 6 2" xfId="45385" xr:uid="{956060DF-22A3-4385-B45D-F0888A79611C}"/>
    <cellStyle name="Comma 3 3 4 3 2 3 2 7" xfId="58775" xr:uid="{F42063C8-E6FC-4020-B70D-FB1D1FFD4761}"/>
    <cellStyle name="Comma 3 3 4 3 2 3 2 8" xfId="61402" xr:uid="{0FA58C46-BA72-468B-AD2A-646743BA3972}"/>
    <cellStyle name="Comma 3 3 4 3 2 3 2 9" xfId="31995" xr:uid="{FE71B5AF-93B8-457F-8D63-36D0F0800ABF}"/>
    <cellStyle name="Comma 3 3 4 3 2 3 3" xfId="5985" xr:uid="{2006150B-2200-4091-9B18-51564FF6B18E}"/>
    <cellStyle name="Comma 3 3 4 3 2 3 3 2" xfId="17543" xr:uid="{2FA1E912-56F8-4983-B51E-19C995020E53}"/>
    <cellStyle name="Comma 3 3 4 3 2 3 3 2 2" xfId="46950" xr:uid="{D1ED7BFC-CF2A-4C93-BEA7-E0C3AE08E88D}"/>
    <cellStyle name="Comma 3 3 4 3 2 3 3 2 3" xfId="28047" xr:uid="{84A6226F-5FEA-446F-8AA2-25D4007A588D}"/>
    <cellStyle name="Comma 3 3 4 3 2 3 3 3" xfId="33560" xr:uid="{DFB5A7D4-4AAC-4334-9AC2-DEAD47E08068}"/>
    <cellStyle name="Comma 3 3 4 3 2 3 3 4" xfId="22795" xr:uid="{E50DE8F5-490C-4DD8-95FC-513F477495E8}"/>
    <cellStyle name="Comma 3 3 4 3 2 3 4" xfId="3360" xr:uid="{227E7F1B-122A-42D0-9088-342B27D0A139}"/>
    <cellStyle name="Comma 3 3 4 3 2 3 4 2" xfId="49576" xr:uid="{9BCF05CD-917A-44D7-8C84-2751F44604BD}"/>
    <cellStyle name="Comma 3 3 4 3 2 3 4 3" xfId="36186" xr:uid="{E48B93E3-000C-4BF9-9642-55E31AF5797F}"/>
    <cellStyle name="Comma 3 3 4 3 2 3 4 4" xfId="25421" xr:uid="{C6A3214D-4842-451E-8B50-213B7459C58F}"/>
    <cellStyle name="Comma 3 3 4 3 2 3 5" xfId="8611" xr:uid="{F8CADDC0-6148-4920-8010-2D310C3236F4}"/>
    <cellStyle name="Comma 3 3 4 3 2 3 5 2" xfId="52202" xr:uid="{5AD9F41A-A348-43C3-96E7-C0B840F9A3C6}"/>
    <cellStyle name="Comma 3 3 4 3 2 3 5 3" xfId="38812" xr:uid="{7DE1B53F-98CE-44B7-9968-43EAC6C59040}"/>
    <cellStyle name="Comma 3 3 4 3 2 3 6" xfId="11237" xr:uid="{EE80FBFA-2367-4620-9575-B13EEA915CD9}"/>
    <cellStyle name="Comma 3 3 4 3 2 3 6 2" xfId="54827" xr:uid="{FBC8C076-A043-46EF-9CBE-7B50FE555BDC}"/>
    <cellStyle name="Comma 3 3 4 3 2 3 6 3" xfId="41437" xr:uid="{9FAF917C-F0FA-4530-ADCB-90E23F2D8A31}"/>
    <cellStyle name="Comma 3 3 4 3 2 3 7" xfId="14390" xr:uid="{50488018-85F4-47AF-836C-C458064F80F4}"/>
    <cellStyle name="Comma 3 3 4 3 2 3 7 2" xfId="44063" xr:uid="{30E68EE5-62E5-44CE-81F0-15C9972E602D}"/>
    <cellStyle name="Comma 3 3 4 3 2 3 8" xfId="57453" xr:uid="{C3D9F524-DF01-495F-A39E-6F97185E9FAF}"/>
    <cellStyle name="Comma 3 3 4 3 2 3 9" xfId="60080" xr:uid="{214D6470-7DD0-4603-9517-5BED6840CB58}"/>
    <cellStyle name="Comma 3 3 4 3 2 4" xfId="992" xr:uid="{00000000-0005-0000-0000-000071010000}"/>
    <cellStyle name="Comma 3 3 4 3 2 4 10" xfId="30933" xr:uid="{AF589486-9885-47A9-875E-7FF14BFC8E3C}"/>
    <cellStyle name="Comma 3 3 4 3 2 4 11" xfId="20429" xr:uid="{B09FF543-78E7-4787-A51D-CCD3CBF9C3BF}"/>
    <cellStyle name="Comma 3 3 4 3 2 4 2" xfId="2315" xr:uid="{2606CE7B-DD2E-4BBE-AB78-B31759EF63D7}"/>
    <cellStyle name="Comma 3 3 4 3 2 4 2 10" xfId="21751" xr:uid="{107FC6A7-1696-463E-81AF-8E483045C475}"/>
    <cellStyle name="Comma 3 3 4 3 2 4 2 2" xfId="7567" xr:uid="{7343590B-3FDE-4A7F-AF2E-63F09E9999B4}"/>
    <cellStyle name="Comma 3 3 4 3 2 4 2 2 2" xfId="19125" xr:uid="{5EE929BB-458A-4A72-9A35-7C51E6D834F1}"/>
    <cellStyle name="Comma 3 3 4 3 2 4 2 2 2 2" xfId="48532" xr:uid="{7E973DDE-A434-42FE-B709-CDD6110F4B45}"/>
    <cellStyle name="Comma 3 3 4 3 2 4 2 2 2 3" xfId="29629" xr:uid="{0546EE72-11F0-46F2-9D3D-6560CC363E47}"/>
    <cellStyle name="Comma 3 3 4 3 2 4 2 2 3" xfId="35142" xr:uid="{6642FD9C-B195-4B2F-87D6-EE764AFD5CCF}"/>
    <cellStyle name="Comma 3 3 4 3 2 4 2 2 4" xfId="24377" xr:uid="{B26EE7A5-AACC-43E9-8B21-2FF02EB25157}"/>
    <cellStyle name="Comma 3 3 4 3 2 4 2 3" xfId="4942" xr:uid="{8F9A26F6-EBA3-4EDE-8D30-BB748A01D52D}"/>
    <cellStyle name="Comma 3 3 4 3 2 4 2 3 2" xfId="51158" xr:uid="{F0911670-4C02-4DC6-A995-E627D47790BC}"/>
    <cellStyle name="Comma 3 3 4 3 2 4 2 3 3" xfId="37768" xr:uid="{20D125A1-CE11-4523-B102-21872DD0E2AE}"/>
    <cellStyle name="Comma 3 3 4 3 2 4 2 3 4" xfId="27003" xr:uid="{6EDC0B59-B4C1-471C-A347-16594520DC46}"/>
    <cellStyle name="Comma 3 3 4 3 2 4 2 4" xfId="10193" xr:uid="{8CD58AC8-6016-45CB-BCF8-662D2E501B33}"/>
    <cellStyle name="Comma 3 3 4 3 2 4 2 4 2" xfId="53784" xr:uid="{79B972FB-6049-4E24-8179-B974859C08BF}"/>
    <cellStyle name="Comma 3 3 4 3 2 4 2 4 3" xfId="40394" xr:uid="{439BB38C-5F25-4AC9-8453-833341F3EA9C}"/>
    <cellStyle name="Comma 3 3 4 3 2 4 2 5" xfId="12819" xr:uid="{C42A74E5-90C9-4182-A9A1-78C1D8298DF3}"/>
    <cellStyle name="Comma 3 3 4 3 2 4 2 5 2" xfId="56409" xr:uid="{5D60EF89-A113-47D9-ACBD-ECA02F8AD6B9}"/>
    <cellStyle name="Comma 3 3 4 3 2 4 2 5 3" xfId="43019" xr:uid="{3EDE3091-36A0-4ADB-A422-2C71E3C194E9}"/>
    <cellStyle name="Comma 3 3 4 3 2 4 2 6" xfId="15972" xr:uid="{1DA423C2-D333-4F9D-BB8F-1CB977C91779}"/>
    <cellStyle name="Comma 3 3 4 3 2 4 2 6 2" xfId="45645" xr:uid="{8469F007-C0F1-42CB-8683-AF3854147F2D}"/>
    <cellStyle name="Comma 3 3 4 3 2 4 2 7" xfId="59035" xr:uid="{2CBD2A22-FA19-439C-A253-9E3893971317}"/>
    <cellStyle name="Comma 3 3 4 3 2 4 2 8" xfId="61662" xr:uid="{BE017C87-237C-4EBE-B675-FB3ABB7BBE04}"/>
    <cellStyle name="Comma 3 3 4 3 2 4 2 9" xfId="32255" xr:uid="{961E8D86-216D-43F7-A459-4D437AEF1FB9}"/>
    <cellStyle name="Comma 3 3 4 3 2 4 3" xfId="6245" xr:uid="{6CB44407-CF64-45A1-AF23-D4C413EB607F}"/>
    <cellStyle name="Comma 3 3 4 3 2 4 3 2" xfId="17803" xr:uid="{042E5A03-4E7E-4992-9AF5-9472ADE83B79}"/>
    <cellStyle name="Comma 3 3 4 3 2 4 3 2 2" xfId="47210" xr:uid="{F54E5A24-F17A-47E5-B81C-6EE1DA97F240}"/>
    <cellStyle name="Comma 3 3 4 3 2 4 3 2 3" xfId="28307" xr:uid="{4D9366ED-2D3C-43A1-82A9-0157A417C846}"/>
    <cellStyle name="Comma 3 3 4 3 2 4 3 3" xfId="33820" xr:uid="{D071CBB7-F6F6-4CC1-9A5A-378E151D8FD7}"/>
    <cellStyle name="Comma 3 3 4 3 2 4 3 4" xfId="23055" xr:uid="{3D37473D-9B6B-4359-A3DF-348C0AD74700}"/>
    <cellStyle name="Comma 3 3 4 3 2 4 4" xfId="3620" xr:uid="{4D6F9F36-DE60-4A6F-89F7-34B4834585DD}"/>
    <cellStyle name="Comma 3 3 4 3 2 4 4 2" xfId="49836" xr:uid="{0200E683-76F0-4377-9D0C-0CC6F6499237}"/>
    <cellStyle name="Comma 3 3 4 3 2 4 4 3" xfId="36446" xr:uid="{B93AE94F-FA22-44F5-8A8F-8DC1CB4E2492}"/>
    <cellStyle name="Comma 3 3 4 3 2 4 4 4" xfId="25681" xr:uid="{7375260B-DA70-4AD6-96F3-C20B5D406472}"/>
    <cellStyle name="Comma 3 3 4 3 2 4 5" xfId="8871" xr:uid="{3D55FBB4-5799-49EA-B166-2B3B2CD22C75}"/>
    <cellStyle name="Comma 3 3 4 3 2 4 5 2" xfId="52462" xr:uid="{A3170515-89D9-4BD6-A7F7-EAD9559D1623}"/>
    <cellStyle name="Comma 3 3 4 3 2 4 5 3" xfId="39072" xr:uid="{04748503-0C95-4179-ADDB-633841AE4C0C}"/>
    <cellStyle name="Comma 3 3 4 3 2 4 6" xfId="11497" xr:uid="{34E23397-B3EE-4613-8F16-88E0B0F11621}"/>
    <cellStyle name="Comma 3 3 4 3 2 4 6 2" xfId="55087" xr:uid="{68412399-9F5B-4BFF-BB62-93B641C8CC07}"/>
    <cellStyle name="Comma 3 3 4 3 2 4 6 3" xfId="41697" xr:uid="{60FD0D17-CE05-48E0-A78F-DE38CEECBEBC}"/>
    <cellStyle name="Comma 3 3 4 3 2 4 7" xfId="14650" xr:uid="{C8FBF416-E6BE-49E2-B517-44904C0EFA20}"/>
    <cellStyle name="Comma 3 3 4 3 2 4 7 2" xfId="44323" xr:uid="{F6ADFFB5-4EA7-48D1-B80D-8F1F1C0CE892}"/>
    <cellStyle name="Comma 3 3 4 3 2 4 8" xfId="57713" xr:uid="{7DF50312-D05B-426A-954D-8988BEE30B1B}"/>
    <cellStyle name="Comma 3 3 4 3 2 4 9" xfId="60340" xr:uid="{1B5238FD-1EF1-44CB-BF2B-9276090FA346}"/>
    <cellStyle name="Comma 3 3 4 3 2 5" xfId="1272" xr:uid="{87F9F5D2-6D91-4AA5-91BF-479D3370CCA4}"/>
    <cellStyle name="Comma 3 3 4 3 2 5 10" xfId="20709" xr:uid="{404FAEAE-FECA-4C25-8435-5B70190891F0}"/>
    <cellStyle name="Comma 3 3 4 3 2 5 2" xfId="6525" xr:uid="{FD697ED0-2DF5-469F-89C4-A86C72B9947B}"/>
    <cellStyle name="Comma 3 3 4 3 2 5 2 2" xfId="18083" xr:uid="{42D9FF8B-70D2-4D1E-9F13-5676A3BA9027}"/>
    <cellStyle name="Comma 3 3 4 3 2 5 2 2 2" xfId="47490" xr:uid="{A7B10D45-39A0-4310-BC32-1AA9E9BD88A5}"/>
    <cellStyle name="Comma 3 3 4 3 2 5 2 2 3" xfId="28587" xr:uid="{AEE0F4ED-1CE7-41F1-B61D-D3BB5B1AF41C}"/>
    <cellStyle name="Comma 3 3 4 3 2 5 2 3" xfId="34100" xr:uid="{710A1F34-34B0-48C5-B71B-07B0754EE8B5}"/>
    <cellStyle name="Comma 3 3 4 3 2 5 2 4" xfId="23335" xr:uid="{8602F833-75B5-47EE-ABD8-9FD636DD99F2}"/>
    <cellStyle name="Comma 3 3 4 3 2 5 3" xfId="3900" xr:uid="{540DA51A-0ED5-4F70-986F-6D324988B112}"/>
    <cellStyle name="Comma 3 3 4 3 2 5 3 2" xfId="50116" xr:uid="{382B5925-4CA7-45BD-90F1-8F27B91DB760}"/>
    <cellStyle name="Comma 3 3 4 3 2 5 3 3" xfId="36726" xr:uid="{BA9DCCC9-9661-4DF8-A1A6-EE86C4031FCC}"/>
    <cellStyle name="Comma 3 3 4 3 2 5 3 4" xfId="25961" xr:uid="{F5E527B0-A00D-4C0F-9C5F-96285F9A77E0}"/>
    <cellStyle name="Comma 3 3 4 3 2 5 4" xfId="9151" xr:uid="{DEC2550C-1577-468F-9D55-A3412A6665C4}"/>
    <cellStyle name="Comma 3 3 4 3 2 5 4 2" xfId="52742" xr:uid="{BFFE54F7-B4DE-41FF-AC1D-E47D2FD06CD9}"/>
    <cellStyle name="Comma 3 3 4 3 2 5 4 3" xfId="39352" xr:uid="{4B695B39-3DCD-4C0B-ACBC-6A22E16640CD}"/>
    <cellStyle name="Comma 3 3 4 3 2 5 5" xfId="11777" xr:uid="{D9810A6B-3E59-4F46-A897-872F1F578E5B}"/>
    <cellStyle name="Comma 3 3 4 3 2 5 5 2" xfId="55367" xr:uid="{59C743C2-B0C9-46A5-B967-3F7160CE3551}"/>
    <cellStyle name="Comma 3 3 4 3 2 5 5 3" xfId="41977" xr:uid="{EAE2AAC7-BD52-41D1-BBA1-05A40464FA40}"/>
    <cellStyle name="Comma 3 3 4 3 2 5 6" xfId="14930" xr:uid="{2E01732E-2653-4612-86A4-8CBF2136B163}"/>
    <cellStyle name="Comma 3 3 4 3 2 5 6 2" xfId="44603" xr:uid="{642FAF3E-AA73-4C8D-84D5-EAE6E6A72311}"/>
    <cellStyle name="Comma 3 3 4 3 2 5 7" xfId="57993" xr:uid="{A2AA4925-8152-4931-A757-70D76AF17EDC}"/>
    <cellStyle name="Comma 3 3 4 3 2 5 8" xfId="60620" xr:uid="{2FAE80A7-4959-4B91-A62F-CDBEC8F53B64}"/>
    <cellStyle name="Comma 3 3 4 3 2 5 9" xfId="31213" xr:uid="{B26E1B53-BF4C-49D0-A5F5-E8D407EDA9B3}"/>
    <cellStyle name="Comma 3 3 4 3 2 6" xfId="1535" xr:uid="{E25E6F2D-40A8-441F-9173-AC2F9B34DBCF}"/>
    <cellStyle name="Comma 3 3 4 3 2 6 10" xfId="20971" xr:uid="{17DEC6C3-6C25-4F19-96DE-46A4405EABB7}"/>
    <cellStyle name="Comma 3 3 4 3 2 6 2" xfId="6787" xr:uid="{27F7E5FB-852C-4515-9BC5-0D435E2FAAF3}"/>
    <cellStyle name="Comma 3 3 4 3 2 6 2 2" xfId="18345" xr:uid="{44BEACA0-8A3D-4761-BC97-ED01522C1969}"/>
    <cellStyle name="Comma 3 3 4 3 2 6 2 2 2" xfId="47752" xr:uid="{6475881F-6EE3-4861-A7D7-D312CDBE46A4}"/>
    <cellStyle name="Comma 3 3 4 3 2 6 2 2 3" xfId="28849" xr:uid="{F1BC41E0-795A-4D54-A1B7-64EBCE557802}"/>
    <cellStyle name="Comma 3 3 4 3 2 6 2 3" xfId="34362" xr:uid="{B18F844D-BDA9-47E6-9648-93515C91AABF}"/>
    <cellStyle name="Comma 3 3 4 3 2 6 2 4" xfId="23597" xr:uid="{B695116E-1DF7-4F0D-800B-072CE331B436}"/>
    <cellStyle name="Comma 3 3 4 3 2 6 3" xfId="4162" xr:uid="{F5C64A41-30C2-421C-8E06-14E941DB0B82}"/>
    <cellStyle name="Comma 3 3 4 3 2 6 3 2" xfId="50378" xr:uid="{783EEFA6-ED20-45E3-AFE7-23C6EF2C0485}"/>
    <cellStyle name="Comma 3 3 4 3 2 6 3 3" xfId="36988" xr:uid="{2C02A34C-3449-4397-B0A5-9852BDCE00D7}"/>
    <cellStyle name="Comma 3 3 4 3 2 6 3 4" xfId="26223" xr:uid="{E37FBAFF-CDD9-44DD-A487-795F0C973B08}"/>
    <cellStyle name="Comma 3 3 4 3 2 6 4" xfId="9413" xr:uid="{499E3966-65D1-4D5D-865D-1996753CB2F7}"/>
    <cellStyle name="Comma 3 3 4 3 2 6 4 2" xfId="53004" xr:uid="{E06862ED-172D-4F90-9236-3D32029DBE8C}"/>
    <cellStyle name="Comma 3 3 4 3 2 6 4 3" xfId="39614" xr:uid="{EC9220C8-F195-4278-8E76-4E04F1720E42}"/>
    <cellStyle name="Comma 3 3 4 3 2 6 5" xfId="12039" xr:uid="{44581AD7-FBFE-4A23-8DDC-5B0178105A44}"/>
    <cellStyle name="Comma 3 3 4 3 2 6 5 2" xfId="55629" xr:uid="{5DC93579-542E-401F-823F-C21FF2F3CA2A}"/>
    <cellStyle name="Comma 3 3 4 3 2 6 5 3" xfId="42239" xr:uid="{BD9A2EBD-EA5D-4622-9778-875DA3AAE566}"/>
    <cellStyle name="Comma 3 3 4 3 2 6 6" xfId="15192" xr:uid="{06F8B822-DBA8-4134-B804-F368A0A75DC0}"/>
    <cellStyle name="Comma 3 3 4 3 2 6 6 2" xfId="44865" xr:uid="{8F15795D-081B-4EFC-B7C8-C6635F008611}"/>
    <cellStyle name="Comma 3 3 4 3 2 6 7" xfId="58255" xr:uid="{4A4F1058-80E2-47AF-98F1-F223E4B6828D}"/>
    <cellStyle name="Comma 3 3 4 3 2 6 8" xfId="60882" xr:uid="{28192826-873F-4DDB-AFC6-552104F78998}"/>
    <cellStyle name="Comma 3 3 4 3 2 6 9" xfId="31475" xr:uid="{AA8AF2CA-F998-4BF1-B05C-53C4957A3336}"/>
    <cellStyle name="Comma 3 3 4 3 2 7" xfId="2578" xr:uid="{CC66BF1E-462B-4C51-91F1-E02396E4298D}"/>
    <cellStyle name="Comma 3 3 4 3 2 7 10" xfId="22013" xr:uid="{55F34548-4B84-444F-B41A-1F0B9FE156B2}"/>
    <cellStyle name="Comma 3 3 4 3 2 7 2" xfId="7829" xr:uid="{44577CF1-3DE0-401A-870C-7E7468BDD9B3}"/>
    <cellStyle name="Comma 3 3 4 3 2 7 2 2" xfId="19387" xr:uid="{69A3345A-5505-4D17-A480-24ECEC60DB41}"/>
    <cellStyle name="Comma 3 3 4 3 2 7 2 2 2" xfId="48794" xr:uid="{A4ACD596-644A-452A-82B2-16AFFC775C30}"/>
    <cellStyle name="Comma 3 3 4 3 2 7 2 2 3" xfId="29891" xr:uid="{3D8B710C-267E-4D39-BD85-65484A7B9599}"/>
    <cellStyle name="Comma 3 3 4 3 2 7 2 3" xfId="35404" xr:uid="{E6CE5DC8-6BC5-4AF7-8D39-A6EB2E0A5110}"/>
    <cellStyle name="Comma 3 3 4 3 2 7 2 4" xfId="24639" xr:uid="{EB2C3000-B08F-42C3-A68A-0D883AD312BF}"/>
    <cellStyle name="Comma 3 3 4 3 2 7 3" xfId="5204" xr:uid="{8B78E072-27B7-4DE8-8BD5-A73F402F4712}"/>
    <cellStyle name="Comma 3 3 4 3 2 7 3 2" xfId="51420" xr:uid="{7EC21DAE-5694-445B-A926-2FA3E3194DCC}"/>
    <cellStyle name="Comma 3 3 4 3 2 7 3 3" xfId="38030" xr:uid="{C0C8C3BE-215D-4571-A182-675DED2F3961}"/>
    <cellStyle name="Comma 3 3 4 3 2 7 3 4" xfId="27265" xr:uid="{FE29EF2A-FDB3-47EB-80EA-FF9422DEFCE4}"/>
    <cellStyle name="Comma 3 3 4 3 2 7 4" xfId="10455" xr:uid="{79EA175A-7300-4AD9-9190-684303D2C3BA}"/>
    <cellStyle name="Comma 3 3 4 3 2 7 4 2" xfId="54046" xr:uid="{BEF407DD-5261-4D79-8FF7-B2014774E0E4}"/>
    <cellStyle name="Comma 3 3 4 3 2 7 4 3" xfId="40656" xr:uid="{F70AFC88-2D44-4692-A132-5895BF84B09C}"/>
    <cellStyle name="Comma 3 3 4 3 2 7 5" xfId="13081" xr:uid="{DCB96AC4-7209-4DAB-B53D-F0A437DDC71B}"/>
    <cellStyle name="Comma 3 3 4 3 2 7 5 2" xfId="56671" xr:uid="{5F927A56-DF76-4E32-9346-6CE9236B39C3}"/>
    <cellStyle name="Comma 3 3 4 3 2 7 5 3" xfId="43281" xr:uid="{DDFB67EF-AAB0-4102-9737-D28BC3A95D1D}"/>
    <cellStyle name="Comma 3 3 4 3 2 7 6" xfId="16234" xr:uid="{9AF2AAFB-B741-4342-95A4-B8F02259D962}"/>
    <cellStyle name="Comma 3 3 4 3 2 7 6 2" xfId="45907" xr:uid="{24B5F31F-EE03-4659-A657-B57E7D10F4B4}"/>
    <cellStyle name="Comma 3 3 4 3 2 7 7" xfId="59297" xr:uid="{B0D6051D-FCBB-4D0A-9FC9-7508CE744584}"/>
    <cellStyle name="Comma 3 3 4 3 2 7 8" xfId="61924" xr:uid="{DF78F111-0D3B-42BA-83F3-EA5CA49BCE18}"/>
    <cellStyle name="Comma 3 3 4 3 2 7 9" xfId="32517" xr:uid="{4A219C79-04F9-49F7-B31D-568A84181728}"/>
    <cellStyle name="Comma 3 3 4 3 2 8" xfId="5465" xr:uid="{A8C0DB0C-A138-46D6-9621-664E80FB7569}"/>
    <cellStyle name="Comma 3 3 4 3 2 8 2" xfId="17023" xr:uid="{D1FFCE7D-41E6-44E7-B539-9F364BEADE7D}"/>
    <cellStyle name="Comma 3 3 4 3 2 8 2 2" xfId="46169" xr:uid="{C90A4CAE-360A-4189-8F75-9AF1121E32A3}"/>
    <cellStyle name="Comma 3 3 4 3 2 8 2 3" xfId="27527" xr:uid="{BC8CE1B5-91C4-469E-B90E-9F2EDFFD2F04}"/>
    <cellStyle name="Comma 3 3 4 3 2 8 3" xfId="13870" xr:uid="{E2B23218-0C35-431F-BC5A-D64F01BB9826}"/>
    <cellStyle name="Comma 3 3 4 3 2 8 3 2" xfId="32779" xr:uid="{0B1AF7BC-A327-4855-A9CA-78DE6F5F2CA5}"/>
    <cellStyle name="Comma 3 3 4 3 2 8 4" xfId="22275" xr:uid="{DE2867FE-469B-48E2-B2DA-41D50FB6A5E5}"/>
    <cellStyle name="Comma 3 3 4 3 2 9" xfId="2840" xr:uid="{0401A042-F2AD-4383-A5C0-7C545291EFDF}"/>
    <cellStyle name="Comma 3 3 4 3 2 9 2" xfId="16495" xr:uid="{126101D2-77F5-47E3-939F-9DBCB2F28163}"/>
    <cellStyle name="Comma 3 3 4 3 2 9 2 2" xfId="46430" xr:uid="{3A48536A-104A-4A3F-9E2D-7021FEE41E9B}"/>
    <cellStyle name="Comma 3 3 4 3 2 9 3" xfId="33040" xr:uid="{B08F98A8-6991-4D96-961C-EC4A7EA1BF3D}"/>
    <cellStyle name="Comma 3 3 4 3 2 9 4" xfId="24901" xr:uid="{4B747817-F838-4632-91A5-17AF29821ED7}"/>
    <cellStyle name="Comma 3 3 4 3 3" xfId="334" xr:uid="{00000000-0005-0000-0000-000072010000}"/>
    <cellStyle name="Comma 3 3 4 3 3 10" xfId="30275" xr:uid="{17B330DA-AB42-4542-86B5-926173FA943F}"/>
    <cellStyle name="Comma 3 3 4 3 3 11" xfId="19771" xr:uid="{5F60A117-0223-4495-8AB6-6FE07CFFC3CF}"/>
    <cellStyle name="Comma 3 3 4 3 3 2" xfId="1657" xr:uid="{B574F58E-1ADD-4E79-A923-505DC0E536D7}"/>
    <cellStyle name="Comma 3 3 4 3 3 2 10" xfId="21093" xr:uid="{7C80E67E-D680-461F-8B6E-F05B9FAA6EA6}"/>
    <cellStyle name="Comma 3 3 4 3 3 2 2" xfId="6909" xr:uid="{63318474-9789-4EFC-AE1E-05ACF7C86ABE}"/>
    <cellStyle name="Comma 3 3 4 3 3 2 2 2" xfId="18467" xr:uid="{27A6618A-F30F-4F1E-9C54-E32DB84B3DE7}"/>
    <cellStyle name="Comma 3 3 4 3 3 2 2 2 2" xfId="47874" xr:uid="{ED139CBB-A3A9-4E6C-A0E1-2035F05D80E3}"/>
    <cellStyle name="Comma 3 3 4 3 3 2 2 2 3" xfId="28971" xr:uid="{121E652C-E987-40E6-9B5D-D472EDA93FCC}"/>
    <cellStyle name="Comma 3 3 4 3 3 2 2 3" xfId="34484" xr:uid="{0D1FEFCE-878C-4F28-AEC8-197A7F67FBE7}"/>
    <cellStyle name="Comma 3 3 4 3 3 2 2 4" xfId="23719" xr:uid="{2C2B5B41-9786-41FF-A3B5-515F68CB2508}"/>
    <cellStyle name="Comma 3 3 4 3 3 2 3" xfId="4284" xr:uid="{D0E3290B-EF26-4514-8FB8-A7B8060D840C}"/>
    <cellStyle name="Comma 3 3 4 3 3 2 3 2" xfId="50500" xr:uid="{78702862-B692-4344-B645-F858299D6EE5}"/>
    <cellStyle name="Comma 3 3 4 3 3 2 3 3" xfId="37110" xr:uid="{F53539C2-D86F-478F-9189-E98A40ECA638}"/>
    <cellStyle name="Comma 3 3 4 3 3 2 3 4" xfId="26345" xr:uid="{CB688641-D206-4A2A-9599-35CD51E8600B}"/>
    <cellStyle name="Comma 3 3 4 3 3 2 4" xfId="9535" xr:uid="{7A144621-B648-4481-A6E6-F3737EF7B720}"/>
    <cellStyle name="Comma 3 3 4 3 3 2 4 2" xfId="53126" xr:uid="{961952BB-946D-486F-8B85-740684023C33}"/>
    <cellStyle name="Comma 3 3 4 3 3 2 4 3" xfId="39736" xr:uid="{B3845305-B58F-429C-885E-E4F010043F6B}"/>
    <cellStyle name="Comma 3 3 4 3 3 2 5" xfId="12161" xr:uid="{0941D616-EDF8-4C05-B7FA-8C9DBAD23A03}"/>
    <cellStyle name="Comma 3 3 4 3 3 2 5 2" xfId="55751" xr:uid="{90C6D479-835A-4BE0-8485-F99AC118637E}"/>
    <cellStyle name="Comma 3 3 4 3 3 2 5 3" xfId="42361" xr:uid="{12237FAE-2EE9-40BE-AE46-11F1412823BE}"/>
    <cellStyle name="Comma 3 3 4 3 3 2 6" xfId="15314" xr:uid="{2B42A419-DDBC-463E-9F60-A316592E6C2E}"/>
    <cellStyle name="Comma 3 3 4 3 3 2 6 2" xfId="44987" xr:uid="{1CFB557C-2398-46D3-A56E-4D09E565E60F}"/>
    <cellStyle name="Comma 3 3 4 3 3 2 7" xfId="58377" xr:uid="{5769A56A-3548-43BC-8A35-77D8957A9590}"/>
    <cellStyle name="Comma 3 3 4 3 3 2 8" xfId="61004" xr:uid="{96797D35-56F5-40C3-944E-0A1A5D8D5D0F}"/>
    <cellStyle name="Comma 3 3 4 3 3 2 9" xfId="31597" xr:uid="{C7D08633-DCDC-48BC-965E-4F3A54FA4A44}"/>
    <cellStyle name="Comma 3 3 4 3 3 3" xfId="5587" xr:uid="{C81E3C5F-27AE-4E0F-B2A2-749E1D6D9E15}"/>
    <cellStyle name="Comma 3 3 4 3 3 3 2" xfId="17145" xr:uid="{3A4130A4-4AAB-41DB-9FE4-D99CCDD79B13}"/>
    <cellStyle name="Comma 3 3 4 3 3 3 2 2" xfId="46552" xr:uid="{4C66E79D-E243-433C-AEEC-450A7B3345C1}"/>
    <cellStyle name="Comma 3 3 4 3 3 3 2 3" xfId="27649" xr:uid="{B7D26798-7F88-4163-8C12-3D13F6D291E3}"/>
    <cellStyle name="Comma 3 3 4 3 3 3 3" xfId="13992" xr:uid="{16FB8E41-D1A1-4C03-84A9-327AE49ED43E}"/>
    <cellStyle name="Comma 3 3 4 3 3 3 3 2" xfId="33162" xr:uid="{EF93129C-CC83-4CDB-A75F-66D4F91E1EA3}"/>
    <cellStyle name="Comma 3 3 4 3 3 3 4" xfId="22397" xr:uid="{ECCC1B92-58E3-4BBA-93DF-8C945F0A7B1E}"/>
    <cellStyle name="Comma 3 3 4 3 3 4" xfId="2962" xr:uid="{D4A5CAE8-9277-4D21-BB94-046059481E74}"/>
    <cellStyle name="Comma 3 3 4 3 3 4 2" xfId="16617" xr:uid="{5C0468C3-9FF3-4737-A2A5-23635EA40C77}"/>
    <cellStyle name="Comma 3 3 4 3 3 4 2 2" xfId="49178" xr:uid="{981B7293-22B1-463C-B06E-C6F0D2C72B7C}"/>
    <cellStyle name="Comma 3 3 4 3 3 4 3" xfId="35788" xr:uid="{74966D8E-55ED-4303-B3F5-43377D207BF4}"/>
    <cellStyle name="Comma 3 3 4 3 3 4 4" xfId="25023" xr:uid="{0833C0A0-3A3E-4966-BC08-7F93716DB158}"/>
    <cellStyle name="Comma 3 3 4 3 3 5" xfId="8213" xr:uid="{97D129BE-7E66-4908-8851-1F201B63D8D9}"/>
    <cellStyle name="Comma 3 3 4 3 3 5 2" xfId="51804" xr:uid="{4FA98F3A-0833-4EF2-ADD9-AE88DA005C37}"/>
    <cellStyle name="Comma 3 3 4 3 3 5 3" xfId="38414" xr:uid="{A935A007-E4D5-4D89-BDC2-B1ABEBF42644}"/>
    <cellStyle name="Comma 3 3 4 3 3 6" xfId="10839" xr:uid="{4249C360-2942-4AF2-99C5-227162D1E0A7}"/>
    <cellStyle name="Comma 3 3 4 3 3 6 2" xfId="54429" xr:uid="{FFE5AFA0-7534-4FC1-9446-58106B4AE3CA}"/>
    <cellStyle name="Comma 3 3 4 3 3 6 3" xfId="41039" xr:uid="{1036095C-81AD-40FF-BE96-124640F4918C}"/>
    <cellStyle name="Comma 3 3 4 3 3 7" xfId="13464" xr:uid="{5CC9B035-FCDB-435C-8BDC-87994CAA5631}"/>
    <cellStyle name="Comma 3 3 4 3 3 7 2" xfId="43665" xr:uid="{49974B73-1F0B-4519-B277-04AB4371245F}"/>
    <cellStyle name="Comma 3 3 4 3 3 8" xfId="57055" xr:uid="{67FE3888-D230-4723-8F3F-BDF60CDCC401}"/>
    <cellStyle name="Comma 3 3 4 3 3 9" xfId="59682" xr:uid="{74381972-731F-4A49-86C7-8F4A6175FF06}"/>
    <cellStyle name="Comma 3 3 4 3 4" xfId="594" xr:uid="{00000000-0005-0000-0000-000073010000}"/>
    <cellStyle name="Comma 3 3 4 3 4 10" xfId="30535" xr:uid="{9109AC52-A757-4A99-8435-0E2D965D2D35}"/>
    <cellStyle name="Comma 3 3 4 3 4 11" xfId="20031" xr:uid="{BCDD991D-E368-4060-A0AF-593290318BE5}"/>
    <cellStyle name="Comma 3 3 4 3 4 2" xfId="1917" xr:uid="{711DB6F9-872B-4DF1-A7A6-976D0E0D8227}"/>
    <cellStyle name="Comma 3 3 4 3 4 2 10" xfId="21353" xr:uid="{7868782B-19FA-4280-A8E8-67A7005A38B7}"/>
    <cellStyle name="Comma 3 3 4 3 4 2 2" xfId="7169" xr:uid="{FEE6FAC8-9CCB-4F2D-A49C-08BCA9279DBD}"/>
    <cellStyle name="Comma 3 3 4 3 4 2 2 2" xfId="18727" xr:uid="{7EA492C4-1931-481C-A2B2-CC3A7DBB3740}"/>
    <cellStyle name="Comma 3 3 4 3 4 2 2 2 2" xfId="48134" xr:uid="{10EB3219-F1EF-4670-8C22-F304D68D1057}"/>
    <cellStyle name="Comma 3 3 4 3 4 2 2 2 3" xfId="29231" xr:uid="{0E29D722-7707-45B6-884B-A6EE712CC005}"/>
    <cellStyle name="Comma 3 3 4 3 4 2 2 3" xfId="34744" xr:uid="{2FCBD2F0-57B7-49C8-9D99-45E3C61EC253}"/>
    <cellStyle name="Comma 3 3 4 3 4 2 2 4" xfId="23979" xr:uid="{39E035D6-FA91-4C77-B5B2-C5616A05B33C}"/>
    <cellStyle name="Comma 3 3 4 3 4 2 3" xfId="4544" xr:uid="{234C91E7-8281-4F58-931E-1FE7FF06161D}"/>
    <cellStyle name="Comma 3 3 4 3 4 2 3 2" xfId="50760" xr:uid="{63AC5605-1D16-449E-8148-FA36DF373390}"/>
    <cellStyle name="Comma 3 3 4 3 4 2 3 3" xfId="37370" xr:uid="{0CC5CEB6-CBE8-4A35-8FD4-E418974C3271}"/>
    <cellStyle name="Comma 3 3 4 3 4 2 3 4" xfId="26605" xr:uid="{2805E57A-B351-4588-B94E-C3061351A2CB}"/>
    <cellStyle name="Comma 3 3 4 3 4 2 4" xfId="9795" xr:uid="{4C80EECE-F7A7-45A4-B7D9-E8F2215E2D9A}"/>
    <cellStyle name="Comma 3 3 4 3 4 2 4 2" xfId="53386" xr:uid="{9506FDEF-7406-418C-9690-B9ADBBF2DCE8}"/>
    <cellStyle name="Comma 3 3 4 3 4 2 4 3" xfId="39996" xr:uid="{1A20891C-1916-45FE-A9DA-722CFCAE9660}"/>
    <cellStyle name="Comma 3 3 4 3 4 2 5" xfId="12421" xr:uid="{7FC069A5-509E-4C70-9AB2-ED4E51D2D8F1}"/>
    <cellStyle name="Comma 3 3 4 3 4 2 5 2" xfId="56011" xr:uid="{02581E1F-6D85-442C-9279-F003E52E7C78}"/>
    <cellStyle name="Comma 3 3 4 3 4 2 5 3" xfId="42621" xr:uid="{0A2516FD-CE6F-43A2-8300-A67E37644FFA}"/>
    <cellStyle name="Comma 3 3 4 3 4 2 6" xfId="15574" xr:uid="{715029A9-CEDE-4320-AB8C-C2FF751C5AF8}"/>
    <cellStyle name="Comma 3 3 4 3 4 2 6 2" xfId="45247" xr:uid="{B8E87028-1C10-4C62-A7BF-9064EB672C53}"/>
    <cellStyle name="Comma 3 3 4 3 4 2 7" xfId="58637" xr:uid="{D3751F05-2CB8-405F-A8A4-675131B60907}"/>
    <cellStyle name="Comma 3 3 4 3 4 2 8" xfId="61264" xr:uid="{D6E357B2-A156-43A3-A740-A9A95B0B7B34}"/>
    <cellStyle name="Comma 3 3 4 3 4 2 9" xfId="31857" xr:uid="{C1D0865B-C87D-4911-82BF-DD444046FC7B}"/>
    <cellStyle name="Comma 3 3 4 3 4 3" xfId="5847" xr:uid="{EC4057D4-33EE-46B3-96C1-E0E0CE5EE6E6}"/>
    <cellStyle name="Comma 3 3 4 3 4 3 2" xfId="17405" xr:uid="{FF3CF109-89D4-49C9-8B51-6575B837D3B5}"/>
    <cellStyle name="Comma 3 3 4 3 4 3 2 2" xfId="46812" xr:uid="{6C44C9B8-2AAD-421B-A7F4-42557D8D59CD}"/>
    <cellStyle name="Comma 3 3 4 3 4 3 2 3" xfId="27909" xr:uid="{5D515E0D-DF89-4F5D-ADAB-3A47C5210280}"/>
    <cellStyle name="Comma 3 3 4 3 4 3 3" xfId="33422" xr:uid="{EC85220A-95FF-45DA-9F8C-3BDA862DD39E}"/>
    <cellStyle name="Comma 3 3 4 3 4 3 4" xfId="22657" xr:uid="{31462D03-005F-47E3-B683-A45336581DA8}"/>
    <cellStyle name="Comma 3 3 4 3 4 4" xfId="3222" xr:uid="{BD50A2FE-E577-49B5-8EB5-1B8D05568947}"/>
    <cellStyle name="Comma 3 3 4 3 4 4 2" xfId="49438" xr:uid="{FA451CF6-E784-4C1A-8414-4FDED84A0742}"/>
    <cellStyle name="Comma 3 3 4 3 4 4 3" xfId="36048" xr:uid="{A2D8309F-0999-450C-9F5E-7A54CE163FA0}"/>
    <cellStyle name="Comma 3 3 4 3 4 4 4" xfId="25283" xr:uid="{1E2CE721-EF08-45A7-A9B5-A2D82643C0DC}"/>
    <cellStyle name="Comma 3 3 4 3 4 5" xfId="8473" xr:uid="{A24C10E5-FF36-43A6-9A72-A777DA15AC5E}"/>
    <cellStyle name="Comma 3 3 4 3 4 5 2" xfId="52064" xr:uid="{F76BAF6E-FF24-412D-ADCA-64DE5B31A9FE}"/>
    <cellStyle name="Comma 3 3 4 3 4 5 3" xfId="38674" xr:uid="{6A4BF373-BE85-40D5-9650-82BA92CFA234}"/>
    <cellStyle name="Comma 3 3 4 3 4 6" xfId="11099" xr:uid="{8EBBBB4C-B759-4C9D-A293-C6990B3CA038}"/>
    <cellStyle name="Comma 3 3 4 3 4 6 2" xfId="54689" xr:uid="{48D52F0A-9DF1-4836-BFE8-9768D504DCE5}"/>
    <cellStyle name="Comma 3 3 4 3 4 6 3" xfId="41299" xr:uid="{38EFD999-DE00-4FD0-96CA-3326126B557D}"/>
    <cellStyle name="Comma 3 3 4 3 4 7" xfId="14252" xr:uid="{A695BF4C-DE03-44D9-A199-2C9797DCCA34}"/>
    <cellStyle name="Comma 3 3 4 3 4 7 2" xfId="43925" xr:uid="{C2918CBC-2F4D-4D40-BEA6-B2F846185BDE}"/>
    <cellStyle name="Comma 3 3 4 3 4 8" xfId="57315" xr:uid="{D6CDD0E8-862F-424D-8DD0-EC7688EC319C}"/>
    <cellStyle name="Comma 3 3 4 3 4 9" xfId="59942" xr:uid="{8E68880C-4F76-45B9-B29B-823283C5589B}"/>
    <cellStyle name="Comma 3 3 4 3 5" xfId="854" xr:uid="{00000000-0005-0000-0000-000074010000}"/>
    <cellStyle name="Comma 3 3 4 3 5 10" xfId="30795" xr:uid="{5BA25A0A-3C04-4E26-9443-5970E615AC52}"/>
    <cellStyle name="Comma 3 3 4 3 5 11" xfId="20291" xr:uid="{49247257-7D88-4B86-83B0-E3B0499D0268}"/>
    <cellStyle name="Comma 3 3 4 3 5 2" xfId="2177" xr:uid="{0679C59B-49DD-48CD-9EB3-D255BDE5F0A2}"/>
    <cellStyle name="Comma 3 3 4 3 5 2 10" xfId="21613" xr:uid="{ABE8FFA9-98B9-4DDB-A9A2-601EEE81555D}"/>
    <cellStyle name="Comma 3 3 4 3 5 2 2" xfId="7429" xr:uid="{FC30452B-9383-4899-96A5-129692EA57FB}"/>
    <cellStyle name="Comma 3 3 4 3 5 2 2 2" xfId="18987" xr:uid="{CD6FD586-F54A-42E8-B60C-D26F0D3B9938}"/>
    <cellStyle name="Comma 3 3 4 3 5 2 2 2 2" xfId="48394" xr:uid="{D1990715-B28F-4514-B723-84D976CA8BE8}"/>
    <cellStyle name="Comma 3 3 4 3 5 2 2 2 3" xfId="29491" xr:uid="{89A1D041-BDBA-4115-A70C-AEE4BF28E2E1}"/>
    <cellStyle name="Comma 3 3 4 3 5 2 2 3" xfId="35004" xr:uid="{3BA2E687-697B-4AC9-A13B-7F4F7043725C}"/>
    <cellStyle name="Comma 3 3 4 3 5 2 2 4" xfId="24239" xr:uid="{1025B4C5-0160-4E17-925E-03001A553767}"/>
    <cellStyle name="Comma 3 3 4 3 5 2 3" xfId="4804" xr:uid="{824925C6-7D46-41F2-B5BB-B99FDC937A44}"/>
    <cellStyle name="Comma 3 3 4 3 5 2 3 2" xfId="51020" xr:uid="{444AA489-5A20-428D-A1DF-3296E6706668}"/>
    <cellStyle name="Comma 3 3 4 3 5 2 3 3" xfId="37630" xr:uid="{A550480F-B270-42A8-B2F4-FBD3B07F7532}"/>
    <cellStyle name="Comma 3 3 4 3 5 2 3 4" xfId="26865" xr:uid="{CA2F351F-C961-43DD-BE76-70944C84D90F}"/>
    <cellStyle name="Comma 3 3 4 3 5 2 4" xfId="10055" xr:uid="{CAF97E9F-AFEE-4C2C-B08E-23CB54F78A58}"/>
    <cellStyle name="Comma 3 3 4 3 5 2 4 2" xfId="53646" xr:uid="{17592904-E4B9-4F28-80CF-5D89D4F8A438}"/>
    <cellStyle name="Comma 3 3 4 3 5 2 4 3" xfId="40256" xr:uid="{886EB077-9B95-4424-A659-66DA7798776A}"/>
    <cellStyle name="Comma 3 3 4 3 5 2 5" xfId="12681" xr:uid="{35C80286-12BF-4B5C-A6FD-9D94493ACB42}"/>
    <cellStyle name="Comma 3 3 4 3 5 2 5 2" xfId="56271" xr:uid="{0748433A-9233-4806-B3E8-69C4AAC7F79E}"/>
    <cellStyle name="Comma 3 3 4 3 5 2 5 3" xfId="42881" xr:uid="{211D4D3A-D7F7-4CF3-8021-F6ECF862A6D4}"/>
    <cellStyle name="Comma 3 3 4 3 5 2 6" xfId="15834" xr:uid="{84706855-92BF-4A04-8631-21892E40DEFA}"/>
    <cellStyle name="Comma 3 3 4 3 5 2 6 2" xfId="45507" xr:uid="{666B9A2C-A6B2-4EBF-9E3F-8F825351C641}"/>
    <cellStyle name="Comma 3 3 4 3 5 2 7" xfId="58897" xr:uid="{2D644AA0-8CCC-4E67-A0EA-FAD9A5741FB5}"/>
    <cellStyle name="Comma 3 3 4 3 5 2 8" xfId="61524" xr:uid="{5042C208-60D7-44E5-9FC8-21164113BBFC}"/>
    <cellStyle name="Comma 3 3 4 3 5 2 9" xfId="32117" xr:uid="{FDCC274E-23C5-4078-B468-BA78E81AAB59}"/>
    <cellStyle name="Comma 3 3 4 3 5 3" xfId="6107" xr:uid="{0DCFB3F8-2840-425A-B289-FC8658F1F6D8}"/>
    <cellStyle name="Comma 3 3 4 3 5 3 2" xfId="17665" xr:uid="{9A025CDC-0052-4F1B-8908-A7B770B603FE}"/>
    <cellStyle name="Comma 3 3 4 3 5 3 2 2" xfId="47072" xr:uid="{573229D2-CDC8-415A-8DCC-5F4F7C956821}"/>
    <cellStyle name="Comma 3 3 4 3 5 3 2 3" xfId="28169" xr:uid="{D8CEF71D-D94E-4B08-936A-E5A80281C517}"/>
    <cellStyle name="Comma 3 3 4 3 5 3 3" xfId="33682" xr:uid="{27511F16-4F61-42D9-B89C-D06179689587}"/>
    <cellStyle name="Comma 3 3 4 3 5 3 4" xfId="22917" xr:uid="{4A8D40D7-2168-478A-A342-76699648783F}"/>
    <cellStyle name="Comma 3 3 4 3 5 4" xfId="3482" xr:uid="{3776FC9E-B868-4562-B921-14A2AE588BEF}"/>
    <cellStyle name="Comma 3 3 4 3 5 4 2" xfId="49698" xr:uid="{5E8AAAE2-61BB-47BE-8B71-2D746A9A8D7E}"/>
    <cellStyle name="Comma 3 3 4 3 5 4 3" xfId="36308" xr:uid="{EC5B026B-11D2-4E31-A449-4ABEA2D46E09}"/>
    <cellStyle name="Comma 3 3 4 3 5 4 4" xfId="25543" xr:uid="{FF507215-4766-4856-B0B0-371C1294644E}"/>
    <cellStyle name="Comma 3 3 4 3 5 5" xfId="8733" xr:uid="{D6C30FA1-6C0A-4C8B-9914-8870AC9274F9}"/>
    <cellStyle name="Comma 3 3 4 3 5 5 2" xfId="52324" xr:uid="{38B25FDA-EDA4-48D7-92D4-527AD5BBD8FB}"/>
    <cellStyle name="Comma 3 3 4 3 5 5 3" xfId="38934" xr:uid="{B47A40DF-EAF1-49BB-9491-DF7286F09835}"/>
    <cellStyle name="Comma 3 3 4 3 5 6" xfId="11359" xr:uid="{8BC6AB69-C808-46E4-A9FE-9EDB1CF22F8D}"/>
    <cellStyle name="Comma 3 3 4 3 5 6 2" xfId="54949" xr:uid="{403669FA-D85F-4321-A2E3-C0F7198808FB}"/>
    <cellStyle name="Comma 3 3 4 3 5 6 3" xfId="41559" xr:uid="{9A7F04C5-F618-48C4-ADE1-F2A4E5C81F00}"/>
    <cellStyle name="Comma 3 3 4 3 5 7" xfId="14512" xr:uid="{1BBC2825-7DF1-410F-B1D6-DAF52688E30C}"/>
    <cellStyle name="Comma 3 3 4 3 5 7 2" xfId="44185" xr:uid="{8EA92971-0299-47B6-AE98-304D8FFD2BAE}"/>
    <cellStyle name="Comma 3 3 4 3 5 8" xfId="57575" xr:uid="{B90903A1-AD69-43D7-912B-755BE2BB4D44}"/>
    <cellStyle name="Comma 3 3 4 3 5 9" xfId="60202" xr:uid="{12903FF6-0141-4D22-A775-02C32C8D6B3F}"/>
    <cellStyle name="Comma 3 3 4 3 6" xfId="1134" xr:uid="{48F863CF-8DF4-40C9-B162-B6DA56193189}"/>
    <cellStyle name="Comma 3 3 4 3 6 10" xfId="20571" xr:uid="{ED7FF4AC-075F-43D9-8D24-1AAA346503F9}"/>
    <cellStyle name="Comma 3 3 4 3 6 2" xfId="6387" xr:uid="{C56B6566-177B-449C-A1A3-7535FA8DD7EB}"/>
    <cellStyle name="Comma 3 3 4 3 6 2 2" xfId="17945" xr:uid="{4DA37B8E-7595-4300-8702-A63F4EDC8ABE}"/>
    <cellStyle name="Comma 3 3 4 3 6 2 2 2" xfId="47352" xr:uid="{C40F09B2-BDD0-410C-96E1-20B27271D604}"/>
    <cellStyle name="Comma 3 3 4 3 6 2 2 3" xfId="28449" xr:uid="{9B1D31F0-9ED8-4FD5-B51E-7471AAAC4528}"/>
    <cellStyle name="Comma 3 3 4 3 6 2 3" xfId="33962" xr:uid="{8713037C-47C6-465E-8D42-42CBCF8A2200}"/>
    <cellStyle name="Comma 3 3 4 3 6 2 4" xfId="23197" xr:uid="{6411ABF1-018E-4EAC-BCB9-8CC760E31F74}"/>
    <cellStyle name="Comma 3 3 4 3 6 3" xfId="3762" xr:uid="{A976C92C-FE85-45A3-87F2-751752A44400}"/>
    <cellStyle name="Comma 3 3 4 3 6 3 2" xfId="49978" xr:uid="{9B3AF6B7-6D6B-43E5-8D67-1296F357A5A8}"/>
    <cellStyle name="Comma 3 3 4 3 6 3 3" xfId="36588" xr:uid="{5805C6CC-F322-4577-B2AC-49F217B94CA0}"/>
    <cellStyle name="Comma 3 3 4 3 6 3 4" xfId="25823" xr:uid="{FBDE0107-1CE2-4DC3-A1C4-7DF11EB93204}"/>
    <cellStyle name="Comma 3 3 4 3 6 4" xfId="9013" xr:uid="{5C90B237-CA6D-46B2-928A-3703B2715D3B}"/>
    <cellStyle name="Comma 3 3 4 3 6 4 2" xfId="52604" xr:uid="{461E6B14-2C69-4E4F-893D-C1738B160DFB}"/>
    <cellStyle name="Comma 3 3 4 3 6 4 3" xfId="39214" xr:uid="{79E2A932-D9BA-4B84-9A0B-35ED27EBD791}"/>
    <cellStyle name="Comma 3 3 4 3 6 5" xfId="11639" xr:uid="{1DE53059-9BDB-4C88-B2D8-610BE9DD132F}"/>
    <cellStyle name="Comma 3 3 4 3 6 5 2" xfId="55229" xr:uid="{9CA6623B-B9F7-4600-A425-423855815172}"/>
    <cellStyle name="Comma 3 3 4 3 6 5 3" xfId="41839" xr:uid="{EFD67E05-7E28-4CA0-9376-EF7A9EC2CDEE}"/>
    <cellStyle name="Comma 3 3 4 3 6 6" xfId="14792" xr:uid="{D141BEAD-E796-48D0-ACE8-752625D880D5}"/>
    <cellStyle name="Comma 3 3 4 3 6 6 2" xfId="44465" xr:uid="{74B4B4CB-9F89-45E7-8A39-4A0F8E070AF6}"/>
    <cellStyle name="Comma 3 3 4 3 6 7" xfId="57855" xr:uid="{1870B043-84CB-4230-B400-4E2EEDCBF546}"/>
    <cellStyle name="Comma 3 3 4 3 6 8" xfId="60482" xr:uid="{3BFF68BF-F096-4657-B235-62624BBA16F9}"/>
    <cellStyle name="Comma 3 3 4 3 6 9" xfId="31075" xr:uid="{163586CB-3AD9-4987-9A3E-0B40B86B6EAF}"/>
    <cellStyle name="Comma 3 3 4 3 7" xfId="1397" xr:uid="{031BDBDC-6B09-47F9-BFC2-1282450CA7C0}"/>
    <cellStyle name="Comma 3 3 4 3 7 10" xfId="20833" xr:uid="{9C5289C7-98E4-4E3A-80EF-2041C459E19B}"/>
    <cellStyle name="Comma 3 3 4 3 7 2" xfId="6649" xr:uid="{340F6892-ED1B-4456-8DE6-954F73DA6224}"/>
    <cellStyle name="Comma 3 3 4 3 7 2 2" xfId="18207" xr:uid="{D9F781BD-526D-4507-B7BF-83DB65A6559D}"/>
    <cellStyle name="Comma 3 3 4 3 7 2 2 2" xfId="47614" xr:uid="{5F8D5A50-F790-4A09-B9BC-F2E8F26F642D}"/>
    <cellStyle name="Comma 3 3 4 3 7 2 2 3" xfId="28711" xr:uid="{E920DA70-D95B-4015-9242-013920C3AB52}"/>
    <cellStyle name="Comma 3 3 4 3 7 2 3" xfId="34224" xr:uid="{EE250CA0-B1D5-4A94-8E85-827932306656}"/>
    <cellStyle name="Comma 3 3 4 3 7 2 4" xfId="23459" xr:uid="{633084C2-F490-4D4A-9FEC-55FE7D7104C6}"/>
    <cellStyle name="Comma 3 3 4 3 7 3" xfId="4024" xr:uid="{EC47226B-EE91-4BF9-A22E-241B0BDFBF58}"/>
    <cellStyle name="Comma 3 3 4 3 7 3 2" xfId="50240" xr:uid="{5ABD6488-5580-4290-AEC1-73CF0AA7A500}"/>
    <cellStyle name="Comma 3 3 4 3 7 3 3" xfId="36850" xr:uid="{75CFD185-4572-4628-8CDB-1E824D377EBB}"/>
    <cellStyle name="Comma 3 3 4 3 7 3 4" xfId="26085" xr:uid="{1B7AB35C-5307-41F9-A04C-8E1D6F6D98A9}"/>
    <cellStyle name="Comma 3 3 4 3 7 4" xfId="9275" xr:uid="{015AB8FE-6CA4-490E-9AE4-5F5300183A65}"/>
    <cellStyle name="Comma 3 3 4 3 7 4 2" xfId="52866" xr:uid="{088B1973-D90B-4C09-B8A5-53A2F8FB1E59}"/>
    <cellStyle name="Comma 3 3 4 3 7 4 3" xfId="39476" xr:uid="{47E905A4-5278-4FC2-8F10-6425A168E41D}"/>
    <cellStyle name="Comma 3 3 4 3 7 5" xfId="11901" xr:uid="{1E6D94B0-F66A-4347-8292-ABBAEDDBB913}"/>
    <cellStyle name="Comma 3 3 4 3 7 5 2" xfId="55491" xr:uid="{FC052FCD-DF5C-4509-A269-4BF63F0F2721}"/>
    <cellStyle name="Comma 3 3 4 3 7 5 3" xfId="42101" xr:uid="{87BB10C2-79C4-4B22-A823-C1E68FD962B6}"/>
    <cellStyle name="Comma 3 3 4 3 7 6" xfId="15054" xr:uid="{4DFD694D-CF06-4725-A0B6-B9BD272FAA4D}"/>
    <cellStyle name="Comma 3 3 4 3 7 6 2" xfId="44727" xr:uid="{B72D1BE9-1CA9-4EDB-839E-6D80D3F7E5A3}"/>
    <cellStyle name="Comma 3 3 4 3 7 7" xfId="58117" xr:uid="{F32CD90F-53B3-48C7-9331-27A80E9163FA}"/>
    <cellStyle name="Comma 3 3 4 3 7 8" xfId="60744" xr:uid="{552155CC-C460-46BA-AE33-DF0F49995DE2}"/>
    <cellStyle name="Comma 3 3 4 3 7 9" xfId="31337" xr:uid="{B800C629-56E9-4CF9-A5D6-B03AED2A2EDF}"/>
    <cellStyle name="Comma 3 3 4 3 8" xfId="2440" xr:uid="{3A71F1BA-2378-42A9-9E1C-55A065FEB6DA}"/>
    <cellStyle name="Comma 3 3 4 3 8 10" xfId="21875" xr:uid="{5C93C882-203B-4E9A-AB38-961157227707}"/>
    <cellStyle name="Comma 3 3 4 3 8 2" xfId="7691" xr:uid="{AD413E6A-8670-4545-BDAB-6D6C1E1DE2CF}"/>
    <cellStyle name="Comma 3 3 4 3 8 2 2" xfId="19249" xr:uid="{45B42B28-1751-402B-81B3-89CC1C86F0EC}"/>
    <cellStyle name="Comma 3 3 4 3 8 2 2 2" xfId="48656" xr:uid="{6726D88A-D734-461F-B1F7-1E57C77858E6}"/>
    <cellStyle name="Comma 3 3 4 3 8 2 2 3" xfId="29753" xr:uid="{58C126A2-EB46-4A9A-AB65-803BD45963F8}"/>
    <cellStyle name="Comma 3 3 4 3 8 2 3" xfId="35266" xr:uid="{3D8FDFDD-CD8B-42E1-9017-022B0E55AA09}"/>
    <cellStyle name="Comma 3 3 4 3 8 2 4" xfId="24501" xr:uid="{0DEF28AF-98C8-4D59-ABAB-578B1DA50FA0}"/>
    <cellStyle name="Comma 3 3 4 3 8 3" xfId="5066" xr:uid="{1F4DC38C-5DFC-40BF-A2A9-642EC1AF87FB}"/>
    <cellStyle name="Comma 3 3 4 3 8 3 2" xfId="51282" xr:uid="{ED089FEE-D451-4A96-8B14-CFAD43820720}"/>
    <cellStyle name="Comma 3 3 4 3 8 3 3" xfId="37892" xr:uid="{FDBA4B16-BFD2-4362-96F5-EA9306644D22}"/>
    <cellStyle name="Comma 3 3 4 3 8 3 4" xfId="27127" xr:uid="{C5D593BF-4176-4451-9156-7F9FE147FFE9}"/>
    <cellStyle name="Comma 3 3 4 3 8 4" xfId="10317" xr:uid="{B82B2B81-C576-4C80-A812-77E67B54F6D4}"/>
    <cellStyle name="Comma 3 3 4 3 8 4 2" xfId="53908" xr:uid="{E924AC22-B5C4-47AF-A574-EE02AC840548}"/>
    <cellStyle name="Comma 3 3 4 3 8 4 3" xfId="40518" xr:uid="{DE4F8B61-3014-4239-A11F-F202BB23B969}"/>
    <cellStyle name="Comma 3 3 4 3 8 5" xfId="12943" xr:uid="{D3CE5B70-858E-4A13-9DDF-148699528184}"/>
    <cellStyle name="Comma 3 3 4 3 8 5 2" xfId="56533" xr:uid="{1083E347-0CE0-4D7E-A968-ECFB0EFB1064}"/>
    <cellStyle name="Comma 3 3 4 3 8 5 3" xfId="43143" xr:uid="{DE0CF8B9-ABE6-4F51-A45E-6CD9E3C4FB93}"/>
    <cellStyle name="Comma 3 3 4 3 8 6" xfId="16096" xr:uid="{DAEAB93D-20DD-4FB3-B8FC-CBEE2938CC71}"/>
    <cellStyle name="Comma 3 3 4 3 8 6 2" xfId="45769" xr:uid="{C69DC407-7049-458D-98C0-00C14004FF55}"/>
    <cellStyle name="Comma 3 3 4 3 8 7" xfId="59159" xr:uid="{29C77E4E-A231-4BB2-995C-DEC5BE221657}"/>
    <cellStyle name="Comma 3 3 4 3 8 8" xfId="61786" xr:uid="{4D157DDD-F97A-436A-8558-6FB77A8E0B16}"/>
    <cellStyle name="Comma 3 3 4 3 8 9" xfId="32379" xr:uid="{625F2052-15D7-424A-AFFD-C6C6CEFA5B7B}"/>
    <cellStyle name="Comma 3 3 4 3 9" xfId="5327" xr:uid="{E8C1B950-BDD1-449E-9338-34F9C3F719DB}"/>
    <cellStyle name="Comma 3 3 4 3 9 2" xfId="16885" xr:uid="{045345C7-91C9-4B7E-9B22-5BAE78883685}"/>
    <cellStyle name="Comma 3 3 4 3 9 2 2" xfId="46031" xr:uid="{EFA05EEE-0E0A-4D63-9C24-B14E70C1CD59}"/>
    <cellStyle name="Comma 3 3 4 3 9 2 3" xfId="27389" xr:uid="{C4151376-B2B7-45AF-8237-1515A80063D0}"/>
    <cellStyle name="Comma 3 3 4 3 9 3" xfId="13732" xr:uid="{470002E0-DAFF-48C7-A3CD-567B3E385407}"/>
    <cellStyle name="Comma 3 3 4 3 9 3 2" xfId="32641" xr:uid="{BE8C156A-952B-4384-ACC3-F6E7066DDAB1}"/>
    <cellStyle name="Comma 3 3 4 3 9 4" xfId="22137" xr:uid="{07042A50-479B-44FD-93F2-D8C1AAE27919}"/>
    <cellStyle name="Comma 3 3 4 4" xfId="89" xr:uid="{00000000-0005-0000-0000-000075010000}"/>
    <cellStyle name="Comma 3 3 4 4 10" xfId="2718" xr:uid="{A157327C-9A5B-4A81-8B82-EFFA9D83DDF8}"/>
    <cellStyle name="Comma 3 3 4 4 10 2" xfId="16373" xr:uid="{010B62A8-EDBC-4826-9169-B80FE479E2C6}"/>
    <cellStyle name="Comma 3 3 4 4 10 2 2" xfId="46308" xr:uid="{84F8A056-9D5C-49E4-A06C-30B75705CDA7}"/>
    <cellStyle name="Comma 3 3 4 4 10 3" xfId="32918" xr:uid="{7C2F9871-8BEA-4774-9A17-A2039940B522}"/>
    <cellStyle name="Comma 3 3 4 4 10 4" xfId="24779" xr:uid="{1FC90BA6-43D6-4359-89FA-5D21C490E1D9}"/>
    <cellStyle name="Comma 3 3 4 4 11" xfId="7969" xr:uid="{0BC5A65C-3F2E-4A17-BC5C-14D32FD19B2B}"/>
    <cellStyle name="Comma 3 3 4 4 11 2" xfId="48934" xr:uid="{72ED324D-2BD0-4473-987A-1F94E06AC866}"/>
    <cellStyle name="Comma 3 3 4 4 11 3" xfId="35544" xr:uid="{DA4FC35F-BC5D-4AB2-AB91-F2D04938192A}"/>
    <cellStyle name="Comma 3 3 4 4 12" xfId="10595" xr:uid="{B05F83F2-DD19-425F-A137-801BD198713E}"/>
    <cellStyle name="Comma 3 3 4 4 12 2" xfId="51560" xr:uid="{B46A82C5-8ECA-4F03-9840-785913D9462C}"/>
    <cellStyle name="Comma 3 3 4 4 12 3" xfId="38170" xr:uid="{FE6F8427-AD7C-4BA7-BF07-917A5F3D6D50}"/>
    <cellStyle name="Comma 3 3 4 4 13" xfId="13220" xr:uid="{05ADE698-35DA-4E53-9C6D-0A674C93A1FC}"/>
    <cellStyle name="Comma 3 3 4 4 13 2" xfId="54185" xr:uid="{76490F1F-EF5A-4F34-98D1-424B655343CD}"/>
    <cellStyle name="Comma 3 3 4 4 13 3" xfId="40795" xr:uid="{00A73AE3-8790-4971-9C64-F9F28375E69B}"/>
    <cellStyle name="Comma 3 3 4 4 14" xfId="43421" xr:uid="{B42BCFDF-80BE-44C7-ADAA-BFAB8C9864C5}"/>
    <cellStyle name="Comma 3 3 4 4 15" xfId="56811" xr:uid="{1E4D58AC-FEB0-4D92-9B66-74694FBC479E}"/>
    <cellStyle name="Comma 3 3 4 4 16" xfId="59438" xr:uid="{7E643770-85B1-4050-B3DE-88166EA84297}"/>
    <cellStyle name="Comma 3 3 4 4 17" xfId="30031" xr:uid="{0734A669-ECE9-48B2-9B4E-5F1AB490C709}"/>
    <cellStyle name="Comma 3 3 4 4 18" xfId="19527" xr:uid="{ADC80437-96D2-44E5-BD28-12157304B46C}"/>
    <cellStyle name="Comma 3 3 4 4 2" xfId="227" xr:uid="{00000000-0005-0000-0000-000076010000}"/>
    <cellStyle name="Comma 3 3 4 4 2 10" xfId="8107" xr:uid="{283CAF15-30F1-4121-8043-02DA585777C5}"/>
    <cellStyle name="Comma 3 3 4 4 2 10 2" xfId="49072" xr:uid="{A83AE6C5-9951-4744-AAAE-489FD1A25FF1}"/>
    <cellStyle name="Comma 3 3 4 4 2 10 3" xfId="35682" xr:uid="{B627B578-E569-4ED0-AAC6-6C65560B424E}"/>
    <cellStyle name="Comma 3 3 4 4 2 11" xfId="10733" xr:uid="{2B3C9347-A0CE-4EF2-8343-705C14241C76}"/>
    <cellStyle name="Comma 3 3 4 4 2 11 2" xfId="51698" xr:uid="{22BA2363-1C13-49B1-BE4A-31FFE4AFD50E}"/>
    <cellStyle name="Comma 3 3 4 4 2 11 3" xfId="38308" xr:uid="{454FFC56-8345-47AD-A392-8CED2B3D3EB2}"/>
    <cellStyle name="Comma 3 3 4 4 2 12" xfId="13358" xr:uid="{986A5871-1106-4641-BC78-37AD1DE2C3C8}"/>
    <cellStyle name="Comma 3 3 4 4 2 12 2" xfId="54323" xr:uid="{FF18ED9D-2DFD-46F3-A4E3-9070B9C84CDC}"/>
    <cellStyle name="Comma 3 3 4 4 2 12 3" xfId="40933" xr:uid="{1E0CC0D6-3119-4B58-8EA6-B5AFA3466C40}"/>
    <cellStyle name="Comma 3 3 4 4 2 13" xfId="43559" xr:uid="{402AAA45-5371-48A5-AF30-A39D1C21C3EB}"/>
    <cellStyle name="Comma 3 3 4 4 2 14" xfId="56949" xr:uid="{5B083028-7223-4194-BEE7-2B4970338B79}"/>
    <cellStyle name="Comma 3 3 4 4 2 15" xfId="59576" xr:uid="{C050761F-ADD0-4832-9191-BEAA9F843BEC}"/>
    <cellStyle name="Comma 3 3 4 4 2 16" xfId="30169" xr:uid="{B2240CBA-D831-4705-AA96-2FB7D4080270}"/>
    <cellStyle name="Comma 3 3 4 4 2 17" xfId="19665" xr:uid="{6E97E602-C896-4512-8CA8-0BF244415E46}"/>
    <cellStyle name="Comma 3 3 4 4 2 2" xfId="488" xr:uid="{00000000-0005-0000-0000-000077010000}"/>
    <cellStyle name="Comma 3 3 4 4 2 2 10" xfId="30429" xr:uid="{4499DAD8-9C81-469D-BAC9-F652FD8C37EE}"/>
    <cellStyle name="Comma 3 3 4 4 2 2 11" xfId="19925" xr:uid="{875D2AD9-44AA-497A-9C6C-9E999894B163}"/>
    <cellStyle name="Comma 3 3 4 4 2 2 2" xfId="1811" xr:uid="{592294B8-A3EE-4760-A1EE-B419ABC75460}"/>
    <cellStyle name="Comma 3 3 4 4 2 2 2 10" xfId="21247" xr:uid="{4A234EE1-A560-4E93-9471-7F9A560F4C69}"/>
    <cellStyle name="Comma 3 3 4 4 2 2 2 2" xfId="7063" xr:uid="{0BD19899-21D5-490F-BB23-2B328C368163}"/>
    <cellStyle name="Comma 3 3 4 4 2 2 2 2 2" xfId="18621" xr:uid="{CB7D9A02-68A8-49CD-B0C1-7314CDF454AA}"/>
    <cellStyle name="Comma 3 3 4 4 2 2 2 2 2 2" xfId="48028" xr:uid="{2D29FF6F-1716-4D3F-9D81-522FCFB23123}"/>
    <cellStyle name="Comma 3 3 4 4 2 2 2 2 2 3" xfId="29125" xr:uid="{0D77BFF9-93CE-48E6-8303-AAE864F4DE61}"/>
    <cellStyle name="Comma 3 3 4 4 2 2 2 2 3" xfId="34638" xr:uid="{DE4B321B-7A2C-4CD3-98E5-3048AA01F8C7}"/>
    <cellStyle name="Comma 3 3 4 4 2 2 2 2 4" xfId="23873" xr:uid="{0936D215-5D64-4A3A-84B5-D749CF40ECC0}"/>
    <cellStyle name="Comma 3 3 4 4 2 2 2 3" xfId="4438" xr:uid="{5DB94594-1377-4A74-A3DE-71C225EB08AC}"/>
    <cellStyle name="Comma 3 3 4 4 2 2 2 3 2" xfId="50654" xr:uid="{886533B2-340E-4B3B-B5D7-FA4C48314718}"/>
    <cellStyle name="Comma 3 3 4 4 2 2 2 3 3" xfId="37264" xr:uid="{195BFFC3-7006-4ECC-A087-4C6C8D776ED8}"/>
    <cellStyle name="Comma 3 3 4 4 2 2 2 3 4" xfId="26499" xr:uid="{A54F6798-DD39-4DAB-838A-639915A570A3}"/>
    <cellStyle name="Comma 3 3 4 4 2 2 2 4" xfId="9689" xr:uid="{7BC2118C-6B6E-4041-A642-007BC49328AE}"/>
    <cellStyle name="Comma 3 3 4 4 2 2 2 4 2" xfId="53280" xr:uid="{18BB18F7-C41D-4DD9-81D9-B4D300B3A606}"/>
    <cellStyle name="Comma 3 3 4 4 2 2 2 4 3" xfId="39890" xr:uid="{7EED2B07-1E91-441C-9357-B6DBB5B8E2FF}"/>
    <cellStyle name="Comma 3 3 4 4 2 2 2 5" xfId="12315" xr:uid="{9D116813-4E8F-45B9-99B6-E5BADC453D2A}"/>
    <cellStyle name="Comma 3 3 4 4 2 2 2 5 2" xfId="55905" xr:uid="{BA621FBE-663A-4877-822B-D9F6278892DB}"/>
    <cellStyle name="Comma 3 3 4 4 2 2 2 5 3" xfId="42515" xr:uid="{A0DD1F66-47CA-44E2-8FA9-5655DBE760BC}"/>
    <cellStyle name="Comma 3 3 4 4 2 2 2 6" xfId="15468" xr:uid="{DC4CCD3C-0E87-49E3-A409-1584D5A1F498}"/>
    <cellStyle name="Comma 3 3 4 4 2 2 2 6 2" xfId="45141" xr:uid="{EBF94469-CC8F-40F4-A028-29F4910133E4}"/>
    <cellStyle name="Comma 3 3 4 4 2 2 2 7" xfId="58531" xr:uid="{758DE6FE-3D72-4E9A-930A-F8C872EA5CC9}"/>
    <cellStyle name="Comma 3 3 4 4 2 2 2 8" xfId="61158" xr:uid="{0985F16C-9F24-4D1D-B084-0090B17D5E98}"/>
    <cellStyle name="Comma 3 3 4 4 2 2 2 9" xfId="31751" xr:uid="{C71C3BFD-7381-47D6-B2BC-EC8AB39D7975}"/>
    <cellStyle name="Comma 3 3 4 4 2 2 3" xfId="5741" xr:uid="{6D0B5C81-54EC-4F3E-9CA3-49E0798CD8F4}"/>
    <cellStyle name="Comma 3 3 4 4 2 2 3 2" xfId="17299" xr:uid="{7F334E3B-D766-4073-8C0B-C96C7133BD1C}"/>
    <cellStyle name="Comma 3 3 4 4 2 2 3 2 2" xfId="46706" xr:uid="{D8B2BA05-B7A7-4543-97C2-DA690320A06C}"/>
    <cellStyle name="Comma 3 3 4 4 2 2 3 2 3" xfId="27803" xr:uid="{78E1233B-6832-4EAA-BC65-1E208E1F4084}"/>
    <cellStyle name="Comma 3 3 4 4 2 2 3 3" xfId="14146" xr:uid="{D745429B-1B32-4F72-984A-7E5B336E1B40}"/>
    <cellStyle name="Comma 3 3 4 4 2 2 3 3 2" xfId="33316" xr:uid="{A7152180-C769-4B81-8439-5B7FAE046409}"/>
    <cellStyle name="Comma 3 3 4 4 2 2 3 4" xfId="22551" xr:uid="{FE5376FF-AE40-477F-B115-A6BA4E5055E9}"/>
    <cellStyle name="Comma 3 3 4 4 2 2 4" xfId="3116" xr:uid="{16255D28-4EF9-416F-ABC5-286B88387E5D}"/>
    <cellStyle name="Comma 3 3 4 4 2 2 4 2" xfId="16771" xr:uid="{84A9D252-BC53-4875-AFE6-09E39D3B0CEF}"/>
    <cellStyle name="Comma 3 3 4 4 2 2 4 2 2" xfId="49332" xr:uid="{F529D3F1-4603-4E12-AF43-B96B63D45E03}"/>
    <cellStyle name="Comma 3 3 4 4 2 2 4 3" xfId="35942" xr:uid="{BC54013E-000B-41DD-9DFA-E7D1BB725C49}"/>
    <cellStyle name="Comma 3 3 4 4 2 2 4 4" xfId="25177" xr:uid="{0DA9BDAD-AD20-4FD0-BA43-9F5969585B25}"/>
    <cellStyle name="Comma 3 3 4 4 2 2 5" xfId="8367" xr:uid="{E52BB96F-E56E-4218-A157-4F6743F7C870}"/>
    <cellStyle name="Comma 3 3 4 4 2 2 5 2" xfId="51958" xr:uid="{1763235B-9CC2-4D0E-9731-2471A1C15454}"/>
    <cellStyle name="Comma 3 3 4 4 2 2 5 3" xfId="38568" xr:uid="{FD422C40-C305-4D9D-B2A0-461D4D56C5DC}"/>
    <cellStyle name="Comma 3 3 4 4 2 2 6" xfId="10993" xr:uid="{8706A4F9-0873-44B9-95FA-5EAE1958EB26}"/>
    <cellStyle name="Comma 3 3 4 4 2 2 6 2" xfId="54583" xr:uid="{541DFB90-93C0-4712-8FF0-9A87DCC1623F}"/>
    <cellStyle name="Comma 3 3 4 4 2 2 6 3" xfId="41193" xr:uid="{E4082578-ACB6-4E36-A3FA-B0C7CEB69A28}"/>
    <cellStyle name="Comma 3 3 4 4 2 2 7" xfId="13618" xr:uid="{9AFCE702-92A2-4500-8EAC-E272DED23275}"/>
    <cellStyle name="Comma 3 3 4 4 2 2 7 2" xfId="43819" xr:uid="{8C51B45D-F943-49C8-929A-A312A85C265B}"/>
    <cellStyle name="Comma 3 3 4 4 2 2 8" xfId="57209" xr:uid="{E85AB934-E1C6-41CF-8603-0693367A662C}"/>
    <cellStyle name="Comma 3 3 4 4 2 2 9" xfId="59836" xr:uid="{DBEA0150-EA13-45A4-99C0-06F1B8A45006}"/>
    <cellStyle name="Comma 3 3 4 4 2 3" xfId="748" xr:uid="{00000000-0005-0000-0000-000078010000}"/>
    <cellStyle name="Comma 3 3 4 4 2 3 10" xfId="30689" xr:uid="{F4D9EBC9-C089-401D-BD90-66A4F565290F}"/>
    <cellStyle name="Comma 3 3 4 4 2 3 11" xfId="20185" xr:uid="{43C35BA3-251D-4B77-8915-1B72A05B6DF0}"/>
    <cellStyle name="Comma 3 3 4 4 2 3 2" xfId="2071" xr:uid="{A9C95FED-65A0-4372-88C9-EA8E382BD039}"/>
    <cellStyle name="Comma 3 3 4 4 2 3 2 10" xfId="21507" xr:uid="{9C50E786-FFCF-49DB-ADC7-FF28B3330B9A}"/>
    <cellStyle name="Comma 3 3 4 4 2 3 2 2" xfId="7323" xr:uid="{76161293-74BE-431C-BE73-72CA491562F9}"/>
    <cellStyle name="Comma 3 3 4 4 2 3 2 2 2" xfId="18881" xr:uid="{FD674695-645B-4A5B-9520-6FE854199AC6}"/>
    <cellStyle name="Comma 3 3 4 4 2 3 2 2 2 2" xfId="48288" xr:uid="{EC876450-3A27-4204-9BF7-EE2A434BAD75}"/>
    <cellStyle name="Comma 3 3 4 4 2 3 2 2 2 3" xfId="29385" xr:uid="{097CDBCA-11B7-4A92-A022-24FD8CA3882B}"/>
    <cellStyle name="Comma 3 3 4 4 2 3 2 2 3" xfId="34898" xr:uid="{E2934634-C1C7-4574-8B48-621D725773B2}"/>
    <cellStyle name="Comma 3 3 4 4 2 3 2 2 4" xfId="24133" xr:uid="{B60F01D9-DA77-433E-A23A-FAB92580193D}"/>
    <cellStyle name="Comma 3 3 4 4 2 3 2 3" xfId="4698" xr:uid="{DBC6393D-0720-4DA9-B63F-EFDAB7045D80}"/>
    <cellStyle name="Comma 3 3 4 4 2 3 2 3 2" xfId="50914" xr:uid="{74E502CB-C819-47E8-9EC0-262B991CF6F8}"/>
    <cellStyle name="Comma 3 3 4 4 2 3 2 3 3" xfId="37524" xr:uid="{A1C6A34D-9F98-4880-AF48-70BA06B22716}"/>
    <cellStyle name="Comma 3 3 4 4 2 3 2 3 4" xfId="26759" xr:uid="{C0BFDA3B-74F0-4919-8BC6-70E324716D35}"/>
    <cellStyle name="Comma 3 3 4 4 2 3 2 4" xfId="9949" xr:uid="{DEA82DB0-0018-454B-9034-7584D6FED400}"/>
    <cellStyle name="Comma 3 3 4 4 2 3 2 4 2" xfId="53540" xr:uid="{67B8E10F-BDF0-41B9-8452-ADB09E10DD3F}"/>
    <cellStyle name="Comma 3 3 4 4 2 3 2 4 3" xfId="40150" xr:uid="{C6BF6C68-D3A1-48ED-B02F-12C981A9078D}"/>
    <cellStyle name="Comma 3 3 4 4 2 3 2 5" xfId="12575" xr:uid="{0E9022C4-CD26-4614-AC33-014EB9BB3A32}"/>
    <cellStyle name="Comma 3 3 4 4 2 3 2 5 2" xfId="56165" xr:uid="{A629DD5E-AB53-4559-8CB7-86B8069DC8B3}"/>
    <cellStyle name="Comma 3 3 4 4 2 3 2 5 3" xfId="42775" xr:uid="{1D76594B-38CA-4317-B165-6695E6B437B1}"/>
    <cellStyle name="Comma 3 3 4 4 2 3 2 6" xfId="15728" xr:uid="{A8DB7D1A-9541-4EAC-900E-C02BBCBF2DC0}"/>
    <cellStyle name="Comma 3 3 4 4 2 3 2 6 2" xfId="45401" xr:uid="{DC94914E-EA3F-449D-8FFC-5B216297EEC0}"/>
    <cellStyle name="Comma 3 3 4 4 2 3 2 7" xfId="58791" xr:uid="{A1DD42DD-E6EA-4AD5-BA2B-6C6838A82FFB}"/>
    <cellStyle name="Comma 3 3 4 4 2 3 2 8" xfId="61418" xr:uid="{27D27BEA-1F71-4918-ADBB-5404084A50C3}"/>
    <cellStyle name="Comma 3 3 4 4 2 3 2 9" xfId="32011" xr:uid="{17D1453B-7D45-411E-9FE0-ACFCDDAE7C59}"/>
    <cellStyle name="Comma 3 3 4 4 2 3 3" xfId="6001" xr:uid="{E02C5FC4-483D-40EC-AA9A-87D5C7994B16}"/>
    <cellStyle name="Comma 3 3 4 4 2 3 3 2" xfId="17559" xr:uid="{378E5884-AC46-4DEA-8D7A-234FCDDD06E2}"/>
    <cellStyle name="Comma 3 3 4 4 2 3 3 2 2" xfId="46966" xr:uid="{0F047040-46EE-49D5-94C8-F3DF38E40149}"/>
    <cellStyle name="Comma 3 3 4 4 2 3 3 2 3" xfId="28063" xr:uid="{397F3481-6929-4D11-8722-37699AC91972}"/>
    <cellStyle name="Comma 3 3 4 4 2 3 3 3" xfId="33576" xr:uid="{B45FB662-0603-49A3-A760-14074202C4AD}"/>
    <cellStyle name="Comma 3 3 4 4 2 3 3 4" xfId="22811" xr:uid="{5CBFA496-4700-4674-B8BE-3B8BD06B3F85}"/>
    <cellStyle name="Comma 3 3 4 4 2 3 4" xfId="3376" xr:uid="{D9385437-9795-4DDE-B6E4-FA98BD67CEE5}"/>
    <cellStyle name="Comma 3 3 4 4 2 3 4 2" xfId="49592" xr:uid="{74A1E703-E3CA-4DD8-A823-283072A75AF0}"/>
    <cellStyle name="Comma 3 3 4 4 2 3 4 3" xfId="36202" xr:uid="{B757F020-BF1C-4BC9-819D-FA0C28D2119C}"/>
    <cellStyle name="Comma 3 3 4 4 2 3 4 4" xfId="25437" xr:uid="{92AF2C98-8351-4902-81ED-273132E14AEF}"/>
    <cellStyle name="Comma 3 3 4 4 2 3 5" xfId="8627" xr:uid="{160F7A89-4D52-40E7-A303-F28F5AF6E9EF}"/>
    <cellStyle name="Comma 3 3 4 4 2 3 5 2" xfId="52218" xr:uid="{18B30C72-4A7A-4738-878C-40A5586B0116}"/>
    <cellStyle name="Comma 3 3 4 4 2 3 5 3" xfId="38828" xr:uid="{3626FC9C-8D29-4A55-B657-30849BDDBE45}"/>
    <cellStyle name="Comma 3 3 4 4 2 3 6" xfId="11253" xr:uid="{C4D85E84-7490-4154-B3E2-0D52F3A3DB17}"/>
    <cellStyle name="Comma 3 3 4 4 2 3 6 2" xfId="54843" xr:uid="{0FA89867-445B-44EB-8772-0E114320C4E9}"/>
    <cellStyle name="Comma 3 3 4 4 2 3 6 3" xfId="41453" xr:uid="{19BDA4A6-5B97-463B-AFE9-71BEDC11DEFC}"/>
    <cellStyle name="Comma 3 3 4 4 2 3 7" xfId="14406" xr:uid="{3E3576F3-A588-4C53-8945-AD3656CECCB1}"/>
    <cellStyle name="Comma 3 3 4 4 2 3 7 2" xfId="44079" xr:uid="{C5FA9570-9DDE-4F8D-8471-D56C18DE301A}"/>
    <cellStyle name="Comma 3 3 4 4 2 3 8" xfId="57469" xr:uid="{D5429819-6B74-41E0-8B32-C0051430D172}"/>
    <cellStyle name="Comma 3 3 4 4 2 3 9" xfId="60096" xr:uid="{DEBA1890-3573-47F8-9FB5-F425F5958576}"/>
    <cellStyle name="Comma 3 3 4 4 2 4" xfId="1008" xr:uid="{00000000-0005-0000-0000-000079010000}"/>
    <cellStyle name="Comma 3 3 4 4 2 4 10" xfId="30949" xr:uid="{0D09FD9E-ED45-4E36-98C3-0EBACBFB2FEB}"/>
    <cellStyle name="Comma 3 3 4 4 2 4 11" xfId="20445" xr:uid="{9EA6082A-9BF5-4646-A0CC-0AA44EC8B2C0}"/>
    <cellStyle name="Comma 3 3 4 4 2 4 2" xfId="2331" xr:uid="{CF99811D-CB80-4B33-859A-37942F7223EF}"/>
    <cellStyle name="Comma 3 3 4 4 2 4 2 10" xfId="21767" xr:uid="{C4D01220-2009-4560-B1D5-B6680937A0D6}"/>
    <cellStyle name="Comma 3 3 4 4 2 4 2 2" xfId="7583" xr:uid="{0751F846-AC3A-41FB-B909-3EC076A0250E}"/>
    <cellStyle name="Comma 3 3 4 4 2 4 2 2 2" xfId="19141" xr:uid="{81719CFD-DB65-4D27-96B4-AC60A989F445}"/>
    <cellStyle name="Comma 3 3 4 4 2 4 2 2 2 2" xfId="48548" xr:uid="{A3FEEFC7-8534-423B-A4E3-889AC0B3EBC2}"/>
    <cellStyle name="Comma 3 3 4 4 2 4 2 2 2 3" xfId="29645" xr:uid="{3BAC6A86-1293-4796-861D-304F2D14850F}"/>
    <cellStyle name="Comma 3 3 4 4 2 4 2 2 3" xfId="35158" xr:uid="{E7B21CE1-DC8C-401F-8D3A-0BE523BF8996}"/>
    <cellStyle name="Comma 3 3 4 4 2 4 2 2 4" xfId="24393" xr:uid="{DC8F28FC-7791-4E8F-84BC-3C6E7A1F0E96}"/>
    <cellStyle name="Comma 3 3 4 4 2 4 2 3" xfId="4958" xr:uid="{1F5B3DA2-7580-413B-B92B-7D9BA7493EEC}"/>
    <cellStyle name="Comma 3 3 4 4 2 4 2 3 2" xfId="51174" xr:uid="{2BC94D83-560B-4464-ADAB-F35BE8A7FA58}"/>
    <cellStyle name="Comma 3 3 4 4 2 4 2 3 3" xfId="37784" xr:uid="{ACC41EB8-C2C2-4B64-9DAF-3F940575D4E8}"/>
    <cellStyle name="Comma 3 3 4 4 2 4 2 3 4" xfId="27019" xr:uid="{4A4303D9-BC9A-4660-94EC-214FC99E5D14}"/>
    <cellStyle name="Comma 3 3 4 4 2 4 2 4" xfId="10209" xr:uid="{97889F79-8F4E-47A7-976A-FA930BDD1B76}"/>
    <cellStyle name="Comma 3 3 4 4 2 4 2 4 2" xfId="53800" xr:uid="{7BF447BC-94A5-47D9-B550-DD344F84F899}"/>
    <cellStyle name="Comma 3 3 4 4 2 4 2 4 3" xfId="40410" xr:uid="{D3AB9504-7D94-4AA1-85FB-130FF0F9C922}"/>
    <cellStyle name="Comma 3 3 4 4 2 4 2 5" xfId="12835" xr:uid="{7C142FD4-DE3A-4F78-8910-C4D31394D6F4}"/>
    <cellStyle name="Comma 3 3 4 4 2 4 2 5 2" xfId="56425" xr:uid="{B764C195-9A27-4C17-ACF3-6E119BC91111}"/>
    <cellStyle name="Comma 3 3 4 4 2 4 2 5 3" xfId="43035" xr:uid="{B7A86894-8951-4F20-9BAC-1E6A7C961CBA}"/>
    <cellStyle name="Comma 3 3 4 4 2 4 2 6" xfId="15988" xr:uid="{1A6C9B3A-CDC5-4319-B5BB-7D7997AC8FCF}"/>
    <cellStyle name="Comma 3 3 4 4 2 4 2 6 2" xfId="45661" xr:uid="{BDC526B5-F917-4FB7-9EB4-7E105EAEF14F}"/>
    <cellStyle name="Comma 3 3 4 4 2 4 2 7" xfId="59051" xr:uid="{6BC6B61D-A438-4B0E-8587-71F8C8D9BCA9}"/>
    <cellStyle name="Comma 3 3 4 4 2 4 2 8" xfId="61678" xr:uid="{8C480F25-0396-4AC5-A71F-1616FBC1C8E8}"/>
    <cellStyle name="Comma 3 3 4 4 2 4 2 9" xfId="32271" xr:uid="{0C9012EB-8A85-4E16-95B4-F5B7E4F79A2B}"/>
    <cellStyle name="Comma 3 3 4 4 2 4 3" xfId="6261" xr:uid="{D62B8D16-5043-4968-9C83-0CB9EEAA23F7}"/>
    <cellStyle name="Comma 3 3 4 4 2 4 3 2" xfId="17819" xr:uid="{DCEB89A0-5B3B-40EC-8E83-226FC13D653A}"/>
    <cellStyle name="Comma 3 3 4 4 2 4 3 2 2" xfId="47226" xr:uid="{5968ABFF-7331-469C-A633-97C179FCD01B}"/>
    <cellStyle name="Comma 3 3 4 4 2 4 3 2 3" xfId="28323" xr:uid="{E955A82A-CF1E-420F-A89E-E9C9784EE43E}"/>
    <cellStyle name="Comma 3 3 4 4 2 4 3 3" xfId="33836" xr:uid="{189D7361-4E05-4C31-ACE2-F56FEBBDA5A0}"/>
    <cellStyle name="Comma 3 3 4 4 2 4 3 4" xfId="23071" xr:uid="{9BA6CEC0-C656-470C-8745-78AF5F2C4769}"/>
    <cellStyle name="Comma 3 3 4 4 2 4 4" xfId="3636" xr:uid="{40B40261-0DE4-45FF-B2EC-6D24C11E95A7}"/>
    <cellStyle name="Comma 3 3 4 4 2 4 4 2" xfId="49852" xr:uid="{0DB9986E-2724-4404-A4A9-A23BB036D685}"/>
    <cellStyle name="Comma 3 3 4 4 2 4 4 3" xfId="36462" xr:uid="{BE2426FA-AAAB-41AC-AAE8-D50AFEFBDD42}"/>
    <cellStyle name="Comma 3 3 4 4 2 4 4 4" xfId="25697" xr:uid="{CF8D0FFE-2760-4A3D-B7E9-09BEB04CDA85}"/>
    <cellStyle name="Comma 3 3 4 4 2 4 5" xfId="8887" xr:uid="{2AABDAF0-0F48-4AB0-A782-52DA4E131200}"/>
    <cellStyle name="Comma 3 3 4 4 2 4 5 2" xfId="52478" xr:uid="{528B8F2F-1720-4A34-BA15-0E53AC7B093F}"/>
    <cellStyle name="Comma 3 3 4 4 2 4 5 3" xfId="39088" xr:uid="{0B1A6E4B-DAF5-4073-8425-984209F66C39}"/>
    <cellStyle name="Comma 3 3 4 4 2 4 6" xfId="11513" xr:uid="{8FBAFEFB-00C5-4F53-BD84-0D169F770234}"/>
    <cellStyle name="Comma 3 3 4 4 2 4 6 2" xfId="55103" xr:uid="{8F819D21-88F2-4495-A892-32DE029908F1}"/>
    <cellStyle name="Comma 3 3 4 4 2 4 6 3" xfId="41713" xr:uid="{7852DAD7-35C8-4267-BBD6-3B75514E25D7}"/>
    <cellStyle name="Comma 3 3 4 4 2 4 7" xfId="14666" xr:uid="{BA08629C-F014-4168-A85B-ED1F2C5D9AA1}"/>
    <cellStyle name="Comma 3 3 4 4 2 4 7 2" xfId="44339" xr:uid="{157C9621-7C77-47FB-830E-DB4602DD3AD8}"/>
    <cellStyle name="Comma 3 3 4 4 2 4 8" xfId="57729" xr:uid="{870243D3-DE6A-4C9E-892C-77126A1DA111}"/>
    <cellStyle name="Comma 3 3 4 4 2 4 9" xfId="60356" xr:uid="{CBF0E840-AA58-422F-AA62-C794C5C4F57A}"/>
    <cellStyle name="Comma 3 3 4 4 2 5" xfId="1288" xr:uid="{55205CA5-4F4D-420B-900D-6201135E2CD1}"/>
    <cellStyle name="Comma 3 3 4 4 2 5 10" xfId="20725" xr:uid="{FAD7740C-B833-4370-B0B0-A4E5CB9F75F1}"/>
    <cellStyle name="Comma 3 3 4 4 2 5 2" xfId="6541" xr:uid="{9B11D51C-5031-4DFC-AF15-8C4E88EFDF66}"/>
    <cellStyle name="Comma 3 3 4 4 2 5 2 2" xfId="18099" xr:uid="{503330BB-26EB-4AB5-96F2-58658F1F289C}"/>
    <cellStyle name="Comma 3 3 4 4 2 5 2 2 2" xfId="47506" xr:uid="{263947CF-41EC-45D1-B940-90639664815B}"/>
    <cellStyle name="Comma 3 3 4 4 2 5 2 2 3" xfId="28603" xr:uid="{1ED76129-9C07-4AC1-A08F-0F86133A1FD6}"/>
    <cellStyle name="Comma 3 3 4 4 2 5 2 3" xfId="34116" xr:uid="{255EE4D0-562F-45B3-B8ED-6F0FAEF54AE5}"/>
    <cellStyle name="Comma 3 3 4 4 2 5 2 4" xfId="23351" xr:uid="{D62F34B2-8ED7-4339-8348-CCE73E2410A4}"/>
    <cellStyle name="Comma 3 3 4 4 2 5 3" xfId="3916" xr:uid="{4A6CA22A-CB33-4D1E-942C-41C618AF60B9}"/>
    <cellStyle name="Comma 3 3 4 4 2 5 3 2" xfId="50132" xr:uid="{22737CAB-2FE4-47A3-8EAC-495F801DE530}"/>
    <cellStyle name="Comma 3 3 4 4 2 5 3 3" xfId="36742" xr:uid="{67D40526-E6B6-4B2C-B656-303271CB83ED}"/>
    <cellStyle name="Comma 3 3 4 4 2 5 3 4" xfId="25977" xr:uid="{A03F309B-00E0-494B-BE56-0E986B05B690}"/>
    <cellStyle name="Comma 3 3 4 4 2 5 4" xfId="9167" xr:uid="{1533CBA6-3A8C-41B9-8B84-D6DDBC3E62FA}"/>
    <cellStyle name="Comma 3 3 4 4 2 5 4 2" xfId="52758" xr:uid="{0C13891D-D452-4796-837A-2E7FCAF3A2E4}"/>
    <cellStyle name="Comma 3 3 4 4 2 5 4 3" xfId="39368" xr:uid="{271ABEC3-2F8B-45E9-BA87-46CE7F4CE2BB}"/>
    <cellStyle name="Comma 3 3 4 4 2 5 5" xfId="11793" xr:uid="{58BFC6C5-37FF-4B64-9E48-430DB455A86D}"/>
    <cellStyle name="Comma 3 3 4 4 2 5 5 2" xfId="55383" xr:uid="{79D09426-7DA8-4CA4-8A75-D5BFB14E2781}"/>
    <cellStyle name="Comma 3 3 4 4 2 5 5 3" xfId="41993" xr:uid="{0A261F37-3ED5-4CA6-82D9-30E6EBFC2599}"/>
    <cellStyle name="Comma 3 3 4 4 2 5 6" xfId="14946" xr:uid="{C4DBEC78-22C3-42C2-A8B3-7F0569F3DD93}"/>
    <cellStyle name="Comma 3 3 4 4 2 5 6 2" xfId="44619" xr:uid="{6094C9FB-9D3C-4AC9-9910-F9143BDAA4F8}"/>
    <cellStyle name="Comma 3 3 4 4 2 5 7" xfId="58009" xr:uid="{C480AEC4-311C-4AF2-8E19-EF7F88009D0B}"/>
    <cellStyle name="Comma 3 3 4 4 2 5 8" xfId="60636" xr:uid="{6FD106E7-BF68-4CBD-99CA-DE4CF9128578}"/>
    <cellStyle name="Comma 3 3 4 4 2 5 9" xfId="31229" xr:uid="{5010D5B5-9323-4560-A1FF-7B1B5ADA1EFA}"/>
    <cellStyle name="Comma 3 3 4 4 2 6" xfId="1551" xr:uid="{247E4C4D-DE02-4942-842D-42859E7A3D9F}"/>
    <cellStyle name="Comma 3 3 4 4 2 6 10" xfId="20987" xr:uid="{E32A8107-B892-4654-B3DE-F08FEB5C99F1}"/>
    <cellStyle name="Comma 3 3 4 4 2 6 2" xfId="6803" xr:uid="{ADB38460-BFF3-4537-BA9B-6BE45E0EB65D}"/>
    <cellStyle name="Comma 3 3 4 4 2 6 2 2" xfId="18361" xr:uid="{D38AD442-A83A-4720-90A6-EFA59F9A0C05}"/>
    <cellStyle name="Comma 3 3 4 4 2 6 2 2 2" xfId="47768" xr:uid="{E5526EDB-0C9B-441C-AC50-30B9753F680E}"/>
    <cellStyle name="Comma 3 3 4 4 2 6 2 2 3" xfId="28865" xr:uid="{4D8EF5CB-F276-4A86-82B8-D9EE527CBD1A}"/>
    <cellStyle name="Comma 3 3 4 4 2 6 2 3" xfId="34378" xr:uid="{0820505A-1D14-4B28-8EDF-B048A9607231}"/>
    <cellStyle name="Comma 3 3 4 4 2 6 2 4" xfId="23613" xr:uid="{FED1B83B-11C1-4903-B340-AB685528FE44}"/>
    <cellStyle name="Comma 3 3 4 4 2 6 3" xfId="4178" xr:uid="{2639962D-74E3-4CCE-94B6-C35D5B19B18E}"/>
    <cellStyle name="Comma 3 3 4 4 2 6 3 2" xfId="50394" xr:uid="{17B607DC-7D32-4359-B490-41A58B8D8824}"/>
    <cellStyle name="Comma 3 3 4 4 2 6 3 3" xfId="37004" xr:uid="{CB590CA7-99D5-4905-A4B2-77F7EC8FE732}"/>
    <cellStyle name="Comma 3 3 4 4 2 6 3 4" xfId="26239" xr:uid="{323DD625-654B-4A82-8322-6F7BB49C45C0}"/>
    <cellStyle name="Comma 3 3 4 4 2 6 4" xfId="9429" xr:uid="{96AA77A4-6CBE-40B4-A2F0-6128EDA28F7B}"/>
    <cellStyle name="Comma 3 3 4 4 2 6 4 2" xfId="53020" xr:uid="{9648F26D-CF89-41B2-A16C-580D2A3094B7}"/>
    <cellStyle name="Comma 3 3 4 4 2 6 4 3" xfId="39630" xr:uid="{506C9792-A1F9-4066-863D-1974034DCB97}"/>
    <cellStyle name="Comma 3 3 4 4 2 6 5" xfId="12055" xr:uid="{B5FE2AE3-AEFA-4927-9BEE-FA357EE4BC7B}"/>
    <cellStyle name="Comma 3 3 4 4 2 6 5 2" xfId="55645" xr:uid="{C5C09DD2-68D0-4402-A3D7-6D6FDAB3B059}"/>
    <cellStyle name="Comma 3 3 4 4 2 6 5 3" xfId="42255" xr:uid="{204FF8B8-5F5F-4B92-9DBC-A1D02A11198F}"/>
    <cellStyle name="Comma 3 3 4 4 2 6 6" xfId="15208" xr:uid="{954EDDCD-798A-4116-A991-74EF665E0B5E}"/>
    <cellStyle name="Comma 3 3 4 4 2 6 6 2" xfId="44881" xr:uid="{2628FC17-E379-4944-A2EE-1B68DB4C7A39}"/>
    <cellStyle name="Comma 3 3 4 4 2 6 7" xfId="58271" xr:uid="{5BE574A6-405A-47CF-A4B1-DCB24A35E9A1}"/>
    <cellStyle name="Comma 3 3 4 4 2 6 8" xfId="60898" xr:uid="{1DD13BFE-D015-4A44-A53B-AFAE5C46F826}"/>
    <cellStyle name="Comma 3 3 4 4 2 6 9" xfId="31491" xr:uid="{5977B334-2157-4EE2-97DC-42F4FEB8E4B9}"/>
    <cellStyle name="Comma 3 3 4 4 2 7" xfId="2594" xr:uid="{709DDEF1-A1F9-4BB5-A110-732F1EB960BA}"/>
    <cellStyle name="Comma 3 3 4 4 2 7 10" xfId="22029" xr:uid="{BBED2333-8735-4A5F-B6C5-740422EFAFAB}"/>
    <cellStyle name="Comma 3 3 4 4 2 7 2" xfId="7845" xr:uid="{99F0471D-0B90-4593-AB9E-8989E6B7AD72}"/>
    <cellStyle name="Comma 3 3 4 4 2 7 2 2" xfId="19403" xr:uid="{2A144567-1881-4269-A079-CD8E34484DC3}"/>
    <cellStyle name="Comma 3 3 4 4 2 7 2 2 2" xfId="48810" xr:uid="{0DBC5700-D3A8-44DF-B244-3C2C917C7F91}"/>
    <cellStyle name="Comma 3 3 4 4 2 7 2 2 3" xfId="29907" xr:uid="{74E7924A-1198-42D4-9E10-27BB0E0952E8}"/>
    <cellStyle name="Comma 3 3 4 4 2 7 2 3" xfId="35420" xr:uid="{D4136A68-73EE-4EB6-86C0-6B68852F77E6}"/>
    <cellStyle name="Comma 3 3 4 4 2 7 2 4" xfId="24655" xr:uid="{A04A1B86-872E-4AC2-B9E5-923ED1FF53D9}"/>
    <cellStyle name="Comma 3 3 4 4 2 7 3" xfId="5220" xr:uid="{7BC9011D-340F-4163-8F4E-EAC6D79356B5}"/>
    <cellStyle name="Comma 3 3 4 4 2 7 3 2" xfId="51436" xr:uid="{985878F0-52E7-4FBF-AB5A-8A45F05017A2}"/>
    <cellStyle name="Comma 3 3 4 4 2 7 3 3" xfId="38046" xr:uid="{39FEF59F-9008-4199-9442-CE429CF43033}"/>
    <cellStyle name="Comma 3 3 4 4 2 7 3 4" xfId="27281" xr:uid="{E589F5A7-6C44-4E09-ADA7-DF93D7F150C1}"/>
    <cellStyle name="Comma 3 3 4 4 2 7 4" xfId="10471" xr:uid="{42CC161A-0291-4BCE-8511-24F456C7002B}"/>
    <cellStyle name="Comma 3 3 4 4 2 7 4 2" xfId="54062" xr:uid="{F86E6808-BBC7-468B-875B-189E700B47A2}"/>
    <cellStyle name="Comma 3 3 4 4 2 7 4 3" xfId="40672" xr:uid="{7D1A2518-E069-4F27-81EC-C8830F925D8C}"/>
    <cellStyle name="Comma 3 3 4 4 2 7 5" xfId="13097" xr:uid="{6BC8159B-E9F5-4864-A395-514A92EBAA29}"/>
    <cellStyle name="Comma 3 3 4 4 2 7 5 2" xfId="56687" xr:uid="{70AF671D-490F-437F-9061-20AF099E2139}"/>
    <cellStyle name="Comma 3 3 4 4 2 7 5 3" xfId="43297" xr:uid="{066CC279-485A-45C1-92F4-3918A6A9558F}"/>
    <cellStyle name="Comma 3 3 4 4 2 7 6" xfId="16250" xr:uid="{27F12ED1-C326-4FF2-A9EB-ABB2F50699BD}"/>
    <cellStyle name="Comma 3 3 4 4 2 7 6 2" xfId="45923" xr:uid="{0A527701-EBA4-478E-9F91-773F3B7CC07B}"/>
    <cellStyle name="Comma 3 3 4 4 2 7 7" xfId="59313" xr:uid="{CE6AEC4F-2178-40EC-BDE9-69364ED2126B}"/>
    <cellStyle name="Comma 3 3 4 4 2 7 8" xfId="61940" xr:uid="{EE6010BA-DB29-4F06-A700-7EF6D9B7DA78}"/>
    <cellStyle name="Comma 3 3 4 4 2 7 9" xfId="32533" xr:uid="{929B11AF-020A-4A95-9822-6CA9ED6017E6}"/>
    <cellStyle name="Comma 3 3 4 4 2 8" xfId="5481" xr:uid="{828DB214-65E2-4811-ABD7-73BD4ED85A00}"/>
    <cellStyle name="Comma 3 3 4 4 2 8 2" xfId="17039" xr:uid="{9918C5E3-19D6-4C91-BC6A-2462616A3E2A}"/>
    <cellStyle name="Comma 3 3 4 4 2 8 2 2" xfId="46185" xr:uid="{16ABF8B9-AC48-4AE7-98C0-1DDEF6FF5EAE}"/>
    <cellStyle name="Comma 3 3 4 4 2 8 2 3" xfId="27543" xr:uid="{F005A0D4-4FCE-4930-8AF2-A060FFECF9CA}"/>
    <cellStyle name="Comma 3 3 4 4 2 8 3" xfId="13886" xr:uid="{92D67558-EAA1-42E9-8481-593DC68BF6DD}"/>
    <cellStyle name="Comma 3 3 4 4 2 8 3 2" xfId="32795" xr:uid="{71EF1436-7C4D-4812-B857-9D20CC2B7C5B}"/>
    <cellStyle name="Comma 3 3 4 4 2 8 4" xfId="22291" xr:uid="{ECB7CBD6-BA38-4FC1-99D4-A8AC46957A4B}"/>
    <cellStyle name="Comma 3 3 4 4 2 9" xfId="2856" xr:uid="{E2172E32-A5CF-457F-958D-7A69DA19787E}"/>
    <cellStyle name="Comma 3 3 4 4 2 9 2" xfId="16511" xr:uid="{F0830968-D274-4B6E-9221-2DEB1017B9F1}"/>
    <cellStyle name="Comma 3 3 4 4 2 9 2 2" xfId="46446" xr:uid="{5452F01E-11A5-4095-BCBB-CB78051BB95D}"/>
    <cellStyle name="Comma 3 3 4 4 2 9 3" xfId="33056" xr:uid="{C1939733-F147-4A77-9F3F-33E00462AD64}"/>
    <cellStyle name="Comma 3 3 4 4 2 9 4" xfId="24917" xr:uid="{9AD4EF2D-1187-4A8A-93D3-3C0A15729AD4}"/>
    <cellStyle name="Comma 3 3 4 4 3" xfId="350" xr:uid="{00000000-0005-0000-0000-00007A010000}"/>
    <cellStyle name="Comma 3 3 4 4 3 10" xfId="30291" xr:uid="{11FF2DE2-C955-4F13-874C-6EF32086C074}"/>
    <cellStyle name="Comma 3 3 4 4 3 11" xfId="19787" xr:uid="{D94674E5-030A-4171-8E2B-62839D55C3B0}"/>
    <cellStyle name="Comma 3 3 4 4 3 2" xfId="1673" xr:uid="{6F799EB4-CB88-4DFF-8F35-E9D0CF503B42}"/>
    <cellStyle name="Comma 3 3 4 4 3 2 10" xfId="21109" xr:uid="{C0222D6E-7EE2-4603-88EE-F1A67F3EC34A}"/>
    <cellStyle name="Comma 3 3 4 4 3 2 2" xfId="6925" xr:uid="{7718420B-4E72-4A28-B5AE-D2DDBEE7E59C}"/>
    <cellStyle name="Comma 3 3 4 4 3 2 2 2" xfId="18483" xr:uid="{0DCE6BE3-D954-4EE8-9D99-F84DFF8D8632}"/>
    <cellStyle name="Comma 3 3 4 4 3 2 2 2 2" xfId="47890" xr:uid="{C2F4D589-1822-47BA-9B8A-4E4C236AA132}"/>
    <cellStyle name="Comma 3 3 4 4 3 2 2 2 3" xfId="28987" xr:uid="{0035F418-6B0D-4E11-8602-27C973AA7E3A}"/>
    <cellStyle name="Comma 3 3 4 4 3 2 2 3" xfId="34500" xr:uid="{B4B8BB20-5F9E-46D1-B176-C193A0DD4D65}"/>
    <cellStyle name="Comma 3 3 4 4 3 2 2 4" xfId="23735" xr:uid="{4D909568-DB82-488B-8E43-9D52676BA253}"/>
    <cellStyle name="Comma 3 3 4 4 3 2 3" xfId="4300" xr:uid="{0AC5F13E-FB72-4B83-B7F0-6C76079788EA}"/>
    <cellStyle name="Comma 3 3 4 4 3 2 3 2" xfId="50516" xr:uid="{BD0CC825-F6BE-4131-A02E-F75C5E6DCF3D}"/>
    <cellStyle name="Comma 3 3 4 4 3 2 3 3" xfId="37126" xr:uid="{E788F7C7-C103-4DB9-B606-C0A88878153B}"/>
    <cellStyle name="Comma 3 3 4 4 3 2 3 4" xfId="26361" xr:uid="{D549B035-6AD2-461E-9136-2BDFE08F34C7}"/>
    <cellStyle name="Comma 3 3 4 4 3 2 4" xfId="9551" xr:uid="{9B3A2101-2629-45D7-9C54-F6A5859CC0D0}"/>
    <cellStyle name="Comma 3 3 4 4 3 2 4 2" xfId="53142" xr:uid="{7BC70393-61E3-466F-B002-CE44C7A9CA72}"/>
    <cellStyle name="Comma 3 3 4 4 3 2 4 3" xfId="39752" xr:uid="{B8EEC817-6039-4BE4-9D12-513896FF3F0F}"/>
    <cellStyle name="Comma 3 3 4 4 3 2 5" xfId="12177" xr:uid="{788AB6B2-8EF1-49BA-9452-8122A4150EAC}"/>
    <cellStyle name="Comma 3 3 4 4 3 2 5 2" xfId="55767" xr:uid="{36C14396-9806-45C1-809C-C3C502BEB515}"/>
    <cellStyle name="Comma 3 3 4 4 3 2 5 3" xfId="42377" xr:uid="{20E9DDD7-C8D4-4FDE-B926-022FA8FF25F3}"/>
    <cellStyle name="Comma 3 3 4 4 3 2 6" xfId="15330" xr:uid="{76C9B918-DB6E-4CAF-84A9-C5640980DEF5}"/>
    <cellStyle name="Comma 3 3 4 4 3 2 6 2" xfId="45003" xr:uid="{67D076FB-FCE4-4ADA-8C04-63E023F13DE7}"/>
    <cellStyle name="Comma 3 3 4 4 3 2 7" xfId="58393" xr:uid="{642F6BE7-13CB-4B22-8FBB-D6DECC8E8AAF}"/>
    <cellStyle name="Comma 3 3 4 4 3 2 8" xfId="61020" xr:uid="{46D6CBC6-E463-444D-B5D7-C22C9A39E598}"/>
    <cellStyle name="Comma 3 3 4 4 3 2 9" xfId="31613" xr:uid="{2CC39D27-6131-4353-A76F-7CDF74E60DC3}"/>
    <cellStyle name="Comma 3 3 4 4 3 3" xfId="5603" xr:uid="{D5773382-CF68-4EE1-AED9-5EF910F78B1B}"/>
    <cellStyle name="Comma 3 3 4 4 3 3 2" xfId="17161" xr:uid="{676D27AD-549F-41FA-9A6F-DE1F34954787}"/>
    <cellStyle name="Comma 3 3 4 4 3 3 2 2" xfId="46568" xr:uid="{AE460690-68A6-4B18-9B94-E0CB1F99B2FC}"/>
    <cellStyle name="Comma 3 3 4 4 3 3 2 3" xfId="27665" xr:uid="{13656706-DCC4-4616-8831-F818565615CA}"/>
    <cellStyle name="Comma 3 3 4 4 3 3 3" xfId="14008" xr:uid="{0B563B30-3BE0-4D3B-BA9A-9FE550AEA3EF}"/>
    <cellStyle name="Comma 3 3 4 4 3 3 3 2" xfId="33178" xr:uid="{B4B61C59-3D78-44BF-86F9-B3670991FDB3}"/>
    <cellStyle name="Comma 3 3 4 4 3 3 4" xfId="22413" xr:uid="{7450E89F-D61A-45FC-8EC8-4285F4EA12CD}"/>
    <cellStyle name="Comma 3 3 4 4 3 4" xfId="2978" xr:uid="{B0AE150E-7834-4CF4-8FE3-B0570B4DDE23}"/>
    <cellStyle name="Comma 3 3 4 4 3 4 2" xfId="16633" xr:uid="{A5235930-D8CE-4A6B-B220-E953B5CDA64B}"/>
    <cellStyle name="Comma 3 3 4 4 3 4 2 2" xfId="49194" xr:uid="{18D8F1C6-5C71-4367-BC87-9AA26D7A480A}"/>
    <cellStyle name="Comma 3 3 4 4 3 4 3" xfId="35804" xr:uid="{E2BD9010-970E-42A3-8DA1-FAF8EEDBD2F1}"/>
    <cellStyle name="Comma 3 3 4 4 3 4 4" xfId="25039" xr:uid="{76A9642C-3873-4041-9579-15A92B417894}"/>
    <cellStyle name="Comma 3 3 4 4 3 5" xfId="8229" xr:uid="{3717DE34-4DCD-4400-9F58-B1C93B8BC56B}"/>
    <cellStyle name="Comma 3 3 4 4 3 5 2" xfId="51820" xr:uid="{C5BA153D-94FC-4986-B933-8C9E4611C73D}"/>
    <cellStyle name="Comma 3 3 4 4 3 5 3" xfId="38430" xr:uid="{815C5A97-F70B-4898-B2E7-9947E6E695FD}"/>
    <cellStyle name="Comma 3 3 4 4 3 6" xfId="10855" xr:uid="{6B168F6A-EF40-4BB1-BAFF-630FACE894C9}"/>
    <cellStyle name="Comma 3 3 4 4 3 6 2" xfId="54445" xr:uid="{CB27C762-3708-484E-B782-07535751FD28}"/>
    <cellStyle name="Comma 3 3 4 4 3 6 3" xfId="41055" xr:uid="{319D5769-ADD0-49BB-957A-3C5B87598043}"/>
    <cellStyle name="Comma 3 3 4 4 3 7" xfId="13480" xr:uid="{6A779CF2-DCF0-49A6-925D-C17B1D769961}"/>
    <cellStyle name="Comma 3 3 4 4 3 7 2" xfId="43681" xr:uid="{19C7D091-FF0C-42F2-94F5-56DC24E548B8}"/>
    <cellStyle name="Comma 3 3 4 4 3 8" xfId="57071" xr:uid="{08BBFA44-9580-45D0-A35A-8C5892454A57}"/>
    <cellStyle name="Comma 3 3 4 4 3 9" xfId="59698" xr:uid="{269D81A3-AB29-4DDA-9959-E8A56DCB3B89}"/>
    <cellStyle name="Comma 3 3 4 4 4" xfId="610" xr:uid="{00000000-0005-0000-0000-00007B010000}"/>
    <cellStyle name="Comma 3 3 4 4 4 10" xfId="30551" xr:uid="{CCFFBB8E-FE14-47C6-9E38-842DDFE20AEA}"/>
    <cellStyle name="Comma 3 3 4 4 4 11" xfId="20047" xr:uid="{A983D579-F01A-4E54-85EB-5C2A89F185F9}"/>
    <cellStyle name="Comma 3 3 4 4 4 2" xfId="1933" xr:uid="{EA052A1E-2940-4A70-9B0A-93DAC48A2C27}"/>
    <cellStyle name="Comma 3 3 4 4 4 2 10" xfId="21369" xr:uid="{BC4C5507-A66E-47F7-9E24-BD6A7E1B0360}"/>
    <cellStyle name="Comma 3 3 4 4 4 2 2" xfId="7185" xr:uid="{5166518F-CFA7-4209-9675-7EEC73D67829}"/>
    <cellStyle name="Comma 3 3 4 4 4 2 2 2" xfId="18743" xr:uid="{CD9370E7-2806-493D-A436-A9B2D04E4756}"/>
    <cellStyle name="Comma 3 3 4 4 4 2 2 2 2" xfId="48150" xr:uid="{B7B1BC1C-31F1-47C2-B407-1093B37306DA}"/>
    <cellStyle name="Comma 3 3 4 4 4 2 2 2 3" xfId="29247" xr:uid="{D192BB79-ED0E-4BD3-B018-18BB32411AA7}"/>
    <cellStyle name="Comma 3 3 4 4 4 2 2 3" xfId="34760" xr:uid="{E6255541-31D6-4609-876D-1785C09E8284}"/>
    <cellStyle name="Comma 3 3 4 4 4 2 2 4" xfId="23995" xr:uid="{9D4E5FCC-1768-4166-B902-977027EE5831}"/>
    <cellStyle name="Comma 3 3 4 4 4 2 3" xfId="4560" xr:uid="{E1A5C4C9-38F5-4DB2-BE98-B6DFC8F2F82F}"/>
    <cellStyle name="Comma 3 3 4 4 4 2 3 2" xfId="50776" xr:uid="{94E73117-7976-4C89-83CC-699E1A4ED1DC}"/>
    <cellStyle name="Comma 3 3 4 4 4 2 3 3" xfId="37386" xr:uid="{ECBBB430-C14C-45D1-BBD5-F3BC835F0C6C}"/>
    <cellStyle name="Comma 3 3 4 4 4 2 3 4" xfId="26621" xr:uid="{7D3B38BC-B8D0-4427-BA4B-8FC25AE194DE}"/>
    <cellStyle name="Comma 3 3 4 4 4 2 4" xfId="9811" xr:uid="{1ED185DF-0FDE-4A34-92C5-F37FC7073C22}"/>
    <cellStyle name="Comma 3 3 4 4 4 2 4 2" xfId="53402" xr:uid="{89FDA910-F73E-4F80-9EE6-2EE8F3650D5A}"/>
    <cellStyle name="Comma 3 3 4 4 4 2 4 3" xfId="40012" xr:uid="{FB6AC302-F8F7-4BCA-876E-3F2500E7D0E1}"/>
    <cellStyle name="Comma 3 3 4 4 4 2 5" xfId="12437" xr:uid="{63A8941C-BD8C-48E3-8064-2F708C595BC9}"/>
    <cellStyle name="Comma 3 3 4 4 4 2 5 2" xfId="56027" xr:uid="{08CFBF0F-49E0-4F01-A266-5C26E757F2AE}"/>
    <cellStyle name="Comma 3 3 4 4 4 2 5 3" xfId="42637" xr:uid="{A5FE2D73-4468-445D-AA2A-867FA20DFBD3}"/>
    <cellStyle name="Comma 3 3 4 4 4 2 6" xfId="15590" xr:uid="{60C05CA0-FA2E-4160-BB4A-29C4ED7E132E}"/>
    <cellStyle name="Comma 3 3 4 4 4 2 6 2" xfId="45263" xr:uid="{387A7875-FD94-4AB6-99F3-EB055029DD42}"/>
    <cellStyle name="Comma 3 3 4 4 4 2 7" xfId="58653" xr:uid="{EF422A63-626E-4782-A6C3-F84953C446FC}"/>
    <cellStyle name="Comma 3 3 4 4 4 2 8" xfId="61280" xr:uid="{B4F91612-C826-4D93-B171-6E9445826230}"/>
    <cellStyle name="Comma 3 3 4 4 4 2 9" xfId="31873" xr:uid="{4BB907F0-1B49-4391-9CF3-26B1DC4AA396}"/>
    <cellStyle name="Comma 3 3 4 4 4 3" xfId="5863" xr:uid="{51320C89-4588-4A6B-B054-1C754243D74C}"/>
    <cellStyle name="Comma 3 3 4 4 4 3 2" xfId="17421" xr:uid="{E9FFD182-C972-4054-90FC-3E32B8CD6081}"/>
    <cellStyle name="Comma 3 3 4 4 4 3 2 2" xfId="46828" xr:uid="{B73C86E8-EC09-4C31-8048-C6B739BD9F65}"/>
    <cellStyle name="Comma 3 3 4 4 4 3 2 3" xfId="27925" xr:uid="{3BB204F7-A5A9-43B6-BF7E-B11E9F57E312}"/>
    <cellStyle name="Comma 3 3 4 4 4 3 3" xfId="33438" xr:uid="{3D70827E-0AFC-4F81-A647-FFAD367DBA4D}"/>
    <cellStyle name="Comma 3 3 4 4 4 3 4" xfId="22673" xr:uid="{930DDFA0-5571-499B-B031-73AAA312D7AE}"/>
    <cellStyle name="Comma 3 3 4 4 4 4" xfId="3238" xr:uid="{02CEB023-9400-47B3-80F0-0794660B0FDD}"/>
    <cellStyle name="Comma 3 3 4 4 4 4 2" xfId="49454" xr:uid="{BF9062D1-81A0-475E-B5A3-EB01A7CA2E32}"/>
    <cellStyle name="Comma 3 3 4 4 4 4 3" xfId="36064" xr:uid="{B36AC38F-4636-4DE2-BFAC-EA166A19EC63}"/>
    <cellStyle name="Comma 3 3 4 4 4 4 4" xfId="25299" xr:uid="{3844E7DD-0CE1-41D8-AA04-DBBB6C3762F9}"/>
    <cellStyle name="Comma 3 3 4 4 4 5" xfId="8489" xr:uid="{67D931F1-1744-4C5D-8D02-F02791C72E5B}"/>
    <cellStyle name="Comma 3 3 4 4 4 5 2" xfId="52080" xr:uid="{55718638-50F2-4571-89A6-7314F037DFF5}"/>
    <cellStyle name="Comma 3 3 4 4 4 5 3" xfId="38690" xr:uid="{29F9C408-25C0-4342-9537-F471F3936DDE}"/>
    <cellStyle name="Comma 3 3 4 4 4 6" xfId="11115" xr:uid="{7C4B09E1-BA66-4840-A918-7237A2DD33A0}"/>
    <cellStyle name="Comma 3 3 4 4 4 6 2" xfId="54705" xr:uid="{82483502-EC9A-447B-8B41-9A070B8BEB6F}"/>
    <cellStyle name="Comma 3 3 4 4 4 6 3" xfId="41315" xr:uid="{9D2EB8F2-A7DA-4B4F-BEE1-E41025FCA620}"/>
    <cellStyle name="Comma 3 3 4 4 4 7" xfId="14268" xr:uid="{C6AF0264-72FB-4689-BB20-A090698219BC}"/>
    <cellStyle name="Comma 3 3 4 4 4 7 2" xfId="43941" xr:uid="{1525079F-E353-48EC-BFFC-EC83993583B7}"/>
    <cellStyle name="Comma 3 3 4 4 4 8" xfId="57331" xr:uid="{61F93797-EB2A-4913-9722-DBB67D0BA4F8}"/>
    <cellStyle name="Comma 3 3 4 4 4 9" xfId="59958" xr:uid="{E6008211-999C-4469-A2B9-40E443015C50}"/>
    <cellStyle name="Comma 3 3 4 4 5" xfId="870" xr:uid="{00000000-0005-0000-0000-00007C010000}"/>
    <cellStyle name="Comma 3 3 4 4 5 10" xfId="30811" xr:uid="{7631CA00-F29E-48B0-A61F-AD7749BE0C60}"/>
    <cellStyle name="Comma 3 3 4 4 5 11" xfId="20307" xr:uid="{791CABBA-DDEB-4F44-8AD7-B3CA59933A9F}"/>
    <cellStyle name="Comma 3 3 4 4 5 2" xfId="2193" xr:uid="{7A758490-46BE-475F-A649-F3726D0B9CFA}"/>
    <cellStyle name="Comma 3 3 4 4 5 2 10" xfId="21629" xr:uid="{D9DE570D-8263-4E32-8CD7-C6C7180623AA}"/>
    <cellStyle name="Comma 3 3 4 4 5 2 2" xfId="7445" xr:uid="{4CCB31FF-0911-4F63-A115-4DAC6A891AF0}"/>
    <cellStyle name="Comma 3 3 4 4 5 2 2 2" xfId="19003" xr:uid="{31F89A3C-8F6E-40F1-8DE9-3E6436DAB811}"/>
    <cellStyle name="Comma 3 3 4 4 5 2 2 2 2" xfId="48410" xr:uid="{FAF9BE38-7DF4-4BE7-88D0-F74498CC78FA}"/>
    <cellStyle name="Comma 3 3 4 4 5 2 2 2 3" xfId="29507" xr:uid="{A12AD12E-9558-4319-B6D9-3E79F11416B9}"/>
    <cellStyle name="Comma 3 3 4 4 5 2 2 3" xfId="35020" xr:uid="{D052A646-27EA-46FD-8A68-79176E86329C}"/>
    <cellStyle name="Comma 3 3 4 4 5 2 2 4" xfId="24255" xr:uid="{848BB495-08C3-45CA-99CB-B76D0DDCEEF8}"/>
    <cellStyle name="Comma 3 3 4 4 5 2 3" xfId="4820" xr:uid="{059A1492-DFB1-4065-8599-BF08C25DCD34}"/>
    <cellStyle name="Comma 3 3 4 4 5 2 3 2" xfId="51036" xr:uid="{F0162962-50F2-43D7-954F-C949393CD585}"/>
    <cellStyle name="Comma 3 3 4 4 5 2 3 3" xfId="37646" xr:uid="{A07C852B-8D19-4857-A13B-ED126521F7CD}"/>
    <cellStyle name="Comma 3 3 4 4 5 2 3 4" xfId="26881" xr:uid="{519500DA-6E59-44B6-9EEE-CEE1EBFF665C}"/>
    <cellStyle name="Comma 3 3 4 4 5 2 4" xfId="10071" xr:uid="{54E4D719-D248-414C-90BB-42925945D45E}"/>
    <cellStyle name="Comma 3 3 4 4 5 2 4 2" xfId="53662" xr:uid="{DB370147-1730-4152-B308-DBA73B58B032}"/>
    <cellStyle name="Comma 3 3 4 4 5 2 4 3" xfId="40272" xr:uid="{43CF1A8E-F9B0-4237-B48B-27B3420E12CB}"/>
    <cellStyle name="Comma 3 3 4 4 5 2 5" xfId="12697" xr:uid="{97BB6178-5FF8-43D1-B2DD-9D2C30925190}"/>
    <cellStyle name="Comma 3 3 4 4 5 2 5 2" xfId="56287" xr:uid="{060AAB68-7694-4231-88B1-489AA6B87F66}"/>
    <cellStyle name="Comma 3 3 4 4 5 2 5 3" xfId="42897" xr:uid="{1BB513E9-EF6C-4703-BFA2-65B73DD8AE2D}"/>
    <cellStyle name="Comma 3 3 4 4 5 2 6" xfId="15850" xr:uid="{842445CF-DFEE-4483-9689-980D0E8A76EB}"/>
    <cellStyle name="Comma 3 3 4 4 5 2 6 2" xfId="45523" xr:uid="{8D435D70-DDB3-48EF-B775-903205D7B072}"/>
    <cellStyle name="Comma 3 3 4 4 5 2 7" xfId="58913" xr:uid="{C95B2BC6-B1FF-447E-8134-211161BF4C2D}"/>
    <cellStyle name="Comma 3 3 4 4 5 2 8" xfId="61540" xr:uid="{62ADB302-8A76-4AF6-92EE-6A0BCDD8AF7D}"/>
    <cellStyle name="Comma 3 3 4 4 5 2 9" xfId="32133" xr:uid="{F906B13C-08D9-4B72-828E-0E8C52C0543B}"/>
    <cellStyle name="Comma 3 3 4 4 5 3" xfId="6123" xr:uid="{E55AA4CC-9E26-4ECE-A874-8C4CA07A8DE2}"/>
    <cellStyle name="Comma 3 3 4 4 5 3 2" xfId="17681" xr:uid="{ED8FA73D-0645-4A95-AC43-178DC8E48FE5}"/>
    <cellStyle name="Comma 3 3 4 4 5 3 2 2" xfId="47088" xr:uid="{A4AA8888-D1F9-4CFA-816C-A50B4ED2E630}"/>
    <cellStyle name="Comma 3 3 4 4 5 3 2 3" xfId="28185" xr:uid="{A2EDF754-1AB6-48BD-8687-4DC844C12DD7}"/>
    <cellStyle name="Comma 3 3 4 4 5 3 3" xfId="33698" xr:uid="{9513AEE4-121A-4F94-A4A7-9B8D6B24F7E5}"/>
    <cellStyle name="Comma 3 3 4 4 5 3 4" xfId="22933" xr:uid="{C378FD4B-03DE-4FFF-BFE2-6DB310BE074C}"/>
    <cellStyle name="Comma 3 3 4 4 5 4" xfId="3498" xr:uid="{92AA53F6-D429-4287-92E5-CDA2229F9739}"/>
    <cellStyle name="Comma 3 3 4 4 5 4 2" xfId="49714" xr:uid="{5C10AD54-CD89-4E28-9A64-9919404E9573}"/>
    <cellStyle name="Comma 3 3 4 4 5 4 3" xfId="36324" xr:uid="{6ECAB5A6-5149-4894-90A5-AF36033D51AD}"/>
    <cellStyle name="Comma 3 3 4 4 5 4 4" xfId="25559" xr:uid="{10D0D635-2A25-45DD-97AE-5A17620AA15C}"/>
    <cellStyle name="Comma 3 3 4 4 5 5" xfId="8749" xr:uid="{4669CDE3-31D2-4B6F-879E-F56FD2FDB38F}"/>
    <cellStyle name="Comma 3 3 4 4 5 5 2" xfId="52340" xr:uid="{7EFB34FB-E5A8-4761-9426-487D909B14C3}"/>
    <cellStyle name="Comma 3 3 4 4 5 5 3" xfId="38950" xr:uid="{DCF4DD27-52B2-4531-AAB6-E993C248E655}"/>
    <cellStyle name="Comma 3 3 4 4 5 6" xfId="11375" xr:uid="{2931C783-04E6-41D0-8D69-5CA5FF596C68}"/>
    <cellStyle name="Comma 3 3 4 4 5 6 2" xfId="54965" xr:uid="{9197E484-5E5E-48CA-BD3C-5D0E4D733BE8}"/>
    <cellStyle name="Comma 3 3 4 4 5 6 3" xfId="41575" xr:uid="{B57FCDE5-6C3E-46B0-82D7-DED6628A36D8}"/>
    <cellStyle name="Comma 3 3 4 4 5 7" xfId="14528" xr:uid="{867B0937-99C7-421D-A088-E6D7B4D1004F}"/>
    <cellStyle name="Comma 3 3 4 4 5 7 2" xfId="44201" xr:uid="{78E3CC49-5516-465B-BB57-FF907D47D5E1}"/>
    <cellStyle name="Comma 3 3 4 4 5 8" xfId="57591" xr:uid="{9B823155-0FDB-4F7B-8B3F-302DC85ADDDE}"/>
    <cellStyle name="Comma 3 3 4 4 5 9" xfId="60218" xr:uid="{754B672A-E5EF-437D-9914-E33A66E960B7}"/>
    <cellStyle name="Comma 3 3 4 4 6" xfId="1150" xr:uid="{B386E960-7E7F-4CAD-ABF0-4CDC3BD8BBE2}"/>
    <cellStyle name="Comma 3 3 4 4 6 10" xfId="20587" xr:uid="{071014D6-1BD0-4E68-BE7E-521F8A8ED28D}"/>
    <cellStyle name="Comma 3 3 4 4 6 2" xfId="6403" xr:uid="{FF41F463-14F3-4A11-8214-4489FB343D38}"/>
    <cellStyle name="Comma 3 3 4 4 6 2 2" xfId="17961" xr:uid="{821B2DC7-E65E-46D2-A471-DDCC65866546}"/>
    <cellStyle name="Comma 3 3 4 4 6 2 2 2" xfId="47368" xr:uid="{52FF8AF2-F5B0-45DB-80E6-9D3EF3EC744E}"/>
    <cellStyle name="Comma 3 3 4 4 6 2 2 3" xfId="28465" xr:uid="{5B648EEC-7583-4A45-98E5-141E0E47D348}"/>
    <cellStyle name="Comma 3 3 4 4 6 2 3" xfId="33978" xr:uid="{6103710E-7C58-489B-9804-29D9E0A237E2}"/>
    <cellStyle name="Comma 3 3 4 4 6 2 4" xfId="23213" xr:uid="{92640322-C837-438B-8ED4-118A9056F44C}"/>
    <cellStyle name="Comma 3 3 4 4 6 3" xfId="3778" xr:uid="{EA7A49CE-0E30-4BFE-8440-6193E8EB17CA}"/>
    <cellStyle name="Comma 3 3 4 4 6 3 2" xfId="49994" xr:uid="{9F8503D6-CA62-4314-8ABE-6548648E3D5C}"/>
    <cellStyle name="Comma 3 3 4 4 6 3 3" xfId="36604" xr:uid="{2916D760-BA4F-4E19-B550-9F4CAC44C701}"/>
    <cellStyle name="Comma 3 3 4 4 6 3 4" xfId="25839" xr:uid="{E01ADF5F-8025-4533-A0A0-DAF7A9A55AFB}"/>
    <cellStyle name="Comma 3 3 4 4 6 4" xfId="9029" xr:uid="{7B274128-FD30-4197-B7B5-C1F436A11637}"/>
    <cellStyle name="Comma 3 3 4 4 6 4 2" xfId="52620" xr:uid="{3695B803-29AD-48F8-AA5B-0F954123A87C}"/>
    <cellStyle name="Comma 3 3 4 4 6 4 3" xfId="39230" xr:uid="{057297F8-72BD-4599-8A14-830DB36F6CCE}"/>
    <cellStyle name="Comma 3 3 4 4 6 5" xfId="11655" xr:uid="{91346268-D2C5-4B89-A23D-E9AF31640618}"/>
    <cellStyle name="Comma 3 3 4 4 6 5 2" xfId="55245" xr:uid="{7FBD120A-A7CE-4D51-AB88-7D49AA507B56}"/>
    <cellStyle name="Comma 3 3 4 4 6 5 3" xfId="41855" xr:uid="{BB448301-DFB4-480B-88C8-AC2F71D088E7}"/>
    <cellStyle name="Comma 3 3 4 4 6 6" xfId="14808" xr:uid="{1A942E67-5BD7-4A3C-9DBD-24D93C9D77F0}"/>
    <cellStyle name="Comma 3 3 4 4 6 6 2" xfId="44481" xr:uid="{B2913FFF-0094-45C9-BD3D-CFBA796849E7}"/>
    <cellStyle name="Comma 3 3 4 4 6 7" xfId="57871" xr:uid="{6977422B-DDB8-4B2F-871B-32721AD16EB0}"/>
    <cellStyle name="Comma 3 3 4 4 6 8" xfId="60498" xr:uid="{F28809C1-B2F1-4F0D-B1BC-9AD1B84D9DF5}"/>
    <cellStyle name="Comma 3 3 4 4 6 9" xfId="31091" xr:uid="{AEF61C22-6809-4F48-8024-8B8EACFEE09F}"/>
    <cellStyle name="Comma 3 3 4 4 7" xfId="1413" xr:uid="{F0C1CD49-B2E1-4094-B0A4-650A9F297623}"/>
    <cellStyle name="Comma 3 3 4 4 7 10" xfId="20849" xr:uid="{1E683460-6B87-4EF5-9C2B-8A6CD7BFEFE3}"/>
    <cellStyle name="Comma 3 3 4 4 7 2" xfId="6665" xr:uid="{84852B3C-B021-40D0-BD20-74665B066640}"/>
    <cellStyle name="Comma 3 3 4 4 7 2 2" xfId="18223" xr:uid="{4862BE6D-407B-42CF-992D-BC26DF2B3C7D}"/>
    <cellStyle name="Comma 3 3 4 4 7 2 2 2" xfId="47630" xr:uid="{F5CAFC57-04CF-43EA-88A4-926B0E6E8D06}"/>
    <cellStyle name="Comma 3 3 4 4 7 2 2 3" xfId="28727" xr:uid="{67840397-F7DC-42C1-9D84-5251F00B8972}"/>
    <cellStyle name="Comma 3 3 4 4 7 2 3" xfId="34240" xr:uid="{F7E62893-738C-4224-9CDD-8F8F6A39FAF0}"/>
    <cellStyle name="Comma 3 3 4 4 7 2 4" xfId="23475" xr:uid="{DEF9DCA6-7E40-41FC-A55D-4BB6B6789C4A}"/>
    <cellStyle name="Comma 3 3 4 4 7 3" xfId="4040" xr:uid="{C54CEDEC-2498-4214-9905-5C014E1B1A76}"/>
    <cellStyle name="Comma 3 3 4 4 7 3 2" xfId="50256" xr:uid="{F21082FC-C290-4293-903A-2B2BF5D6A08D}"/>
    <cellStyle name="Comma 3 3 4 4 7 3 3" xfId="36866" xr:uid="{3FD31B2C-3C6C-43A1-868B-982AD6C7E4EC}"/>
    <cellStyle name="Comma 3 3 4 4 7 3 4" xfId="26101" xr:uid="{533B434E-171A-4B5F-AA9B-C0A282FF42C3}"/>
    <cellStyle name="Comma 3 3 4 4 7 4" xfId="9291" xr:uid="{9BF28035-D15E-481A-AD44-3163F04F63CD}"/>
    <cellStyle name="Comma 3 3 4 4 7 4 2" xfId="52882" xr:uid="{48A4F206-F6ED-4AA2-9DA8-86B6F24C079C}"/>
    <cellStyle name="Comma 3 3 4 4 7 4 3" xfId="39492" xr:uid="{63EB60AD-4E52-4B1C-B8CF-DBFDF352DE89}"/>
    <cellStyle name="Comma 3 3 4 4 7 5" xfId="11917" xr:uid="{817A8864-852A-433C-8EBA-36F99796A3A6}"/>
    <cellStyle name="Comma 3 3 4 4 7 5 2" xfId="55507" xr:uid="{CD160D52-285A-46F8-96B9-34B349015E4D}"/>
    <cellStyle name="Comma 3 3 4 4 7 5 3" xfId="42117" xr:uid="{482D8CEB-D3E9-4AD6-AD9F-FFF9DCF10E51}"/>
    <cellStyle name="Comma 3 3 4 4 7 6" xfId="15070" xr:uid="{356409FA-C691-43EF-8A51-C045243F8AA1}"/>
    <cellStyle name="Comma 3 3 4 4 7 6 2" xfId="44743" xr:uid="{4D6585F9-9321-4B54-BDD0-A1E0520D7267}"/>
    <cellStyle name="Comma 3 3 4 4 7 7" xfId="58133" xr:uid="{9CA8AFAE-EA7B-4EF1-A3F7-82E4071B080F}"/>
    <cellStyle name="Comma 3 3 4 4 7 8" xfId="60760" xr:uid="{2D9FDC82-CDE4-450D-916C-0BD781C75D7D}"/>
    <cellStyle name="Comma 3 3 4 4 7 9" xfId="31353" xr:uid="{2155743A-4115-44E8-85C5-E80E0F9C615A}"/>
    <cellStyle name="Comma 3 3 4 4 8" xfId="2456" xr:uid="{693BFBE0-4B36-4F4C-8427-7E8920A4C8DC}"/>
    <cellStyle name="Comma 3 3 4 4 8 10" xfId="21891" xr:uid="{45526CB7-0DBE-4240-853F-E70447A0A8D6}"/>
    <cellStyle name="Comma 3 3 4 4 8 2" xfId="7707" xr:uid="{105A277E-6AE9-41E1-AC89-048299F6C0D2}"/>
    <cellStyle name="Comma 3 3 4 4 8 2 2" xfId="19265" xr:uid="{03CE3B40-21BD-435E-8F55-32CC2E092A9C}"/>
    <cellStyle name="Comma 3 3 4 4 8 2 2 2" xfId="48672" xr:uid="{996A901E-F29B-4191-B321-A1CF1A5F166C}"/>
    <cellStyle name="Comma 3 3 4 4 8 2 2 3" xfId="29769" xr:uid="{E3AD3959-0783-411F-8F3D-FD6BA600C41F}"/>
    <cellStyle name="Comma 3 3 4 4 8 2 3" xfId="35282" xr:uid="{B6608FAE-7B0F-43BD-838A-F45295C2F3A5}"/>
    <cellStyle name="Comma 3 3 4 4 8 2 4" xfId="24517" xr:uid="{026A57E7-3FF7-43EB-BF28-35D9D06A8C1C}"/>
    <cellStyle name="Comma 3 3 4 4 8 3" xfId="5082" xr:uid="{06AA4035-399E-4C72-A95C-560C280A7762}"/>
    <cellStyle name="Comma 3 3 4 4 8 3 2" xfId="51298" xr:uid="{EBC4E12C-1D8D-4853-AF17-246F9882DB8A}"/>
    <cellStyle name="Comma 3 3 4 4 8 3 3" xfId="37908" xr:uid="{805015A6-AAD9-4B68-85CF-CEE048104387}"/>
    <cellStyle name="Comma 3 3 4 4 8 3 4" xfId="27143" xr:uid="{F293BDDF-B9C6-4971-B45C-5CCE78AFE9BE}"/>
    <cellStyle name="Comma 3 3 4 4 8 4" xfId="10333" xr:uid="{868279FB-D822-4F15-962E-4A8A8FC70FB9}"/>
    <cellStyle name="Comma 3 3 4 4 8 4 2" xfId="53924" xr:uid="{97E7D091-1F14-45F7-AA03-390A09189F0C}"/>
    <cellStyle name="Comma 3 3 4 4 8 4 3" xfId="40534" xr:uid="{9E7B809C-45E3-473C-AE1A-5C1B35D12B3E}"/>
    <cellStyle name="Comma 3 3 4 4 8 5" xfId="12959" xr:uid="{53BC3360-C37E-43F6-A230-287855C64737}"/>
    <cellStyle name="Comma 3 3 4 4 8 5 2" xfId="56549" xr:uid="{FCAA1373-0394-4F63-8617-1BD6AC7EDA21}"/>
    <cellStyle name="Comma 3 3 4 4 8 5 3" xfId="43159" xr:uid="{70E5A641-3DD4-4983-B9F0-F422EDB1F963}"/>
    <cellStyle name="Comma 3 3 4 4 8 6" xfId="16112" xr:uid="{3495783B-35C8-43C3-B1D3-EE0F45D4A3A5}"/>
    <cellStyle name="Comma 3 3 4 4 8 6 2" xfId="45785" xr:uid="{F50A63C2-DAEF-4746-8E1D-BC5B82B231DA}"/>
    <cellStyle name="Comma 3 3 4 4 8 7" xfId="59175" xr:uid="{3B88E4DC-9F49-4171-8483-FE64DF35542C}"/>
    <cellStyle name="Comma 3 3 4 4 8 8" xfId="61802" xr:uid="{0175D7FA-67D5-4AE3-847D-1B396C4D2DCB}"/>
    <cellStyle name="Comma 3 3 4 4 8 9" xfId="32395" xr:uid="{907F0394-306A-4195-93BE-0340B01667A8}"/>
    <cellStyle name="Comma 3 3 4 4 9" xfId="5343" xr:uid="{49CEFD06-475C-4089-AAC7-8D954F3221D9}"/>
    <cellStyle name="Comma 3 3 4 4 9 2" xfId="16901" xr:uid="{03F77393-B146-44F9-8258-59FC82A6EBF5}"/>
    <cellStyle name="Comma 3 3 4 4 9 2 2" xfId="46047" xr:uid="{389FD8D6-62D9-45C2-BEF2-4CE009823A9E}"/>
    <cellStyle name="Comma 3 3 4 4 9 2 3" xfId="27405" xr:uid="{2B82432D-49EA-4AB0-B134-DF1F6F4C70E4}"/>
    <cellStyle name="Comma 3 3 4 4 9 3" xfId="13748" xr:uid="{1F63F136-6F8A-42EE-8DEC-E9568BB16E81}"/>
    <cellStyle name="Comma 3 3 4 4 9 3 2" xfId="32657" xr:uid="{C66869E9-68A2-42F8-9598-72FECB19B344}"/>
    <cellStyle name="Comma 3 3 4 4 9 4" xfId="22153" xr:uid="{2FA5C7C4-DE38-4352-AB94-747322527E92}"/>
    <cellStyle name="Comma 3 3 4 5" xfId="105" xr:uid="{00000000-0005-0000-0000-00007D010000}"/>
    <cellStyle name="Comma 3 3 4 5 10" xfId="2734" xr:uid="{7C3FD74B-BCEC-4F96-9E69-CBFF3036CC0A}"/>
    <cellStyle name="Comma 3 3 4 5 10 2" xfId="16389" xr:uid="{BD4A3EF7-DB6A-4B52-B537-7773115C817E}"/>
    <cellStyle name="Comma 3 3 4 5 10 2 2" xfId="46324" xr:uid="{052F2948-CE44-416D-AFB6-ED95260196BE}"/>
    <cellStyle name="Comma 3 3 4 5 10 3" xfId="32934" xr:uid="{95582D59-F1E8-4D38-A1CE-21DAE9E0506B}"/>
    <cellStyle name="Comma 3 3 4 5 10 4" xfId="24795" xr:uid="{A25954CF-C347-4055-B243-EEF1D1BC26A3}"/>
    <cellStyle name="Comma 3 3 4 5 11" xfId="7985" xr:uid="{1FE6D263-CCA8-4F25-910E-93EBA246759B}"/>
    <cellStyle name="Comma 3 3 4 5 11 2" xfId="48950" xr:uid="{A3F30D49-7D96-4413-9C67-126D839B02C8}"/>
    <cellStyle name="Comma 3 3 4 5 11 3" xfId="35560" xr:uid="{8C0B2510-6985-4E6E-8F81-BD0EF1A62682}"/>
    <cellStyle name="Comma 3 3 4 5 12" xfId="10611" xr:uid="{63570B6C-6222-4895-8FC2-C6952785BCCD}"/>
    <cellStyle name="Comma 3 3 4 5 12 2" xfId="51576" xr:uid="{B3DC993B-A419-45BC-8EAB-65BEDBFEC07C}"/>
    <cellStyle name="Comma 3 3 4 5 12 3" xfId="38186" xr:uid="{6B761E0D-F573-42D4-8BE6-F4AAC6835B7E}"/>
    <cellStyle name="Comma 3 3 4 5 13" xfId="13236" xr:uid="{FBD529A8-5960-4CB7-8FE6-66E239D97935}"/>
    <cellStyle name="Comma 3 3 4 5 13 2" xfId="54201" xr:uid="{53B2F03B-8DED-4377-BC5B-0296CBD7B9C3}"/>
    <cellStyle name="Comma 3 3 4 5 13 3" xfId="40811" xr:uid="{4F5F3A6F-6F2E-4F12-A6C9-68B76531D071}"/>
    <cellStyle name="Comma 3 3 4 5 14" xfId="43437" xr:uid="{E1160A28-3FA1-483D-8970-C8DD8BAAF462}"/>
    <cellStyle name="Comma 3 3 4 5 15" xfId="56827" xr:uid="{95858316-327E-42E8-92C1-50ECE9B8618B}"/>
    <cellStyle name="Comma 3 3 4 5 16" xfId="59454" xr:uid="{ACE0B9A2-01FB-4023-A6E5-2AE94BC9B28F}"/>
    <cellStyle name="Comma 3 3 4 5 17" xfId="30047" xr:uid="{9F336059-9BCF-4AA9-96C0-8270C0971537}"/>
    <cellStyle name="Comma 3 3 4 5 18" xfId="19543" xr:uid="{F4519E1D-17E8-41A9-AD12-D63A8524C9DA}"/>
    <cellStyle name="Comma 3 3 4 5 2" xfId="243" xr:uid="{00000000-0005-0000-0000-00007E010000}"/>
    <cellStyle name="Comma 3 3 4 5 2 10" xfId="8123" xr:uid="{27C70F52-5335-49D0-81FC-151C1DF486B6}"/>
    <cellStyle name="Comma 3 3 4 5 2 10 2" xfId="49088" xr:uid="{512D001B-4F15-4D0A-B1FD-C9B5A8EABAF9}"/>
    <cellStyle name="Comma 3 3 4 5 2 10 3" xfId="35698" xr:uid="{17BFBCF3-14C8-4886-A459-9A56E8C7E67E}"/>
    <cellStyle name="Comma 3 3 4 5 2 11" xfId="10749" xr:uid="{B0DF25DB-E9D4-4CC4-BEC0-F958E51BC6E0}"/>
    <cellStyle name="Comma 3 3 4 5 2 11 2" xfId="51714" xr:uid="{2647CAA6-BCBF-4C62-8DEF-48686497A259}"/>
    <cellStyle name="Comma 3 3 4 5 2 11 3" xfId="38324" xr:uid="{B54997F4-4A15-480E-8464-A4772031D20D}"/>
    <cellStyle name="Comma 3 3 4 5 2 12" xfId="13374" xr:uid="{D5057286-1599-4A0A-A8E6-0770584E1B43}"/>
    <cellStyle name="Comma 3 3 4 5 2 12 2" xfId="54339" xr:uid="{A231C682-44CA-4890-BC82-A72821C10A23}"/>
    <cellStyle name="Comma 3 3 4 5 2 12 3" xfId="40949" xr:uid="{766E4939-352E-4920-855D-53B6C7BE4486}"/>
    <cellStyle name="Comma 3 3 4 5 2 13" xfId="43575" xr:uid="{D16F5451-3471-42CD-8D9A-D2522357D3DC}"/>
    <cellStyle name="Comma 3 3 4 5 2 14" xfId="56965" xr:uid="{F03E35E4-C54B-4C09-8D73-854014D9549D}"/>
    <cellStyle name="Comma 3 3 4 5 2 15" xfId="59592" xr:uid="{CBC3001C-ECBF-417B-9384-E70B1BF74B12}"/>
    <cellStyle name="Comma 3 3 4 5 2 16" xfId="30185" xr:uid="{9A71D553-E37E-4F98-B07F-BFECB6EA45E6}"/>
    <cellStyle name="Comma 3 3 4 5 2 17" xfId="19681" xr:uid="{9E38348E-DDB9-4F3D-91FD-1A144C5A04D7}"/>
    <cellStyle name="Comma 3 3 4 5 2 2" xfId="504" xr:uid="{00000000-0005-0000-0000-00007F010000}"/>
    <cellStyle name="Comma 3 3 4 5 2 2 10" xfId="30445" xr:uid="{E57366A6-BBC5-4BC1-A9B2-444B9637E9CA}"/>
    <cellStyle name="Comma 3 3 4 5 2 2 11" xfId="19941" xr:uid="{555F9DB2-616B-48AC-9220-DBCF23EF88CF}"/>
    <cellStyle name="Comma 3 3 4 5 2 2 2" xfId="1827" xr:uid="{DD0EE0DB-13AB-4DE9-BEC8-A002A7CC8503}"/>
    <cellStyle name="Comma 3 3 4 5 2 2 2 10" xfId="21263" xr:uid="{13261F39-9DD1-49F2-ADB8-7BA2E42AF729}"/>
    <cellStyle name="Comma 3 3 4 5 2 2 2 2" xfId="7079" xr:uid="{FF724278-3682-45EA-89E9-C3805CD2A283}"/>
    <cellStyle name="Comma 3 3 4 5 2 2 2 2 2" xfId="18637" xr:uid="{F0973E4A-1A5E-43DA-9642-6B57AC1EFD1D}"/>
    <cellStyle name="Comma 3 3 4 5 2 2 2 2 2 2" xfId="48044" xr:uid="{E0D2775B-58EA-4E3B-AF17-2681BEFF80C9}"/>
    <cellStyle name="Comma 3 3 4 5 2 2 2 2 2 3" xfId="29141" xr:uid="{4DE4B790-E20C-4272-A996-6AAB072A6E3E}"/>
    <cellStyle name="Comma 3 3 4 5 2 2 2 2 3" xfId="34654" xr:uid="{70D4768D-FD5C-4A0B-8C0F-361D40FCE4B7}"/>
    <cellStyle name="Comma 3 3 4 5 2 2 2 2 4" xfId="23889" xr:uid="{1DA81728-B148-46D0-B2B9-AAF7A4E0C1B0}"/>
    <cellStyle name="Comma 3 3 4 5 2 2 2 3" xfId="4454" xr:uid="{20B928BD-361A-43DA-900F-05370ADA49E5}"/>
    <cellStyle name="Comma 3 3 4 5 2 2 2 3 2" xfId="50670" xr:uid="{21CE0311-D7BB-4E27-BB3A-D4B9F60878CE}"/>
    <cellStyle name="Comma 3 3 4 5 2 2 2 3 3" xfId="37280" xr:uid="{7848C94B-A4CA-40FB-A49E-AF4DBDD81FA9}"/>
    <cellStyle name="Comma 3 3 4 5 2 2 2 3 4" xfId="26515" xr:uid="{0C7C5D38-EF45-48EB-BD70-2C3981B1B5C5}"/>
    <cellStyle name="Comma 3 3 4 5 2 2 2 4" xfId="9705" xr:uid="{30D0AFAF-E84F-429C-A88E-5FED64710386}"/>
    <cellStyle name="Comma 3 3 4 5 2 2 2 4 2" xfId="53296" xr:uid="{1AFDCCA8-8DC4-4872-846C-9995E3E2ADA3}"/>
    <cellStyle name="Comma 3 3 4 5 2 2 2 4 3" xfId="39906" xr:uid="{843347B8-5934-41D5-B88E-B0FF16C415BD}"/>
    <cellStyle name="Comma 3 3 4 5 2 2 2 5" xfId="12331" xr:uid="{3566F7B7-39C7-4382-855B-DAA450288A9F}"/>
    <cellStyle name="Comma 3 3 4 5 2 2 2 5 2" xfId="55921" xr:uid="{7191641E-862C-4307-ADF2-11D0CE092302}"/>
    <cellStyle name="Comma 3 3 4 5 2 2 2 5 3" xfId="42531" xr:uid="{D5653583-0A3E-48B4-ADEA-C6DC439BD092}"/>
    <cellStyle name="Comma 3 3 4 5 2 2 2 6" xfId="15484" xr:uid="{98E70FE2-F6A9-4F87-A909-2C635B28B9E4}"/>
    <cellStyle name="Comma 3 3 4 5 2 2 2 6 2" xfId="45157" xr:uid="{6A969228-DA48-459B-BDC6-E1DF8B3100F4}"/>
    <cellStyle name="Comma 3 3 4 5 2 2 2 7" xfId="58547" xr:uid="{BEEED792-85B5-461C-BB39-320D876C9F11}"/>
    <cellStyle name="Comma 3 3 4 5 2 2 2 8" xfId="61174" xr:uid="{838A56D0-07C5-4D21-B908-BC49E5A4F66B}"/>
    <cellStyle name="Comma 3 3 4 5 2 2 2 9" xfId="31767" xr:uid="{84617B1B-8BED-42F5-8C74-A72AA1889E56}"/>
    <cellStyle name="Comma 3 3 4 5 2 2 3" xfId="5757" xr:uid="{1BB12F6B-BDCC-43FB-B4F9-D979A1F3DB34}"/>
    <cellStyle name="Comma 3 3 4 5 2 2 3 2" xfId="17315" xr:uid="{8F6AD466-2B5F-4BE9-83EE-D1C24DFE2186}"/>
    <cellStyle name="Comma 3 3 4 5 2 2 3 2 2" xfId="46722" xr:uid="{34A9A80E-A1CE-45B9-A596-3A766213523D}"/>
    <cellStyle name="Comma 3 3 4 5 2 2 3 2 3" xfId="27819" xr:uid="{FBF78C18-29B9-4FD3-899D-7CE2AF5E8938}"/>
    <cellStyle name="Comma 3 3 4 5 2 2 3 3" xfId="14162" xr:uid="{D35E19AC-321B-4A19-92FB-B250E96815C7}"/>
    <cellStyle name="Comma 3 3 4 5 2 2 3 3 2" xfId="33332" xr:uid="{F7DF9046-D8F1-41ED-8663-77D0C8427E83}"/>
    <cellStyle name="Comma 3 3 4 5 2 2 3 4" xfId="22567" xr:uid="{65C0EAF4-E2BA-4438-841B-4BE84F2EB1DD}"/>
    <cellStyle name="Comma 3 3 4 5 2 2 4" xfId="3132" xr:uid="{8F3ECA23-876E-4CAA-B28F-8241024CFA15}"/>
    <cellStyle name="Comma 3 3 4 5 2 2 4 2" xfId="16787" xr:uid="{4098A603-BB7A-46D1-863C-E5B652A4668F}"/>
    <cellStyle name="Comma 3 3 4 5 2 2 4 2 2" xfId="49348" xr:uid="{F5A447D0-76CA-4349-AAD9-478979C74CC7}"/>
    <cellStyle name="Comma 3 3 4 5 2 2 4 3" xfId="35958" xr:uid="{C2188FFD-D307-4BF1-8000-77A14D58B1E2}"/>
    <cellStyle name="Comma 3 3 4 5 2 2 4 4" xfId="25193" xr:uid="{CA67C635-D524-4615-BA42-DED9EAA5A603}"/>
    <cellStyle name="Comma 3 3 4 5 2 2 5" xfId="8383" xr:uid="{DE09B024-EBD8-4EB2-B0A5-521C81501D32}"/>
    <cellStyle name="Comma 3 3 4 5 2 2 5 2" xfId="51974" xr:uid="{E654C73F-CED6-4FBF-97B1-0A0580148E0D}"/>
    <cellStyle name="Comma 3 3 4 5 2 2 5 3" xfId="38584" xr:uid="{3952662A-9754-4B9B-9AEA-C9B8E1616FD7}"/>
    <cellStyle name="Comma 3 3 4 5 2 2 6" xfId="11009" xr:uid="{946FA844-5C9D-4CA8-B90A-156ED60AA9D5}"/>
    <cellStyle name="Comma 3 3 4 5 2 2 6 2" xfId="54599" xr:uid="{EDE2C584-8663-44D5-8555-57822C560079}"/>
    <cellStyle name="Comma 3 3 4 5 2 2 6 3" xfId="41209" xr:uid="{ADE46A96-1E20-4C5E-B8AF-EE810B0EB53E}"/>
    <cellStyle name="Comma 3 3 4 5 2 2 7" xfId="13634" xr:uid="{951A8DBC-58BE-46E8-8B5E-48267C7F349D}"/>
    <cellStyle name="Comma 3 3 4 5 2 2 7 2" xfId="43835" xr:uid="{2F72EE04-F6A6-436B-A6A5-CC786800CBD6}"/>
    <cellStyle name="Comma 3 3 4 5 2 2 8" xfId="57225" xr:uid="{F091F515-2619-4846-B1B0-19729F4F4133}"/>
    <cellStyle name="Comma 3 3 4 5 2 2 9" xfId="59852" xr:uid="{E2443F04-694F-4565-9673-29352A012173}"/>
    <cellStyle name="Comma 3 3 4 5 2 3" xfId="764" xr:uid="{00000000-0005-0000-0000-000080010000}"/>
    <cellStyle name="Comma 3 3 4 5 2 3 10" xfId="30705" xr:uid="{62A5CAE1-8D35-4C65-9299-917627570B74}"/>
    <cellStyle name="Comma 3 3 4 5 2 3 11" xfId="20201" xr:uid="{86A63BE7-0F3E-408B-8A07-F5F8835A089E}"/>
    <cellStyle name="Comma 3 3 4 5 2 3 2" xfId="2087" xr:uid="{B7BC0FB6-BC1E-4DD5-8460-7548B57AFFAD}"/>
    <cellStyle name="Comma 3 3 4 5 2 3 2 10" xfId="21523" xr:uid="{02193C8A-17C0-46AF-9426-11641A34541C}"/>
    <cellStyle name="Comma 3 3 4 5 2 3 2 2" xfId="7339" xr:uid="{B2884C44-68C8-4800-B6BB-38323C2A550A}"/>
    <cellStyle name="Comma 3 3 4 5 2 3 2 2 2" xfId="18897" xr:uid="{44E33E95-2FBE-4E3F-899A-1B0CFBEB1C1A}"/>
    <cellStyle name="Comma 3 3 4 5 2 3 2 2 2 2" xfId="48304" xr:uid="{081BB417-35D3-4C3B-BB5F-B0F4E76C6D2C}"/>
    <cellStyle name="Comma 3 3 4 5 2 3 2 2 2 3" xfId="29401" xr:uid="{5594226E-34A4-4DE1-BD1D-C27491CDA61E}"/>
    <cellStyle name="Comma 3 3 4 5 2 3 2 2 3" xfId="34914" xr:uid="{E2B0A982-3064-490A-A3FA-B12881A099F6}"/>
    <cellStyle name="Comma 3 3 4 5 2 3 2 2 4" xfId="24149" xr:uid="{48506F82-AA4D-490A-8994-1A113A18AC08}"/>
    <cellStyle name="Comma 3 3 4 5 2 3 2 3" xfId="4714" xr:uid="{B4005A27-3DF7-4CED-8292-19A45280E10B}"/>
    <cellStyle name="Comma 3 3 4 5 2 3 2 3 2" xfId="50930" xr:uid="{BAD4997F-CD63-4DBC-84D3-0CBCCDF793C0}"/>
    <cellStyle name="Comma 3 3 4 5 2 3 2 3 3" xfId="37540" xr:uid="{09CE9F6F-C3C2-40C8-B19C-BD9203B67E39}"/>
    <cellStyle name="Comma 3 3 4 5 2 3 2 3 4" xfId="26775" xr:uid="{16EAF076-9FDC-407C-9063-896EF84CAC45}"/>
    <cellStyle name="Comma 3 3 4 5 2 3 2 4" xfId="9965" xr:uid="{BAC3B894-1EA2-4AA3-B99D-AE0DC5FB20AB}"/>
    <cellStyle name="Comma 3 3 4 5 2 3 2 4 2" xfId="53556" xr:uid="{626170D5-2699-4E81-9348-29F55B16B4FE}"/>
    <cellStyle name="Comma 3 3 4 5 2 3 2 4 3" xfId="40166" xr:uid="{8E9FDCB8-3BC3-4E3E-A612-F64389DA04FC}"/>
    <cellStyle name="Comma 3 3 4 5 2 3 2 5" xfId="12591" xr:uid="{A9D0F759-86AF-4D65-910B-A2C024E9F474}"/>
    <cellStyle name="Comma 3 3 4 5 2 3 2 5 2" xfId="56181" xr:uid="{798E4031-D5A1-4DD1-8BD7-4F918AE2065F}"/>
    <cellStyle name="Comma 3 3 4 5 2 3 2 5 3" xfId="42791" xr:uid="{45703A35-646E-4BE2-8751-A00AB34F8299}"/>
    <cellStyle name="Comma 3 3 4 5 2 3 2 6" xfId="15744" xr:uid="{35C449B5-8F5A-4FCE-A0A1-2B7F1504CB55}"/>
    <cellStyle name="Comma 3 3 4 5 2 3 2 6 2" xfId="45417" xr:uid="{106E351D-CA00-4EBA-BCB5-2D32447DC9AA}"/>
    <cellStyle name="Comma 3 3 4 5 2 3 2 7" xfId="58807" xr:uid="{E0B5F2A4-55E6-4C18-83E0-5DAFD55AC512}"/>
    <cellStyle name="Comma 3 3 4 5 2 3 2 8" xfId="61434" xr:uid="{29743830-5BC2-43F0-B574-469F47BBF665}"/>
    <cellStyle name="Comma 3 3 4 5 2 3 2 9" xfId="32027" xr:uid="{57FBE870-6F03-457A-9C40-1B222253D5A1}"/>
    <cellStyle name="Comma 3 3 4 5 2 3 3" xfId="6017" xr:uid="{8832C67D-45B5-414C-A110-7ED796781BE7}"/>
    <cellStyle name="Comma 3 3 4 5 2 3 3 2" xfId="17575" xr:uid="{40209804-9CDE-429C-BBB9-0A2514E9FD87}"/>
    <cellStyle name="Comma 3 3 4 5 2 3 3 2 2" xfId="46982" xr:uid="{44C26F28-D65B-4F31-B7D7-0C2F1778A10B}"/>
    <cellStyle name="Comma 3 3 4 5 2 3 3 2 3" xfId="28079" xr:uid="{10687000-A94F-45DC-8D49-81E9ADFA5FE8}"/>
    <cellStyle name="Comma 3 3 4 5 2 3 3 3" xfId="33592" xr:uid="{A5EFB376-1E27-428C-B8EA-2787E688C0DA}"/>
    <cellStyle name="Comma 3 3 4 5 2 3 3 4" xfId="22827" xr:uid="{94056907-C89A-4E95-994E-4A5067F815C0}"/>
    <cellStyle name="Comma 3 3 4 5 2 3 4" xfId="3392" xr:uid="{A8FAB8C4-A5D4-42D0-9F90-B8DE67BB9EE0}"/>
    <cellStyle name="Comma 3 3 4 5 2 3 4 2" xfId="49608" xr:uid="{A56B23DE-DAAE-47F8-81F9-14C9D3BD633E}"/>
    <cellStyle name="Comma 3 3 4 5 2 3 4 3" xfId="36218" xr:uid="{47C4E677-FEC9-4E57-9042-C8E5259F7035}"/>
    <cellStyle name="Comma 3 3 4 5 2 3 4 4" xfId="25453" xr:uid="{270C00CD-46C5-4C73-9636-2A6B86BCFD00}"/>
    <cellStyle name="Comma 3 3 4 5 2 3 5" xfId="8643" xr:uid="{333A8BC2-97B3-4EF8-82AC-6F6F5D849CAD}"/>
    <cellStyle name="Comma 3 3 4 5 2 3 5 2" xfId="52234" xr:uid="{E5EEC984-DBE5-438B-91E1-8C0A1CA566AC}"/>
    <cellStyle name="Comma 3 3 4 5 2 3 5 3" xfId="38844" xr:uid="{AA5AAC56-6ED4-4A01-8E02-851CCA414D36}"/>
    <cellStyle name="Comma 3 3 4 5 2 3 6" xfId="11269" xr:uid="{4A24C4D6-7C63-4CE3-B6A4-0339298E8D2C}"/>
    <cellStyle name="Comma 3 3 4 5 2 3 6 2" xfId="54859" xr:uid="{212321EA-4EE4-4DC5-AEA8-22C927738D2F}"/>
    <cellStyle name="Comma 3 3 4 5 2 3 6 3" xfId="41469" xr:uid="{D370E80C-E385-4A7C-BC78-D14924F0DC00}"/>
    <cellStyle name="Comma 3 3 4 5 2 3 7" xfId="14422" xr:uid="{0537DD98-2825-4B27-B681-58142C264E94}"/>
    <cellStyle name="Comma 3 3 4 5 2 3 7 2" xfId="44095" xr:uid="{83B785AF-040D-4414-9A0B-692BE2069137}"/>
    <cellStyle name="Comma 3 3 4 5 2 3 8" xfId="57485" xr:uid="{61E7936F-7638-4DDF-9665-CEDBA3E40884}"/>
    <cellStyle name="Comma 3 3 4 5 2 3 9" xfId="60112" xr:uid="{C0486E00-5912-480F-A8F1-DCD34C2634BA}"/>
    <cellStyle name="Comma 3 3 4 5 2 4" xfId="1024" xr:uid="{00000000-0005-0000-0000-000081010000}"/>
    <cellStyle name="Comma 3 3 4 5 2 4 10" xfId="30965" xr:uid="{7C1C50ED-4C7D-4AD5-8405-965EDF470C0D}"/>
    <cellStyle name="Comma 3 3 4 5 2 4 11" xfId="20461" xr:uid="{BD0B2703-24D9-4D2C-9340-87E57C9E64D3}"/>
    <cellStyle name="Comma 3 3 4 5 2 4 2" xfId="2347" xr:uid="{FDBB7071-8127-4E58-A2D6-459AF4D0C4A1}"/>
    <cellStyle name="Comma 3 3 4 5 2 4 2 10" xfId="21783" xr:uid="{35926BE3-28EF-4522-BAF7-ACA60619033E}"/>
    <cellStyle name="Comma 3 3 4 5 2 4 2 2" xfId="7599" xr:uid="{ECD1F26A-450E-44B9-A987-FB279F79A583}"/>
    <cellStyle name="Comma 3 3 4 5 2 4 2 2 2" xfId="19157" xr:uid="{A37C5B98-B2D8-4002-ACFD-CA67AD8B4917}"/>
    <cellStyle name="Comma 3 3 4 5 2 4 2 2 2 2" xfId="48564" xr:uid="{FCB3639F-F23D-4DC5-BA6F-A6E0C39930F0}"/>
    <cellStyle name="Comma 3 3 4 5 2 4 2 2 2 3" xfId="29661" xr:uid="{C39EDD63-04C9-4E51-A0C1-A83CFD0AD022}"/>
    <cellStyle name="Comma 3 3 4 5 2 4 2 2 3" xfId="35174" xr:uid="{31599932-1690-494E-8B3C-BE75E12B5029}"/>
    <cellStyle name="Comma 3 3 4 5 2 4 2 2 4" xfId="24409" xr:uid="{913E280B-A770-4D12-A289-F321671A8C26}"/>
    <cellStyle name="Comma 3 3 4 5 2 4 2 3" xfId="4974" xr:uid="{98716A9F-B16A-4EED-A316-14F3B77E211C}"/>
    <cellStyle name="Comma 3 3 4 5 2 4 2 3 2" xfId="51190" xr:uid="{835E9905-E247-435E-9435-30DD949B96A0}"/>
    <cellStyle name="Comma 3 3 4 5 2 4 2 3 3" xfId="37800" xr:uid="{60615937-57EF-4AA2-99CC-C1734F8315FA}"/>
    <cellStyle name="Comma 3 3 4 5 2 4 2 3 4" xfId="27035" xr:uid="{8D973569-B8D3-456E-9321-CCBD2D2A58B1}"/>
    <cellStyle name="Comma 3 3 4 5 2 4 2 4" xfId="10225" xr:uid="{035E5715-F21B-4DE7-994B-29724DFD83CF}"/>
    <cellStyle name="Comma 3 3 4 5 2 4 2 4 2" xfId="53816" xr:uid="{E4FFB4E5-B4D5-4C70-8CA6-BFCB76F482B0}"/>
    <cellStyle name="Comma 3 3 4 5 2 4 2 4 3" xfId="40426" xr:uid="{C164AC62-4EE0-4FE5-AB74-AA5E2A228762}"/>
    <cellStyle name="Comma 3 3 4 5 2 4 2 5" xfId="12851" xr:uid="{F4270C4E-EF7F-48D3-BC3F-843709913870}"/>
    <cellStyle name="Comma 3 3 4 5 2 4 2 5 2" xfId="56441" xr:uid="{87D13615-D236-433A-BC7F-96A6D982D72F}"/>
    <cellStyle name="Comma 3 3 4 5 2 4 2 5 3" xfId="43051" xr:uid="{828FDC4A-657B-43A0-98CC-3B5D5D4FD28B}"/>
    <cellStyle name="Comma 3 3 4 5 2 4 2 6" xfId="16004" xr:uid="{20572706-E882-42CA-BF09-5C083856BE90}"/>
    <cellStyle name="Comma 3 3 4 5 2 4 2 6 2" xfId="45677" xr:uid="{5989BFD9-FB56-4862-AFDE-D9E7DD207242}"/>
    <cellStyle name="Comma 3 3 4 5 2 4 2 7" xfId="59067" xr:uid="{017201EC-3E9D-48E7-BD04-0563E0E9AE61}"/>
    <cellStyle name="Comma 3 3 4 5 2 4 2 8" xfId="61694" xr:uid="{6A45642C-6B5F-41B1-A493-94BB3AC688B1}"/>
    <cellStyle name="Comma 3 3 4 5 2 4 2 9" xfId="32287" xr:uid="{1DF0E233-A46B-4D0C-9DF6-977CEDCAB2E2}"/>
    <cellStyle name="Comma 3 3 4 5 2 4 3" xfId="6277" xr:uid="{518B27B5-9F18-4AB2-943B-8AD8AE79E479}"/>
    <cellStyle name="Comma 3 3 4 5 2 4 3 2" xfId="17835" xr:uid="{BEBD6DDA-D060-4F2B-B1A4-3C9C67CA2CB4}"/>
    <cellStyle name="Comma 3 3 4 5 2 4 3 2 2" xfId="47242" xr:uid="{E8BA80F7-E46E-4500-B3F7-D1B1226ABA95}"/>
    <cellStyle name="Comma 3 3 4 5 2 4 3 2 3" xfId="28339" xr:uid="{13502A87-D85B-4D7E-A9DE-AB90414223D1}"/>
    <cellStyle name="Comma 3 3 4 5 2 4 3 3" xfId="33852" xr:uid="{705AE934-DE87-4B4C-A5DE-828A71C7D4EE}"/>
    <cellStyle name="Comma 3 3 4 5 2 4 3 4" xfId="23087" xr:uid="{668DC8B0-F863-46F9-87C0-252952DE8B7E}"/>
    <cellStyle name="Comma 3 3 4 5 2 4 4" xfId="3652" xr:uid="{6B062FE5-8A1D-4383-A7AC-B96E41C55255}"/>
    <cellStyle name="Comma 3 3 4 5 2 4 4 2" xfId="49868" xr:uid="{A889502E-11A6-4D4B-AA4B-3629CEA5F658}"/>
    <cellStyle name="Comma 3 3 4 5 2 4 4 3" xfId="36478" xr:uid="{59460BDA-740A-42AC-880D-E6428C4F1D5D}"/>
    <cellStyle name="Comma 3 3 4 5 2 4 4 4" xfId="25713" xr:uid="{7EC5ABB5-826B-483F-AD9F-4277F147B60A}"/>
    <cellStyle name="Comma 3 3 4 5 2 4 5" xfId="8903" xr:uid="{E651FA03-7E94-421E-829E-86C9345E13A9}"/>
    <cellStyle name="Comma 3 3 4 5 2 4 5 2" xfId="52494" xr:uid="{DAD60C05-778D-4308-9774-D1D360A3E560}"/>
    <cellStyle name="Comma 3 3 4 5 2 4 5 3" xfId="39104" xr:uid="{C31B9B63-684F-4F52-8138-08E2A8CFFB18}"/>
    <cellStyle name="Comma 3 3 4 5 2 4 6" xfId="11529" xr:uid="{69E9C6B4-0DF6-4895-8CF3-DA29C3686438}"/>
    <cellStyle name="Comma 3 3 4 5 2 4 6 2" xfId="55119" xr:uid="{23D3A244-C94B-4552-B40E-FCDCBC73284E}"/>
    <cellStyle name="Comma 3 3 4 5 2 4 6 3" xfId="41729" xr:uid="{95919B6A-74BD-4A2B-B527-108C003744E9}"/>
    <cellStyle name="Comma 3 3 4 5 2 4 7" xfId="14682" xr:uid="{7B85171D-2EA5-4F0B-95C7-100F1FBE6DEB}"/>
    <cellStyle name="Comma 3 3 4 5 2 4 7 2" xfId="44355" xr:uid="{F6E222E6-3E7F-422D-8CF7-CB1C9CC42B71}"/>
    <cellStyle name="Comma 3 3 4 5 2 4 8" xfId="57745" xr:uid="{CD2D5A93-280A-4768-B1FA-5465EF9CBC49}"/>
    <cellStyle name="Comma 3 3 4 5 2 4 9" xfId="60372" xr:uid="{64FBC030-307B-4313-8E14-E8E94DD8F3A7}"/>
    <cellStyle name="Comma 3 3 4 5 2 5" xfId="1304" xr:uid="{D4B7380C-1E38-4BEB-8A66-C3CC65B827C9}"/>
    <cellStyle name="Comma 3 3 4 5 2 5 10" xfId="20741" xr:uid="{08DA4337-B918-4CA4-8224-E254AE8F879E}"/>
    <cellStyle name="Comma 3 3 4 5 2 5 2" xfId="6557" xr:uid="{9BBCDAD1-00C3-4DE6-AE4D-83D50C87255F}"/>
    <cellStyle name="Comma 3 3 4 5 2 5 2 2" xfId="18115" xr:uid="{733E19D8-9015-4301-8C6D-6AE6C3B3A2E2}"/>
    <cellStyle name="Comma 3 3 4 5 2 5 2 2 2" xfId="47522" xr:uid="{547610B5-C031-4810-9DDA-CF5E451A2200}"/>
    <cellStyle name="Comma 3 3 4 5 2 5 2 2 3" xfId="28619" xr:uid="{FFFF9E1A-9681-4A65-869C-2BBF18C23F49}"/>
    <cellStyle name="Comma 3 3 4 5 2 5 2 3" xfId="34132" xr:uid="{E93BA0A7-C27F-4198-AD1E-25D8CF388750}"/>
    <cellStyle name="Comma 3 3 4 5 2 5 2 4" xfId="23367" xr:uid="{1FCB6611-0B9F-4B26-BF1A-0031DC43E91D}"/>
    <cellStyle name="Comma 3 3 4 5 2 5 3" xfId="3932" xr:uid="{511CBFC7-B736-4DD0-A3A6-4C384CE1FFDE}"/>
    <cellStyle name="Comma 3 3 4 5 2 5 3 2" xfId="50148" xr:uid="{5580D672-266C-4584-A59E-1B5B98816EB5}"/>
    <cellStyle name="Comma 3 3 4 5 2 5 3 3" xfId="36758" xr:uid="{1C3DB4FB-D49B-407A-BEA9-947AB1286128}"/>
    <cellStyle name="Comma 3 3 4 5 2 5 3 4" xfId="25993" xr:uid="{1556F9F1-8AC9-4F75-8421-02DDE64E0A4C}"/>
    <cellStyle name="Comma 3 3 4 5 2 5 4" xfId="9183" xr:uid="{BC2F6379-BD8E-42FE-A24F-8A457BD1B08E}"/>
    <cellStyle name="Comma 3 3 4 5 2 5 4 2" xfId="52774" xr:uid="{0996F26F-46BD-4A45-B635-C2A67A256203}"/>
    <cellStyle name="Comma 3 3 4 5 2 5 4 3" xfId="39384" xr:uid="{24C0284C-FB8B-4E9C-9340-2226675F5F64}"/>
    <cellStyle name="Comma 3 3 4 5 2 5 5" xfId="11809" xr:uid="{7FC23389-8708-4E47-9CE5-1048241B39AE}"/>
    <cellStyle name="Comma 3 3 4 5 2 5 5 2" xfId="55399" xr:uid="{C1C55685-69C6-4847-9368-398D3DA23890}"/>
    <cellStyle name="Comma 3 3 4 5 2 5 5 3" xfId="42009" xr:uid="{FC52DB72-BD64-4263-A6FF-E601F42EA8DF}"/>
    <cellStyle name="Comma 3 3 4 5 2 5 6" xfId="14962" xr:uid="{08A9915A-DE95-4CBF-B192-52C46B524493}"/>
    <cellStyle name="Comma 3 3 4 5 2 5 6 2" xfId="44635" xr:uid="{8633667A-065A-4F9D-98BB-6309E6DADB95}"/>
    <cellStyle name="Comma 3 3 4 5 2 5 7" xfId="58025" xr:uid="{97075C03-57BF-4E0D-BC2C-B02FEFCEB4DC}"/>
    <cellStyle name="Comma 3 3 4 5 2 5 8" xfId="60652" xr:uid="{B2CAEA36-8C12-4446-8107-F988BF363E81}"/>
    <cellStyle name="Comma 3 3 4 5 2 5 9" xfId="31245" xr:uid="{7448F117-DE2F-4393-8DE8-38422CEC4410}"/>
    <cellStyle name="Comma 3 3 4 5 2 6" xfId="1567" xr:uid="{FE592C42-8849-4F17-9EF9-5BFE1A55AE0B}"/>
    <cellStyle name="Comma 3 3 4 5 2 6 10" xfId="21003" xr:uid="{20F14C2F-D9AB-40F4-82DF-F75FD2312D18}"/>
    <cellStyle name="Comma 3 3 4 5 2 6 2" xfId="6819" xr:uid="{27FCE942-CCD9-4B40-99F2-96897B36473D}"/>
    <cellStyle name="Comma 3 3 4 5 2 6 2 2" xfId="18377" xr:uid="{7B8BFFBE-F247-4437-B88D-E77326318693}"/>
    <cellStyle name="Comma 3 3 4 5 2 6 2 2 2" xfId="47784" xr:uid="{B4F9DA03-99E5-436D-83D5-C391FF5BA68F}"/>
    <cellStyle name="Comma 3 3 4 5 2 6 2 2 3" xfId="28881" xr:uid="{AF142E05-646E-4A65-A6FE-448AF19D46AF}"/>
    <cellStyle name="Comma 3 3 4 5 2 6 2 3" xfId="34394" xr:uid="{49323E8A-474D-4AB6-836F-0AD116CA2920}"/>
    <cellStyle name="Comma 3 3 4 5 2 6 2 4" xfId="23629" xr:uid="{FF240F5A-ABA0-4BFB-982F-9AFCC16E3ABA}"/>
    <cellStyle name="Comma 3 3 4 5 2 6 3" xfId="4194" xr:uid="{11A882C4-C54D-4D48-82AA-C4BA47D61423}"/>
    <cellStyle name="Comma 3 3 4 5 2 6 3 2" xfId="50410" xr:uid="{23ECE98C-EA52-4F57-B498-75A99B938BE6}"/>
    <cellStyle name="Comma 3 3 4 5 2 6 3 3" xfId="37020" xr:uid="{E6888670-B054-48A0-9AD9-0F79175D4A86}"/>
    <cellStyle name="Comma 3 3 4 5 2 6 3 4" xfId="26255" xr:uid="{23B175E6-9F1C-4D6B-ACC4-2277A2A1F26F}"/>
    <cellStyle name="Comma 3 3 4 5 2 6 4" xfId="9445" xr:uid="{640EBF26-68C2-448B-9814-CC57CD0D329E}"/>
    <cellStyle name="Comma 3 3 4 5 2 6 4 2" xfId="53036" xr:uid="{CACCA212-626B-443B-BEC8-55B3E4B97398}"/>
    <cellStyle name="Comma 3 3 4 5 2 6 4 3" xfId="39646" xr:uid="{A7CE1FB0-BAFB-4619-A5EB-423812C01D7A}"/>
    <cellStyle name="Comma 3 3 4 5 2 6 5" xfId="12071" xr:uid="{6602800B-DA08-4884-B194-B50874493770}"/>
    <cellStyle name="Comma 3 3 4 5 2 6 5 2" xfId="55661" xr:uid="{7C85C5DB-CC9C-4BE0-8677-7D847FB17292}"/>
    <cellStyle name="Comma 3 3 4 5 2 6 5 3" xfId="42271" xr:uid="{542B7C0C-5A60-45D0-9B98-77F217F0EDF3}"/>
    <cellStyle name="Comma 3 3 4 5 2 6 6" xfId="15224" xr:uid="{6219FD44-EF56-45C0-8889-E3933CE7EF09}"/>
    <cellStyle name="Comma 3 3 4 5 2 6 6 2" xfId="44897" xr:uid="{F8E9178E-B7F7-4AFC-B2C4-FEBD6916A201}"/>
    <cellStyle name="Comma 3 3 4 5 2 6 7" xfId="58287" xr:uid="{6D2F388C-23A6-459E-B6FC-62EE972FB00C}"/>
    <cellStyle name="Comma 3 3 4 5 2 6 8" xfId="60914" xr:uid="{61462390-C256-4705-9990-09EA06791483}"/>
    <cellStyle name="Comma 3 3 4 5 2 6 9" xfId="31507" xr:uid="{3444419E-F800-4F2E-8342-73E77BD37F35}"/>
    <cellStyle name="Comma 3 3 4 5 2 7" xfId="2610" xr:uid="{64F21495-3372-436E-BDA8-2BFD116CA51F}"/>
    <cellStyle name="Comma 3 3 4 5 2 7 10" xfId="22045" xr:uid="{9A6BE4FC-A396-4733-B802-4C8D05344CF8}"/>
    <cellStyle name="Comma 3 3 4 5 2 7 2" xfId="7861" xr:uid="{29B616FF-2480-4E9C-B446-51036D5DDD78}"/>
    <cellStyle name="Comma 3 3 4 5 2 7 2 2" xfId="19419" xr:uid="{17C0EF9C-942B-4F26-A62D-2AF8B32CF389}"/>
    <cellStyle name="Comma 3 3 4 5 2 7 2 2 2" xfId="48826" xr:uid="{D66BA288-62D8-4ECB-ABF7-4248EBEFB72A}"/>
    <cellStyle name="Comma 3 3 4 5 2 7 2 2 3" xfId="29923" xr:uid="{F10D9BB3-22EF-4EF4-BCF3-B459F6658D91}"/>
    <cellStyle name="Comma 3 3 4 5 2 7 2 3" xfId="35436" xr:uid="{BFD71734-E10E-466B-9929-4561981439E4}"/>
    <cellStyle name="Comma 3 3 4 5 2 7 2 4" xfId="24671" xr:uid="{EC184538-80F6-48A3-BF67-49FBF709939E}"/>
    <cellStyle name="Comma 3 3 4 5 2 7 3" xfId="5236" xr:uid="{EB731AD2-0DD1-4E34-98DB-A9F1ADC6FDFB}"/>
    <cellStyle name="Comma 3 3 4 5 2 7 3 2" xfId="51452" xr:uid="{0FA4DF57-A6A7-45CA-A747-308560A46E00}"/>
    <cellStyle name="Comma 3 3 4 5 2 7 3 3" xfId="38062" xr:uid="{F8365AE6-2DF5-4F8C-A6B7-7B95CA3DD021}"/>
    <cellStyle name="Comma 3 3 4 5 2 7 3 4" xfId="27297" xr:uid="{7AA294FB-D80E-4374-900E-C475C26E2F57}"/>
    <cellStyle name="Comma 3 3 4 5 2 7 4" xfId="10487" xr:uid="{9B8F61B5-3F48-45F0-B66E-4D415A9FB880}"/>
    <cellStyle name="Comma 3 3 4 5 2 7 4 2" xfId="54078" xr:uid="{C98A9A74-B413-418C-9FAF-BD87B17F2497}"/>
    <cellStyle name="Comma 3 3 4 5 2 7 4 3" xfId="40688" xr:uid="{C87B2A2F-CFCF-4813-BE6D-99BCF168CC50}"/>
    <cellStyle name="Comma 3 3 4 5 2 7 5" xfId="13113" xr:uid="{3CD9E916-9550-4CDE-BFF2-C53D3C8E11DE}"/>
    <cellStyle name="Comma 3 3 4 5 2 7 5 2" xfId="56703" xr:uid="{FE7E62CE-FA6B-4213-86C7-344C720F430D}"/>
    <cellStyle name="Comma 3 3 4 5 2 7 5 3" xfId="43313" xr:uid="{7E06617D-DE48-4550-8C9E-1AC276DF1BF0}"/>
    <cellStyle name="Comma 3 3 4 5 2 7 6" xfId="16266" xr:uid="{C5E7881B-1034-43EB-AF62-3C61A5FEF10A}"/>
    <cellStyle name="Comma 3 3 4 5 2 7 6 2" xfId="45939" xr:uid="{E52D8536-BA84-421A-9CBA-66ED818158A0}"/>
    <cellStyle name="Comma 3 3 4 5 2 7 7" xfId="59329" xr:uid="{F0524BA5-A9DE-4E50-9A53-E3608637B191}"/>
    <cellStyle name="Comma 3 3 4 5 2 7 8" xfId="61956" xr:uid="{13A90C44-25E5-48F5-A8AE-D78EC3FAFA7D}"/>
    <cellStyle name="Comma 3 3 4 5 2 7 9" xfId="32549" xr:uid="{5CE4F5DA-5545-4F0F-B752-60B6A6557654}"/>
    <cellStyle name="Comma 3 3 4 5 2 8" xfId="5497" xr:uid="{A8ABA877-5F20-45F2-83C2-BD5C2A18843B}"/>
    <cellStyle name="Comma 3 3 4 5 2 8 2" xfId="17055" xr:uid="{4C7F30FD-B714-49D1-8F0D-B434D001941F}"/>
    <cellStyle name="Comma 3 3 4 5 2 8 2 2" xfId="46201" xr:uid="{E4138CF9-E609-41C1-B67C-E21053286E65}"/>
    <cellStyle name="Comma 3 3 4 5 2 8 2 3" xfId="27559" xr:uid="{ED524B27-53C8-46DA-B172-BB6520D5775D}"/>
    <cellStyle name="Comma 3 3 4 5 2 8 3" xfId="13902" xr:uid="{9127E7D9-D714-44D4-83F4-2BAC691AD2F1}"/>
    <cellStyle name="Comma 3 3 4 5 2 8 3 2" xfId="32811" xr:uid="{EF8476A9-6434-49FF-B5AB-4BF3F3911C83}"/>
    <cellStyle name="Comma 3 3 4 5 2 8 4" xfId="22307" xr:uid="{5DD8714A-3802-4C03-B481-A5EDFB0EFFF8}"/>
    <cellStyle name="Comma 3 3 4 5 2 9" xfId="2872" xr:uid="{424CEA57-C0FF-4505-B89E-DE4B1EEF8CC9}"/>
    <cellStyle name="Comma 3 3 4 5 2 9 2" xfId="16527" xr:uid="{C6F609B2-96E0-4EB9-942C-0475EB2D543A}"/>
    <cellStyle name="Comma 3 3 4 5 2 9 2 2" xfId="46462" xr:uid="{A0E98F5C-55C3-484B-98C1-3FF8BCB5263E}"/>
    <cellStyle name="Comma 3 3 4 5 2 9 3" xfId="33072" xr:uid="{00CB239D-3C11-4549-A01C-B06300863930}"/>
    <cellStyle name="Comma 3 3 4 5 2 9 4" xfId="24933" xr:uid="{1196CF29-0D5B-4361-895A-8640105B3B64}"/>
    <cellStyle name="Comma 3 3 4 5 3" xfId="366" xr:uid="{00000000-0005-0000-0000-000082010000}"/>
    <cellStyle name="Comma 3 3 4 5 3 10" xfId="30307" xr:uid="{BB81510D-9930-4293-8818-234D495CB004}"/>
    <cellStyle name="Comma 3 3 4 5 3 11" xfId="19803" xr:uid="{833F2E35-DA72-424E-A0B3-7BA125A5B229}"/>
    <cellStyle name="Comma 3 3 4 5 3 2" xfId="1689" xr:uid="{9079B0DF-8FF5-4D1C-870B-7FCC101B14C0}"/>
    <cellStyle name="Comma 3 3 4 5 3 2 10" xfId="21125" xr:uid="{3D2C6CAE-9882-4DCD-9634-AFA447C5B89C}"/>
    <cellStyle name="Comma 3 3 4 5 3 2 2" xfId="6941" xr:uid="{71E3E328-E17B-4B45-9A77-C8AC077C989D}"/>
    <cellStyle name="Comma 3 3 4 5 3 2 2 2" xfId="18499" xr:uid="{2D892F67-92F0-458C-B0C5-C3B089A4D553}"/>
    <cellStyle name="Comma 3 3 4 5 3 2 2 2 2" xfId="47906" xr:uid="{D7099280-4865-4A57-BB80-A9E9058B4ED0}"/>
    <cellStyle name="Comma 3 3 4 5 3 2 2 2 3" xfId="29003" xr:uid="{08DECA47-9992-403A-80F2-6063099DBA73}"/>
    <cellStyle name="Comma 3 3 4 5 3 2 2 3" xfId="34516" xr:uid="{AB0B5DEC-57B2-4ED4-B503-3470CC69CC89}"/>
    <cellStyle name="Comma 3 3 4 5 3 2 2 4" xfId="23751" xr:uid="{CB2F78DC-3914-4B5C-801B-92CB91C5C7FA}"/>
    <cellStyle name="Comma 3 3 4 5 3 2 3" xfId="4316" xr:uid="{CEADFA60-3097-4B4C-8709-024883E0C199}"/>
    <cellStyle name="Comma 3 3 4 5 3 2 3 2" xfId="50532" xr:uid="{64FF6042-0843-4552-8A2E-97CA4E8455B4}"/>
    <cellStyle name="Comma 3 3 4 5 3 2 3 3" xfId="37142" xr:uid="{7110E97A-01DF-44D9-98F5-626D7BCEE0D2}"/>
    <cellStyle name="Comma 3 3 4 5 3 2 3 4" xfId="26377" xr:uid="{E8BF662F-E1D7-40D9-921D-70F92BD41FB0}"/>
    <cellStyle name="Comma 3 3 4 5 3 2 4" xfId="9567" xr:uid="{72C6D6EA-8545-4B25-95A5-B8C147695C73}"/>
    <cellStyle name="Comma 3 3 4 5 3 2 4 2" xfId="53158" xr:uid="{3049494C-554F-422F-92E8-3EE162C16BF2}"/>
    <cellStyle name="Comma 3 3 4 5 3 2 4 3" xfId="39768" xr:uid="{14FAA250-EC1B-4E07-8CB3-D19210766D62}"/>
    <cellStyle name="Comma 3 3 4 5 3 2 5" xfId="12193" xr:uid="{3B301063-0370-497E-81EE-FE108C373597}"/>
    <cellStyle name="Comma 3 3 4 5 3 2 5 2" xfId="55783" xr:uid="{DF691ED5-D2F4-4640-890F-340308660725}"/>
    <cellStyle name="Comma 3 3 4 5 3 2 5 3" xfId="42393" xr:uid="{093527A3-8FD7-4117-B513-5367605D5BDC}"/>
    <cellStyle name="Comma 3 3 4 5 3 2 6" xfId="15346" xr:uid="{A710A77A-6830-4E2F-A4EF-E6B2474A1EBB}"/>
    <cellStyle name="Comma 3 3 4 5 3 2 6 2" xfId="45019" xr:uid="{EA712C3B-2A1A-45FB-B09F-7650E272846B}"/>
    <cellStyle name="Comma 3 3 4 5 3 2 7" xfId="58409" xr:uid="{0669447B-6409-41CC-94EA-902AEC4B6C2C}"/>
    <cellStyle name="Comma 3 3 4 5 3 2 8" xfId="61036" xr:uid="{F2BB7B4C-7085-4DDC-A8AB-3E73E1DC0D0E}"/>
    <cellStyle name="Comma 3 3 4 5 3 2 9" xfId="31629" xr:uid="{67B0B15D-9A46-4E02-96E2-4E4D7E5C290F}"/>
    <cellStyle name="Comma 3 3 4 5 3 3" xfId="5619" xr:uid="{44CCDB72-C427-45E1-909C-DB04C14B019B}"/>
    <cellStyle name="Comma 3 3 4 5 3 3 2" xfId="17177" xr:uid="{2679C65A-99A5-4555-81A6-21F34418FDC7}"/>
    <cellStyle name="Comma 3 3 4 5 3 3 2 2" xfId="46584" xr:uid="{279412BE-A23D-477F-AA93-73EDA73D0797}"/>
    <cellStyle name="Comma 3 3 4 5 3 3 2 3" xfId="27681" xr:uid="{319BEF50-D81E-4301-8152-A3A6B0172A02}"/>
    <cellStyle name="Comma 3 3 4 5 3 3 3" xfId="14024" xr:uid="{41311BD3-2E75-490A-B2DB-EC98139F16DC}"/>
    <cellStyle name="Comma 3 3 4 5 3 3 3 2" xfId="33194" xr:uid="{F716112E-28DB-4D59-A590-E5591635D0A2}"/>
    <cellStyle name="Comma 3 3 4 5 3 3 4" xfId="22429" xr:uid="{B8B602C7-51D9-4E80-B252-911299C33802}"/>
    <cellStyle name="Comma 3 3 4 5 3 4" xfId="2994" xr:uid="{B0A76C85-1B77-4953-82CD-549CDC47BB51}"/>
    <cellStyle name="Comma 3 3 4 5 3 4 2" xfId="16649" xr:uid="{89C4CC65-B8E1-4966-BE20-8EAE21F7D0F2}"/>
    <cellStyle name="Comma 3 3 4 5 3 4 2 2" xfId="49210" xr:uid="{C53CB471-26E2-4136-9315-ED344C359D27}"/>
    <cellStyle name="Comma 3 3 4 5 3 4 3" xfId="35820" xr:uid="{DB21B8BA-D675-4CBC-84D4-B7E9A0E236CD}"/>
    <cellStyle name="Comma 3 3 4 5 3 4 4" xfId="25055" xr:uid="{E490D429-266A-4574-99CE-DC283ABA83F1}"/>
    <cellStyle name="Comma 3 3 4 5 3 5" xfId="8245" xr:uid="{055C26DF-CCFC-408E-992A-466FAEBB7124}"/>
    <cellStyle name="Comma 3 3 4 5 3 5 2" xfId="51836" xr:uid="{A0C5A039-11B2-4AAF-BD07-4330A1341F81}"/>
    <cellStyle name="Comma 3 3 4 5 3 5 3" xfId="38446" xr:uid="{BEAEB798-C05D-41DA-AA02-AED511421967}"/>
    <cellStyle name="Comma 3 3 4 5 3 6" xfId="10871" xr:uid="{AEFAE760-B10A-4FBE-85A5-E0D671697BE7}"/>
    <cellStyle name="Comma 3 3 4 5 3 6 2" xfId="54461" xr:uid="{1CBEA03F-CB22-4493-9800-3466F246D50E}"/>
    <cellStyle name="Comma 3 3 4 5 3 6 3" xfId="41071" xr:uid="{D724A187-4F84-44DC-BDD9-1D922FDC3351}"/>
    <cellStyle name="Comma 3 3 4 5 3 7" xfId="13496" xr:uid="{6910DCC0-164D-44A4-97CF-24F9DE2377B7}"/>
    <cellStyle name="Comma 3 3 4 5 3 7 2" xfId="43697" xr:uid="{014D87EA-B9B8-480F-A045-7C20DAFBA6EF}"/>
    <cellStyle name="Comma 3 3 4 5 3 8" xfId="57087" xr:uid="{B4DA69DD-F880-4E01-B321-E7BD356F6C44}"/>
    <cellStyle name="Comma 3 3 4 5 3 9" xfId="59714" xr:uid="{E19111DF-F266-4AD2-BDB8-5DCF60BCD370}"/>
    <cellStyle name="Comma 3 3 4 5 4" xfId="626" xr:uid="{00000000-0005-0000-0000-000083010000}"/>
    <cellStyle name="Comma 3 3 4 5 4 10" xfId="30567" xr:uid="{38D5132D-8C5B-44EE-891A-43006929D19A}"/>
    <cellStyle name="Comma 3 3 4 5 4 11" xfId="20063" xr:uid="{8BD2D603-2458-4045-9A5F-251EE852659B}"/>
    <cellStyle name="Comma 3 3 4 5 4 2" xfId="1949" xr:uid="{2005BB04-5657-44C3-B57F-F153E0B95351}"/>
    <cellStyle name="Comma 3 3 4 5 4 2 10" xfId="21385" xr:uid="{A0D0BD1E-62A4-462E-B9DC-C6888B8E374C}"/>
    <cellStyle name="Comma 3 3 4 5 4 2 2" xfId="7201" xr:uid="{2EADA07A-4C2F-4E53-AB6E-0D363FAD0AE8}"/>
    <cellStyle name="Comma 3 3 4 5 4 2 2 2" xfId="18759" xr:uid="{00C205CA-8B09-4F7B-94A3-5125D43A5939}"/>
    <cellStyle name="Comma 3 3 4 5 4 2 2 2 2" xfId="48166" xr:uid="{154A6AC0-E6CD-4092-8C8A-D48607C4CE88}"/>
    <cellStyle name="Comma 3 3 4 5 4 2 2 2 3" xfId="29263" xr:uid="{1E9E3182-8E13-426D-B45F-0FCD4142368F}"/>
    <cellStyle name="Comma 3 3 4 5 4 2 2 3" xfId="34776" xr:uid="{C5E7C2D4-9876-4D3D-909D-82D28F3E8726}"/>
    <cellStyle name="Comma 3 3 4 5 4 2 2 4" xfId="24011" xr:uid="{73DE6582-78B3-426B-91BF-57B79E2BCEF7}"/>
    <cellStyle name="Comma 3 3 4 5 4 2 3" xfId="4576" xr:uid="{D06E0DD7-37F0-463C-BBA9-3F3B1B41EB46}"/>
    <cellStyle name="Comma 3 3 4 5 4 2 3 2" xfId="50792" xr:uid="{33135A52-4F2C-47E0-928C-D5383131D6A3}"/>
    <cellStyle name="Comma 3 3 4 5 4 2 3 3" xfId="37402" xr:uid="{941B48F6-9BCC-40A1-AE9C-33980ABA5CA1}"/>
    <cellStyle name="Comma 3 3 4 5 4 2 3 4" xfId="26637" xr:uid="{D938C887-8792-4134-87A4-02180424B41A}"/>
    <cellStyle name="Comma 3 3 4 5 4 2 4" xfId="9827" xr:uid="{C74342CA-D6C7-425C-867A-97F73B6F087B}"/>
    <cellStyle name="Comma 3 3 4 5 4 2 4 2" xfId="53418" xr:uid="{EFAB987A-0D62-4E7F-91DC-339152743B58}"/>
    <cellStyle name="Comma 3 3 4 5 4 2 4 3" xfId="40028" xr:uid="{A631A3D2-14D9-4EDE-A58A-A7BA50B72169}"/>
    <cellStyle name="Comma 3 3 4 5 4 2 5" xfId="12453" xr:uid="{B59E2ECD-DA72-470F-8362-DA4756120175}"/>
    <cellStyle name="Comma 3 3 4 5 4 2 5 2" xfId="56043" xr:uid="{EDA825C8-2C6E-4CE4-9550-B9C9F54E7047}"/>
    <cellStyle name="Comma 3 3 4 5 4 2 5 3" xfId="42653" xr:uid="{0E1AD6CD-714A-4698-AF8C-96CC330B2D84}"/>
    <cellStyle name="Comma 3 3 4 5 4 2 6" xfId="15606" xr:uid="{108B1D5D-7BD4-4847-841D-B9704511E5F8}"/>
    <cellStyle name="Comma 3 3 4 5 4 2 6 2" xfId="45279" xr:uid="{A47E30B2-8C5C-4B43-AF78-7406D68DD5A6}"/>
    <cellStyle name="Comma 3 3 4 5 4 2 7" xfId="58669" xr:uid="{270660ED-B85E-4DF3-BC28-221580743188}"/>
    <cellStyle name="Comma 3 3 4 5 4 2 8" xfId="61296" xr:uid="{B0E38947-A10D-40D8-BB6B-C7CD38368CC4}"/>
    <cellStyle name="Comma 3 3 4 5 4 2 9" xfId="31889" xr:uid="{3A9D2700-B050-479D-A468-E64D5D8BBED2}"/>
    <cellStyle name="Comma 3 3 4 5 4 3" xfId="5879" xr:uid="{379B4AD2-10BB-4CB5-A40F-5B9A79DD5459}"/>
    <cellStyle name="Comma 3 3 4 5 4 3 2" xfId="17437" xr:uid="{5555F61B-05A0-4CA9-AC3C-C79AA03BB8A8}"/>
    <cellStyle name="Comma 3 3 4 5 4 3 2 2" xfId="46844" xr:uid="{7EF44E4E-0CCC-4A6A-B612-EB4147B07623}"/>
    <cellStyle name="Comma 3 3 4 5 4 3 2 3" xfId="27941" xr:uid="{824C8DB8-DAD9-44DA-93BF-FE0ECF99F327}"/>
    <cellStyle name="Comma 3 3 4 5 4 3 3" xfId="33454" xr:uid="{AEF06649-F3E9-4B9B-9689-E5422BC50046}"/>
    <cellStyle name="Comma 3 3 4 5 4 3 4" xfId="22689" xr:uid="{414335AC-AA82-4786-A1E6-05D7277F6826}"/>
    <cellStyle name="Comma 3 3 4 5 4 4" xfId="3254" xr:uid="{864B0A49-BDFD-465F-821D-B5A4A8673157}"/>
    <cellStyle name="Comma 3 3 4 5 4 4 2" xfId="49470" xr:uid="{60766162-188C-4C90-8D8A-F6D8423E081B}"/>
    <cellStyle name="Comma 3 3 4 5 4 4 3" xfId="36080" xr:uid="{C1FBC948-EB84-4DB9-B310-0933DE3032C0}"/>
    <cellStyle name="Comma 3 3 4 5 4 4 4" xfId="25315" xr:uid="{2B3A971D-835C-4F19-87DC-7047B889723F}"/>
    <cellStyle name="Comma 3 3 4 5 4 5" xfId="8505" xr:uid="{DC8AB99C-2318-41D9-AC4D-9C474A62090A}"/>
    <cellStyle name="Comma 3 3 4 5 4 5 2" xfId="52096" xr:uid="{A8E4DD8E-A379-453A-8E7A-6E60273BF1A3}"/>
    <cellStyle name="Comma 3 3 4 5 4 5 3" xfId="38706" xr:uid="{387273E3-2D49-4F16-823D-BE89F79FF5D3}"/>
    <cellStyle name="Comma 3 3 4 5 4 6" xfId="11131" xr:uid="{23D01EF9-75F2-4899-AEAD-60CEC6EE3655}"/>
    <cellStyle name="Comma 3 3 4 5 4 6 2" xfId="54721" xr:uid="{1BA77D0F-112B-4C4D-899C-0D20A92BD454}"/>
    <cellStyle name="Comma 3 3 4 5 4 6 3" xfId="41331" xr:uid="{5ADB9F1B-2F4F-4CDA-A7CD-37C934A73AF4}"/>
    <cellStyle name="Comma 3 3 4 5 4 7" xfId="14284" xr:uid="{23CAE9D2-2CAA-438F-98FD-04277BC8B484}"/>
    <cellStyle name="Comma 3 3 4 5 4 7 2" xfId="43957" xr:uid="{5CD68FBA-EDDD-4A08-90E9-AA7866084617}"/>
    <cellStyle name="Comma 3 3 4 5 4 8" xfId="57347" xr:uid="{AF54E990-AE32-4467-B15F-9ADE797B32DE}"/>
    <cellStyle name="Comma 3 3 4 5 4 9" xfId="59974" xr:uid="{E7BF8E15-DB92-4DB0-B767-7864DFBDFCD4}"/>
    <cellStyle name="Comma 3 3 4 5 5" xfId="886" xr:uid="{00000000-0005-0000-0000-000084010000}"/>
    <cellStyle name="Comma 3 3 4 5 5 10" xfId="30827" xr:uid="{0B7AD034-ADF0-4B42-BF3D-B4D4ADA99CFA}"/>
    <cellStyle name="Comma 3 3 4 5 5 11" xfId="20323" xr:uid="{09F19532-6C47-4ADF-9DA5-0D44B48DF8D4}"/>
    <cellStyle name="Comma 3 3 4 5 5 2" xfId="2209" xr:uid="{4B40D2E8-A712-4663-8F59-DE118B141B09}"/>
    <cellStyle name="Comma 3 3 4 5 5 2 10" xfId="21645" xr:uid="{94852439-4BB2-43F3-97D2-FA99AB5192E4}"/>
    <cellStyle name="Comma 3 3 4 5 5 2 2" xfId="7461" xr:uid="{BDA69ACD-12CB-4478-82DA-0114716F90ED}"/>
    <cellStyle name="Comma 3 3 4 5 5 2 2 2" xfId="19019" xr:uid="{C7F94194-F5DF-478B-82EE-EDBCD637C8FE}"/>
    <cellStyle name="Comma 3 3 4 5 5 2 2 2 2" xfId="48426" xr:uid="{D632CDD0-8498-4E12-AF71-C213BA47595E}"/>
    <cellStyle name="Comma 3 3 4 5 5 2 2 2 3" xfId="29523" xr:uid="{96460DF3-CF79-4BE3-87D5-29238DFB5222}"/>
    <cellStyle name="Comma 3 3 4 5 5 2 2 3" xfId="35036" xr:uid="{5D63794C-6F38-4373-BED9-684EA919D3B9}"/>
    <cellStyle name="Comma 3 3 4 5 5 2 2 4" xfId="24271" xr:uid="{99973AA7-729C-4BA3-89F0-6F2BC3E788D7}"/>
    <cellStyle name="Comma 3 3 4 5 5 2 3" xfId="4836" xr:uid="{7BAAE634-4F73-40BD-B307-7CADB3C539C1}"/>
    <cellStyle name="Comma 3 3 4 5 5 2 3 2" xfId="51052" xr:uid="{A293AFA3-0C94-4BD1-A434-F36767425B87}"/>
    <cellStyle name="Comma 3 3 4 5 5 2 3 3" xfId="37662" xr:uid="{8A24107F-1EB5-4363-BC73-C87C57DB37F3}"/>
    <cellStyle name="Comma 3 3 4 5 5 2 3 4" xfId="26897" xr:uid="{038D034B-8496-4621-AB30-E59B1DAD62AD}"/>
    <cellStyle name="Comma 3 3 4 5 5 2 4" xfId="10087" xr:uid="{52AB601D-BCE6-4A3F-8020-EEA2787AAB05}"/>
    <cellStyle name="Comma 3 3 4 5 5 2 4 2" xfId="53678" xr:uid="{6DEC3056-F346-410F-B4B5-B90515E69045}"/>
    <cellStyle name="Comma 3 3 4 5 5 2 4 3" xfId="40288" xr:uid="{CCD40AE7-D7FE-4DCC-B631-8576E8368D6C}"/>
    <cellStyle name="Comma 3 3 4 5 5 2 5" xfId="12713" xr:uid="{C2E79509-1E33-4592-B208-A1709408C219}"/>
    <cellStyle name="Comma 3 3 4 5 5 2 5 2" xfId="56303" xr:uid="{6E39E4D3-82E2-4F83-A15B-CB57D90E2A61}"/>
    <cellStyle name="Comma 3 3 4 5 5 2 5 3" xfId="42913" xr:uid="{FDF0B9C7-A8FA-4FB5-B8FA-7D796CB92EB1}"/>
    <cellStyle name="Comma 3 3 4 5 5 2 6" xfId="15866" xr:uid="{64E0490C-ADD3-4DFF-AC26-B2E5608EFD95}"/>
    <cellStyle name="Comma 3 3 4 5 5 2 6 2" xfId="45539" xr:uid="{837C1EC0-A6F9-4530-AE74-7D56B13421B4}"/>
    <cellStyle name="Comma 3 3 4 5 5 2 7" xfId="58929" xr:uid="{CA01E149-632A-4BF5-AADE-B12A7CCC66E3}"/>
    <cellStyle name="Comma 3 3 4 5 5 2 8" xfId="61556" xr:uid="{270DA03E-A193-4C08-8559-20F21F3E0738}"/>
    <cellStyle name="Comma 3 3 4 5 5 2 9" xfId="32149" xr:uid="{BFBF4A32-4E8C-456F-A07D-DF279E01539C}"/>
    <cellStyle name="Comma 3 3 4 5 5 3" xfId="6139" xr:uid="{6733A352-C7FA-437C-874A-0DBEE4C0EA7D}"/>
    <cellStyle name="Comma 3 3 4 5 5 3 2" xfId="17697" xr:uid="{053E9B6D-B4AD-41A7-9335-A232E65C80C7}"/>
    <cellStyle name="Comma 3 3 4 5 5 3 2 2" xfId="47104" xr:uid="{40495FC4-DA2E-4A3D-A024-96AAC798A911}"/>
    <cellStyle name="Comma 3 3 4 5 5 3 2 3" xfId="28201" xr:uid="{84FDB6A1-6E28-4BD4-98C4-2DD5A374A9E1}"/>
    <cellStyle name="Comma 3 3 4 5 5 3 3" xfId="33714" xr:uid="{2EC543C9-1338-4F3A-BED9-3B885999256B}"/>
    <cellStyle name="Comma 3 3 4 5 5 3 4" xfId="22949" xr:uid="{C255BD2D-97C3-4A40-98C8-C10D3949F401}"/>
    <cellStyle name="Comma 3 3 4 5 5 4" xfId="3514" xr:uid="{51C41DEF-4CEC-400A-8A2D-105594FE2864}"/>
    <cellStyle name="Comma 3 3 4 5 5 4 2" xfId="49730" xr:uid="{E0206E8C-9D16-459F-A740-4E48AE59F9AA}"/>
    <cellStyle name="Comma 3 3 4 5 5 4 3" xfId="36340" xr:uid="{19BB46BF-CCC8-41A9-AD68-D99A41414F4D}"/>
    <cellStyle name="Comma 3 3 4 5 5 4 4" xfId="25575" xr:uid="{6359CC4F-4F1C-42D2-AF43-4B518B3C6C3B}"/>
    <cellStyle name="Comma 3 3 4 5 5 5" xfId="8765" xr:uid="{B1E89F48-E773-41DC-B8F4-2953C70A058E}"/>
    <cellStyle name="Comma 3 3 4 5 5 5 2" xfId="52356" xr:uid="{C56B5DD0-AAA3-4581-B90B-250AC3B4DE54}"/>
    <cellStyle name="Comma 3 3 4 5 5 5 3" xfId="38966" xr:uid="{A603C853-7395-4161-BE02-664A49D4C5C1}"/>
    <cellStyle name="Comma 3 3 4 5 5 6" xfId="11391" xr:uid="{16DD8BCA-04A7-4006-8F4C-04527875D4D5}"/>
    <cellStyle name="Comma 3 3 4 5 5 6 2" xfId="54981" xr:uid="{2C9F7D7C-CFE3-4812-8BC6-483A33D78AD0}"/>
    <cellStyle name="Comma 3 3 4 5 5 6 3" xfId="41591" xr:uid="{549F5998-932D-4E6E-8421-802AE5542E32}"/>
    <cellStyle name="Comma 3 3 4 5 5 7" xfId="14544" xr:uid="{128FF472-7741-4605-A3A9-A78820C35CE9}"/>
    <cellStyle name="Comma 3 3 4 5 5 7 2" xfId="44217" xr:uid="{26D88F94-F891-4221-8335-0AD36AA2ACA6}"/>
    <cellStyle name="Comma 3 3 4 5 5 8" xfId="57607" xr:uid="{703E2346-F6BA-4962-92DC-C0EF71D2787D}"/>
    <cellStyle name="Comma 3 3 4 5 5 9" xfId="60234" xr:uid="{0D90B122-57CB-4A1E-90E6-160B92ED6B0B}"/>
    <cellStyle name="Comma 3 3 4 5 6" xfId="1166" xr:uid="{0E05EE69-8162-44D9-B3F1-485340ED8BCE}"/>
    <cellStyle name="Comma 3 3 4 5 6 10" xfId="20603" xr:uid="{AC632755-B2CC-4A78-8DA9-EDD3A7C982D2}"/>
    <cellStyle name="Comma 3 3 4 5 6 2" xfId="6419" xr:uid="{1EE9C6B1-B252-499B-BC3A-AD23E28DBFB0}"/>
    <cellStyle name="Comma 3 3 4 5 6 2 2" xfId="17977" xr:uid="{243BB883-3AA0-4082-AFE4-E4D73766D02B}"/>
    <cellStyle name="Comma 3 3 4 5 6 2 2 2" xfId="47384" xr:uid="{EAA67C9D-999E-48F7-A99E-0FC19E9530DB}"/>
    <cellStyle name="Comma 3 3 4 5 6 2 2 3" xfId="28481" xr:uid="{0AD0BB10-0B48-4D8B-A779-03CD6E5875CD}"/>
    <cellStyle name="Comma 3 3 4 5 6 2 3" xfId="33994" xr:uid="{680C9289-B18F-4E2C-925A-65680C7E2DF3}"/>
    <cellStyle name="Comma 3 3 4 5 6 2 4" xfId="23229" xr:uid="{DAE913AB-A5A2-4FF7-8307-D833E0C90577}"/>
    <cellStyle name="Comma 3 3 4 5 6 3" xfId="3794" xr:uid="{A4A7EB83-EE12-4744-ACC3-FAD935AA7CE5}"/>
    <cellStyle name="Comma 3 3 4 5 6 3 2" xfId="50010" xr:uid="{BBE3FD54-0AC5-4B67-8F05-1B26058FF651}"/>
    <cellStyle name="Comma 3 3 4 5 6 3 3" xfId="36620" xr:uid="{8AEA52AD-EC12-45F8-8CF7-C9638CF5E58A}"/>
    <cellStyle name="Comma 3 3 4 5 6 3 4" xfId="25855" xr:uid="{9C6A9BE8-AC59-497C-A0C9-32DBC4090706}"/>
    <cellStyle name="Comma 3 3 4 5 6 4" xfId="9045" xr:uid="{453F1244-B0A7-485C-A027-0E0C989D96B2}"/>
    <cellStyle name="Comma 3 3 4 5 6 4 2" xfId="52636" xr:uid="{72B8B847-EFBD-4D62-B9D7-45C902E0EA0F}"/>
    <cellStyle name="Comma 3 3 4 5 6 4 3" xfId="39246" xr:uid="{5DDF22CD-168A-4CA8-B53A-ABBF64F27764}"/>
    <cellStyle name="Comma 3 3 4 5 6 5" xfId="11671" xr:uid="{B42B18C3-BEF5-46C8-9F57-224874B6DE1A}"/>
    <cellStyle name="Comma 3 3 4 5 6 5 2" xfId="55261" xr:uid="{DB80C36B-EE82-4EE1-BB90-22001F60EF9C}"/>
    <cellStyle name="Comma 3 3 4 5 6 5 3" xfId="41871" xr:uid="{D73145C1-A5D6-45AF-BFFE-CE5F500C2686}"/>
    <cellStyle name="Comma 3 3 4 5 6 6" xfId="14824" xr:uid="{E1046B8E-F5F2-4EDC-AD70-7679464EE34E}"/>
    <cellStyle name="Comma 3 3 4 5 6 6 2" xfId="44497" xr:uid="{0CCE9366-167D-40EE-A4D6-FDB63B2ACB14}"/>
    <cellStyle name="Comma 3 3 4 5 6 7" xfId="57887" xr:uid="{67150779-5C1F-4DD8-957C-7C6A23003E3A}"/>
    <cellStyle name="Comma 3 3 4 5 6 8" xfId="60514" xr:uid="{1C1C34FE-B8ED-4B39-BF7A-41783A6041BE}"/>
    <cellStyle name="Comma 3 3 4 5 6 9" xfId="31107" xr:uid="{906EBDD3-4D84-4A2D-B72D-28B41D6BAA02}"/>
    <cellStyle name="Comma 3 3 4 5 7" xfId="1429" xr:uid="{11927220-5816-4F44-8C96-C853962164E0}"/>
    <cellStyle name="Comma 3 3 4 5 7 10" xfId="20865" xr:uid="{D2C099E2-27DE-4A7B-A782-AA3BA3853681}"/>
    <cellStyle name="Comma 3 3 4 5 7 2" xfId="6681" xr:uid="{9881311F-4FB2-4E82-A48F-AACD432AC106}"/>
    <cellStyle name="Comma 3 3 4 5 7 2 2" xfId="18239" xr:uid="{FCB476B6-F325-41FE-B46E-DA23D1FD8158}"/>
    <cellStyle name="Comma 3 3 4 5 7 2 2 2" xfId="47646" xr:uid="{5E3F1570-3589-410C-9753-D6A61CD84740}"/>
    <cellStyle name="Comma 3 3 4 5 7 2 2 3" xfId="28743" xr:uid="{E5A21DB1-67A6-4438-A52F-F1C812139314}"/>
    <cellStyle name="Comma 3 3 4 5 7 2 3" xfId="34256" xr:uid="{CF12BB5D-E28E-4F9B-8611-FE61D6E8AC35}"/>
    <cellStyle name="Comma 3 3 4 5 7 2 4" xfId="23491" xr:uid="{FBB26F5D-FCD1-4DBB-B1DE-3F90B945DCF5}"/>
    <cellStyle name="Comma 3 3 4 5 7 3" xfId="4056" xr:uid="{FD61054F-CC76-40BB-81B0-59FD1568EECF}"/>
    <cellStyle name="Comma 3 3 4 5 7 3 2" xfId="50272" xr:uid="{41B0BEC7-A42E-4E59-87A3-44C35453A411}"/>
    <cellStyle name="Comma 3 3 4 5 7 3 3" xfId="36882" xr:uid="{8880713E-509A-44DD-8565-A2BB6F0F62B3}"/>
    <cellStyle name="Comma 3 3 4 5 7 3 4" xfId="26117" xr:uid="{5D6A5184-9B62-4182-B476-B4BC37B39814}"/>
    <cellStyle name="Comma 3 3 4 5 7 4" xfId="9307" xr:uid="{A727E066-C02F-4844-BB35-E3AF07237DE9}"/>
    <cellStyle name="Comma 3 3 4 5 7 4 2" xfId="52898" xr:uid="{562E1866-EC8C-41C6-B706-505740DC8B9F}"/>
    <cellStyle name="Comma 3 3 4 5 7 4 3" xfId="39508" xr:uid="{92BB07F4-A479-49EE-A907-997B1BF45858}"/>
    <cellStyle name="Comma 3 3 4 5 7 5" xfId="11933" xr:uid="{1F970F95-0F08-4A50-8F70-99079323A046}"/>
    <cellStyle name="Comma 3 3 4 5 7 5 2" xfId="55523" xr:uid="{91E3ADAA-FF93-4BA4-A33D-F2A1DAB297FB}"/>
    <cellStyle name="Comma 3 3 4 5 7 5 3" xfId="42133" xr:uid="{B2876A4F-940D-4A91-AA0B-2D54546A068A}"/>
    <cellStyle name="Comma 3 3 4 5 7 6" xfId="15086" xr:uid="{F9809E4C-36C6-4E4A-9B9F-7F4671943728}"/>
    <cellStyle name="Comma 3 3 4 5 7 6 2" xfId="44759" xr:uid="{39A3656E-81C2-4A8F-BD8A-3A149A720A9A}"/>
    <cellStyle name="Comma 3 3 4 5 7 7" xfId="58149" xr:uid="{CD18B389-6686-4B43-8534-BB3BBF2943BD}"/>
    <cellStyle name="Comma 3 3 4 5 7 8" xfId="60776" xr:uid="{21F53D3F-8A37-497E-AA9D-00AD6D10E0B7}"/>
    <cellStyle name="Comma 3 3 4 5 7 9" xfId="31369" xr:uid="{696F9D74-749C-4F69-8583-8E4C561272DD}"/>
    <cellStyle name="Comma 3 3 4 5 8" xfId="2472" xr:uid="{9115FC36-FF51-44A7-8C57-5F7E34F7384D}"/>
    <cellStyle name="Comma 3 3 4 5 8 10" xfId="21907" xr:uid="{3A1E683F-913C-4524-AFD5-2197169DEF23}"/>
    <cellStyle name="Comma 3 3 4 5 8 2" xfId="7723" xr:uid="{4C7A338D-1931-4395-9B74-8E147D889FC5}"/>
    <cellStyle name="Comma 3 3 4 5 8 2 2" xfId="19281" xr:uid="{BC4D46C4-7BF1-4FCC-9FB2-D77B9176A177}"/>
    <cellStyle name="Comma 3 3 4 5 8 2 2 2" xfId="48688" xr:uid="{2EEAB301-200E-4F3C-9EC7-7001D744A694}"/>
    <cellStyle name="Comma 3 3 4 5 8 2 2 3" xfId="29785" xr:uid="{7ADFE365-45F2-48DE-956C-49A3A0662138}"/>
    <cellStyle name="Comma 3 3 4 5 8 2 3" xfId="35298" xr:uid="{EB7FC8D0-AB00-420C-B73B-27D8A2C4D038}"/>
    <cellStyle name="Comma 3 3 4 5 8 2 4" xfId="24533" xr:uid="{224A3B4C-6471-4DAA-A2DC-4915298282A2}"/>
    <cellStyle name="Comma 3 3 4 5 8 3" xfId="5098" xr:uid="{6FB71E8C-3D98-4B1F-90F0-00B73D43C710}"/>
    <cellStyle name="Comma 3 3 4 5 8 3 2" xfId="51314" xr:uid="{4093F758-E231-44E2-8550-B932B7F314AB}"/>
    <cellStyle name="Comma 3 3 4 5 8 3 3" xfId="37924" xr:uid="{39B70B80-664F-4ECE-904A-AE851C2DA906}"/>
    <cellStyle name="Comma 3 3 4 5 8 3 4" xfId="27159" xr:uid="{3232C14B-CCFF-4456-A585-F40BB3DC4BCD}"/>
    <cellStyle name="Comma 3 3 4 5 8 4" xfId="10349" xr:uid="{09485161-A21A-402E-A1C7-71FBAF4F8B9F}"/>
    <cellStyle name="Comma 3 3 4 5 8 4 2" xfId="53940" xr:uid="{4613EDD2-F7BE-4BDD-A579-6B9FA1EBCCC7}"/>
    <cellStyle name="Comma 3 3 4 5 8 4 3" xfId="40550" xr:uid="{2F0B7AF2-DEB9-4107-B5F3-F617B5438E47}"/>
    <cellStyle name="Comma 3 3 4 5 8 5" xfId="12975" xr:uid="{327789AB-DE9E-4877-BAE3-69182C03B04D}"/>
    <cellStyle name="Comma 3 3 4 5 8 5 2" xfId="56565" xr:uid="{DD1C3BF8-CF8B-4354-8848-F9F18DC54F4C}"/>
    <cellStyle name="Comma 3 3 4 5 8 5 3" xfId="43175" xr:uid="{464A7293-DB01-49CB-ACC6-C2EC4156BA66}"/>
    <cellStyle name="Comma 3 3 4 5 8 6" xfId="16128" xr:uid="{7715FF74-F1D9-4644-B8D2-54C8206A00BB}"/>
    <cellStyle name="Comma 3 3 4 5 8 6 2" xfId="45801" xr:uid="{516B40E8-633A-4FAC-B2FC-65023C31E33A}"/>
    <cellStyle name="Comma 3 3 4 5 8 7" xfId="59191" xr:uid="{072768C6-6AD3-4C00-85C3-43066240CEC8}"/>
    <cellStyle name="Comma 3 3 4 5 8 8" xfId="61818" xr:uid="{A89A0E51-B3E6-4679-A409-F86CE8FC33D8}"/>
    <cellStyle name="Comma 3 3 4 5 8 9" xfId="32411" xr:uid="{ADE42922-1460-4CBE-947C-902C436E011A}"/>
    <cellStyle name="Comma 3 3 4 5 9" xfId="5359" xr:uid="{6D6EDF1E-BF09-4B76-94C3-3C40301C43B5}"/>
    <cellStyle name="Comma 3 3 4 5 9 2" xfId="16917" xr:uid="{B1BCDE9E-10FB-4F32-B989-5650FDC6E20A}"/>
    <cellStyle name="Comma 3 3 4 5 9 2 2" xfId="46063" xr:uid="{51C45851-D1DC-4CE2-AB6E-4115D196B723}"/>
    <cellStyle name="Comma 3 3 4 5 9 2 3" xfId="27421" xr:uid="{9BB2D69B-4C4C-42BF-9CD8-A06C1F9A24B3}"/>
    <cellStyle name="Comma 3 3 4 5 9 3" xfId="13764" xr:uid="{A21A8261-51BC-421E-9F4A-2ECF56FEF2EB}"/>
    <cellStyle name="Comma 3 3 4 5 9 3 2" xfId="32673" xr:uid="{28330C2F-11D1-4DC4-8EBE-0DA45F94EC9D}"/>
    <cellStyle name="Comma 3 3 4 5 9 4" xfId="22169" xr:uid="{89F1B559-A0EE-4312-9ABC-89C18DD5A6F4}"/>
    <cellStyle name="Comma 3 3 4 6" xfId="121" xr:uid="{00000000-0005-0000-0000-000085010000}"/>
    <cellStyle name="Comma 3 3 4 6 10" xfId="2750" xr:uid="{E2D67B85-85F8-4696-86A9-FA588794A81D}"/>
    <cellStyle name="Comma 3 3 4 6 10 2" xfId="16405" xr:uid="{78826497-A737-45A5-A4BD-B4AB049C8BA9}"/>
    <cellStyle name="Comma 3 3 4 6 10 2 2" xfId="46340" xr:uid="{E78B40DE-2B30-4C12-BEFA-DA1F8FFC4CDD}"/>
    <cellStyle name="Comma 3 3 4 6 10 3" xfId="32950" xr:uid="{AC491927-065C-4499-A7B3-42C7B6795AEE}"/>
    <cellStyle name="Comma 3 3 4 6 10 4" xfId="24811" xr:uid="{78C0EE2D-D8B3-40C9-8489-7CCD6BCF8A9B}"/>
    <cellStyle name="Comma 3 3 4 6 11" xfId="8001" xr:uid="{792CB7CF-2E50-4CE2-8336-2974AED8FDA1}"/>
    <cellStyle name="Comma 3 3 4 6 11 2" xfId="48966" xr:uid="{D7A76447-EC96-438F-B23E-1B2B80F854FE}"/>
    <cellStyle name="Comma 3 3 4 6 11 3" xfId="35576" xr:uid="{18E0F171-E653-45F3-8306-5BF43E6A9F43}"/>
    <cellStyle name="Comma 3 3 4 6 12" xfId="10627" xr:uid="{7982CC1F-06C0-4D6F-BC2B-513E0CC8D767}"/>
    <cellStyle name="Comma 3 3 4 6 12 2" xfId="51592" xr:uid="{66A5E975-69E8-4645-941A-B656A212A1CA}"/>
    <cellStyle name="Comma 3 3 4 6 12 3" xfId="38202" xr:uid="{F0C7FB47-B3AC-4E0F-826F-C1483C939D2F}"/>
    <cellStyle name="Comma 3 3 4 6 13" xfId="13252" xr:uid="{FE21F144-D4C6-4434-A071-2139E195504E}"/>
    <cellStyle name="Comma 3 3 4 6 13 2" xfId="54217" xr:uid="{81ED6B19-1539-43BD-BC97-7E269A5C1A8C}"/>
    <cellStyle name="Comma 3 3 4 6 13 3" xfId="40827" xr:uid="{F792A941-79D2-4B18-BCBD-B63726B0A52E}"/>
    <cellStyle name="Comma 3 3 4 6 14" xfId="43453" xr:uid="{DC3C0B64-51DD-4493-91B6-1184576C6B56}"/>
    <cellStyle name="Comma 3 3 4 6 15" xfId="56843" xr:uid="{6CD9ABE9-4C78-4296-AEB3-E3A98AF3386D}"/>
    <cellStyle name="Comma 3 3 4 6 16" xfId="59470" xr:uid="{DFC5B646-385C-4534-A5B8-E03373BFF254}"/>
    <cellStyle name="Comma 3 3 4 6 17" xfId="30063" xr:uid="{2D5C58B4-4B9A-4B42-BD41-F2AAF80D42C6}"/>
    <cellStyle name="Comma 3 3 4 6 18" xfId="19559" xr:uid="{77BADA75-3CE4-4D3F-8BC0-35B27BC1E06C}"/>
    <cellStyle name="Comma 3 3 4 6 2" xfId="259" xr:uid="{00000000-0005-0000-0000-000086010000}"/>
    <cellStyle name="Comma 3 3 4 6 2 10" xfId="8139" xr:uid="{D8D3089A-D0BA-4214-BE0A-184704EE8187}"/>
    <cellStyle name="Comma 3 3 4 6 2 10 2" xfId="49104" xr:uid="{34E559B5-796B-4E7B-B4B5-8BB7687EA109}"/>
    <cellStyle name="Comma 3 3 4 6 2 10 3" xfId="35714" xr:uid="{95749485-C047-49F4-B691-FDBEEF0118FB}"/>
    <cellStyle name="Comma 3 3 4 6 2 11" xfId="10765" xr:uid="{C388F2C9-C6A1-4A39-A67A-0A5C8BEC660A}"/>
    <cellStyle name="Comma 3 3 4 6 2 11 2" xfId="51730" xr:uid="{B20342CB-F05C-4E7C-BD75-063E084399DB}"/>
    <cellStyle name="Comma 3 3 4 6 2 11 3" xfId="38340" xr:uid="{44ECFE63-6736-4D98-8103-3C3B597782FC}"/>
    <cellStyle name="Comma 3 3 4 6 2 12" xfId="13390" xr:uid="{B9EC0993-C104-45DB-BF5F-4A1576C78330}"/>
    <cellStyle name="Comma 3 3 4 6 2 12 2" xfId="54355" xr:uid="{DD7E34E2-FC1A-4C34-9A3F-A24E12AB7710}"/>
    <cellStyle name="Comma 3 3 4 6 2 12 3" xfId="40965" xr:uid="{38113A2B-CDCC-4B40-997D-65B85D6DF472}"/>
    <cellStyle name="Comma 3 3 4 6 2 13" xfId="43591" xr:uid="{90420801-7C5F-4CFE-BEAA-D21FBDDF2223}"/>
    <cellStyle name="Comma 3 3 4 6 2 14" xfId="56981" xr:uid="{D1C99EB7-3A81-4316-AF49-01406057131E}"/>
    <cellStyle name="Comma 3 3 4 6 2 15" xfId="59608" xr:uid="{41757C8D-0994-495B-BE92-07C614581435}"/>
    <cellStyle name="Comma 3 3 4 6 2 16" xfId="30201" xr:uid="{9992D960-43C9-4C6E-A8EA-BF7D32CECA66}"/>
    <cellStyle name="Comma 3 3 4 6 2 17" xfId="19697" xr:uid="{85E13A8B-1F80-4709-9E02-112CFB01126D}"/>
    <cellStyle name="Comma 3 3 4 6 2 2" xfId="520" xr:uid="{00000000-0005-0000-0000-000087010000}"/>
    <cellStyle name="Comma 3 3 4 6 2 2 10" xfId="30461" xr:uid="{0C120728-6163-43EB-8013-4288B0C5913B}"/>
    <cellStyle name="Comma 3 3 4 6 2 2 11" xfId="19957" xr:uid="{F5B24C3D-BAEE-4BD2-907F-27CA2BB01CFB}"/>
    <cellStyle name="Comma 3 3 4 6 2 2 2" xfId="1843" xr:uid="{CA72BB64-E4F1-4B39-9B79-70148C439474}"/>
    <cellStyle name="Comma 3 3 4 6 2 2 2 10" xfId="21279" xr:uid="{97C49D87-C094-4F7F-90F0-D93EEA2C0A11}"/>
    <cellStyle name="Comma 3 3 4 6 2 2 2 2" xfId="7095" xr:uid="{C8879EC8-051D-4760-A733-1BAF5BA97A6F}"/>
    <cellStyle name="Comma 3 3 4 6 2 2 2 2 2" xfId="18653" xr:uid="{A4A47569-274F-42FC-AF86-8D9450D3A383}"/>
    <cellStyle name="Comma 3 3 4 6 2 2 2 2 2 2" xfId="48060" xr:uid="{65C37B70-3D5B-4B04-9DFF-00DB14A4CE6A}"/>
    <cellStyle name="Comma 3 3 4 6 2 2 2 2 2 3" xfId="29157" xr:uid="{F010609B-D704-477C-A9A3-1C1640450449}"/>
    <cellStyle name="Comma 3 3 4 6 2 2 2 2 3" xfId="34670" xr:uid="{12269C95-4510-4B56-AB9B-8062166AB75B}"/>
    <cellStyle name="Comma 3 3 4 6 2 2 2 2 4" xfId="23905" xr:uid="{FC096208-1B31-45F7-8048-19AE1F8FEB4C}"/>
    <cellStyle name="Comma 3 3 4 6 2 2 2 3" xfId="4470" xr:uid="{D581CE13-426C-4542-83B0-69EA7E71EE5E}"/>
    <cellStyle name="Comma 3 3 4 6 2 2 2 3 2" xfId="50686" xr:uid="{E23320B8-4C4B-4B7F-8ED5-CACE1638D9F0}"/>
    <cellStyle name="Comma 3 3 4 6 2 2 2 3 3" xfId="37296" xr:uid="{3EBA7F5C-53BF-4C33-A6DC-F13DAAEC5906}"/>
    <cellStyle name="Comma 3 3 4 6 2 2 2 3 4" xfId="26531" xr:uid="{D5E42D07-3A4A-4FDC-8A6D-7FA89A2388CC}"/>
    <cellStyle name="Comma 3 3 4 6 2 2 2 4" xfId="9721" xr:uid="{92851989-8B04-47EF-A9BE-C4334634798F}"/>
    <cellStyle name="Comma 3 3 4 6 2 2 2 4 2" xfId="53312" xr:uid="{19A471C3-4AFC-4B02-83F4-940ED744CF51}"/>
    <cellStyle name="Comma 3 3 4 6 2 2 2 4 3" xfId="39922" xr:uid="{BEF6578F-9EA6-4CA6-9838-BE55F3C74A0B}"/>
    <cellStyle name="Comma 3 3 4 6 2 2 2 5" xfId="12347" xr:uid="{1EC7DFF7-9A6D-4387-AAB7-02A9178468EC}"/>
    <cellStyle name="Comma 3 3 4 6 2 2 2 5 2" xfId="55937" xr:uid="{0C9190C7-427C-42A5-A684-F781B8CCB366}"/>
    <cellStyle name="Comma 3 3 4 6 2 2 2 5 3" xfId="42547" xr:uid="{7A87EB1C-9F91-4EA4-9ACD-85F6836B5026}"/>
    <cellStyle name="Comma 3 3 4 6 2 2 2 6" xfId="15500" xr:uid="{870B1F7E-7054-49DC-9BE7-657F83A540BD}"/>
    <cellStyle name="Comma 3 3 4 6 2 2 2 6 2" xfId="45173" xr:uid="{F5C6C413-F117-40D8-971A-1755DF2A6399}"/>
    <cellStyle name="Comma 3 3 4 6 2 2 2 7" xfId="58563" xr:uid="{4EE79394-2C69-452E-9C1B-C795847E3176}"/>
    <cellStyle name="Comma 3 3 4 6 2 2 2 8" xfId="61190" xr:uid="{1D3D2E8F-10C3-439F-BEEF-08E45B95C32D}"/>
    <cellStyle name="Comma 3 3 4 6 2 2 2 9" xfId="31783" xr:uid="{BACD5EC1-E0CC-4095-92D4-62E4AD6D0BC1}"/>
    <cellStyle name="Comma 3 3 4 6 2 2 3" xfId="5773" xr:uid="{F279310E-CE29-4E45-AC02-B566FC1DFFB4}"/>
    <cellStyle name="Comma 3 3 4 6 2 2 3 2" xfId="17331" xr:uid="{FA822E11-F3B2-4179-A532-A2EC59AEA72E}"/>
    <cellStyle name="Comma 3 3 4 6 2 2 3 2 2" xfId="46738" xr:uid="{2101EC75-D158-4BDA-8BA4-BD9AF301A9B1}"/>
    <cellStyle name="Comma 3 3 4 6 2 2 3 2 3" xfId="27835" xr:uid="{82A9C126-D80B-40DB-9864-C0F4861302ED}"/>
    <cellStyle name="Comma 3 3 4 6 2 2 3 3" xfId="14178" xr:uid="{F4302A40-FF96-46E4-8D97-18BA522D0267}"/>
    <cellStyle name="Comma 3 3 4 6 2 2 3 3 2" xfId="33348" xr:uid="{B1EA65F5-EFEE-4DA8-8EA3-FE4EF503ECFB}"/>
    <cellStyle name="Comma 3 3 4 6 2 2 3 4" xfId="22583" xr:uid="{E7938245-B449-433A-BE6D-26E01D2C5B1C}"/>
    <cellStyle name="Comma 3 3 4 6 2 2 4" xfId="3148" xr:uid="{C2E5754A-464F-416C-A29A-32AE4C0E3ED9}"/>
    <cellStyle name="Comma 3 3 4 6 2 2 4 2" xfId="16803" xr:uid="{21C405C7-ED62-46B1-BBC8-888894C7B0FD}"/>
    <cellStyle name="Comma 3 3 4 6 2 2 4 2 2" xfId="49364" xr:uid="{C3D73289-D09C-44ED-BFA1-D2612EB8AD2D}"/>
    <cellStyle name="Comma 3 3 4 6 2 2 4 3" xfId="35974" xr:uid="{E8005B49-1F0A-4BDC-BA0A-53D190CDBA10}"/>
    <cellStyle name="Comma 3 3 4 6 2 2 4 4" xfId="25209" xr:uid="{5EEF237C-DB37-482C-9F4F-44BDB405C2CF}"/>
    <cellStyle name="Comma 3 3 4 6 2 2 5" xfId="8399" xr:uid="{9F464389-E4F3-4862-943F-AD6F69685FFD}"/>
    <cellStyle name="Comma 3 3 4 6 2 2 5 2" xfId="51990" xr:uid="{9AB7F79E-723F-466F-983E-B99CABD55CD6}"/>
    <cellStyle name="Comma 3 3 4 6 2 2 5 3" xfId="38600" xr:uid="{322E4E3A-13C2-4FED-B982-1830AD8FFB02}"/>
    <cellStyle name="Comma 3 3 4 6 2 2 6" xfId="11025" xr:uid="{5533B62E-D0DD-467D-A489-C7DB86F9DCB5}"/>
    <cellStyle name="Comma 3 3 4 6 2 2 6 2" xfId="54615" xr:uid="{A015744D-350E-4EAC-96A1-9D0195469B3D}"/>
    <cellStyle name="Comma 3 3 4 6 2 2 6 3" xfId="41225" xr:uid="{8144512F-3F7C-4D32-B12E-F3F18F78C654}"/>
    <cellStyle name="Comma 3 3 4 6 2 2 7" xfId="13650" xr:uid="{2D840CD2-B1E8-45B4-A959-F4A991055B4F}"/>
    <cellStyle name="Comma 3 3 4 6 2 2 7 2" xfId="43851" xr:uid="{461CDAFC-AE7B-4403-AF56-7542FC8DCD65}"/>
    <cellStyle name="Comma 3 3 4 6 2 2 8" xfId="57241" xr:uid="{1A256F1F-2492-4740-B362-F2BECE14D58F}"/>
    <cellStyle name="Comma 3 3 4 6 2 2 9" xfId="59868" xr:uid="{B019D9D7-EA74-4583-BA7E-6914C9A7961D}"/>
    <cellStyle name="Comma 3 3 4 6 2 3" xfId="780" xr:uid="{00000000-0005-0000-0000-000088010000}"/>
    <cellStyle name="Comma 3 3 4 6 2 3 10" xfId="30721" xr:uid="{AA9D7FAE-B8AC-465C-8B5E-48C2B613F186}"/>
    <cellStyle name="Comma 3 3 4 6 2 3 11" xfId="20217" xr:uid="{EFA10D94-1F48-487B-A768-F0FD9D3FBE5D}"/>
    <cellStyle name="Comma 3 3 4 6 2 3 2" xfId="2103" xr:uid="{62AF63F7-B1A3-46F6-9291-71DF258E872B}"/>
    <cellStyle name="Comma 3 3 4 6 2 3 2 10" xfId="21539" xr:uid="{2C649BEE-5120-43EB-9493-6D176B235719}"/>
    <cellStyle name="Comma 3 3 4 6 2 3 2 2" xfId="7355" xr:uid="{00530C02-B511-4C64-B57D-53B117F028F4}"/>
    <cellStyle name="Comma 3 3 4 6 2 3 2 2 2" xfId="18913" xr:uid="{BC1E13FC-A504-4A0D-905B-D218DD6C5C7C}"/>
    <cellStyle name="Comma 3 3 4 6 2 3 2 2 2 2" xfId="48320" xr:uid="{DC0F11CC-B7B5-4861-BF4E-28FC827C9717}"/>
    <cellStyle name="Comma 3 3 4 6 2 3 2 2 2 3" xfId="29417" xr:uid="{48DCBAEF-B13D-4B94-870D-66B52A1A75E1}"/>
    <cellStyle name="Comma 3 3 4 6 2 3 2 2 3" xfId="34930" xr:uid="{F14E5BF0-235F-46AD-AFBB-D0EB68D1097F}"/>
    <cellStyle name="Comma 3 3 4 6 2 3 2 2 4" xfId="24165" xr:uid="{B7601518-FC86-43A7-A6BF-BD8C825C47BA}"/>
    <cellStyle name="Comma 3 3 4 6 2 3 2 3" xfId="4730" xr:uid="{DAB94C8A-4BC4-45DE-841C-C34820381388}"/>
    <cellStyle name="Comma 3 3 4 6 2 3 2 3 2" xfId="50946" xr:uid="{1645BBC8-BBBA-4A84-BCD2-27B8DF75255D}"/>
    <cellStyle name="Comma 3 3 4 6 2 3 2 3 3" xfId="37556" xr:uid="{F2E277E8-7182-439E-BA1C-862B17D7193F}"/>
    <cellStyle name="Comma 3 3 4 6 2 3 2 3 4" xfId="26791" xr:uid="{317E82C4-52D8-440A-BD68-F1BC6235FC3B}"/>
    <cellStyle name="Comma 3 3 4 6 2 3 2 4" xfId="9981" xr:uid="{153F16C0-1A58-4069-A041-09C8A6BF1EC7}"/>
    <cellStyle name="Comma 3 3 4 6 2 3 2 4 2" xfId="53572" xr:uid="{5D227283-FC83-4728-844B-C735C5F33675}"/>
    <cellStyle name="Comma 3 3 4 6 2 3 2 4 3" xfId="40182" xr:uid="{D8BA386C-B1B7-428A-A86F-51CBD2EC8404}"/>
    <cellStyle name="Comma 3 3 4 6 2 3 2 5" xfId="12607" xr:uid="{A4D57897-40E4-4BF0-AB69-22E232107EED}"/>
    <cellStyle name="Comma 3 3 4 6 2 3 2 5 2" xfId="56197" xr:uid="{4091B898-652B-42CA-81C8-166549E820A3}"/>
    <cellStyle name="Comma 3 3 4 6 2 3 2 5 3" xfId="42807" xr:uid="{07FD3ADD-E2D9-4FF9-8C3B-72375386ABB8}"/>
    <cellStyle name="Comma 3 3 4 6 2 3 2 6" xfId="15760" xr:uid="{B7906808-F2F9-48BC-9841-E215AC60B837}"/>
    <cellStyle name="Comma 3 3 4 6 2 3 2 6 2" xfId="45433" xr:uid="{CECA9766-1773-4A41-84B3-870B85007CEC}"/>
    <cellStyle name="Comma 3 3 4 6 2 3 2 7" xfId="58823" xr:uid="{80049AAD-8E92-42F2-9B3E-538E82E8D4FA}"/>
    <cellStyle name="Comma 3 3 4 6 2 3 2 8" xfId="61450" xr:uid="{70159F69-86D3-43AB-8625-0F3DF20B866F}"/>
    <cellStyle name="Comma 3 3 4 6 2 3 2 9" xfId="32043" xr:uid="{30562E1A-93E6-4C9D-9DFC-DD1E71F63827}"/>
    <cellStyle name="Comma 3 3 4 6 2 3 3" xfId="6033" xr:uid="{4B48702C-00DF-4A31-9A98-A8DE573C8510}"/>
    <cellStyle name="Comma 3 3 4 6 2 3 3 2" xfId="17591" xr:uid="{D20B38EB-1308-466A-8358-3A37A182B770}"/>
    <cellStyle name="Comma 3 3 4 6 2 3 3 2 2" xfId="46998" xr:uid="{A4D8E38E-2E22-4FD1-BE15-F676EE987162}"/>
    <cellStyle name="Comma 3 3 4 6 2 3 3 2 3" xfId="28095" xr:uid="{CBB260C7-265D-4BF2-AE40-2C0143E36695}"/>
    <cellStyle name="Comma 3 3 4 6 2 3 3 3" xfId="33608" xr:uid="{5CB9140E-8FD2-4DEB-8217-8D1A5F088C96}"/>
    <cellStyle name="Comma 3 3 4 6 2 3 3 4" xfId="22843" xr:uid="{907E9544-CCFB-419A-AB5C-E8C8BC1DCF48}"/>
    <cellStyle name="Comma 3 3 4 6 2 3 4" xfId="3408" xr:uid="{2D685A22-27CF-4C4E-BF98-F93C0F6D2D98}"/>
    <cellStyle name="Comma 3 3 4 6 2 3 4 2" xfId="49624" xr:uid="{368E25B2-9C5B-40F0-BE39-22F70DBC4D1C}"/>
    <cellStyle name="Comma 3 3 4 6 2 3 4 3" xfId="36234" xr:uid="{283BFF7A-AF20-4362-8F20-32EABCC63609}"/>
    <cellStyle name="Comma 3 3 4 6 2 3 4 4" xfId="25469" xr:uid="{B1B1E708-4BBF-49B3-BC96-5A8379B56DEA}"/>
    <cellStyle name="Comma 3 3 4 6 2 3 5" xfId="8659" xr:uid="{4550E17E-21CC-4748-A73B-D7A671336441}"/>
    <cellStyle name="Comma 3 3 4 6 2 3 5 2" xfId="52250" xr:uid="{933F20F0-A3E8-42A4-A110-9F55A19139A9}"/>
    <cellStyle name="Comma 3 3 4 6 2 3 5 3" xfId="38860" xr:uid="{CA35013C-7829-4B8C-861C-9DA5C468FC09}"/>
    <cellStyle name="Comma 3 3 4 6 2 3 6" xfId="11285" xr:uid="{D8CD4FD6-3042-4901-B653-C7571B927053}"/>
    <cellStyle name="Comma 3 3 4 6 2 3 6 2" xfId="54875" xr:uid="{91228354-CC85-47BB-8C18-0C26C72E1989}"/>
    <cellStyle name="Comma 3 3 4 6 2 3 6 3" xfId="41485" xr:uid="{334AACBA-C88A-4371-BE41-FB09D5B63A96}"/>
    <cellStyle name="Comma 3 3 4 6 2 3 7" xfId="14438" xr:uid="{D8DFAB36-17DE-40D3-BEE1-6DC2F9A93F6E}"/>
    <cellStyle name="Comma 3 3 4 6 2 3 7 2" xfId="44111" xr:uid="{84C97C65-F215-4457-A364-2ABB8816C2A5}"/>
    <cellStyle name="Comma 3 3 4 6 2 3 8" xfId="57501" xr:uid="{7F323C37-CC04-42DA-AD0A-D8FB799E1DB5}"/>
    <cellStyle name="Comma 3 3 4 6 2 3 9" xfId="60128" xr:uid="{AD2FD710-06C1-4CBD-96F2-3B3772EB7366}"/>
    <cellStyle name="Comma 3 3 4 6 2 4" xfId="1040" xr:uid="{00000000-0005-0000-0000-000089010000}"/>
    <cellStyle name="Comma 3 3 4 6 2 4 10" xfId="30981" xr:uid="{8C25E36F-57B9-46D6-B5CA-A28488F9FA0E}"/>
    <cellStyle name="Comma 3 3 4 6 2 4 11" xfId="20477" xr:uid="{DE138468-18DA-4D78-B1CA-8C65F5C2296E}"/>
    <cellStyle name="Comma 3 3 4 6 2 4 2" xfId="2363" xr:uid="{D9FDC6DB-B5EC-4C28-9E85-BCC3EB01E143}"/>
    <cellStyle name="Comma 3 3 4 6 2 4 2 10" xfId="21799" xr:uid="{E1C48488-2DD0-43E0-8F5E-1F66F982F85D}"/>
    <cellStyle name="Comma 3 3 4 6 2 4 2 2" xfId="7615" xr:uid="{96A4186B-4C49-4BA7-AE21-BFAABC4C8D99}"/>
    <cellStyle name="Comma 3 3 4 6 2 4 2 2 2" xfId="19173" xr:uid="{9AEE9946-6306-46FE-9845-7627761E787A}"/>
    <cellStyle name="Comma 3 3 4 6 2 4 2 2 2 2" xfId="48580" xr:uid="{D11E358D-8415-4DD9-97E5-E7B813D395D3}"/>
    <cellStyle name="Comma 3 3 4 6 2 4 2 2 2 3" xfId="29677" xr:uid="{855D4C7E-35AD-4D7A-8CC1-AE4483BD203A}"/>
    <cellStyle name="Comma 3 3 4 6 2 4 2 2 3" xfId="35190" xr:uid="{FECCF2F1-9773-497C-A106-4800BD6BF85E}"/>
    <cellStyle name="Comma 3 3 4 6 2 4 2 2 4" xfId="24425" xr:uid="{CC6F52C9-210B-4C3C-965A-AE569DE1A0B3}"/>
    <cellStyle name="Comma 3 3 4 6 2 4 2 3" xfId="4990" xr:uid="{058DD2A2-B693-4243-9F9D-4CEBA41B809D}"/>
    <cellStyle name="Comma 3 3 4 6 2 4 2 3 2" xfId="51206" xr:uid="{E19C5147-5D74-409C-B596-CE82EFDC6F34}"/>
    <cellStyle name="Comma 3 3 4 6 2 4 2 3 3" xfId="37816" xr:uid="{E5583E8F-4765-40FB-874F-B956D6BD0C41}"/>
    <cellStyle name="Comma 3 3 4 6 2 4 2 3 4" xfId="27051" xr:uid="{9F8D7A02-4852-42A3-830E-7C13BA5A67BE}"/>
    <cellStyle name="Comma 3 3 4 6 2 4 2 4" xfId="10241" xr:uid="{2778111F-A596-42FA-8E5A-7D4270113CE4}"/>
    <cellStyle name="Comma 3 3 4 6 2 4 2 4 2" xfId="53832" xr:uid="{84F0A271-F434-4554-A812-9F4685422E9B}"/>
    <cellStyle name="Comma 3 3 4 6 2 4 2 4 3" xfId="40442" xr:uid="{587A4F9F-64A4-4C31-AD79-6F1843E3BDD4}"/>
    <cellStyle name="Comma 3 3 4 6 2 4 2 5" xfId="12867" xr:uid="{C09AB954-92C7-4FC3-A2FF-EB1BB0077AE2}"/>
    <cellStyle name="Comma 3 3 4 6 2 4 2 5 2" xfId="56457" xr:uid="{E8123FBF-0B88-4DCB-A764-B1DF37912C54}"/>
    <cellStyle name="Comma 3 3 4 6 2 4 2 5 3" xfId="43067" xr:uid="{4A11E3D9-6294-463C-BFD3-2F6C115DEB58}"/>
    <cellStyle name="Comma 3 3 4 6 2 4 2 6" xfId="16020" xr:uid="{0131FE55-9CC3-40D3-B76B-3C2BD281297F}"/>
    <cellStyle name="Comma 3 3 4 6 2 4 2 6 2" xfId="45693" xr:uid="{CFA91BBF-444A-4EA5-8DF6-9B1BD04BB03C}"/>
    <cellStyle name="Comma 3 3 4 6 2 4 2 7" xfId="59083" xr:uid="{96B7AD3B-4618-4802-B91E-8E6146C6D028}"/>
    <cellStyle name="Comma 3 3 4 6 2 4 2 8" xfId="61710" xr:uid="{334B7E14-7B33-46C0-B720-1C991F02EA5C}"/>
    <cellStyle name="Comma 3 3 4 6 2 4 2 9" xfId="32303" xr:uid="{638D5695-EA1D-4FA5-AE0C-B2E7CBAED756}"/>
    <cellStyle name="Comma 3 3 4 6 2 4 3" xfId="6293" xr:uid="{6C2E0DDD-D77E-4410-B69C-E6F53B9BBE33}"/>
    <cellStyle name="Comma 3 3 4 6 2 4 3 2" xfId="17851" xr:uid="{B05ACCFA-577A-4D03-8A76-B88C2FEF97F5}"/>
    <cellStyle name="Comma 3 3 4 6 2 4 3 2 2" xfId="47258" xr:uid="{9F4783A5-E5BD-4886-B663-39EDD2F8671B}"/>
    <cellStyle name="Comma 3 3 4 6 2 4 3 2 3" xfId="28355" xr:uid="{31A67504-0C96-471D-8C74-8AA906DBAC4B}"/>
    <cellStyle name="Comma 3 3 4 6 2 4 3 3" xfId="33868" xr:uid="{BEB5EE6C-27C2-46B2-82E6-6E196A010651}"/>
    <cellStyle name="Comma 3 3 4 6 2 4 3 4" xfId="23103" xr:uid="{9B554674-2200-47AF-BE2B-B9FC4A3A75CB}"/>
    <cellStyle name="Comma 3 3 4 6 2 4 4" xfId="3668" xr:uid="{3BE3E1A2-E9A9-47A9-8B2F-8A07B3839F93}"/>
    <cellStyle name="Comma 3 3 4 6 2 4 4 2" xfId="49884" xr:uid="{7CF97C82-1201-4A87-901F-4C3CE6D7E606}"/>
    <cellStyle name="Comma 3 3 4 6 2 4 4 3" xfId="36494" xr:uid="{D3A61F13-1916-4B58-A91D-4A08C6AC8EDA}"/>
    <cellStyle name="Comma 3 3 4 6 2 4 4 4" xfId="25729" xr:uid="{7C8C6869-D012-49BB-A947-25FAE3F4F305}"/>
    <cellStyle name="Comma 3 3 4 6 2 4 5" xfId="8919" xr:uid="{0F3DDCF2-6B52-4617-BE95-E22A668A309F}"/>
    <cellStyle name="Comma 3 3 4 6 2 4 5 2" xfId="52510" xr:uid="{9E876141-FAE4-4F39-93A4-166C2DCA9789}"/>
    <cellStyle name="Comma 3 3 4 6 2 4 5 3" xfId="39120" xr:uid="{BDD896D3-2A2B-43D9-AB98-70C2923D236C}"/>
    <cellStyle name="Comma 3 3 4 6 2 4 6" xfId="11545" xr:uid="{2CC8F1D3-F081-4488-845A-3E9617493DAF}"/>
    <cellStyle name="Comma 3 3 4 6 2 4 6 2" xfId="55135" xr:uid="{F6610427-0EDD-446B-BDF7-442C40940069}"/>
    <cellStyle name="Comma 3 3 4 6 2 4 6 3" xfId="41745" xr:uid="{F8CEFB2E-8A81-43A0-8AFB-17FF542CB6F2}"/>
    <cellStyle name="Comma 3 3 4 6 2 4 7" xfId="14698" xr:uid="{8A3F5828-2C7D-47FF-99E6-594AF38CB277}"/>
    <cellStyle name="Comma 3 3 4 6 2 4 7 2" xfId="44371" xr:uid="{D9A62148-45AC-4B07-B7A4-6786FCEA444A}"/>
    <cellStyle name="Comma 3 3 4 6 2 4 8" xfId="57761" xr:uid="{1E5F8D3E-960D-4C44-B297-0B88E754F44C}"/>
    <cellStyle name="Comma 3 3 4 6 2 4 9" xfId="60388" xr:uid="{4EC2AA6D-F35F-46E8-918D-648F0492D411}"/>
    <cellStyle name="Comma 3 3 4 6 2 5" xfId="1320" xr:uid="{EF04A431-896A-4E9B-8AB7-10CA76B1ED75}"/>
    <cellStyle name="Comma 3 3 4 6 2 5 10" xfId="20757" xr:uid="{279DD430-0445-4C32-8084-0328ABBFC86F}"/>
    <cellStyle name="Comma 3 3 4 6 2 5 2" xfId="6573" xr:uid="{88B63B88-78F6-4EF1-8849-6AB35F08F205}"/>
    <cellStyle name="Comma 3 3 4 6 2 5 2 2" xfId="18131" xr:uid="{8522A6FB-2167-4FBB-883B-31A5BA611E07}"/>
    <cellStyle name="Comma 3 3 4 6 2 5 2 2 2" xfId="47538" xr:uid="{A4F349F4-55F2-44C9-834E-8EF9068B38CD}"/>
    <cellStyle name="Comma 3 3 4 6 2 5 2 2 3" xfId="28635" xr:uid="{60720856-954C-415F-BD60-733FCDD35894}"/>
    <cellStyle name="Comma 3 3 4 6 2 5 2 3" xfId="34148" xr:uid="{4246EC96-D578-454B-9A13-3A586B75A236}"/>
    <cellStyle name="Comma 3 3 4 6 2 5 2 4" xfId="23383" xr:uid="{A8A2BC2A-C474-41E8-95CD-002851F25890}"/>
    <cellStyle name="Comma 3 3 4 6 2 5 3" xfId="3948" xr:uid="{ED014589-9F64-4944-9E44-B7DB3536A607}"/>
    <cellStyle name="Comma 3 3 4 6 2 5 3 2" xfId="50164" xr:uid="{45CEB99E-8756-42DC-9EBD-509EDD42BA70}"/>
    <cellStyle name="Comma 3 3 4 6 2 5 3 3" xfId="36774" xr:uid="{C20A5BC3-2F08-490B-86E5-3BF058E04D80}"/>
    <cellStyle name="Comma 3 3 4 6 2 5 3 4" xfId="26009" xr:uid="{96E23342-705E-490C-B265-1C5714E57A59}"/>
    <cellStyle name="Comma 3 3 4 6 2 5 4" xfId="9199" xr:uid="{B25CED35-5158-43F7-AE21-F015349876BD}"/>
    <cellStyle name="Comma 3 3 4 6 2 5 4 2" xfId="52790" xr:uid="{EC046379-6B69-4C9C-A722-C62DF751CF2D}"/>
    <cellStyle name="Comma 3 3 4 6 2 5 4 3" xfId="39400" xr:uid="{F4DEB52F-E748-45C6-A5FA-11FD90EABB5C}"/>
    <cellStyle name="Comma 3 3 4 6 2 5 5" xfId="11825" xr:uid="{C1909D03-6A5E-441C-945B-EF49E0011E98}"/>
    <cellStyle name="Comma 3 3 4 6 2 5 5 2" xfId="55415" xr:uid="{E27432C2-B74A-469E-9B31-3C4CED5D0DA3}"/>
    <cellStyle name="Comma 3 3 4 6 2 5 5 3" xfId="42025" xr:uid="{B0AA71C5-8A33-45E7-984D-84D4981C6097}"/>
    <cellStyle name="Comma 3 3 4 6 2 5 6" xfId="14978" xr:uid="{31DA5C53-1E39-435D-96DC-C5158EB5EF2F}"/>
    <cellStyle name="Comma 3 3 4 6 2 5 6 2" xfId="44651" xr:uid="{6B98F5DD-ECFB-458D-A28B-443476A997AD}"/>
    <cellStyle name="Comma 3 3 4 6 2 5 7" xfId="58041" xr:uid="{B088F2B3-5975-4193-B3F9-76CEE482103A}"/>
    <cellStyle name="Comma 3 3 4 6 2 5 8" xfId="60668" xr:uid="{CCB9B00A-F47E-4FA1-8D47-769BD14FB690}"/>
    <cellStyle name="Comma 3 3 4 6 2 5 9" xfId="31261" xr:uid="{D02F0BD2-36A3-4E1D-8E66-C1A12C0BE2C2}"/>
    <cellStyle name="Comma 3 3 4 6 2 6" xfId="1583" xr:uid="{15CD84FE-8CE3-4835-9DAA-3397CCD5467B}"/>
    <cellStyle name="Comma 3 3 4 6 2 6 10" xfId="21019" xr:uid="{B820E819-CE89-442E-AE5F-5915F2381966}"/>
    <cellStyle name="Comma 3 3 4 6 2 6 2" xfId="6835" xr:uid="{C118FA9E-B786-45B2-9A4C-C34501A734E0}"/>
    <cellStyle name="Comma 3 3 4 6 2 6 2 2" xfId="18393" xr:uid="{A4E284A9-5CF6-425E-9E96-84A5ECE0EF11}"/>
    <cellStyle name="Comma 3 3 4 6 2 6 2 2 2" xfId="47800" xr:uid="{E8108857-FDCE-4698-AA1F-B9579EC6B74B}"/>
    <cellStyle name="Comma 3 3 4 6 2 6 2 2 3" xfId="28897" xr:uid="{CB0FBE56-D8AD-4DEB-9588-D41FEC4CED57}"/>
    <cellStyle name="Comma 3 3 4 6 2 6 2 3" xfId="34410" xr:uid="{73764719-3942-4282-ACB4-48B6EC1CC812}"/>
    <cellStyle name="Comma 3 3 4 6 2 6 2 4" xfId="23645" xr:uid="{54C8E723-73D4-4EC7-BBEB-D6F235CFA140}"/>
    <cellStyle name="Comma 3 3 4 6 2 6 3" xfId="4210" xr:uid="{A7EAEEE3-2BF0-4226-8D98-D4876FCBEC2E}"/>
    <cellStyle name="Comma 3 3 4 6 2 6 3 2" xfId="50426" xr:uid="{05F74998-35E6-4222-9537-05B3DAAB9910}"/>
    <cellStyle name="Comma 3 3 4 6 2 6 3 3" xfId="37036" xr:uid="{DBC8D107-1EDB-4537-AF87-0C0ACD609B74}"/>
    <cellStyle name="Comma 3 3 4 6 2 6 3 4" xfId="26271" xr:uid="{830AC8D3-C98A-4852-9EDC-FB203C691AC9}"/>
    <cellStyle name="Comma 3 3 4 6 2 6 4" xfId="9461" xr:uid="{65B9CB24-3E48-4E71-BA41-0B93D65FF58C}"/>
    <cellStyle name="Comma 3 3 4 6 2 6 4 2" xfId="53052" xr:uid="{B3090D53-62F9-4492-A888-7F034200E34E}"/>
    <cellStyle name="Comma 3 3 4 6 2 6 4 3" xfId="39662" xr:uid="{39CD8914-674E-41E4-AA85-FF3746535E09}"/>
    <cellStyle name="Comma 3 3 4 6 2 6 5" xfId="12087" xr:uid="{68DBDA73-470E-4FD2-A4E4-3F03087347BD}"/>
    <cellStyle name="Comma 3 3 4 6 2 6 5 2" xfId="55677" xr:uid="{93FFB4BF-D059-4998-9E10-21F07A5835E6}"/>
    <cellStyle name="Comma 3 3 4 6 2 6 5 3" xfId="42287" xr:uid="{64ACAD2F-CE34-43D7-9399-5FB6777AAA11}"/>
    <cellStyle name="Comma 3 3 4 6 2 6 6" xfId="15240" xr:uid="{34F50F36-2753-4E07-BE3D-71B79DF10FFF}"/>
    <cellStyle name="Comma 3 3 4 6 2 6 6 2" xfId="44913" xr:uid="{19CF9B3E-85EB-41F9-92A0-C9CB19842418}"/>
    <cellStyle name="Comma 3 3 4 6 2 6 7" xfId="58303" xr:uid="{0715875B-00B5-4CEE-A309-AB44167E103E}"/>
    <cellStyle name="Comma 3 3 4 6 2 6 8" xfId="60930" xr:uid="{DAE60894-88D8-4AC5-9915-7CEE040392EF}"/>
    <cellStyle name="Comma 3 3 4 6 2 6 9" xfId="31523" xr:uid="{9E175AA4-A40C-4AD3-AD89-468CCC5E2DBD}"/>
    <cellStyle name="Comma 3 3 4 6 2 7" xfId="2626" xr:uid="{0C86CE9B-D4F6-410F-ACDE-05FB436D72B7}"/>
    <cellStyle name="Comma 3 3 4 6 2 7 10" xfId="22061" xr:uid="{05FFF9BF-5308-46BD-813C-90D9C266198C}"/>
    <cellStyle name="Comma 3 3 4 6 2 7 2" xfId="7877" xr:uid="{9E6AF420-73F1-4788-ADE3-AB273D5CFF7E}"/>
    <cellStyle name="Comma 3 3 4 6 2 7 2 2" xfId="19435" xr:uid="{2AC1436D-5859-41D4-AACD-B5FD80357990}"/>
    <cellStyle name="Comma 3 3 4 6 2 7 2 2 2" xfId="48842" xr:uid="{FE7490F7-53B5-4E14-B287-73D56EE496D2}"/>
    <cellStyle name="Comma 3 3 4 6 2 7 2 2 3" xfId="29939" xr:uid="{B53B42FF-71DC-4FAC-A427-3C9BF38186A9}"/>
    <cellStyle name="Comma 3 3 4 6 2 7 2 3" xfId="35452" xr:uid="{97DDB800-15D3-4DF1-9965-5E07F6395FCA}"/>
    <cellStyle name="Comma 3 3 4 6 2 7 2 4" xfId="24687" xr:uid="{7E2CB9FA-F499-4630-A4F7-515D603D13CD}"/>
    <cellStyle name="Comma 3 3 4 6 2 7 3" xfId="5252" xr:uid="{AC3C3E84-71ED-4438-850F-FB56F4417FFD}"/>
    <cellStyle name="Comma 3 3 4 6 2 7 3 2" xfId="51468" xr:uid="{82F5A378-584A-486D-AB71-78FD55D0F65E}"/>
    <cellStyle name="Comma 3 3 4 6 2 7 3 3" xfId="38078" xr:uid="{0283BE16-0049-4047-A1B1-13534F0AF694}"/>
    <cellStyle name="Comma 3 3 4 6 2 7 3 4" xfId="27313" xr:uid="{79C36275-4D31-4FB4-803D-846ED825A310}"/>
    <cellStyle name="Comma 3 3 4 6 2 7 4" xfId="10503" xr:uid="{21F22149-CDED-498C-A1B2-12EF27D79E16}"/>
    <cellStyle name="Comma 3 3 4 6 2 7 4 2" xfId="54094" xr:uid="{B00E8F9F-47A0-4CB3-A5A8-04B0D725326C}"/>
    <cellStyle name="Comma 3 3 4 6 2 7 4 3" xfId="40704" xr:uid="{54E5D419-F5F0-4A01-AF41-05FD0F656293}"/>
    <cellStyle name="Comma 3 3 4 6 2 7 5" xfId="13129" xr:uid="{E1206A67-EA35-4AFB-B7FF-917380220BFC}"/>
    <cellStyle name="Comma 3 3 4 6 2 7 5 2" xfId="56719" xr:uid="{E9DBDB55-C743-4454-AF0A-C43A2CD3C23B}"/>
    <cellStyle name="Comma 3 3 4 6 2 7 5 3" xfId="43329" xr:uid="{5673194C-CEFC-4B69-ACB0-0A5E7FA9619F}"/>
    <cellStyle name="Comma 3 3 4 6 2 7 6" xfId="16282" xr:uid="{F46EF0C9-7F80-472C-B685-7B738C3808CA}"/>
    <cellStyle name="Comma 3 3 4 6 2 7 6 2" xfId="45955" xr:uid="{D8F6FCAF-CFAD-452B-A627-2C66EC03E43C}"/>
    <cellStyle name="Comma 3 3 4 6 2 7 7" xfId="59345" xr:uid="{769DAB8D-A172-4050-9D44-D827ABE409B4}"/>
    <cellStyle name="Comma 3 3 4 6 2 7 8" xfId="61972" xr:uid="{55B268E2-6D97-41BA-B2EF-DA8E32EBB827}"/>
    <cellStyle name="Comma 3 3 4 6 2 7 9" xfId="32565" xr:uid="{007DA9DD-2B99-4F85-95B5-74C6A7AC057E}"/>
    <cellStyle name="Comma 3 3 4 6 2 8" xfId="5513" xr:uid="{E746C123-0506-4D4C-98CC-078C612C955B}"/>
    <cellStyle name="Comma 3 3 4 6 2 8 2" xfId="17071" xr:uid="{9A09F903-DF2C-49B0-8AF4-8F203A5DA627}"/>
    <cellStyle name="Comma 3 3 4 6 2 8 2 2" xfId="46217" xr:uid="{22311D1F-2717-4F1A-A151-CD6F4D882A06}"/>
    <cellStyle name="Comma 3 3 4 6 2 8 2 3" xfId="27575" xr:uid="{6C5397EE-0BCA-49DC-A1BC-4588E4A1D705}"/>
    <cellStyle name="Comma 3 3 4 6 2 8 3" xfId="13918" xr:uid="{776C9B84-AED6-46D2-9CD4-84516D2A8B95}"/>
    <cellStyle name="Comma 3 3 4 6 2 8 3 2" xfId="32827" xr:uid="{1E3DA126-46CA-45EE-86A9-F245B70DA2A2}"/>
    <cellStyle name="Comma 3 3 4 6 2 8 4" xfId="22323" xr:uid="{72F3ED3A-3FE3-4719-8418-9C0CBF873645}"/>
    <cellStyle name="Comma 3 3 4 6 2 9" xfId="2888" xr:uid="{15664709-DE61-45D9-BBE6-9E78DDCD612C}"/>
    <cellStyle name="Comma 3 3 4 6 2 9 2" xfId="16543" xr:uid="{C1B88B06-0810-47BB-A53C-5E4E88A63901}"/>
    <cellStyle name="Comma 3 3 4 6 2 9 2 2" xfId="46478" xr:uid="{28F1139A-9EB9-4DA7-821F-5869017226FE}"/>
    <cellStyle name="Comma 3 3 4 6 2 9 3" xfId="33088" xr:uid="{24612413-F228-4AF5-9C2E-7D8ABC996DBA}"/>
    <cellStyle name="Comma 3 3 4 6 2 9 4" xfId="24949" xr:uid="{A6724766-4D5E-41D6-9EA5-41FB6E0549BF}"/>
    <cellStyle name="Comma 3 3 4 6 3" xfId="382" xr:uid="{00000000-0005-0000-0000-00008A010000}"/>
    <cellStyle name="Comma 3 3 4 6 3 10" xfId="30323" xr:uid="{164D2537-9152-4B8B-AF5E-8C8A08AEE589}"/>
    <cellStyle name="Comma 3 3 4 6 3 11" xfId="19819" xr:uid="{21AF758B-CAE1-4824-89AE-A841379FA4C8}"/>
    <cellStyle name="Comma 3 3 4 6 3 2" xfId="1705" xr:uid="{B40B9677-31B2-42F5-8057-77189EF6E0C7}"/>
    <cellStyle name="Comma 3 3 4 6 3 2 10" xfId="21141" xr:uid="{9FA8B5AC-427D-4F19-B408-DD8A4EA6EECC}"/>
    <cellStyle name="Comma 3 3 4 6 3 2 2" xfId="6957" xr:uid="{40DDDE94-542E-4D9F-BEA3-657D2228D727}"/>
    <cellStyle name="Comma 3 3 4 6 3 2 2 2" xfId="18515" xr:uid="{84180FB1-A041-40D8-BD42-7B8A75DDDDF5}"/>
    <cellStyle name="Comma 3 3 4 6 3 2 2 2 2" xfId="47922" xr:uid="{36F63F7E-82CD-4434-ACBB-7A91EE3AEB0F}"/>
    <cellStyle name="Comma 3 3 4 6 3 2 2 2 3" xfId="29019" xr:uid="{4F268408-F538-4F45-8ABF-A53772992C4F}"/>
    <cellStyle name="Comma 3 3 4 6 3 2 2 3" xfId="34532" xr:uid="{CDE423E5-E899-469B-A4CE-64542C669F42}"/>
    <cellStyle name="Comma 3 3 4 6 3 2 2 4" xfId="23767" xr:uid="{2C172830-919E-448C-BE77-655D4E564636}"/>
    <cellStyle name="Comma 3 3 4 6 3 2 3" xfId="4332" xr:uid="{855753CB-8607-452B-AE0E-5D1A835E4B18}"/>
    <cellStyle name="Comma 3 3 4 6 3 2 3 2" xfId="50548" xr:uid="{2448F039-A726-4AE2-A794-35AF21903DBF}"/>
    <cellStyle name="Comma 3 3 4 6 3 2 3 3" xfId="37158" xr:uid="{34BE6EF1-FEB1-4093-9A82-35A2766BBA4B}"/>
    <cellStyle name="Comma 3 3 4 6 3 2 3 4" xfId="26393" xr:uid="{FA51C718-BD3D-4F5F-ACAF-720E5BD56EBA}"/>
    <cellStyle name="Comma 3 3 4 6 3 2 4" xfId="9583" xr:uid="{B2007F91-2053-4CED-A875-33CCD40A7A53}"/>
    <cellStyle name="Comma 3 3 4 6 3 2 4 2" xfId="53174" xr:uid="{BCA7BD3A-C714-4E35-BE42-0451BD2FD4A6}"/>
    <cellStyle name="Comma 3 3 4 6 3 2 4 3" xfId="39784" xr:uid="{1360F578-5CC9-4CD5-B185-7138C5097AA1}"/>
    <cellStyle name="Comma 3 3 4 6 3 2 5" xfId="12209" xr:uid="{9F92A3F4-2639-49C4-B1B6-091C9F006449}"/>
    <cellStyle name="Comma 3 3 4 6 3 2 5 2" xfId="55799" xr:uid="{15A35DA0-6AC9-487A-98BA-939063B10212}"/>
    <cellStyle name="Comma 3 3 4 6 3 2 5 3" xfId="42409" xr:uid="{10C8229B-073B-40E9-BF0E-1EFFC86E6583}"/>
    <cellStyle name="Comma 3 3 4 6 3 2 6" xfId="15362" xr:uid="{2D280E0D-DF53-4807-A371-3B46B2AE2A91}"/>
    <cellStyle name="Comma 3 3 4 6 3 2 6 2" xfId="45035" xr:uid="{6F4E9B10-BFF1-419B-A842-94694964FEAC}"/>
    <cellStyle name="Comma 3 3 4 6 3 2 7" xfId="58425" xr:uid="{3F1C4064-D390-4926-B1F1-A84389E35E74}"/>
    <cellStyle name="Comma 3 3 4 6 3 2 8" xfId="61052" xr:uid="{9C0EB3B4-FF6D-4E16-BB83-898EB6EAB027}"/>
    <cellStyle name="Comma 3 3 4 6 3 2 9" xfId="31645" xr:uid="{3077BA83-E704-48B7-952A-005F2556B152}"/>
    <cellStyle name="Comma 3 3 4 6 3 3" xfId="5635" xr:uid="{B08EFD43-E476-4A87-A34B-80AF9A9CCBAC}"/>
    <cellStyle name="Comma 3 3 4 6 3 3 2" xfId="17193" xr:uid="{9857F7FC-D61D-4350-B445-90797A34C7C9}"/>
    <cellStyle name="Comma 3 3 4 6 3 3 2 2" xfId="46600" xr:uid="{D9D5D782-A662-4133-933E-9DC731C672A9}"/>
    <cellStyle name="Comma 3 3 4 6 3 3 2 3" xfId="27697" xr:uid="{05E1CC74-3E28-40A8-A5B1-4D30DD7ACDA4}"/>
    <cellStyle name="Comma 3 3 4 6 3 3 3" xfId="14040" xr:uid="{3935D109-EA4A-4FC7-8DED-F285BE81D863}"/>
    <cellStyle name="Comma 3 3 4 6 3 3 3 2" xfId="33210" xr:uid="{5ABF3EE8-8C44-41D7-83F1-D8F771709735}"/>
    <cellStyle name="Comma 3 3 4 6 3 3 4" xfId="22445" xr:uid="{6FD7D20B-A20A-4B49-A67D-392E79C6EBBD}"/>
    <cellStyle name="Comma 3 3 4 6 3 4" xfId="3010" xr:uid="{48398377-A648-489D-82D9-495690C14F0F}"/>
    <cellStyle name="Comma 3 3 4 6 3 4 2" xfId="16665" xr:uid="{DC76B1BE-1BF3-481E-B1DC-10432AE059A7}"/>
    <cellStyle name="Comma 3 3 4 6 3 4 2 2" xfId="49226" xr:uid="{F5BDA8D0-4E15-4904-91E3-7DEE8A6B6DE0}"/>
    <cellStyle name="Comma 3 3 4 6 3 4 3" xfId="35836" xr:uid="{F981B0E4-A6AF-425E-A0CD-D9ABC8EC9384}"/>
    <cellStyle name="Comma 3 3 4 6 3 4 4" xfId="25071" xr:uid="{E3715DA9-8393-4DA1-B5D0-42BD97A4FDB3}"/>
    <cellStyle name="Comma 3 3 4 6 3 5" xfId="8261" xr:uid="{BA9CC6DB-D2C2-4001-8C73-F1BA0403EEBE}"/>
    <cellStyle name="Comma 3 3 4 6 3 5 2" xfId="51852" xr:uid="{C610BFBE-01FD-47F2-B819-8F73AADF7CF3}"/>
    <cellStyle name="Comma 3 3 4 6 3 5 3" xfId="38462" xr:uid="{565DF3FD-C223-4458-B317-0B636ED002B5}"/>
    <cellStyle name="Comma 3 3 4 6 3 6" xfId="10887" xr:uid="{A25B5FA5-3947-4013-A1AE-A6D5144F10D6}"/>
    <cellStyle name="Comma 3 3 4 6 3 6 2" xfId="54477" xr:uid="{FECE36C5-7C52-4738-B452-66D99FDB9E71}"/>
    <cellStyle name="Comma 3 3 4 6 3 6 3" xfId="41087" xr:uid="{4DBD07E7-B59D-45CB-8E98-F97D8622FFA7}"/>
    <cellStyle name="Comma 3 3 4 6 3 7" xfId="13512" xr:uid="{1DBF0617-4EEC-4D81-9A20-E01CE9BA7EFF}"/>
    <cellStyle name="Comma 3 3 4 6 3 7 2" xfId="43713" xr:uid="{C1FBA46F-A8CE-4DA9-A671-6252C570A37F}"/>
    <cellStyle name="Comma 3 3 4 6 3 8" xfId="57103" xr:uid="{99C977FE-2B8B-4E42-994B-644A38CA3EA2}"/>
    <cellStyle name="Comma 3 3 4 6 3 9" xfId="59730" xr:uid="{EA158596-E33B-4BA7-9646-2C2972E8DCCC}"/>
    <cellStyle name="Comma 3 3 4 6 4" xfId="642" xr:uid="{00000000-0005-0000-0000-00008B010000}"/>
    <cellStyle name="Comma 3 3 4 6 4 10" xfId="30583" xr:uid="{4FCC4BC6-1C7B-4040-83A2-2BB5F739621A}"/>
    <cellStyle name="Comma 3 3 4 6 4 11" xfId="20079" xr:uid="{7E20D1C2-A293-491A-8A19-128D3B5FD000}"/>
    <cellStyle name="Comma 3 3 4 6 4 2" xfId="1965" xr:uid="{014C4D65-669B-44BD-8D21-00C1F5892212}"/>
    <cellStyle name="Comma 3 3 4 6 4 2 10" xfId="21401" xr:uid="{EE30D989-BA43-4E63-BEBE-49682D156297}"/>
    <cellStyle name="Comma 3 3 4 6 4 2 2" xfId="7217" xr:uid="{439BF0EC-818F-4DE4-AAF0-E9D5BA8D3C1A}"/>
    <cellStyle name="Comma 3 3 4 6 4 2 2 2" xfId="18775" xr:uid="{F7A3E54F-5020-4528-B04F-8084D790496E}"/>
    <cellStyle name="Comma 3 3 4 6 4 2 2 2 2" xfId="48182" xr:uid="{953264A8-76DD-44BE-B822-B55ADF24AE8D}"/>
    <cellStyle name="Comma 3 3 4 6 4 2 2 2 3" xfId="29279" xr:uid="{3077ABF8-8E37-4A86-B776-381F40487006}"/>
    <cellStyle name="Comma 3 3 4 6 4 2 2 3" xfId="34792" xr:uid="{3A2B5BAB-0585-461A-B33F-06EB806B66AF}"/>
    <cellStyle name="Comma 3 3 4 6 4 2 2 4" xfId="24027" xr:uid="{400A5C02-707D-48F2-A5D3-F0DFD808F169}"/>
    <cellStyle name="Comma 3 3 4 6 4 2 3" xfId="4592" xr:uid="{4080C74E-1D7E-45B9-A48C-60F55A9310F5}"/>
    <cellStyle name="Comma 3 3 4 6 4 2 3 2" xfId="50808" xr:uid="{570EAFE9-BE64-4AE3-9A79-4E0DFF983526}"/>
    <cellStyle name="Comma 3 3 4 6 4 2 3 3" xfId="37418" xr:uid="{BF3DFA08-A03D-4242-835F-91F7B587290D}"/>
    <cellStyle name="Comma 3 3 4 6 4 2 3 4" xfId="26653" xr:uid="{3499E0F2-2113-4AC0-916E-FC652D21159F}"/>
    <cellStyle name="Comma 3 3 4 6 4 2 4" xfId="9843" xr:uid="{5B97872C-9790-4FA3-A2DF-D27E74709D4F}"/>
    <cellStyle name="Comma 3 3 4 6 4 2 4 2" xfId="53434" xr:uid="{5673D49D-661C-4B56-B44E-BFC9628B167B}"/>
    <cellStyle name="Comma 3 3 4 6 4 2 4 3" xfId="40044" xr:uid="{D44F3FA6-098E-49B1-AFE7-C656062F5976}"/>
    <cellStyle name="Comma 3 3 4 6 4 2 5" xfId="12469" xr:uid="{87D2F2EA-76BF-4A29-8B90-680E66B696CF}"/>
    <cellStyle name="Comma 3 3 4 6 4 2 5 2" xfId="56059" xr:uid="{4665E18C-C9F4-423F-B3CD-168EF149F76A}"/>
    <cellStyle name="Comma 3 3 4 6 4 2 5 3" xfId="42669" xr:uid="{AFA41715-01EB-479D-AEE2-3B8E0E40D694}"/>
    <cellStyle name="Comma 3 3 4 6 4 2 6" xfId="15622" xr:uid="{E80E08DC-F33B-49E3-B033-57BB08D8F472}"/>
    <cellStyle name="Comma 3 3 4 6 4 2 6 2" xfId="45295" xr:uid="{0D162AA8-7D56-431A-B1DC-50FE44BBDB15}"/>
    <cellStyle name="Comma 3 3 4 6 4 2 7" xfId="58685" xr:uid="{8E5335FB-AE82-4891-BB04-4BAAB21CC31E}"/>
    <cellStyle name="Comma 3 3 4 6 4 2 8" xfId="61312" xr:uid="{239C3B97-7F1A-4499-9756-201514B66560}"/>
    <cellStyle name="Comma 3 3 4 6 4 2 9" xfId="31905" xr:uid="{125D44F8-7097-46A1-83A3-5882363CA72F}"/>
    <cellStyle name="Comma 3 3 4 6 4 3" xfId="5895" xr:uid="{851C9C7D-8963-4CFB-81E5-F29FB2265319}"/>
    <cellStyle name="Comma 3 3 4 6 4 3 2" xfId="17453" xr:uid="{C05B046B-49B6-49C2-BCF1-CE1FCC1B1733}"/>
    <cellStyle name="Comma 3 3 4 6 4 3 2 2" xfId="46860" xr:uid="{C35B5FA7-DF71-4837-8B54-06612F9C4CC8}"/>
    <cellStyle name="Comma 3 3 4 6 4 3 2 3" xfId="27957" xr:uid="{F2F3AA1D-39AC-4E23-82F7-0D2F26B7A2DF}"/>
    <cellStyle name="Comma 3 3 4 6 4 3 3" xfId="33470" xr:uid="{937F0A0C-285F-463C-9F16-4ED3D472AB96}"/>
    <cellStyle name="Comma 3 3 4 6 4 3 4" xfId="22705" xr:uid="{AA423C7F-49A3-44EF-8145-AAF6278C75BA}"/>
    <cellStyle name="Comma 3 3 4 6 4 4" xfId="3270" xr:uid="{34A43E46-F64D-4275-82B0-954369C5018A}"/>
    <cellStyle name="Comma 3 3 4 6 4 4 2" xfId="49486" xr:uid="{5E332BC5-69DF-49FB-9738-97A57D41EABD}"/>
    <cellStyle name="Comma 3 3 4 6 4 4 3" xfId="36096" xr:uid="{1EF300CD-C832-48E2-B785-E813ED8E5E81}"/>
    <cellStyle name="Comma 3 3 4 6 4 4 4" xfId="25331" xr:uid="{25D87328-D420-45E2-91B2-26418770FF0D}"/>
    <cellStyle name="Comma 3 3 4 6 4 5" xfId="8521" xr:uid="{AE416598-150C-43FD-9579-92F1A954D64E}"/>
    <cellStyle name="Comma 3 3 4 6 4 5 2" xfId="52112" xr:uid="{D4CBA81E-831D-4B83-A3E5-6F01E5677CB0}"/>
    <cellStyle name="Comma 3 3 4 6 4 5 3" xfId="38722" xr:uid="{E23E6344-35E4-4400-91B3-10BBD54C10BC}"/>
    <cellStyle name="Comma 3 3 4 6 4 6" xfId="11147" xr:uid="{FE318611-2DAE-4610-8276-1ECC070D4565}"/>
    <cellStyle name="Comma 3 3 4 6 4 6 2" xfId="54737" xr:uid="{96BCB11D-F284-45FC-B422-42108CF7EA09}"/>
    <cellStyle name="Comma 3 3 4 6 4 6 3" xfId="41347" xr:uid="{B4B3DD9A-6D9B-45B5-83AC-869A959BD3AD}"/>
    <cellStyle name="Comma 3 3 4 6 4 7" xfId="14300" xr:uid="{8FCDA9AD-2BF3-4DA7-B893-9478513EB89D}"/>
    <cellStyle name="Comma 3 3 4 6 4 7 2" xfId="43973" xr:uid="{5AAECD25-F6EB-4E32-B851-D25427ED74BD}"/>
    <cellStyle name="Comma 3 3 4 6 4 8" xfId="57363" xr:uid="{30105BCD-9E57-4327-95DC-3F9CBEF6A4B6}"/>
    <cellStyle name="Comma 3 3 4 6 4 9" xfId="59990" xr:uid="{62EDA12B-5442-4BBF-B41E-9D180424F8BA}"/>
    <cellStyle name="Comma 3 3 4 6 5" xfId="902" xr:uid="{00000000-0005-0000-0000-00008C010000}"/>
    <cellStyle name="Comma 3 3 4 6 5 10" xfId="30843" xr:uid="{ECCA58FA-030D-4BEC-9432-1EEE9E1E58A3}"/>
    <cellStyle name="Comma 3 3 4 6 5 11" xfId="20339" xr:uid="{1D576C64-9446-4BFD-BFDC-A6F737192115}"/>
    <cellStyle name="Comma 3 3 4 6 5 2" xfId="2225" xr:uid="{5F8A0B51-8EEE-4C94-A108-D5B499B1C41C}"/>
    <cellStyle name="Comma 3 3 4 6 5 2 10" xfId="21661" xr:uid="{1BAC5401-694F-4D85-8ED6-B231492861CA}"/>
    <cellStyle name="Comma 3 3 4 6 5 2 2" xfId="7477" xr:uid="{D0B96506-0B7B-44E8-A956-275EB4274A8D}"/>
    <cellStyle name="Comma 3 3 4 6 5 2 2 2" xfId="19035" xr:uid="{DA0AF07C-5A18-4235-88BD-34133C4D8457}"/>
    <cellStyle name="Comma 3 3 4 6 5 2 2 2 2" xfId="48442" xr:uid="{7C74C253-56E0-4486-92FC-5B1A60B87A1C}"/>
    <cellStyle name="Comma 3 3 4 6 5 2 2 2 3" xfId="29539" xr:uid="{24DA08E9-EE14-46CE-96AD-DEBB8F881C8E}"/>
    <cellStyle name="Comma 3 3 4 6 5 2 2 3" xfId="35052" xr:uid="{06743C3E-ED66-4179-8C6F-42BF0020BF35}"/>
    <cellStyle name="Comma 3 3 4 6 5 2 2 4" xfId="24287" xr:uid="{31988B4A-B87C-49FF-A5CE-D3FBAC959D9D}"/>
    <cellStyle name="Comma 3 3 4 6 5 2 3" xfId="4852" xr:uid="{69CAE10C-9683-4017-8185-039C7A6CEDAF}"/>
    <cellStyle name="Comma 3 3 4 6 5 2 3 2" xfId="51068" xr:uid="{032DD4DA-0AF0-49EA-9CED-7C8E91C92AC7}"/>
    <cellStyle name="Comma 3 3 4 6 5 2 3 3" xfId="37678" xr:uid="{595AB6DA-D62B-47F1-842C-FF01124CEAEA}"/>
    <cellStyle name="Comma 3 3 4 6 5 2 3 4" xfId="26913" xr:uid="{A701F3EA-CABE-49F2-93B3-60B4CDAA2A6B}"/>
    <cellStyle name="Comma 3 3 4 6 5 2 4" xfId="10103" xr:uid="{F540CACE-0C7B-49FD-A271-831E21C82BAC}"/>
    <cellStyle name="Comma 3 3 4 6 5 2 4 2" xfId="53694" xr:uid="{C9B2A55D-76B9-489A-A27D-5A156B03DD92}"/>
    <cellStyle name="Comma 3 3 4 6 5 2 4 3" xfId="40304" xr:uid="{E8EE08EC-C33A-4B57-8DBE-0FADB42EDAF3}"/>
    <cellStyle name="Comma 3 3 4 6 5 2 5" xfId="12729" xr:uid="{886237BC-E7EB-47F1-9186-881D80327C48}"/>
    <cellStyle name="Comma 3 3 4 6 5 2 5 2" xfId="56319" xr:uid="{4A2D265A-0AB8-452B-A108-D1810A312101}"/>
    <cellStyle name="Comma 3 3 4 6 5 2 5 3" xfId="42929" xr:uid="{EF80E5F6-D97D-4C21-9467-C239F225A39C}"/>
    <cellStyle name="Comma 3 3 4 6 5 2 6" xfId="15882" xr:uid="{650F3E3B-A985-47A8-A4C7-B75FC22F4D93}"/>
    <cellStyle name="Comma 3 3 4 6 5 2 6 2" xfId="45555" xr:uid="{4868665F-AF72-457C-B11E-8ED839BC270F}"/>
    <cellStyle name="Comma 3 3 4 6 5 2 7" xfId="58945" xr:uid="{95EDD9B5-8564-4093-823A-48F9FEDB649C}"/>
    <cellStyle name="Comma 3 3 4 6 5 2 8" xfId="61572" xr:uid="{F7243DE3-CEF5-4608-B5CA-D5A6538A74D9}"/>
    <cellStyle name="Comma 3 3 4 6 5 2 9" xfId="32165" xr:uid="{EA90DD9B-F22A-4B0D-BB79-7D98312EBB4D}"/>
    <cellStyle name="Comma 3 3 4 6 5 3" xfId="6155" xr:uid="{486E22EA-D5E8-4B04-8661-6E6B4AAAE0A9}"/>
    <cellStyle name="Comma 3 3 4 6 5 3 2" xfId="17713" xr:uid="{8023B808-48FC-4521-8AB0-6171F73D8DB8}"/>
    <cellStyle name="Comma 3 3 4 6 5 3 2 2" xfId="47120" xr:uid="{7D45C9B9-7B92-4229-90F3-2E960E8A7D4F}"/>
    <cellStyle name="Comma 3 3 4 6 5 3 2 3" xfId="28217" xr:uid="{2B29C4A6-C02E-4C8E-AAE3-575A6A4F0AD5}"/>
    <cellStyle name="Comma 3 3 4 6 5 3 3" xfId="33730" xr:uid="{1DF0669D-7AC0-4480-85CD-9CEE2112104A}"/>
    <cellStyle name="Comma 3 3 4 6 5 3 4" xfId="22965" xr:uid="{D683C61C-B8C0-4C7A-9340-56731E2BCA8B}"/>
    <cellStyle name="Comma 3 3 4 6 5 4" xfId="3530" xr:uid="{B734AF6B-719B-438D-B01C-E6FEF25FC040}"/>
    <cellStyle name="Comma 3 3 4 6 5 4 2" xfId="49746" xr:uid="{4ADDE5C3-B557-4FBA-9C71-CBFA60E1FA95}"/>
    <cellStyle name="Comma 3 3 4 6 5 4 3" xfId="36356" xr:uid="{3B255E6C-E931-4AC2-99E6-A752C15AFB41}"/>
    <cellStyle name="Comma 3 3 4 6 5 4 4" xfId="25591" xr:uid="{A25D9E05-AE43-48C2-93DE-F0CC6B9AAE99}"/>
    <cellStyle name="Comma 3 3 4 6 5 5" xfId="8781" xr:uid="{6EC8169C-CA8A-4A58-BEBB-5750478A99FF}"/>
    <cellStyle name="Comma 3 3 4 6 5 5 2" xfId="52372" xr:uid="{EC4084FC-277D-4294-982C-D0923B994560}"/>
    <cellStyle name="Comma 3 3 4 6 5 5 3" xfId="38982" xr:uid="{ACD3B117-F33C-44A9-B4A2-3A6947DC6CFC}"/>
    <cellStyle name="Comma 3 3 4 6 5 6" xfId="11407" xr:uid="{C43C422F-E3AC-40EC-B4EA-6A182C5526B7}"/>
    <cellStyle name="Comma 3 3 4 6 5 6 2" xfId="54997" xr:uid="{D3C9EB8D-7DC9-476E-BEDB-308F58AC9B02}"/>
    <cellStyle name="Comma 3 3 4 6 5 6 3" xfId="41607" xr:uid="{4018BC8C-A0D9-44BD-A928-F03F8FE46254}"/>
    <cellStyle name="Comma 3 3 4 6 5 7" xfId="14560" xr:uid="{1AFD88AE-7481-4E81-8047-C52C32BB1053}"/>
    <cellStyle name="Comma 3 3 4 6 5 7 2" xfId="44233" xr:uid="{D0ED6C75-54AB-4A56-8545-117C4D8C8EBC}"/>
    <cellStyle name="Comma 3 3 4 6 5 8" xfId="57623" xr:uid="{8BDC4856-00D8-445E-9C6D-EAB365134EA8}"/>
    <cellStyle name="Comma 3 3 4 6 5 9" xfId="60250" xr:uid="{4EED0147-8494-41EA-941E-DE79ED18B2CB}"/>
    <cellStyle name="Comma 3 3 4 6 6" xfId="1182" xr:uid="{AB4DBB02-7BCA-4D60-88E1-EE624A7057AD}"/>
    <cellStyle name="Comma 3 3 4 6 6 10" xfId="20619" xr:uid="{285AEE30-268D-4D37-9737-E4B5783C20D9}"/>
    <cellStyle name="Comma 3 3 4 6 6 2" xfId="6435" xr:uid="{8B1759D6-3F90-45E7-B95F-7C80B08A0389}"/>
    <cellStyle name="Comma 3 3 4 6 6 2 2" xfId="17993" xr:uid="{240587A6-217F-4EDA-86CF-D45BE5B24BAD}"/>
    <cellStyle name="Comma 3 3 4 6 6 2 2 2" xfId="47400" xr:uid="{4C27FF11-9C6B-4561-B251-E292D484625A}"/>
    <cellStyle name="Comma 3 3 4 6 6 2 2 3" xfId="28497" xr:uid="{A9E5A1DD-548E-45ED-B472-DA781FA68C31}"/>
    <cellStyle name="Comma 3 3 4 6 6 2 3" xfId="34010" xr:uid="{3240324A-4AE1-4501-B4B3-305DFC95F3CF}"/>
    <cellStyle name="Comma 3 3 4 6 6 2 4" xfId="23245" xr:uid="{A412C6C1-E5CD-4E9F-9282-D23CC281EEF1}"/>
    <cellStyle name="Comma 3 3 4 6 6 3" xfId="3810" xr:uid="{C585CFE7-0582-4D05-B349-2EFF0EC7C442}"/>
    <cellStyle name="Comma 3 3 4 6 6 3 2" xfId="50026" xr:uid="{2D3FFC0E-8EC3-4824-A123-4C0A5AAB577D}"/>
    <cellStyle name="Comma 3 3 4 6 6 3 3" xfId="36636" xr:uid="{81D99FCC-1D0E-4449-8113-8B1EDB0C8A1B}"/>
    <cellStyle name="Comma 3 3 4 6 6 3 4" xfId="25871" xr:uid="{60360D53-1350-4FA6-84FD-E177E0AE4371}"/>
    <cellStyle name="Comma 3 3 4 6 6 4" xfId="9061" xr:uid="{253838C8-548C-4290-8248-A9A4D649B1D6}"/>
    <cellStyle name="Comma 3 3 4 6 6 4 2" xfId="52652" xr:uid="{A34113C5-864C-493C-8A6B-330133273109}"/>
    <cellStyle name="Comma 3 3 4 6 6 4 3" xfId="39262" xr:uid="{8ADC7D43-12DF-4002-ADCD-CD4F13A132F3}"/>
    <cellStyle name="Comma 3 3 4 6 6 5" xfId="11687" xr:uid="{F571E11F-6B99-477A-BD31-3B3AA1FC893A}"/>
    <cellStyle name="Comma 3 3 4 6 6 5 2" xfId="55277" xr:uid="{E4979702-C2A3-4B4C-957C-2E8F889A65BD}"/>
    <cellStyle name="Comma 3 3 4 6 6 5 3" xfId="41887" xr:uid="{4EF2CB13-849D-47CA-84F3-DA4DF135948D}"/>
    <cellStyle name="Comma 3 3 4 6 6 6" xfId="14840" xr:uid="{27E482A0-CB24-4054-B089-658A4FE31005}"/>
    <cellStyle name="Comma 3 3 4 6 6 6 2" xfId="44513" xr:uid="{25719108-99CB-47F1-8F3E-FFEDEBE95225}"/>
    <cellStyle name="Comma 3 3 4 6 6 7" xfId="57903" xr:uid="{358D690B-32A8-4C22-85CE-1986C376A288}"/>
    <cellStyle name="Comma 3 3 4 6 6 8" xfId="60530" xr:uid="{1379BC2F-9F64-47D5-9992-E6A9C9274856}"/>
    <cellStyle name="Comma 3 3 4 6 6 9" xfId="31123" xr:uid="{3579A4D1-5081-41BE-9EE2-00D9D1331A97}"/>
    <cellStyle name="Comma 3 3 4 6 7" xfId="1445" xr:uid="{E3FE68B7-ED4F-465A-9472-1CA26161F9F9}"/>
    <cellStyle name="Comma 3 3 4 6 7 10" xfId="20881" xr:uid="{2B7B98CD-A795-411C-9133-A67185E432C8}"/>
    <cellStyle name="Comma 3 3 4 6 7 2" xfId="6697" xr:uid="{944FD5F3-3015-41C2-817D-749EF9F5D499}"/>
    <cellStyle name="Comma 3 3 4 6 7 2 2" xfId="18255" xr:uid="{17E0B1AB-A29A-4CE1-BE6D-45B0FBF1D55C}"/>
    <cellStyle name="Comma 3 3 4 6 7 2 2 2" xfId="47662" xr:uid="{DCD2AD35-F164-410F-AC22-C5BA218AF22B}"/>
    <cellStyle name="Comma 3 3 4 6 7 2 2 3" xfId="28759" xr:uid="{BCC130DC-7978-40CF-8462-A6412547C6F4}"/>
    <cellStyle name="Comma 3 3 4 6 7 2 3" xfId="34272" xr:uid="{3ADBA912-32C1-42EC-B723-94AFBD0711AA}"/>
    <cellStyle name="Comma 3 3 4 6 7 2 4" xfId="23507" xr:uid="{21638F0C-E480-4A4B-AFBE-046DDAA37441}"/>
    <cellStyle name="Comma 3 3 4 6 7 3" xfId="4072" xr:uid="{10786F83-B148-496A-B995-2DF330B8F471}"/>
    <cellStyle name="Comma 3 3 4 6 7 3 2" xfId="50288" xr:uid="{0534E0CF-A641-4484-A278-461D851D6E0D}"/>
    <cellStyle name="Comma 3 3 4 6 7 3 3" xfId="36898" xr:uid="{A54FD7FD-DDA5-48BF-B3E9-7C0664CB65B7}"/>
    <cellStyle name="Comma 3 3 4 6 7 3 4" xfId="26133" xr:uid="{F03DB107-F76F-4F5A-86D4-D273B70A0A31}"/>
    <cellStyle name="Comma 3 3 4 6 7 4" xfId="9323" xr:uid="{5F2E3DFD-78F2-4D98-ACEC-93222973EEB9}"/>
    <cellStyle name="Comma 3 3 4 6 7 4 2" xfId="52914" xr:uid="{F5A6430D-8E3B-404F-A9FC-EF04CE574870}"/>
    <cellStyle name="Comma 3 3 4 6 7 4 3" xfId="39524" xr:uid="{4F2DBC00-2BCE-43C1-9193-7C623A65696A}"/>
    <cellStyle name="Comma 3 3 4 6 7 5" xfId="11949" xr:uid="{0689266D-464A-4159-AD0E-CD791AA05580}"/>
    <cellStyle name="Comma 3 3 4 6 7 5 2" xfId="55539" xr:uid="{D61E4960-3F06-4D30-8F02-04864B25D900}"/>
    <cellStyle name="Comma 3 3 4 6 7 5 3" xfId="42149" xr:uid="{B13A0659-0478-4517-B716-5A639848F00C}"/>
    <cellStyle name="Comma 3 3 4 6 7 6" xfId="15102" xr:uid="{254C6583-CA8F-400F-B5E5-2CE38DCD4BBA}"/>
    <cellStyle name="Comma 3 3 4 6 7 6 2" xfId="44775" xr:uid="{C799CCD5-587B-4685-A067-E12948470A90}"/>
    <cellStyle name="Comma 3 3 4 6 7 7" xfId="58165" xr:uid="{3303F4D5-FBFA-4ADF-8EEB-E22D2AD88FA5}"/>
    <cellStyle name="Comma 3 3 4 6 7 8" xfId="60792" xr:uid="{FE2FACDC-F103-4DDB-9285-FBF41893BDE5}"/>
    <cellStyle name="Comma 3 3 4 6 7 9" xfId="31385" xr:uid="{E1E144CF-98A4-407D-9273-2CAE5FCDD8B4}"/>
    <cellStyle name="Comma 3 3 4 6 8" xfId="2488" xr:uid="{59D1B531-B10B-46D8-B1B4-4E8DD735918A}"/>
    <cellStyle name="Comma 3 3 4 6 8 10" xfId="21923" xr:uid="{D44D38E6-B705-4F75-B5D3-98C67C14E1FC}"/>
    <cellStyle name="Comma 3 3 4 6 8 2" xfId="7739" xr:uid="{69E3ADED-7F86-42B4-974A-011A7EDCA8DB}"/>
    <cellStyle name="Comma 3 3 4 6 8 2 2" xfId="19297" xr:uid="{3A082CAB-4DD9-46D5-98BF-D7325D73A00F}"/>
    <cellStyle name="Comma 3 3 4 6 8 2 2 2" xfId="48704" xr:uid="{C67A69DA-4E60-46D6-9BCA-723392CEEB4A}"/>
    <cellStyle name="Comma 3 3 4 6 8 2 2 3" xfId="29801" xr:uid="{DF12D36E-2F29-4181-9F51-3BBEB240F7DF}"/>
    <cellStyle name="Comma 3 3 4 6 8 2 3" xfId="35314" xr:uid="{3E57ABB1-4160-490C-B676-7FE9C18AC6F6}"/>
    <cellStyle name="Comma 3 3 4 6 8 2 4" xfId="24549" xr:uid="{EB75381D-43EE-4B05-9EA6-9A02C3337A53}"/>
    <cellStyle name="Comma 3 3 4 6 8 3" xfId="5114" xr:uid="{4AE8878A-0FD4-446E-BAD8-1A96D31B5EF6}"/>
    <cellStyle name="Comma 3 3 4 6 8 3 2" xfId="51330" xr:uid="{156E70AF-6DE4-4DD2-A8CA-E1254FFD64CE}"/>
    <cellStyle name="Comma 3 3 4 6 8 3 3" xfId="37940" xr:uid="{F870A1E0-8DE1-4556-B2BD-C96C8DEC233B}"/>
    <cellStyle name="Comma 3 3 4 6 8 3 4" xfId="27175" xr:uid="{FEC49339-22C2-4F7B-A6F8-0368079F86BA}"/>
    <cellStyle name="Comma 3 3 4 6 8 4" xfId="10365" xr:uid="{43E6F0A7-D1CB-4D7E-BE75-A75F51AF6790}"/>
    <cellStyle name="Comma 3 3 4 6 8 4 2" xfId="53956" xr:uid="{45F413E2-9EDF-46A5-873F-F80BEFF9A936}"/>
    <cellStyle name="Comma 3 3 4 6 8 4 3" xfId="40566" xr:uid="{D00981A6-0AD1-4CDE-BB2F-654C11FE8F07}"/>
    <cellStyle name="Comma 3 3 4 6 8 5" xfId="12991" xr:uid="{FBCD22FA-E9B9-4DFC-B781-4AFEFE2891A7}"/>
    <cellStyle name="Comma 3 3 4 6 8 5 2" xfId="56581" xr:uid="{EF69F9E9-7619-4DBD-90CB-C09A59A5216F}"/>
    <cellStyle name="Comma 3 3 4 6 8 5 3" xfId="43191" xr:uid="{22B9B971-F76F-48D4-8636-A8BB96E43D83}"/>
    <cellStyle name="Comma 3 3 4 6 8 6" xfId="16144" xr:uid="{26F1C463-EFA8-4B6D-AF14-4915BF63A865}"/>
    <cellStyle name="Comma 3 3 4 6 8 6 2" xfId="45817" xr:uid="{21E70E8B-C70F-4C95-97D2-D947DDDF5733}"/>
    <cellStyle name="Comma 3 3 4 6 8 7" xfId="59207" xr:uid="{C569B6A7-4132-4217-A89E-4C91527E8705}"/>
    <cellStyle name="Comma 3 3 4 6 8 8" xfId="61834" xr:uid="{10D146D1-6FA6-4488-BA39-4A3BC5A3072A}"/>
    <cellStyle name="Comma 3 3 4 6 8 9" xfId="32427" xr:uid="{FCEC0ED4-1132-4988-A3F0-67704D9A9A31}"/>
    <cellStyle name="Comma 3 3 4 6 9" xfId="5375" xr:uid="{4422F30F-6D45-402D-8CEA-75DEC48BD303}"/>
    <cellStyle name="Comma 3 3 4 6 9 2" xfId="16933" xr:uid="{9DBC96B6-F580-4F6C-BAB1-9F17C37AB9E2}"/>
    <cellStyle name="Comma 3 3 4 6 9 2 2" xfId="46079" xr:uid="{00A69FB9-5F5A-4512-951A-82B5C83C4087}"/>
    <cellStyle name="Comma 3 3 4 6 9 2 3" xfId="27437" xr:uid="{52B649C9-4369-4351-9F58-2604261BF1AF}"/>
    <cellStyle name="Comma 3 3 4 6 9 3" xfId="13780" xr:uid="{21182E32-0FE1-44D6-872A-342FCFF7BFCC}"/>
    <cellStyle name="Comma 3 3 4 6 9 3 2" xfId="32689" xr:uid="{4E3B2659-BA19-4488-A93E-C3A333974119}"/>
    <cellStyle name="Comma 3 3 4 6 9 4" xfId="22185" xr:uid="{C944973C-1262-4C22-8272-FED472EE44BA}"/>
    <cellStyle name="Comma 3 3 4 7" xfId="147" xr:uid="{00000000-0005-0000-0000-00008D010000}"/>
    <cellStyle name="Comma 3 3 4 7 10" xfId="8027" xr:uid="{1FEE0DCB-CD8D-407F-B78F-BDA2770534FD}"/>
    <cellStyle name="Comma 3 3 4 7 10 2" xfId="48992" xr:uid="{29DD53C4-6DD7-4A07-AB34-4F6C0134C354}"/>
    <cellStyle name="Comma 3 3 4 7 10 3" xfId="35602" xr:uid="{2EF7ED8C-F8B1-4448-9D4B-E1F778B95FA9}"/>
    <cellStyle name="Comma 3 3 4 7 11" xfId="10653" xr:uid="{92810D96-31BE-44EA-BF1F-42A234B3F1A7}"/>
    <cellStyle name="Comma 3 3 4 7 11 2" xfId="51618" xr:uid="{745FFD00-5AE3-4A88-BA1A-3FE2526C96D0}"/>
    <cellStyle name="Comma 3 3 4 7 11 3" xfId="38228" xr:uid="{2D883E76-6E04-4C49-84BD-A4B6E0D8950D}"/>
    <cellStyle name="Comma 3 3 4 7 12" xfId="13278" xr:uid="{7E067AA1-E8A4-4A79-B7EF-90BFF56470EE}"/>
    <cellStyle name="Comma 3 3 4 7 12 2" xfId="54243" xr:uid="{4CD9B191-9698-4FF8-ADD1-64A5E9A454A9}"/>
    <cellStyle name="Comma 3 3 4 7 12 3" xfId="40853" xr:uid="{46B96D07-3D7E-4B48-92F0-538E2316B08B}"/>
    <cellStyle name="Comma 3 3 4 7 13" xfId="43479" xr:uid="{A7C964E6-8250-4A6B-B79B-CD55CA38A0CA}"/>
    <cellStyle name="Comma 3 3 4 7 14" xfId="56869" xr:uid="{8C785F3A-86CA-415D-926C-F21D65191B39}"/>
    <cellStyle name="Comma 3 3 4 7 15" xfId="59496" xr:uid="{F718B9AF-275D-4F09-A4A7-87C3142F6DC6}"/>
    <cellStyle name="Comma 3 3 4 7 16" xfId="30089" xr:uid="{7790079B-6DC0-40A7-90E4-FB68AFEAD177}"/>
    <cellStyle name="Comma 3 3 4 7 17" xfId="19585" xr:uid="{84577A7F-9A23-41EA-85A4-EEDC12C1EFF3}"/>
    <cellStyle name="Comma 3 3 4 7 2" xfId="408" xr:uid="{00000000-0005-0000-0000-00008E010000}"/>
    <cellStyle name="Comma 3 3 4 7 2 10" xfId="30349" xr:uid="{039BB13B-9525-4880-B388-BCCBFDB85F88}"/>
    <cellStyle name="Comma 3 3 4 7 2 11" xfId="19845" xr:uid="{CE3F0995-E566-44B4-84C0-C084FBF6C196}"/>
    <cellStyle name="Comma 3 3 4 7 2 2" xfId="1731" xr:uid="{C9B5BA09-7EA4-4979-A4AB-71B78B43BECC}"/>
    <cellStyle name="Comma 3 3 4 7 2 2 10" xfId="21167" xr:uid="{56619068-8CE3-4637-A44E-714264B9C5D3}"/>
    <cellStyle name="Comma 3 3 4 7 2 2 2" xfId="6983" xr:uid="{EF10DFE1-115B-4132-8D3E-C303A8C01362}"/>
    <cellStyle name="Comma 3 3 4 7 2 2 2 2" xfId="18541" xr:uid="{0A833160-30BA-4D3D-99D7-450ABCE4BB73}"/>
    <cellStyle name="Comma 3 3 4 7 2 2 2 2 2" xfId="47948" xr:uid="{47D4375D-0F7F-42CC-8A2D-072992C87756}"/>
    <cellStyle name="Comma 3 3 4 7 2 2 2 2 3" xfId="29045" xr:uid="{23AFA696-DF19-4099-9C16-59F83721857A}"/>
    <cellStyle name="Comma 3 3 4 7 2 2 2 3" xfId="34558" xr:uid="{2348CEBB-166F-489A-BA66-CDC08C9AE1D4}"/>
    <cellStyle name="Comma 3 3 4 7 2 2 2 4" xfId="23793" xr:uid="{EC3A70D9-65DA-4B9F-A3CB-5DCD410280C7}"/>
    <cellStyle name="Comma 3 3 4 7 2 2 3" xfId="4358" xr:uid="{5F8E9076-331D-43AB-8C8F-437E9BA82069}"/>
    <cellStyle name="Comma 3 3 4 7 2 2 3 2" xfId="50574" xr:uid="{BFED172F-7761-40F6-BEA4-40FC74D4A4A8}"/>
    <cellStyle name="Comma 3 3 4 7 2 2 3 3" xfId="37184" xr:uid="{00CB8CCC-0F73-4C93-84AF-0611C499253F}"/>
    <cellStyle name="Comma 3 3 4 7 2 2 3 4" xfId="26419" xr:uid="{02FDBEB1-C417-472C-9D3A-CEA1225BED64}"/>
    <cellStyle name="Comma 3 3 4 7 2 2 4" xfId="9609" xr:uid="{DBDB3C69-8909-46D2-981E-0C911EBDD13B}"/>
    <cellStyle name="Comma 3 3 4 7 2 2 4 2" xfId="53200" xr:uid="{6BE899B3-6AD0-4995-AB83-88D17AD1F971}"/>
    <cellStyle name="Comma 3 3 4 7 2 2 4 3" xfId="39810" xr:uid="{6B16BF42-81DC-4433-8A68-A689B7BF82BB}"/>
    <cellStyle name="Comma 3 3 4 7 2 2 5" xfId="12235" xr:uid="{E53313C0-D1D7-4985-815E-2C109D072974}"/>
    <cellStyle name="Comma 3 3 4 7 2 2 5 2" xfId="55825" xr:uid="{B7704BB8-8A15-4E15-8B08-4429BAB973FE}"/>
    <cellStyle name="Comma 3 3 4 7 2 2 5 3" xfId="42435" xr:uid="{8F136427-768B-4874-B9A3-9F7351BFFAC9}"/>
    <cellStyle name="Comma 3 3 4 7 2 2 6" xfId="15388" xr:uid="{24D93476-21DC-455C-80F4-282F3BA39A62}"/>
    <cellStyle name="Comma 3 3 4 7 2 2 6 2" xfId="45061" xr:uid="{2515C364-D32F-4981-B925-EBE40D89A41E}"/>
    <cellStyle name="Comma 3 3 4 7 2 2 7" xfId="58451" xr:uid="{FCD1412A-5B3E-451F-8D02-8BEEED460910}"/>
    <cellStyle name="Comma 3 3 4 7 2 2 8" xfId="61078" xr:uid="{59DE965E-BB88-4DD1-9079-9D369A6B10AC}"/>
    <cellStyle name="Comma 3 3 4 7 2 2 9" xfId="31671" xr:uid="{A3D16812-03A4-4A55-AD0C-A221B2F63099}"/>
    <cellStyle name="Comma 3 3 4 7 2 3" xfId="5661" xr:uid="{FCDB7D35-DCFA-4D9B-B65B-E2C30E1C5106}"/>
    <cellStyle name="Comma 3 3 4 7 2 3 2" xfId="17219" xr:uid="{F904DDE1-C268-4BFB-AB42-790A0484A02A}"/>
    <cellStyle name="Comma 3 3 4 7 2 3 2 2" xfId="46626" xr:uid="{9A330DA4-67C3-4EBA-8AE0-654EBF422F25}"/>
    <cellStyle name="Comma 3 3 4 7 2 3 2 3" xfId="27723" xr:uid="{75E8A5E3-B2EB-4E33-9C02-4FFA0F24D880}"/>
    <cellStyle name="Comma 3 3 4 7 2 3 3" xfId="14066" xr:uid="{F7BF8A5D-2797-4800-B117-0CD726A4DB11}"/>
    <cellStyle name="Comma 3 3 4 7 2 3 3 2" xfId="33236" xr:uid="{F85D2EFC-E1D4-4AEE-88F4-97206E7CCF82}"/>
    <cellStyle name="Comma 3 3 4 7 2 3 4" xfId="22471" xr:uid="{E29D0463-82AB-4C77-B7BC-CC7D2640322D}"/>
    <cellStyle name="Comma 3 3 4 7 2 4" xfId="3036" xr:uid="{55D46C74-245D-42E6-BD42-6C2F97791277}"/>
    <cellStyle name="Comma 3 3 4 7 2 4 2" xfId="16691" xr:uid="{2D507BC3-0638-45D0-AD1A-E01C00590631}"/>
    <cellStyle name="Comma 3 3 4 7 2 4 2 2" xfId="49252" xr:uid="{BDF7D2DC-EE9D-465F-80F5-5B0414A8E8D4}"/>
    <cellStyle name="Comma 3 3 4 7 2 4 3" xfId="35862" xr:uid="{4B03C387-D4AB-4C18-87DA-1D0ADD59F733}"/>
    <cellStyle name="Comma 3 3 4 7 2 4 4" xfId="25097" xr:uid="{A3C5A0E5-0E94-42A4-B0C1-43BDD0A148FF}"/>
    <cellStyle name="Comma 3 3 4 7 2 5" xfId="8287" xr:uid="{EB992E57-79EB-48B5-91FC-C5093AD12FF2}"/>
    <cellStyle name="Comma 3 3 4 7 2 5 2" xfId="51878" xr:uid="{65E7715A-2594-45EF-BCEB-C3C84A986439}"/>
    <cellStyle name="Comma 3 3 4 7 2 5 3" xfId="38488" xr:uid="{E40D6EA8-D578-406F-B464-F74E8586BA55}"/>
    <cellStyle name="Comma 3 3 4 7 2 6" xfId="10913" xr:uid="{70D1BE70-4095-4BC6-B231-CA0DE709CD61}"/>
    <cellStyle name="Comma 3 3 4 7 2 6 2" xfId="54503" xr:uid="{C2940A8A-7F8F-404E-A312-92C790882FCB}"/>
    <cellStyle name="Comma 3 3 4 7 2 6 3" xfId="41113" xr:uid="{51BF30D7-67F4-4F74-8C4A-D94180165396}"/>
    <cellStyle name="Comma 3 3 4 7 2 7" xfId="13538" xr:uid="{FD7078D3-9D05-4004-A8E1-1D70EB210ABE}"/>
    <cellStyle name="Comma 3 3 4 7 2 7 2" xfId="43739" xr:uid="{B3C93EE2-DD1B-4DA5-B1EB-60EBBAE31568}"/>
    <cellStyle name="Comma 3 3 4 7 2 8" xfId="57129" xr:uid="{C5234A09-7D42-4484-A01D-0E66D9558FEE}"/>
    <cellStyle name="Comma 3 3 4 7 2 9" xfId="59756" xr:uid="{8147DBDB-756F-46A8-A4C5-90BA986CC0DC}"/>
    <cellStyle name="Comma 3 3 4 7 3" xfId="668" xr:uid="{00000000-0005-0000-0000-00008F010000}"/>
    <cellStyle name="Comma 3 3 4 7 3 10" xfId="30609" xr:uid="{9620636C-739C-4907-A2DB-F445E8A207BF}"/>
    <cellStyle name="Comma 3 3 4 7 3 11" xfId="20105" xr:uid="{79387922-328A-450E-8A20-CCC7900CBC14}"/>
    <cellStyle name="Comma 3 3 4 7 3 2" xfId="1991" xr:uid="{6440C64B-2E03-470D-9EB3-5B22BFE2E647}"/>
    <cellStyle name="Comma 3 3 4 7 3 2 10" xfId="21427" xr:uid="{CEB0AE89-062A-4A40-B9BB-AD3A62289CA5}"/>
    <cellStyle name="Comma 3 3 4 7 3 2 2" xfId="7243" xr:uid="{720C4E67-8240-44DA-9F25-D7DBAB52F5BD}"/>
    <cellStyle name="Comma 3 3 4 7 3 2 2 2" xfId="18801" xr:uid="{6E9AAF6F-E491-4067-96FA-2C810F36AD5F}"/>
    <cellStyle name="Comma 3 3 4 7 3 2 2 2 2" xfId="48208" xr:uid="{2394BDF0-5169-49F8-92F4-4F6795E130E2}"/>
    <cellStyle name="Comma 3 3 4 7 3 2 2 2 3" xfId="29305" xr:uid="{9A789B97-E980-4D32-863E-EED8C46885C8}"/>
    <cellStyle name="Comma 3 3 4 7 3 2 2 3" xfId="34818" xr:uid="{ABAD1AA6-745B-457A-AD13-09D654AC286D}"/>
    <cellStyle name="Comma 3 3 4 7 3 2 2 4" xfId="24053" xr:uid="{FAEBA368-B065-4916-8F1A-6CD6058BCF49}"/>
    <cellStyle name="Comma 3 3 4 7 3 2 3" xfId="4618" xr:uid="{833D0FF1-D33B-4E6F-B7E8-91A50AAE6A22}"/>
    <cellStyle name="Comma 3 3 4 7 3 2 3 2" xfId="50834" xr:uid="{26E5AEF4-E819-4CA2-8C66-1ED730596880}"/>
    <cellStyle name="Comma 3 3 4 7 3 2 3 3" xfId="37444" xr:uid="{46086D61-325E-4BE7-867C-C2659F0FE22B}"/>
    <cellStyle name="Comma 3 3 4 7 3 2 3 4" xfId="26679" xr:uid="{4D16AEE6-464D-4C5C-B3C3-CE48F726CF4A}"/>
    <cellStyle name="Comma 3 3 4 7 3 2 4" xfId="9869" xr:uid="{EDD6EF0E-E6D6-40F3-9D43-5EF71DAB7550}"/>
    <cellStyle name="Comma 3 3 4 7 3 2 4 2" xfId="53460" xr:uid="{BBBB278C-FED2-44D1-A007-4BC8AAD6395E}"/>
    <cellStyle name="Comma 3 3 4 7 3 2 4 3" xfId="40070" xr:uid="{C705F841-7C7F-4B57-AFFD-85FB643FF3A0}"/>
    <cellStyle name="Comma 3 3 4 7 3 2 5" xfId="12495" xr:uid="{332B3192-4741-4FEB-B673-768877748B48}"/>
    <cellStyle name="Comma 3 3 4 7 3 2 5 2" xfId="56085" xr:uid="{F071BA14-56BC-44C1-A62C-BF5A8166C70B}"/>
    <cellStyle name="Comma 3 3 4 7 3 2 5 3" xfId="42695" xr:uid="{DA7FF94A-5015-4A1E-A8C9-C7FFA79B5D9D}"/>
    <cellStyle name="Comma 3 3 4 7 3 2 6" xfId="15648" xr:uid="{9C05FDB8-5C96-4AA3-B830-65813FA86439}"/>
    <cellStyle name="Comma 3 3 4 7 3 2 6 2" xfId="45321" xr:uid="{E98B6F92-88C1-40FC-9407-ACEADEA18343}"/>
    <cellStyle name="Comma 3 3 4 7 3 2 7" xfId="58711" xr:uid="{EC754D9D-3773-45D5-87BA-A801A65C7B5C}"/>
    <cellStyle name="Comma 3 3 4 7 3 2 8" xfId="61338" xr:uid="{4437549D-23D9-43BE-AD18-EB8FE3F6476C}"/>
    <cellStyle name="Comma 3 3 4 7 3 2 9" xfId="31931" xr:uid="{4B07C5FB-27D0-41EA-ACB9-9E9154039952}"/>
    <cellStyle name="Comma 3 3 4 7 3 3" xfId="5921" xr:uid="{347D4DF5-9691-4D5C-9007-164DF6CC89BD}"/>
    <cellStyle name="Comma 3 3 4 7 3 3 2" xfId="17479" xr:uid="{4FA3D5D4-A15B-4347-A67F-CC2B04D58737}"/>
    <cellStyle name="Comma 3 3 4 7 3 3 2 2" xfId="46886" xr:uid="{17E17164-0523-41A8-84AA-7D50665571E3}"/>
    <cellStyle name="Comma 3 3 4 7 3 3 2 3" xfId="27983" xr:uid="{02CC47C4-D942-4876-A6FB-7624431AD086}"/>
    <cellStyle name="Comma 3 3 4 7 3 3 3" xfId="33496" xr:uid="{6B50F28B-076C-45DA-B156-6349F32D1590}"/>
    <cellStyle name="Comma 3 3 4 7 3 3 4" xfId="22731" xr:uid="{E2241369-2B72-4BBB-B4BF-83D2D9B96F98}"/>
    <cellStyle name="Comma 3 3 4 7 3 4" xfId="3296" xr:uid="{B48AAD13-56A4-4030-A402-22AAFF9C6F41}"/>
    <cellStyle name="Comma 3 3 4 7 3 4 2" xfId="49512" xr:uid="{95C6C034-C7CA-4220-B327-507531D89D62}"/>
    <cellStyle name="Comma 3 3 4 7 3 4 3" xfId="36122" xr:uid="{6CFAAA60-DA84-4CB4-98C1-10A15F53E706}"/>
    <cellStyle name="Comma 3 3 4 7 3 4 4" xfId="25357" xr:uid="{BBD11E56-F83B-4F96-AF96-2959E015BA21}"/>
    <cellStyle name="Comma 3 3 4 7 3 5" xfId="8547" xr:uid="{7F94D586-5288-4E8E-863A-B856FA165425}"/>
    <cellStyle name="Comma 3 3 4 7 3 5 2" xfId="52138" xr:uid="{2BA50229-A40A-42A5-8846-930CE4040071}"/>
    <cellStyle name="Comma 3 3 4 7 3 5 3" xfId="38748" xr:uid="{3B46D1A7-13D8-40E8-8CE0-9F685BC1C05E}"/>
    <cellStyle name="Comma 3 3 4 7 3 6" xfId="11173" xr:uid="{33C84EEA-91C6-463A-B2E7-63DAC480CC71}"/>
    <cellStyle name="Comma 3 3 4 7 3 6 2" xfId="54763" xr:uid="{70B448EB-16DD-4E2D-9135-EBB66DB8953F}"/>
    <cellStyle name="Comma 3 3 4 7 3 6 3" xfId="41373" xr:uid="{D4F67AA0-BF8B-43D9-9B67-B6ABE8F19301}"/>
    <cellStyle name="Comma 3 3 4 7 3 7" xfId="14326" xr:uid="{CEA9E79E-1971-4779-B347-379BAB6E4B5D}"/>
    <cellStyle name="Comma 3 3 4 7 3 7 2" xfId="43999" xr:uid="{8DCC1999-1404-40D2-958C-B10118F166DA}"/>
    <cellStyle name="Comma 3 3 4 7 3 8" xfId="57389" xr:uid="{9834AC25-540D-4D6A-9409-317C34E45E36}"/>
    <cellStyle name="Comma 3 3 4 7 3 9" xfId="60016" xr:uid="{20C07D91-3F7D-4022-9F12-407C8A52C09C}"/>
    <cellStyle name="Comma 3 3 4 7 4" xfId="928" xr:uid="{00000000-0005-0000-0000-000090010000}"/>
    <cellStyle name="Comma 3 3 4 7 4 10" xfId="30869" xr:uid="{EA15A520-75D2-4030-8C6A-3ECF2FB53230}"/>
    <cellStyle name="Comma 3 3 4 7 4 11" xfId="20365" xr:uid="{C9E0B0DD-414F-4CB8-8861-27046FC37D70}"/>
    <cellStyle name="Comma 3 3 4 7 4 2" xfId="2251" xr:uid="{7BB8014B-B24C-4B83-B58A-838D9CF12217}"/>
    <cellStyle name="Comma 3 3 4 7 4 2 10" xfId="21687" xr:uid="{79214F40-95BC-49B5-B26C-DB5851B18DDC}"/>
    <cellStyle name="Comma 3 3 4 7 4 2 2" xfId="7503" xr:uid="{884385BB-9B16-4FC2-8774-D7E0929C8C6E}"/>
    <cellStyle name="Comma 3 3 4 7 4 2 2 2" xfId="19061" xr:uid="{0E767ACA-B044-4E73-9B17-8C9802B1268A}"/>
    <cellStyle name="Comma 3 3 4 7 4 2 2 2 2" xfId="48468" xr:uid="{3104AE7B-CA1E-4E79-BBF4-DC506B534DD0}"/>
    <cellStyle name="Comma 3 3 4 7 4 2 2 2 3" xfId="29565" xr:uid="{1AD0DE4C-643B-4529-881D-4769CBD3E2B1}"/>
    <cellStyle name="Comma 3 3 4 7 4 2 2 3" xfId="35078" xr:uid="{4561795F-F377-416E-9814-2C2F872FDCDC}"/>
    <cellStyle name="Comma 3 3 4 7 4 2 2 4" xfId="24313" xr:uid="{FD381D98-CA90-4BDA-925F-86D04988289E}"/>
    <cellStyle name="Comma 3 3 4 7 4 2 3" xfId="4878" xr:uid="{B4DD5086-8D96-40B3-99A2-40FBCDA18919}"/>
    <cellStyle name="Comma 3 3 4 7 4 2 3 2" xfId="51094" xr:uid="{5AC55717-B7F3-4DE6-9CB6-0FA00AE235AD}"/>
    <cellStyle name="Comma 3 3 4 7 4 2 3 3" xfId="37704" xr:uid="{8214D22E-181E-4120-ADD2-012AE46F50E8}"/>
    <cellStyle name="Comma 3 3 4 7 4 2 3 4" xfId="26939" xr:uid="{1DD52A1D-47FC-427C-8CE7-A36C4C7619AA}"/>
    <cellStyle name="Comma 3 3 4 7 4 2 4" xfId="10129" xr:uid="{E9ED121E-5E77-4A05-A0D3-853B573B113D}"/>
    <cellStyle name="Comma 3 3 4 7 4 2 4 2" xfId="53720" xr:uid="{FC9C2DC1-4B9D-42F1-A9D6-349E413E7463}"/>
    <cellStyle name="Comma 3 3 4 7 4 2 4 3" xfId="40330" xr:uid="{A1B51BE0-39A8-4965-8417-EE0C05A7B7B2}"/>
    <cellStyle name="Comma 3 3 4 7 4 2 5" xfId="12755" xr:uid="{1C9E9C45-3027-48A4-B778-804FAD87C343}"/>
    <cellStyle name="Comma 3 3 4 7 4 2 5 2" xfId="56345" xr:uid="{9FD3A16B-C529-48EA-9336-128251B74D8F}"/>
    <cellStyle name="Comma 3 3 4 7 4 2 5 3" xfId="42955" xr:uid="{7D765E0B-C014-4A84-9534-41BF258A45EF}"/>
    <cellStyle name="Comma 3 3 4 7 4 2 6" xfId="15908" xr:uid="{6458773F-D6FC-48E2-8A5A-64817C6601E3}"/>
    <cellStyle name="Comma 3 3 4 7 4 2 6 2" xfId="45581" xr:uid="{209B026D-6917-49C0-A0B2-34D12DE7C541}"/>
    <cellStyle name="Comma 3 3 4 7 4 2 7" xfId="58971" xr:uid="{24176544-686A-432C-BA46-57789A6EA261}"/>
    <cellStyle name="Comma 3 3 4 7 4 2 8" xfId="61598" xr:uid="{51244B19-D88C-4DE8-B339-C7183B50A57C}"/>
    <cellStyle name="Comma 3 3 4 7 4 2 9" xfId="32191" xr:uid="{58588E16-A02B-4FD0-AB3E-677E5A508E9D}"/>
    <cellStyle name="Comma 3 3 4 7 4 3" xfId="6181" xr:uid="{B7A849BB-0E0C-4FF7-ACE8-971DC0C60308}"/>
    <cellStyle name="Comma 3 3 4 7 4 3 2" xfId="17739" xr:uid="{E886BA37-E150-4A43-8527-FD498BE5795A}"/>
    <cellStyle name="Comma 3 3 4 7 4 3 2 2" xfId="47146" xr:uid="{2C1B879C-70E4-44D5-A554-CC2A28EB40BA}"/>
    <cellStyle name="Comma 3 3 4 7 4 3 2 3" xfId="28243" xr:uid="{3A98760F-630E-4139-8A4F-6D4F130B3FD9}"/>
    <cellStyle name="Comma 3 3 4 7 4 3 3" xfId="33756" xr:uid="{E0901580-C4E6-47EC-93EC-5F0663C23B77}"/>
    <cellStyle name="Comma 3 3 4 7 4 3 4" xfId="22991" xr:uid="{A4A889CB-BE68-409A-82C1-DD7D637680E1}"/>
    <cellStyle name="Comma 3 3 4 7 4 4" xfId="3556" xr:uid="{E895D286-934A-4795-A5DA-6EA8BC35DDBE}"/>
    <cellStyle name="Comma 3 3 4 7 4 4 2" xfId="49772" xr:uid="{38ED8175-D3F0-4471-9504-F3E1A3338744}"/>
    <cellStyle name="Comma 3 3 4 7 4 4 3" xfId="36382" xr:uid="{4809FC6C-E073-42FA-8E82-34A58EFABB9C}"/>
    <cellStyle name="Comma 3 3 4 7 4 4 4" xfId="25617" xr:uid="{09BF0473-5DAE-451F-82FB-AAD529208E12}"/>
    <cellStyle name="Comma 3 3 4 7 4 5" xfId="8807" xr:uid="{D60CB089-528B-4EF4-B1E2-76B10061A605}"/>
    <cellStyle name="Comma 3 3 4 7 4 5 2" xfId="52398" xr:uid="{EE3BE7A7-7347-4C79-822C-31BD915AFC59}"/>
    <cellStyle name="Comma 3 3 4 7 4 5 3" xfId="39008" xr:uid="{DFE599A0-511A-4A46-8463-74205C891C83}"/>
    <cellStyle name="Comma 3 3 4 7 4 6" xfId="11433" xr:uid="{5A0EC955-AE85-458B-AFC1-70BFEC27731B}"/>
    <cellStyle name="Comma 3 3 4 7 4 6 2" xfId="55023" xr:uid="{9C66F9A5-1448-4382-A7D5-171AD7177E60}"/>
    <cellStyle name="Comma 3 3 4 7 4 6 3" xfId="41633" xr:uid="{4597448E-CAD4-4004-8840-54AF19655498}"/>
    <cellStyle name="Comma 3 3 4 7 4 7" xfId="14586" xr:uid="{72DA8F2F-A560-4AAD-8388-EB1529DFF9A4}"/>
    <cellStyle name="Comma 3 3 4 7 4 7 2" xfId="44259" xr:uid="{E3C5FB56-1465-4CC1-93C2-771371AD1554}"/>
    <cellStyle name="Comma 3 3 4 7 4 8" xfId="57649" xr:uid="{BB3BB265-1B4A-4FF9-B579-A64DD6E04DBF}"/>
    <cellStyle name="Comma 3 3 4 7 4 9" xfId="60276" xr:uid="{515C65C5-CCDD-49FF-8AB3-9BBE2B347E1D}"/>
    <cellStyle name="Comma 3 3 4 7 5" xfId="1208" xr:uid="{ED33BD28-7FD6-4538-9DC9-9C65ACF3A75F}"/>
    <cellStyle name="Comma 3 3 4 7 5 10" xfId="20645" xr:uid="{AD1F7218-3D3D-49DB-81D8-27E1ABDC05A5}"/>
    <cellStyle name="Comma 3 3 4 7 5 2" xfId="6461" xr:uid="{817F36E9-6A38-4A69-A245-4FDC24505B10}"/>
    <cellStyle name="Comma 3 3 4 7 5 2 2" xfId="18019" xr:uid="{B1D80C1C-F563-4C9C-89B4-82F70E6FFA87}"/>
    <cellStyle name="Comma 3 3 4 7 5 2 2 2" xfId="47426" xr:uid="{5946DF78-1F44-401F-82AF-458204A7A882}"/>
    <cellStyle name="Comma 3 3 4 7 5 2 2 3" xfId="28523" xr:uid="{BA4E62ED-620B-4296-808C-ED6A9190F08B}"/>
    <cellStyle name="Comma 3 3 4 7 5 2 3" xfId="34036" xr:uid="{ADAAB865-736C-4AD1-94E6-7E852B9B23CE}"/>
    <cellStyle name="Comma 3 3 4 7 5 2 4" xfId="23271" xr:uid="{CFAB53BD-7697-4433-A686-A8CBABF1C650}"/>
    <cellStyle name="Comma 3 3 4 7 5 3" xfId="3836" xr:uid="{1C0835C1-CF69-42F5-9A11-AFC0EACF834D}"/>
    <cellStyle name="Comma 3 3 4 7 5 3 2" xfId="50052" xr:uid="{E12192C5-270C-4D9B-8A00-B93B472E404C}"/>
    <cellStyle name="Comma 3 3 4 7 5 3 3" xfId="36662" xr:uid="{BFDEE0EE-6C0D-48F9-AF6A-A89D6046A76E}"/>
    <cellStyle name="Comma 3 3 4 7 5 3 4" xfId="25897" xr:uid="{D6738B6B-745B-4179-A83A-38EDD8BBB26F}"/>
    <cellStyle name="Comma 3 3 4 7 5 4" xfId="9087" xr:uid="{112D93D9-B037-482C-A0A3-A80B0A9D558A}"/>
    <cellStyle name="Comma 3 3 4 7 5 4 2" xfId="52678" xr:uid="{F6CE5E95-CC3E-46D9-81B4-708877401B3A}"/>
    <cellStyle name="Comma 3 3 4 7 5 4 3" xfId="39288" xr:uid="{4B2C0B56-D223-449F-A1E8-FA8B6D05FD62}"/>
    <cellStyle name="Comma 3 3 4 7 5 5" xfId="11713" xr:uid="{BC72B727-454E-42D7-BD7B-94CC68AE6E28}"/>
    <cellStyle name="Comma 3 3 4 7 5 5 2" xfId="55303" xr:uid="{61C63AC5-53BF-4DC1-AA4C-AF1177D97912}"/>
    <cellStyle name="Comma 3 3 4 7 5 5 3" xfId="41913" xr:uid="{0052C2E0-4EE2-48BA-A0AD-D4A5E704DBCE}"/>
    <cellStyle name="Comma 3 3 4 7 5 6" xfId="14866" xr:uid="{FCBBFA6D-C5EC-4BCF-8B3F-F57761BE22C5}"/>
    <cellStyle name="Comma 3 3 4 7 5 6 2" xfId="44539" xr:uid="{5FCA48E8-7A51-4D50-B54B-3D6F54B54274}"/>
    <cellStyle name="Comma 3 3 4 7 5 7" xfId="57929" xr:uid="{C97AEBAD-FAB1-43EE-B623-7FB48FCFA33E}"/>
    <cellStyle name="Comma 3 3 4 7 5 8" xfId="60556" xr:uid="{0F1DE4A2-903C-4C69-A47F-5EEBC990B2D7}"/>
    <cellStyle name="Comma 3 3 4 7 5 9" xfId="31149" xr:uid="{9F697B6E-85E1-4859-9BA6-2925FBBE978B}"/>
    <cellStyle name="Comma 3 3 4 7 6" xfId="1471" xr:uid="{C50C4808-FBC8-4DAD-A539-577E57909F04}"/>
    <cellStyle name="Comma 3 3 4 7 6 10" xfId="20907" xr:uid="{B31A6EC9-E46F-4536-B8A8-C44E29172EB9}"/>
    <cellStyle name="Comma 3 3 4 7 6 2" xfId="6723" xr:uid="{82807D82-A91E-4682-8F10-552706C730CA}"/>
    <cellStyle name="Comma 3 3 4 7 6 2 2" xfId="18281" xr:uid="{21DE649D-8441-4C27-961A-D8DDAAA540B1}"/>
    <cellStyle name="Comma 3 3 4 7 6 2 2 2" xfId="47688" xr:uid="{5C93DE26-D7E4-4BFA-84EE-B9F8BA9ABD8A}"/>
    <cellStyle name="Comma 3 3 4 7 6 2 2 3" xfId="28785" xr:uid="{45E10554-5FEB-4CE9-A30D-AD91A7F12F5E}"/>
    <cellStyle name="Comma 3 3 4 7 6 2 3" xfId="34298" xr:uid="{BE43C741-B5DD-4EC3-9D18-BCC8CA02E4F7}"/>
    <cellStyle name="Comma 3 3 4 7 6 2 4" xfId="23533" xr:uid="{443762AD-E01F-47A3-9245-99B6246DDBFE}"/>
    <cellStyle name="Comma 3 3 4 7 6 3" xfId="4098" xr:uid="{FD450D2A-D314-4D78-9219-3AAC7826089F}"/>
    <cellStyle name="Comma 3 3 4 7 6 3 2" xfId="50314" xr:uid="{BE375DEC-D366-4FE4-8E09-E247C8A10484}"/>
    <cellStyle name="Comma 3 3 4 7 6 3 3" xfId="36924" xr:uid="{510C7F44-500E-4E3C-9D0C-4EC07AC48563}"/>
    <cellStyle name="Comma 3 3 4 7 6 3 4" xfId="26159" xr:uid="{D6CD2286-8357-4969-9E0B-F18D050D0455}"/>
    <cellStyle name="Comma 3 3 4 7 6 4" xfId="9349" xr:uid="{121B14DD-20E5-4926-B77F-FFDBAC6B2572}"/>
    <cellStyle name="Comma 3 3 4 7 6 4 2" xfId="52940" xr:uid="{9F1ECD15-CBFA-480C-A991-2CBEA0AAD9F5}"/>
    <cellStyle name="Comma 3 3 4 7 6 4 3" xfId="39550" xr:uid="{CDA3C703-3F0B-47E4-AADD-31E0761F05E0}"/>
    <cellStyle name="Comma 3 3 4 7 6 5" xfId="11975" xr:uid="{DBBEEE74-76CD-4395-AA43-E41CE3811845}"/>
    <cellStyle name="Comma 3 3 4 7 6 5 2" xfId="55565" xr:uid="{8A7610BB-42AA-42AB-9B1F-9734FC047988}"/>
    <cellStyle name="Comma 3 3 4 7 6 5 3" xfId="42175" xr:uid="{F8ADD442-E087-46F6-B9C8-14137826341E}"/>
    <cellStyle name="Comma 3 3 4 7 6 6" xfId="15128" xr:uid="{9157BD5B-8B1B-4A22-8861-2302AE5FC571}"/>
    <cellStyle name="Comma 3 3 4 7 6 6 2" xfId="44801" xr:uid="{38282205-D249-433F-BA5F-51BED6A21FDC}"/>
    <cellStyle name="Comma 3 3 4 7 6 7" xfId="58191" xr:uid="{09C20D3E-73AD-42D6-9FAD-2F8B19E9B75D}"/>
    <cellStyle name="Comma 3 3 4 7 6 8" xfId="60818" xr:uid="{E0F95CDF-D259-4BDA-87F1-CFBCC8BA88BA}"/>
    <cellStyle name="Comma 3 3 4 7 6 9" xfId="31411" xr:uid="{590C8CCE-9F34-445C-B9A5-5042DCBD53C6}"/>
    <cellStyle name="Comma 3 3 4 7 7" xfId="2514" xr:uid="{F2440A21-618D-4071-9C90-8301DCEB8FCE}"/>
    <cellStyle name="Comma 3 3 4 7 7 10" xfId="21949" xr:uid="{BB28AA66-0B3E-467E-861E-7FB15BD85E0A}"/>
    <cellStyle name="Comma 3 3 4 7 7 2" xfId="7765" xr:uid="{C3EA47CC-95C0-402C-AE3F-6CE88A071E11}"/>
    <cellStyle name="Comma 3 3 4 7 7 2 2" xfId="19323" xr:uid="{0E0E4FD6-42AA-4E09-B6F4-1D8A8BEAFC8A}"/>
    <cellStyle name="Comma 3 3 4 7 7 2 2 2" xfId="48730" xr:uid="{B5570F2B-25E0-4083-9A7C-DD5491C25C5B}"/>
    <cellStyle name="Comma 3 3 4 7 7 2 2 3" xfId="29827" xr:uid="{2CF005F6-3A17-41FB-984D-058A546C71FB}"/>
    <cellStyle name="Comma 3 3 4 7 7 2 3" xfId="35340" xr:uid="{71D0C03E-5800-45CE-8A50-5022732BABE2}"/>
    <cellStyle name="Comma 3 3 4 7 7 2 4" xfId="24575" xr:uid="{9698CF09-DFDE-4EF1-A8E1-0CBEC38BE488}"/>
    <cellStyle name="Comma 3 3 4 7 7 3" xfId="5140" xr:uid="{806CDBCB-8D90-4211-8E55-4580CE0E2269}"/>
    <cellStyle name="Comma 3 3 4 7 7 3 2" xfId="51356" xr:uid="{F6A6A4D2-F901-40C2-B90C-A236A61C85DD}"/>
    <cellStyle name="Comma 3 3 4 7 7 3 3" xfId="37966" xr:uid="{8CC2337A-A4B8-4BAC-A489-126F212918C1}"/>
    <cellStyle name="Comma 3 3 4 7 7 3 4" xfId="27201" xr:uid="{A3FB6C24-842D-4F82-B162-863686193CD9}"/>
    <cellStyle name="Comma 3 3 4 7 7 4" xfId="10391" xr:uid="{8A9BBEB1-9B4F-489A-869C-E78106559C8E}"/>
    <cellStyle name="Comma 3 3 4 7 7 4 2" xfId="53982" xr:uid="{66940CF9-7E5B-4A2B-AEA2-669F65AC8BA9}"/>
    <cellStyle name="Comma 3 3 4 7 7 4 3" xfId="40592" xr:uid="{9CCA1859-4AE4-4F46-8A03-DA359C9C0305}"/>
    <cellStyle name="Comma 3 3 4 7 7 5" xfId="13017" xr:uid="{850C2AE7-C5D7-4D7B-9157-D460CE19B0A5}"/>
    <cellStyle name="Comma 3 3 4 7 7 5 2" xfId="56607" xr:uid="{99E9024F-8AE3-44DA-8E7B-BCB4C8A91CAB}"/>
    <cellStyle name="Comma 3 3 4 7 7 5 3" xfId="43217" xr:uid="{0D4DBEE4-A3BF-4517-8440-E77BABB36599}"/>
    <cellStyle name="Comma 3 3 4 7 7 6" xfId="16170" xr:uid="{AFAEA6C8-AF76-4539-8A89-036E009680F2}"/>
    <cellStyle name="Comma 3 3 4 7 7 6 2" xfId="45843" xr:uid="{D8A7571B-46B2-492A-B32A-F4AFD380A35F}"/>
    <cellStyle name="Comma 3 3 4 7 7 7" xfId="59233" xr:uid="{49AC3D18-84B4-4AE7-A57B-756C2DDD5CBD}"/>
    <cellStyle name="Comma 3 3 4 7 7 8" xfId="61860" xr:uid="{FA17AF77-B89E-4F5C-9D97-FBAC50618C96}"/>
    <cellStyle name="Comma 3 3 4 7 7 9" xfId="32453" xr:uid="{43060D2D-364D-4FCA-9D85-DE94D799A1D5}"/>
    <cellStyle name="Comma 3 3 4 7 8" xfId="5401" xr:uid="{360FED2E-E364-4B24-B650-BF744139AE29}"/>
    <cellStyle name="Comma 3 3 4 7 8 2" xfId="16959" xr:uid="{59987413-DC0C-4D0F-BC6A-A648257FC899}"/>
    <cellStyle name="Comma 3 3 4 7 8 2 2" xfId="46105" xr:uid="{4BE9F596-6D57-4382-A850-DBB3E391EC1B}"/>
    <cellStyle name="Comma 3 3 4 7 8 2 3" xfId="27463" xr:uid="{D4767E1C-0F86-4144-AF5D-3EC8A3802FA2}"/>
    <cellStyle name="Comma 3 3 4 7 8 3" xfId="13806" xr:uid="{25423C93-A30F-4563-A277-8CF20F99F859}"/>
    <cellStyle name="Comma 3 3 4 7 8 3 2" xfId="32715" xr:uid="{CB9A2996-14D7-443A-AE77-5ACA92ED8508}"/>
    <cellStyle name="Comma 3 3 4 7 8 4" xfId="22211" xr:uid="{BB13E153-DC5F-4103-AFC1-EEE84F71872D}"/>
    <cellStyle name="Comma 3 3 4 7 9" xfId="2776" xr:uid="{048A8294-13A3-4AEE-9D23-1604166145CB}"/>
    <cellStyle name="Comma 3 3 4 7 9 2" xfId="16431" xr:uid="{EB96CE5E-F705-40BD-8FB3-5B4059E733AE}"/>
    <cellStyle name="Comma 3 3 4 7 9 2 2" xfId="46366" xr:uid="{3062D320-60E3-47C3-AE77-DFF63165B85C}"/>
    <cellStyle name="Comma 3 3 4 7 9 3" xfId="32976" xr:uid="{2FEC7CCA-BD62-47F1-ACBD-DCDDDED967B3}"/>
    <cellStyle name="Comma 3 3 4 7 9 4" xfId="24837" xr:uid="{8299D203-13E3-4A9F-8835-425CBAB150C4}"/>
    <cellStyle name="Comma 3 3 4 8" xfId="179" xr:uid="{00000000-0005-0000-0000-000091010000}"/>
    <cellStyle name="Comma 3 3 4 8 10" xfId="8059" xr:uid="{12103A0E-E9BD-4EB7-868D-F713DE3F43EF}"/>
    <cellStyle name="Comma 3 3 4 8 10 2" xfId="49024" xr:uid="{BE789312-D963-4DB0-B4FA-E62D083765A9}"/>
    <cellStyle name="Comma 3 3 4 8 10 3" xfId="35634" xr:uid="{6676A6DE-B6C1-4EF2-B4D2-C5F966CA1284}"/>
    <cellStyle name="Comma 3 3 4 8 11" xfId="10685" xr:uid="{9B35DA18-30D8-459B-B7DC-FC23EB393384}"/>
    <cellStyle name="Comma 3 3 4 8 11 2" xfId="51650" xr:uid="{CCC49A12-34E3-453F-B4E3-8D8C312D81EE}"/>
    <cellStyle name="Comma 3 3 4 8 11 3" xfId="38260" xr:uid="{A31F967A-0821-409C-BAEB-9FEBF30BC57B}"/>
    <cellStyle name="Comma 3 3 4 8 12" xfId="13310" xr:uid="{E1318586-CDF6-4D12-82A2-A6A8137264E1}"/>
    <cellStyle name="Comma 3 3 4 8 12 2" xfId="54275" xr:uid="{69301623-1A50-4B0E-A153-12ED10A75DE5}"/>
    <cellStyle name="Comma 3 3 4 8 12 3" xfId="40885" xr:uid="{612EFE70-49B0-4A0D-BA38-3F462F6E55C7}"/>
    <cellStyle name="Comma 3 3 4 8 13" xfId="43511" xr:uid="{51F02413-2D82-4B4D-93B4-07612C4A203E}"/>
    <cellStyle name="Comma 3 3 4 8 14" xfId="56901" xr:uid="{5BB1B70B-E27B-472E-8408-950E20760BDC}"/>
    <cellStyle name="Comma 3 3 4 8 15" xfId="59528" xr:uid="{56E39E0B-F70F-49C0-AE62-E460B1B4CC7D}"/>
    <cellStyle name="Comma 3 3 4 8 16" xfId="30121" xr:uid="{F330F98C-421F-4ACE-B8ED-CA0178755958}"/>
    <cellStyle name="Comma 3 3 4 8 17" xfId="19617" xr:uid="{1B988D9D-C806-4909-8C64-F807B4E0298E}"/>
    <cellStyle name="Comma 3 3 4 8 2" xfId="440" xr:uid="{00000000-0005-0000-0000-000092010000}"/>
    <cellStyle name="Comma 3 3 4 8 2 10" xfId="30381" xr:uid="{80F70D00-AE03-4936-BB64-D11F1A08B529}"/>
    <cellStyle name="Comma 3 3 4 8 2 11" xfId="19877" xr:uid="{DB5C5875-81BD-4802-87FE-B74044F56B4F}"/>
    <cellStyle name="Comma 3 3 4 8 2 2" xfId="1763" xr:uid="{AECAD72F-6941-4E97-84A6-40A4AE581D9A}"/>
    <cellStyle name="Comma 3 3 4 8 2 2 10" xfId="21199" xr:uid="{EA2EC910-C2B2-4752-BD5A-7C491DA8BAB7}"/>
    <cellStyle name="Comma 3 3 4 8 2 2 2" xfId="7015" xr:uid="{BF787B39-38DB-455C-A3AD-7DCECAA74F81}"/>
    <cellStyle name="Comma 3 3 4 8 2 2 2 2" xfId="18573" xr:uid="{15E42983-37D6-436F-AB4E-C21862142FC7}"/>
    <cellStyle name="Comma 3 3 4 8 2 2 2 2 2" xfId="47980" xr:uid="{30938703-5AE7-4063-B3C7-0EFDADB24AB4}"/>
    <cellStyle name="Comma 3 3 4 8 2 2 2 2 3" xfId="29077" xr:uid="{CBA1E5A4-1DAD-4F37-ADAD-E89251B07345}"/>
    <cellStyle name="Comma 3 3 4 8 2 2 2 3" xfId="34590" xr:uid="{767BAC34-C5B7-4F1E-AE85-BA1795D24029}"/>
    <cellStyle name="Comma 3 3 4 8 2 2 2 4" xfId="23825" xr:uid="{AD3A6D0D-7643-435F-8409-EBA9DC20AA66}"/>
    <cellStyle name="Comma 3 3 4 8 2 2 3" xfId="4390" xr:uid="{7C1B1E17-F2AA-448E-8FD2-54763B224E04}"/>
    <cellStyle name="Comma 3 3 4 8 2 2 3 2" xfId="50606" xr:uid="{A00FD1A8-75EF-4ED1-8B6A-8AB6E20E5878}"/>
    <cellStyle name="Comma 3 3 4 8 2 2 3 3" xfId="37216" xr:uid="{4ACF5878-57DB-4EA6-9D6A-02EF37E075AB}"/>
    <cellStyle name="Comma 3 3 4 8 2 2 3 4" xfId="26451" xr:uid="{1A036967-C3FD-49FD-BE73-FD590AE28A08}"/>
    <cellStyle name="Comma 3 3 4 8 2 2 4" xfId="9641" xr:uid="{BF6C581D-A04F-486E-A63A-7F271E91B6FA}"/>
    <cellStyle name="Comma 3 3 4 8 2 2 4 2" xfId="53232" xr:uid="{9EC1C7B8-8E7B-4580-97D1-CEF20FFE1D0E}"/>
    <cellStyle name="Comma 3 3 4 8 2 2 4 3" xfId="39842" xr:uid="{87922EC7-8E33-4B39-99C7-B0424EDA0389}"/>
    <cellStyle name="Comma 3 3 4 8 2 2 5" xfId="12267" xr:uid="{CEFCD9A7-5C6C-457F-A429-8D292BD2DD99}"/>
    <cellStyle name="Comma 3 3 4 8 2 2 5 2" xfId="55857" xr:uid="{7E89284D-50F8-4715-AF3F-58EB04744E50}"/>
    <cellStyle name="Comma 3 3 4 8 2 2 5 3" xfId="42467" xr:uid="{C105A337-2F64-42D5-9F62-1AE8E97D8519}"/>
    <cellStyle name="Comma 3 3 4 8 2 2 6" xfId="15420" xr:uid="{2DC2B8D5-0065-48B1-BC63-ED973005D8C2}"/>
    <cellStyle name="Comma 3 3 4 8 2 2 6 2" xfId="45093" xr:uid="{07D23281-36EB-48F3-B51E-1EA933051D50}"/>
    <cellStyle name="Comma 3 3 4 8 2 2 7" xfId="58483" xr:uid="{337EFF39-1C5A-4863-BC3C-BF4D1FF6383B}"/>
    <cellStyle name="Comma 3 3 4 8 2 2 8" xfId="61110" xr:uid="{297D86DD-5ADC-49E7-882A-B82FED3E652C}"/>
    <cellStyle name="Comma 3 3 4 8 2 2 9" xfId="31703" xr:uid="{B6C0D397-710D-4396-9FAC-9295ACBEAF04}"/>
    <cellStyle name="Comma 3 3 4 8 2 3" xfId="5693" xr:uid="{9546EC16-9B8C-46FB-8F02-76523B72817A}"/>
    <cellStyle name="Comma 3 3 4 8 2 3 2" xfId="17251" xr:uid="{F24E60F3-E454-4257-BC6A-6AC5EC9669A3}"/>
    <cellStyle name="Comma 3 3 4 8 2 3 2 2" xfId="46658" xr:uid="{5BEF7FE0-C4B7-4196-B901-43BB82F1CB40}"/>
    <cellStyle name="Comma 3 3 4 8 2 3 2 3" xfId="27755" xr:uid="{7B3A008D-840F-414D-9952-79E40FDA44BF}"/>
    <cellStyle name="Comma 3 3 4 8 2 3 3" xfId="14098" xr:uid="{5A890F59-651B-4B32-BB8D-3B5D78BA4138}"/>
    <cellStyle name="Comma 3 3 4 8 2 3 3 2" xfId="33268" xr:uid="{1BBC75E5-B5F9-4D3A-9987-0C2677FB0841}"/>
    <cellStyle name="Comma 3 3 4 8 2 3 4" xfId="22503" xr:uid="{BF113E6A-CF3B-4702-84B9-E39A7A415F44}"/>
    <cellStyle name="Comma 3 3 4 8 2 4" xfId="3068" xr:uid="{914551C7-AC79-4E89-99B6-C3052F0BA306}"/>
    <cellStyle name="Comma 3 3 4 8 2 4 2" xfId="16723" xr:uid="{2CD251B2-D58A-4670-A953-062E18978F4A}"/>
    <cellStyle name="Comma 3 3 4 8 2 4 2 2" xfId="49284" xr:uid="{7666AF93-7646-46B7-B03A-78AE39F495F3}"/>
    <cellStyle name="Comma 3 3 4 8 2 4 3" xfId="35894" xr:uid="{E2785FDD-75C5-4BAD-B5F5-AE2CFEAABF13}"/>
    <cellStyle name="Comma 3 3 4 8 2 4 4" xfId="25129" xr:uid="{7C6EB983-B8AF-4E88-B84E-C644352C56D5}"/>
    <cellStyle name="Comma 3 3 4 8 2 5" xfId="8319" xr:uid="{E08785CA-9E8B-4DBE-8168-CC8EBCEEBCEC}"/>
    <cellStyle name="Comma 3 3 4 8 2 5 2" xfId="51910" xr:uid="{361EAE66-82B5-4CE3-AC70-A57DC1716663}"/>
    <cellStyle name="Comma 3 3 4 8 2 5 3" xfId="38520" xr:uid="{AA4067AC-7327-4C11-AC99-3148782FE98A}"/>
    <cellStyle name="Comma 3 3 4 8 2 6" xfId="10945" xr:uid="{F6490357-7759-4BDE-BC60-D230F8956BD9}"/>
    <cellStyle name="Comma 3 3 4 8 2 6 2" xfId="54535" xr:uid="{597FE3A6-3F07-41C6-8E1B-76C500B3B178}"/>
    <cellStyle name="Comma 3 3 4 8 2 6 3" xfId="41145" xr:uid="{3DCC0BEC-E09F-411E-8504-CD75B63050CC}"/>
    <cellStyle name="Comma 3 3 4 8 2 7" xfId="13570" xr:uid="{65A886E1-80D7-4282-80AA-E9B670F74718}"/>
    <cellStyle name="Comma 3 3 4 8 2 7 2" xfId="43771" xr:uid="{826B24B7-BF13-42F5-8D1D-12449418B3CD}"/>
    <cellStyle name="Comma 3 3 4 8 2 8" xfId="57161" xr:uid="{81ABDCF9-D2E2-4E0E-B429-9CA8F262E404}"/>
    <cellStyle name="Comma 3 3 4 8 2 9" xfId="59788" xr:uid="{9F3F2835-B4F3-42EC-BCF0-3C8D2934B9D8}"/>
    <cellStyle name="Comma 3 3 4 8 3" xfId="700" xr:uid="{00000000-0005-0000-0000-000093010000}"/>
    <cellStyle name="Comma 3 3 4 8 3 10" xfId="30641" xr:uid="{D6F10803-6B0C-47F2-BF3D-DB7A463BE266}"/>
    <cellStyle name="Comma 3 3 4 8 3 11" xfId="20137" xr:uid="{568EFEF3-D861-4F02-89D8-BA5BA6473DB4}"/>
    <cellStyle name="Comma 3 3 4 8 3 2" xfId="2023" xr:uid="{A2A45E02-3584-4C0A-A977-A19F65CC2FA2}"/>
    <cellStyle name="Comma 3 3 4 8 3 2 10" xfId="21459" xr:uid="{B659BA11-AACA-4830-B935-67D74333295A}"/>
    <cellStyle name="Comma 3 3 4 8 3 2 2" xfId="7275" xr:uid="{DC56C1F9-9D46-4D48-97AE-DDB34178141F}"/>
    <cellStyle name="Comma 3 3 4 8 3 2 2 2" xfId="18833" xr:uid="{4E742F4D-8C7A-4565-9476-8CB0D8A71A90}"/>
    <cellStyle name="Comma 3 3 4 8 3 2 2 2 2" xfId="48240" xr:uid="{2A02BDB2-A126-41C9-B629-C5B31CFA50D3}"/>
    <cellStyle name="Comma 3 3 4 8 3 2 2 2 3" xfId="29337" xr:uid="{CE76D294-3B87-4B73-AC14-DE5563A7631A}"/>
    <cellStyle name="Comma 3 3 4 8 3 2 2 3" xfId="34850" xr:uid="{D27BE5D3-D37D-4474-9773-43B03DA17B5F}"/>
    <cellStyle name="Comma 3 3 4 8 3 2 2 4" xfId="24085" xr:uid="{A27DE8EA-8FBB-459E-B4AF-C7820F3E539B}"/>
    <cellStyle name="Comma 3 3 4 8 3 2 3" xfId="4650" xr:uid="{8287461B-7E46-4CC6-929B-5C2BD1929C1A}"/>
    <cellStyle name="Comma 3 3 4 8 3 2 3 2" xfId="50866" xr:uid="{2897BE37-E2E2-4209-BB9B-44991FD7DBE1}"/>
    <cellStyle name="Comma 3 3 4 8 3 2 3 3" xfId="37476" xr:uid="{82ABF929-3A31-4ACA-AFBB-E0FB6F1FDBF0}"/>
    <cellStyle name="Comma 3 3 4 8 3 2 3 4" xfId="26711" xr:uid="{D3D1A2F3-5E30-4286-B235-3F53E68380F0}"/>
    <cellStyle name="Comma 3 3 4 8 3 2 4" xfId="9901" xr:uid="{047BB915-B468-498B-AA9C-DFDAB89AFCAA}"/>
    <cellStyle name="Comma 3 3 4 8 3 2 4 2" xfId="53492" xr:uid="{9F0449D2-6EB5-4D42-B25F-5C3AAC903313}"/>
    <cellStyle name="Comma 3 3 4 8 3 2 4 3" xfId="40102" xr:uid="{FE1E3FDB-9CE0-47EA-98E7-2265842D727B}"/>
    <cellStyle name="Comma 3 3 4 8 3 2 5" xfId="12527" xr:uid="{241EA8D0-86EE-4760-865F-0524BF9F7CB7}"/>
    <cellStyle name="Comma 3 3 4 8 3 2 5 2" xfId="56117" xr:uid="{60B2457B-92E0-4F48-8A73-E510C4FE6C63}"/>
    <cellStyle name="Comma 3 3 4 8 3 2 5 3" xfId="42727" xr:uid="{71E0AE63-3484-4F4E-817F-83BEDE6EF9B1}"/>
    <cellStyle name="Comma 3 3 4 8 3 2 6" xfId="15680" xr:uid="{A85053AC-7720-4F95-8FFC-21760EE52885}"/>
    <cellStyle name="Comma 3 3 4 8 3 2 6 2" xfId="45353" xr:uid="{8F8BA6A3-A2B0-416B-BE16-A9170A4BF77F}"/>
    <cellStyle name="Comma 3 3 4 8 3 2 7" xfId="58743" xr:uid="{159EC394-0E06-4059-9188-05E56312746B}"/>
    <cellStyle name="Comma 3 3 4 8 3 2 8" xfId="61370" xr:uid="{955CF593-34CA-4BF2-995B-C9BED5C31223}"/>
    <cellStyle name="Comma 3 3 4 8 3 2 9" xfId="31963" xr:uid="{9EAC1E58-F19F-45DA-8EFA-1F0F26C6EBD6}"/>
    <cellStyle name="Comma 3 3 4 8 3 3" xfId="5953" xr:uid="{51E1CBBE-CAF4-44AA-B521-EE25BFBFF85A}"/>
    <cellStyle name="Comma 3 3 4 8 3 3 2" xfId="17511" xr:uid="{2BE2F6C2-62F5-4F34-93DF-AB5186A9FE32}"/>
    <cellStyle name="Comma 3 3 4 8 3 3 2 2" xfId="46918" xr:uid="{409D61EB-E103-4391-8C30-22A7E824A03E}"/>
    <cellStyle name="Comma 3 3 4 8 3 3 2 3" xfId="28015" xr:uid="{6F9529DD-B59B-4616-9E4B-9FBAA63E07B6}"/>
    <cellStyle name="Comma 3 3 4 8 3 3 3" xfId="33528" xr:uid="{DB150C38-203F-420E-94A5-B8BDD6A95993}"/>
    <cellStyle name="Comma 3 3 4 8 3 3 4" xfId="22763" xr:uid="{A1696437-BF4D-4423-8D8E-676EE490CB98}"/>
    <cellStyle name="Comma 3 3 4 8 3 4" xfId="3328" xr:uid="{D72A50DF-3298-411A-9873-1C1E52AB25DA}"/>
    <cellStyle name="Comma 3 3 4 8 3 4 2" xfId="49544" xr:uid="{733DB44C-F42E-4FAF-8942-E3CB29618719}"/>
    <cellStyle name="Comma 3 3 4 8 3 4 3" xfId="36154" xr:uid="{9CA347AB-580B-4F6B-B598-187A21C8CAD2}"/>
    <cellStyle name="Comma 3 3 4 8 3 4 4" xfId="25389" xr:uid="{787754CD-C100-444C-9FF5-9BD665025E76}"/>
    <cellStyle name="Comma 3 3 4 8 3 5" xfId="8579" xr:uid="{CC3C58CC-05C4-4309-8F6C-6F0FA60745D6}"/>
    <cellStyle name="Comma 3 3 4 8 3 5 2" xfId="52170" xr:uid="{6FB9B519-DD8D-4323-AB2B-FCBC01AC2299}"/>
    <cellStyle name="Comma 3 3 4 8 3 5 3" xfId="38780" xr:uid="{84A56100-B6F8-4B3D-82CD-A4466F12667C}"/>
    <cellStyle name="Comma 3 3 4 8 3 6" xfId="11205" xr:uid="{BBAD3F7E-38F8-4D0C-BFC9-CDE101A5A588}"/>
    <cellStyle name="Comma 3 3 4 8 3 6 2" xfId="54795" xr:uid="{FE69CDA3-1C95-45F8-9C3E-09676ABE2C58}"/>
    <cellStyle name="Comma 3 3 4 8 3 6 3" xfId="41405" xr:uid="{96AF43E1-7183-4748-955A-0130BB151905}"/>
    <cellStyle name="Comma 3 3 4 8 3 7" xfId="14358" xr:uid="{0A6407A9-99EB-4222-AA4B-76A113D03155}"/>
    <cellStyle name="Comma 3 3 4 8 3 7 2" xfId="44031" xr:uid="{3EE2487C-41F6-4F59-936D-42A21B04778D}"/>
    <cellStyle name="Comma 3 3 4 8 3 8" xfId="57421" xr:uid="{AA18E65D-17B0-4442-B47F-DEB545A13A5A}"/>
    <cellStyle name="Comma 3 3 4 8 3 9" xfId="60048" xr:uid="{3F311D49-7E03-4763-B9ED-CC1EDC885B32}"/>
    <cellStyle name="Comma 3 3 4 8 4" xfId="960" xr:uid="{00000000-0005-0000-0000-000094010000}"/>
    <cellStyle name="Comma 3 3 4 8 4 10" xfId="30901" xr:uid="{86FB12A5-13CE-4D36-AE0B-851E2021A120}"/>
    <cellStyle name="Comma 3 3 4 8 4 11" xfId="20397" xr:uid="{B3CCFBB6-A17C-41D8-898E-DFD17FB8932B}"/>
    <cellStyle name="Comma 3 3 4 8 4 2" xfId="2283" xr:uid="{B03DEB05-0304-4B48-B024-1F8A3B288CBF}"/>
    <cellStyle name="Comma 3 3 4 8 4 2 10" xfId="21719" xr:uid="{44B5C479-05C7-49B0-872C-C39F1A22A964}"/>
    <cellStyle name="Comma 3 3 4 8 4 2 2" xfId="7535" xr:uid="{54CEBC02-687A-4623-B168-973055ECC5B5}"/>
    <cellStyle name="Comma 3 3 4 8 4 2 2 2" xfId="19093" xr:uid="{9CEA4CB7-8B6D-4AF2-A4F7-E166AF88E11C}"/>
    <cellStyle name="Comma 3 3 4 8 4 2 2 2 2" xfId="48500" xr:uid="{FBAC3B06-DF88-444C-A93C-CC7794DCA160}"/>
    <cellStyle name="Comma 3 3 4 8 4 2 2 2 3" xfId="29597" xr:uid="{EC95C29B-36E0-4A30-8EE8-930DC8B8971D}"/>
    <cellStyle name="Comma 3 3 4 8 4 2 2 3" xfId="35110" xr:uid="{A3B6DB42-21D6-4835-B9D0-A3E8A2213BE9}"/>
    <cellStyle name="Comma 3 3 4 8 4 2 2 4" xfId="24345" xr:uid="{4A083D0E-F69D-4F43-BFD9-AD2DA282D260}"/>
    <cellStyle name="Comma 3 3 4 8 4 2 3" xfId="4910" xr:uid="{ED978BCC-F8C1-4D34-AFE2-C61062E3ABA1}"/>
    <cellStyle name="Comma 3 3 4 8 4 2 3 2" xfId="51126" xr:uid="{106FD2DD-0E0D-4949-BECD-D40F58978868}"/>
    <cellStyle name="Comma 3 3 4 8 4 2 3 3" xfId="37736" xr:uid="{FAF2667A-395A-4A46-92E6-19E40DC414C0}"/>
    <cellStyle name="Comma 3 3 4 8 4 2 3 4" xfId="26971" xr:uid="{2BACAF98-C61E-4F43-ABBF-33C3BE3FED82}"/>
    <cellStyle name="Comma 3 3 4 8 4 2 4" xfId="10161" xr:uid="{2E2E5B3A-2AEE-4038-A974-416AA8A37F17}"/>
    <cellStyle name="Comma 3 3 4 8 4 2 4 2" xfId="53752" xr:uid="{7CEA6EDB-B033-435D-811B-A322A2877A6A}"/>
    <cellStyle name="Comma 3 3 4 8 4 2 4 3" xfId="40362" xr:uid="{C44CB8FC-58C4-45DC-B3FF-4E0C3CFC7189}"/>
    <cellStyle name="Comma 3 3 4 8 4 2 5" xfId="12787" xr:uid="{6B04A9AE-40A1-4839-8191-30EA1D05C72C}"/>
    <cellStyle name="Comma 3 3 4 8 4 2 5 2" xfId="56377" xr:uid="{7C73B0A7-BF92-47DB-B3C0-648BB64874C7}"/>
    <cellStyle name="Comma 3 3 4 8 4 2 5 3" xfId="42987" xr:uid="{E6D54FF6-AA74-46B3-BEA8-62E2001AE6ED}"/>
    <cellStyle name="Comma 3 3 4 8 4 2 6" xfId="15940" xr:uid="{D8864A94-C77B-4716-BDDD-B3F4BE50EDE0}"/>
    <cellStyle name="Comma 3 3 4 8 4 2 6 2" xfId="45613" xr:uid="{32055720-439F-454B-9D84-BBAC2C98B97D}"/>
    <cellStyle name="Comma 3 3 4 8 4 2 7" xfId="59003" xr:uid="{C13C28DB-3BCD-4934-B9E4-2A4ED372D7C6}"/>
    <cellStyle name="Comma 3 3 4 8 4 2 8" xfId="61630" xr:uid="{34AAFB99-ACF2-4322-AFD5-7B06B5917556}"/>
    <cellStyle name="Comma 3 3 4 8 4 2 9" xfId="32223" xr:uid="{BC959BDF-B696-4350-932C-BB5504998296}"/>
    <cellStyle name="Comma 3 3 4 8 4 3" xfId="6213" xr:uid="{8A9C9292-8D08-431B-AC3C-32B80CEA1D4F}"/>
    <cellStyle name="Comma 3 3 4 8 4 3 2" xfId="17771" xr:uid="{774F8E1D-E947-4A92-9BEA-3608CE67D499}"/>
    <cellStyle name="Comma 3 3 4 8 4 3 2 2" xfId="47178" xr:uid="{0BAD12F4-03A2-40A8-A046-E22A64D73C29}"/>
    <cellStyle name="Comma 3 3 4 8 4 3 2 3" xfId="28275" xr:uid="{2CA4B648-E2B0-4D0E-A60D-0946DD3062A3}"/>
    <cellStyle name="Comma 3 3 4 8 4 3 3" xfId="33788" xr:uid="{AF04414E-13A9-4F74-9E67-F5C937B32CEF}"/>
    <cellStyle name="Comma 3 3 4 8 4 3 4" xfId="23023" xr:uid="{F072403C-9B3F-423F-9296-7C8989892EC1}"/>
    <cellStyle name="Comma 3 3 4 8 4 4" xfId="3588" xr:uid="{E25D7468-1008-464D-995B-032E60F25759}"/>
    <cellStyle name="Comma 3 3 4 8 4 4 2" xfId="49804" xr:uid="{7E90304D-7675-4E31-B27F-3B73A6F93DD4}"/>
    <cellStyle name="Comma 3 3 4 8 4 4 3" xfId="36414" xr:uid="{F370E32B-762B-463B-A7C4-08B776486E23}"/>
    <cellStyle name="Comma 3 3 4 8 4 4 4" xfId="25649" xr:uid="{9AD3D948-07CF-4087-AA4E-AA9151E270D5}"/>
    <cellStyle name="Comma 3 3 4 8 4 5" xfId="8839" xr:uid="{DA8C1226-D79F-4FCD-B283-00037BC7A651}"/>
    <cellStyle name="Comma 3 3 4 8 4 5 2" xfId="52430" xr:uid="{1D2993A2-64A2-4678-8C94-8DA3DE18D01F}"/>
    <cellStyle name="Comma 3 3 4 8 4 5 3" xfId="39040" xr:uid="{2CC91C20-39B1-42BD-92AF-8B5A4C6C1CE7}"/>
    <cellStyle name="Comma 3 3 4 8 4 6" xfId="11465" xr:uid="{25F34AD1-8BE3-4DF3-837F-1C33DD202ADE}"/>
    <cellStyle name="Comma 3 3 4 8 4 6 2" xfId="55055" xr:uid="{4BF6626D-0AC3-4F5E-AC6C-883CF2D148AF}"/>
    <cellStyle name="Comma 3 3 4 8 4 6 3" xfId="41665" xr:uid="{F19F48BD-3D02-4624-B7A6-F69BEB8C8C4B}"/>
    <cellStyle name="Comma 3 3 4 8 4 7" xfId="14618" xr:uid="{33E54C04-01B0-4D24-BCA4-A5E842E9C367}"/>
    <cellStyle name="Comma 3 3 4 8 4 7 2" xfId="44291" xr:uid="{DD08152B-396D-4315-83FD-D1241275B2C3}"/>
    <cellStyle name="Comma 3 3 4 8 4 8" xfId="57681" xr:uid="{92831232-F8AC-4B80-AD7E-B32E86A67EF4}"/>
    <cellStyle name="Comma 3 3 4 8 4 9" xfId="60308" xr:uid="{C8146639-56C0-40C4-A7AB-42907FC260DB}"/>
    <cellStyle name="Comma 3 3 4 8 5" xfId="1240" xr:uid="{BDCF08BC-2F66-451D-829C-09DCFD89AA9D}"/>
    <cellStyle name="Comma 3 3 4 8 5 10" xfId="20677" xr:uid="{C93F8E0E-D64E-4B55-9694-E9B615D991EE}"/>
    <cellStyle name="Comma 3 3 4 8 5 2" xfId="6493" xr:uid="{7A4A762F-B395-4ED7-AB5E-908C35D4A968}"/>
    <cellStyle name="Comma 3 3 4 8 5 2 2" xfId="18051" xr:uid="{CCD6E43E-B252-44DF-B098-BB8E046B7107}"/>
    <cellStyle name="Comma 3 3 4 8 5 2 2 2" xfId="47458" xr:uid="{A31B539F-5E76-49D6-ACD5-B2B8F8C4E53F}"/>
    <cellStyle name="Comma 3 3 4 8 5 2 2 3" xfId="28555" xr:uid="{023F689E-69DF-4C47-B2B5-5621FDE2E096}"/>
    <cellStyle name="Comma 3 3 4 8 5 2 3" xfId="34068" xr:uid="{D3D7522B-AF90-43B6-8612-FE93C506B1B3}"/>
    <cellStyle name="Comma 3 3 4 8 5 2 4" xfId="23303" xr:uid="{BEF50C14-D521-4172-8E57-CAFEC1D4A37F}"/>
    <cellStyle name="Comma 3 3 4 8 5 3" xfId="3868" xr:uid="{9B1856DF-DD61-4449-949C-FBB1BFCEDCC5}"/>
    <cellStyle name="Comma 3 3 4 8 5 3 2" xfId="50084" xr:uid="{E506B5BA-E81B-43C0-BF7F-EC795DF443C8}"/>
    <cellStyle name="Comma 3 3 4 8 5 3 3" xfId="36694" xr:uid="{EC77755C-8429-4825-A930-3D718D3244EA}"/>
    <cellStyle name="Comma 3 3 4 8 5 3 4" xfId="25929" xr:uid="{EB416C32-6260-4EE4-90DF-185A346238FB}"/>
    <cellStyle name="Comma 3 3 4 8 5 4" xfId="9119" xr:uid="{7A98B253-E9F6-4F62-99DF-7ECA68AF226B}"/>
    <cellStyle name="Comma 3 3 4 8 5 4 2" xfId="52710" xr:uid="{0B451CF0-00DE-4317-81EF-9B7C799886DD}"/>
    <cellStyle name="Comma 3 3 4 8 5 4 3" xfId="39320" xr:uid="{9278CD1C-5017-48DE-AB7B-B475A2EACD66}"/>
    <cellStyle name="Comma 3 3 4 8 5 5" xfId="11745" xr:uid="{0FBAB5D0-31A3-4470-868B-2B0656171847}"/>
    <cellStyle name="Comma 3 3 4 8 5 5 2" xfId="55335" xr:uid="{1EF46B89-A39A-493D-B1F5-194DD6932E9B}"/>
    <cellStyle name="Comma 3 3 4 8 5 5 3" xfId="41945" xr:uid="{9DF7C71C-725B-4946-A945-E339955699BD}"/>
    <cellStyle name="Comma 3 3 4 8 5 6" xfId="14898" xr:uid="{10CFDC79-AB19-403D-A11E-DFD96878F110}"/>
    <cellStyle name="Comma 3 3 4 8 5 6 2" xfId="44571" xr:uid="{4ED26F02-CCD3-4F72-B0EA-73F0656D79D2}"/>
    <cellStyle name="Comma 3 3 4 8 5 7" xfId="57961" xr:uid="{1BEE8791-4F1B-48B5-97B9-B701A3E32BD7}"/>
    <cellStyle name="Comma 3 3 4 8 5 8" xfId="60588" xr:uid="{F0252969-5494-4389-884A-E3AFEC75914A}"/>
    <cellStyle name="Comma 3 3 4 8 5 9" xfId="31181" xr:uid="{92BA5474-B49C-46A8-87EC-3FD2C043AC05}"/>
    <cellStyle name="Comma 3 3 4 8 6" xfId="1503" xr:uid="{37EF08B9-E090-49FF-AA85-11C7CB51E1C3}"/>
    <cellStyle name="Comma 3 3 4 8 6 10" xfId="20939" xr:uid="{F233359D-5EB2-4D80-9DB8-0339BDECC94C}"/>
    <cellStyle name="Comma 3 3 4 8 6 2" xfId="6755" xr:uid="{4E387EF2-89A9-4E5B-AB36-453DE9D00060}"/>
    <cellStyle name="Comma 3 3 4 8 6 2 2" xfId="18313" xr:uid="{96EECCFF-52C9-4172-A9BF-75B05FD5FD04}"/>
    <cellStyle name="Comma 3 3 4 8 6 2 2 2" xfId="47720" xr:uid="{27B14C2A-D534-4D8E-9120-B877D2C1E454}"/>
    <cellStyle name="Comma 3 3 4 8 6 2 2 3" xfId="28817" xr:uid="{3402CC2D-F572-48A2-821D-83BAE83135B1}"/>
    <cellStyle name="Comma 3 3 4 8 6 2 3" xfId="34330" xr:uid="{ECAD335C-3AB5-40A6-A76A-6922E1F33AAD}"/>
    <cellStyle name="Comma 3 3 4 8 6 2 4" xfId="23565" xr:uid="{A7CEC2A0-645D-41CC-B91C-C2BED28D5C02}"/>
    <cellStyle name="Comma 3 3 4 8 6 3" xfId="4130" xr:uid="{C909B37B-7037-4AAF-8E9F-C66CDE551EA4}"/>
    <cellStyle name="Comma 3 3 4 8 6 3 2" xfId="50346" xr:uid="{AB790C02-67B4-44EC-8120-86580E956AE3}"/>
    <cellStyle name="Comma 3 3 4 8 6 3 3" xfId="36956" xr:uid="{B2D42EFA-5D4D-4118-8AF4-5135BC620A8A}"/>
    <cellStyle name="Comma 3 3 4 8 6 3 4" xfId="26191" xr:uid="{E9453DF6-6462-41B7-95D5-B0A838B0EA5F}"/>
    <cellStyle name="Comma 3 3 4 8 6 4" xfId="9381" xr:uid="{561ED08D-19BF-4093-91C2-EA230F3125CF}"/>
    <cellStyle name="Comma 3 3 4 8 6 4 2" xfId="52972" xr:uid="{9D7665D9-73F9-4ACE-ABFC-519516D45175}"/>
    <cellStyle name="Comma 3 3 4 8 6 4 3" xfId="39582" xr:uid="{296F7D0C-DFFB-4272-A305-59D9B36D2B48}"/>
    <cellStyle name="Comma 3 3 4 8 6 5" xfId="12007" xr:uid="{2767A278-0FFB-4CF7-92BC-ACF1A7084CB4}"/>
    <cellStyle name="Comma 3 3 4 8 6 5 2" xfId="55597" xr:uid="{6AE9C8F5-0200-4423-90ED-A5BA112099A6}"/>
    <cellStyle name="Comma 3 3 4 8 6 5 3" xfId="42207" xr:uid="{4E142039-0A1E-468F-8192-D3E0D9990465}"/>
    <cellStyle name="Comma 3 3 4 8 6 6" xfId="15160" xr:uid="{ABAB050A-E46D-4FF9-B558-9EA81D9F1107}"/>
    <cellStyle name="Comma 3 3 4 8 6 6 2" xfId="44833" xr:uid="{5BB9498B-1534-4B17-B24F-212727F759CD}"/>
    <cellStyle name="Comma 3 3 4 8 6 7" xfId="58223" xr:uid="{451B1BE3-6FB4-45FF-A27D-D9C7A9C52604}"/>
    <cellStyle name="Comma 3 3 4 8 6 8" xfId="60850" xr:uid="{E85FA638-DD4C-43BC-92EF-259A2EEF2492}"/>
    <cellStyle name="Comma 3 3 4 8 6 9" xfId="31443" xr:uid="{97300B7A-A989-4E04-8140-E97620491E9B}"/>
    <cellStyle name="Comma 3 3 4 8 7" xfId="2546" xr:uid="{C31A695D-06FE-402C-A9A3-CE625AC79C04}"/>
    <cellStyle name="Comma 3 3 4 8 7 10" xfId="21981" xr:uid="{6E82776D-713B-4388-ACB4-CC4650BA4EF3}"/>
    <cellStyle name="Comma 3 3 4 8 7 2" xfId="7797" xr:uid="{1F6256C3-7F12-4DC0-AD9F-6933E0593A8B}"/>
    <cellStyle name="Comma 3 3 4 8 7 2 2" xfId="19355" xr:uid="{4CC07AF6-62DF-4264-BAD7-4882A49D0572}"/>
    <cellStyle name="Comma 3 3 4 8 7 2 2 2" xfId="48762" xr:uid="{4491D7BE-53E0-41FD-8C48-457AC03A1332}"/>
    <cellStyle name="Comma 3 3 4 8 7 2 2 3" xfId="29859" xr:uid="{0D593BEB-7B26-43AF-8CC4-94B1B2BCC91C}"/>
    <cellStyle name="Comma 3 3 4 8 7 2 3" xfId="35372" xr:uid="{0B4F760A-B05B-4798-BACC-640AFF44B0B2}"/>
    <cellStyle name="Comma 3 3 4 8 7 2 4" xfId="24607" xr:uid="{4B396CF0-8D6A-45B8-9C64-B21B4A621A24}"/>
    <cellStyle name="Comma 3 3 4 8 7 3" xfId="5172" xr:uid="{7F058261-70C6-49F7-8954-EA2C93DD8F1A}"/>
    <cellStyle name="Comma 3 3 4 8 7 3 2" xfId="51388" xr:uid="{38C1EEFF-0B6E-4C30-927F-CF24D7A98D10}"/>
    <cellStyle name="Comma 3 3 4 8 7 3 3" xfId="37998" xr:uid="{1841BFBE-AAF9-4B91-8587-802328710B40}"/>
    <cellStyle name="Comma 3 3 4 8 7 3 4" xfId="27233" xr:uid="{059632A4-44B3-44BB-9EE4-A121AF72C8E7}"/>
    <cellStyle name="Comma 3 3 4 8 7 4" xfId="10423" xr:uid="{82D2F994-B656-4F04-9FF5-A8325AE76B7D}"/>
    <cellStyle name="Comma 3 3 4 8 7 4 2" xfId="54014" xr:uid="{F8ABC615-F887-4BA7-96EA-40B1DF70FEC2}"/>
    <cellStyle name="Comma 3 3 4 8 7 4 3" xfId="40624" xr:uid="{CC4568E0-F7CC-4024-BF70-07A2B333BDCC}"/>
    <cellStyle name="Comma 3 3 4 8 7 5" xfId="13049" xr:uid="{5B229CE6-1293-4ACA-85B0-EFB00EB8A54F}"/>
    <cellStyle name="Comma 3 3 4 8 7 5 2" xfId="56639" xr:uid="{A3BFD0D6-C347-44F4-A211-0CD2D5C9F976}"/>
    <cellStyle name="Comma 3 3 4 8 7 5 3" xfId="43249" xr:uid="{BC6C6B8E-FCAF-4F0E-B628-579DDC185BD5}"/>
    <cellStyle name="Comma 3 3 4 8 7 6" xfId="16202" xr:uid="{2057E52B-AC67-4DB2-A8C3-19E9DE6B5F1D}"/>
    <cellStyle name="Comma 3 3 4 8 7 6 2" xfId="45875" xr:uid="{B268F7B3-8542-40DD-9DDC-DFA09688BFCC}"/>
    <cellStyle name="Comma 3 3 4 8 7 7" xfId="59265" xr:uid="{12802C3B-195E-48F4-896D-2C424D85A3D8}"/>
    <cellStyle name="Comma 3 3 4 8 7 8" xfId="61892" xr:uid="{4E765437-C0A8-4F99-BF9B-E46D25DC90DB}"/>
    <cellStyle name="Comma 3 3 4 8 7 9" xfId="32485" xr:uid="{A96961BB-ACC0-46AF-BA43-A79F7B5433DC}"/>
    <cellStyle name="Comma 3 3 4 8 8" xfId="5433" xr:uid="{1F921F45-0057-4602-9F40-2CDD6368BC24}"/>
    <cellStyle name="Comma 3 3 4 8 8 2" xfId="16991" xr:uid="{BDCD4C8A-8CE9-4364-BD71-B40D5F63D3BF}"/>
    <cellStyle name="Comma 3 3 4 8 8 2 2" xfId="46137" xr:uid="{66FF9A2C-B84C-47C9-A44E-513AF86F11D1}"/>
    <cellStyle name="Comma 3 3 4 8 8 2 3" xfId="27495" xr:uid="{2623581B-2B5E-4E0D-8494-9433B13A8D1D}"/>
    <cellStyle name="Comma 3 3 4 8 8 3" xfId="13838" xr:uid="{6F5F2BE7-C90F-4445-9104-D25A1E34C54C}"/>
    <cellStyle name="Comma 3 3 4 8 8 3 2" xfId="32747" xr:uid="{EA56973B-4BFF-4D19-AFF9-176A3D16ACFC}"/>
    <cellStyle name="Comma 3 3 4 8 8 4" xfId="22243" xr:uid="{82E0E1AA-B3EC-4ABA-9EA8-1A3E2CF80387}"/>
    <cellStyle name="Comma 3 3 4 8 9" xfId="2808" xr:uid="{DF2F8FDC-A195-4166-AE48-DECDC587F6B4}"/>
    <cellStyle name="Comma 3 3 4 8 9 2" xfId="16463" xr:uid="{A5F2CD2C-9DE3-46DC-B3F4-32E9D52F7389}"/>
    <cellStyle name="Comma 3 3 4 8 9 2 2" xfId="46398" xr:uid="{8791C4DC-9EB1-4E55-8312-516ED6D90F85}"/>
    <cellStyle name="Comma 3 3 4 8 9 3" xfId="33008" xr:uid="{6515E761-2A4F-44EF-9B9E-2813DC5E98E1}"/>
    <cellStyle name="Comma 3 3 4 8 9 4" xfId="24869" xr:uid="{844C6161-7A2C-4143-8998-8525CEFFE59B}"/>
    <cellStyle name="Comma 3 3 4 9" xfId="285" xr:uid="{00000000-0005-0000-0000-000095010000}"/>
    <cellStyle name="Comma 3 3 4 9 10" xfId="8165" xr:uid="{BF2DF727-7969-4A5F-8870-038BE70D7EE3}"/>
    <cellStyle name="Comma 3 3 4 9 10 2" xfId="49130" xr:uid="{8B653C67-DF98-4C9B-B90E-20F321A4720A}"/>
    <cellStyle name="Comma 3 3 4 9 10 3" xfId="35740" xr:uid="{ACE03073-CE28-4BE0-BE8B-F3C091E2FC84}"/>
    <cellStyle name="Comma 3 3 4 9 11" xfId="10791" xr:uid="{0056EE42-9B32-49AF-B034-0E9B524761C5}"/>
    <cellStyle name="Comma 3 3 4 9 11 2" xfId="51756" xr:uid="{6D859179-364D-42F7-B0C5-A67B74452B5C}"/>
    <cellStyle name="Comma 3 3 4 9 11 3" xfId="38366" xr:uid="{2AB9C3EF-E05E-41F7-AF2E-7728007C8BEF}"/>
    <cellStyle name="Comma 3 3 4 9 12" xfId="13416" xr:uid="{8735B512-0C4F-4D18-9887-78060747D305}"/>
    <cellStyle name="Comma 3 3 4 9 12 2" xfId="54381" xr:uid="{0BE768ED-C80B-49FD-9F15-6E36E5F0B0E5}"/>
    <cellStyle name="Comma 3 3 4 9 12 3" xfId="40991" xr:uid="{7942A2BB-128D-4D3C-A584-2863FFBADFE0}"/>
    <cellStyle name="Comma 3 3 4 9 13" xfId="43617" xr:uid="{43EC6322-3DEE-47D7-BA5A-DB2435CD2B54}"/>
    <cellStyle name="Comma 3 3 4 9 14" xfId="57007" xr:uid="{2C05EA8C-6CAB-45DA-BAE9-8663D2BE3C6F}"/>
    <cellStyle name="Comma 3 3 4 9 15" xfId="59634" xr:uid="{C48E9571-3CD5-4F67-A9E5-0D68D5A9B8F1}"/>
    <cellStyle name="Comma 3 3 4 9 16" xfId="30227" xr:uid="{EBE503F4-4DDB-4F4C-A02B-61E8920F9CE3}"/>
    <cellStyle name="Comma 3 3 4 9 17" xfId="19723" xr:uid="{66516032-EF9F-4E7E-85EA-3A951C07A772}"/>
    <cellStyle name="Comma 3 3 4 9 2" xfId="546" xr:uid="{00000000-0005-0000-0000-000096010000}"/>
    <cellStyle name="Comma 3 3 4 9 2 10" xfId="30487" xr:uid="{2B780AA7-7781-4025-B956-906405094A75}"/>
    <cellStyle name="Comma 3 3 4 9 2 11" xfId="19983" xr:uid="{F6986781-2294-4F71-AD1B-BD447DECB963}"/>
    <cellStyle name="Comma 3 3 4 9 2 2" xfId="1869" xr:uid="{98C6BE78-2E8C-4518-83A5-A500E89AA23B}"/>
    <cellStyle name="Comma 3 3 4 9 2 2 10" xfId="21305" xr:uid="{AF80FD35-531D-4DEE-A7B5-8C187B7FD8A4}"/>
    <cellStyle name="Comma 3 3 4 9 2 2 2" xfId="7121" xr:uid="{E2F2EF3F-A002-4F3B-A32D-D9849F9B677F}"/>
    <cellStyle name="Comma 3 3 4 9 2 2 2 2" xfId="18679" xr:uid="{4618967A-037C-48BF-96B6-591C0CB1E5CD}"/>
    <cellStyle name="Comma 3 3 4 9 2 2 2 2 2" xfId="48086" xr:uid="{B8A85AF6-41CE-45AF-B8DF-CF76D53C2C8D}"/>
    <cellStyle name="Comma 3 3 4 9 2 2 2 2 3" xfId="29183" xr:uid="{6BDAE06B-DB60-48E6-9DE5-BDC7DD642664}"/>
    <cellStyle name="Comma 3 3 4 9 2 2 2 3" xfId="34696" xr:uid="{1B21C7D7-0A07-4BDC-A2F1-1AC661E18C03}"/>
    <cellStyle name="Comma 3 3 4 9 2 2 2 4" xfId="23931" xr:uid="{4EB0152B-7CB2-465F-A99E-F5BCFD3981CD}"/>
    <cellStyle name="Comma 3 3 4 9 2 2 3" xfId="4496" xr:uid="{947AAAFE-EADF-4264-8BC0-3E4097630719}"/>
    <cellStyle name="Comma 3 3 4 9 2 2 3 2" xfId="50712" xr:uid="{BAB4C81D-18B9-46E2-9656-F2CE83147061}"/>
    <cellStyle name="Comma 3 3 4 9 2 2 3 3" xfId="37322" xr:uid="{5BC4E1ED-6C4A-4DBD-924B-1578E2B06B1F}"/>
    <cellStyle name="Comma 3 3 4 9 2 2 3 4" xfId="26557" xr:uid="{1470796F-9993-4E0F-BC15-68533419E766}"/>
    <cellStyle name="Comma 3 3 4 9 2 2 4" xfId="9747" xr:uid="{C28A66AC-6AF9-4441-A255-E1D4442F73A4}"/>
    <cellStyle name="Comma 3 3 4 9 2 2 4 2" xfId="53338" xr:uid="{4E50E096-10F7-4EAC-86CA-F0A6F4C7DECA}"/>
    <cellStyle name="Comma 3 3 4 9 2 2 4 3" xfId="39948" xr:uid="{B5FF4146-F5E9-415D-ADE7-3FB9A5C3C802}"/>
    <cellStyle name="Comma 3 3 4 9 2 2 5" xfId="12373" xr:uid="{8638A8AA-0F24-4D99-9007-FC3DDAAFC1DC}"/>
    <cellStyle name="Comma 3 3 4 9 2 2 5 2" xfId="55963" xr:uid="{69EE2A12-D498-4750-97AF-71E26C148A8D}"/>
    <cellStyle name="Comma 3 3 4 9 2 2 5 3" xfId="42573" xr:uid="{D5770E94-4345-4717-9A43-237B376381E4}"/>
    <cellStyle name="Comma 3 3 4 9 2 2 6" xfId="15526" xr:uid="{686CCD7A-C991-4138-8BFB-A24A7983E1B3}"/>
    <cellStyle name="Comma 3 3 4 9 2 2 6 2" xfId="45199" xr:uid="{16211EE8-CB94-4321-91A2-EBEBB9A92280}"/>
    <cellStyle name="Comma 3 3 4 9 2 2 7" xfId="58589" xr:uid="{EB746AD7-40AC-4EF7-948B-C23DB95C6483}"/>
    <cellStyle name="Comma 3 3 4 9 2 2 8" xfId="61216" xr:uid="{E8BEE54E-F494-4F8D-BD9B-2E6873460080}"/>
    <cellStyle name="Comma 3 3 4 9 2 2 9" xfId="31809" xr:uid="{E6605D9F-598A-448F-83E2-9DF9BB1E7E80}"/>
    <cellStyle name="Comma 3 3 4 9 2 3" xfId="5799" xr:uid="{A7F5695F-521F-4885-B7D4-00537761BF4A}"/>
    <cellStyle name="Comma 3 3 4 9 2 3 2" xfId="17357" xr:uid="{682A044E-A3BE-4AE7-977B-544A2F1898FA}"/>
    <cellStyle name="Comma 3 3 4 9 2 3 2 2" xfId="46764" xr:uid="{01DD8C0F-95B1-46D3-A4CC-A2455BD143BC}"/>
    <cellStyle name="Comma 3 3 4 9 2 3 2 3" xfId="27861" xr:uid="{CE301E45-DF25-499C-B096-3674DAFDE1A3}"/>
    <cellStyle name="Comma 3 3 4 9 2 3 3" xfId="14204" xr:uid="{EF14B2C9-8E97-41E2-9460-7E15778E495D}"/>
    <cellStyle name="Comma 3 3 4 9 2 3 3 2" xfId="33374" xr:uid="{21D33C39-DDC9-4671-9783-D2CC38A5B5FC}"/>
    <cellStyle name="Comma 3 3 4 9 2 3 4" xfId="22609" xr:uid="{720C414A-CA98-40B2-A5B8-725B2E6F0065}"/>
    <cellStyle name="Comma 3 3 4 9 2 4" xfId="3174" xr:uid="{BBCBCC26-EEB3-4147-A78C-BC25D1A93550}"/>
    <cellStyle name="Comma 3 3 4 9 2 4 2" xfId="16829" xr:uid="{B843E9AD-FED8-4A71-9E7A-92382457CBB1}"/>
    <cellStyle name="Comma 3 3 4 9 2 4 2 2" xfId="49390" xr:uid="{3B92489A-9C07-4C47-8F5B-B33B7D3C688E}"/>
    <cellStyle name="Comma 3 3 4 9 2 4 3" xfId="36000" xr:uid="{F06BEC8A-AA10-4551-BEB1-8D22C30C410D}"/>
    <cellStyle name="Comma 3 3 4 9 2 4 4" xfId="25235" xr:uid="{DEEC2CF5-D359-4EEB-8A30-88113FD69C04}"/>
    <cellStyle name="Comma 3 3 4 9 2 5" xfId="8425" xr:uid="{270ACCBE-C080-4C79-8F33-20C6922E079C}"/>
    <cellStyle name="Comma 3 3 4 9 2 5 2" xfId="52016" xr:uid="{2B4A58E9-BAF1-49D6-8C76-A821FB232FA5}"/>
    <cellStyle name="Comma 3 3 4 9 2 5 3" xfId="38626" xr:uid="{5203CB06-AD0C-4C76-B890-DAAFFC0ABDDF}"/>
    <cellStyle name="Comma 3 3 4 9 2 6" xfId="11051" xr:uid="{38924856-3114-4A2F-A485-3703E843B884}"/>
    <cellStyle name="Comma 3 3 4 9 2 6 2" xfId="54641" xr:uid="{B5BB8E23-C168-436F-AADB-38DDA2D54799}"/>
    <cellStyle name="Comma 3 3 4 9 2 6 3" xfId="41251" xr:uid="{47E2561E-1A49-494E-B608-BBE489D20B64}"/>
    <cellStyle name="Comma 3 3 4 9 2 7" xfId="13676" xr:uid="{20788D9F-7EA3-4E60-8070-E1BF35B39009}"/>
    <cellStyle name="Comma 3 3 4 9 2 7 2" xfId="43877" xr:uid="{CEF10990-77AB-469E-AC44-847404BD03D1}"/>
    <cellStyle name="Comma 3 3 4 9 2 8" xfId="57267" xr:uid="{74BFEA3B-6490-4C52-B86C-EA649B2445C1}"/>
    <cellStyle name="Comma 3 3 4 9 2 9" xfId="59894" xr:uid="{7D034015-CC6A-4B83-8099-8B7E4F93C9F8}"/>
    <cellStyle name="Comma 3 3 4 9 3" xfId="806" xr:uid="{00000000-0005-0000-0000-000097010000}"/>
    <cellStyle name="Comma 3 3 4 9 3 10" xfId="30747" xr:uid="{88F8FE8D-60F4-44F4-9CD6-E36C2CC269B8}"/>
    <cellStyle name="Comma 3 3 4 9 3 11" xfId="20243" xr:uid="{F9552CB0-5DF1-47F9-A54D-9DACC29D491E}"/>
    <cellStyle name="Comma 3 3 4 9 3 2" xfId="2129" xr:uid="{1AC8C5C4-3018-4EA2-9ABA-3E09323BD7F9}"/>
    <cellStyle name="Comma 3 3 4 9 3 2 10" xfId="21565" xr:uid="{6E29A108-22A4-4411-9127-B0F85A86211E}"/>
    <cellStyle name="Comma 3 3 4 9 3 2 2" xfId="7381" xr:uid="{CDB2FEA5-5E64-4564-B004-A7E59FF301F0}"/>
    <cellStyle name="Comma 3 3 4 9 3 2 2 2" xfId="18939" xr:uid="{BED53674-DCB2-45A2-9DF9-F5693B909145}"/>
    <cellStyle name="Comma 3 3 4 9 3 2 2 2 2" xfId="48346" xr:uid="{1A504A47-1378-422D-A728-1C3A5B2DA8F5}"/>
    <cellStyle name="Comma 3 3 4 9 3 2 2 2 3" xfId="29443" xr:uid="{04B299B9-040A-44D3-9FCE-2413EDBB0261}"/>
    <cellStyle name="Comma 3 3 4 9 3 2 2 3" xfId="34956" xr:uid="{9BC7D52C-E12F-4406-AA86-C79726FF057F}"/>
    <cellStyle name="Comma 3 3 4 9 3 2 2 4" xfId="24191" xr:uid="{FBDC97F7-8A30-4D09-A240-436D347B1441}"/>
    <cellStyle name="Comma 3 3 4 9 3 2 3" xfId="4756" xr:uid="{B0D4FE25-3A24-4FA2-B4A4-36F7955F65E3}"/>
    <cellStyle name="Comma 3 3 4 9 3 2 3 2" xfId="50972" xr:uid="{768085E3-D9DC-4C89-9343-44CD213DA6DC}"/>
    <cellStyle name="Comma 3 3 4 9 3 2 3 3" xfId="37582" xr:uid="{5DE7D633-1DF0-4EF8-A8B2-99C13686B4B9}"/>
    <cellStyle name="Comma 3 3 4 9 3 2 3 4" xfId="26817" xr:uid="{2F648C3A-37FD-4DD1-BAFD-F9BF95DB4520}"/>
    <cellStyle name="Comma 3 3 4 9 3 2 4" xfId="10007" xr:uid="{10B4AE27-08BF-4DB5-B7D5-E4B43744AD6C}"/>
    <cellStyle name="Comma 3 3 4 9 3 2 4 2" xfId="53598" xr:uid="{4731DA64-69BA-4046-94CB-8F7A8F78A3AA}"/>
    <cellStyle name="Comma 3 3 4 9 3 2 4 3" xfId="40208" xr:uid="{72607837-46AB-4B90-A70B-07B446546D05}"/>
    <cellStyle name="Comma 3 3 4 9 3 2 5" xfId="12633" xr:uid="{3CB8C8D4-24CA-4E63-84B7-8A9063A00664}"/>
    <cellStyle name="Comma 3 3 4 9 3 2 5 2" xfId="56223" xr:uid="{68C11D24-D05E-4CBD-A716-772011FCE97E}"/>
    <cellStyle name="Comma 3 3 4 9 3 2 5 3" xfId="42833" xr:uid="{23050847-00B4-459A-9879-F5CFC8631A71}"/>
    <cellStyle name="Comma 3 3 4 9 3 2 6" xfId="15786" xr:uid="{2DE405E0-AFCD-4D16-ACBE-8A477648DB6E}"/>
    <cellStyle name="Comma 3 3 4 9 3 2 6 2" xfId="45459" xr:uid="{76384073-EABB-4DC9-B426-643DD88D577E}"/>
    <cellStyle name="Comma 3 3 4 9 3 2 7" xfId="58849" xr:uid="{9AB4491B-3AB9-4A1D-A73B-23608E32D732}"/>
    <cellStyle name="Comma 3 3 4 9 3 2 8" xfId="61476" xr:uid="{5DB21C80-80D5-4C50-A2D9-E6536C9E32A5}"/>
    <cellStyle name="Comma 3 3 4 9 3 2 9" xfId="32069" xr:uid="{137AF3E0-9C2F-4770-A2C4-6D9BB8CE788D}"/>
    <cellStyle name="Comma 3 3 4 9 3 3" xfId="6059" xr:uid="{BE5D6901-2B57-4483-9CC4-EFDC7902F916}"/>
    <cellStyle name="Comma 3 3 4 9 3 3 2" xfId="17617" xr:uid="{D330749B-B1F7-4306-81CF-1BD4F570578F}"/>
    <cellStyle name="Comma 3 3 4 9 3 3 2 2" xfId="47024" xr:uid="{8484AA40-D53F-4AE1-A706-1EB73AA70C62}"/>
    <cellStyle name="Comma 3 3 4 9 3 3 2 3" xfId="28121" xr:uid="{D40495EA-7D38-4998-A7E2-3A80762DA2DE}"/>
    <cellStyle name="Comma 3 3 4 9 3 3 3" xfId="33634" xr:uid="{CFD1E7E9-308A-4093-83E2-534B768CB25F}"/>
    <cellStyle name="Comma 3 3 4 9 3 3 4" xfId="22869" xr:uid="{FED491FA-1E54-4533-82E9-0040B7610718}"/>
    <cellStyle name="Comma 3 3 4 9 3 4" xfId="3434" xr:uid="{193CDFF0-968B-463E-B4B1-B45E7544BFC0}"/>
    <cellStyle name="Comma 3 3 4 9 3 4 2" xfId="49650" xr:uid="{BA35D65F-998F-4A7E-9ACD-BECCAF92AAC0}"/>
    <cellStyle name="Comma 3 3 4 9 3 4 3" xfId="36260" xr:uid="{B6BBC11E-9D5A-4F91-82B0-7CBAB41323A3}"/>
    <cellStyle name="Comma 3 3 4 9 3 4 4" xfId="25495" xr:uid="{46FD2B34-95E1-4A91-A837-536D2B61D2D0}"/>
    <cellStyle name="Comma 3 3 4 9 3 5" xfId="8685" xr:uid="{A53BC704-8666-4AAE-AD62-165C30580A29}"/>
    <cellStyle name="Comma 3 3 4 9 3 5 2" xfId="52276" xr:uid="{5696996A-D4CF-470E-8A3E-53E497E079F7}"/>
    <cellStyle name="Comma 3 3 4 9 3 5 3" xfId="38886" xr:uid="{5BE3BBBC-E65E-4D68-AE89-099EF22A2160}"/>
    <cellStyle name="Comma 3 3 4 9 3 6" xfId="11311" xr:uid="{5B6DCE92-10B9-4907-B028-E5F1E6039D16}"/>
    <cellStyle name="Comma 3 3 4 9 3 6 2" xfId="54901" xr:uid="{6D6A03FA-7446-4A05-8533-6679BE3D89B4}"/>
    <cellStyle name="Comma 3 3 4 9 3 6 3" xfId="41511" xr:uid="{5EE445C7-029E-4372-9E2E-D8369645FBFD}"/>
    <cellStyle name="Comma 3 3 4 9 3 7" xfId="14464" xr:uid="{13F05A19-2EED-4970-A0A7-DD7993DC970E}"/>
    <cellStyle name="Comma 3 3 4 9 3 7 2" xfId="44137" xr:uid="{7AA9E65D-2BFE-456B-9646-09A4C5429324}"/>
    <cellStyle name="Comma 3 3 4 9 3 8" xfId="57527" xr:uid="{3549AD69-61C1-491A-A7C2-A7032588C58B}"/>
    <cellStyle name="Comma 3 3 4 9 3 9" xfId="60154" xr:uid="{01D7B3DF-C2AD-4AB5-8777-DCE2B098FF19}"/>
    <cellStyle name="Comma 3 3 4 9 4" xfId="1066" xr:uid="{00000000-0005-0000-0000-000098010000}"/>
    <cellStyle name="Comma 3 3 4 9 4 10" xfId="31007" xr:uid="{EA1F9DD2-D897-4C7D-85F3-EF664A265034}"/>
    <cellStyle name="Comma 3 3 4 9 4 11" xfId="20503" xr:uid="{A2B53A5C-A344-47FB-BA76-F58B838B0128}"/>
    <cellStyle name="Comma 3 3 4 9 4 2" xfId="2389" xr:uid="{B0F76935-18CE-414C-8F97-F44CFB17095A}"/>
    <cellStyle name="Comma 3 3 4 9 4 2 10" xfId="21825" xr:uid="{4B8A8D6B-989D-42F1-9F47-EC376335E971}"/>
    <cellStyle name="Comma 3 3 4 9 4 2 2" xfId="7641" xr:uid="{20D18C4C-339E-4630-AF88-CFBF8207658D}"/>
    <cellStyle name="Comma 3 3 4 9 4 2 2 2" xfId="19199" xr:uid="{0BA6DE53-B591-4A3C-AE17-73CC3143E908}"/>
    <cellStyle name="Comma 3 3 4 9 4 2 2 2 2" xfId="48606" xr:uid="{A30D80AC-B778-42E7-8808-B03B3B223D0A}"/>
    <cellStyle name="Comma 3 3 4 9 4 2 2 2 3" xfId="29703" xr:uid="{E80C622E-963B-43E3-9721-C7E2682BD163}"/>
    <cellStyle name="Comma 3 3 4 9 4 2 2 3" xfId="35216" xr:uid="{662C43D0-D16B-41C8-AB99-C376D13D7938}"/>
    <cellStyle name="Comma 3 3 4 9 4 2 2 4" xfId="24451" xr:uid="{99B8BD58-C12D-4F1D-88C8-7C487079F852}"/>
    <cellStyle name="Comma 3 3 4 9 4 2 3" xfId="5016" xr:uid="{B1395E24-10CA-49DF-A58E-FD1105C62844}"/>
    <cellStyle name="Comma 3 3 4 9 4 2 3 2" xfId="51232" xr:uid="{1C1F5DD5-D263-496A-A837-D31456C8933C}"/>
    <cellStyle name="Comma 3 3 4 9 4 2 3 3" xfId="37842" xr:uid="{8871F83D-DB84-42D0-B994-154474E48315}"/>
    <cellStyle name="Comma 3 3 4 9 4 2 3 4" xfId="27077" xr:uid="{006B6F72-F22F-451C-A0EF-CC029502778C}"/>
    <cellStyle name="Comma 3 3 4 9 4 2 4" xfId="10267" xr:uid="{CC96DFE4-B9E9-46D2-92C9-0A8FC4E49111}"/>
    <cellStyle name="Comma 3 3 4 9 4 2 4 2" xfId="53858" xr:uid="{1748C4F8-1A5A-4D61-8BA2-49EB9B74A549}"/>
    <cellStyle name="Comma 3 3 4 9 4 2 4 3" xfId="40468" xr:uid="{A2579993-55F1-47D5-8E3D-74CE36EEABD4}"/>
    <cellStyle name="Comma 3 3 4 9 4 2 5" xfId="12893" xr:uid="{CDCB7E93-2D16-4442-80B7-FFD6080C4E47}"/>
    <cellStyle name="Comma 3 3 4 9 4 2 5 2" xfId="56483" xr:uid="{66082058-54EA-4BD3-89C4-DB800B618C51}"/>
    <cellStyle name="Comma 3 3 4 9 4 2 5 3" xfId="43093" xr:uid="{EF24BB91-AB2F-469B-A167-2E6E96E3A30D}"/>
    <cellStyle name="Comma 3 3 4 9 4 2 6" xfId="16046" xr:uid="{7368704F-D7BE-4CDE-A307-27CA588D85B4}"/>
    <cellStyle name="Comma 3 3 4 9 4 2 6 2" xfId="45719" xr:uid="{E2F1CA69-6BFB-4349-945C-E54F21208828}"/>
    <cellStyle name="Comma 3 3 4 9 4 2 7" xfId="59109" xr:uid="{D1D6EB17-AF55-4099-BFAF-8997CFF6FC4C}"/>
    <cellStyle name="Comma 3 3 4 9 4 2 8" xfId="61736" xr:uid="{20DE533B-0652-4E6F-8EE0-5A1EE9F3A2ED}"/>
    <cellStyle name="Comma 3 3 4 9 4 2 9" xfId="32329" xr:uid="{48BC1580-BBA5-4B76-957A-9218B015EBE2}"/>
    <cellStyle name="Comma 3 3 4 9 4 3" xfId="6319" xr:uid="{170DE1AA-932A-4302-8405-B771E3E8DF6E}"/>
    <cellStyle name="Comma 3 3 4 9 4 3 2" xfId="17877" xr:uid="{DD693D97-5C79-409D-A703-374C4D027ACB}"/>
    <cellStyle name="Comma 3 3 4 9 4 3 2 2" xfId="47284" xr:uid="{3E81D353-5CED-4898-8776-A7BB41B4E477}"/>
    <cellStyle name="Comma 3 3 4 9 4 3 2 3" xfId="28381" xr:uid="{B2CD5279-653C-479C-89D8-31A81E8BE035}"/>
    <cellStyle name="Comma 3 3 4 9 4 3 3" xfId="33894" xr:uid="{1A8F2989-AF34-446C-910B-5EA79E98B3AD}"/>
    <cellStyle name="Comma 3 3 4 9 4 3 4" xfId="23129" xr:uid="{6E36CEF5-7268-4943-BD75-95C2066DECB7}"/>
    <cellStyle name="Comma 3 3 4 9 4 4" xfId="3694" xr:uid="{AF53CEB7-6D71-4D15-9431-62352B27C417}"/>
    <cellStyle name="Comma 3 3 4 9 4 4 2" xfId="49910" xr:uid="{7E36C85A-7191-4B91-B870-26CBF61B6207}"/>
    <cellStyle name="Comma 3 3 4 9 4 4 3" xfId="36520" xr:uid="{B1A4E621-CF4F-441B-B437-7AF407A972E2}"/>
    <cellStyle name="Comma 3 3 4 9 4 4 4" xfId="25755" xr:uid="{5CD3F4A2-EF8D-41BD-A22D-D782C6E84559}"/>
    <cellStyle name="Comma 3 3 4 9 4 5" xfId="8945" xr:uid="{B176AD62-BEA1-48AE-B7E1-399FA937A08D}"/>
    <cellStyle name="Comma 3 3 4 9 4 5 2" xfId="52536" xr:uid="{40B86A87-E8CF-4CDD-9D7F-68A6A970C79C}"/>
    <cellStyle name="Comma 3 3 4 9 4 5 3" xfId="39146" xr:uid="{F8430ED0-74B7-4986-B352-A0501993FF97}"/>
    <cellStyle name="Comma 3 3 4 9 4 6" xfId="11571" xr:uid="{F1BED194-B59D-4074-912D-B97A6C8F20C6}"/>
    <cellStyle name="Comma 3 3 4 9 4 6 2" xfId="55161" xr:uid="{030A4153-B0E8-4D9A-9591-008FCAD04C09}"/>
    <cellStyle name="Comma 3 3 4 9 4 6 3" xfId="41771" xr:uid="{EBE456C7-331C-4F01-A40C-69BDE9B89A2B}"/>
    <cellStyle name="Comma 3 3 4 9 4 7" xfId="14724" xr:uid="{978526AD-F501-4557-9D3A-FD928E6630E8}"/>
    <cellStyle name="Comma 3 3 4 9 4 7 2" xfId="44397" xr:uid="{61A975C5-80D5-4D95-A558-716536FDE8B7}"/>
    <cellStyle name="Comma 3 3 4 9 4 8" xfId="57787" xr:uid="{AC785D01-BBAE-4C61-BCAD-436E453C45E7}"/>
    <cellStyle name="Comma 3 3 4 9 4 9" xfId="60414" xr:uid="{DACBC880-A210-4831-AAFC-713F5F498997}"/>
    <cellStyle name="Comma 3 3 4 9 5" xfId="1346" xr:uid="{DA54A5E1-40D9-400F-A932-038442C2F67D}"/>
    <cellStyle name="Comma 3 3 4 9 5 10" xfId="20783" xr:uid="{5AB98903-146D-4B58-8776-5509F15C26B5}"/>
    <cellStyle name="Comma 3 3 4 9 5 2" xfId="6599" xr:uid="{4A4DD570-38DB-4195-B15C-063B3BB57D2D}"/>
    <cellStyle name="Comma 3 3 4 9 5 2 2" xfId="18157" xr:uid="{80DD7A3A-4FC7-42EE-B3F2-9613D16416AC}"/>
    <cellStyle name="Comma 3 3 4 9 5 2 2 2" xfId="47564" xr:uid="{22A76353-0842-45BF-921F-A624E975060C}"/>
    <cellStyle name="Comma 3 3 4 9 5 2 2 3" xfId="28661" xr:uid="{A8D2B89A-DA08-4CFB-AEE3-EBCA02E3D382}"/>
    <cellStyle name="Comma 3 3 4 9 5 2 3" xfId="34174" xr:uid="{58B3851E-66AD-4899-A0C5-C2286E645D67}"/>
    <cellStyle name="Comma 3 3 4 9 5 2 4" xfId="23409" xr:uid="{CE7A68DC-1DBE-4976-9B4F-0D417B03908D}"/>
    <cellStyle name="Comma 3 3 4 9 5 3" xfId="3974" xr:uid="{F1CEE5D6-D7A9-4583-8FC9-026567F89FAF}"/>
    <cellStyle name="Comma 3 3 4 9 5 3 2" xfId="50190" xr:uid="{E522B303-7BB2-40DC-BC27-D15B43557E1D}"/>
    <cellStyle name="Comma 3 3 4 9 5 3 3" xfId="36800" xr:uid="{6E1B34FC-E72A-4EA2-B3DB-83AF91778464}"/>
    <cellStyle name="Comma 3 3 4 9 5 3 4" xfId="26035" xr:uid="{76EC6D2B-E925-48C9-A1E7-B7986CAE92AA}"/>
    <cellStyle name="Comma 3 3 4 9 5 4" xfId="9225" xr:uid="{F5067327-B60F-49D5-B754-08F935601E4C}"/>
    <cellStyle name="Comma 3 3 4 9 5 4 2" xfId="52816" xr:uid="{051B118E-5B9C-4FA0-9A04-73C2523DBB7C}"/>
    <cellStyle name="Comma 3 3 4 9 5 4 3" xfId="39426" xr:uid="{A4AF2495-F6AC-4851-BB85-50AC57220882}"/>
    <cellStyle name="Comma 3 3 4 9 5 5" xfId="11851" xr:uid="{112F8F0A-FA06-4828-9979-25BAA2B9113B}"/>
    <cellStyle name="Comma 3 3 4 9 5 5 2" xfId="55441" xr:uid="{50620FFF-3E7B-40C8-B35A-51E0A0553F64}"/>
    <cellStyle name="Comma 3 3 4 9 5 5 3" xfId="42051" xr:uid="{17543766-DD21-4242-9EF3-840BABC5CA27}"/>
    <cellStyle name="Comma 3 3 4 9 5 6" xfId="15004" xr:uid="{D1E26001-F0B0-4250-A640-4B6BB902F15A}"/>
    <cellStyle name="Comma 3 3 4 9 5 6 2" xfId="44677" xr:uid="{A25F508B-B754-48E7-B7E4-4DF02FADD458}"/>
    <cellStyle name="Comma 3 3 4 9 5 7" xfId="58067" xr:uid="{ECB25278-1C5F-406E-9695-83476EE7510A}"/>
    <cellStyle name="Comma 3 3 4 9 5 8" xfId="60694" xr:uid="{8F14CD4D-A29A-4E87-A076-ECE134EE6A12}"/>
    <cellStyle name="Comma 3 3 4 9 5 9" xfId="31287" xr:uid="{4C5D7EDD-21F3-4CCA-A4FA-2031E3FCB0A8}"/>
    <cellStyle name="Comma 3 3 4 9 6" xfId="1609" xr:uid="{3FB73F2D-5B98-40E8-B068-8A92E6666009}"/>
    <cellStyle name="Comma 3 3 4 9 6 10" xfId="21045" xr:uid="{7EF95DF7-D2A4-4CE3-9072-918D401F5750}"/>
    <cellStyle name="Comma 3 3 4 9 6 2" xfId="6861" xr:uid="{FC95E148-CCF1-4B39-A427-A546FF344044}"/>
    <cellStyle name="Comma 3 3 4 9 6 2 2" xfId="18419" xr:uid="{A4AFDFF6-7CC4-40EE-8419-FF2DBFDCAADE}"/>
    <cellStyle name="Comma 3 3 4 9 6 2 2 2" xfId="47826" xr:uid="{667BB1E9-F832-470E-B453-1A9161BD455D}"/>
    <cellStyle name="Comma 3 3 4 9 6 2 2 3" xfId="28923" xr:uid="{594C7BE3-0C3B-4E38-BEB5-DD3F84525FF8}"/>
    <cellStyle name="Comma 3 3 4 9 6 2 3" xfId="34436" xr:uid="{C91AFAC2-4E3F-4161-8CF8-B0BC2BA5F15A}"/>
    <cellStyle name="Comma 3 3 4 9 6 2 4" xfId="23671" xr:uid="{B3592E28-2E29-47F9-A803-F66846C9DE5C}"/>
    <cellStyle name="Comma 3 3 4 9 6 3" xfId="4236" xr:uid="{CA653BD8-DF6A-437B-A552-8CA93BF83366}"/>
    <cellStyle name="Comma 3 3 4 9 6 3 2" xfId="50452" xr:uid="{2078BCCC-8E91-41C6-8757-D3AD573748CB}"/>
    <cellStyle name="Comma 3 3 4 9 6 3 3" xfId="37062" xr:uid="{4C9C1476-7AB4-4F86-B512-C69379E3A112}"/>
    <cellStyle name="Comma 3 3 4 9 6 3 4" xfId="26297" xr:uid="{EE3D679F-EA43-4BCD-B0F5-1C443BE8984B}"/>
    <cellStyle name="Comma 3 3 4 9 6 4" xfId="9487" xr:uid="{AAB1EA0D-8306-4E0E-9E05-09E91DEE3557}"/>
    <cellStyle name="Comma 3 3 4 9 6 4 2" xfId="53078" xr:uid="{4CE1D8E0-0147-4EB2-BE62-9F008FA2AB73}"/>
    <cellStyle name="Comma 3 3 4 9 6 4 3" xfId="39688" xr:uid="{C0DA4087-459F-40A1-85B6-82969FA01690}"/>
    <cellStyle name="Comma 3 3 4 9 6 5" xfId="12113" xr:uid="{DD84CD64-FE8F-4AD5-8641-135C029E1C43}"/>
    <cellStyle name="Comma 3 3 4 9 6 5 2" xfId="55703" xr:uid="{9AE3B266-2D53-4A09-848A-3414CA902320}"/>
    <cellStyle name="Comma 3 3 4 9 6 5 3" xfId="42313" xr:uid="{BEB1C910-979E-4C38-A529-F5A8BB491A42}"/>
    <cellStyle name="Comma 3 3 4 9 6 6" xfId="15266" xr:uid="{AA1A1818-6808-4C30-AB44-88E6795D3CA0}"/>
    <cellStyle name="Comma 3 3 4 9 6 6 2" xfId="44939" xr:uid="{8F936FEC-2C4C-4310-88FE-F5708D4E2268}"/>
    <cellStyle name="Comma 3 3 4 9 6 7" xfId="58329" xr:uid="{832814A9-B2E6-4FC8-ADD2-67966D195E35}"/>
    <cellStyle name="Comma 3 3 4 9 6 8" xfId="60956" xr:uid="{697A435B-0F33-429B-9B4A-EA2FB07F6F7B}"/>
    <cellStyle name="Comma 3 3 4 9 6 9" xfId="31549" xr:uid="{A9C0EAF1-AC75-4511-9DCC-BFF2EFC8A7BC}"/>
    <cellStyle name="Comma 3 3 4 9 7" xfId="2652" xr:uid="{A613D54E-3E92-427A-88BC-59A27885CF7C}"/>
    <cellStyle name="Comma 3 3 4 9 7 10" xfId="22087" xr:uid="{05BA8C3E-A001-437C-8E3D-C0750FEA9BE5}"/>
    <cellStyle name="Comma 3 3 4 9 7 2" xfId="7903" xr:uid="{908D76A2-E7D4-410C-86DE-107D682FC51A}"/>
    <cellStyle name="Comma 3 3 4 9 7 2 2" xfId="19461" xr:uid="{36F683DC-4C4B-490D-980B-8827805914F2}"/>
    <cellStyle name="Comma 3 3 4 9 7 2 2 2" xfId="48868" xr:uid="{DE2BB61A-6DB5-4F3A-BEFE-E360EACD1911}"/>
    <cellStyle name="Comma 3 3 4 9 7 2 2 3" xfId="29965" xr:uid="{A53750D3-6C56-46A8-AFD3-08FBB8F715D8}"/>
    <cellStyle name="Comma 3 3 4 9 7 2 3" xfId="35478" xr:uid="{80EF9BBE-1AFE-4DB2-8470-5A9E189B91B4}"/>
    <cellStyle name="Comma 3 3 4 9 7 2 4" xfId="24713" xr:uid="{22093D7F-B18D-4996-ACE6-EDA73B1C499C}"/>
    <cellStyle name="Comma 3 3 4 9 7 3" xfId="5278" xr:uid="{1ECE3987-B66C-4D57-9726-D335C6DA5C5A}"/>
    <cellStyle name="Comma 3 3 4 9 7 3 2" xfId="51494" xr:uid="{DA43413D-2450-4236-801B-3207BC0D3AC6}"/>
    <cellStyle name="Comma 3 3 4 9 7 3 3" xfId="38104" xr:uid="{E6F78D81-FC02-4B2C-8FA9-6B18B93897A5}"/>
    <cellStyle name="Comma 3 3 4 9 7 3 4" xfId="27339" xr:uid="{CAE75911-A404-4D36-9B38-21EB408037AF}"/>
    <cellStyle name="Comma 3 3 4 9 7 4" xfId="10529" xr:uid="{9B39EEE3-7DA6-4A5A-A717-A863AF346049}"/>
    <cellStyle name="Comma 3 3 4 9 7 4 2" xfId="54120" xr:uid="{190B95B3-2F61-4640-B2F4-ACD8BC1D18FA}"/>
    <cellStyle name="Comma 3 3 4 9 7 4 3" xfId="40730" xr:uid="{8C2DA978-BF22-4E3F-AE75-123DF55B3202}"/>
    <cellStyle name="Comma 3 3 4 9 7 5" xfId="13155" xr:uid="{0DEF62D8-D2D2-47CE-862D-1327AD2BCBAE}"/>
    <cellStyle name="Comma 3 3 4 9 7 5 2" xfId="56745" xr:uid="{4343588A-1A3A-4F1D-BF47-71F34FF8285A}"/>
    <cellStyle name="Comma 3 3 4 9 7 5 3" xfId="43355" xr:uid="{97EF69AD-C7BD-4A6F-9C52-0C35EE270600}"/>
    <cellStyle name="Comma 3 3 4 9 7 6" xfId="16308" xr:uid="{4E956760-3C55-48BC-BEE0-1CCC75007093}"/>
    <cellStyle name="Comma 3 3 4 9 7 6 2" xfId="45981" xr:uid="{0CDD39D0-F1F0-49F1-B826-598A756E65A1}"/>
    <cellStyle name="Comma 3 3 4 9 7 7" xfId="59371" xr:uid="{CA02BD97-30BE-45A1-9C2D-A8CA41186BF1}"/>
    <cellStyle name="Comma 3 3 4 9 7 8" xfId="61998" xr:uid="{581E0CBF-7760-467E-8A49-0975B3972DFE}"/>
    <cellStyle name="Comma 3 3 4 9 7 9" xfId="32591" xr:uid="{9E8F393E-CD99-4F68-B676-DFCFCD18D088}"/>
    <cellStyle name="Comma 3 3 4 9 8" xfId="5539" xr:uid="{CC2BC68C-356B-45E5-9AB0-0F0BFBDC7C48}"/>
    <cellStyle name="Comma 3 3 4 9 8 2" xfId="17097" xr:uid="{531B1EA5-5D65-4345-AA19-80C33D9F9108}"/>
    <cellStyle name="Comma 3 3 4 9 8 2 2" xfId="46243" xr:uid="{1D55AE83-0434-4A9A-ACCA-9C6F5DF934B8}"/>
    <cellStyle name="Comma 3 3 4 9 8 2 3" xfId="27601" xr:uid="{0FDB3A0D-F8C4-4830-8155-CF82349EA16A}"/>
    <cellStyle name="Comma 3 3 4 9 8 3" xfId="13944" xr:uid="{0961D281-949C-4894-8300-49779F5686AC}"/>
    <cellStyle name="Comma 3 3 4 9 8 3 2" xfId="32853" xr:uid="{1ADAB8DE-7A14-4794-A4DA-461E0B50F722}"/>
    <cellStyle name="Comma 3 3 4 9 8 4" xfId="22349" xr:uid="{A4EC084F-1393-47E6-973D-B140E42DE3B5}"/>
    <cellStyle name="Comma 3 3 4 9 9" xfId="2914" xr:uid="{2B0AB9D4-1C9F-44C3-90C3-E87F833ACEE9}"/>
    <cellStyle name="Comma 3 3 4 9 9 2" xfId="16569" xr:uid="{5B7E21F5-6264-47F4-9EC9-2E9E416F23D1}"/>
    <cellStyle name="Comma 3 3 4 9 9 2 2" xfId="46504" xr:uid="{6125956F-B9C8-4C72-A23C-14906400E26F}"/>
    <cellStyle name="Comma 3 3 4 9 9 3" xfId="33114" xr:uid="{DA28F312-EC1E-471E-9FC7-2F57892EEF9C}"/>
    <cellStyle name="Comma 3 3 4 9 9 4" xfId="24975" xr:uid="{69F21F89-81B3-4173-B320-2A834EEEF332}"/>
    <cellStyle name="Comma 3 3 5" xfId="49" xr:uid="{00000000-0005-0000-0000-000099010000}"/>
    <cellStyle name="Comma 3 3 5 10" xfId="5303" xr:uid="{61A5E74A-D517-4B37-A347-91B6B9E45AFB}"/>
    <cellStyle name="Comma 3 3 5 10 2" xfId="16861" xr:uid="{B53DE862-AE76-497F-B97C-96ED57DC3F78}"/>
    <cellStyle name="Comma 3 3 5 10 2 2" xfId="46007" xr:uid="{474FEFAE-5AB1-423C-84C9-BE6E68B48FFC}"/>
    <cellStyle name="Comma 3 3 5 10 2 3" xfId="27365" xr:uid="{0C1206CF-A3F9-4C95-A0D5-FC829C04C567}"/>
    <cellStyle name="Comma 3 3 5 10 3" xfId="13708" xr:uid="{D0B49025-3114-4921-A747-872AC44874CE}"/>
    <cellStyle name="Comma 3 3 5 10 3 2" xfId="32617" xr:uid="{A14204FB-0819-45C9-9444-47C0B17B0014}"/>
    <cellStyle name="Comma 3 3 5 10 4" xfId="22113" xr:uid="{0ED89348-7336-4C9F-B57B-F983044BDDDE}"/>
    <cellStyle name="Comma 3 3 5 11" xfId="2678" xr:uid="{9A78AF43-BA44-41CD-B64A-D0FEFA36BF70}"/>
    <cellStyle name="Comma 3 3 5 11 2" xfId="16333" xr:uid="{3F4688F7-F776-4E88-B959-625EE256F81F}"/>
    <cellStyle name="Comma 3 3 5 11 2 2" xfId="46268" xr:uid="{633ADA0E-418F-4D4A-AD27-D48DC8505C5E}"/>
    <cellStyle name="Comma 3 3 5 11 3" xfId="32878" xr:uid="{92E03A54-D711-4BB2-99A2-65CB037192C4}"/>
    <cellStyle name="Comma 3 3 5 11 4" xfId="24739" xr:uid="{519FB64C-A6FD-4DC3-8583-F675B00DB3C2}"/>
    <cellStyle name="Comma 3 3 5 12" xfId="7929" xr:uid="{D20EF88C-86D7-44F9-8DE6-C12D0DBD1BCE}"/>
    <cellStyle name="Comma 3 3 5 12 2" xfId="48894" xr:uid="{839330A9-84C3-4792-8A1E-EC72F096B625}"/>
    <cellStyle name="Comma 3 3 5 12 3" xfId="35504" xr:uid="{4E8C81C8-D5FC-42EF-9BF8-D00EEE720155}"/>
    <cellStyle name="Comma 3 3 5 13" xfId="10555" xr:uid="{8E9ED9C0-01A8-42E4-A787-28F07198F692}"/>
    <cellStyle name="Comma 3 3 5 13 2" xfId="51520" xr:uid="{483C1D1C-3A69-43B0-B4C6-B1D1EDFE7C65}"/>
    <cellStyle name="Comma 3 3 5 13 3" xfId="38130" xr:uid="{28C15E67-99BD-4711-8C16-E0C435014D3D}"/>
    <cellStyle name="Comma 3 3 5 14" xfId="13180" xr:uid="{B64A8EE4-558A-48E0-9196-E86F4629E21A}"/>
    <cellStyle name="Comma 3 3 5 14 2" xfId="54145" xr:uid="{F205237D-9352-47E4-886C-09EE8B16C486}"/>
    <cellStyle name="Comma 3 3 5 14 3" xfId="40755" xr:uid="{6D538049-BEF0-497F-8F00-C0A171FE3F8D}"/>
    <cellStyle name="Comma 3 3 5 15" xfId="43381" xr:uid="{45E97598-AB9A-4B5A-9867-865EC024AC17}"/>
    <cellStyle name="Comma 3 3 5 16" xfId="56771" xr:uid="{E6B61000-C3FA-40A9-BBC7-FCBA7A6D257F}"/>
    <cellStyle name="Comma 3 3 5 17" xfId="59398" xr:uid="{CFE60949-7658-4524-AC1E-17BC5D9EC75C}"/>
    <cellStyle name="Comma 3 3 5 18" xfId="29991" xr:uid="{216DB334-D76E-4F9C-9768-2AB81F8A62E8}"/>
    <cellStyle name="Comma 3 3 5 19" xfId="19487" xr:uid="{393F9E6A-1E62-434C-A3D8-49B74BAADFB5}"/>
    <cellStyle name="Comma 3 3 5 2" xfId="155" xr:uid="{00000000-0005-0000-0000-00009A010000}"/>
    <cellStyle name="Comma 3 3 5 2 10" xfId="8035" xr:uid="{BB1F321B-963A-4103-AF3F-7B9B1CA032E8}"/>
    <cellStyle name="Comma 3 3 5 2 10 2" xfId="49000" xr:uid="{0FFDA916-D007-40CA-BCD4-114D6BC130AB}"/>
    <cellStyle name="Comma 3 3 5 2 10 3" xfId="35610" xr:uid="{0F1CB346-C7BA-4F43-8E20-7D30B74D6665}"/>
    <cellStyle name="Comma 3 3 5 2 11" xfId="10661" xr:uid="{1381C48B-8DA3-4136-B99D-08AF1972326E}"/>
    <cellStyle name="Comma 3 3 5 2 11 2" xfId="51626" xr:uid="{B89E24A9-4B03-4DDF-A052-F510BC093700}"/>
    <cellStyle name="Comma 3 3 5 2 11 3" xfId="38236" xr:uid="{E74836CA-80BA-4FB9-9860-368E58ACB8FF}"/>
    <cellStyle name="Comma 3 3 5 2 12" xfId="13286" xr:uid="{4D110FE8-AFAA-46D8-900A-3B5CC9CDDFA9}"/>
    <cellStyle name="Comma 3 3 5 2 12 2" xfId="54251" xr:uid="{908D43DB-2AEA-4B7C-9CE7-AFDEC6E705CB}"/>
    <cellStyle name="Comma 3 3 5 2 12 3" xfId="40861" xr:uid="{633FDCA2-0AB5-4A88-A4D6-2DBC32F935FC}"/>
    <cellStyle name="Comma 3 3 5 2 13" xfId="43487" xr:uid="{53E3AE15-2AB1-40E9-8EA7-BD6DA3A9EE3D}"/>
    <cellStyle name="Comma 3 3 5 2 14" xfId="56877" xr:uid="{D206F7BC-14EC-411A-8D65-FC3E174C4ADD}"/>
    <cellStyle name="Comma 3 3 5 2 15" xfId="59504" xr:uid="{8ED4942C-F2B9-46CE-9E66-A52F670FB12B}"/>
    <cellStyle name="Comma 3 3 5 2 16" xfId="30097" xr:uid="{38559CDA-4438-4E45-8486-72CB22AC83BD}"/>
    <cellStyle name="Comma 3 3 5 2 17" xfId="19593" xr:uid="{38B23E42-5DE0-4FBC-B7D0-FD1C50E35CBE}"/>
    <cellStyle name="Comma 3 3 5 2 2" xfId="416" xr:uid="{00000000-0005-0000-0000-00009B010000}"/>
    <cellStyle name="Comma 3 3 5 2 2 10" xfId="30357" xr:uid="{76850385-E4CB-4A18-956B-F57D949B8C54}"/>
    <cellStyle name="Comma 3 3 5 2 2 11" xfId="19853" xr:uid="{B6D0CF08-DDA5-464F-8051-854847639CD0}"/>
    <cellStyle name="Comma 3 3 5 2 2 2" xfId="1739" xr:uid="{7026440F-82D9-42E6-A55C-B446ECFC89AD}"/>
    <cellStyle name="Comma 3 3 5 2 2 2 10" xfId="21175" xr:uid="{DC4B1129-C3CB-4AFB-A3EF-1FD3CF50B3AD}"/>
    <cellStyle name="Comma 3 3 5 2 2 2 2" xfId="6991" xr:uid="{C5FB1B36-F46C-4016-9FC6-D85473F51DD2}"/>
    <cellStyle name="Comma 3 3 5 2 2 2 2 2" xfId="18549" xr:uid="{EDE079B7-9AAF-4712-AEE6-3BCB64D26F90}"/>
    <cellStyle name="Comma 3 3 5 2 2 2 2 2 2" xfId="47956" xr:uid="{F26A1978-D543-49D5-B88F-1FED2CFA6B11}"/>
    <cellStyle name="Comma 3 3 5 2 2 2 2 2 3" xfId="29053" xr:uid="{B886C1C0-D87B-4D7D-A533-6B9C3CE95328}"/>
    <cellStyle name="Comma 3 3 5 2 2 2 2 3" xfId="34566" xr:uid="{FFEEABF5-C0BD-408E-8F56-77BBC2A13148}"/>
    <cellStyle name="Comma 3 3 5 2 2 2 2 4" xfId="23801" xr:uid="{D9691816-57B6-48FE-9A53-6ADF4074C446}"/>
    <cellStyle name="Comma 3 3 5 2 2 2 3" xfId="4366" xr:uid="{46F0999E-4E04-4DF5-A48A-BEA7B76BE64E}"/>
    <cellStyle name="Comma 3 3 5 2 2 2 3 2" xfId="50582" xr:uid="{532E7781-E2D3-4E1A-9890-E7F770A40D3B}"/>
    <cellStyle name="Comma 3 3 5 2 2 2 3 3" xfId="37192" xr:uid="{8A6AE5F7-2BAA-4201-93D1-7BB29A083E51}"/>
    <cellStyle name="Comma 3 3 5 2 2 2 3 4" xfId="26427" xr:uid="{3B91EBDC-5738-4572-AE19-54021F6E9576}"/>
    <cellStyle name="Comma 3 3 5 2 2 2 4" xfId="9617" xr:uid="{9B6A7361-6EB6-4E22-9F16-D69EDF3213B4}"/>
    <cellStyle name="Comma 3 3 5 2 2 2 4 2" xfId="53208" xr:uid="{940ADDAB-18BF-4DCC-BD76-5FE702022367}"/>
    <cellStyle name="Comma 3 3 5 2 2 2 4 3" xfId="39818" xr:uid="{B281DC3F-83AF-4A37-8022-3C8C8EAA5D48}"/>
    <cellStyle name="Comma 3 3 5 2 2 2 5" xfId="12243" xr:uid="{DE2C73CD-1B23-4ECB-910C-6F50E7E49B79}"/>
    <cellStyle name="Comma 3 3 5 2 2 2 5 2" xfId="55833" xr:uid="{7FDB33D8-DC14-4F34-AE3F-56D4D77A464A}"/>
    <cellStyle name="Comma 3 3 5 2 2 2 5 3" xfId="42443" xr:uid="{90339619-AE16-4362-A7A7-251F48A27AE3}"/>
    <cellStyle name="Comma 3 3 5 2 2 2 6" xfId="15396" xr:uid="{3EB33039-D3A6-4A13-A61B-3B3057D66C77}"/>
    <cellStyle name="Comma 3 3 5 2 2 2 6 2" xfId="45069" xr:uid="{6EA17E83-18CD-4C8B-9D3E-1C8A528B3FA9}"/>
    <cellStyle name="Comma 3 3 5 2 2 2 7" xfId="58459" xr:uid="{A47F7861-0AEA-4705-9CFF-2593F632E221}"/>
    <cellStyle name="Comma 3 3 5 2 2 2 8" xfId="61086" xr:uid="{ED0CC2DC-81DD-440E-9308-4EBF6EB05A22}"/>
    <cellStyle name="Comma 3 3 5 2 2 2 9" xfId="31679" xr:uid="{F898613A-372D-4C08-A7C3-8B37B9F1C3CC}"/>
    <cellStyle name="Comma 3 3 5 2 2 3" xfId="5669" xr:uid="{0E76996D-6734-4449-9D97-12F41695792A}"/>
    <cellStyle name="Comma 3 3 5 2 2 3 2" xfId="17227" xr:uid="{DD66BF5E-2565-46DF-A8A4-9BDFEF05B4C0}"/>
    <cellStyle name="Comma 3 3 5 2 2 3 2 2" xfId="46634" xr:uid="{AB0B654C-7E0A-490A-B1A4-B0FFF109BF3B}"/>
    <cellStyle name="Comma 3 3 5 2 2 3 2 3" xfId="27731" xr:uid="{7ADF422F-FDD0-4B2D-A88D-89D544112C4B}"/>
    <cellStyle name="Comma 3 3 5 2 2 3 3" xfId="14074" xr:uid="{113BB4F1-3277-4026-9678-E2A6BD5BD06B}"/>
    <cellStyle name="Comma 3 3 5 2 2 3 3 2" xfId="33244" xr:uid="{25A9C315-4D51-40A0-A63C-6E569CCA332C}"/>
    <cellStyle name="Comma 3 3 5 2 2 3 4" xfId="22479" xr:uid="{FA5DD5B5-1796-44D9-9DC8-6FFD22677EE1}"/>
    <cellStyle name="Comma 3 3 5 2 2 4" xfId="3044" xr:uid="{E7DC3FC1-9B21-4E0D-BA20-14707F6AE1E2}"/>
    <cellStyle name="Comma 3 3 5 2 2 4 2" xfId="16699" xr:uid="{4B7D3D11-0A41-438A-A59E-90170CA3664C}"/>
    <cellStyle name="Comma 3 3 5 2 2 4 2 2" xfId="49260" xr:uid="{E5FD039F-91DE-41FF-8F93-80E568432D9B}"/>
    <cellStyle name="Comma 3 3 5 2 2 4 3" xfId="35870" xr:uid="{1555D50C-3E3F-4B1F-8318-87E995BA2593}"/>
    <cellStyle name="Comma 3 3 5 2 2 4 4" xfId="25105" xr:uid="{58CE89E8-49B2-4883-9280-D7437DD307D1}"/>
    <cellStyle name="Comma 3 3 5 2 2 5" xfId="8295" xr:uid="{B8326F20-1824-4708-8E02-850B7C0BA28F}"/>
    <cellStyle name="Comma 3 3 5 2 2 5 2" xfId="51886" xr:uid="{7EDAEBEC-68CA-406E-9A8B-714254BBD53D}"/>
    <cellStyle name="Comma 3 3 5 2 2 5 3" xfId="38496" xr:uid="{B71F82F9-313C-4124-ADDC-1788CB599A1F}"/>
    <cellStyle name="Comma 3 3 5 2 2 6" xfId="10921" xr:uid="{9B730A2D-559E-45D7-9254-C179BB1DAFBC}"/>
    <cellStyle name="Comma 3 3 5 2 2 6 2" xfId="54511" xr:uid="{F8BB1255-0283-4AF6-8147-913CA52472E9}"/>
    <cellStyle name="Comma 3 3 5 2 2 6 3" xfId="41121" xr:uid="{87EF21B7-4B39-48CD-BAB1-EEFE112ADA99}"/>
    <cellStyle name="Comma 3 3 5 2 2 7" xfId="13546" xr:uid="{6E9C1599-59D1-4284-A2DD-B50E927953DA}"/>
    <cellStyle name="Comma 3 3 5 2 2 7 2" xfId="43747" xr:uid="{1CC9026A-76FE-4947-B1C9-2D7C50668D9E}"/>
    <cellStyle name="Comma 3 3 5 2 2 8" xfId="57137" xr:uid="{47B86727-E7F8-43B8-AEB1-6B888BF3FC63}"/>
    <cellStyle name="Comma 3 3 5 2 2 9" xfId="59764" xr:uid="{7B759428-35E2-4483-A33E-17EDF83C0F05}"/>
    <cellStyle name="Comma 3 3 5 2 3" xfId="676" xr:uid="{00000000-0005-0000-0000-00009C010000}"/>
    <cellStyle name="Comma 3 3 5 2 3 10" xfId="30617" xr:uid="{0913FF53-D15C-4FA5-965C-A88DFEC639E5}"/>
    <cellStyle name="Comma 3 3 5 2 3 11" xfId="20113" xr:uid="{B7E1F5B1-46F6-4A57-82EF-5037FA6F5F75}"/>
    <cellStyle name="Comma 3 3 5 2 3 2" xfId="1999" xr:uid="{D7398E94-2897-4BDB-8925-18F7378B4A0A}"/>
    <cellStyle name="Comma 3 3 5 2 3 2 10" xfId="21435" xr:uid="{B31C1747-B134-4AC1-A3AD-620A1DE4D065}"/>
    <cellStyle name="Comma 3 3 5 2 3 2 2" xfId="7251" xr:uid="{CB9DC6FA-2126-403E-9D47-767586951D44}"/>
    <cellStyle name="Comma 3 3 5 2 3 2 2 2" xfId="18809" xr:uid="{88AA0307-EC1C-40CC-BFE8-2AA9BF54C23C}"/>
    <cellStyle name="Comma 3 3 5 2 3 2 2 2 2" xfId="48216" xr:uid="{C0CDACFF-00A8-4E3E-AB4D-C76A98B344E6}"/>
    <cellStyle name="Comma 3 3 5 2 3 2 2 2 3" xfId="29313" xr:uid="{37837A76-7083-4CE8-9712-B54EA9E1AD9C}"/>
    <cellStyle name="Comma 3 3 5 2 3 2 2 3" xfId="34826" xr:uid="{ED91B2DA-E8AD-430F-B053-8E22F1287463}"/>
    <cellStyle name="Comma 3 3 5 2 3 2 2 4" xfId="24061" xr:uid="{C862AFD9-BBBB-4CED-A179-C65EBC13BBCE}"/>
    <cellStyle name="Comma 3 3 5 2 3 2 3" xfId="4626" xr:uid="{D73961FD-DFAC-4BBF-AAD3-5C77D90C215A}"/>
    <cellStyle name="Comma 3 3 5 2 3 2 3 2" xfId="50842" xr:uid="{97CB9572-29A3-4E94-92C0-471968381EBA}"/>
    <cellStyle name="Comma 3 3 5 2 3 2 3 3" xfId="37452" xr:uid="{B5B6A874-1238-44F1-9C60-DE913C12291E}"/>
    <cellStyle name="Comma 3 3 5 2 3 2 3 4" xfId="26687" xr:uid="{4640F31B-5899-4935-AF21-C47E9E1E9D0D}"/>
    <cellStyle name="Comma 3 3 5 2 3 2 4" xfId="9877" xr:uid="{07ED09D0-8C3E-4EA3-8027-186A34691516}"/>
    <cellStyle name="Comma 3 3 5 2 3 2 4 2" xfId="53468" xr:uid="{3544AA5A-8D4E-4A31-B915-913B769B3109}"/>
    <cellStyle name="Comma 3 3 5 2 3 2 4 3" xfId="40078" xr:uid="{D2FADBA7-6D62-4A43-8508-41925ABF0B0C}"/>
    <cellStyle name="Comma 3 3 5 2 3 2 5" xfId="12503" xr:uid="{78F07270-06E3-4F8B-9BB4-64DB701C5B02}"/>
    <cellStyle name="Comma 3 3 5 2 3 2 5 2" xfId="56093" xr:uid="{5A55E636-D085-4CB0-A969-E97CDAB34925}"/>
    <cellStyle name="Comma 3 3 5 2 3 2 5 3" xfId="42703" xr:uid="{DB0A58E4-AA3F-4C24-A56E-E1E4DDC6D17F}"/>
    <cellStyle name="Comma 3 3 5 2 3 2 6" xfId="15656" xr:uid="{8D93B719-1E59-40DD-A6F3-177971F6BBBF}"/>
    <cellStyle name="Comma 3 3 5 2 3 2 6 2" xfId="45329" xr:uid="{AC75BFC4-3356-4E15-9DFE-C131461301AF}"/>
    <cellStyle name="Comma 3 3 5 2 3 2 7" xfId="58719" xr:uid="{B9768D2F-A717-4741-98DC-28E8FE4787F5}"/>
    <cellStyle name="Comma 3 3 5 2 3 2 8" xfId="61346" xr:uid="{3D49CAC4-40CF-4BD5-8BFC-FD7E48CFAA91}"/>
    <cellStyle name="Comma 3 3 5 2 3 2 9" xfId="31939" xr:uid="{A71E0A2D-12F2-4C15-9122-9231624FDCE9}"/>
    <cellStyle name="Comma 3 3 5 2 3 3" xfId="5929" xr:uid="{E12EB61B-5828-4E1A-9D6B-7E3AE6B743CB}"/>
    <cellStyle name="Comma 3 3 5 2 3 3 2" xfId="17487" xr:uid="{7FAB391A-9638-4ACB-91C5-3072C5BA91A8}"/>
    <cellStyle name="Comma 3 3 5 2 3 3 2 2" xfId="46894" xr:uid="{3249F853-F430-4AFA-AD3D-DFBAA28E1A8C}"/>
    <cellStyle name="Comma 3 3 5 2 3 3 2 3" xfId="27991" xr:uid="{DFAB3B44-E24A-4314-AE9D-1AB91B6B06DA}"/>
    <cellStyle name="Comma 3 3 5 2 3 3 3" xfId="33504" xr:uid="{AB54E506-91AE-4E83-97AE-630B8A69DA18}"/>
    <cellStyle name="Comma 3 3 5 2 3 3 4" xfId="22739" xr:uid="{AFC4F238-21D8-4ED3-A629-3C42028A74C4}"/>
    <cellStyle name="Comma 3 3 5 2 3 4" xfId="3304" xr:uid="{544F80B4-5088-4CF8-9513-E9C7BDCE303F}"/>
    <cellStyle name="Comma 3 3 5 2 3 4 2" xfId="49520" xr:uid="{3228EC1C-E99A-4DC7-B6E3-68E403AD3BB5}"/>
    <cellStyle name="Comma 3 3 5 2 3 4 3" xfId="36130" xr:uid="{B5A45C43-3910-48B4-93E3-7235F7489BB5}"/>
    <cellStyle name="Comma 3 3 5 2 3 4 4" xfId="25365" xr:uid="{A882E420-EA6A-43F5-B65F-F3D5EB62F6A1}"/>
    <cellStyle name="Comma 3 3 5 2 3 5" xfId="8555" xr:uid="{0726E11C-83B9-41EF-A33D-393DD29806D5}"/>
    <cellStyle name="Comma 3 3 5 2 3 5 2" xfId="52146" xr:uid="{7B941452-C11E-4677-835D-C7600E73610D}"/>
    <cellStyle name="Comma 3 3 5 2 3 5 3" xfId="38756" xr:uid="{823CF9C3-BAD7-4F75-A638-A3144149F321}"/>
    <cellStyle name="Comma 3 3 5 2 3 6" xfId="11181" xr:uid="{A054072F-42C0-4240-A5CB-B531F40E1051}"/>
    <cellStyle name="Comma 3 3 5 2 3 6 2" xfId="54771" xr:uid="{4D9E3629-F858-470E-9D90-81ED8C4B9E37}"/>
    <cellStyle name="Comma 3 3 5 2 3 6 3" xfId="41381" xr:uid="{BDEA84BE-3ECC-4FE2-9E0B-C5944FFEDDCD}"/>
    <cellStyle name="Comma 3 3 5 2 3 7" xfId="14334" xr:uid="{36AB7EA1-3438-4D44-8EF4-B158E5827854}"/>
    <cellStyle name="Comma 3 3 5 2 3 7 2" xfId="44007" xr:uid="{06220928-033A-4917-A7C2-33328ED9C104}"/>
    <cellStyle name="Comma 3 3 5 2 3 8" xfId="57397" xr:uid="{DE46E22E-E70A-4479-9383-9E0BA824A281}"/>
    <cellStyle name="Comma 3 3 5 2 3 9" xfId="60024" xr:uid="{1F276BEE-E7D2-4E85-8E2C-97FD379D1A32}"/>
    <cellStyle name="Comma 3 3 5 2 4" xfId="936" xr:uid="{00000000-0005-0000-0000-00009D010000}"/>
    <cellStyle name="Comma 3 3 5 2 4 10" xfId="30877" xr:uid="{6171680C-A0AB-4926-84A8-10F733C4AE46}"/>
    <cellStyle name="Comma 3 3 5 2 4 11" xfId="20373" xr:uid="{2BDDB300-8BAF-4324-B09B-E867968B270A}"/>
    <cellStyle name="Comma 3 3 5 2 4 2" xfId="2259" xr:uid="{5350FD64-678E-43D5-938B-EEAA304F4E9A}"/>
    <cellStyle name="Comma 3 3 5 2 4 2 10" xfId="21695" xr:uid="{6F67874B-A4BB-4940-BA27-0AC087D10695}"/>
    <cellStyle name="Comma 3 3 5 2 4 2 2" xfId="7511" xr:uid="{C0528319-4796-48A6-AAB6-2675A073F542}"/>
    <cellStyle name="Comma 3 3 5 2 4 2 2 2" xfId="19069" xr:uid="{D03A1F4C-0635-4A8D-84E5-57C4F2BE5D40}"/>
    <cellStyle name="Comma 3 3 5 2 4 2 2 2 2" xfId="48476" xr:uid="{2EA00D64-E5BB-4B61-8403-D7ED7F1DC0A5}"/>
    <cellStyle name="Comma 3 3 5 2 4 2 2 2 3" xfId="29573" xr:uid="{0380A16F-83A0-45BA-9442-6C92FF2C58F9}"/>
    <cellStyle name="Comma 3 3 5 2 4 2 2 3" xfId="35086" xr:uid="{D5E100E0-30F5-45E5-9815-56A77861E98B}"/>
    <cellStyle name="Comma 3 3 5 2 4 2 2 4" xfId="24321" xr:uid="{2E09F684-786C-4133-BBCB-51BAAC0CF669}"/>
    <cellStyle name="Comma 3 3 5 2 4 2 3" xfId="4886" xr:uid="{DD6B73F9-E479-4DE8-99DD-96573F3AE467}"/>
    <cellStyle name="Comma 3 3 5 2 4 2 3 2" xfId="51102" xr:uid="{F4329901-C6E1-486D-957B-5F77C4A59B20}"/>
    <cellStyle name="Comma 3 3 5 2 4 2 3 3" xfId="37712" xr:uid="{E4D892BA-4833-4B6E-8D1E-4A315BC1712D}"/>
    <cellStyle name="Comma 3 3 5 2 4 2 3 4" xfId="26947" xr:uid="{DE978A66-AB08-48DF-B073-E1DDC732C90A}"/>
    <cellStyle name="Comma 3 3 5 2 4 2 4" xfId="10137" xr:uid="{FEC84CEE-38A4-4226-8CD8-A50D37A0974E}"/>
    <cellStyle name="Comma 3 3 5 2 4 2 4 2" xfId="53728" xr:uid="{A8452D01-FA39-412B-ADC1-1B53AD859151}"/>
    <cellStyle name="Comma 3 3 5 2 4 2 4 3" xfId="40338" xr:uid="{3D54F13C-46FB-4AAE-A56B-4D23F1359B20}"/>
    <cellStyle name="Comma 3 3 5 2 4 2 5" xfId="12763" xr:uid="{4B1E21DC-6A54-458C-91D8-76A56796587D}"/>
    <cellStyle name="Comma 3 3 5 2 4 2 5 2" xfId="56353" xr:uid="{2861176D-ED3F-4DBE-B5E5-AC22035370B5}"/>
    <cellStyle name="Comma 3 3 5 2 4 2 5 3" xfId="42963" xr:uid="{965D2C73-D72E-4C54-BF13-EEE206F6F7E4}"/>
    <cellStyle name="Comma 3 3 5 2 4 2 6" xfId="15916" xr:uid="{0D2CD6E8-D9E4-4C3F-92CD-7A89FDB64F8D}"/>
    <cellStyle name="Comma 3 3 5 2 4 2 6 2" xfId="45589" xr:uid="{CF2550FE-42E3-4AD6-8FA6-54D29B979560}"/>
    <cellStyle name="Comma 3 3 5 2 4 2 7" xfId="58979" xr:uid="{37BF1000-4C8E-47C5-86FE-EB0FFB6A210A}"/>
    <cellStyle name="Comma 3 3 5 2 4 2 8" xfId="61606" xr:uid="{2E14BF1D-F08E-4CCC-9F71-8C1DAB917808}"/>
    <cellStyle name="Comma 3 3 5 2 4 2 9" xfId="32199" xr:uid="{584A0BD5-AF4B-4D11-9074-1656AD5D0C9D}"/>
    <cellStyle name="Comma 3 3 5 2 4 3" xfId="6189" xr:uid="{D0EE3186-77FA-4064-ABD9-281082C18485}"/>
    <cellStyle name="Comma 3 3 5 2 4 3 2" xfId="17747" xr:uid="{7DB2CF0C-FA9C-4638-8A3B-99CE876D1E42}"/>
    <cellStyle name="Comma 3 3 5 2 4 3 2 2" xfId="47154" xr:uid="{22155185-8DDA-4C7D-93FA-C4003FFBE3E7}"/>
    <cellStyle name="Comma 3 3 5 2 4 3 2 3" xfId="28251" xr:uid="{A70DA43B-BA33-41DC-9963-A67EB7DAB4F6}"/>
    <cellStyle name="Comma 3 3 5 2 4 3 3" xfId="33764" xr:uid="{5232C471-5D09-45EA-919D-6C08BD7A3BD2}"/>
    <cellStyle name="Comma 3 3 5 2 4 3 4" xfId="22999" xr:uid="{85562310-441C-4126-890E-ABBA8533D456}"/>
    <cellStyle name="Comma 3 3 5 2 4 4" xfId="3564" xr:uid="{B1E77130-6440-409A-9946-ECC2E89D44D0}"/>
    <cellStyle name="Comma 3 3 5 2 4 4 2" xfId="49780" xr:uid="{E843D4EA-34C4-42B6-858F-D6C8E5D19C4E}"/>
    <cellStyle name="Comma 3 3 5 2 4 4 3" xfId="36390" xr:uid="{B0901FC0-2530-44B0-81F7-63B4646E05C7}"/>
    <cellStyle name="Comma 3 3 5 2 4 4 4" xfId="25625" xr:uid="{6F3D563F-A867-4235-99CB-7BF2858458E3}"/>
    <cellStyle name="Comma 3 3 5 2 4 5" xfId="8815" xr:uid="{658D2983-BCC2-4EFE-9E3F-119CD2CA3157}"/>
    <cellStyle name="Comma 3 3 5 2 4 5 2" xfId="52406" xr:uid="{130969CD-4C98-451C-AD70-FA854259BB82}"/>
    <cellStyle name="Comma 3 3 5 2 4 5 3" xfId="39016" xr:uid="{7C46AA41-CDAD-4AF5-8720-FBE96E7139A4}"/>
    <cellStyle name="Comma 3 3 5 2 4 6" xfId="11441" xr:uid="{20EFE18A-AB5A-4DE2-AC5E-25BA6E78ED43}"/>
    <cellStyle name="Comma 3 3 5 2 4 6 2" xfId="55031" xr:uid="{A1570C5A-0560-48F2-AD64-7C841F3A0984}"/>
    <cellStyle name="Comma 3 3 5 2 4 6 3" xfId="41641" xr:uid="{3F3A9798-D4BB-4FA4-B57F-85BE1DD84515}"/>
    <cellStyle name="Comma 3 3 5 2 4 7" xfId="14594" xr:uid="{F4C0949B-9FF0-4DA9-97D5-03407858F561}"/>
    <cellStyle name="Comma 3 3 5 2 4 7 2" xfId="44267" xr:uid="{F206ED09-E256-41FF-83D6-DD028AE64FFA}"/>
    <cellStyle name="Comma 3 3 5 2 4 8" xfId="57657" xr:uid="{97A88A54-7916-404A-9554-DDFE3A2345CB}"/>
    <cellStyle name="Comma 3 3 5 2 4 9" xfId="60284" xr:uid="{E9B8D27A-8292-4DE0-9546-4FB6ACE68F3A}"/>
    <cellStyle name="Comma 3 3 5 2 5" xfId="1216" xr:uid="{AEE3BE08-ECEE-4C32-AADC-FCB2626ED174}"/>
    <cellStyle name="Comma 3 3 5 2 5 10" xfId="20653" xr:uid="{E88881C7-1F9F-4814-BDF7-833D9BFD4D76}"/>
    <cellStyle name="Comma 3 3 5 2 5 2" xfId="6469" xr:uid="{E9D14C90-C3F1-4FD1-BB44-D3E25160590B}"/>
    <cellStyle name="Comma 3 3 5 2 5 2 2" xfId="18027" xr:uid="{F2164E9D-49B1-49C5-AFF4-1CA83AFA4594}"/>
    <cellStyle name="Comma 3 3 5 2 5 2 2 2" xfId="47434" xr:uid="{E9884CFE-391D-4F16-8937-977F54FFF467}"/>
    <cellStyle name="Comma 3 3 5 2 5 2 2 3" xfId="28531" xr:uid="{6E1EA450-AA9B-435F-A77E-5958551AFF9C}"/>
    <cellStyle name="Comma 3 3 5 2 5 2 3" xfId="34044" xr:uid="{CAF266AC-2F52-4B9F-8E55-5D825E7EC259}"/>
    <cellStyle name="Comma 3 3 5 2 5 2 4" xfId="23279" xr:uid="{2D978ECC-4EF4-4B36-860B-F4F121FBE257}"/>
    <cellStyle name="Comma 3 3 5 2 5 3" xfId="3844" xr:uid="{425351D8-9E7E-4C79-8EEA-0CED0B935059}"/>
    <cellStyle name="Comma 3 3 5 2 5 3 2" xfId="50060" xr:uid="{3F3D17C1-68EE-457A-987C-0D4FD98ADC71}"/>
    <cellStyle name="Comma 3 3 5 2 5 3 3" xfId="36670" xr:uid="{6668BCAF-6004-452D-A819-072AABCB0CB4}"/>
    <cellStyle name="Comma 3 3 5 2 5 3 4" xfId="25905" xr:uid="{32D89303-74FD-44F0-A38F-44B82DB75D67}"/>
    <cellStyle name="Comma 3 3 5 2 5 4" xfId="9095" xr:uid="{B092126D-53CA-4AF3-AF42-F7C46CA8992D}"/>
    <cellStyle name="Comma 3 3 5 2 5 4 2" xfId="52686" xr:uid="{903B7251-F725-456E-AEE8-7AA07D47AE4F}"/>
    <cellStyle name="Comma 3 3 5 2 5 4 3" xfId="39296" xr:uid="{EFA1A07C-194F-436D-A99E-5498A4C38480}"/>
    <cellStyle name="Comma 3 3 5 2 5 5" xfId="11721" xr:uid="{DD2E3DDA-EA8E-492D-B2B1-AB8A40FC44B6}"/>
    <cellStyle name="Comma 3 3 5 2 5 5 2" xfId="55311" xr:uid="{615755AC-93B0-4BD1-9D5C-806A1E98BD85}"/>
    <cellStyle name="Comma 3 3 5 2 5 5 3" xfId="41921" xr:uid="{896EBEE4-019C-43B8-A83E-79EC6CF21BCC}"/>
    <cellStyle name="Comma 3 3 5 2 5 6" xfId="14874" xr:uid="{6C426A8B-F50D-4136-B6BA-D0B39D97595B}"/>
    <cellStyle name="Comma 3 3 5 2 5 6 2" xfId="44547" xr:uid="{7875BB4A-223A-4DBF-A70D-EE3F35B2CCEB}"/>
    <cellStyle name="Comma 3 3 5 2 5 7" xfId="57937" xr:uid="{4CD481E8-B3B0-47F2-94E8-C940A93897A1}"/>
    <cellStyle name="Comma 3 3 5 2 5 8" xfId="60564" xr:uid="{3AAEFF71-9075-49D7-86EE-E75B79D82F24}"/>
    <cellStyle name="Comma 3 3 5 2 5 9" xfId="31157" xr:uid="{608D4A00-FB03-4352-9890-28916BC99B6A}"/>
    <cellStyle name="Comma 3 3 5 2 6" xfId="1479" xr:uid="{51EBA482-3436-426B-A03F-C9DC69901C0D}"/>
    <cellStyle name="Comma 3 3 5 2 6 10" xfId="20915" xr:uid="{D74FAF28-2A30-490C-A415-969CCB067B27}"/>
    <cellStyle name="Comma 3 3 5 2 6 2" xfId="6731" xr:uid="{8AC080FA-CF2C-4C71-9953-991429DF220A}"/>
    <cellStyle name="Comma 3 3 5 2 6 2 2" xfId="18289" xr:uid="{5782EEEF-1DC5-4AEE-B55A-8BD569E1CDB6}"/>
    <cellStyle name="Comma 3 3 5 2 6 2 2 2" xfId="47696" xr:uid="{4442D1B2-21A3-46D7-8DC2-7427905F2AB1}"/>
    <cellStyle name="Comma 3 3 5 2 6 2 2 3" xfId="28793" xr:uid="{64C0C446-7BC7-48B2-9C2E-7E98C989C5B4}"/>
    <cellStyle name="Comma 3 3 5 2 6 2 3" xfId="34306" xr:uid="{70F8B414-6A46-454F-93A1-DD8D70F17395}"/>
    <cellStyle name="Comma 3 3 5 2 6 2 4" xfId="23541" xr:uid="{63F23EB5-746E-4CB2-AFE9-6B55D813A3DA}"/>
    <cellStyle name="Comma 3 3 5 2 6 3" xfId="4106" xr:uid="{4BFC6C4D-B96E-44A7-97B9-402E8CE63A45}"/>
    <cellStyle name="Comma 3 3 5 2 6 3 2" xfId="50322" xr:uid="{925EDA77-A165-4EDA-9A94-C4449801A2EE}"/>
    <cellStyle name="Comma 3 3 5 2 6 3 3" xfId="36932" xr:uid="{FBA53650-6EEA-4704-B447-A1320A4817EE}"/>
    <cellStyle name="Comma 3 3 5 2 6 3 4" xfId="26167" xr:uid="{109CE201-D1B0-4727-8D78-8D60AAE510A5}"/>
    <cellStyle name="Comma 3 3 5 2 6 4" xfId="9357" xr:uid="{7DA58AF2-0B58-40D1-8445-921E12F471DB}"/>
    <cellStyle name="Comma 3 3 5 2 6 4 2" xfId="52948" xr:uid="{130429A3-474E-4BE4-98B4-5B746031829A}"/>
    <cellStyle name="Comma 3 3 5 2 6 4 3" xfId="39558" xr:uid="{FFEB2A30-4DA8-4651-B086-783E8FF1ABB8}"/>
    <cellStyle name="Comma 3 3 5 2 6 5" xfId="11983" xr:uid="{1FCACEA0-FC89-4309-94A4-2B4235D94151}"/>
    <cellStyle name="Comma 3 3 5 2 6 5 2" xfId="55573" xr:uid="{9A3E71B1-1CEE-48F1-ABA2-498BD2FD0AD6}"/>
    <cellStyle name="Comma 3 3 5 2 6 5 3" xfId="42183" xr:uid="{528A5A28-DB18-43AD-B718-5DAE8FA8658B}"/>
    <cellStyle name="Comma 3 3 5 2 6 6" xfId="15136" xr:uid="{B126002C-D4B7-4450-9C14-8EC1F841419B}"/>
    <cellStyle name="Comma 3 3 5 2 6 6 2" xfId="44809" xr:uid="{FF677ADD-0EC8-44CE-800A-492776568AA2}"/>
    <cellStyle name="Comma 3 3 5 2 6 7" xfId="58199" xr:uid="{CDDF4E95-D14C-4A8A-92C3-0D83A09458C7}"/>
    <cellStyle name="Comma 3 3 5 2 6 8" xfId="60826" xr:uid="{42559D1A-70F2-49FC-BAE0-6C1E9E1E8187}"/>
    <cellStyle name="Comma 3 3 5 2 6 9" xfId="31419" xr:uid="{FEFE9AC7-EAAD-4CC3-90A1-285E54BDA351}"/>
    <cellStyle name="Comma 3 3 5 2 7" xfId="2522" xr:uid="{D6EA4BE2-BD3B-49FA-B286-3409C6375D40}"/>
    <cellStyle name="Comma 3 3 5 2 7 10" xfId="21957" xr:uid="{8DBBC552-5EC2-45F4-8587-A53BDFEFDB6D}"/>
    <cellStyle name="Comma 3 3 5 2 7 2" xfId="7773" xr:uid="{8F38C207-3F1A-4803-B225-25E1C564E35D}"/>
    <cellStyle name="Comma 3 3 5 2 7 2 2" xfId="19331" xr:uid="{F77A9779-348E-4350-AAC6-8DD9B602C649}"/>
    <cellStyle name="Comma 3 3 5 2 7 2 2 2" xfId="48738" xr:uid="{09D07A6B-2BF6-4E3A-A77C-88B8B46EF302}"/>
    <cellStyle name="Comma 3 3 5 2 7 2 2 3" xfId="29835" xr:uid="{F55EFF47-DE9F-4229-A744-04874E73851B}"/>
    <cellStyle name="Comma 3 3 5 2 7 2 3" xfId="35348" xr:uid="{2EDC7EAC-352D-4086-B3D7-7D28D5422182}"/>
    <cellStyle name="Comma 3 3 5 2 7 2 4" xfId="24583" xr:uid="{560B076D-D106-4788-BBB3-280FDAD53ECE}"/>
    <cellStyle name="Comma 3 3 5 2 7 3" xfId="5148" xr:uid="{AE6B572A-9B09-488F-8E08-E0F426941F36}"/>
    <cellStyle name="Comma 3 3 5 2 7 3 2" xfId="51364" xr:uid="{9F6FB572-7494-42F3-AC3B-07F0AD897F54}"/>
    <cellStyle name="Comma 3 3 5 2 7 3 3" xfId="37974" xr:uid="{1923CEC6-CC00-4438-8790-43BFDBA97E3D}"/>
    <cellStyle name="Comma 3 3 5 2 7 3 4" xfId="27209" xr:uid="{42C706C1-C8A3-4325-BED1-7522D8F28018}"/>
    <cellStyle name="Comma 3 3 5 2 7 4" xfId="10399" xr:uid="{174DDCF1-A159-465F-BAA6-E433ABD2D4C4}"/>
    <cellStyle name="Comma 3 3 5 2 7 4 2" xfId="53990" xr:uid="{5171AC97-FBA5-48B1-9F5D-AB271E48B3CB}"/>
    <cellStyle name="Comma 3 3 5 2 7 4 3" xfId="40600" xr:uid="{44BCEC17-2708-40CC-9525-72472E39FFDF}"/>
    <cellStyle name="Comma 3 3 5 2 7 5" xfId="13025" xr:uid="{EA04D556-9357-4F10-8CB4-B42CCCB5B75A}"/>
    <cellStyle name="Comma 3 3 5 2 7 5 2" xfId="56615" xr:uid="{91FC4A4E-B3A3-43A5-8898-E3B0011ED203}"/>
    <cellStyle name="Comma 3 3 5 2 7 5 3" xfId="43225" xr:uid="{81223832-6763-46EC-A625-2A84079BAB48}"/>
    <cellStyle name="Comma 3 3 5 2 7 6" xfId="16178" xr:uid="{D80263AE-127C-4014-9788-A8F8A7657F1F}"/>
    <cellStyle name="Comma 3 3 5 2 7 6 2" xfId="45851" xr:uid="{8A6DC4E0-8931-4E4B-91DC-727535C78C74}"/>
    <cellStyle name="Comma 3 3 5 2 7 7" xfId="59241" xr:uid="{08D53E4C-E0F6-49E4-88F6-AA7CCDE82ECF}"/>
    <cellStyle name="Comma 3 3 5 2 7 8" xfId="61868" xr:uid="{06B0625C-9284-4D8A-A7D7-7ADBB62BF749}"/>
    <cellStyle name="Comma 3 3 5 2 7 9" xfId="32461" xr:uid="{77CD5486-1209-4A76-A9D4-AE2EA82FC57C}"/>
    <cellStyle name="Comma 3 3 5 2 8" xfId="5409" xr:uid="{AB20FF27-1E6E-4F38-B848-2B1B0BB6584C}"/>
    <cellStyle name="Comma 3 3 5 2 8 2" xfId="16967" xr:uid="{13CFD298-41AC-412E-A4EC-7AD0E43C2239}"/>
    <cellStyle name="Comma 3 3 5 2 8 2 2" xfId="46113" xr:uid="{1636AB8F-87C2-4881-84D5-5A3C1216BFF2}"/>
    <cellStyle name="Comma 3 3 5 2 8 2 3" xfId="27471" xr:uid="{8FCF9C3D-DC8E-423D-BCC2-716B328B1D92}"/>
    <cellStyle name="Comma 3 3 5 2 8 3" xfId="13814" xr:uid="{D4289CCC-00A9-42C2-95FB-67223BD1EC3E}"/>
    <cellStyle name="Comma 3 3 5 2 8 3 2" xfId="32723" xr:uid="{2DD24D5E-ADB5-47A7-A51D-0435545DA878}"/>
    <cellStyle name="Comma 3 3 5 2 8 4" xfId="22219" xr:uid="{07600441-5CE0-4D53-A154-0CEA150FA625}"/>
    <cellStyle name="Comma 3 3 5 2 9" xfId="2784" xr:uid="{D4086323-B31A-4B3B-8068-2F3FBD766551}"/>
    <cellStyle name="Comma 3 3 5 2 9 2" xfId="16439" xr:uid="{01236436-AE04-43B8-9470-FC71A599B8F5}"/>
    <cellStyle name="Comma 3 3 5 2 9 2 2" xfId="46374" xr:uid="{30CCCF01-3279-447D-93BA-D858F2C4A589}"/>
    <cellStyle name="Comma 3 3 5 2 9 3" xfId="32984" xr:uid="{F592FA61-BE24-4CE3-95A0-8B8A5930D434}"/>
    <cellStyle name="Comma 3 3 5 2 9 4" xfId="24845" xr:uid="{B39A9173-3532-497C-A21C-F634AB7000F0}"/>
    <cellStyle name="Comma 3 3 5 3" xfId="187" xr:uid="{00000000-0005-0000-0000-00009E010000}"/>
    <cellStyle name="Comma 3 3 5 3 10" xfId="8067" xr:uid="{F1592408-5D16-4EC5-A089-CC26E257771B}"/>
    <cellStyle name="Comma 3 3 5 3 10 2" xfId="49032" xr:uid="{B37A8A95-33DD-443F-98B9-DF35668AFAAD}"/>
    <cellStyle name="Comma 3 3 5 3 10 3" xfId="35642" xr:uid="{3DE53303-9BCA-4D08-8D6A-78970E6B73A5}"/>
    <cellStyle name="Comma 3 3 5 3 11" xfId="10693" xr:uid="{25A4FC45-822E-47E0-B772-8BF1377A35EA}"/>
    <cellStyle name="Comma 3 3 5 3 11 2" xfId="51658" xr:uid="{DCA1CD40-3E19-4C4C-B59C-4B878CE22FAF}"/>
    <cellStyle name="Comma 3 3 5 3 11 3" xfId="38268" xr:uid="{2374E95C-9304-41D3-B550-1BCBF352332B}"/>
    <cellStyle name="Comma 3 3 5 3 12" xfId="13318" xr:uid="{BF914D57-42A5-4D90-A802-05E4ACEE8A22}"/>
    <cellStyle name="Comma 3 3 5 3 12 2" xfId="54283" xr:uid="{8D67D3EC-C689-440D-B8BE-5D2CF969F376}"/>
    <cellStyle name="Comma 3 3 5 3 12 3" xfId="40893" xr:uid="{79BB3B49-69F7-4990-9B92-E7D7966BF6DC}"/>
    <cellStyle name="Comma 3 3 5 3 13" xfId="43519" xr:uid="{71555D7E-6E19-4655-A489-B85C4A642412}"/>
    <cellStyle name="Comma 3 3 5 3 14" xfId="56909" xr:uid="{34E7BEFF-C54A-4A1F-A072-8460E52392CD}"/>
    <cellStyle name="Comma 3 3 5 3 15" xfId="59536" xr:uid="{B96B6DD0-5A61-4AC7-B06F-395F6CF6A92B}"/>
    <cellStyle name="Comma 3 3 5 3 16" xfId="30129" xr:uid="{E75136E4-053B-4AC4-8BC6-861BA6C4D98D}"/>
    <cellStyle name="Comma 3 3 5 3 17" xfId="19625" xr:uid="{1D0B23D0-ECA5-4BEB-93D0-B89D516A3E14}"/>
    <cellStyle name="Comma 3 3 5 3 2" xfId="448" xr:uid="{00000000-0005-0000-0000-00009F010000}"/>
    <cellStyle name="Comma 3 3 5 3 2 10" xfId="30389" xr:uid="{22E300BB-F2D1-4DAC-9112-AE854583EBDF}"/>
    <cellStyle name="Comma 3 3 5 3 2 11" xfId="19885" xr:uid="{B1709B9F-CEBC-4E38-ACB4-C1FC6F01FE08}"/>
    <cellStyle name="Comma 3 3 5 3 2 2" xfId="1771" xr:uid="{FCF6EDE7-B0D5-4023-A15F-79BE967FA0EA}"/>
    <cellStyle name="Comma 3 3 5 3 2 2 10" xfId="21207" xr:uid="{F8AA46E5-90F7-463D-9558-C2C744E28F3E}"/>
    <cellStyle name="Comma 3 3 5 3 2 2 2" xfId="7023" xr:uid="{FCB23D28-2E4E-423A-9BA3-C8C202781961}"/>
    <cellStyle name="Comma 3 3 5 3 2 2 2 2" xfId="18581" xr:uid="{A98F301D-F20B-4C1D-8D30-BA60591AAF42}"/>
    <cellStyle name="Comma 3 3 5 3 2 2 2 2 2" xfId="47988" xr:uid="{6B6BD0F3-9DEE-43F8-B9A6-2D323322F4DE}"/>
    <cellStyle name="Comma 3 3 5 3 2 2 2 2 3" xfId="29085" xr:uid="{C0B65726-BCE3-42FA-8ED3-3379DB29507F}"/>
    <cellStyle name="Comma 3 3 5 3 2 2 2 3" xfId="34598" xr:uid="{CD08EE96-94C7-4D8B-9B38-08D0B8F2CFE5}"/>
    <cellStyle name="Comma 3 3 5 3 2 2 2 4" xfId="23833" xr:uid="{56F51D61-1CEA-4526-BEC3-D3B2C82678FD}"/>
    <cellStyle name="Comma 3 3 5 3 2 2 3" xfId="4398" xr:uid="{753EEFAC-1972-4A22-A76C-B662CE79840E}"/>
    <cellStyle name="Comma 3 3 5 3 2 2 3 2" xfId="50614" xr:uid="{122539D8-7BA8-49F7-BA5C-CEAE1DB3AFBB}"/>
    <cellStyle name="Comma 3 3 5 3 2 2 3 3" xfId="37224" xr:uid="{7CAFB51D-475B-4EC7-A195-538F241C99E4}"/>
    <cellStyle name="Comma 3 3 5 3 2 2 3 4" xfId="26459" xr:uid="{CEA5FB34-BB79-4DE5-9144-374E95520DE7}"/>
    <cellStyle name="Comma 3 3 5 3 2 2 4" xfId="9649" xr:uid="{3B9DB268-4168-4FA6-8F92-27D50609C7A8}"/>
    <cellStyle name="Comma 3 3 5 3 2 2 4 2" xfId="53240" xr:uid="{35E0C348-FD25-4D92-9D25-B387B3D443B8}"/>
    <cellStyle name="Comma 3 3 5 3 2 2 4 3" xfId="39850" xr:uid="{1E15B0D0-24B0-41A9-8EF5-7DEC3A566EEC}"/>
    <cellStyle name="Comma 3 3 5 3 2 2 5" xfId="12275" xr:uid="{F9E2CBF3-D389-4520-8D91-22E76B9867CE}"/>
    <cellStyle name="Comma 3 3 5 3 2 2 5 2" xfId="55865" xr:uid="{152B9EEB-38D7-4A20-857E-667DBF7551F1}"/>
    <cellStyle name="Comma 3 3 5 3 2 2 5 3" xfId="42475" xr:uid="{528CEED8-AF65-44FB-A495-684251D23CBD}"/>
    <cellStyle name="Comma 3 3 5 3 2 2 6" xfId="15428" xr:uid="{8743C8D5-E6B7-47DA-9AE2-5CE1FACC30E3}"/>
    <cellStyle name="Comma 3 3 5 3 2 2 6 2" xfId="45101" xr:uid="{ED13A96A-1A47-4F7C-8B32-5A8B264324C3}"/>
    <cellStyle name="Comma 3 3 5 3 2 2 7" xfId="58491" xr:uid="{BA1F221D-9BC8-4DF2-A3D0-AA89E13C34F8}"/>
    <cellStyle name="Comma 3 3 5 3 2 2 8" xfId="61118" xr:uid="{E507BF91-4A2B-4C68-A416-E816560AFA8B}"/>
    <cellStyle name="Comma 3 3 5 3 2 2 9" xfId="31711" xr:uid="{A28B5ABE-E736-471D-AF9C-F5E4DC24F0D3}"/>
    <cellStyle name="Comma 3 3 5 3 2 3" xfId="5701" xr:uid="{65CDB147-3501-4384-BA6D-1E53449674AB}"/>
    <cellStyle name="Comma 3 3 5 3 2 3 2" xfId="17259" xr:uid="{EBCE42D9-53E4-4B12-9CF2-EA631BFC93AA}"/>
    <cellStyle name="Comma 3 3 5 3 2 3 2 2" xfId="46666" xr:uid="{7B0B2C00-4A91-46E8-946E-09D81DC214C5}"/>
    <cellStyle name="Comma 3 3 5 3 2 3 2 3" xfId="27763" xr:uid="{888E73E3-D4A5-44BC-B523-743B4E106964}"/>
    <cellStyle name="Comma 3 3 5 3 2 3 3" xfId="14106" xr:uid="{58B41D61-85B0-4361-A9B0-A1C056072A1A}"/>
    <cellStyle name="Comma 3 3 5 3 2 3 3 2" xfId="33276" xr:uid="{9979516C-7EEF-4008-914F-268B3D4BAB19}"/>
    <cellStyle name="Comma 3 3 5 3 2 3 4" xfId="22511" xr:uid="{9E64CCBA-61CF-4F3B-807D-A6D3E226CFC0}"/>
    <cellStyle name="Comma 3 3 5 3 2 4" xfId="3076" xr:uid="{244E3390-C9A4-40D7-87BF-009991151341}"/>
    <cellStyle name="Comma 3 3 5 3 2 4 2" xfId="16731" xr:uid="{44922823-A8BD-4D16-ABB6-7DCD410F4F62}"/>
    <cellStyle name="Comma 3 3 5 3 2 4 2 2" xfId="49292" xr:uid="{7A8DBB77-4A84-4CCD-8783-818C91C6FBFC}"/>
    <cellStyle name="Comma 3 3 5 3 2 4 3" xfId="35902" xr:uid="{D1C8CA90-6E41-4680-BD63-941C47D40ACB}"/>
    <cellStyle name="Comma 3 3 5 3 2 4 4" xfId="25137" xr:uid="{564E610B-2B34-4D16-AF92-3D1A0A8F959E}"/>
    <cellStyle name="Comma 3 3 5 3 2 5" xfId="8327" xr:uid="{F07DAA29-9429-4B9E-87D1-47285E0CD396}"/>
    <cellStyle name="Comma 3 3 5 3 2 5 2" xfId="51918" xr:uid="{69964E88-2A05-454B-AD6E-489FC7CE1C5C}"/>
    <cellStyle name="Comma 3 3 5 3 2 5 3" xfId="38528" xr:uid="{57D27BBB-2B7F-41BC-B59A-D3175713F69C}"/>
    <cellStyle name="Comma 3 3 5 3 2 6" xfId="10953" xr:uid="{2E3963D8-4741-4D1D-BC80-66B8A6D4D8C1}"/>
    <cellStyle name="Comma 3 3 5 3 2 6 2" xfId="54543" xr:uid="{DC9C2BEA-C825-4B10-8752-A0379FCA71CB}"/>
    <cellStyle name="Comma 3 3 5 3 2 6 3" xfId="41153" xr:uid="{E424007E-9FBA-4CB6-8CCE-2E0D14C4499E}"/>
    <cellStyle name="Comma 3 3 5 3 2 7" xfId="13578" xr:uid="{1B5C1180-8603-4FC2-916D-0587B13C46FA}"/>
    <cellStyle name="Comma 3 3 5 3 2 7 2" xfId="43779" xr:uid="{A29D006E-5D1B-4563-973F-3D23AFFA6EF8}"/>
    <cellStyle name="Comma 3 3 5 3 2 8" xfId="57169" xr:uid="{2C84D657-CB13-4F55-88EA-6A0AECD91A27}"/>
    <cellStyle name="Comma 3 3 5 3 2 9" xfId="59796" xr:uid="{A4E80CF6-48DF-403F-8D27-A4191854FAB4}"/>
    <cellStyle name="Comma 3 3 5 3 3" xfId="708" xr:uid="{00000000-0005-0000-0000-0000A0010000}"/>
    <cellStyle name="Comma 3 3 5 3 3 10" xfId="30649" xr:uid="{6321D180-1222-4258-8C29-DD0C06C57545}"/>
    <cellStyle name="Comma 3 3 5 3 3 11" xfId="20145" xr:uid="{FF3C60D1-71CE-49B4-BCD5-56ED00C9AF7C}"/>
    <cellStyle name="Comma 3 3 5 3 3 2" xfId="2031" xr:uid="{C4638421-A85E-4A5B-9C13-A298CEFF4A68}"/>
    <cellStyle name="Comma 3 3 5 3 3 2 10" xfId="21467" xr:uid="{6125CF39-3CC7-4443-9BDE-0C9636FE5447}"/>
    <cellStyle name="Comma 3 3 5 3 3 2 2" xfId="7283" xr:uid="{D3F479D8-5FF9-4E9F-9B05-596C21487FC6}"/>
    <cellStyle name="Comma 3 3 5 3 3 2 2 2" xfId="18841" xr:uid="{AD632755-ED07-4B36-9806-99A469ED130D}"/>
    <cellStyle name="Comma 3 3 5 3 3 2 2 2 2" xfId="48248" xr:uid="{270B71D8-1DE7-48EF-B143-490225000968}"/>
    <cellStyle name="Comma 3 3 5 3 3 2 2 2 3" xfId="29345" xr:uid="{A86C0FDD-BAEA-474D-8515-E5137A72F2DC}"/>
    <cellStyle name="Comma 3 3 5 3 3 2 2 3" xfId="34858" xr:uid="{49D206A3-88FD-4463-9D93-76FADE38E150}"/>
    <cellStyle name="Comma 3 3 5 3 3 2 2 4" xfId="24093" xr:uid="{83D3266C-40E2-4E35-A188-9B4F95DA4FDB}"/>
    <cellStyle name="Comma 3 3 5 3 3 2 3" xfId="4658" xr:uid="{DF264593-454C-4209-AAF8-DEA0E19C273B}"/>
    <cellStyle name="Comma 3 3 5 3 3 2 3 2" xfId="50874" xr:uid="{0A3F1456-85A0-4A73-A542-175C352ACBA1}"/>
    <cellStyle name="Comma 3 3 5 3 3 2 3 3" xfId="37484" xr:uid="{F1045A7B-92F0-43B7-8826-9E756D9E1D01}"/>
    <cellStyle name="Comma 3 3 5 3 3 2 3 4" xfId="26719" xr:uid="{DB8ECCDC-A0CE-4B51-9B21-2EBE7F42F567}"/>
    <cellStyle name="Comma 3 3 5 3 3 2 4" xfId="9909" xr:uid="{7AA23C0B-E3DD-4AA6-B975-50E947D3CC6A}"/>
    <cellStyle name="Comma 3 3 5 3 3 2 4 2" xfId="53500" xr:uid="{316DABF6-23AF-456F-8B3E-A746169AD61C}"/>
    <cellStyle name="Comma 3 3 5 3 3 2 4 3" xfId="40110" xr:uid="{0A56B523-50DB-4D50-8F8D-290121DF058A}"/>
    <cellStyle name="Comma 3 3 5 3 3 2 5" xfId="12535" xr:uid="{D2DF50DA-26D6-4AE6-815B-FC3389D50DAC}"/>
    <cellStyle name="Comma 3 3 5 3 3 2 5 2" xfId="56125" xr:uid="{7C20CFE9-08E8-42C7-90FA-F94C6C918305}"/>
    <cellStyle name="Comma 3 3 5 3 3 2 5 3" xfId="42735" xr:uid="{60D7A739-E996-4CEB-8723-535EB8909947}"/>
    <cellStyle name="Comma 3 3 5 3 3 2 6" xfId="15688" xr:uid="{A755FFA6-48CC-4671-8427-4E46095C3D88}"/>
    <cellStyle name="Comma 3 3 5 3 3 2 6 2" xfId="45361" xr:uid="{7AAA1728-3403-42EA-9235-DCD2B520449C}"/>
    <cellStyle name="Comma 3 3 5 3 3 2 7" xfId="58751" xr:uid="{249567A3-B2C0-4B56-9EBA-FD1081C04AF6}"/>
    <cellStyle name="Comma 3 3 5 3 3 2 8" xfId="61378" xr:uid="{2C9CA455-95A7-4553-BFBF-31901F343329}"/>
    <cellStyle name="Comma 3 3 5 3 3 2 9" xfId="31971" xr:uid="{C425A628-3754-49EF-B633-23FA8C813FD0}"/>
    <cellStyle name="Comma 3 3 5 3 3 3" xfId="5961" xr:uid="{7F1D0EE1-C11D-465F-BBA7-83C1BBFF47C8}"/>
    <cellStyle name="Comma 3 3 5 3 3 3 2" xfId="17519" xr:uid="{99077D2F-EECE-4DA8-9EFE-62247C5A0681}"/>
    <cellStyle name="Comma 3 3 5 3 3 3 2 2" xfId="46926" xr:uid="{DB246B01-EC42-4FD5-BCB1-FFB36670D085}"/>
    <cellStyle name="Comma 3 3 5 3 3 3 2 3" xfId="28023" xr:uid="{725E45EB-4042-4DB4-8F3D-C417DD134540}"/>
    <cellStyle name="Comma 3 3 5 3 3 3 3" xfId="33536" xr:uid="{C7464E38-6195-41AD-87FB-9606EBC64AB8}"/>
    <cellStyle name="Comma 3 3 5 3 3 3 4" xfId="22771" xr:uid="{60FDD330-3586-4887-AA49-E35D2BF18BA0}"/>
    <cellStyle name="Comma 3 3 5 3 3 4" xfId="3336" xr:uid="{86C99CA0-1DAB-4B21-9D7B-C22AC0E4A42F}"/>
    <cellStyle name="Comma 3 3 5 3 3 4 2" xfId="49552" xr:uid="{8E86E3C6-910B-4613-8CAC-743A92A2045F}"/>
    <cellStyle name="Comma 3 3 5 3 3 4 3" xfId="36162" xr:uid="{A77DD0AF-F7BD-4DBD-A02E-EF246A969305}"/>
    <cellStyle name="Comma 3 3 5 3 3 4 4" xfId="25397" xr:uid="{EA91DE62-9254-47B5-BCB0-B649043A3250}"/>
    <cellStyle name="Comma 3 3 5 3 3 5" xfId="8587" xr:uid="{74F65EB7-92CB-4985-98D8-F65F71C83DB7}"/>
    <cellStyle name="Comma 3 3 5 3 3 5 2" xfId="52178" xr:uid="{6155D537-9389-49DB-953D-477C2F4CA72A}"/>
    <cellStyle name="Comma 3 3 5 3 3 5 3" xfId="38788" xr:uid="{2F1C8500-278F-4F00-91C6-DAB3B3FBBDF2}"/>
    <cellStyle name="Comma 3 3 5 3 3 6" xfId="11213" xr:uid="{04D36338-99DE-4134-9C9D-E2B7735B5B5F}"/>
    <cellStyle name="Comma 3 3 5 3 3 6 2" xfId="54803" xr:uid="{02CEC7CE-32F8-4E36-A894-9922AFEB649B}"/>
    <cellStyle name="Comma 3 3 5 3 3 6 3" xfId="41413" xr:uid="{F3F59E96-BC1A-420E-8DD9-F6DD8F71BB79}"/>
    <cellStyle name="Comma 3 3 5 3 3 7" xfId="14366" xr:uid="{5ACAB638-9697-4A13-B05A-E4DFB7567BE2}"/>
    <cellStyle name="Comma 3 3 5 3 3 7 2" xfId="44039" xr:uid="{6887CE00-6B84-41C7-8BA1-4C62AFD715C0}"/>
    <cellStyle name="Comma 3 3 5 3 3 8" xfId="57429" xr:uid="{E64ECA1C-FA6E-4431-AF7E-B0F90E4CC1A8}"/>
    <cellStyle name="Comma 3 3 5 3 3 9" xfId="60056" xr:uid="{7E83AB8D-4780-42BF-B1E7-D88E440FEA92}"/>
    <cellStyle name="Comma 3 3 5 3 4" xfId="968" xr:uid="{00000000-0005-0000-0000-0000A1010000}"/>
    <cellStyle name="Comma 3 3 5 3 4 10" xfId="30909" xr:uid="{1492104E-02AB-43EB-8974-DCDF715C4CC4}"/>
    <cellStyle name="Comma 3 3 5 3 4 11" xfId="20405" xr:uid="{B0713911-2F13-42A1-92BD-E0241E276893}"/>
    <cellStyle name="Comma 3 3 5 3 4 2" xfId="2291" xr:uid="{D70B44CF-FB64-47AE-B50B-04CEA4F744CF}"/>
    <cellStyle name="Comma 3 3 5 3 4 2 10" xfId="21727" xr:uid="{9A179013-2504-4B93-B54F-2FEC332CA861}"/>
    <cellStyle name="Comma 3 3 5 3 4 2 2" xfId="7543" xr:uid="{488B8C36-809F-4AFA-AEEC-7B0E8B207D77}"/>
    <cellStyle name="Comma 3 3 5 3 4 2 2 2" xfId="19101" xr:uid="{7DD622B6-0593-415F-ACDC-1DDA3D7A89AB}"/>
    <cellStyle name="Comma 3 3 5 3 4 2 2 2 2" xfId="48508" xr:uid="{32020033-192E-4A8A-BECA-8EC6B5949A3E}"/>
    <cellStyle name="Comma 3 3 5 3 4 2 2 2 3" xfId="29605" xr:uid="{5A899862-7576-432E-B9C3-8CD12373E775}"/>
    <cellStyle name="Comma 3 3 5 3 4 2 2 3" xfId="35118" xr:uid="{208D87C6-F88C-41C8-B0C1-23E0D2974FB6}"/>
    <cellStyle name="Comma 3 3 5 3 4 2 2 4" xfId="24353" xr:uid="{36CCCBD8-0132-4B36-AE31-3D9531B722DF}"/>
    <cellStyle name="Comma 3 3 5 3 4 2 3" xfId="4918" xr:uid="{B3271983-8782-4E76-969A-A87ECD5FCF15}"/>
    <cellStyle name="Comma 3 3 5 3 4 2 3 2" xfId="51134" xr:uid="{2A944F1A-AF4A-45C6-954F-297C24DC1A5A}"/>
    <cellStyle name="Comma 3 3 5 3 4 2 3 3" xfId="37744" xr:uid="{CFE54131-F15D-48EF-996C-98A25378091C}"/>
    <cellStyle name="Comma 3 3 5 3 4 2 3 4" xfId="26979" xr:uid="{5DFA5840-773F-41D8-BE66-0D13CE3629E6}"/>
    <cellStyle name="Comma 3 3 5 3 4 2 4" xfId="10169" xr:uid="{3E47062C-0683-4F0C-94A9-FE3A9CA485B5}"/>
    <cellStyle name="Comma 3 3 5 3 4 2 4 2" xfId="53760" xr:uid="{AD2B0EC2-5524-4552-8024-9D5B44D85E7A}"/>
    <cellStyle name="Comma 3 3 5 3 4 2 4 3" xfId="40370" xr:uid="{A8444A6D-2C5C-4B45-B712-A375004972DD}"/>
    <cellStyle name="Comma 3 3 5 3 4 2 5" xfId="12795" xr:uid="{4E6D90DA-4923-489B-B131-661C38E41ED5}"/>
    <cellStyle name="Comma 3 3 5 3 4 2 5 2" xfId="56385" xr:uid="{EB5BCD29-7DA5-4563-B6CC-BD8B667F0292}"/>
    <cellStyle name="Comma 3 3 5 3 4 2 5 3" xfId="42995" xr:uid="{6CA3C0B9-2E70-40E8-85A1-1C73FB465507}"/>
    <cellStyle name="Comma 3 3 5 3 4 2 6" xfId="15948" xr:uid="{E4938E4F-2EAD-4652-9079-28DE87D0F287}"/>
    <cellStyle name="Comma 3 3 5 3 4 2 6 2" xfId="45621" xr:uid="{DF543556-2C1A-437F-A1E9-B9811DC79EC0}"/>
    <cellStyle name="Comma 3 3 5 3 4 2 7" xfId="59011" xr:uid="{BE0B708C-19BC-475F-B3A2-70BBB5C44976}"/>
    <cellStyle name="Comma 3 3 5 3 4 2 8" xfId="61638" xr:uid="{BA21E7A6-A2B3-4C1B-ADFD-8864C6808761}"/>
    <cellStyle name="Comma 3 3 5 3 4 2 9" xfId="32231" xr:uid="{1FB7DC1F-F655-4917-AD9F-20D7F5327CC7}"/>
    <cellStyle name="Comma 3 3 5 3 4 3" xfId="6221" xr:uid="{AB7895CA-3AB1-4EE4-9A9A-C03C089290AA}"/>
    <cellStyle name="Comma 3 3 5 3 4 3 2" xfId="17779" xr:uid="{5D0299A9-847E-42F8-ABDD-D1D1ADD45E0A}"/>
    <cellStyle name="Comma 3 3 5 3 4 3 2 2" xfId="47186" xr:uid="{BFD775F8-A310-4646-8BDF-A100C61792F8}"/>
    <cellStyle name="Comma 3 3 5 3 4 3 2 3" xfId="28283" xr:uid="{14604B71-6009-4695-BC53-253D047675D6}"/>
    <cellStyle name="Comma 3 3 5 3 4 3 3" xfId="33796" xr:uid="{E5D4D989-B718-477F-A2D7-3B32FC33F111}"/>
    <cellStyle name="Comma 3 3 5 3 4 3 4" xfId="23031" xr:uid="{684071A5-1EC5-41A1-9F30-E2BBDE0296B9}"/>
    <cellStyle name="Comma 3 3 5 3 4 4" xfId="3596" xr:uid="{0DEC6913-20E9-43AC-9ADD-49A14B6DD9DF}"/>
    <cellStyle name="Comma 3 3 5 3 4 4 2" xfId="49812" xr:uid="{E288D95C-3EC6-4FAE-8DDC-88D6F2F458D1}"/>
    <cellStyle name="Comma 3 3 5 3 4 4 3" xfId="36422" xr:uid="{03544DC0-4ED1-47D6-A1A9-41A7A1221DCA}"/>
    <cellStyle name="Comma 3 3 5 3 4 4 4" xfId="25657" xr:uid="{B26766FB-5524-4B4A-A5F9-670F71683D3F}"/>
    <cellStyle name="Comma 3 3 5 3 4 5" xfId="8847" xr:uid="{40132DBD-0520-4534-A3C2-68F6A179560A}"/>
    <cellStyle name="Comma 3 3 5 3 4 5 2" xfId="52438" xr:uid="{3FF56101-72AF-4152-979E-1E26A01BEA37}"/>
    <cellStyle name="Comma 3 3 5 3 4 5 3" xfId="39048" xr:uid="{C44F4F0D-1B57-4209-BEA7-27474AF8BB6B}"/>
    <cellStyle name="Comma 3 3 5 3 4 6" xfId="11473" xr:uid="{EBC18529-6A87-4B09-A856-6CE074A100B1}"/>
    <cellStyle name="Comma 3 3 5 3 4 6 2" xfId="55063" xr:uid="{7B1B3DB5-50C1-4AE0-94B7-5ED16C866262}"/>
    <cellStyle name="Comma 3 3 5 3 4 6 3" xfId="41673" xr:uid="{7C045E30-73EB-4D14-801C-B6500D84DCE7}"/>
    <cellStyle name="Comma 3 3 5 3 4 7" xfId="14626" xr:uid="{BDFB2147-3CB5-4A8B-8F96-911BFC4A27F8}"/>
    <cellStyle name="Comma 3 3 5 3 4 7 2" xfId="44299" xr:uid="{E4EE46F9-7BD1-45B9-80E4-0CCD344B3B5A}"/>
    <cellStyle name="Comma 3 3 5 3 4 8" xfId="57689" xr:uid="{BFD0D639-5AE1-4147-ABE0-74F5672FBCD1}"/>
    <cellStyle name="Comma 3 3 5 3 4 9" xfId="60316" xr:uid="{77976883-05CC-4994-BB50-0A568ACF3182}"/>
    <cellStyle name="Comma 3 3 5 3 5" xfId="1248" xr:uid="{2D1E60E1-2713-438A-8483-C36F2EE3B9D2}"/>
    <cellStyle name="Comma 3 3 5 3 5 10" xfId="20685" xr:uid="{11A808AC-2184-4DB2-B5D1-F1702406AC89}"/>
    <cellStyle name="Comma 3 3 5 3 5 2" xfId="6501" xr:uid="{91330217-89DA-43F9-85B8-381D6BDF60F1}"/>
    <cellStyle name="Comma 3 3 5 3 5 2 2" xfId="18059" xr:uid="{5627D543-BFA6-4D9A-923D-BE4B9C1C52CD}"/>
    <cellStyle name="Comma 3 3 5 3 5 2 2 2" xfId="47466" xr:uid="{BC008020-B0FC-4211-A9D1-CF5659809E89}"/>
    <cellStyle name="Comma 3 3 5 3 5 2 2 3" xfId="28563" xr:uid="{F9162DFC-0EF9-4B1E-B1A0-9F26E02BEB64}"/>
    <cellStyle name="Comma 3 3 5 3 5 2 3" xfId="34076" xr:uid="{87958B4E-ECAD-4E0E-8677-DAA1DD188EC7}"/>
    <cellStyle name="Comma 3 3 5 3 5 2 4" xfId="23311" xr:uid="{82817F25-565B-47CF-835E-78A74A3888A5}"/>
    <cellStyle name="Comma 3 3 5 3 5 3" xfId="3876" xr:uid="{70D7407A-DA30-41E0-980B-69D15AB6F77E}"/>
    <cellStyle name="Comma 3 3 5 3 5 3 2" xfId="50092" xr:uid="{05AFDEDE-0878-46B4-9B3F-D1B9DFC6FFF2}"/>
    <cellStyle name="Comma 3 3 5 3 5 3 3" xfId="36702" xr:uid="{3DD60976-2723-48B4-92CA-58FAE874CD09}"/>
    <cellStyle name="Comma 3 3 5 3 5 3 4" xfId="25937" xr:uid="{B1C5E56B-1542-4CA0-9B4E-5510E58934B3}"/>
    <cellStyle name="Comma 3 3 5 3 5 4" xfId="9127" xr:uid="{3CA01B2A-F79B-4B54-A067-48A3579A150A}"/>
    <cellStyle name="Comma 3 3 5 3 5 4 2" xfId="52718" xr:uid="{1192815F-7FDF-4D71-BBF3-D39BEAB056E8}"/>
    <cellStyle name="Comma 3 3 5 3 5 4 3" xfId="39328" xr:uid="{1951D7C1-31C2-4038-B988-E494C71B615A}"/>
    <cellStyle name="Comma 3 3 5 3 5 5" xfId="11753" xr:uid="{07BBD101-629B-4C03-9133-60D69C01A877}"/>
    <cellStyle name="Comma 3 3 5 3 5 5 2" xfId="55343" xr:uid="{BE8286EF-4C62-4144-91E0-FCCDF2B5F4D6}"/>
    <cellStyle name="Comma 3 3 5 3 5 5 3" xfId="41953" xr:uid="{02F8BAB5-AEF6-4C5C-98CE-3A3DCB0AD855}"/>
    <cellStyle name="Comma 3 3 5 3 5 6" xfId="14906" xr:uid="{2132F84F-9127-4FB5-B140-B06EE5E072AF}"/>
    <cellStyle name="Comma 3 3 5 3 5 6 2" xfId="44579" xr:uid="{1C904077-410C-4F06-87A9-02D3109802E5}"/>
    <cellStyle name="Comma 3 3 5 3 5 7" xfId="57969" xr:uid="{9B6B0229-39A4-44EA-BA02-E03C54BB35B0}"/>
    <cellStyle name="Comma 3 3 5 3 5 8" xfId="60596" xr:uid="{5CBD95C7-7954-4FC0-B1B9-B372E019F110}"/>
    <cellStyle name="Comma 3 3 5 3 5 9" xfId="31189" xr:uid="{2EE87999-AAB3-4712-BB5C-2272303E4207}"/>
    <cellStyle name="Comma 3 3 5 3 6" xfId="1511" xr:uid="{81416A86-2627-40D3-8E14-6A6D916EE2C9}"/>
    <cellStyle name="Comma 3 3 5 3 6 10" xfId="20947" xr:uid="{18017CF4-8DD9-4B1A-A71B-36B32816757C}"/>
    <cellStyle name="Comma 3 3 5 3 6 2" xfId="6763" xr:uid="{64E91302-4FA4-40CC-81CB-32CB60A1B290}"/>
    <cellStyle name="Comma 3 3 5 3 6 2 2" xfId="18321" xr:uid="{3693DE5A-3699-4E86-BD35-4FC4E31873BE}"/>
    <cellStyle name="Comma 3 3 5 3 6 2 2 2" xfId="47728" xr:uid="{2F803819-BBA0-4DAB-837D-260A774B3060}"/>
    <cellStyle name="Comma 3 3 5 3 6 2 2 3" xfId="28825" xr:uid="{6990E659-FE4A-4D9B-99C3-86FB0343EC3E}"/>
    <cellStyle name="Comma 3 3 5 3 6 2 3" xfId="34338" xr:uid="{06912F90-797A-4BA7-AA18-DF2DE59CED16}"/>
    <cellStyle name="Comma 3 3 5 3 6 2 4" xfId="23573" xr:uid="{2B8DB3BC-7192-46E7-B91E-883F9D1C2270}"/>
    <cellStyle name="Comma 3 3 5 3 6 3" xfId="4138" xr:uid="{34B467AA-8F3D-4AC6-86D4-74DEFE9028C1}"/>
    <cellStyle name="Comma 3 3 5 3 6 3 2" xfId="50354" xr:uid="{5E5FE643-7285-41A5-B55A-5BE036509331}"/>
    <cellStyle name="Comma 3 3 5 3 6 3 3" xfId="36964" xr:uid="{25CF56ED-62B6-4E17-AC40-2EE8DBB0AC3B}"/>
    <cellStyle name="Comma 3 3 5 3 6 3 4" xfId="26199" xr:uid="{071FA970-0DE4-4261-91ED-2631F4A57AF3}"/>
    <cellStyle name="Comma 3 3 5 3 6 4" xfId="9389" xr:uid="{10EC64F5-5354-4118-859E-C19EE8DFD93A}"/>
    <cellStyle name="Comma 3 3 5 3 6 4 2" xfId="52980" xr:uid="{936BF635-0C05-4D83-A728-5D702DB7CB97}"/>
    <cellStyle name="Comma 3 3 5 3 6 4 3" xfId="39590" xr:uid="{6BAB1805-5739-4DE9-9B13-77F17FEF3768}"/>
    <cellStyle name="Comma 3 3 5 3 6 5" xfId="12015" xr:uid="{FDB56726-7C5E-4B4D-A1AF-196789EB2EF4}"/>
    <cellStyle name="Comma 3 3 5 3 6 5 2" xfId="55605" xr:uid="{5E020C10-B0D4-4C7C-B89A-4CBC6E903C15}"/>
    <cellStyle name="Comma 3 3 5 3 6 5 3" xfId="42215" xr:uid="{09C23888-730A-4A57-A74E-2212B9A8695B}"/>
    <cellStyle name="Comma 3 3 5 3 6 6" xfId="15168" xr:uid="{2543136B-A78C-4965-8F45-9717C461EF56}"/>
    <cellStyle name="Comma 3 3 5 3 6 6 2" xfId="44841" xr:uid="{77391971-44FD-415B-A6ED-E5AAEAF71152}"/>
    <cellStyle name="Comma 3 3 5 3 6 7" xfId="58231" xr:uid="{5048FE09-6134-4D0E-84B3-B5BAAD453B2B}"/>
    <cellStyle name="Comma 3 3 5 3 6 8" xfId="60858" xr:uid="{88F1112F-4350-42C0-9484-7F1AF5223121}"/>
    <cellStyle name="Comma 3 3 5 3 6 9" xfId="31451" xr:uid="{77C48898-5294-4799-AFBF-A2A47446CA57}"/>
    <cellStyle name="Comma 3 3 5 3 7" xfId="2554" xr:uid="{45495BB0-F8AA-472F-8AF0-EEB0966AC3D4}"/>
    <cellStyle name="Comma 3 3 5 3 7 10" xfId="21989" xr:uid="{E9622A11-4800-45B8-9E80-A82060007EBB}"/>
    <cellStyle name="Comma 3 3 5 3 7 2" xfId="7805" xr:uid="{50FE7EC3-C20B-4AE0-A14E-982A7825C169}"/>
    <cellStyle name="Comma 3 3 5 3 7 2 2" xfId="19363" xr:uid="{1BA1A013-D3CD-415E-A04F-468B6A05BA7B}"/>
    <cellStyle name="Comma 3 3 5 3 7 2 2 2" xfId="48770" xr:uid="{00774EA5-E750-4EA3-A635-2C95F1034A22}"/>
    <cellStyle name="Comma 3 3 5 3 7 2 2 3" xfId="29867" xr:uid="{1F7456B7-AD26-4985-A5C2-A9688B8B497F}"/>
    <cellStyle name="Comma 3 3 5 3 7 2 3" xfId="35380" xr:uid="{20C44796-892A-4D4C-BE8C-E677EEFD12AF}"/>
    <cellStyle name="Comma 3 3 5 3 7 2 4" xfId="24615" xr:uid="{6AAD4FC6-9956-442D-8828-AF80FC26DA11}"/>
    <cellStyle name="Comma 3 3 5 3 7 3" xfId="5180" xr:uid="{34325840-5C23-4480-9D9B-9F6D11AA24FE}"/>
    <cellStyle name="Comma 3 3 5 3 7 3 2" xfId="51396" xr:uid="{19096CCA-63BA-4EA6-9EA8-DA0FFEA526B0}"/>
    <cellStyle name="Comma 3 3 5 3 7 3 3" xfId="38006" xr:uid="{15C74727-3F1C-4994-87FD-5A5E65051837}"/>
    <cellStyle name="Comma 3 3 5 3 7 3 4" xfId="27241" xr:uid="{48554FDF-71F7-4040-AF9C-412284800C2A}"/>
    <cellStyle name="Comma 3 3 5 3 7 4" xfId="10431" xr:uid="{C88A3D91-F6A6-411E-906C-F726DD2E2977}"/>
    <cellStyle name="Comma 3 3 5 3 7 4 2" xfId="54022" xr:uid="{AD1398F5-616E-49DE-B5E5-BDDE3A3D94FA}"/>
    <cellStyle name="Comma 3 3 5 3 7 4 3" xfId="40632" xr:uid="{E02730F4-E4E0-496C-B950-839B04DEE87B}"/>
    <cellStyle name="Comma 3 3 5 3 7 5" xfId="13057" xr:uid="{C6CF6903-4A03-4692-83E9-4CFDB786F8E6}"/>
    <cellStyle name="Comma 3 3 5 3 7 5 2" xfId="56647" xr:uid="{4BA282B3-908F-48CF-85D9-69D23FF22748}"/>
    <cellStyle name="Comma 3 3 5 3 7 5 3" xfId="43257" xr:uid="{8A96DA9A-A0C0-418A-8AB5-74B38244DA7F}"/>
    <cellStyle name="Comma 3 3 5 3 7 6" xfId="16210" xr:uid="{1A486729-B838-410D-95EE-22C3B8591555}"/>
    <cellStyle name="Comma 3 3 5 3 7 6 2" xfId="45883" xr:uid="{6FF8F46D-EAD0-46CB-A490-562EEF985FDF}"/>
    <cellStyle name="Comma 3 3 5 3 7 7" xfId="59273" xr:uid="{CFE2F56B-C473-4082-B510-C3D65AABB107}"/>
    <cellStyle name="Comma 3 3 5 3 7 8" xfId="61900" xr:uid="{2048EC57-C79B-4443-A2BC-F59A82E721E4}"/>
    <cellStyle name="Comma 3 3 5 3 7 9" xfId="32493" xr:uid="{E4BB098F-E5CB-467F-B897-B99B691F75B3}"/>
    <cellStyle name="Comma 3 3 5 3 8" xfId="5441" xr:uid="{C5178206-83F1-4286-8DB2-24AA9E5A9222}"/>
    <cellStyle name="Comma 3 3 5 3 8 2" xfId="16999" xr:uid="{5A9049D8-48A9-4188-831F-29D20299FBBF}"/>
    <cellStyle name="Comma 3 3 5 3 8 2 2" xfId="46145" xr:uid="{897737AD-B4CF-4C00-9F32-F2D10BC19AAF}"/>
    <cellStyle name="Comma 3 3 5 3 8 2 3" xfId="27503" xr:uid="{FFB80E00-0769-4C5A-824E-890BA8B2FEA2}"/>
    <cellStyle name="Comma 3 3 5 3 8 3" xfId="13846" xr:uid="{6D267D5D-7D41-48E6-AB8D-F4946EBC79C3}"/>
    <cellStyle name="Comma 3 3 5 3 8 3 2" xfId="32755" xr:uid="{80B5D972-00BB-4C48-ACCB-1E71CC9A285E}"/>
    <cellStyle name="Comma 3 3 5 3 8 4" xfId="22251" xr:uid="{66112194-720B-4FB5-8EC8-A28346E21E0A}"/>
    <cellStyle name="Comma 3 3 5 3 9" xfId="2816" xr:uid="{AABB11CE-4A59-4FED-BE2B-9DC0E2F89411}"/>
    <cellStyle name="Comma 3 3 5 3 9 2" xfId="16471" xr:uid="{B0B6C77D-5BFD-4403-9D90-B3DDE471254B}"/>
    <cellStyle name="Comma 3 3 5 3 9 2 2" xfId="46406" xr:uid="{A12132C5-12FA-4221-8047-62B10048170D}"/>
    <cellStyle name="Comma 3 3 5 3 9 3" xfId="33016" xr:uid="{CEA8550C-26CC-44C3-90FC-36E2984C8971}"/>
    <cellStyle name="Comma 3 3 5 3 9 4" xfId="24877" xr:uid="{E0B2F745-0307-49A9-B96F-890AF4BA81F2}"/>
    <cellStyle name="Comma 3 3 5 4" xfId="310" xr:uid="{00000000-0005-0000-0000-0000A2010000}"/>
    <cellStyle name="Comma 3 3 5 4 10" xfId="30251" xr:uid="{D8EC6ABC-57C4-4AEB-91F0-1FCE15C73608}"/>
    <cellStyle name="Comma 3 3 5 4 11" xfId="19747" xr:uid="{3134FE35-0E97-488F-880F-1B9F84CB471C}"/>
    <cellStyle name="Comma 3 3 5 4 2" xfId="1633" xr:uid="{3B96CDF1-B204-4FE8-BF92-7FC906D6C479}"/>
    <cellStyle name="Comma 3 3 5 4 2 10" xfId="21069" xr:uid="{BD9DB660-F40C-4911-8FDD-C54E36FBE92B}"/>
    <cellStyle name="Comma 3 3 5 4 2 2" xfId="6885" xr:uid="{BA51464F-3233-4F36-96E7-D5D8F51DBB81}"/>
    <cellStyle name="Comma 3 3 5 4 2 2 2" xfId="18443" xr:uid="{29F5C3C1-D671-4F84-9408-1DF533FA8184}"/>
    <cellStyle name="Comma 3 3 5 4 2 2 2 2" xfId="47850" xr:uid="{75A0387E-22B6-4ACA-A5A2-7CF5FE164155}"/>
    <cellStyle name="Comma 3 3 5 4 2 2 2 3" xfId="28947" xr:uid="{42786FF6-E2DE-418A-8A3A-7A08B92ADCF4}"/>
    <cellStyle name="Comma 3 3 5 4 2 2 3" xfId="34460" xr:uid="{CE3F6456-63E6-46DE-90CF-5285D899E5CE}"/>
    <cellStyle name="Comma 3 3 5 4 2 2 4" xfId="23695" xr:uid="{CB7FDD32-7059-4B6D-A044-B7B833C5045E}"/>
    <cellStyle name="Comma 3 3 5 4 2 3" xfId="4260" xr:uid="{709D98F1-63B9-4082-884B-16E53A780997}"/>
    <cellStyle name="Comma 3 3 5 4 2 3 2" xfId="50476" xr:uid="{5EC5404F-D575-4CD2-B9E2-EAE1D238D4EC}"/>
    <cellStyle name="Comma 3 3 5 4 2 3 3" xfId="37086" xr:uid="{3AA2763E-C82C-4114-8684-2121444F3D7C}"/>
    <cellStyle name="Comma 3 3 5 4 2 3 4" xfId="26321" xr:uid="{267043F4-1E54-4CDF-8698-C73CB27DC99D}"/>
    <cellStyle name="Comma 3 3 5 4 2 4" xfId="9511" xr:uid="{2EBCE8DF-A8A7-411C-A9E2-6A333FBEF050}"/>
    <cellStyle name="Comma 3 3 5 4 2 4 2" xfId="53102" xr:uid="{B5AA492C-DEF4-443D-9BB3-EF18E8237593}"/>
    <cellStyle name="Comma 3 3 5 4 2 4 3" xfId="39712" xr:uid="{79C33945-EA8C-499E-BD3E-D783D162C956}"/>
    <cellStyle name="Comma 3 3 5 4 2 5" xfId="12137" xr:uid="{85D0884C-7B7B-40CA-A757-58B16E155C17}"/>
    <cellStyle name="Comma 3 3 5 4 2 5 2" xfId="55727" xr:uid="{78B163EB-9A1C-4AE5-99D3-B3DB9227DD2F}"/>
    <cellStyle name="Comma 3 3 5 4 2 5 3" xfId="42337" xr:uid="{989FFEFA-79D9-4DC7-BD15-55B66034B0AA}"/>
    <cellStyle name="Comma 3 3 5 4 2 6" xfId="15290" xr:uid="{295D1EE2-5E96-47EB-981D-3574419B3C8E}"/>
    <cellStyle name="Comma 3 3 5 4 2 6 2" xfId="44963" xr:uid="{A5EC5104-336F-4516-A9BE-3117BC056ACE}"/>
    <cellStyle name="Comma 3 3 5 4 2 7" xfId="58353" xr:uid="{164AA119-3EAB-41AB-B0E8-BF8095078CE0}"/>
    <cellStyle name="Comma 3 3 5 4 2 8" xfId="60980" xr:uid="{2C6DE796-EE04-4408-B97C-EBB8F28111A8}"/>
    <cellStyle name="Comma 3 3 5 4 2 9" xfId="31573" xr:uid="{74279CF1-6666-4945-A93B-45F988284A05}"/>
    <cellStyle name="Comma 3 3 5 4 3" xfId="5563" xr:uid="{4B060F33-36A1-4865-8289-FF8EFD6D4776}"/>
    <cellStyle name="Comma 3 3 5 4 3 2" xfId="17121" xr:uid="{C98F935F-575A-4C4C-8F28-18814DF42D9E}"/>
    <cellStyle name="Comma 3 3 5 4 3 2 2" xfId="46528" xr:uid="{9B0C78EC-64BA-4179-B25C-57E2B3844FCF}"/>
    <cellStyle name="Comma 3 3 5 4 3 2 3" xfId="27625" xr:uid="{E3C43A87-06F3-4077-B368-8F3B3EFED793}"/>
    <cellStyle name="Comma 3 3 5 4 3 3" xfId="13968" xr:uid="{7F8833E1-8119-4B9B-8DED-BA5EA1F9FB87}"/>
    <cellStyle name="Comma 3 3 5 4 3 3 2" xfId="33138" xr:uid="{40B20267-7BC9-479C-BE99-90FA6AFC6DE5}"/>
    <cellStyle name="Comma 3 3 5 4 3 4" xfId="22373" xr:uid="{78F0307D-4ADF-46BE-89F1-2E2BE3CAE28A}"/>
    <cellStyle name="Comma 3 3 5 4 4" xfId="2938" xr:uid="{59A663FB-F84D-4791-9C08-7797419B5BDF}"/>
    <cellStyle name="Comma 3 3 5 4 4 2" xfId="16593" xr:uid="{1E49EC95-58E6-44D9-AD36-A021B6AD67A1}"/>
    <cellStyle name="Comma 3 3 5 4 4 2 2" xfId="49154" xr:uid="{1CFC8482-4478-4ADE-AEE4-A5118F107089}"/>
    <cellStyle name="Comma 3 3 5 4 4 3" xfId="35764" xr:uid="{5ED8F745-CC44-4B05-A823-5946AC319CF1}"/>
    <cellStyle name="Comma 3 3 5 4 4 4" xfId="24999" xr:uid="{7A07E2FA-9F05-4071-ADF1-76F6B41BCD84}"/>
    <cellStyle name="Comma 3 3 5 4 5" xfId="8189" xr:uid="{0C6AAD94-871D-4D59-A709-70FD57CBC943}"/>
    <cellStyle name="Comma 3 3 5 4 5 2" xfId="51780" xr:uid="{6380ECF6-D327-4DEA-B84B-F279F11B306E}"/>
    <cellStyle name="Comma 3 3 5 4 5 3" xfId="38390" xr:uid="{1DF9FBE7-E179-4C4E-82BB-3A40FEA47976}"/>
    <cellStyle name="Comma 3 3 5 4 6" xfId="10815" xr:uid="{288277E0-E1B1-41DF-BB4F-4CC1595CFAC3}"/>
    <cellStyle name="Comma 3 3 5 4 6 2" xfId="54405" xr:uid="{AD50B9A1-C825-4191-B900-E4BD4D294766}"/>
    <cellStyle name="Comma 3 3 5 4 6 3" xfId="41015" xr:uid="{5DE7D7E4-0BD6-4EC9-9D79-335DFD532E1F}"/>
    <cellStyle name="Comma 3 3 5 4 7" xfId="13440" xr:uid="{325C3EC2-19D9-4AFC-88F8-B8A55A2CE2C0}"/>
    <cellStyle name="Comma 3 3 5 4 7 2" xfId="43641" xr:uid="{5F858A94-28DA-4703-8670-80E9819564A7}"/>
    <cellStyle name="Comma 3 3 5 4 8" xfId="57031" xr:uid="{76B20442-F294-4487-B789-2F69964F9907}"/>
    <cellStyle name="Comma 3 3 5 4 9" xfId="59658" xr:uid="{3F8DFB62-7DEB-4823-A3A6-DF9BB77C4D07}"/>
    <cellStyle name="Comma 3 3 5 5" xfId="570" xr:uid="{00000000-0005-0000-0000-0000A3010000}"/>
    <cellStyle name="Comma 3 3 5 5 10" xfId="30511" xr:uid="{D3ED697E-AA00-48A5-97DD-55257401B12A}"/>
    <cellStyle name="Comma 3 3 5 5 11" xfId="20007" xr:uid="{6726EB54-3AB5-4C36-A6A0-522B04D2AD6B}"/>
    <cellStyle name="Comma 3 3 5 5 2" xfId="1893" xr:uid="{6B74BED0-4C4B-48DC-8326-F5516722519C}"/>
    <cellStyle name="Comma 3 3 5 5 2 10" xfId="21329" xr:uid="{A8D5BDBD-C3C8-45B3-9971-0EA5CF405BEF}"/>
    <cellStyle name="Comma 3 3 5 5 2 2" xfId="7145" xr:uid="{22A76A2B-51E4-4026-9364-08722DAE74E3}"/>
    <cellStyle name="Comma 3 3 5 5 2 2 2" xfId="18703" xr:uid="{4FFD3519-20DC-475A-A0FD-7AC95F58C4F4}"/>
    <cellStyle name="Comma 3 3 5 5 2 2 2 2" xfId="48110" xr:uid="{1992F3ED-3053-4A61-8391-704ADAB8CF0F}"/>
    <cellStyle name="Comma 3 3 5 5 2 2 2 3" xfId="29207" xr:uid="{2D2D166F-DDFA-4885-9C30-3F444BC1E782}"/>
    <cellStyle name="Comma 3 3 5 5 2 2 3" xfId="34720" xr:uid="{F54C5386-00B7-49BF-90C3-50AA5F44D675}"/>
    <cellStyle name="Comma 3 3 5 5 2 2 4" xfId="23955" xr:uid="{0AA1802D-31CE-446B-ABC6-2440A4CE181F}"/>
    <cellStyle name="Comma 3 3 5 5 2 3" xfId="4520" xr:uid="{43C5B0F4-4DBD-4E4B-A2D3-BF7CF465354C}"/>
    <cellStyle name="Comma 3 3 5 5 2 3 2" xfId="50736" xr:uid="{15A27D5C-FCA0-41DC-8ED8-CC6D3AEB6985}"/>
    <cellStyle name="Comma 3 3 5 5 2 3 3" xfId="37346" xr:uid="{27F2FE67-EBB2-45F8-8590-4CF8245F5383}"/>
    <cellStyle name="Comma 3 3 5 5 2 3 4" xfId="26581" xr:uid="{F4F1A28B-A4AA-4FB8-9ED0-734BE62FFB73}"/>
    <cellStyle name="Comma 3 3 5 5 2 4" xfId="9771" xr:uid="{3FDA7CA2-DBE7-4F27-9B6E-4364389B367A}"/>
    <cellStyle name="Comma 3 3 5 5 2 4 2" xfId="53362" xr:uid="{D7A4701B-9546-4652-BFDA-D624B31BD1FD}"/>
    <cellStyle name="Comma 3 3 5 5 2 4 3" xfId="39972" xr:uid="{C4DA9939-CC5A-4098-AF89-E448CA8308C7}"/>
    <cellStyle name="Comma 3 3 5 5 2 5" xfId="12397" xr:uid="{13F1FF03-C2D1-4B64-A6A2-8579B035244C}"/>
    <cellStyle name="Comma 3 3 5 5 2 5 2" xfId="55987" xr:uid="{0F40BB8E-07B0-4F33-A2F6-CE898EA03620}"/>
    <cellStyle name="Comma 3 3 5 5 2 5 3" xfId="42597" xr:uid="{BDC0E731-3F77-4E06-982D-ED86EC718FB5}"/>
    <cellStyle name="Comma 3 3 5 5 2 6" xfId="15550" xr:uid="{18A28C47-6C5F-4F3C-AF01-8AF006D6E3C1}"/>
    <cellStyle name="Comma 3 3 5 5 2 6 2" xfId="45223" xr:uid="{262A8264-E49E-4C8B-B6BE-94DEFE6EBE8C}"/>
    <cellStyle name="Comma 3 3 5 5 2 7" xfId="58613" xr:uid="{05AF051F-86C9-41AF-B862-04DADAC2C0F3}"/>
    <cellStyle name="Comma 3 3 5 5 2 8" xfId="61240" xr:uid="{30FC0061-A690-469E-9AF5-EF704510392F}"/>
    <cellStyle name="Comma 3 3 5 5 2 9" xfId="31833" xr:uid="{355A39C3-E075-4E45-8BA4-D303A48C88DB}"/>
    <cellStyle name="Comma 3 3 5 5 3" xfId="5823" xr:uid="{E40087CF-BA17-4197-9CAD-12693EC1B1E9}"/>
    <cellStyle name="Comma 3 3 5 5 3 2" xfId="17381" xr:uid="{5D45DA65-C894-430D-A3AD-DED110E27160}"/>
    <cellStyle name="Comma 3 3 5 5 3 2 2" xfId="46788" xr:uid="{FCC9539E-C331-49A8-84F6-7246789382CE}"/>
    <cellStyle name="Comma 3 3 5 5 3 2 3" xfId="27885" xr:uid="{8B2A95F5-65C7-46D2-9913-A200F9799364}"/>
    <cellStyle name="Comma 3 3 5 5 3 3" xfId="33398" xr:uid="{C50C9C55-65BF-4943-A3B3-4E4A64FC4EF6}"/>
    <cellStyle name="Comma 3 3 5 5 3 4" xfId="22633" xr:uid="{2CC3DCF7-0516-4D39-8E6A-D40E9547643C}"/>
    <cellStyle name="Comma 3 3 5 5 4" xfId="3198" xr:uid="{0B221D81-8383-40C2-B58B-59D7BC94B636}"/>
    <cellStyle name="Comma 3 3 5 5 4 2" xfId="49414" xr:uid="{9065956E-6B65-46F9-98F0-53F4D83F3F77}"/>
    <cellStyle name="Comma 3 3 5 5 4 3" xfId="36024" xr:uid="{01A3DCB7-D107-4110-A64E-D8317D987A12}"/>
    <cellStyle name="Comma 3 3 5 5 4 4" xfId="25259" xr:uid="{22B7049C-D63A-4629-877E-DF95CFD588A8}"/>
    <cellStyle name="Comma 3 3 5 5 5" xfId="8449" xr:uid="{6B4229F7-E678-40A9-A531-8BD1D81B91AA}"/>
    <cellStyle name="Comma 3 3 5 5 5 2" xfId="52040" xr:uid="{AA242BBC-60BD-4988-A8D2-C75D530CC4F2}"/>
    <cellStyle name="Comma 3 3 5 5 5 3" xfId="38650" xr:uid="{1124437A-512C-47BE-908D-0DDDBE81029D}"/>
    <cellStyle name="Comma 3 3 5 5 6" xfId="11075" xr:uid="{66B26DE4-50F5-45FC-912F-EB77C4113BA8}"/>
    <cellStyle name="Comma 3 3 5 5 6 2" xfId="54665" xr:uid="{058A0F00-F04B-4C67-AD53-2F3A55192E80}"/>
    <cellStyle name="Comma 3 3 5 5 6 3" xfId="41275" xr:uid="{F3E35F59-BCA6-4E38-854E-F08114DF6D43}"/>
    <cellStyle name="Comma 3 3 5 5 7" xfId="14228" xr:uid="{EEB0AE1E-BC4F-437F-897A-D9F0F282E741}"/>
    <cellStyle name="Comma 3 3 5 5 7 2" xfId="43901" xr:uid="{FABD2EF9-3D1C-40CE-85A1-4E007F8E9E73}"/>
    <cellStyle name="Comma 3 3 5 5 8" xfId="57291" xr:uid="{39381953-F9FC-40B0-AAE7-83604C9CE595}"/>
    <cellStyle name="Comma 3 3 5 5 9" xfId="59918" xr:uid="{9CFE21E6-D046-42DB-970B-922AB9858FC7}"/>
    <cellStyle name="Comma 3 3 5 6" xfId="830" xr:uid="{00000000-0005-0000-0000-0000A4010000}"/>
    <cellStyle name="Comma 3 3 5 6 10" xfId="30771" xr:uid="{19D2E261-7333-4635-BCE3-63C63ACA00CB}"/>
    <cellStyle name="Comma 3 3 5 6 11" xfId="20267" xr:uid="{1C3A7D55-82F1-47FD-B7DA-C8770C4C185B}"/>
    <cellStyle name="Comma 3 3 5 6 2" xfId="2153" xr:uid="{F1EF9010-9EE6-4F52-983C-372C1D1A7592}"/>
    <cellStyle name="Comma 3 3 5 6 2 10" xfId="21589" xr:uid="{31B545A6-FE54-48AE-9505-298790859CE0}"/>
    <cellStyle name="Comma 3 3 5 6 2 2" xfId="7405" xr:uid="{ECA266E5-D39B-48B8-AA81-EBC3377B421D}"/>
    <cellStyle name="Comma 3 3 5 6 2 2 2" xfId="18963" xr:uid="{16C4E4D8-A43E-4E52-9BEB-1F87BF05E069}"/>
    <cellStyle name="Comma 3 3 5 6 2 2 2 2" xfId="48370" xr:uid="{B12DB3FA-7672-446C-8265-4E11D03995B3}"/>
    <cellStyle name="Comma 3 3 5 6 2 2 2 3" xfId="29467" xr:uid="{D1823D9F-1D7F-4285-ADCB-461F5B337F78}"/>
    <cellStyle name="Comma 3 3 5 6 2 2 3" xfId="34980" xr:uid="{1A53A09A-3D22-448F-8788-C01A554CF0E2}"/>
    <cellStyle name="Comma 3 3 5 6 2 2 4" xfId="24215" xr:uid="{188038D6-6C58-4DAC-85B4-0E27B7154446}"/>
    <cellStyle name="Comma 3 3 5 6 2 3" xfId="4780" xr:uid="{457113F9-47DE-44E1-84E7-6678B2D2E224}"/>
    <cellStyle name="Comma 3 3 5 6 2 3 2" xfId="50996" xr:uid="{D0F8B6B5-097D-451C-A3E9-58C04076796E}"/>
    <cellStyle name="Comma 3 3 5 6 2 3 3" xfId="37606" xr:uid="{791408A3-DC71-45AC-8564-254E785451B3}"/>
    <cellStyle name="Comma 3 3 5 6 2 3 4" xfId="26841" xr:uid="{C23B350C-9CDC-47B8-8321-37509ABE61FD}"/>
    <cellStyle name="Comma 3 3 5 6 2 4" xfId="10031" xr:uid="{41299AE7-EA8C-4F03-BB9D-901ADC78940E}"/>
    <cellStyle name="Comma 3 3 5 6 2 4 2" xfId="53622" xr:uid="{FA01F371-E892-4949-A58F-C34FDAEF9B70}"/>
    <cellStyle name="Comma 3 3 5 6 2 4 3" xfId="40232" xr:uid="{EE200C87-8E5B-425F-A882-E03C1BEB379D}"/>
    <cellStyle name="Comma 3 3 5 6 2 5" xfId="12657" xr:uid="{B49F306B-2C40-46A1-A7C5-091C79980A50}"/>
    <cellStyle name="Comma 3 3 5 6 2 5 2" xfId="56247" xr:uid="{5E581B57-CACB-4165-BDAB-B9DC7FB012D5}"/>
    <cellStyle name="Comma 3 3 5 6 2 5 3" xfId="42857" xr:uid="{2BD7D442-193D-4009-A2CA-F5CEB9F5CC61}"/>
    <cellStyle name="Comma 3 3 5 6 2 6" xfId="15810" xr:uid="{AEFBCB1C-6AAB-46CA-9F8F-5C84DFCC6E2A}"/>
    <cellStyle name="Comma 3 3 5 6 2 6 2" xfId="45483" xr:uid="{FC64F077-A96A-4AFC-843B-227DFDEA3AB9}"/>
    <cellStyle name="Comma 3 3 5 6 2 7" xfId="58873" xr:uid="{B3D27963-30E4-42DF-A7CB-C307904CCC7C}"/>
    <cellStyle name="Comma 3 3 5 6 2 8" xfId="61500" xr:uid="{19A17AE2-5F72-446F-9A9A-0E2BEBCD6D57}"/>
    <cellStyle name="Comma 3 3 5 6 2 9" xfId="32093" xr:uid="{28FA9AF0-E407-4EDF-8440-997D24B249E8}"/>
    <cellStyle name="Comma 3 3 5 6 3" xfId="6083" xr:uid="{81B85855-145C-4B15-A3EF-E0D9FBB81744}"/>
    <cellStyle name="Comma 3 3 5 6 3 2" xfId="17641" xr:uid="{4B715DD7-3538-4D85-BAED-3A16C9074DB3}"/>
    <cellStyle name="Comma 3 3 5 6 3 2 2" xfId="47048" xr:uid="{FAB0C26B-AF6D-418E-8183-A0AD6A6382C6}"/>
    <cellStyle name="Comma 3 3 5 6 3 2 3" xfId="28145" xr:uid="{C714E6AA-73AC-479A-A805-15D86591B6DA}"/>
    <cellStyle name="Comma 3 3 5 6 3 3" xfId="33658" xr:uid="{9AC8A976-743D-443D-A8D0-00376C666CA0}"/>
    <cellStyle name="Comma 3 3 5 6 3 4" xfId="22893" xr:uid="{6F5F50DC-3106-455D-A3A8-5A62FD1C5E52}"/>
    <cellStyle name="Comma 3 3 5 6 4" xfId="3458" xr:uid="{FD06AACC-6309-4489-B497-740E7B58AC72}"/>
    <cellStyle name="Comma 3 3 5 6 4 2" xfId="49674" xr:uid="{34E407AE-6FE1-49C1-921F-F0FA100F7347}"/>
    <cellStyle name="Comma 3 3 5 6 4 3" xfId="36284" xr:uid="{41554B4E-90C6-44FE-8F86-0F1F6E516492}"/>
    <cellStyle name="Comma 3 3 5 6 4 4" xfId="25519" xr:uid="{C7A9407E-29A2-4B99-8AF9-B7AD3EBFC694}"/>
    <cellStyle name="Comma 3 3 5 6 5" xfId="8709" xr:uid="{7CD463CA-57DB-4666-8E23-9B0F66B6077E}"/>
    <cellStyle name="Comma 3 3 5 6 5 2" xfId="52300" xr:uid="{3829C686-A4F3-4235-988F-70D8E4CC9BF2}"/>
    <cellStyle name="Comma 3 3 5 6 5 3" xfId="38910" xr:uid="{9D30ECB8-72C3-4A62-BE16-DEE7979C546E}"/>
    <cellStyle name="Comma 3 3 5 6 6" xfId="11335" xr:uid="{BED21191-B18E-4666-AB16-F88ACD5AA526}"/>
    <cellStyle name="Comma 3 3 5 6 6 2" xfId="54925" xr:uid="{43C4704D-6CAB-46BD-8CD4-07AC7D51FB12}"/>
    <cellStyle name="Comma 3 3 5 6 6 3" xfId="41535" xr:uid="{F85FC625-E5DF-45EC-8A70-4FF20E3B0AF3}"/>
    <cellStyle name="Comma 3 3 5 6 7" xfId="14488" xr:uid="{75D34CD8-2BF3-4E29-8390-36ED39CC4E83}"/>
    <cellStyle name="Comma 3 3 5 6 7 2" xfId="44161" xr:uid="{0B9A8666-1906-422B-A4DC-EDE5EB897505}"/>
    <cellStyle name="Comma 3 3 5 6 8" xfId="57551" xr:uid="{C483C8E4-2283-4EE4-B525-CD01C8E0CDF6}"/>
    <cellStyle name="Comma 3 3 5 6 9" xfId="60178" xr:uid="{AA274CD0-9526-4F9C-8279-1C4E8F3CD6B4}"/>
    <cellStyle name="Comma 3 3 5 7" xfId="1110" xr:uid="{4D5D5F62-B04B-4177-8CAD-409FCEAC0FCA}"/>
    <cellStyle name="Comma 3 3 5 7 10" xfId="20547" xr:uid="{44174330-60F0-4E3B-AA8C-387F2AA957CC}"/>
    <cellStyle name="Comma 3 3 5 7 2" xfId="6363" xr:uid="{D96C1765-6278-4CCD-B347-F4EE63614A5C}"/>
    <cellStyle name="Comma 3 3 5 7 2 2" xfId="17921" xr:uid="{412C75B8-7251-4BC5-9D96-D61FB75340B6}"/>
    <cellStyle name="Comma 3 3 5 7 2 2 2" xfId="47328" xr:uid="{B6124ADC-89B5-49D3-AE4D-D1EBFF46EAA2}"/>
    <cellStyle name="Comma 3 3 5 7 2 2 3" xfId="28425" xr:uid="{023FCD98-B1AE-4448-A825-322D9D404B11}"/>
    <cellStyle name="Comma 3 3 5 7 2 3" xfId="33938" xr:uid="{BF8A0AD1-E3E9-4FC8-9F96-9147FC46B3C7}"/>
    <cellStyle name="Comma 3 3 5 7 2 4" xfId="23173" xr:uid="{68E4D60D-C57F-4121-85EF-E82DE1FEA9FA}"/>
    <cellStyle name="Comma 3 3 5 7 3" xfId="3738" xr:uid="{06C79070-0D3E-42AB-A578-33F958684482}"/>
    <cellStyle name="Comma 3 3 5 7 3 2" xfId="49954" xr:uid="{D743B407-213F-4E3E-B59D-582097603D94}"/>
    <cellStyle name="Comma 3 3 5 7 3 3" xfId="36564" xr:uid="{714229EB-0DC7-466A-BBD6-68292D8CD501}"/>
    <cellStyle name="Comma 3 3 5 7 3 4" xfId="25799" xr:uid="{55E07592-E72C-4E7A-812D-C0AC70341A1C}"/>
    <cellStyle name="Comma 3 3 5 7 4" xfId="8989" xr:uid="{C2AE01FC-1BF7-456B-A586-6B4AF1C4054B}"/>
    <cellStyle name="Comma 3 3 5 7 4 2" xfId="52580" xr:uid="{C957BA47-27AE-421B-9D3D-291A24F9EC93}"/>
    <cellStyle name="Comma 3 3 5 7 4 3" xfId="39190" xr:uid="{347CF564-E432-45B5-A10F-E17CAAC7B165}"/>
    <cellStyle name="Comma 3 3 5 7 5" xfId="11615" xr:uid="{A3B2A55E-74DC-4707-93E7-F775AE3870D0}"/>
    <cellStyle name="Comma 3 3 5 7 5 2" xfId="55205" xr:uid="{E98A8DE1-0887-42E9-AB51-D4FAE8008540}"/>
    <cellStyle name="Comma 3 3 5 7 5 3" xfId="41815" xr:uid="{2A151A39-5252-4DD2-A42D-4F909366FA31}"/>
    <cellStyle name="Comma 3 3 5 7 6" xfId="14768" xr:uid="{230751BD-E3DF-4AE8-A2AC-6CE10C324B10}"/>
    <cellStyle name="Comma 3 3 5 7 6 2" xfId="44441" xr:uid="{52304D82-6187-4918-AC60-872A1B5149F3}"/>
    <cellStyle name="Comma 3 3 5 7 7" xfId="57831" xr:uid="{1FA63BFD-5905-4488-AF56-596961F9D8C6}"/>
    <cellStyle name="Comma 3 3 5 7 8" xfId="60458" xr:uid="{26CCDEB1-6959-4F20-A001-0D2324ADCBCC}"/>
    <cellStyle name="Comma 3 3 5 7 9" xfId="31051" xr:uid="{35A8E12D-004A-4019-A307-29E3DC70B98D}"/>
    <cellStyle name="Comma 3 3 5 8" xfId="1373" xr:uid="{2D2F5ABB-A955-442E-901E-3F03135CF13D}"/>
    <cellStyle name="Comma 3 3 5 8 10" xfId="20809" xr:uid="{42FC7A37-D361-4080-8315-E59CA7ABF1D2}"/>
    <cellStyle name="Comma 3 3 5 8 2" xfId="6625" xr:uid="{812DD843-8E9F-4A14-953F-D38433F594CE}"/>
    <cellStyle name="Comma 3 3 5 8 2 2" xfId="18183" xr:uid="{480C5AFF-07B7-4D06-820D-F7D0BDF96D0C}"/>
    <cellStyle name="Comma 3 3 5 8 2 2 2" xfId="47590" xr:uid="{2AF1762B-0D64-4928-9077-8A25C951CFA3}"/>
    <cellStyle name="Comma 3 3 5 8 2 2 3" xfId="28687" xr:uid="{42E499A7-4E15-4E25-BC75-8BAD4D3F2D2D}"/>
    <cellStyle name="Comma 3 3 5 8 2 3" xfId="34200" xr:uid="{FD5B51A2-A9A9-45F4-9565-758EECC81254}"/>
    <cellStyle name="Comma 3 3 5 8 2 4" xfId="23435" xr:uid="{E5947F3E-A373-4610-A4A3-C29EAC9A1A86}"/>
    <cellStyle name="Comma 3 3 5 8 3" xfId="4000" xr:uid="{8D94300E-82F1-4319-93C7-2B45856BF168}"/>
    <cellStyle name="Comma 3 3 5 8 3 2" xfId="50216" xr:uid="{73474B98-C310-4C87-95CD-1F633ABEC320}"/>
    <cellStyle name="Comma 3 3 5 8 3 3" xfId="36826" xr:uid="{2A471306-FA1A-4A36-90BC-7C16D6A5D686}"/>
    <cellStyle name="Comma 3 3 5 8 3 4" xfId="26061" xr:uid="{A98BC54F-D299-4908-BD2D-D86676B870E3}"/>
    <cellStyle name="Comma 3 3 5 8 4" xfId="9251" xr:uid="{6C1EDABA-106E-48D8-8E63-048BB898EDB9}"/>
    <cellStyle name="Comma 3 3 5 8 4 2" xfId="52842" xr:uid="{B5BAC8C5-FE76-403C-B35C-F078276B98B4}"/>
    <cellStyle name="Comma 3 3 5 8 4 3" xfId="39452" xr:uid="{2C2CBE88-DE13-4E5B-8707-F7F46548BC83}"/>
    <cellStyle name="Comma 3 3 5 8 5" xfId="11877" xr:uid="{4CF743F1-6192-4166-A476-42CB1F95AA54}"/>
    <cellStyle name="Comma 3 3 5 8 5 2" xfId="55467" xr:uid="{3865ED13-531C-49D2-B881-607CAFEE8B75}"/>
    <cellStyle name="Comma 3 3 5 8 5 3" xfId="42077" xr:uid="{9D145096-14E0-42F6-A638-DFF8C4A8E47F}"/>
    <cellStyle name="Comma 3 3 5 8 6" xfId="15030" xr:uid="{F516D54A-C99E-43A6-96FC-DA449F7004FF}"/>
    <cellStyle name="Comma 3 3 5 8 6 2" xfId="44703" xr:uid="{37E3EE55-6FFE-46D6-A0C9-A5663FBD2E5C}"/>
    <cellStyle name="Comma 3 3 5 8 7" xfId="58093" xr:uid="{F7847A25-B199-42E8-9618-FE7FFA1A86EB}"/>
    <cellStyle name="Comma 3 3 5 8 8" xfId="60720" xr:uid="{180C80CA-185D-4F6E-8D9F-2F8640C91486}"/>
    <cellStyle name="Comma 3 3 5 8 9" xfId="31313" xr:uid="{1292710F-4112-4082-8CB5-F668B403A581}"/>
    <cellStyle name="Comma 3 3 5 9" xfId="2416" xr:uid="{D6EEC0D3-86E5-4C65-A1E1-5D4167E1D800}"/>
    <cellStyle name="Comma 3 3 5 9 10" xfId="21851" xr:uid="{7E13197F-2694-4B74-BC47-79B4A0B125D0}"/>
    <cellStyle name="Comma 3 3 5 9 2" xfId="7667" xr:uid="{25DA93DE-0761-41E9-B180-E5F80A82E0B6}"/>
    <cellStyle name="Comma 3 3 5 9 2 2" xfId="19225" xr:uid="{97D13AAD-F781-4169-953E-EF1214C06954}"/>
    <cellStyle name="Comma 3 3 5 9 2 2 2" xfId="48632" xr:uid="{D3036B33-1E2B-4B14-A023-29C9A896A211}"/>
    <cellStyle name="Comma 3 3 5 9 2 2 3" xfId="29729" xr:uid="{1C26315A-0EA1-48FC-B906-7B9CDE7C66F9}"/>
    <cellStyle name="Comma 3 3 5 9 2 3" xfId="35242" xr:uid="{17608425-2148-4CCA-856B-8ED5D0F2C4DE}"/>
    <cellStyle name="Comma 3 3 5 9 2 4" xfId="24477" xr:uid="{E5EBE720-A8AC-432F-BF92-442D790F37C2}"/>
    <cellStyle name="Comma 3 3 5 9 3" xfId="5042" xr:uid="{6A084190-18F9-4AB4-9958-383740C055DC}"/>
    <cellStyle name="Comma 3 3 5 9 3 2" xfId="51258" xr:uid="{14AC297D-F04B-4EA4-A0B6-95EEC50106B4}"/>
    <cellStyle name="Comma 3 3 5 9 3 3" xfId="37868" xr:uid="{8989A4BA-5386-4720-A6A8-7267CEB587F2}"/>
    <cellStyle name="Comma 3 3 5 9 3 4" xfId="27103" xr:uid="{B560DA77-0101-454E-8CD8-9D6E82C02B03}"/>
    <cellStyle name="Comma 3 3 5 9 4" xfId="10293" xr:uid="{04C6880A-850E-48C1-82AA-8BCA0C25862A}"/>
    <cellStyle name="Comma 3 3 5 9 4 2" xfId="53884" xr:uid="{D9834712-288B-4F6C-8B85-2730F62DEF15}"/>
    <cellStyle name="Comma 3 3 5 9 4 3" xfId="40494" xr:uid="{9ECFF259-B61C-4702-A719-3CECE07E89B3}"/>
    <cellStyle name="Comma 3 3 5 9 5" xfId="12919" xr:uid="{CD50724A-614A-4300-B182-1D2FABED94CC}"/>
    <cellStyle name="Comma 3 3 5 9 5 2" xfId="56509" xr:uid="{3675561C-BCCA-4208-BD48-BC3BCBD73165}"/>
    <cellStyle name="Comma 3 3 5 9 5 3" xfId="43119" xr:uid="{578041CD-71EF-4338-BA2C-14AE7FA84C16}"/>
    <cellStyle name="Comma 3 3 5 9 6" xfId="16072" xr:uid="{6101CFCC-F28A-4542-9B9C-A81AA2D78667}"/>
    <cellStyle name="Comma 3 3 5 9 6 2" xfId="45745" xr:uid="{D9BB8566-7D83-4088-AC42-FCD2FDFFC5AB}"/>
    <cellStyle name="Comma 3 3 5 9 7" xfId="59135" xr:uid="{DB04A2DC-36D3-4984-BF6B-09431B1D56CF}"/>
    <cellStyle name="Comma 3 3 5 9 8" xfId="61762" xr:uid="{68E00B43-B1DE-4713-9B04-910564AD30E9}"/>
    <cellStyle name="Comma 3 3 5 9 9" xfId="32355" xr:uid="{580710EE-B673-4AEC-9C3F-D8C26E66CA7D}"/>
    <cellStyle name="Comma 3 3 6" xfId="65" xr:uid="{00000000-0005-0000-0000-0000A5010000}"/>
    <cellStyle name="Comma 3 3 6 10" xfId="2694" xr:uid="{F2C01EE0-82B0-49F3-B63E-66AF12CB1E73}"/>
    <cellStyle name="Comma 3 3 6 10 2" xfId="16349" xr:uid="{C6ED45A1-03B6-4CD5-A87C-0C15D515F19A}"/>
    <cellStyle name="Comma 3 3 6 10 2 2" xfId="46284" xr:uid="{8ADC3211-A6ED-4BBA-8A17-B8616E9F30F1}"/>
    <cellStyle name="Comma 3 3 6 10 3" xfId="32894" xr:uid="{FD5E3426-3482-49D1-BCEB-9469EC1EC180}"/>
    <cellStyle name="Comma 3 3 6 10 4" xfId="24755" xr:uid="{03B934F7-1434-4186-B82E-F2841F615750}"/>
    <cellStyle name="Comma 3 3 6 11" xfId="7945" xr:uid="{7B620BAE-C2DE-4DAB-A5B2-8A0C6DA9DBF4}"/>
    <cellStyle name="Comma 3 3 6 11 2" xfId="48910" xr:uid="{51C2F9DF-DD21-4FFC-86AA-F3B43B917B39}"/>
    <cellStyle name="Comma 3 3 6 11 3" xfId="35520" xr:uid="{52A0F7AF-854B-4A2C-88B3-E2F95D43F299}"/>
    <cellStyle name="Comma 3 3 6 12" xfId="10571" xr:uid="{60AC623A-AC44-4F40-9A8E-2B728F29E8B0}"/>
    <cellStyle name="Comma 3 3 6 12 2" xfId="51536" xr:uid="{90378E92-0B58-4CFB-95AC-950E512A5D61}"/>
    <cellStyle name="Comma 3 3 6 12 3" xfId="38146" xr:uid="{D285212D-D9A9-4F7C-BF67-81D9F3DFB747}"/>
    <cellStyle name="Comma 3 3 6 13" xfId="13196" xr:uid="{CAEC3DD7-60BB-4B55-99FF-D927E8057FDA}"/>
    <cellStyle name="Comma 3 3 6 13 2" xfId="54161" xr:uid="{FF051F59-979F-43E3-835E-F8BCB77FB3B8}"/>
    <cellStyle name="Comma 3 3 6 13 3" xfId="40771" xr:uid="{52ED7B9E-4728-4B52-90EE-AB10C0DC901F}"/>
    <cellStyle name="Comma 3 3 6 14" xfId="43397" xr:uid="{8B682B18-ADBB-49B2-AE25-83E4A4C0331F}"/>
    <cellStyle name="Comma 3 3 6 15" xfId="56787" xr:uid="{5EB44D38-55C4-462C-9571-BC0F8B820C28}"/>
    <cellStyle name="Comma 3 3 6 16" xfId="59414" xr:uid="{62E7893D-6C22-4FA3-A7DC-F24753C604FD}"/>
    <cellStyle name="Comma 3 3 6 17" xfId="30007" xr:uid="{CC4299A7-6CB3-40D9-918A-8EACE9BC86B8}"/>
    <cellStyle name="Comma 3 3 6 18" xfId="19503" xr:uid="{FD6AF524-0806-4804-BDE0-44E1F1F95225}"/>
    <cellStyle name="Comma 3 3 6 2" xfId="203" xr:uid="{00000000-0005-0000-0000-0000A6010000}"/>
    <cellStyle name="Comma 3 3 6 2 10" xfId="8083" xr:uid="{0C304D06-B2CC-457E-9763-ECBB4BCEA0D7}"/>
    <cellStyle name="Comma 3 3 6 2 10 2" xfId="49048" xr:uid="{DA5BA5B6-ACD9-4938-AB5C-E5EA0BE65995}"/>
    <cellStyle name="Comma 3 3 6 2 10 3" xfId="35658" xr:uid="{45E34A80-1D1D-4C9C-91CA-524508B18A95}"/>
    <cellStyle name="Comma 3 3 6 2 11" xfId="10709" xr:uid="{3ABF6504-60CD-4E68-9936-921ACDF38D2C}"/>
    <cellStyle name="Comma 3 3 6 2 11 2" xfId="51674" xr:uid="{38157BB2-B43D-4901-9F8C-1E475F9058FC}"/>
    <cellStyle name="Comma 3 3 6 2 11 3" xfId="38284" xr:uid="{741865A3-7982-4A1A-93E4-7B654EEE4436}"/>
    <cellStyle name="Comma 3 3 6 2 12" xfId="13334" xr:uid="{023EEAB5-320D-4E73-AB74-647F6D65AA21}"/>
    <cellStyle name="Comma 3 3 6 2 12 2" xfId="54299" xr:uid="{7C96A6E1-C366-4212-A557-E7C584487163}"/>
    <cellStyle name="Comma 3 3 6 2 12 3" xfId="40909" xr:uid="{BB880373-7D29-4718-AE06-84895D6D25D0}"/>
    <cellStyle name="Comma 3 3 6 2 13" xfId="43535" xr:uid="{3C2B8298-9B7D-4910-9FF7-CB0200241D24}"/>
    <cellStyle name="Comma 3 3 6 2 14" xfId="56925" xr:uid="{3C58A956-72D5-4304-A265-A5EAC10ECFF2}"/>
    <cellStyle name="Comma 3 3 6 2 15" xfId="59552" xr:uid="{967BB7F1-9742-4BFA-85EC-B4FBAD88735B}"/>
    <cellStyle name="Comma 3 3 6 2 16" xfId="30145" xr:uid="{C9E6ED25-841E-4A06-B426-7DAF9B74B27A}"/>
    <cellStyle name="Comma 3 3 6 2 17" xfId="19641" xr:uid="{3472003D-CAE2-48D1-AE0B-1250232CA636}"/>
    <cellStyle name="Comma 3 3 6 2 2" xfId="464" xr:uid="{00000000-0005-0000-0000-0000A7010000}"/>
    <cellStyle name="Comma 3 3 6 2 2 10" xfId="30405" xr:uid="{BF4076D0-A3E6-47BE-808B-9CB6D6CA9C13}"/>
    <cellStyle name="Comma 3 3 6 2 2 11" xfId="19901" xr:uid="{FB2B4652-C5C2-4863-B0AD-28AA7BC76668}"/>
    <cellStyle name="Comma 3 3 6 2 2 2" xfId="1787" xr:uid="{31E82319-F0B6-4F4E-8657-A7AF9EF8888D}"/>
    <cellStyle name="Comma 3 3 6 2 2 2 10" xfId="21223" xr:uid="{595E4FD0-D11B-4DE3-88C2-8A81C821AE19}"/>
    <cellStyle name="Comma 3 3 6 2 2 2 2" xfId="7039" xr:uid="{DB4BDF66-E8CD-439B-B063-970F7E375CAE}"/>
    <cellStyle name="Comma 3 3 6 2 2 2 2 2" xfId="18597" xr:uid="{828F222B-88D7-466F-AAB8-5AFF3A07D0B4}"/>
    <cellStyle name="Comma 3 3 6 2 2 2 2 2 2" xfId="48004" xr:uid="{5A206FFA-A3D2-4608-971E-B7DF78DAA506}"/>
    <cellStyle name="Comma 3 3 6 2 2 2 2 2 3" xfId="29101" xr:uid="{964697DB-6640-4DB5-B515-0D24BE5545E9}"/>
    <cellStyle name="Comma 3 3 6 2 2 2 2 3" xfId="34614" xr:uid="{54C46535-EE0D-4013-AFDD-DF48798D3F18}"/>
    <cellStyle name="Comma 3 3 6 2 2 2 2 4" xfId="23849" xr:uid="{ACFF5095-9051-4D8C-B5E9-445EF7F649A6}"/>
    <cellStyle name="Comma 3 3 6 2 2 2 3" xfId="4414" xr:uid="{5FD1A393-C01E-49EC-9EEA-7B27BAAA7C0D}"/>
    <cellStyle name="Comma 3 3 6 2 2 2 3 2" xfId="50630" xr:uid="{B4A1D2A1-D8A4-40D4-BE3C-EF107CAE4421}"/>
    <cellStyle name="Comma 3 3 6 2 2 2 3 3" xfId="37240" xr:uid="{7DB9C1DE-CBA7-4F9E-A164-97244AFF89C0}"/>
    <cellStyle name="Comma 3 3 6 2 2 2 3 4" xfId="26475" xr:uid="{5B166CB8-F9E6-42BF-9D7E-5C2A737F333E}"/>
    <cellStyle name="Comma 3 3 6 2 2 2 4" xfId="9665" xr:uid="{7D56EBF6-FE37-4784-B217-183AF8DACB30}"/>
    <cellStyle name="Comma 3 3 6 2 2 2 4 2" xfId="53256" xr:uid="{43E4E1B1-F555-4FA2-82C0-A8E0BC2E881F}"/>
    <cellStyle name="Comma 3 3 6 2 2 2 4 3" xfId="39866" xr:uid="{2AB4C272-A8AE-4C4E-A302-D05B9847C1A9}"/>
    <cellStyle name="Comma 3 3 6 2 2 2 5" xfId="12291" xr:uid="{C2F4E254-1526-46E2-AB0D-B2824FA8B771}"/>
    <cellStyle name="Comma 3 3 6 2 2 2 5 2" xfId="55881" xr:uid="{B71799A6-3E81-4868-A1CB-95D0E9F9305E}"/>
    <cellStyle name="Comma 3 3 6 2 2 2 5 3" xfId="42491" xr:uid="{CC3A90A1-138D-459B-BA64-B27B324FB9F7}"/>
    <cellStyle name="Comma 3 3 6 2 2 2 6" xfId="15444" xr:uid="{D82628DA-79FB-41AF-AE5B-A5BA5D750A55}"/>
    <cellStyle name="Comma 3 3 6 2 2 2 6 2" xfId="45117" xr:uid="{550FC7A2-00FB-4CC6-B32F-BCD74689DD23}"/>
    <cellStyle name="Comma 3 3 6 2 2 2 7" xfId="58507" xr:uid="{DA7F031E-6EF3-422F-93B1-3C62178B4F76}"/>
    <cellStyle name="Comma 3 3 6 2 2 2 8" xfId="61134" xr:uid="{CFDABED1-3DC4-4D8B-8114-8F60DC188504}"/>
    <cellStyle name="Comma 3 3 6 2 2 2 9" xfId="31727" xr:uid="{16CF089D-AF1A-4B30-BBC6-1C9A7C61B629}"/>
    <cellStyle name="Comma 3 3 6 2 2 3" xfId="5717" xr:uid="{2A2E158B-0AB3-4C3C-A1E4-32E9755A6644}"/>
    <cellStyle name="Comma 3 3 6 2 2 3 2" xfId="17275" xr:uid="{482FCF27-4BB0-4F7B-85FA-7197D30A4771}"/>
    <cellStyle name="Comma 3 3 6 2 2 3 2 2" xfId="46682" xr:uid="{E5CBC4AE-9FA5-4F67-A279-C43F318C5720}"/>
    <cellStyle name="Comma 3 3 6 2 2 3 2 3" xfId="27779" xr:uid="{CFD4065C-40AA-4784-A0CC-3FF88115A77F}"/>
    <cellStyle name="Comma 3 3 6 2 2 3 3" xfId="14122" xr:uid="{3282F2CD-6235-4CFA-BA2F-EA8F344217EC}"/>
    <cellStyle name="Comma 3 3 6 2 2 3 3 2" xfId="33292" xr:uid="{01D361A2-EC46-4F40-8239-C6404F974814}"/>
    <cellStyle name="Comma 3 3 6 2 2 3 4" xfId="22527" xr:uid="{CF192B3D-C110-4C15-8A77-4F573742EC17}"/>
    <cellStyle name="Comma 3 3 6 2 2 4" xfId="3092" xr:uid="{928FFA8E-7CD8-4D30-968E-457864EFE708}"/>
    <cellStyle name="Comma 3 3 6 2 2 4 2" xfId="16747" xr:uid="{6B169FBE-FD29-49A2-BA08-EDEFCE1471C4}"/>
    <cellStyle name="Comma 3 3 6 2 2 4 2 2" xfId="49308" xr:uid="{076EB83E-5A05-4BCD-998C-DD70ABA4D30F}"/>
    <cellStyle name="Comma 3 3 6 2 2 4 3" xfId="35918" xr:uid="{819873A6-5B1A-4048-AEE4-B5560D3CCCAB}"/>
    <cellStyle name="Comma 3 3 6 2 2 4 4" xfId="25153" xr:uid="{84D1794B-09D6-4C1B-BD04-3E9F6E5DC0C9}"/>
    <cellStyle name="Comma 3 3 6 2 2 5" xfId="8343" xr:uid="{0D182420-DCBF-457B-A160-DDA1B901DE90}"/>
    <cellStyle name="Comma 3 3 6 2 2 5 2" xfId="51934" xr:uid="{58BF85AE-15E8-4ED9-AB6F-7F3411747317}"/>
    <cellStyle name="Comma 3 3 6 2 2 5 3" xfId="38544" xr:uid="{B630B9E9-56B0-4A1B-A95A-7E467E20D422}"/>
    <cellStyle name="Comma 3 3 6 2 2 6" xfId="10969" xr:uid="{39E7C58F-04CD-49EA-9912-5A5914F89C76}"/>
    <cellStyle name="Comma 3 3 6 2 2 6 2" xfId="54559" xr:uid="{2800B575-CDD5-45CD-B2A6-323B1CDD436A}"/>
    <cellStyle name="Comma 3 3 6 2 2 6 3" xfId="41169" xr:uid="{5C566375-CCA7-443F-A26F-9AB91CD17072}"/>
    <cellStyle name="Comma 3 3 6 2 2 7" xfId="13594" xr:uid="{13A3FF71-7B70-4C06-AA7F-521DA2E1CE0F}"/>
    <cellStyle name="Comma 3 3 6 2 2 7 2" xfId="43795" xr:uid="{2D7BA617-AD84-420D-A2FA-CC5DD5A53774}"/>
    <cellStyle name="Comma 3 3 6 2 2 8" xfId="57185" xr:uid="{66B679CC-9C98-4A8C-A757-DA27815B68B2}"/>
    <cellStyle name="Comma 3 3 6 2 2 9" xfId="59812" xr:uid="{4FA2A2AA-59E7-410F-B3C4-1AA64FF38C83}"/>
    <cellStyle name="Comma 3 3 6 2 3" xfId="724" xr:uid="{00000000-0005-0000-0000-0000A8010000}"/>
    <cellStyle name="Comma 3 3 6 2 3 10" xfId="30665" xr:uid="{1E37EBB6-F4A5-4624-97D0-834820C34557}"/>
    <cellStyle name="Comma 3 3 6 2 3 11" xfId="20161" xr:uid="{A88B07BE-4CBE-4DBE-8D1E-B0FA34AF9C01}"/>
    <cellStyle name="Comma 3 3 6 2 3 2" xfId="2047" xr:uid="{2616A6C7-4C9B-4AF9-87E1-6A0C82EC4A9D}"/>
    <cellStyle name="Comma 3 3 6 2 3 2 10" xfId="21483" xr:uid="{1905FA1A-C4D8-44A6-8693-F71418D2BF1C}"/>
    <cellStyle name="Comma 3 3 6 2 3 2 2" xfId="7299" xr:uid="{268A2043-2737-4149-8D2C-E9CFB0D60F2F}"/>
    <cellStyle name="Comma 3 3 6 2 3 2 2 2" xfId="18857" xr:uid="{383FAECF-B571-40EB-BE66-41AA5F789B76}"/>
    <cellStyle name="Comma 3 3 6 2 3 2 2 2 2" xfId="48264" xr:uid="{CAEE1055-687A-4D07-8E3C-4981DC071476}"/>
    <cellStyle name="Comma 3 3 6 2 3 2 2 2 3" xfId="29361" xr:uid="{58552C27-0A64-41B9-B841-A86C1675C150}"/>
    <cellStyle name="Comma 3 3 6 2 3 2 2 3" xfId="34874" xr:uid="{C880AC6F-B3BF-470C-9924-E6C2A1F453E7}"/>
    <cellStyle name="Comma 3 3 6 2 3 2 2 4" xfId="24109" xr:uid="{B3E141DF-FD2D-4E7B-998C-61BAAC1AABFA}"/>
    <cellStyle name="Comma 3 3 6 2 3 2 3" xfId="4674" xr:uid="{9637AC9A-728E-4A5F-8F9A-070915C49BA6}"/>
    <cellStyle name="Comma 3 3 6 2 3 2 3 2" xfId="50890" xr:uid="{2DB226F3-1E1B-40D3-B980-0C7CD63ADFB4}"/>
    <cellStyle name="Comma 3 3 6 2 3 2 3 3" xfId="37500" xr:uid="{F4DE9868-BC78-4D81-8ED6-BF004880EF69}"/>
    <cellStyle name="Comma 3 3 6 2 3 2 3 4" xfId="26735" xr:uid="{FA5A929A-9BAB-4BBB-BC4F-30F467AFAC78}"/>
    <cellStyle name="Comma 3 3 6 2 3 2 4" xfId="9925" xr:uid="{2D470E1D-EDC8-4E83-A22D-095A21F2E9A7}"/>
    <cellStyle name="Comma 3 3 6 2 3 2 4 2" xfId="53516" xr:uid="{D2081104-0550-4795-AF53-B32541379986}"/>
    <cellStyle name="Comma 3 3 6 2 3 2 4 3" xfId="40126" xr:uid="{11E202C7-8CF8-4095-8388-3501B6EC5E07}"/>
    <cellStyle name="Comma 3 3 6 2 3 2 5" xfId="12551" xr:uid="{AFD5E69A-5712-4CF8-9D66-FE69EBC26B1A}"/>
    <cellStyle name="Comma 3 3 6 2 3 2 5 2" xfId="56141" xr:uid="{97E7206D-C1DC-4275-BE1D-F9BFF0EB4BE9}"/>
    <cellStyle name="Comma 3 3 6 2 3 2 5 3" xfId="42751" xr:uid="{F9E0EC3F-1174-4416-8A24-9C01A37A1B3A}"/>
    <cellStyle name="Comma 3 3 6 2 3 2 6" xfId="15704" xr:uid="{BF80EB0F-B8A6-418C-8379-D2A40CE254BD}"/>
    <cellStyle name="Comma 3 3 6 2 3 2 6 2" xfId="45377" xr:uid="{5384A863-F30B-4D47-B87C-68F4EA5117C7}"/>
    <cellStyle name="Comma 3 3 6 2 3 2 7" xfId="58767" xr:uid="{011B752D-BD48-4A70-9B01-50A921B3D22B}"/>
    <cellStyle name="Comma 3 3 6 2 3 2 8" xfId="61394" xr:uid="{A9599CC5-4361-40D5-A6FA-6F08EF10B189}"/>
    <cellStyle name="Comma 3 3 6 2 3 2 9" xfId="31987" xr:uid="{6F43970B-11F1-4446-B769-1822E882A5C3}"/>
    <cellStyle name="Comma 3 3 6 2 3 3" xfId="5977" xr:uid="{6286DB09-9753-48B7-AEF9-F3150BBFC082}"/>
    <cellStyle name="Comma 3 3 6 2 3 3 2" xfId="17535" xr:uid="{94F8ECA1-41D8-4329-88ED-8C6DBAC214B2}"/>
    <cellStyle name="Comma 3 3 6 2 3 3 2 2" xfId="46942" xr:uid="{6454E039-ECEB-4550-B1B2-1848A529B2EF}"/>
    <cellStyle name="Comma 3 3 6 2 3 3 2 3" xfId="28039" xr:uid="{B6D80D2B-F2D2-4EE4-BF00-AE1D50C9AF80}"/>
    <cellStyle name="Comma 3 3 6 2 3 3 3" xfId="33552" xr:uid="{994FC0E2-8162-4170-823F-DBD616540D3E}"/>
    <cellStyle name="Comma 3 3 6 2 3 3 4" xfId="22787" xr:uid="{84309749-67E6-4F54-8265-D8FB47B06EE2}"/>
    <cellStyle name="Comma 3 3 6 2 3 4" xfId="3352" xr:uid="{A2BF70AD-429D-479E-B62D-2997DCF95DD2}"/>
    <cellStyle name="Comma 3 3 6 2 3 4 2" xfId="49568" xr:uid="{4A2958E4-4F6A-4AD9-AA40-FF2B3F975700}"/>
    <cellStyle name="Comma 3 3 6 2 3 4 3" xfId="36178" xr:uid="{7475E181-2609-435A-A4A8-010851C210A4}"/>
    <cellStyle name="Comma 3 3 6 2 3 4 4" xfId="25413" xr:uid="{FC7E30CC-AE2F-4D96-B691-F87320F488DC}"/>
    <cellStyle name="Comma 3 3 6 2 3 5" xfId="8603" xr:uid="{8931EB89-8655-4276-871C-D58CB6BF2419}"/>
    <cellStyle name="Comma 3 3 6 2 3 5 2" xfId="52194" xr:uid="{CC97923B-3679-4238-A3F1-1E12C6C09DD2}"/>
    <cellStyle name="Comma 3 3 6 2 3 5 3" xfId="38804" xr:uid="{54B1D028-B309-44EE-8A03-3CD3338B9B76}"/>
    <cellStyle name="Comma 3 3 6 2 3 6" xfId="11229" xr:uid="{A708E351-0004-4C8B-A93B-C4DAA5C55FA7}"/>
    <cellStyle name="Comma 3 3 6 2 3 6 2" xfId="54819" xr:uid="{2322CE20-65FB-416B-8A23-3CFB5C2CF329}"/>
    <cellStyle name="Comma 3 3 6 2 3 6 3" xfId="41429" xr:uid="{77B49EB4-7181-4803-AE99-49C88B07102C}"/>
    <cellStyle name="Comma 3 3 6 2 3 7" xfId="14382" xr:uid="{82EE4DB8-9D40-4792-A04E-074E7D24A11B}"/>
    <cellStyle name="Comma 3 3 6 2 3 7 2" xfId="44055" xr:uid="{F06C18CA-414C-4201-A3F7-E426A32BA677}"/>
    <cellStyle name="Comma 3 3 6 2 3 8" xfId="57445" xr:uid="{27C16B94-4E9A-45FE-A13D-E6A782828DBD}"/>
    <cellStyle name="Comma 3 3 6 2 3 9" xfId="60072" xr:uid="{5EA25E82-462F-4E47-BA35-4E054B4FEF22}"/>
    <cellStyle name="Comma 3 3 6 2 4" xfId="984" xr:uid="{00000000-0005-0000-0000-0000A9010000}"/>
    <cellStyle name="Comma 3 3 6 2 4 10" xfId="30925" xr:uid="{4FF4C94C-3C9D-4BF2-9645-1F1819C17C8C}"/>
    <cellStyle name="Comma 3 3 6 2 4 11" xfId="20421" xr:uid="{EB518C27-4ED4-42B4-9BAB-5C22809B70D2}"/>
    <cellStyle name="Comma 3 3 6 2 4 2" xfId="2307" xr:uid="{85636FEE-F13C-410F-8BFF-FBD13A9CBC6C}"/>
    <cellStyle name="Comma 3 3 6 2 4 2 10" xfId="21743" xr:uid="{3E48C2D9-89EA-41CF-9A24-59BB7D875065}"/>
    <cellStyle name="Comma 3 3 6 2 4 2 2" xfId="7559" xr:uid="{BBE77CCC-05EB-4DBB-91C3-8CF0E864D8F2}"/>
    <cellStyle name="Comma 3 3 6 2 4 2 2 2" xfId="19117" xr:uid="{44822A24-764F-46EE-B4E1-0FC0E0126808}"/>
    <cellStyle name="Comma 3 3 6 2 4 2 2 2 2" xfId="48524" xr:uid="{E29F9A87-5FAF-4E91-BB2C-33E46B7B8427}"/>
    <cellStyle name="Comma 3 3 6 2 4 2 2 2 3" xfId="29621" xr:uid="{4CF18BA0-B262-4F75-936E-45F811D7B778}"/>
    <cellStyle name="Comma 3 3 6 2 4 2 2 3" xfId="35134" xr:uid="{B7F82B3D-2B85-4994-90B2-98104B4BAB63}"/>
    <cellStyle name="Comma 3 3 6 2 4 2 2 4" xfId="24369" xr:uid="{12D2E51D-10EE-4E56-9D96-27C19EC452BF}"/>
    <cellStyle name="Comma 3 3 6 2 4 2 3" xfId="4934" xr:uid="{369513D3-8FD0-434A-8105-18D0A01FF09E}"/>
    <cellStyle name="Comma 3 3 6 2 4 2 3 2" xfId="51150" xr:uid="{FB36C8A4-9AB0-4BA1-B028-3440FC06F84B}"/>
    <cellStyle name="Comma 3 3 6 2 4 2 3 3" xfId="37760" xr:uid="{AD19AB4B-A87C-4B50-9BF1-A2026CEB803D}"/>
    <cellStyle name="Comma 3 3 6 2 4 2 3 4" xfId="26995" xr:uid="{ACEF2E5A-44E2-49DD-B66F-9DC508F5B472}"/>
    <cellStyle name="Comma 3 3 6 2 4 2 4" xfId="10185" xr:uid="{F4A8BD8B-D674-41C4-AFBD-11F98233AC08}"/>
    <cellStyle name="Comma 3 3 6 2 4 2 4 2" xfId="53776" xr:uid="{6ACFA61F-3964-4691-912F-7C4C7020D97D}"/>
    <cellStyle name="Comma 3 3 6 2 4 2 4 3" xfId="40386" xr:uid="{F63D8754-5BCF-4997-AEF4-3B75F5B35C44}"/>
    <cellStyle name="Comma 3 3 6 2 4 2 5" xfId="12811" xr:uid="{4F78CDA0-85F2-4B37-BC1F-A068D3CA8641}"/>
    <cellStyle name="Comma 3 3 6 2 4 2 5 2" xfId="56401" xr:uid="{77CA01A6-B238-45FB-A1C3-718B4AA16B64}"/>
    <cellStyle name="Comma 3 3 6 2 4 2 5 3" xfId="43011" xr:uid="{5848974E-BCD7-418C-B262-5DC220F7EFFE}"/>
    <cellStyle name="Comma 3 3 6 2 4 2 6" xfId="15964" xr:uid="{256188B9-AE9D-4249-B298-D0FAAB2A0006}"/>
    <cellStyle name="Comma 3 3 6 2 4 2 6 2" xfId="45637" xr:uid="{F927A5F1-F2B9-44DC-8355-900A166B8057}"/>
    <cellStyle name="Comma 3 3 6 2 4 2 7" xfId="59027" xr:uid="{294245A4-C1AD-4A1D-B095-700B9A8D2E3D}"/>
    <cellStyle name="Comma 3 3 6 2 4 2 8" xfId="61654" xr:uid="{E7B58CDB-F54D-42A8-897F-05237504B533}"/>
    <cellStyle name="Comma 3 3 6 2 4 2 9" xfId="32247" xr:uid="{06421E8D-C4AD-4A6C-B77E-35D93FEFEEDA}"/>
    <cellStyle name="Comma 3 3 6 2 4 3" xfId="6237" xr:uid="{1115BF24-D12C-4344-AD0F-FBE6EB9F4643}"/>
    <cellStyle name="Comma 3 3 6 2 4 3 2" xfId="17795" xr:uid="{7A626EF8-069D-41C8-8D28-2073DB292A47}"/>
    <cellStyle name="Comma 3 3 6 2 4 3 2 2" xfId="47202" xr:uid="{F1E482C8-5A20-49D4-B68E-EC43BF3AEE74}"/>
    <cellStyle name="Comma 3 3 6 2 4 3 2 3" xfId="28299" xr:uid="{FF30B96A-8ECC-4066-AF22-2D76570D55E2}"/>
    <cellStyle name="Comma 3 3 6 2 4 3 3" xfId="33812" xr:uid="{824D639E-9FB4-4714-A4BD-BB62CA874290}"/>
    <cellStyle name="Comma 3 3 6 2 4 3 4" xfId="23047" xr:uid="{97B5C5DF-2056-4446-B5D1-11D8B5CE11B5}"/>
    <cellStyle name="Comma 3 3 6 2 4 4" xfId="3612" xr:uid="{B77A1980-864C-48CF-A503-02EA5D5F295E}"/>
    <cellStyle name="Comma 3 3 6 2 4 4 2" xfId="49828" xr:uid="{8DFFA699-3894-493C-9EC6-C303EDF87306}"/>
    <cellStyle name="Comma 3 3 6 2 4 4 3" xfId="36438" xr:uid="{2EC7C2F9-C551-41AB-821C-ACAEEB12529C}"/>
    <cellStyle name="Comma 3 3 6 2 4 4 4" xfId="25673" xr:uid="{B17D0BC1-18BE-4500-9B5D-CCEDA7411F1F}"/>
    <cellStyle name="Comma 3 3 6 2 4 5" xfId="8863" xr:uid="{401D4894-5DB9-450E-9E53-F5416D829AAB}"/>
    <cellStyle name="Comma 3 3 6 2 4 5 2" xfId="52454" xr:uid="{075AF1BC-58AC-43F7-96BD-14D9CAC5C0A0}"/>
    <cellStyle name="Comma 3 3 6 2 4 5 3" xfId="39064" xr:uid="{C4C373FA-4FC2-4B9C-AF3B-BCCF1DBF3657}"/>
    <cellStyle name="Comma 3 3 6 2 4 6" xfId="11489" xr:uid="{E2BB7F09-3E1C-4371-9857-778B5EC504F6}"/>
    <cellStyle name="Comma 3 3 6 2 4 6 2" xfId="55079" xr:uid="{167A458E-98EF-4C10-AD7F-FEF62A4C8CA1}"/>
    <cellStyle name="Comma 3 3 6 2 4 6 3" xfId="41689" xr:uid="{DC4422A2-AE70-406A-A4F9-B8DEC0D55096}"/>
    <cellStyle name="Comma 3 3 6 2 4 7" xfId="14642" xr:uid="{D4534479-152E-479A-BAD8-68ADDC2D0015}"/>
    <cellStyle name="Comma 3 3 6 2 4 7 2" xfId="44315" xr:uid="{3C0EB034-842C-4996-8AAF-0D129EBF4260}"/>
    <cellStyle name="Comma 3 3 6 2 4 8" xfId="57705" xr:uid="{C51EC05E-1B8A-4CEF-BD5B-9222893C1FC3}"/>
    <cellStyle name="Comma 3 3 6 2 4 9" xfId="60332" xr:uid="{B1FD5ACA-B12B-4CE1-96A3-AF2A1BC12389}"/>
    <cellStyle name="Comma 3 3 6 2 5" xfId="1264" xr:uid="{6C1EF9AA-148F-496F-BF7C-6570A7BA2799}"/>
    <cellStyle name="Comma 3 3 6 2 5 10" xfId="20701" xr:uid="{4315815B-41F3-47D5-B7F4-D166C1C81990}"/>
    <cellStyle name="Comma 3 3 6 2 5 2" xfId="6517" xr:uid="{F878CF32-AD69-43CE-8133-598AA1671511}"/>
    <cellStyle name="Comma 3 3 6 2 5 2 2" xfId="18075" xr:uid="{6C2DF316-B1A2-45CC-9F5F-24D1FB3538B9}"/>
    <cellStyle name="Comma 3 3 6 2 5 2 2 2" xfId="47482" xr:uid="{E9AA48B6-D523-46C9-B177-6C0AA8B450F5}"/>
    <cellStyle name="Comma 3 3 6 2 5 2 2 3" xfId="28579" xr:uid="{752FD5E5-A952-495B-8B32-ED64287E205A}"/>
    <cellStyle name="Comma 3 3 6 2 5 2 3" xfId="34092" xr:uid="{581BBA1C-D6F8-4710-984A-E6D4535AA198}"/>
    <cellStyle name="Comma 3 3 6 2 5 2 4" xfId="23327" xr:uid="{D955D232-1E6F-43C6-A878-CF98AE8B6414}"/>
    <cellStyle name="Comma 3 3 6 2 5 3" xfId="3892" xr:uid="{836B59B6-536D-408D-A315-5FECB1F18800}"/>
    <cellStyle name="Comma 3 3 6 2 5 3 2" xfId="50108" xr:uid="{8E867710-F826-4B78-B134-673958D34A72}"/>
    <cellStyle name="Comma 3 3 6 2 5 3 3" xfId="36718" xr:uid="{EB223161-225A-42AC-B012-9534C6924485}"/>
    <cellStyle name="Comma 3 3 6 2 5 3 4" xfId="25953" xr:uid="{C56EF77D-E57B-44DC-A605-88BE3C00B6E3}"/>
    <cellStyle name="Comma 3 3 6 2 5 4" xfId="9143" xr:uid="{83E2646E-6A6B-4D33-85EE-0942DCAAE83D}"/>
    <cellStyle name="Comma 3 3 6 2 5 4 2" xfId="52734" xr:uid="{73386F5E-DBB6-455D-BC12-BC2DC4AC399C}"/>
    <cellStyle name="Comma 3 3 6 2 5 4 3" xfId="39344" xr:uid="{C2D0595F-5EF4-496A-9E56-D2D9A3E3B129}"/>
    <cellStyle name="Comma 3 3 6 2 5 5" xfId="11769" xr:uid="{28DD4361-EBA0-4B7D-B60C-A735CAE31F29}"/>
    <cellStyle name="Comma 3 3 6 2 5 5 2" xfId="55359" xr:uid="{F60BC32E-8A3A-4DCD-919F-8EBFE3841157}"/>
    <cellStyle name="Comma 3 3 6 2 5 5 3" xfId="41969" xr:uid="{21933FD9-C673-44C4-B237-EFDC8C6AB2BD}"/>
    <cellStyle name="Comma 3 3 6 2 5 6" xfId="14922" xr:uid="{55FA6E64-F019-48A3-A5AB-F2C2E95ED780}"/>
    <cellStyle name="Comma 3 3 6 2 5 6 2" xfId="44595" xr:uid="{DD65C030-2B2B-48B0-BCA6-C770E0D7345A}"/>
    <cellStyle name="Comma 3 3 6 2 5 7" xfId="57985" xr:uid="{789496C1-C982-47D2-9FE1-852F04E47E9F}"/>
    <cellStyle name="Comma 3 3 6 2 5 8" xfId="60612" xr:uid="{D857CEF3-9F10-4500-BBD6-07941B051078}"/>
    <cellStyle name="Comma 3 3 6 2 5 9" xfId="31205" xr:uid="{B4BE2493-1A97-452B-962A-011CE7359F83}"/>
    <cellStyle name="Comma 3 3 6 2 6" xfId="1527" xr:uid="{709DCCC6-2975-45CF-9E7D-7A40A2D601C2}"/>
    <cellStyle name="Comma 3 3 6 2 6 10" xfId="20963" xr:uid="{25E2F759-1650-4CD7-B6FB-FE5FC18F88FF}"/>
    <cellStyle name="Comma 3 3 6 2 6 2" xfId="6779" xr:uid="{E84FB8AD-D1C5-4DDE-8812-60730DB2E7E9}"/>
    <cellStyle name="Comma 3 3 6 2 6 2 2" xfId="18337" xr:uid="{550015E4-0820-4922-9785-21C6A48FE83A}"/>
    <cellStyle name="Comma 3 3 6 2 6 2 2 2" xfId="47744" xr:uid="{ED58D89D-AEF3-4726-BD90-50E2A1CA7434}"/>
    <cellStyle name="Comma 3 3 6 2 6 2 2 3" xfId="28841" xr:uid="{E6351D76-135B-4760-B1E7-570F85C2AB4B}"/>
    <cellStyle name="Comma 3 3 6 2 6 2 3" xfId="34354" xr:uid="{EEAB018E-DB33-440F-8C74-FCFE766F488D}"/>
    <cellStyle name="Comma 3 3 6 2 6 2 4" xfId="23589" xr:uid="{A4EA87FF-C752-4C42-B9D9-853FC011C433}"/>
    <cellStyle name="Comma 3 3 6 2 6 3" xfId="4154" xr:uid="{F7F25AFD-11FD-4271-8373-F3FDE1FA31A2}"/>
    <cellStyle name="Comma 3 3 6 2 6 3 2" xfId="50370" xr:uid="{3D81B5E2-8AE0-4983-B292-EB510DF702D6}"/>
    <cellStyle name="Comma 3 3 6 2 6 3 3" xfId="36980" xr:uid="{55774632-41C7-4B0F-B794-4D2DD55CE2A3}"/>
    <cellStyle name="Comma 3 3 6 2 6 3 4" xfId="26215" xr:uid="{DFB204AF-262A-4E36-BE4F-7C916AF5F89F}"/>
    <cellStyle name="Comma 3 3 6 2 6 4" xfId="9405" xr:uid="{2D89BC66-703D-4FA8-9B5E-A8DBFEB6E3E6}"/>
    <cellStyle name="Comma 3 3 6 2 6 4 2" xfId="52996" xr:uid="{2A84A68C-6C63-4539-8B22-08DFD42817D3}"/>
    <cellStyle name="Comma 3 3 6 2 6 4 3" xfId="39606" xr:uid="{EED0CA8E-919B-4139-BDC6-27F78CBA992C}"/>
    <cellStyle name="Comma 3 3 6 2 6 5" xfId="12031" xr:uid="{1A50D751-4ACE-429B-A815-CDAC8C0336E5}"/>
    <cellStyle name="Comma 3 3 6 2 6 5 2" xfId="55621" xr:uid="{8DB0D402-BCDE-48DA-A409-14509FAB6281}"/>
    <cellStyle name="Comma 3 3 6 2 6 5 3" xfId="42231" xr:uid="{94D772D4-7609-4AED-9216-FFFBA709EA2A}"/>
    <cellStyle name="Comma 3 3 6 2 6 6" xfId="15184" xr:uid="{67FFB226-8A10-4344-A993-54803A452D6F}"/>
    <cellStyle name="Comma 3 3 6 2 6 6 2" xfId="44857" xr:uid="{AA695F1A-4186-4030-AAB2-5BF2874A81B4}"/>
    <cellStyle name="Comma 3 3 6 2 6 7" xfId="58247" xr:uid="{C5E84D65-CCE0-41BC-8D41-D0325F83782A}"/>
    <cellStyle name="Comma 3 3 6 2 6 8" xfId="60874" xr:uid="{80464928-2025-4D3D-A6DD-D3FF02854491}"/>
    <cellStyle name="Comma 3 3 6 2 6 9" xfId="31467" xr:uid="{1EDFBAA9-6777-4DBF-9597-3F4B6FB80A85}"/>
    <cellStyle name="Comma 3 3 6 2 7" xfId="2570" xr:uid="{9BD0E8E3-EBF3-43D3-BE55-E4F10325A9F4}"/>
    <cellStyle name="Comma 3 3 6 2 7 10" xfId="22005" xr:uid="{A5397A25-1B0E-4B46-9614-A2B924F76399}"/>
    <cellStyle name="Comma 3 3 6 2 7 2" xfId="7821" xr:uid="{0151AB4E-5043-43ED-B428-6F0B1D5985B9}"/>
    <cellStyle name="Comma 3 3 6 2 7 2 2" xfId="19379" xr:uid="{A02D3908-81B1-4C19-BC32-0D96737E6627}"/>
    <cellStyle name="Comma 3 3 6 2 7 2 2 2" xfId="48786" xr:uid="{E3A037F7-5744-4E2F-AB67-14339C2EA66F}"/>
    <cellStyle name="Comma 3 3 6 2 7 2 2 3" xfId="29883" xr:uid="{4B80552B-3C61-4503-81B3-CF2CF56C2733}"/>
    <cellStyle name="Comma 3 3 6 2 7 2 3" xfId="35396" xr:uid="{23D2258B-7A50-4680-A1E5-77B7BE46F2B3}"/>
    <cellStyle name="Comma 3 3 6 2 7 2 4" xfId="24631" xr:uid="{6B1297E3-7E98-44F2-B6B3-6822B8FA49A1}"/>
    <cellStyle name="Comma 3 3 6 2 7 3" xfId="5196" xr:uid="{8B77839E-107C-43F1-B1A5-A87C1D6FF9D1}"/>
    <cellStyle name="Comma 3 3 6 2 7 3 2" xfId="51412" xr:uid="{F25BE5D8-3D41-4B54-BDA4-315FA5C3CA2B}"/>
    <cellStyle name="Comma 3 3 6 2 7 3 3" xfId="38022" xr:uid="{29A0BAAD-08F9-4F3A-9E86-9AF852742ABE}"/>
    <cellStyle name="Comma 3 3 6 2 7 3 4" xfId="27257" xr:uid="{88E56F05-7D19-4932-A0C7-B002946DC2B0}"/>
    <cellStyle name="Comma 3 3 6 2 7 4" xfId="10447" xr:uid="{67417196-3CA4-461B-8AA2-9DE1508E60C3}"/>
    <cellStyle name="Comma 3 3 6 2 7 4 2" xfId="54038" xr:uid="{C7C76081-C832-42A6-9EC0-BEA8426B28EB}"/>
    <cellStyle name="Comma 3 3 6 2 7 4 3" xfId="40648" xr:uid="{3C7144D0-090C-446D-B833-FEC3439874FB}"/>
    <cellStyle name="Comma 3 3 6 2 7 5" xfId="13073" xr:uid="{1D0627E6-3F97-45FB-8B45-A645F2C11F65}"/>
    <cellStyle name="Comma 3 3 6 2 7 5 2" xfId="56663" xr:uid="{D5C2963D-865D-4B4C-B36D-8298615AE44F}"/>
    <cellStyle name="Comma 3 3 6 2 7 5 3" xfId="43273" xr:uid="{6E8D6E97-ABDB-42EE-9E5B-F129EF0278DF}"/>
    <cellStyle name="Comma 3 3 6 2 7 6" xfId="16226" xr:uid="{C9B9568D-2EBB-447B-B394-279A66E4CD7C}"/>
    <cellStyle name="Comma 3 3 6 2 7 6 2" xfId="45899" xr:uid="{F6C819C6-D058-4543-A33B-4F55C5155A9B}"/>
    <cellStyle name="Comma 3 3 6 2 7 7" xfId="59289" xr:uid="{D4EC463F-F229-4DBA-9F86-9F499767F51C}"/>
    <cellStyle name="Comma 3 3 6 2 7 8" xfId="61916" xr:uid="{595DCE7F-79BB-4C79-9A77-8EA6A1513E3D}"/>
    <cellStyle name="Comma 3 3 6 2 7 9" xfId="32509" xr:uid="{58AAA8C4-6F56-4EFC-8FFF-050706B7B9F4}"/>
    <cellStyle name="Comma 3 3 6 2 8" xfId="5457" xr:uid="{EFC1FBB3-1DE4-41BF-9A29-A8F85A35A6C0}"/>
    <cellStyle name="Comma 3 3 6 2 8 2" xfId="17015" xr:uid="{98B356F6-6204-4EBA-B0AD-14B7B142B2D7}"/>
    <cellStyle name="Comma 3 3 6 2 8 2 2" xfId="46161" xr:uid="{E4AF1F5F-C66D-463F-8CA3-0624B1E3FEEF}"/>
    <cellStyle name="Comma 3 3 6 2 8 2 3" xfId="27519" xr:uid="{1522BE09-B463-4E16-9BEA-391D2BB46BB5}"/>
    <cellStyle name="Comma 3 3 6 2 8 3" xfId="13862" xr:uid="{72B18706-1FF6-4CE0-A152-2F50E2F87EE3}"/>
    <cellStyle name="Comma 3 3 6 2 8 3 2" xfId="32771" xr:uid="{C2807BA9-AD71-4242-98B5-2DE28A2741F7}"/>
    <cellStyle name="Comma 3 3 6 2 8 4" xfId="22267" xr:uid="{F66D6F04-D775-44AE-8820-ABEAFD0C21F6}"/>
    <cellStyle name="Comma 3 3 6 2 9" xfId="2832" xr:uid="{F917551B-C1F2-4505-BC6D-59F848B88E6D}"/>
    <cellStyle name="Comma 3 3 6 2 9 2" xfId="16487" xr:uid="{F481E4B4-71B7-47AA-9955-B4F852DE5867}"/>
    <cellStyle name="Comma 3 3 6 2 9 2 2" xfId="46422" xr:uid="{C2E6CDB4-F463-46F6-863A-8A5983C098FA}"/>
    <cellStyle name="Comma 3 3 6 2 9 3" xfId="33032" xr:uid="{F2F93416-C30B-43C8-A1B3-6FFBF3122FF3}"/>
    <cellStyle name="Comma 3 3 6 2 9 4" xfId="24893" xr:uid="{9D4C6EF2-51E5-4F43-861A-BBDAECA1BE12}"/>
    <cellStyle name="Comma 3 3 6 3" xfId="326" xr:uid="{00000000-0005-0000-0000-0000AA010000}"/>
    <cellStyle name="Comma 3 3 6 3 10" xfId="30267" xr:uid="{675F72A7-2E04-434A-B7B6-A29EB39B1E86}"/>
    <cellStyle name="Comma 3 3 6 3 11" xfId="19763" xr:uid="{C2775970-11BD-4FFE-8FCD-6542DD61F0B9}"/>
    <cellStyle name="Comma 3 3 6 3 2" xfId="1649" xr:uid="{6CE44429-12F7-4C5F-A84D-9B78DF087EAD}"/>
    <cellStyle name="Comma 3 3 6 3 2 10" xfId="21085" xr:uid="{344814CD-C42F-42E7-8557-E6923A64CE36}"/>
    <cellStyle name="Comma 3 3 6 3 2 2" xfId="6901" xr:uid="{41AD7817-1D28-4A51-B9A2-3C76EC9D27E7}"/>
    <cellStyle name="Comma 3 3 6 3 2 2 2" xfId="18459" xr:uid="{83DE06FD-4CB6-46C6-9CC4-E88A4DA23602}"/>
    <cellStyle name="Comma 3 3 6 3 2 2 2 2" xfId="47866" xr:uid="{8EA8003B-9CC3-42AC-B890-C38B7FD01D53}"/>
    <cellStyle name="Comma 3 3 6 3 2 2 2 3" xfId="28963" xr:uid="{72E72795-4488-4CBD-81B1-E1A7CCDDD513}"/>
    <cellStyle name="Comma 3 3 6 3 2 2 3" xfId="34476" xr:uid="{F4116B7A-13AC-459D-91C4-6E6D8D77C1B1}"/>
    <cellStyle name="Comma 3 3 6 3 2 2 4" xfId="23711" xr:uid="{728FFEAA-F698-4077-9884-934E0121EDD1}"/>
    <cellStyle name="Comma 3 3 6 3 2 3" xfId="4276" xr:uid="{08ECBFDC-561B-4ECB-9D7D-EBE1866C3EE6}"/>
    <cellStyle name="Comma 3 3 6 3 2 3 2" xfId="50492" xr:uid="{2B993D65-D9C8-41CA-965A-A14B52F75B1F}"/>
    <cellStyle name="Comma 3 3 6 3 2 3 3" xfId="37102" xr:uid="{1F5D4787-90A1-4094-912B-F1B92709FE74}"/>
    <cellStyle name="Comma 3 3 6 3 2 3 4" xfId="26337" xr:uid="{AB75B71F-C5DD-4256-A574-00B7568C032F}"/>
    <cellStyle name="Comma 3 3 6 3 2 4" xfId="9527" xr:uid="{855D4C58-68BC-42DA-822E-B5BDCFCECDC9}"/>
    <cellStyle name="Comma 3 3 6 3 2 4 2" xfId="53118" xr:uid="{B225E025-6BBC-4AAE-A7C8-F11A66A05090}"/>
    <cellStyle name="Comma 3 3 6 3 2 4 3" xfId="39728" xr:uid="{C86C6B54-2B94-4003-B72F-F72F69ED345A}"/>
    <cellStyle name="Comma 3 3 6 3 2 5" xfId="12153" xr:uid="{786563BD-C60C-4793-BE67-D4E8753029DA}"/>
    <cellStyle name="Comma 3 3 6 3 2 5 2" xfId="55743" xr:uid="{1CF8B2D3-E1ED-4229-B85C-AA28CD8A0E2C}"/>
    <cellStyle name="Comma 3 3 6 3 2 5 3" xfId="42353" xr:uid="{121CC736-4C20-4D17-B6A8-16A0C620F448}"/>
    <cellStyle name="Comma 3 3 6 3 2 6" xfId="15306" xr:uid="{BA4C2000-8916-4C25-94C7-0AEA458E2638}"/>
    <cellStyle name="Comma 3 3 6 3 2 6 2" xfId="44979" xr:uid="{981224DD-3749-4D74-9A1D-9828E137EEEF}"/>
    <cellStyle name="Comma 3 3 6 3 2 7" xfId="58369" xr:uid="{041B9E2D-B4E0-4FEB-8F86-C3BE1240404E}"/>
    <cellStyle name="Comma 3 3 6 3 2 8" xfId="60996" xr:uid="{4FBEFBB3-C7B4-4CD4-BCDE-C0840631F67C}"/>
    <cellStyle name="Comma 3 3 6 3 2 9" xfId="31589" xr:uid="{37E51908-097F-4337-BDE0-80845AEA5444}"/>
    <cellStyle name="Comma 3 3 6 3 3" xfId="5579" xr:uid="{EF6DA0EC-2484-433C-A412-BEF2D17458EF}"/>
    <cellStyle name="Comma 3 3 6 3 3 2" xfId="17137" xr:uid="{64CBC1E3-6412-4AE7-89C7-D40A60C13BA3}"/>
    <cellStyle name="Comma 3 3 6 3 3 2 2" xfId="46544" xr:uid="{73AED32A-6CCA-4402-B4DD-4C2FC464FA2D}"/>
    <cellStyle name="Comma 3 3 6 3 3 2 3" xfId="27641" xr:uid="{1A8CAFA5-3231-46D4-B7B1-BA0BD0055832}"/>
    <cellStyle name="Comma 3 3 6 3 3 3" xfId="13984" xr:uid="{BB971E72-E112-4B33-A496-F16825BB0621}"/>
    <cellStyle name="Comma 3 3 6 3 3 3 2" xfId="33154" xr:uid="{1E4EF0BD-E284-46F7-AAB2-4277AF2A90F6}"/>
    <cellStyle name="Comma 3 3 6 3 3 4" xfId="22389" xr:uid="{8D04D8EB-8B9A-4845-9DD2-01BCBC2B5B9A}"/>
    <cellStyle name="Comma 3 3 6 3 4" xfId="2954" xr:uid="{42EA537A-4A32-4E35-AF85-B76A1BF4CDDE}"/>
    <cellStyle name="Comma 3 3 6 3 4 2" xfId="16609" xr:uid="{14036995-E2FE-4B38-9EBD-C782E15E5B0A}"/>
    <cellStyle name="Comma 3 3 6 3 4 2 2" xfId="49170" xr:uid="{1C2C0130-D711-4113-A382-44B850667215}"/>
    <cellStyle name="Comma 3 3 6 3 4 3" xfId="35780" xr:uid="{3CF43A2F-BBE1-4C81-8BAC-05587E4FB27C}"/>
    <cellStyle name="Comma 3 3 6 3 4 4" xfId="25015" xr:uid="{B2CA7106-B331-4C65-B7A8-44EB38707437}"/>
    <cellStyle name="Comma 3 3 6 3 5" xfId="8205" xr:uid="{1F5C29DA-8A40-4E23-8C86-CC2F8E8FBEFC}"/>
    <cellStyle name="Comma 3 3 6 3 5 2" xfId="51796" xr:uid="{5CDF84F2-E7DB-4198-B2CE-13789E7C70AA}"/>
    <cellStyle name="Comma 3 3 6 3 5 3" xfId="38406" xr:uid="{7FF6E32D-3179-4448-A650-C0B00FB592A5}"/>
    <cellStyle name="Comma 3 3 6 3 6" xfId="10831" xr:uid="{80200619-D79B-4684-B1A8-FEF8623E131C}"/>
    <cellStyle name="Comma 3 3 6 3 6 2" xfId="54421" xr:uid="{DD56297E-29A4-46A8-8144-53BFAF44328F}"/>
    <cellStyle name="Comma 3 3 6 3 6 3" xfId="41031" xr:uid="{8FF9F5E4-7347-40FC-BB3C-2E9863F75777}"/>
    <cellStyle name="Comma 3 3 6 3 7" xfId="13456" xr:uid="{F72D8D29-657A-4339-BC01-00209C417368}"/>
    <cellStyle name="Comma 3 3 6 3 7 2" xfId="43657" xr:uid="{DFC39611-AB6E-4499-8ECA-7C6992DFCE27}"/>
    <cellStyle name="Comma 3 3 6 3 8" xfId="57047" xr:uid="{E4824B14-B73F-40F6-BA6F-F472F31987C5}"/>
    <cellStyle name="Comma 3 3 6 3 9" xfId="59674" xr:uid="{B4C816A9-0C92-4FFC-87E5-DB580A35B7C4}"/>
    <cellStyle name="Comma 3 3 6 4" xfId="586" xr:uid="{00000000-0005-0000-0000-0000AB010000}"/>
    <cellStyle name="Comma 3 3 6 4 10" xfId="30527" xr:uid="{AEE31527-E2E2-4725-941A-F351C24F297F}"/>
    <cellStyle name="Comma 3 3 6 4 11" xfId="20023" xr:uid="{4235412E-4508-42F0-992F-1C0BCC7DCB67}"/>
    <cellStyle name="Comma 3 3 6 4 2" xfId="1909" xr:uid="{BBE2F6C1-16FF-4E0A-86F3-056487274609}"/>
    <cellStyle name="Comma 3 3 6 4 2 10" xfId="21345" xr:uid="{26095D5B-2692-4E13-AFF1-3C45BC100D13}"/>
    <cellStyle name="Comma 3 3 6 4 2 2" xfId="7161" xr:uid="{C78C648E-7052-497D-8BC3-8721958A44FC}"/>
    <cellStyle name="Comma 3 3 6 4 2 2 2" xfId="18719" xr:uid="{FF6453E6-768D-4EF1-9FE1-8195C1C6605F}"/>
    <cellStyle name="Comma 3 3 6 4 2 2 2 2" xfId="48126" xr:uid="{A33F7F1E-22BA-45E6-8187-96AD7D683E82}"/>
    <cellStyle name="Comma 3 3 6 4 2 2 2 3" xfId="29223" xr:uid="{1470F952-FD56-435A-9587-29FF4F6D372F}"/>
    <cellStyle name="Comma 3 3 6 4 2 2 3" xfId="34736" xr:uid="{A654758A-EA88-4983-800C-B248E8387181}"/>
    <cellStyle name="Comma 3 3 6 4 2 2 4" xfId="23971" xr:uid="{32914A5B-4E2C-4522-9618-649B42C2DFF6}"/>
    <cellStyle name="Comma 3 3 6 4 2 3" xfId="4536" xr:uid="{4228E1D2-5C82-4D5B-B3E1-39CCD92788E5}"/>
    <cellStyle name="Comma 3 3 6 4 2 3 2" xfId="50752" xr:uid="{C83A66A3-FB6A-44F4-A4BE-AB08D37DACA1}"/>
    <cellStyle name="Comma 3 3 6 4 2 3 3" xfId="37362" xr:uid="{E787F1C1-7CEA-4F4D-AF0A-D3088FD20E40}"/>
    <cellStyle name="Comma 3 3 6 4 2 3 4" xfId="26597" xr:uid="{F499826C-C078-4F32-B446-D445D989DD29}"/>
    <cellStyle name="Comma 3 3 6 4 2 4" xfId="9787" xr:uid="{BDED37EB-B8C1-4015-8C6B-548154F5F496}"/>
    <cellStyle name="Comma 3 3 6 4 2 4 2" xfId="53378" xr:uid="{F73061F7-D129-4BE9-B689-7D40FC37A1DA}"/>
    <cellStyle name="Comma 3 3 6 4 2 4 3" xfId="39988" xr:uid="{283B32DC-1DF0-457A-BCB8-F3A1A26B42EC}"/>
    <cellStyle name="Comma 3 3 6 4 2 5" xfId="12413" xr:uid="{ECB255B0-C76A-47F5-A01B-ED80CE2EE639}"/>
    <cellStyle name="Comma 3 3 6 4 2 5 2" xfId="56003" xr:uid="{A316B78F-4AD0-41D2-A4B6-44974566B8B2}"/>
    <cellStyle name="Comma 3 3 6 4 2 5 3" xfId="42613" xr:uid="{704D6092-7E1A-4733-B52B-8B509D253DE1}"/>
    <cellStyle name="Comma 3 3 6 4 2 6" xfId="15566" xr:uid="{E5AF72F7-766B-491B-9D4A-2A70186117A5}"/>
    <cellStyle name="Comma 3 3 6 4 2 6 2" xfId="45239" xr:uid="{0AF15D91-6881-487E-B04D-4A9D9D78D0C6}"/>
    <cellStyle name="Comma 3 3 6 4 2 7" xfId="58629" xr:uid="{3B2A0CD4-A3A1-487F-B8F6-7FEC0FE682E4}"/>
    <cellStyle name="Comma 3 3 6 4 2 8" xfId="61256" xr:uid="{AABF0E32-54C1-456C-883C-626C64FC8855}"/>
    <cellStyle name="Comma 3 3 6 4 2 9" xfId="31849" xr:uid="{47FF08FC-EA08-4D64-B50E-0E8B3082B9DF}"/>
    <cellStyle name="Comma 3 3 6 4 3" xfId="5839" xr:uid="{DAB2FB3B-A671-4A9F-8A5B-544C93C4A6DC}"/>
    <cellStyle name="Comma 3 3 6 4 3 2" xfId="17397" xr:uid="{0AD17E25-9CC5-43B4-BC3B-303091666F88}"/>
    <cellStyle name="Comma 3 3 6 4 3 2 2" xfId="46804" xr:uid="{737BB293-D92A-4CE3-9D5F-33B30A9F59B3}"/>
    <cellStyle name="Comma 3 3 6 4 3 2 3" xfId="27901" xr:uid="{943BC172-6280-4628-9C5A-1C4836091495}"/>
    <cellStyle name="Comma 3 3 6 4 3 3" xfId="33414" xr:uid="{C6562B60-C454-4DA8-9E82-912A06947476}"/>
    <cellStyle name="Comma 3 3 6 4 3 4" xfId="22649" xr:uid="{FC1FAE39-86D6-40E6-92D7-86ED30C2057D}"/>
    <cellStyle name="Comma 3 3 6 4 4" xfId="3214" xr:uid="{1D34A765-0AC3-4F7C-A18B-3895ABF6BFA8}"/>
    <cellStyle name="Comma 3 3 6 4 4 2" xfId="49430" xr:uid="{81E09522-14A3-4A5D-88C0-ABA593A119A7}"/>
    <cellStyle name="Comma 3 3 6 4 4 3" xfId="36040" xr:uid="{40FA8CBA-4C8A-4C06-8066-361237353828}"/>
    <cellStyle name="Comma 3 3 6 4 4 4" xfId="25275" xr:uid="{9695C9A8-1266-43B5-9EA2-8B8716AAA71F}"/>
    <cellStyle name="Comma 3 3 6 4 5" xfId="8465" xr:uid="{725D413C-6577-4453-AD23-768AD01FCC38}"/>
    <cellStyle name="Comma 3 3 6 4 5 2" xfId="52056" xr:uid="{B3BF255C-A86B-4854-8C83-897159C2B49F}"/>
    <cellStyle name="Comma 3 3 6 4 5 3" xfId="38666" xr:uid="{CE6226B5-70BB-4666-AA64-BA2501E696F2}"/>
    <cellStyle name="Comma 3 3 6 4 6" xfId="11091" xr:uid="{D5B64BA9-3B96-41CD-8F4D-C1BCD84D08A5}"/>
    <cellStyle name="Comma 3 3 6 4 6 2" xfId="54681" xr:uid="{F70518A3-EC2B-45E7-8A98-CC0E5F485465}"/>
    <cellStyle name="Comma 3 3 6 4 6 3" xfId="41291" xr:uid="{CC2E8F61-B50D-4D47-BC97-212EFAF3D6B0}"/>
    <cellStyle name="Comma 3 3 6 4 7" xfId="14244" xr:uid="{BE78CC27-25A3-42E3-847D-6BD47288C211}"/>
    <cellStyle name="Comma 3 3 6 4 7 2" xfId="43917" xr:uid="{F4BD45C6-1FCC-4DC3-BED1-E7562B449443}"/>
    <cellStyle name="Comma 3 3 6 4 8" xfId="57307" xr:uid="{3239C9F1-BFA1-47DB-9E61-610158216720}"/>
    <cellStyle name="Comma 3 3 6 4 9" xfId="59934" xr:uid="{F22F7FB9-F5CF-4EFC-A21B-3A59067950AF}"/>
    <cellStyle name="Comma 3 3 6 5" xfId="846" xr:uid="{00000000-0005-0000-0000-0000AC010000}"/>
    <cellStyle name="Comma 3 3 6 5 10" xfId="30787" xr:uid="{725621C4-B95C-4A43-BEF0-2FDA0C7A965A}"/>
    <cellStyle name="Comma 3 3 6 5 11" xfId="20283" xr:uid="{C3789F39-4CF2-47A1-A7CC-CACE4E725951}"/>
    <cellStyle name="Comma 3 3 6 5 2" xfId="2169" xr:uid="{CBC78F88-0C39-40B5-B2D2-42214598603C}"/>
    <cellStyle name="Comma 3 3 6 5 2 10" xfId="21605" xr:uid="{4966BFD5-229E-4A42-A94F-3BC61970A93B}"/>
    <cellStyle name="Comma 3 3 6 5 2 2" xfId="7421" xr:uid="{F5100DF8-B6AA-432A-B735-E58E3D69B704}"/>
    <cellStyle name="Comma 3 3 6 5 2 2 2" xfId="18979" xr:uid="{8D154F89-5F04-494A-88E8-64E5545BDF92}"/>
    <cellStyle name="Comma 3 3 6 5 2 2 2 2" xfId="48386" xr:uid="{E37A3673-2DAA-473E-81A0-6746B30BA46F}"/>
    <cellStyle name="Comma 3 3 6 5 2 2 2 3" xfId="29483" xr:uid="{F1C91F7A-3BDA-438C-AC99-108E9ABC65AD}"/>
    <cellStyle name="Comma 3 3 6 5 2 2 3" xfId="34996" xr:uid="{2454991A-F450-4AF8-8AA6-F45D3BD16FE9}"/>
    <cellStyle name="Comma 3 3 6 5 2 2 4" xfId="24231" xr:uid="{9F190C9E-2E2A-442A-B6D0-32D77BDD11ED}"/>
    <cellStyle name="Comma 3 3 6 5 2 3" xfId="4796" xr:uid="{B6FE3CC3-51C7-4D14-9E17-647B2746137C}"/>
    <cellStyle name="Comma 3 3 6 5 2 3 2" xfId="51012" xr:uid="{5E7E3F63-44CD-4C71-8165-4427B5E0CB19}"/>
    <cellStyle name="Comma 3 3 6 5 2 3 3" xfId="37622" xr:uid="{EC1F55B3-7BE0-4FED-9D70-EFD38E0CD305}"/>
    <cellStyle name="Comma 3 3 6 5 2 3 4" xfId="26857" xr:uid="{D5D5FF88-ECE8-4010-AA20-3C5ACE84222B}"/>
    <cellStyle name="Comma 3 3 6 5 2 4" xfId="10047" xr:uid="{32A54533-8066-4BBB-94DB-DB14C16299D1}"/>
    <cellStyle name="Comma 3 3 6 5 2 4 2" xfId="53638" xr:uid="{C0E487DE-C6AE-4D70-B38C-C22F429274D8}"/>
    <cellStyle name="Comma 3 3 6 5 2 4 3" xfId="40248" xr:uid="{41734A40-89CA-415F-A83B-FB260BB795E7}"/>
    <cellStyle name="Comma 3 3 6 5 2 5" xfId="12673" xr:uid="{2D1532D9-8472-4950-987A-C682A4DEFDF8}"/>
    <cellStyle name="Comma 3 3 6 5 2 5 2" xfId="56263" xr:uid="{2406DB30-766F-4A64-ABED-3867531F4454}"/>
    <cellStyle name="Comma 3 3 6 5 2 5 3" xfId="42873" xr:uid="{2D9531E0-5931-4C39-9FD1-08910779EBC9}"/>
    <cellStyle name="Comma 3 3 6 5 2 6" xfId="15826" xr:uid="{1CC221CA-C185-44FA-B206-C968292631FB}"/>
    <cellStyle name="Comma 3 3 6 5 2 6 2" xfId="45499" xr:uid="{91115277-4268-43B7-805D-8E84890AEF3D}"/>
    <cellStyle name="Comma 3 3 6 5 2 7" xfId="58889" xr:uid="{562F0F61-FF6E-4B97-B7F8-1648F85DB850}"/>
    <cellStyle name="Comma 3 3 6 5 2 8" xfId="61516" xr:uid="{6E17AD4C-D735-466B-8BEC-FFFFC15DCD1E}"/>
    <cellStyle name="Comma 3 3 6 5 2 9" xfId="32109" xr:uid="{EF372FD1-97BE-4701-9D42-5B0A1089FF2D}"/>
    <cellStyle name="Comma 3 3 6 5 3" xfId="6099" xr:uid="{5D320C1F-EA64-4032-B5A7-D2CA00FA1C56}"/>
    <cellStyle name="Comma 3 3 6 5 3 2" xfId="17657" xr:uid="{5ED4A9C8-6480-480D-B1B2-68A1712E1359}"/>
    <cellStyle name="Comma 3 3 6 5 3 2 2" xfId="47064" xr:uid="{D9275C91-FD24-4512-BD4B-992815DB3885}"/>
    <cellStyle name="Comma 3 3 6 5 3 2 3" xfId="28161" xr:uid="{47F70D05-AF8E-4567-8312-C8536101E5BC}"/>
    <cellStyle name="Comma 3 3 6 5 3 3" xfId="33674" xr:uid="{7600D8CE-48AB-4C8D-A2F8-E963026FF201}"/>
    <cellStyle name="Comma 3 3 6 5 3 4" xfId="22909" xr:uid="{5A1DF47D-7810-4439-A593-D41961C6A582}"/>
    <cellStyle name="Comma 3 3 6 5 4" xfId="3474" xr:uid="{2750DEB6-0BC8-4850-BA69-AFD83EA24BBE}"/>
    <cellStyle name="Comma 3 3 6 5 4 2" xfId="49690" xr:uid="{64950992-31E6-4152-9521-F97CAC23A974}"/>
    <cellStyle name="Comma 3 3 6 5 4 3" xfId="36300" xr:uid="{7056F529-6E65-46F9-92E9-CFFCF26CE9C5}"/>
    <cellStyle name="Comma 3 3 6 5 4 4" xfId="25535" xr:uid="{7EB839C4-632D-483C-AA7C-6CD1DFBABB47}"/>
    <cellStyle name="Comma 3 3 6 5 5" xfId="8725" xr:uid="{A3A1065B-623A-45EA-9191-4C84A9801606}"/>
    <cellStyle name="Comma 3 3 6 5 5 2" xfId="52316" xr:uid="{979C8FCC-2CDB-46C4-9DDF-4BEF426D742B}"/>
    <cellStyle name="Comma 3 3 6 5 5 3" xfId="38926" xr:uid="{67CAC9E6-CFC6-4AE0-919C-28CA8AF8FF00}"/>
    <cellStyle name="Comma 3 3 6 5 6" xfId="11351" xr:uid="{8CB26851-76E5-4E4D-B174-C200916764B7}"/>
    <cellStyle name="Comma 3 3 6 5 6 2" xfId="54941" xr:uid="{2C8C69BF-7D0F-4AA2-AA66-238860E7A702}"/>
    <cellStyle name="Comma 3 3 6 5 6 3" xfId="41551" xr:uid="{22F3769B-C9A9-43B7-B4D1-04E5BBB3B86E}"/>
    <cellStyle name="Comma 3 3 6 5 7" xfId="14504" xr:uid="{44604A0C-C0EE-4002-AE37-615B4A3E8A6E}"/>
    <cellStyle name="Comma 3 3 6 5 7 2" xfId="44177" xr:uid="{CAA398E6-75DE-4E0B-A017-93D4A91811CC}"/>
    <cellStyle name="Comma 3 3 6 5 8" xfId="57567" xr:uid="{C90E7D26-4396-481F-82A7-344BE62420E4}"/>
    <cellStyle name="Comma 3 3 6 5 9" xfId="60194" xr:uid="{C5BA8DD2-5434-4E7C-BDD6-A376A83FEDAE}"/>
    <cellStyle name="Comma 3 3 6 6" xfId="1126" xr:uid="{4A7930A4-5C04-4390-9D94-64842CE60D3A}"/>
    <cellStyle name="Comma 3 3 6 6 10" xfId="20563" xr:uid="{C0B114D8-7F87-4CC7-8155-B2274B7A4081}"/>
    <cellStyle name="Comma 3 3 6 6 2" xfId="6379" xr:uid="{960A5266-2A1B-4EBE-B15F-67E323D4076A}"/>
    <cellStyle name="Comma 3 3 6 6 2 2" xfId="17937" xr:uid="{E15B05E4-BCE9-4CF3-B438-E54ED8575FD5}"/>
    <cellStyle name="Comma 3 3 6 6 2 2 2" xfId="47344" xr:uid="{387FC770-7FDD-4B81-A257-C95BD541EDC5}"/>
    <cellStyle name="Comma 3 3 6 6 2 2 3" xfId="28441" xr:uid="{59FDE99E-C6FB-4593-9D79-16F521DEE633}"/>
    <cellStyle name="Comma 3 3 6 6 2 3" xfId="33954" xr:uid="{C5F184CD-C2E2-47F4-9BFC-C77CDF3D8F3C}"/>
    <cellStyle name="Comma 3 3 6 6 2 4" xfId="23189" xr:uid="{9D56AF55-34F0-4C8A-A43E-0D13979B7DC9}"/>
    <cellStyle name="Comma 3 3 6 6 3" xfId="3754" xr:uid="{82481541-E881-495B-800E-A3ABAE2377FA}"/>
    <cellStyle name="Comma 3 3 6 6 3 2" xfId="49970" xr:uid="{F2D5A7EB-6C08-4850-A51B-C5CEA17EC431}"/>
    <cellStyle name="Comma 3 3 6 6 3 3" xfId="36580" xr:uid="{3CE39B16-CCD5-4A18-809D-7E112A05AFF2}"/>
    <cellStyle name="Comma 3 3 6 6 3 4" xfId="25815" xr:uid="{1D6AB97F-F49F-48F1-8D6A-F6A0175EEBA3}"/>
    <cellStyle name="Comma 3 3 6 6 4" xfId="9005" xr:uid="{D8DEEA99-B649-4BFE-8EC7-8AFC0F383D6F}"/>
    <cellStyle name="Comma 3 3 6 6 4 2" xfId="52596" xr:uid="{69F14BF9-3D58-4E54-A652-223B705B3050}"/>
    <cellStyle name="Comma 3 3 6 6 4 3" xfId="39206" xr:uid="{2CDD8CC7-724B-4F6B-BE29-0363317988A3}"/>
    <cellStyle name="Comma 3 3 6 6 5" xfId="11631" xr:uid="{E0FF688A-EEE5-45B9-879B-20C24107F0C3}"/>
    <cellStyle name="Comma 3 3 6 6 5 2" xfId="55221" xr:uid="{54D2928E-1851-426B-9D58-88AD79674BAB}"/>
    <cellStyle name="Comma 3 3 6 6 5 3" xfId="41831" xr:uid="{5DFB6F2F-39EE-4582-864D-5FD507FB808D}"/>
    <cellStyle name="Comma 3 3 6 6 6" xfId="14784" xr:uid="{A7D3BB4D-FC0A-42B7-A374-D4B3AE1DB7A7}"/>
    <cellStyle name="Comma 3 3 6 6 6 2" xfId="44457" xr:uid="{C0C26D2D-B76A-4DF5-97ED-4CDFE73F4DD2}"/>
    <cellStyle name="Comma 3 3 6 6 7" xfId="57847" xr:uid="{1665D1C7-97B4-4803-AD18-4FD64D6FF92B}"/>
    <cellStyle name="Comma 3 3 6 6 8" xfId="60474" xr:uid="{C2F64AAF-E100-4706-96C0-9443063538F3}"/>
    <cellStyle name="Comma 3 3 6 6 9" xfId="31067" xr:uid="{85DD7CB3-BE3C-4AB1-BFF8-B33B48FCB3DA}"/>
    <cellStyle name="Comma 3 3 6 7" xfId="1389" xr:uid="{2EFAA4F1-4524-4810-BA21-EA987E3B7EA6}"/>
    <cellStyle name="Comma 3 3 6 7 10" xfId="20825" xr:uid="{726999A2-3D12-461A-B82A-7010D961D608}"/>
    <cellStyle name="Comma 3 3 6 7 2" xfId="6641" xr:uid="{85998BB9-C806-4930-BC51-55CDFC25D699}"/>
    <cellStyle name="Comma 3 3 6 7 2 2" xfId="18199" xr:uid="{0126F560-BF15-4FD0-82D8-4711B899BA4C}"/>
    <cellStyle name="Comma 3 3 6 7 2 2 2" xfId="47606" xr:uid="{906A01E3-590F-4502-871A-275708E1BD35}"/>
    <cellStyle name="Comma 3 3 6 7 2 2 3" xfId="28703" xr:uid="{55A46A7C-97AD-4754-BF61-252FC534713A}"/>
    <cellStyle name="Comma 3 3 6 7 2 3" xfId="34216" xr:uid="{DF8BF490-938A-49A2-9742-BFEE328B6D86}"/>
    <cellStyle name="Comma 3 3 6 7 2 4" xfId="23451" xr:uid="{F5D3719C-D7CB-48E7-8A94-454F14B21415}"/>
    <cellStyle name="Comma 3 3 6 7 3" xfId="4016" xr:uid="{09BBC4B0-FC93-484E-B3DF-EEE0338EBA67}"/>
    <cellStyle name="Comma 3 3 6 7 3 2" xfId="50232" xr:uid="{945C2F2D-3EE9-4DE3-B803-210621B54434}"/>
    <cellStyle name="Comma 3 3 6 7 3 3" xfId="36842" xr:uid="{CE6E0991-7AF2-468B-8967-86C89607E7AF}"/>
    <cellStyle name="Comma 3 3 6 7 3 4" xfId="26077" xr:uid="{67D2CC9D-D51B-4AB8-80C9-4AFEED1EAC7F}"/>
    <cellStyle name="Comma 3 3 6 7 4" xfId="9267" xr:uid="{43E30710-D82F-4100-A82D-FCC89F7E235B}"/>
    <cellStyle name="Comma 3 3 6 7 4 2" xfId="52858" xr:uid="{A3501462-07AD-4595-B822-8C677BA9495C}"/>
    <cellStyle name="Comma 3 3 6 7 4 3" xfId="39468" xr:uid="{AF222A12-5B89-476D-9FD8-3B1FC61D7A5C}"/>
    <cellStyle name="Comma 3 3 6 7 5" xfId="11893" xr:uid="{A60D81E1-ED04-44BB-A46C-1AC889D324E4}"/>
    <cellStyle name="Comma 3 3 6 7 5 2" xfId="55483" xr:uid="{DE02C56D-55F8-4BE3-8F66-BA383FC61E7E}"/>
    <cellStyle name="Comma 3 3 6 7 5 3" xfId="42093" xr:uid="{B33ED876-1419-40D4-A72E-EC91D1955577}"/>
    <cellStyle name="Comma 3 3 6 7 6" xfId="15046" xr:uid="{F08FE6F7-61EB-40E7-BEA3-F7919932BCDE}"/>
    <cellStyle name="Comma 3 3 6 7 6 2" xfId="44719" xr:uid="{3F6F3A08-0053-4A31-80C0-0AFC71DA0398}"/>
    <cellStyle name="Comma 3 3 6 7 7" xfId="58109" xr:uid="{3DBC5713-3782-46E4-B71C-108C80CA55CF}"/>
    <cellStyle name="Comma 3 3 6 7 8" xfId="60736" xr:uid="{F49B1297-A6A8-4CBC-BD37-2E8B2AC30797}"/>
    <cellStyle name="Comma 3 3 6 7 9" xfId="31329" xr:uid="{F6910597-7AA4-4C0A-8900-FCB4DE758E39}"/>
    <cellStyle name="Comma 3 3 6 8" xfId="2432" xr:uid="{021F9E3C-B3C2-49F9-811E-A5AA6FF7F6A4}"/>
    <cellStyle name="Comma 3 3 6 8 10" xfId="21867" xr:uid="{FA11C6AA-2C3E-4D2A-BA7C-2C7E2D47ADC7}"/>
    <cellStyle name="Comma 3 3 6 8 2" xfId="7683" xr:uid="{80595BBC-F110-4870-B874-DCF54E90982B}"/>
    <cellStyle name="Comma 3 3 6 8 2 2" xfId="19241" xr:uid="{BFBCF2B0-5A58-4214-91AA-7C58477D44E4}"/>
    <cellStyle name="Comma 3 3 6 8 2 2 2" xfId="48648" xr:uid="{256B31B2-3F73-4432-B8C0-28A547E6B4E5}"/>
    <cellStyle name="Comma 3 3 6 8 2 2 3" xfId="29745" xr:uid="{5DC1DEDC-4308-4E1B-ACBE-98B22F9AF9FC}"/>
    <cellStyle name="Comma 3 3 6 8 2 3" xfId="35258" xr:uid="{9CC4520E-E55A-4F49-9637-09814A5E4865}"/>
    <cellStyle name="Comma 3 3 6 8 2 4" xfId="24493" xr:uid="{325B0B3D-3B43-4C9C-9E70-CDD7A9C22BC3}"/>
    <cellStyle name="Comma 3 3 6 8 3" xfId="5058" xr:uid="{E227F030-AF52-4C09-8CCD-72A26729A32B}"/>
    <cellStyle name="Comma 3 3 6 8 3 2" xfId="51274" xr:uid="{D9B16CF7-3B07-4E9E-8032-6291904A9E58}"/>
    <cellStyle name="Comma 3 3 6 8 3 3" xfId="37884" xr:uid="{8B7AD8C7-3679-4321-A331-702995DB3037}"/>
    <cellStyle name="Comma 3 3 6 8 3 4" xfId="27119" xr:uid="{710B6F7A-2E77-423E-92F9-8CA3A4B25748}"/>
    <cellStyle name="Comma 3 3 6 8 4" xfId="10309" xr:uid="{E0F589AD-E6D6-496C-89C5-8DD8F018B414}"/>
    <cellStyle name="Comma 3 3 6 8 4 2" xfId="53900" xr:uid="{93C9D783-0B6B-4846-A157-E89D98C74789}"/>
    <cellStyle name="Comma 3 3 6 8 4 3" xfId="40510" xr:uid="{1A262DAB-1801-4521-8F93-713E07A57E88}"/>
    <cellStyle name="Comma 3 3 6 8 5" xfId="12935" xr:uid="{F9413FE2-0C0E-4DA5-A9EA-7D4205898486}"/>
    <cellStyle name="Comma 3 3 6 8 5 2" xfId="56525" xr:uid="{4F9D1BB1-3689-404A-A0C1-6140D4A9151B}"/>
    <cellStyle name="Comma 3 3 6 8 5 3" xfId="43135" xr:uid="{65E29ECD-6EE8-4CC4-A633-BFDFC2646EFC}"/>
    <cellStyle name="Comma 3 3 6 8 6" xfId="16088" xr:uid="{58AC8358-3367-46DF-AC69-FFA0625AF287}"/>
    <cellStyle name="Comma 3 3 6 8 6 2" xfId="45761" xr:uid="{F21594DB-84B8-46C8-A272-55131449C408}"/>
    <cellStyle name="Comma 3 3 6 8 7" xfId="59151" xr:uid="{3C279592-5E91-4EC6-B185-3E08719D2DB9}"/>
    <cellStyle name="Comma 3 3 6 8 8" xfId="61778" xr:uid="{D4525E09-B082-4F81-BC57-EBCFADB205D7}"/>
    <cellStyle name="Comma 3 3 6 8 9" xfId="32371" xr:uid="{C5A79F67-D7AA-4408-A5A0-AB07549EEFB9}"/>
    <cellStyle name="Comma 3 3 6 9" xfId="5319" xr:uid="{7CDBFF9A-3776-491D-9DB6-C10CA6DF4100}"/>
    <cellStyle name="Comma 3 3 6 9 2" xfId="16877" xr:uid="{8BFCE869-CAFD-4A4C-8A65-EAAC1600B6D0}"/>
    <cellStyle name="Comma 3 3 6 9 2 2" xfId="46023" xr:uid="{A6F8F041-BA79-4DCB-9FBA-F9FEFAE2A11C}"/>
    <cellStyle name="Comma 3 3 6 9 2 3" xfId="27381" xr:uid="{0695F63B-98BC-462F-9909-AB34F7F87DFA}"/>
    <cellStyle name="Comma 3 3 6 9 3" xfId="13724" xr:uid="{B032C3B2-6005-4DB0-A23C-317D66447966}"/>
    <cellStyle name="Comma 3 3 6 9 3 2" xfId="32633" xr:uid="{3E0934DC-C6C9-4C5D-AAB4-BC30F8A3F1E2}"/>
    <cellStyle name="Comma 3 3 6 9 4" xfId="22129" xr:uid="{C20A1E7B-CE52-4FDA-A90A-FFC4DFD2F132}"/>
    <cellStyle name="Comma 3 3 7" xfId="81" xr:uid="{00000000-0005-0000-0000-0000AD010000}"/>
    <cellStyle name="Comma 3 3 7 10" xfId="2710" xr:uid="{7CBA6F91-A9D7-4F1B-ADE4-05AAB73AF441}"/>
    <cellStyle name="Comma 3 3 7 10 2" xfId="16365" xr:uid="{811CEC66-A2AC-43CA-83BE-CD0E758C303B}"/>
    <cellStyle name="Comma 3 3 7 10 2 2" xfId="46300" xr:uid="{99FB9B33-0FDB-4CC0-A2CA-32AE8421765D}"/>
    <cellStyle name="Comma 3 3 7 10 3" xfId="32910" xr:uid="{65DDCF9E-0B47-4A71-9566-9EBA31E60980}"/>
    <cellStyle name="Comma 3 3 7 10 4" xfId="24771" xr:uid="{C2EC955C-9145-42AA-A583-B0DA4D1D5D1B}"/>
    <cellStyle name="Comma 3 3 7 11" xfId="7961" xr:uid="{0DBCB320-5D91-4396-9C9F-77AF620205FF}"/>
    <cellStyle name="Comma 3 3 7 11 2" xfId="48926" xr:uid="{691FE8FB-C249-441D-9DA0-3E7AAC4AE399}"/>
    <cellStyle name="Comma 3 3 7 11 3" xfId="35536" xr:uid="{C8C0583D-A320-484D-BC10-2EC5C5748B8A}"/>
    <cellStyle name="Comma 3 3 7 12" xfId="10587" xr:uid="{8A59FA17-1EEA-4617-89E7-946FD9632C12}"/>
    <cellStyle name="Comma 3 3 7 12 2" xfId="51552" xr:uid="{A3E80C40-2A83-4378-B7B1-6A22F42558F6}"/>
    <cellStyle name="Comma 3 3 7 12 3" xfId="38162" xr:uid="{B43C9072-A049-4A03-8213-158F82EA54D6}"/>
    <cellStyle name="Comma 3 3 7 13" xfId="13212" xr:uid="{816BAD3A-3600-4054-8E4D-484B2A72B612}"/>
    <cellStyle name="Comma 3 3 7 13 2" xfId="54177" xr:uid="{31F9F6D9-18B4-4DE9-BD42-A74F44BEB231}"/>
    <cellStyle name="Comma 3 3 7 13 3" xfId="40787" xr:uid="{9592F10B-E371-4BA3-A6B7-739F224DABB9}"/>
    <cellStyle name="Comma 3 3 7 14" xfId="43413" xr:uid="{23391876-1277-4F65-B911-D7ED1077A59C}"/>
    <cellStyle name="Comma 3 3 7 15" xfId="56803" xr:uid="{5C4AE77F-9242-4561-9B32-36EB9AC94395}"/>
    <cellStyle name="Comma 3 3 7 16" xfId="59430" xr:uid="{DC95A037-8069-43B3-A6D7-76F951F92EAD}"/>
    <cellStyle name="Comma 3 3 7 17" xfId="30023" xr:uid="{994D5C3E-03D7-4D10-B068-BF7D74F77FF8}"/>
    <cellStyle name="Comma 3 3 7 18" xfId="19519" xr:uid="{04C47E7D-B12E-4701-8A78-5194E5A814CD}"/>
    <cellStyle name="Comma 3 3 7 2" xfId="219" xr:uid="{00000000-0005-0000-0000-0000AE010000}"/>
    <cellStyle name="Comma 3 3 7 2 10" xfId="8099" xr:uid="{00322426-CEF6-473D-A681-F606A51A99D6}"/>
    <cellStyle name="Comma 3 3 7 2 10 2" xfId="49064" xr:uid="{D754AFFA-3DEB-4328-B6DA-9E8BFD3FC08D}"/>
    <cellStyle name="Comma 3 3 7 2 10 3" xfId="35674" xr:uid="{2FF59E1A-372C-4DBD-AB6B-0B0B7E2E5856}"/>
    <cellStyle name="Comma 3 3 7 2 11" xfId="10725" xr:uid="{83C59874-9297-4F44-BCFA-0A72B504D767}"/>
    <cellStyle name="Comma 3 3 7 2 11 2" xfId="51690" xr:uid="{6F8A9A53-96F4-4B86-8923-2BAFCDFD8F11}"/>
    <cellStyle name="Comma 3 3 7 2 11 3" xfId="38300" xr:uid="{6484AE91-7E25-44DA-97EE-6407B9FD0D87}"/>
    <cellStyle name="Comma 3 3 7 2 12" xfId="13350" xr:uid="{7795A965-50EE-4587-AE3E-20AE4BE74BD7}"/>
    <cellStyle name="Comma 3 3 7 2 12 2" xfId="54315" xr:uid="{B32CA12E-0A24-4BA3-83D3-CBB2E2FE10B9}"/>
    <cellStyle name="Comma 3 3 7 2 12 3" xfId="40925" xr:uid="{CC0EA603-5CFF-4594-8CAD-C78774718EE0}"/>
    <cellStyle name="Comma 3 3 7 2 13" xfId="43551" xr:uid="{1BF76EED-F3D2-49E1-BAC5-2520D3DF0FFD}"/>
    <cellStyle name="Comma 3 3 7 2 14" xfId="56941" xr:uid="{2E12810D-4EBE-4200-BB9B-F80028BF17F1}"/>
    <cellStyle name="Comma 3 3 7 2 15" xfId="59568" xr:uid="{067FA76D-2521-4E63-B506-5D6658648615}"/>
    <cellStyle name="Comma 3 3 7 2 16" xfId="30161" xr:uid="{DC36FFD4-2515-4653-926D-902B790086FD}"/>
    <cellStyle name="Comma 3 3 7 2 17" xfId="19657" xr:uid="{6AC1064A-90B1-4763-830E-C00169E22BB7}"/>
    <cellStyle name="Comma 3 3 7 2 2" xfId="480" xr:uid="{00000000-0005-0000-0000-0000AF010000}"/>
    <cellStyle name="Comma 3 3 7 2 2 10" xfId="30421" xr:uid="{5764F41E-69E0-45C5-AFC3-020AECD16672}"/>
    <cellStyle name="Comma 3 3 7 2 2 11" xfId="19917" xr:uid="{69D06F59-C4FE-4975-9557-79ED62937A84}"/>
    <cellStyle name="Comma 3 3 7 2 2 2" xfId="1803" xr:uid="{E56179A3-E1AE-4875-8057-BF2CFDD3A932}"/>
    <cellStyle name="Comma 3 3 7 2 2 2 10" xfId="21239" xr:uid="{5056C4FC-2B34-47E9-B766-66B99185B560}"/>
    <cellStyle name="Comma 3 3 7 2 2 2 2" xfId="7055" xr:uid="{4A6C43BE-5CAD-4AC9-ADC3-E1328F8305B5}"/>
    <cellStyle name="Comma 3 3 7 2 2 2 2 2" xfId="18613" xr:uid="{5DA9CF53-1C35-4012-9D27-38BE4E822CDE}"/>
    <cellStyle name="Comma 3 3 7 2 2 2 2 2 2" xfId="48020" xr:uid="{38E30118-9421-46E4-BADD-3FE97BDB5F56}"/>
    <cellStyle name="Comma 3 3 7 2 2 2 2 2 3" xfId="29117" xr:uid="{28FB6FB6-239C-45A7-8572-611476AB5863}"/>
    <cellStyle name="Comma 3 3 7 2 2 2 2 3" xfId="34630" xr:uid="{115B54E7-B3AD-4C96-A6F1-62343C12FF0B}"/>
    <cellStyle name="Comma 3 3 7 2 2 2 2 4" xfId="23865" xr:uid="{A09347ED-6B5A-46E9-A38A-4BE9FEADD9D2}"/>
    <cellStyle name="Comma 3 3 7 2 2 2 3" xfId="4430" xr:uid="{410352F2-B833-4BDE-B94F-67363E3DC47B}"/>
    <cellStyle name="Comma 3 3 7 2 2 2 3 2" xfId="50646" xr:uid="{F317737A-3A0B-4E90-8D0B-99A669BC5B2F}"/>
    <cellStyle name="Comma 3 3 7 2 2 2 3 3" xfId="37256" xr:uid="{21E9BF85-E981-4213-A3C9-E1CD75419B30}"/>
    <cellStyle name="Comma 3 3 7 2 2 2 3 4" xfId="26491" xr:uid="{2882574F-ADEC-427F-963C-4826B59B47E6}"/>
    <cellStyle name="Comma 3 3 7 2 2 2 4" xfId="9681" xr:uid="{6DCF010B-26B2-475F-B5C6-EBC8E721C5EF}"/>
    <cellStyle name="Comma 3 3 7 2 2 2 4 2" xfId="53272" xr:uid="{7997A127-6ACE-4EA9-8104-B783D604EBFC}"/>
    <cellStyle name="Comma 3 3 7 2 2 2 4 3" xfId="39882" xr:uid="{C741C78F-6684-4D23-88A5-6ACB81FBC232}"/>
    <cellStyle name="Comma 3 3 7 2 2 2 5" xfId="12307" xr:uid="{B3ABBC25-C27B-4B79-803C-076AFEE7E1EF}"/>
    <cellStyle name="Comma 3 3 7 2 2 2 5 2" xfId="55897" xr:uid="{67085390-ABA0-4702-A3FD-DABD0A14D4F8}"/>
    <cellStyle name="Comma 3 3 7 2 2 2 5 3" xfId="42507" xr:uid="{7F93DCB0-15A5-4564-8BA0-E089C0C56CDA}"/>
    <cellStyle name="Comma 3 3 7 2 2 2 6" xfId="15460" xr:uid="{321731F5-F816-4C40-9B6A-D23209C76E1A}"/>
    <cellStyle name="Comma 3 3 7 2 2 2 6 2" xfId="45133" xr:uid="{7BF2FF6E-42F6-487E-B87A-E093C4760DC7}"/>
    <cellStyle name="Comma 3 3 7 2 2 2 7" xfId="58523" xr:uid="{CA534901-244C-45A5-A591-877F71B7E82F}"/>
    <cellStyle name="Comma 3 3 7 2 2 2 8" xfId="61150" xr:uid="{872C2A2A-CE16-4926-892C-38825EBC2252}"/>
    <cellStyle name="Comma 3 3 7 2 2 2 9" xfId="31743" xr:uid="{9109A531-53CE-4BD9-AD4C-32B60D271A4B}"/>
    <cellStyle name="Comma 3 3 7 2 2 3" xfId="5733" xr:uid="{F1E6F686-0A6B-4C96-8A84-792365FC95E3}"/>
    <cellStyle name="Comma 3 3 7 2 2 3 2" xfId="17291" xr:uid="{D8F45F7B-9EEA-43F7-B26E-6C77D28BCDEC}"/>
    <cellStyle name="Comma 3 3 7 2 2 3 2 2" xfId="46698" xr:uid="{D1A5F680-0AAE-4635-8747-0BBB3D7CBB06}"/>
    <cellStyle name="Comma 3 3 7 2 2 3 2 3" xfId="27795" xr:uid="{3EF16B3C-5F55-4E17-B2EC-4A6859973C2C}"/>
    <cellStyle name="Comma 3 3 7 2 2 3 3" xfId="14138" xr:uid="{0FE32F36-BC80-4AE9-A526-4972A939FF98}"/>
    <cellStyle name="Comma 3 3 7 2 2 3 3 2" xfId="33308" xr:uid="{E88C01C0-6F49-44B4-A52D-D3BA1C6A39E7}"/>
    <cellStyle name="Comma 3 3 7 2 2 3 4" xfId="22543" xr:uid="{886DB799-BAB4-4017-92F2-5B436EA935BA}"/>
    <cellStyle name="Comma 3 3 7 2 2 4" xfId="3108" xr:uid="{2D2F4B9A-8584-4BC8-9C24-85D1FB1CF945}"/>
    <cellStyle name="Comma 3 3 7 2 2 4 2" xfId="16763" xr:uid="{4FB74C94-7264-4E07-AF10-DB012C31B17B}"/>
    <cellStyle name="Comma 3 3 7 2 2 4 2 2" xfId="49324" xr:uid="{E1AD8CB1-BA5A-4448-ACDD-C9FD9855CAA1}"/>
    <cellStyle name="Comma 3 3 7 2 2 4 3" xfId="35934" xr:uid="{46C86182-DA95-45C3-A9A9-71C98F8C91A9}"/>
    <cellStyle name="Comma 3 3 7 2 2 4 4" xfId="25169" xr:uid="{7298B14A-2D21-4C43-A864-8CD47EC0E718}"/>
    <cellStyle name="Comma 3 3 7 2 2 5" xfId="8359" xr:uid="{11C607CC-3129-4963-A171-30F9F6B9B38E}"/>
    <cellStyle name="Comma 3 3 7 2 2 5 2" xfId="51950" xr:uid="{A054BDA4-5A94-4762-9F43-1CE58EFB13E4}"/>
    <cellStyle name="Comma 3 3 7 2 2 5 3" xfId="38560" xr:uid="{72267F01-9C42-4B2A-B910-523FEF4B726E}"/>
    <cellStyle name="Comma 3 3 7 2 2 6" xfId="10985" xr:uid="{81D427FF-4B8A-41EC-BE29-9671371A6BC5}"/>
    <cellStyle name="Comma 3 3 7 2 2 6 2" xfId="54575" xr:uid="{F2866ACF-727F-4328-8F45-71D87D23910A}"/>
    <cellStyle name="Comma 3 3 7 2 2 6 3" xfId="41185" xr:uid="{B535C6DF-5D94-483C-BB0C-C768FD70E5BD}"/>
    <cellStyle name="Comma 3 3 7 2 2 7" xfId="13610" xr:uid="{7A86D010-8CC7-4957-B169-120CC176BF33}"/>
    <cellStyle name="Comma 3 3 7 2 2 7 2" xfId="43811" xr:uid="{AADF02B9-EEE9-47C1-A14E-36D4AC32EF49}"/>
    <cellStyle name="Comma 3 3 7 2 2 8" xfId="57201" xr:uid="{D2B317EA-B7E3-4027-818F-3EA2842EF660}"/>
    <cellStyle name="Comma 3 3 7 2 2 9" xfId="59828" xr:uid="{DB2E5924-D6E4-408A-B1B9-94213E015412}"/>
    <cellStyle name="Comma 3 3 7 2 3" xfId="740" xr:uid="{00000000-0005-0000-0000-0000B0010000}"/>
    <cellStyle name="Comma 3 3 7 2 3 10" xfId="30681" xr:uid="{9F40AD17-6096-49C8-A8EA-F8869665CA00}"/>
    <cellStyle name="Comma 3 3 7 2 3 11" xfId="20177" xr:uid="{6F53DD3E-BDA1-469F-8350-E5DA1B0F52F0}"/>
    <cellStyle name="Comma 3 3 7 2 3 2" xfId="2063" xr:uid="{FB361D22-ECDB-403D-9B30-077CBF5177C9}"/>
    <cellStyle name="Comma 3 3 7 2 3 2 10" xfId="21499" xr:uid="{372633E1-A47F-4A70-AEF4-32BAE0BBA691}"/>
    <cellStyle name="Comma 3 3 7 2 3 2 2" xfId="7315" xr:uid="{BD8DFAB8-0782-4495-AA27-EC93411A4C7F}"/>
    <cellStyle name="Comma 3 3 7 2 3 2 2 2" xfId="18873" xr:uid="{A855298E-BE5E-4FEE-9B66-62B529EEC413}"/>
    <cellStyle name="Comma 3 3 7 2 3 2 2 2 2" xfId="48280" xr:uid="{B302B763-198C-4817-B5F2-0EB7A6501312}"/>
    <cellStyle name="Comma 3 3 7 2 3 2 2 2 3" xfId="29377" xr:uid="{102CF06B-E474-4029-8D13-044B5D3BFE6E}"/>
    <cellStyle name="Comma 3 3 7 2 3 2 2 3" xfId="34890" xr:uid="{938D74E7-9E27-4503-B844-17D7DB1A4741}"/>
    <cellStyle name="Comma 3 3 7 2 3 2 2 4" xfId="24125" xr:uid="{D3D48BC3-268D-4AB0-917D-05C893AFBBB5}"/>
    <cellStyle name="Comma 3 3 7 2 3 2 3" xfId="4690" xr:uid="{8453BA94-D842-406C-A02E-7C7CA9F2C8D9}"/>
    <cellStyle name="Comma 3 3 7 2 3 2 3 2" xfId="50906" xr:uid="{BC688CA3-C71A-4C3E-A85D-28F0D5C4B8A7}"/>
    <cellStyle name="Comma 3 3 7 2 3 2 3 3" xfId="37516" xr:uid="{5B2816A6-A001-401B-AAC2-8A22147EA5E1}"/>
    <cellStyle name="Comma 3 3 7 2 3 2 3 4" xfId="26751" xr:uid="{3B37941F-6BD9-4726-9BF8-B0E8B2FDFC5D}"/>
    <cellStyle name="Comma 3 3 7 2 3 2 4" xfId="9941" xr:uid="{E53E39BE-F56C-478C-9DAB-03713E4658C2}"/>
    <cellStyle name="Comma 3 3 7 2 3 2 4 2" xfId="53532" xr:uid="{858D4CFA-CC11-4784-9851-D07D4E05F9D5}"/>
    <cellStyle name="Comma 3 3 7 2 3 2 4 3" xfId="40142" xr:uid="{7B722BB9-276E-446B-85A4-87FA763E4BE9}"/>
    <cellStyle name="Comma 3 3 7 2 3 2 5" xfId="12567" xr:uid="{8A0B0B4A-B52F-43E0-BC89-A7A45E8F2667}"/>
    <cellStyle name="Comma 3 3 7 2 3 2 5 2" xfId="56157" xr:uid="{7B2D6F7A-5A6A-4C07-BD5E-534F94F96011}"/>
    <cellStyle name="Comma 3 3 7 2 3 2 5 3" xfId="42767" xr:uid="{FE7D67F3-5DD3-4696-A533-B934928FEEE6}"/>
    <cellStyle name="Comma 3 3 7 2 3 2 6" xfId="15720" xr:uid="{6C03035C-2491-4773-87A2-1367013704F9}"/>
    <cellStyle name="Comma 3 3 7 2 3 2 6 2" xfId="45393" xr:uid="{0C15C51D-96B6-4091-AFCC-A84A0F5F7297}"/>
    <cellStyle name="Comma 3 3 7 2 3 2 7" xfId="58783" xr:uid="{37FBE5D0-3F12-4A7B-89CD-3A399850DBBD}"/>
    <cellStyle name="Comma 3 3 7 2 3 2 8" xfId="61410" xr:uid="{60FDAA07-DE52-4DA6-B8C1-BF1003DDD659}"/>
    <cellStyle name="Comma 3 3 7 2 3 2 9" xfId="32003" xr:uid="{E3FD2B5C-9118-47E6-9976-A0A95E58B87F}"/>
    <cellStyle name="Comma 3 3 7 2 3 3" xfId="5993" xr:uid="{67605BC9-22E9-4847-8EA5-70105FAD5326}"/>
    <cellStyle name="Comma 3 3 7 2 3 3 2" xfId="17551" xr:uid="{D24301BC-8D77-4749-8CB9-44F0E7179E68}"/>
    <cellStyle name="Comma 3 3 7 2 3 3 2 2" xfId="46958" xr:uid="{796F7F0E-DAAA-4553-971E-D7189A8788E3}"/>
    <cellStyle name="Comma 3 3 7 2 3 3 2 3" xfId="28055" xr:uid="{83ECF30B-9DCA-4C2F-9116-8AD021A5E6AE}"/>
    <cellStyle name="Comma 3 3 7 2 3 3 3" xfId="33568" xr:uid="{DE4BED2C-6A71-438F-A217-CF0C5FBB8BEB}"/>
    <cellStyle name="Comma 3 3 7 2 3 3 4" xfId="22803" xr:uid="{7AD5565B-AF48-482F-8EFA-7132D2D51813}"/>
    <cellStyle name="Comma 3 3 7 2 3 4" xfId="3368" xr:uid="{C48087EB-3187-4E72-82C5-286C48EB243C}"/>
    <cellStyle name="Comma 3 3 7 2 3 4 2" xfId="49584" xr:uid="{26685CF1-3E50-4EDE-9499-8F2C3E6AD3B1}"/>
    <cellStyle name="Comma 3 3 7 2 3 4 3" xfId="36194" xr:uid="{BAACE5AE-A994-4C4A-BC52-01982919EDBE}"/>
    <cellStyle name="Comma 3 3 7 2 3 4 4" xfId="25429" xr:uid="{95FC8C1A-0FE9-4D64-994A-70A91B78697D}"/>
    <cellStyle name="Comma 3 3 7 2 3 5" xfId="8619" xr:uid="{37FCC968-9D61-45EF-8382-3D90DD0F36C7}"/>
    <cellStyle name="Comma 3 3 7 2 3 5 2" xfId="52210" xr:uid="{3BC086F0-E237-40FD-A035-275B35203353}"/>
    <cellStyle name="Comma 3 3 7 2 3 5 3" xfId="38820" xr:uid="{9673194E-468F-4822-8FD1-9C1F9377C7F9}"/>
    <cellStyle name="Comma 3 3 7 2 3 6" xfId="11245" xr:uid="{4DAFCE46-A511-427D-995D-4390B7E80EF1}"/>
    <cellStyle name="Comma 3 3 7 2 3 6 2" xfId="54835" xr:uid="{7CE47586-1090-4DDA-8410-249ABEE57868}"/>
    <cellStyle name="Comma 3 3 7 2 3 6 3" xfId="41445" xr:uid="{932B30EC-7E53-4160-8E54-D91FE59F4DAD}"/>
    <cellStyle name="Comma 3 3 7 2 3 7" xfId="14398" xr:uid="{93C9BB58-5901-4CFF-AA53-755D316D66C4}"/>
    <cellStyle name="Comma 3 3 7 2 3 7 2" xfId="44071" xr:uid="{B3D014A1-57E4-45E2-A942-B9EA77201EF7}"/>
    <cellStyle name="Comma 3 3 7 2 3 8" xfId="57461" xr:uid="{57904845-9A23-4DF4-846C-300A9A951187}"/>
    <cellStyle name="Comma 3 3 7 2 3 9" xfId="60088" xr:uid="{25DF6D34-B6E9-43C5-8731-F33DDB6E8CBD}"/>
    <cellStyle name="Comma 3 3 7 2 4" xfId="1000" xr:uid="{00000000-0005-0000-0000-0000B1010000}"/>
    <cellStyle name="Comma 3 3 7 2 4 10" xfId="30941" xr:uid="{90D8FFF9-F83B-469D-8A39-36E97442013D}"/>
    <cellStyle name="Comma 3 3 7 2 4 11" xfId="20437" xr:uid="{20B45E2F-FA4E-4139-86E3-B8B3860B86DC}"/>
    <cellStyle name="Comma 3 3 7 2 4 2" xfId="2323" xr:uid="{E8B106BE-B338-4A88-9BA9-F86C58BC0D72}"/>
    <cellStyle name="Comma 3 3 7 2 4 2 10" xfId="21759" xr:uid="{FCBE8AF2-9E44-4B1E-ADC0-95136DC12800}"/>
    <cellStyle name="Comma 3 3 7 2 4 2 2" xfId="7575" xr:uid="{AF6E8093-5A82-4E16-9776-FCE5364B626B}"/>
    <cellStyle name="Comma 3 3 7 2 4 2 2 2" xfId="19133" xr:uid="{24422761-091A-4350-BF53-25CC2BC79405}"/>
    <cellStyle name="Comma 3 3 7 2 4 2 2 2 2" xfId="48540" xr:uid="{BFBB9C04-F5DE-4938-946B-E06329700657}"/>
    <cellStyle name="Comma 3 3 7 2 4 2 2 2 3" xfId="29637" xr:uid="{059F2239-8AAC-47BE-A5BE-27B107A75E81}"/>
    <cellStyle name="Comma 3 3 7 2 4 2 2 3" xfId="35150" xr:uid="{32AE9319-0B3A-47F1-B230-CF720F7A934F}"/>
    <cellStyle name="Comma 3 3 7 2 4 2 2 4" xfId="24385" xr:uid="{1395C139-84D4-4374-8FCF-813F57791CA7}"/>
    <cellStyle name="Comma 3 3 7 2 4 2 3" xfId="4950" xr:uid="{1A0E63D9-7B50-4892-89E1-E613A4E5F74E}"/>
    <cellStyle name="Comma 3 3 7 2 4 2 3 2" xfId="51166" xr:uid="{FF34CFB6-1507-40D2-A722-5C3A031EC745}"/>
    <cellStyle name="Comma 3 3 7 2 4 2 3 3" xfId="37776" xr:uid="{67C34F72-4763-4573-B2AB-5903E9AD751F}"/>
    <cellStyle name="Comma 3 3 7 2 4 2 3 4" xfId="27011" xr:uid="{92E83C7B-BF69-40AE-8271-2B01B568FDCF}"/>
    <cellStyle name="Comma 3 3 7 2 4 2 4" xfId="10201" xr:uid="{27BDFDBE-FDA6-4582-90B0-C671A401C112}"/>
    <cellStyle name="Comma 3 3 7 2 4 2 4 2" xfId="53792" xr:uid="{8A81EA3F-6F6A-4585-8DB2-07CFD0865ACC}"/>
    <cellStyle name="Comma 3 3 7 2 4 2 4 3" xfId="40402" xr:uid="{BA01E966-BDF2-41AD-8F0D-363FF0D7ABA3}"/>
    <cellStyle name="Comma 3 3 7 2 4 2 5" xfId="12827" xr:uid="{20E0D7E0-2691-458F-93E4-348395183B10}"/>
    <cellStyle name="Comma 3 3 7 2 4 2 5 2" xfId="56417" xr:uid="{3387BE10-7AAD-46F2-B87A-16C96A60286E}"/>
    <cellStyle name="Comma 3 3 7 2 4 2 5 3" xfId="43027" xr:uid="{FF677DC6-69F0-40F1-BB2B-1BF14374E47B}"/>
    <cellStyle name="Comma 3 3 7 2 4 2 6" xfId="15980" xr:uid="{A5FA4F66-85F4-4C6A-A5BA-D04C7A4E562A}"/>
    <cellStyle name="Comma 3 3 7 2 4 2 6 2" xfId="45653" xr:uid="{097F3E89-B55B-4F72-8A4B-7E2E937B2730}"/>
    <cellStyle name="Comma 3 3 7 2 4 2 7" xfId="59043" xr:uid="{06F8C2B1-E53B-4C71-82F5-33EFDAEB0423}"/>
    <cellStyle name="Comma 3 3 7 2 4 2 8" xfId="61670" xr:uid="{B76A675E-FAE5-4ACB-94AD-C5001C930AA2}"/>
    <cellStyle name="Comma 3 3 7 2 4 2 9" xfId="32263" xr:uid="{50F815D2-E01E-4186-A70B-AB2B95A372E4}"/>
    <cellStyle name="Comma 3 3 7 2 4 3" xfId="6253" xr:uid="{AE6F5CE6-13FB-4BC3-BC0D-C55909B3A673}"/>
    <cellStyle name="Comma 3 3 7 2 4 3 2" xfId="17811" xr:uid="{449CAE05-FA3B-405C-8603-FE93ADD50E48}"/>
    <cellStyle name="Comma 3 3 7 2 4 3 2 2" xfId="47218" xr:uid="{C12D2DB9-FFF6-4326-AB57-1730A560A6E7}"/>
    <cellStyle name="Comma 3 3 7 2 4 3 2 3" xfId="28315" xr:uid="{BD90F142-ECFE-4330-B37E-4CC3C93FEA70}"/>
    <cellStyle name="Comma 3 3 7 2 4 3 3" xfId="33828" xr:uid="{BA942860-66D0-4459-BA66-EEE6B2BBABF2}"/>
    <cellStyle name="Comma 3 3 7 2 4 3 4" xfId="23063" xr:uid="{ADC7CCB6-1971-4B7C-8E19-AE77C15EB55E}"/>
    <cellStyle name="Comma 3 3 7 2 4 4" xfId="3628" xr:uid="{EC1F8C06-A26C-40CD-9496-8D82E01B7CC4}"/>
    <cellStyle name="Comma 3 3 7 2 4 4 2" xfId="49844" xr:uid="{71E76F8C-2D92-4479-8EC3-B64DE86F67CD}"/>
    <cellStyle name="Comma 3 3 7 2 4 4 3" xfId="36454" xr:uid="{3CEFC4FF-46BD-4A95-8532-4C320BD82422}"/>
    <cellStyle name="Comma 3 3 7 2 4 4 4" xfId="25689" xr:uid="{937921B3-A6B5-4A1F-88B6-013DC6CF658F}"/>
    <cellStyle name="Comma 3 3 7 2 4 5" xfId="8879" xr:uid="{6650D0E6-9F77-4C94-9A6E-92E58222C6FF}"/>
    <cellStyle name="Comma 3 3 7 2 4 5 2" xfId="52470" xr:uid="{BACDFA2E-1FD2-4EF9-9819-B41314EFFD3A}"/>
    <cellStyle name="Comma 3 3 7 2 4 5 3" xfId="39080" xr:uid="{B0194C37-E404-469C-8FAF-8C8B0A0B2DFC}"/>
    <cellStyle name="Comma 3 3 7 2 4 6" xfId="11505" xr:uid="{CA9ACAA2-BAC0-416B-93E5-697769407896}"/>
    <cellStyle name="Comma 3 3 7 2 4 6 2" xfId="55095" xr:uid="{37F21EAC-42E1-47B2-B8D2-9045E2577092}"/>
    <cellStyle name="Comma 3 3 7 2 4 6 3" xfId="41705" xr:uid="{035B75E8-DA06-4D00-8A68-D41D740697BF}"/>
    <cellStyle name="Comma 3 3 7 2 4 7" xfId="14658" xr:uid="{4B09DAAA-2DF8-4353-B0A9-28A525AFBCBC}"/>
    <cellStyle name="Comma 3 3 7 2 4 7 2" xfId="44331" xr:uid="{5B0F277C-945D-4FFA-AB1A-5811023003AD}"/>
    <cellStyle name="Comma 3 3 7 2 4 8" xfId="57721" xr:uid="{421417A6-42EB-4266-BE0E-E5CAA4C20F33}"/>
    <cellStyle name="Comma 3 3 7 2 4 9" xfId="60348" xr:uid="{7392A737-9C57-4107-97FA-441FB8338B90}"/>
    <cellStyle name="Comma 3 3 7 2 5" xfId="1280" xr:uid="{15783C03-22EC-45F1-969C-0236F26565DB}"/>
    <cellStyle name="Comma 3 3 7 2 5 10" xfId="20717" xr:uid="{B18018F5-BA99-413B-B7C6-70431128C5D3}"/>
    <cellStyle name="Comma 3 3 7 2 5 2" xfId="6533" xr:uid="{C4DF2A5F-B0C6-4DBF-9F3E-7FF3285A2DF4}"/>
    <cellStyle name="Comma 3 3 7 2 5 2 2" xfId="18091" xr:uid="{47CFE7A9-FD96-4E32-A577-2E8129E28357}"/>
    <cellStyle name="Comma 3 3 7 2 5 2 2 2" xfId="47498" xr:uid="{4788DA60-A97C-4975-BAD9-DA64008D5CBC}"/>
    <cellStyle name="Comma 3 3 7 2 5 2 2 3" xfId="28595" xr:uid="{A2A5B82E-B75A-4481-AF25-CFDF97ADCBA6}"/>
    <cellStyle name="Comma 3 3 7 2 5 2 3" xfId="34108" xr:uid="{B3850A23-85AA-4C03-9704-6CB3E9902C21}"/>
    <cellStyle name="Comma 3 3 7 2 5 2 4" xfId="23343" xr:uid="{669373ED-0980-4AA0-9B53-65D2FD192DD8}"/>
    <cellStyle name="Comma 3 3 7 2 5 3" xfId="3908" xr:uid="{E986314E-DEAC-4445-82EC-6EFB68B2F435}"/>
    <cellStyle name="Comma 3 3 7 2 5 3 2" xfId="50124" xr:uid="{0653B74C-461F-4DF7-A820-3CE59D97B7E2}"/>
    <cellStyle name="Comma 3 3 7 2 5 3 3" xfId="36734" xr:uid="{D298F23C-BDB8-4E16-ACF9-699F04959484}"/>
    <cellStyle name="Comma 3 3 7 2 5 3 4" xfId="25969" xr:uid="{1951E159-6060-4D83-87C1-6DEB0065A200}"/>
    <cellStyle name="Comma 3 3 7 2 5 4" xfId="9159" xr:uid="{276DE38E-0B00-44E3-AD4A-D26861744C7F}"/>
    <cellStyle name="Comma 3 3 7 2 5 4 2" xfId="52750" xr:uid="{69EF739D-7B5F-4883-A660-D8B771AD0F1E}"/>
    <cellStyle name="Comma 3 3 7 2 5 4 3" xfId="39360" xr:uid="{B85EC772-64FA-41CF-ACE5-A70CB5B72FE8}"/>
    <cellStyle name="Comma 3 3 7 2 5 5" xfId="11785" xr:uid="{D7039FD8-4C0B-4144-93DF-4A4AD05EC663}"/>
    <cellStyle name="Comma 3 3 7 2 5 5 2" xfId="55375" xr:uid="{1D516800-B343-4CA0-92D2-570B60FAAF66}"/>
    <cellStyle name="Comma 3 3 7 2 5 5 3" xfId="41985" xr:uid="{FF1AFFF1-31DF-4F43-B8DD-E38C9D5526A2}"/>
    <cellStyle name="Comma 3 3 7 2 5 6" xfId="14938" xr:uid="{0A803BF9-8BFE-482C-868B-857CA7E43631}"/>
    <cellStyle name="Comma 3 3 7 2 5 6 2" xfId="44611" xr:uid="{29606C81-660A-4C48-8744-56ACC340F938}"/>
    <cellStyle name="Comma 3 3 7 2 5 7" xfId="58001" xr:uid="{C7036D0A-5866-43C0-AEA2-F4AE99383E90}"/>
    <cellStyle name="Comma 3 3 7 2 5 8" xfId="60628" xr:uid="{7566D496-A9A4-4F41-8547-33C2C10C4E75}"/>
    <cellStyle name="Comma 3 3 7 2 5 9" xfId="31221" xr:uid="{4C4F27DB-7F4A-4F37-964E-00120C507328}"/>
    <cellStyle name="Comma 3 3 7 2 6" xfId="1543" xr:uid="{2898B3E9-B0B9-4561-9136-3D87574D35E2}"/>
    <cellStyle name="Comma 3 3 7 2 6 10" xfId="20979" xr:uid="{C3609184-14C9-4422-A28C-613F83603639}"/>
    <cellStyle name="Comma 3 3 7 2 6 2" xfId="6795" xr:uid="{A88EDC4B-4FFE-411F-B944-31EDAB12EDC7}"/>
    <cellStyle name="Comma 3 3 7 2 6 2 2" xfId="18353" xr:uid="{CE1B35F3-20DA-4C79-90A7-7ADF1A8D89D0}"/>
    <cellStyle name="Comma 3 3 7 2 6 2 2 2" xfId="47760" xr:uid="{259944B9-A5A7-4C78-B63A-2DE320590486}"/>
    <cellStyle name="Comma 3 3 7 2 6 2 2 3" xfId="28857" xr:uid="{D6B12DAB-97BE-46A5-9C04-D4D995B59181}"/>
    <cellStyle name="Comma 3 3 7 2 6 2 3" xfId="34370" xr:uid="{4EECC075-5A04-4FCE-ABF1-2400517D60EB}"/>
    <cellStyle name="Comma 3 3 7 2 6 2 4" xfId="23605" xr:uid="{D73AA915-2A96-44D8-B652-03391859C3EF}"/>
    <cellStyle name="Comma 3 3 7 2 6 3" xfId="4170" xr:uid="{283A9F7C-5A55-49C0-8626-F4C80DB73158}"/>
    <cellStyle name="Comma 3 3 7 2 6 3 2" xfId="50386" xr:uid="{9FDB67DD-53AB-47AE-AF45-3F1CD853528A}"/>
    <cellStyle name="Comma 3 3 7 2 6 3 3" xfId="36996" xr:uid="{FD1D0CC6-CA17-403C-BE38-5719F78F3848}"/>
    <cellStyle name="Comma 3 3 7 2 6 3 4" xfId="26231" xr:uid="{DDF0D06B-9772-4E31-81F6-1F34284CF1D8}"/>
    <cellStyle name="Comma 3 3 7 2 6 4" xfId="9421" xr:uid="{579B0EC2-9698-4B9D-841D-FBBB04E87C53}"/>
    <cellStyle name="Comma 3 3 7 2 6 4 2" xfId="53012" xr:uid="{0CF02882-CF50-434E-B67C-9FBD510FF036}"/>
    <cellStyle name="Comma 3 3 7 2 6 4 3" xfId="39622" xr:uid="{275B3012-98AE-4E1A-86D3-0B963C79FDE6}"/>
    <cellStyle name="Comma 3 3 7 2 6 5" xfId="12047" xr:uid="{0CEF8B41-1901-45ED-BABB-1B4421D8185F}"/>
    <cellStyle name="Comma 3 3 7 2 6 5 2" xfId="55637" xr:uid="{8EAD2129-7476-4820-91F2-1A238698F128}"/>
    <cellStyle name="Comma 3 3 7 2 6 5 3" xfId="42247" xr:uid="{E3E4CB1D-BAEB-48F8-B006-B0D04881C3AB}"/>
    <cellStyle name="Comma 3 3 7 2 6 6" xfId="15200" xr:uid="{863356C1-A7B7-4573-BF6E-589AF24960E4}"/>
    <cellStyle name="Comma 3 3 7 2 6 6 2" xfId="44873" xr:uid="{80CAA34C-8DD0-4F96-85B1-F01502B792A5}"/>
    <cellStyle name="Comma 3 3 7 2 6 7" xfId="58263" xr:uid="{98FA182D-D40F-4E0C-A378-CD9DE149A8BD}"/>
    <cellStyle name="Comma 3 3 7 2 6 8" xfId="60890" xr:uid="{66725F7A-0F97-4771-856C-A916E396B0DA}"/>
    <cellStyle name="Comma 3 3 7 2 6 9" xfId="31483" xr:uid="{AEE38FA4-7C0B-411B-91D1-64C3F5218A10}"/>
    <cellStyle name="Comma 3 3 7 2 7" xfId="2586" xr:uid="{46C29705-FC02-40C9-999A-30A70F0B562A}"/>
    <cellStyle name="Comma 3 3 7 2 7 10" xfId="22021" xr:uid="{EB3C125F-1A95-4C16-8D53-81A821532CC7}"/>
    <cellStyle name="Comma 3 3 7 2 7 2" xfId="7837" xr:uid="{64BA3B1B-0DD1-4B55-87AC-B4F1AAE6471A}"/>
    <cellStyle name="Comma 3 3 7 2 7 2 2" xfId="19395" xr:uid="{C669E5D2-2659-47A8-9EE0-EBECA0FCFC4E}"/>
    <cellStyle name="Comma 3 3 7 2 7 2 2 2" xfId="48802" xr:uid="{A108852A-991A-4682-B032-548469DFD074}"/>
    <cellStyle name="Comma 3 3 7 2 7 2 2 3" xfId="29899" xr:uid="{77D29BDF-4E83-4ADD-9E6F-0D46D4DD8328}"/>
    <cellStyle name="Comma 3 3 7 2 7 2 3" xfId="35412" xr:uid="{00E19D93-72D3-493D-B31B-391C8E7F1009}"/>
    <cellStyle name="Comma 3 3 7 2 7 2 4" xfId="24647" xr:uid="{368DC1CD-A9EE-4F92-9282-9DC9B9CDDB9E}"/>
    <cellStyle name="Comma 3 3 7 2 7 3" xfId="5212" xr:uid="{40668D84-5E60-45A8-B964-6B57984201E0}"/>
    <cellStyle name="Comma 3 3 7 2 7 3 2" xfId="51428" xr:uid="{14CAA3BF-38DB-41ED-82DA-EC4F59920AA8}"/>
    <cellStyle name="Comma 3 3 7 2 7 3 3" xfId="38038" xr:uid="{04CD628E-1EE0-4338-A82F-589338CB1364}"/>
    <cellStyle name="Comma 3 3 7 2 7 3 4" xfId="27273" xr:uid="{E2CB5808-1A2D-49AF-8DE4-1688602131C3}"/>
    <cellStyle name="Comma 3 3 7 2 7 4" xfId="10463" xr:uid="{02561493-5221-48FD-B338-5CA6221FCB43}"/>
    <cellStyle name="Comma 3 3 7 2 7 4 2" xfId="54054" xr:uid="{94C6D560-58E1-46D7-A326-3935C306B931}"/>
    <cellStyle name="Comma 3 3 7 2 7 4 3" xfId="40664" xr:uid="{BA72F3BA-D443-4B3A-98CC-AE28E1401829}"/>
    <cellStyle name="Comma 3 3 7 2 7 5" xfId="13089" xr:uid="{BC23808C-BE83-4761-9672-E697CDF8B85D}"/>
    <cellStyle name="Comma 3 3 7 2 7 5 2" xfId="56679" xr:uid="{947FD684-4DFE-4F4F-B928-39F7E161AF8E}"/>
    <cellStyle name="Comma 3 3 7 2 7 5 3" xfId="43289" xr:uid="{8B22E54F-7FF7-4412-BBBD-BF356B0809D4}"/>
    <cellStyle name="Comma 3 3 7 2 7 6" xfId="16242" xr:uid="{DB75AF41-442E-40E4-8665-E578BA6B0427}"/>
    <cellStyle name="Comma 3 3 7 2 7 6 2" xfId="45915" xr:uid="{3E9C9118-7224-4220-9240-F5D817CBCF5D}"/>
    <cellStyle name="Comma 3 3 7 2 7 7" xfId="59305" xr:uid="{EECEBF05-B9B3-4793-9B97-2C2EDDD2E38B}"/>
    <cellStyle name="Comma 3 3 7 2 7 8" xfId="61932" xr:uid="{CB1A28E9-D2C7-47FF-9B1B-3262471A3B1F}"/>
    <cellStyle name="Comma 3 3 7 2 7 9" xfId="32525" xr:uid="{99A34B56-4154-4D16-A4F0-58A15C07071C}"/>
    <cellStyle name="Comma 3 3 7 2 8" xfId="5473" xr:uid="{FDC34849-5F8A-46F7-B04E-3937396E12FE}"/>
    <cellStyle name="Comma 3 3 7 2 8 2" xfId="17031" xr:uid="{162DC356-E884-4503-8B62-6E0512F130CE}"/>
    <cellStyle name="Comma 3 3 7 2 8 2 2" xfId="46177" xr:uid="{6B9C1C03-F41A-4FFA-A018-7EA890BBA679}"/>
    <cellStyle name="Comma 3 3 7 2 8 2 3" xfId="27535" xr:uid="{B8D27D66-5D19-445B-8519-AE92CA43B510}"/>
    <cellStyle name="Comma 3 3 7 2 8 3" xfId="13878" xr:uid="{8ED30EC6-4BD5-42A4-8ADE-6CE95FC71A2E}"/>
    <cellStyle name="Comma 3 3 7 2 8 3 2" xfId="32787" xr:uid="{5B756797-E936-45CA-A5F8-127B3134EB5D}"/>
    <cellStyle name="Comma 3 3 7 2 8 4" xfId="22283" xr:uid="{5E7A11E0-7B6D-4616-8830-25575AC5205B}"/>
    <cellStyle name="Comma 3 3 7 2 9" xfId="2848" xr:uid="{95928C4A-D2EB-4FAE-A4F1-BDC94A747138}"/>
    <cellStyle name="Comma 3 3 7 2 9 2" xfId="16503" xr:uid="{A6915F42-089C-4F0B-A4E8-5BEE336A4022}"/>
    <cellStyle name="Comma 3 3 7 2 9 2 2" xfId="46438" xr:uid="{7774E58C-5484-4810-A1D9-BC54F776F611}"/>
    <cellStyle name="Comma 3 3 7 2 9 3" xfId="33048" xr:uid="{5A08E695-0EE0-421C-B024-DF101424679D}"/>
    <cellStyle name="Comma 3 3 7 2 9 4" xfId="24909" xr:uid="{83BA7959-0A13-4119-B305-B6B9367335A9}"/>
    <cellStyle name="Comma 3 3 7 3" xfId="342" xr:uid="{00000000-0005-0000-0000-0000B2010000}"/>
    <cellStyle name="Comma 3 3 7 3 10" xfId="30283" xr:uid="{5FEE9E9C-5572-4FD2-ADBC-E7B5054DBDAB}"/>
    <cellStyle name="Comma 3 3 7 3 11" xfId="19779" xr:uid="{C918858E-4637-4453-B7AD-11371CA7B719}"/>
    <cellStyle name="Comma 3 3 7 3 2" xfId="1665" xr:uid="{B7E04AD5-94E5-4C8F-9692-0102844073D5}"/>
    <cellStyle name="Comma 3 3 7 3 2 10" xfId="21101" xr:uid="{A83FED52-23FE-43D1-B5A1-5753BE655B68}"/>
    <cellStyle name="Comma 3 3 7 3 2 2" xfId="6917" xr:uid="{045D91BA-1B11-4EBD-89C8-87DA248C0434}"/>
    <cellStyle name="Comma 3 3 7 3 2 2 2" xfId="18475" xr:uid="{EFE5D33A-22E7-4DC5-A40A-07DBA31F6C40}"/>
    <cellStyle name="Comma 3 3 7 3 2 2 2 2" xfId="47882" xr:uid="{666D14CA-FF95-43FF-A51E-115E9A9799E3}"/>
    <cellStyle name="Comma 3 3 7 3 2 2 2 3" xfId="28979" xr:uid="{70D709E9-BBD6-4A91-9648-FA6D9DF998DF}"/>
    <cellStyle name="Comma 3 3 7 3 2 2 3" xfId="34492" xr:uid="{60D0CF26-06A7-4C85-AB0A-CE16E3649B5B}"/>
    <cellStyle name="Comma 3 3 7 3 2 2 4" xfId="23727" xr:uid="{2067758F-D165-426E-826F-D265E7519387}"/>
    <cellStyle name="Comma 3 3 7 3 2 3" xfId="4292" xr:uid="{E3DAFFB5-C117-4C60-9A17-59DF03610EB8}"/>
    <cellStyle name="Comma 3 3 7 3 2 3 2" xfId="50508" xr:uid="{B45BE911-83C0-4EAC-994F-1E140BD3AFAD}"/>
    <cellStyle name="Comma 3 3 7 3 2 3 3" xfId="37118" xr:uid="{F4A4C7B7-23BB-465B-9D37-22729970B9F6}"/>
    <cellStyle name="Comma 3 3 7 3 2 3 4" xfId="26353" xr:uid="{12F38B9B-F89E-4A05-8EF7-F9E71408481E}"/>
    <cellStyle name="Comma 3 3 7 3 2 4" xfId="9543" xr:uid="{B87CCFE0-FE00-4F41-91ED-FEAC0E2C9215}"/>
    <cellStyle name="Comma 3 3 7 3 2 4 2" xfId="53134" xr:uid="{E567575E-59CD-42C4-AE7E-AEB940D7C7F8}"/>
    <cellStyle name="Comma 3 3 7 3 2 4 3" xfId="39744" xr:uid="{D2BEEF91-98CA-4329-914A-2D14A2CCD500}"/>
    <cellStyle name="Comma 3 3 7 3 2 5" xfId="12169" xr:uid="{1681EF0F-86B1-46F3-ACE1-E6B229409027}"/>
    <cellStyle name="Comma 3 3 7 3 2 5 2" xfId="55759" xr:uid="{315AF4DA-44CC-4097-89BF-ECCB0E23FA2B}"/>
    <cellStyle name="Comma 3 3 7 3 2 5 3" xfId="42369" xr:uid="{FF68B521-4BB3-46CA-B162-AE1C311BF0C3}"/>
    <cellStyle name="Comma 3 3 7 3 2 6" xfId="15322" xr:uid="{A1734F79-1505-493A-998B-A9AAD5A68EDB}"/>
    <cellStyle name="Comma 3 3 7 3 2 6 2" xfId="44995" xr:uid="{0209C829-DBB3-4ACD-8D04-1DD7505FE7B0}"/>
    <cellStyle name="Comma 3 3 7 3 2 7" xfId="58385" xr:uid="{BD13067A-1BAF-4A94-9C6D-34BB7BAC8582}"/>
    <cellStyle name="Comma 3 3 7 3 2 8" xfId="61012" xr:uid="{8EC476A3-C072-46BC-A505-C6576C7AE5F2}"/>
    <cellStyle name="Comma 3 3 7 3 2 9" xfId="31605" xr:uid="{FFE0F020-8617-408B-8547-51C5EEA028A1}"/>
    <cellStyle name="Comma 3 3 7 3 3" xfId="5595" xr:uid="{9455AB5E-E279-4B90-8926-881A0915BAFF}"/>
    <cellStyle name="Comma 3 3 7 3 3 2" xfId="17153" xr:uid="{29958834-CADE-42FA-98B3-D3DBDD3041FB}"/>
    <cellStyle name="Comma 3 3 7 3 3 2 2" xfId="46560" xr:uid="{36FECA55-C688-411F-A04C-424E636AAF5F}"/>
    <cellStyle name="Comma 3 3 7 3 3 2 3" xfId="27657" xr:uid="{EDC7A720-FB11-499B-AEC5-1368323A1691}"/>
    <cellStyle name="Comma 3 3 7 3 3 3" xfId="14000" xr:uid="{2130F388-0246-4B91-8A96-B54B23B54CBD}"/>
    <cellStyle name="Comma 3 3 7 3 3 3 2" xfId="33170" xr:uid="{CA8A0592-3159-4709-9CA0-C65ACA772EB4}"/>
    <cellStyle name="Comma 3 3 7 3 3 4" xfId="22405" xr:uid="{59E7D4F1-8B60-4F65-919F-1FFEF631F658}"/>
    <cellStyle name="Comma 3 3 7 3 4" xfId="2970" xr:uid="{45CAF394-5304-41AA-95EE-18312E5F8D14}"/>
    <cellStyle name="Comma 3 3 7 3 4 2" xfId="16625" xr:uid="{9E583108-C7C0-4BDD-9669-30FA6AB09A70}"/>
    <cellStyle name="Comma 3 3 7 3 4 2 2" xfId="49186" xr:uid="{90F40B8D-8904-48EA-BD53-BE1CE3F420C6}"/>
    <cellStyle name="Comma 3 3 7 3 4 3" xfId="35796" xr:uid="{78E23334-3DB1-4D6F-9CA5-B7225B2674F1}"/>
    <cellStyle name="Comma 3 3 7 3 4 4" xfId="25031" xr:uid="{59C07F1E-08B0-423E-AD7C-63D6F10F65AA}"/>
    <cellStyle name="Comma 3 3 7 3 5" xfId="8221" xr:uid="{3EEE46BF-B420-41B8-A19A-229CFADF22F8}"/>
    <cellStyle name="Comma 3 3 7 3 5 2" xfId="51812" xr:uid="{D4C2D17D-CC53-4B01-A0DA-A93D1147B6C7}"/>
    <cellStyle name="Comma 3 3 7 3 5 3" xfId="38422" xr:uid="{31F5449F-5468-4D3F-A832-5AD4DB69E096}"/>
    <cellStyle name="Comma 3 3 7 3 6" xfId="10847" xr:uid="{60EAEAF0-D499-47EF-9B38-31F9F484808A}"/>
    <cellStyle name="Comma 3 3 7 3 6 2" xfId="54437" xr:uid="{E59B72C3-C527-45EA-A5E6-1D731A70379E}"/>
    <cellStyle name="Comma 3 3 7 3 6 3" xfId="41047" xr:uid="{9DCF55D3-9677-40CA-AE2F-50E54FEEB7C3}"/>
    <cellStyle name="Comma 3 3 7 3 7" xfId="13472" xr:uid="{489E6A1E-4300-4CFC-AD1F-FB7A910B8C1D}"/>
    <cellStyle name="Comma 3 3 7 3 7 2" xfId="43673" xr:uid="{513916CD-D7FD-4716-ACA0-4411D5EDF584}"/>
    <cellStyle name="Comma 3 3 7 3 8" xfId="57063" xr:uid="{4C1A2E97-1EB3-4426-8A42-2AF35EA11087}"/>
    <cellStyle name="Comma 3 3 7 3 9" xfId="59690" xr:uid="{D0B145CF-47A8-4D19-A94A-2B4469AAF534}"/>
    <cellStyle name="Comma 3 3 7 4" xfId="602" xr:uid="{00000000-0005-0000-0000-0000B3010000}"/>
    <cellStyle name="Comma 3 3 7 4 10" xfId="30543" xr:uid="{E5A34937-343A-46DE-A720-2BD46CD70E4B}"/>
    <cellStyle name="Comma 3 3 7 4 11" xfId="20039" xr:uid="{D5EE5BEC-6F35-42AE-BAF5-703FD17F694D}"/>
    <cellStyle name="Comma 3 3 7 4 2" xfId="1925" xr:uid="{D9212A81-ED92-4484-8963-4BBD6A719306}"/>
    <cellStyle name="Comma 3 3 7 4 2 10" xfId="21361" xr:uid="{A0BE0FF8-F817-432B-8B14-9D573BFF7140}"/>
    <cellStyle name="Comma 3 3 7 4 2 2" xfId="7177" xr:uid="{76D8385C-6733-4796-998D-11396D3F8D47}"/>
    <cellStyle name="Comma 3 3 7 4 2 2 2" xfId="18735" xr:uid="{FBB3DD2C-CDFF-4B09-8BE9-A33D4F318B5A}"/>
    <cellStyle name="Comma 3 3 7 4 2 2 2 2" xfId="48142" xr:uid="{7C838072-02A3-4690-9AD1-1228A3CC96AD}"/>
    <cellStyle name="Comma 3 3 7 4 2 2 2 3" xfId="29239" xr:uid="{E2ACEA00-CE12-41A3-A72B-FD183BEC1AAA}"/>
    <cellStyle name="Comma 3 3 7 4 2 2 3" xfId="34752" xr:uid="{90F12195-E0D0-4F3C-B024-CAA8B908C5EE}"/>
    <cellStyle name="Comma 3 3 7 4 2 2 4" xfId="23987" xr:uid="{E9829F73-C9BA-41BB-AE1B-CAD7762545B6}"/>
    <cellStyle name="Comma 3 3 7 4 2 3" xfId="4552" xr:uid="{0758978B-03A0-49A6-BEE8-CFE2B846ABAA}"/>
    <cellStyle name="Comma 3 3 7 4 2 3 2" xfId="50768" xr:uid="{FAB0513A-ADD0-4348-B41E-AD3D6495922C}"/>
    <cellStyle name="Comma 3 3 7 4 2 3 3" xfId="37378" xr:uid="{22FCE71B-A61A-4E8D-9506-CA0CC6E3B51E}"/>
    <cellStyle name="Comma 3 3 7 4 2 3 4" xfId="26613" xr:uid="{F0C76EEF-2501-4B9B-9284-E6789A8AFF9A}"/>
    <cellStyle name="Comma 3 3 7 4 2 4" xfId="9803" xr:uid="{C6ED10A3-1013-4DB5-96FD-792F945CD69B}"/>
    <cellStyle name="Comma 3 3 7 4 2 4 2" xfId="53394" xr:uid="{CEAE4CF4-E243-4ECF-840A-1B987D913731}"/>
    <cellStyle name="Comma 3 3 7 4 2 4 3" xfId="40004" xr:uid="{34A2608B-BEA1-44C2-BB04-A3E67770677E}"/>
    <cellStyle name="Comma 3 3 7 4 2 5" xfId="12429" xr:uid="{502D6365-9A26-4C15-88CA-B82B0F3282DB}"/>
    <cellStyle name="Comma 3 3 7 4 2 5 2" xfId="56019" xr:uid="{81A5368C-0BFE-4233-8754-36278DE8EA75}"/>
    <cellStyle name="Comma 3 3 7 4 2 5 3" xfId="42629" xr:uid="{96FBB9C9-F463-49A8-806E-B2DD691334EF}"/>
    <cellStyle name="Comma 3 3 7 4 2 6" xfId="15582" xr:uid="{B77276CD-F14F-4925-8C4F-3540B3118987}"/>
    <cellStyle name="Comma 3 3 7 4 2 6 2" xfId="45255" xr:uid="{66E82AC1-7C54-4F1C-BEAD-6226D2D21B2B}"/>
    <cellStyle name="Comma 3 3 7 4 2 7" xfId="58645" xr:uid="{A840E5D7-A9D6-46DA-BC12-6BB39C48AE39}"/>
    <cellStyle name="Comma 3 3 7 4 2 8" xfId="61272" xr:uid="{14FDF0B3-6323-46FD-B4A8-27A66F3690A1}"/>
    <cellStyle name="Comma 3 3 7 4 2 9" xfId="31865" xr:uid="{73C1CD54-5976-4C8A-B45C-2E7B7941E6F4}"/>
    <cellStyle name="Comma 3 3 7 4 3" xfId="5855" xr:uid="{4EAC5697-D911-41BF-ADFB-3B57A54DC561}"/>
    <cellStyle name="Comma 3 3 7 4 3 2" xfId="17413" xr:uid="{4BA4A23E-7549-4F9E-972C-E11850233236}"/>
    <cellStyle name="Comma 3 3 7 4 3 2 2" xfId="46820" xr:uid="{5C72CB73-9331-47A4-A04B-D9294D9FFB7E}"/>
    <cellStyle name="Comma 3 3 7 4 3 2 3" xfId="27917" xr:uid="{12F418DB-3B68-4F08-9399-3B0757CC94E5}"/>
    <cellStyle name="Comma 3 3 7 4 3 3" xfId="33430" xr:uid="{B68E7E34-C2F0-4C3C-9B87-38AC402F0CA6}"/>
    <cellStyle name="Comma 3 3 7 4 3 4" xfId="22665" xr:uid="{A48B0305-90BF-4BA3-9CF8-68CC5C909D32}"/>
    <cellStyle name="Comma 3 3 7 4 4" xfId="3230" xr:uid="{BB4D5E9D-16A9-4112-827F-985B710195CF}"/>
    <cellStyle name="Comma 3 3 7 4 4 2" xfId="49446" xr:uid="{D4E32D88-460E-43FD-81BE-47CD50AB6CEA}"/>
    <cellStyle name="Comma 3 3 7 4 4 3" xfId="36056" xr:uid="{B984AE21-4448-45C4-A6BF-918991332496}"/>
    <cellStyle name="Comma 3 3 7 4 4 4" xfId="25291" xr:uid="{0B2FB435-681C-4459-A9A6-1915AB264163}"/>
    <cellStyle name="Comma 3 3 7 4 5" xfId="8481" xr:uid="{E2DA17CD-1FE5-4335-9E42-85827FEBE9A2}"/>
    <cellStyle name="Comma 3 3 7 4 5 2" xfId="52072" xr:uid="{BEBF1E0A-C899-48DA-8723-02F33E818697}"/>
    <cellStyle name="Comma 3 3 7 4 5 3" xfId="38682" xr:uid="{109ABAAE-A12D-473C-AFD7-C6344D0D1C26}"/>
    <cellStyle name="Comma 3 3 7 4 6" xfId="11107" xr:uid="{6E17E8AE-9431-4EEF-9AF5-07750165ADC3}"/>
    <cellStyle name="Comma 3 3 7 4 6 2" xfId="54697" xr:uid="{6C8715BE-CC58-41F4-B7F3-4383E051C8ED}"/>
    <cellStyle name="Comma 3 3 7 4 6 3" xfId="41307" xr:uid="{F4F35A43-517C-40CF-8C74-F9977765786A}"/>
    <cellStyle name="Comma 3 3 7 4 7" xfId="14260" xr:uid="{A75EC3C3-F487-48FC-8B89-54815F40F5F2}"/>
    <cellStyle name="Comma 3 3 7 4 7 2" xfId="43933" xr:uid="{F905E90C-6A59-4D2A-B02D-B6D7ED6FAFBD}"/>
    <cellStyle name="Comma 3 3 7 4 8" xfId="57323" xr:uid="{6E82F456-F397-45A2-A631-73AD342A73F5}"/>
    <cellStyle name="Comma 3 3 7 4 9" xfId="59950" xr:uid="{4496B355-1253-4324-A4DF-F902961735A8}"/>
    <cellStyle name="Comma 3 3 7 5" xfId="862" xr:uid="{00000000-0005-0000-0000-0000B4010000}"/>
    <cellStyle name="Comma 3 3 7 5 10" xfId="30803" xr:uid="{0B438A07-625D-4BDB-BFDC-CF02736CEFAA}"/>
    <cellStyle name="Comma 3 3 7 5 11" xfId="20299" xr:uid="{2BDC3F06-2D16-45A4-841C-66700A30253E}"/>
    <cellStyle name="Comma 3 3 7 5 2" xfId="2185" xr:uid="{8C4992E4-2BCF-41F2-B3F2-BEE2534E02CA}"/>
    <cellStyle name="Comma 3 3 7 5 2 10" xfId="21621" xr:uid="{31979EDD-0202-4658-8672-8AABF7641D85}"/>
    <cellStyle name="Comma 3 3 7 5 2 2" xfId="7437" xr:uid="{86FDC87B-B043-4250-8A3A-EEA42FA27F49}"/>
    <cellStyle name="Comma 3 3 7 5 2 2 2" xfId="18995" xr:uid="{21702130-FAD5-44E5-8794-B85C7A1164F3}"/>
    <cellStyle name="Comma 3 3 7 5 2 2 2 2" xfId="48402" xr:uid="{9DD3E0A2-9A16-46C6-945F-8570677441A7}"/>
    <cellStyle name="Comma 3 3 7 5 2 2 2 3" xfId="29499" xr:uid="{F6D34586-1A89-4216-AFF8-73D231702B2A}"/>
    <cellStyle name="Comma 3 3 7 5 2 2 3" xfId="35012" xr:uid="{5A1A81EA-03D4-4562-BCE1-C76842E2A964}"/>
    <cellStyle name="Comma 3 3 7 5 2 2 4" xfId="24247" xr:uid="{4B1722A3-0AC6-4400-9352-250A522BF00F}"/>
    <cellStyle name="Comma 3 3 7 5 2 3" xfId="4812" xr:uid="{17278236-14DE-4B32-B481-2AE56AFDAEAC}"/>
    <cellStyle name="Comma 3 3 7 5 2 3 2" xfId="51028" xr:uid="{1DE02BDB-4587-4682-8FB0-09EDFCD337D5}"/>
    <cellStyle name="Comma 3 3 7 5 2 3 3" xfId="37638" xr:uid="{9124C84D-A9C0-4984-9510-D59BF779D517}"/>
    <cellStyle name="Comma 3 3 7 5 2 3 4" xfId="26873" xr:uid="{C70219F4-ABEC-4367-8CF3-0037DA45C2AE}"/>
    <cellStyle name="Comma 3 3 7 5 2 4" xfId="10063" xr:uid="{7D942AB2-7F79-46D8-AD23-58202B9C8394}"/>
    <cellStyle name="Comma 3 3 7 5 2 4 2" xfId="53654" xr:uid="{928E19BE-6B1D-42C7-A3BE-AD2EB2CF2333}"/>
    <cellStyle name="Comma 3 3 7 5 2 4 3" xfId="40264" xr:uid="{47EDA685-ED33-43BE-BAF7-A0E8D6CC6706}"/>
    <cellStyle name="Comma 3 3 7 5 2 5" xfId="12689" xr:uid="{7EEF5CD6-E923-4C55-A1F7-9D5E86131317}"/>
    <cellStyle name="Comma 3 3 7 5 2 5 2" xfId="56279" xr:uid="{B7F740C7-464F-42C5-AF50-6E690F136BCE}"/>
    <cellStyle name="Comma 3 3 7 5 2 5 3" xfId="42889" xr:uid="{BBC8971D-012F-4BED-86FF-62BC08CDA2E5}"/>
    <cellStyle name="Comma 3 3 7 5 2 6" xfId="15842" xr:uid="{27FDC0C2-5846-4E73-85EF-5BC064F098D8}"/>
    <cellStyle name="Comma 3 3 7 5 2 6 2" xfId="45515" xr:uid="{C53B3A6D-B128-41C8-89D4-9BB4545225BC}"/>
    <cellStyle name="Comma 3 3 7 5 2 7" xfId="58905" xr:uid="{7BB88002-79B8-42B6-B235-6D31E1247BA4}"/>
    <cellStyle name="Comma 3 3 7 5 2 8" xfId="61532" xr:uid="{1EE2A6ED-A4A0-463E-9942-71A24DBE1102}"/>
    <cellStyle name="Comma 3 3 7 5 2 9" xfId="32125" xr:uid="{94C38F98-C208-4E56-B284-35D9A7FE912D}"/>
    <cellStyle name="Comma 3 3 7 5 3" xfId="6115" xr:uid="{70C53FB8-1927-460C-AF9B-3790106915ED}"/>
    <cellStyle name="Comma 3 3 7 5 3 2" xfId="17673" xr:uid="{C6BFD151-A095-4C55-8609-431E73D4CC78}"/>
    <cellStyle name="Comma 3 3 7 5 3 2 2" xfId="47080" xr:uid="{E1FA19F5-4535-4A08-BC6E-949BDF3859AB}"/>
    <cellStyle name="Comma 3 3 7 5 3 2 3" xfId="28177" xr:uid="{B2F39745-540C-4FE0-A636-42DDE0CF3030}"/>
    <cellStyle name="Comma 3 3 7 5 3 3" xfId="33690" xr:uid="{75F55E26-BCEA-4E12-BBE0-1D9F8F85D883}"/>
    <cellStyle name="Comma 3 3 7 5 3 4" xfId="22925" xr:uid="{FD87C374-A80E-48D9-9680-65D586AA614A}"/>
    <cellStyle name="Comma 3 3 7 5 4" xfId="3490" xr:uid="{A5CC3FF9-65A4-4822-B46D-DE5FFB0738DA}"/>
    <cellStyle name="Comma 3 3 7 5 4 2" xfId="49706" xr:uid="{6A373FD9-4C79-43C2-A1E8-01934B2621D3}"/>
    <cellStyle name="Comma 3 3 7 5 4 3" xfId="36316" xr:uid="{6D4B30F9-56CF-4A24-A1C1-6415709E92A1}"/>
    <cellStyle name="Comma 3 3 7 5 4 4" xfId="25551" xr:uid="{6CDB1834-C0BF-494F-AD01-2CA35B2F2A3B}"/>
    <cellStyle name="Comma 3 3 7 5 5" xfId="8741" xr:uid="{32950B20-7757-4420-8380-192065A1D6C6}"/>
    <cellStyle name="Comma 3 3 7 5 5 2" xfId="52332" xr:uid="{74B1CE96-FBBF-46E3-A637-B99EB5347A82}"/>
    <cellStyle name="Comma 3 3 7 5 5 3" xfId="38942" xr:uid="{8A4DD438-7D14-4C8F-9367-4E04559F14AC}"/>
    <cellStyle name="Comma 3 3 7 5 6" xfId="11367" xr:uid="{E50505D9-16D1-49FB-96C3-3B26666C70BC}"/>
    <cellStyle name="Comma 3 3 7 5 6 2" xfId="54957" xr:uid="{5FFC1719-E935-4ABD-BA2A-FEC1B98D3715}"/>
    <cellStyle name="Comma 3 3 7 5 6 3" xfId="41567" xr:uid="{CA84DB2B-D33B-45A5-B11F-FC71A71AEF84}"/>
    <cellStyle name="Comma 3 3 7 5 7" xfId="14520" xr:uid="{59DD9770-99A8-4ED1-867F-AEAA9664B320}"/>
    <cellStyle name="Comma 3 3 7 5 7 2" xfId="44193" xr:uid="{BA1215B6-6315-4B21-89FB-7FF3ACA8C233}"/>
    <cellStyle name="Comma 3 3 7 5 8" xfId="57583" xr:uid="{662580A3-26A1-415B-9082-01DC072A6CF1}"/>
    <cellStyle name="Comma 3 3 7 5 9" xfId="60210" xr:uid="{E6EBBBEB-374F-44B6-A438-7DEA0477EE0B}"/>
    <cellStyle name="Comma 3 3 7 6" xfId="1142" xr:uid="{36BD83BB-8AD3-41CB-88FF-28FE0CA0EA14}"/>
    <cellStyle name="Comma 3 3 7 6 10" xfId="20579" xr:uid="{2454336F-EC5A-4007-BB4D-6A13B526BA0D}"/>
    <cellStyle name="Comma 3 3 7 6 2" xfId="6395" xr:uid="{04D40192-5D05-4186-8495-DBC35BEBC05E}"/>
    <cellStyle name="Comma 3 3 7 6 2 2" xfId="17953" xr:uid="{D2CFD568-DFBD-41E9-86E1-4625EB47CA45}"/>
    <cellStyle name="Comma 3 3 7 6 2 2 2" xfId="47360" xr:uid="{A12E920A-6272-4918-8C90-94EE2BF893A0}"/>
    <cellStyle name="Comma 3 3 7 6 2 2 3" xfId="28457" xr:uid="{B78B0E44-C36E-4557-AB41-1E42EA7557BB}"/>
    <cellStyle name="Comma 3 3 7 6 2 3" xfId="33970" xr:uid="{306B9184-460A-43B8-B3D5-A101C092AEC7}"/>
    <cellStyle name="Comma 3 3 7 6 2 4" xfId="23205" xr:uid="{D35FD25B-74BB-4E50-BA52-0A3A18BAC286}"/>
    <cellStyle name="Comma 3 3 7 6 3" xfId="3770" xr:uid="{F1D57B28-F51D-48E2-A413-B4DCA2D969AB}"/>
    <cellStyle name="Comma 3 3 7 6 3 2" xfId="49986" xr:uid="{0097527A-52E9-4404-851F-7767FD9E83E9}"/>
    <cellStyle name="Comma 3 3 7 6 3 3" xfId="36596" xr:uid="{2D18EDB2-E096-4C14-B78C-D4EAD2D2042D}"/>
    <cellStyle name="Comma 3 3 7 6 3 4" xfId="25831" xr:uid="{BCD971D7-E227-46E7-8E0E-66E81E0270B8}"/>
    <cellStyle name="Comma 3 3 7 6 4" xfId="9021" xr:uid="{98BBABD3-AD4E-455E-851B-52350889965B}"/>
    <cellStyle name="Comma 3 3 7 6 4 2" xfId="52612" xr:uid="{BC24C09D-DEC1-4B27-A6A6-8123648B0B57}"/>
    <cellStyle name="Comma 3 3 7 6 4 3" xfId="39222" xr:uid="{0B73C41B-2A24-4008-9068-2C834C975628}"/>
    <cellStyle name="Comma 3 3 7 6 5" xfId="11647" xr:uid="{2D951DE8-470D-48BF-B9D8-598DBECBB474}"/>
    <cellStyle name="Comma 3 3 7 6 5 2" xfId="55237" xr:uid="{A9ADDD32-8BFA-45C5-B2DC-BD0D71C88228}"/>
    <cellStyle name="Comma 3 3 7 6 5 3" xfId="41847" xr:uid="{8F3EB4FF-E7F4-409E-A92D-58D8C771DF0B}"/>
    <cellStyle name="Comma 3 3 7 6 6" xfId="14800" xr:uid="{5CB00ECD-759F-48F5-9BAE-51FEB9DBA5D3}"/>
    <cellStyle name="Comma 3 3 7 6 6 2" xfId="44473" xr:uid="{05FBF15C-8725-47B5-827B-A90D329CDCF3}"/>
    <cellStyle name="Comma 3 3 7 6 7" xfId="57863" xr:uid="{8F9D4900-54CD-4BFD-A7A9-33AA56774200}"/>
    <cellStyle name="Comma 3 3 7 6 8" xfId="60490" xr:uid="{4F0A6AF8-015D-402E-91C2-D9ACD8DE6590}"/>
    <cellStyle name="Comma 3 3 7 6 9" xfId="31083" xr:uid="{497CA68C-C39B-4B4D-900C-DA816BF59F7A}"/>
    <cellStyle name="Comma 3 3 7 7" xfId="1405" xr:uid="{79B787D1-84B1-432B-BEBA-DA6D8E0F6F0D}"/>
    <cellStyle name="Comma 3 3 7 7 10" xfId="20841" xr:uid="{A93E4D1C-8244-42DE-8780-1179A6B83510}"/>
    <cellStyle name="Comma 3 3 7 7 2" xfId="6657" xr:uid="{95D9F9B4-BC53-4E50-8FF2-E130DD516679}"/>
    <cellStyle name="Comma 3 3 7 7 2 2" xfId="18215" xr:uid="{7429DD77-AFB0-44E8-852F-C47B5A1A8137}"/>
    <cellStyle name="Comma 3 3 7 7 2 2 2" xfId="47622" xr:uid="{D75F4F4C-AF39-4372-AB38-8889CA724157}"/>
    <cellStyle name="Comma 3 3 7 7 2 2 3" xfId="28719" xr:uid="{C4B6F01D-64A1-44F9-AD0D-84C40E1F2BDC}"/>
    <cellStyle name="Comma 3 3 7 7 2 3" xfId="34232" xr:uid="{5FB92A20-94A6-49CD-AD13-48229C56504D}"/>
    <cellStyle name="Comma 3 3 7 7 2 4" xfId="23467" xr:uid="{F8F44401-7DEB-4179-B20F-7AF3FF12C940}"/>
    <cellStyle name="Comma 3 3 7 7 3" xfId="4032" xr:uid="{CEE19E2B-2FD3-4343-96AD-279F0CD3DD4C}"/>
    <cellStyle name="Comma 3 3 7 7 3 2" xfId="50248" xr:uid="{DD4F706C-DDA5-4679-82D6-5BD4AD72622B}"/>
    <cellStyle name="Comma 3 3 7 7 3 3" xfId="36858" xr:uid="{BD9F21AE-E360-4BE9-AA23-3CCBEC6F9CBC}"/>
    <cellStyle name="Comma 3 3 7 7 3 4" xfId="26093" xr:uid="{E434D4B8-A5E5-4794-B653-F12C6E7EE6DF}"/>
    <cellStyle name="Comma 3 3 7 7 4" xfId="9283" xr:uid="{2B80EADF-7E64-4397-B325-EA51CB9B11EC}"/>
    <cellStyle name="Comma 3 3 7 7 4 2" xfId="52874" xr:uid="{BEB3389A-E977-44D6-A162-26EA8EA3A2FE}"/>
    <cellStyle name="Comma 3 3 7 7 4 3" xfId="39484" xr:uid="{A1FFBDB9-F8B8-41C1-85B8-957E56ED8D9C}"/>
    <cellStyle name="Comma 3 3 7 7 5" xfId="11909" xr:uid="{E01089E8-9086-4B1A-AF8E-97C8A070C4B0}"/>
    <cellStyle name="Comma 3 3 7 7 5 2" xfId="55499" xr:uid="{CC742D78-D671-4409-A917-0E6AAE3F83EA}"/>
    <cellStyle name="Comma 3 3 7 7 5 3" xfId="42109" xr:uid="{4F88C497-909C-4EE9-A129-4AAA12FD4D16}"/>
    <cellStyle name="Comma 3 3 7 7 6" xfId="15062" xr:uid="{77986578-370D-4A1B-B7C1-78957065AC59}"/>
    <cellStyle name="Comma 3 3 7 7 6 2" xfId="44735" xr:uid="{AA6832C0-EE9C-41D8-993F-6F2772CFE5DD}"/>
    <cellStyle name="Comma 3 3 7 7 7" xfId="58125" xr:uid="{86585F3C-A7D8-4257-B9CF-393BBC0591E7}"/>
    <cellStyle name="Comma 3 3 7 7 8" xfId="60752" xr:uid="{83704577-D3CA-48F0-8A7D-AC336721DDEF}"/>
    <cellStyle name="Comma 3 3 7 7 9" xfId="31345" xr:uid="{7C092386-1598-4C30-B162-9B6201086E24}"/>
    <cellStyle name="Comma 3 3 7 8" xfId="2448" xr:uid="{4CA2B049-F76D-49E9-A2FC-33A87E0B0837}"/>
    <cellStyle name="Comma 3 3 7 8 10" xfId="21883" xr:uid="{BCCECD5E-43F1-408B-92AB-1F7C928D0EA5}"/>
    <cellStyle name="Comma 3 3 7 8 2" xfId="7699" xr:uid="{E6E60241-D19F-4A46-B0D7-D5EFBBE65D77}"/>
    <cellStyle name="Comma 3 3 7 8 2 2" xfId="19257" xr:uid="{D96683C7-4C5C-4944-88AE-9D7564F83CEE}"/>
    <cellStyle name="Comma 3 3 7 8 2 2 2" xfId="48664" xr:uid="{B24ADDBD-0F04-4405-9AF8-12BFD19AD15F}"/>
    <cellStyle name="Comma 3 3 7 8 2 2 3" xfId="29761" xr:uid="{DF91274D-F3D8-40BE-870E-286639BA1953}"/>
    <cellStyle name="Comma 3 3 7 8 2 3" xfId="35274" xr:uid="{C0159F3A-B70A-405A-BD7A-39E1DD5FDC50}"/>
    <cellStyle name="Comma 3 3 7 8 2 4" xfId="24509" xr:uid="{E8414C68-96CA-4B9F-A9D7-F32D7457A081}"/>
    <cellStyle name="Comma 3 3 7 8 3" xfId="5074" xr:uid="{E364998A-469E-4D18-A371-13922CAA93E9}"/>
    <cellStyle name="Comma 3 3 7 8 3 2" xfId="51290" xr:uid="{2E4287D7-FCBF-40FA-AD33-05331C056306}"/>
    <cellStyle name="Comma 3 3 7 8 3 3" xfId="37900" xr:uid="{21BECE97-0ECF-4E07-A04A-DCD302893319}"/>
    <cellStyle name="Comma 3 3 7 8 3 4" xfId="27135" xr:uid="{E81674E1-A9B4-485E-BDE4-C1917F9C281F}"/>
    <cellStyle name="Comma 3 3 7 8 4" xfId="10325" xr:uid="{7C7F0CA2-8261-4E2B-AF42-23D40103D23D}"/>
    <cellStyle name="Comma 3 3 7 8 4 2" xfId="53916" xr:uid="{A39A1978-9E1C-462B-8425-EF4440DF93A8}"/>
    <cellStyle name="Comma 3 3 7 8 4 3" xfId="40526" xr:uid="{CB8F6173-4527-4710-A30F-7B2442F5290D}"/>
    <cellStyle name="Comma 3 3 7 8 5" xfId="12951" xr:uid="{1CCD429B-D9E9-40BD-AFB1-2B773590AB68}"/>
    <cellStyle name="Comma 3 3 7 8 5 2" xfId="56541" xr:uid="{6F619182-B3DD-4773-9B5A-E02C475C2270}"/>
    <cellStyle name="Comma 3 3 7 8 5 3" xfId="43151" xr:uid="{ECAB385C-088E-4A8A-A59B-C8BA67FAD1F7}"/>
    <cellStyle name="Comma 3 3 7 8 6" xfId="16104" xr:uid="{698217CB-1FCA-403C-9659-0457860D51DC}"/>
    <cellStyle name="Comma 3 3 7 8 6 2" xfId="45777" xr:uid="{13A9323B-B008-44E4-9840-73A053D3E289}"/>
    <cellStyle name="Comma 3 3 7 8 7" xfId="59167" xr:uid="{4C9DA7F2-E075-40C3-B161-BC0A8F545B77}"/>
    <cellStyle name="Comma 3 3 7 8 8" xfId="61794" xr:uid="{D63A3DFA-9522-49CA-A9A1-C4FA26A4525B}"/>
    <cellStyle name="Comma 3 3 7 8 9" xfId="32387" xr:uid="{93C2FD7A-6371-46FF-AA3F-C4108DC26500}"/>
    <cellStyle name="Comma 3 3 7 9" xfId="5335" xr:uid="{84743B60-E8CE-4F7F-832D-767AB0974A17}"/>
    <cellStyle name="Comma 3 3 7 9 2" xfId="16893" xr:uid="{814F6D43-BEAE-46A2-82AC-75D38A15E8E8}"/>
    <cellStyle name="Comma 3 3 7 9 2 2" xfId="46039" xr:uid="{E142AF52-B1A1-48E3-B22D-0A8AFF5AD148}"/>
    <cellStyle name="Comma 3 3 7 9 2 3" xfId="27397" xr:uid="{EFE5D78B-346F-4A9F-AE65-5DFC77A775F6}"/>
    <cellStyle name="Comma 3 3 7 9 3" xfId="13740" xr:uid="{1E220745-DC5B-4628-9E4F-0D59B5CB202E}"/>
    <cellStyle name="Comma 3 3 7 9 3 2" xfId="32649" xr:uid="{D5BBC0AE-5619-46EC-AEEA-E1501EBA1739}"/>
    <cellStyle name="Comma 3 3 7 9 4" xfId="22145" xr:uid="{1FF37DB3-FFD5-4262-BECF-3C2204CEEEE8}"/>
    <cellStyle name="Comma 3 3 8" xfId="97" xr:uid="{00000000-0005-0000-0000-0000B5010000}"/>
    <cellStyle name="Comma 3 3 8 10" xfId="2726" xr:uid="{E4A1CBD8-CC49-4D92-9452-249E68EAB5BD}"/>
    <cellStyle name="Comma 3 3 8 10 2" xfId="16381" xr:uid="{F19E7E2D-34F8-42AF-A352-7337F99DEC86}"/>
    <cellStyle name="Comma 3 3 8 10 2 2" xfId="46316" xr:uid="{7D19A12E-2D71-46C8-A68F-B97824DAD8B1}"/>
    <cellStyle name="Comma 3 3 8 10 3" xfId="32926" xr:uid="{B62CA63E-0BC7-4577-91F6-CCAD00A32B25}"/>
    <cellStyle name="Comma 3 3 8 10 4" xfId="24787" xr:uid="{25FF7FD6-47D3-47CB-A3A6-56AAE6C16B4A}"/>
    <cellStyle name="Comma 3 3 8 11" xfId="7977" xr:uid="{22558A88-FE94-4C07-8F37-E5A010A1A198}"/>
    <cellStyle name="Comma 3 3 8 11 2" xfId="48942" xr:uid="{6F3442CC-2D09-4E7A-8058-7B85E8CA826F}"/>
    <cellStyle name="Comma 3 3 8 11 3" xfId="35552" xr:uid="{8113C906-68FD-4290-A057-E8FB40633208}"/>
    <cellStyle name="Comma 3 3 8 12" xfId="10603" xr:uid="{3B65C79C-79D9-4E68-98C8-285E485355B2}"/>
    <cellStyle name="Comma 3 3 8 12 2" xfId="51568" xr:uid="{BFC5FD97-8025-420D-9306-8AD02408311D}"/>
    <cellStyle name="Comma 3 3 8 12 3" xfId="38178" xr:uid="{4A44CF56-6C75-4FF9-B159-4F80BA98F391}"/>
    <cellStyle name="Comma 3 3 8 13" xfId="13228" xr:uid="{D02C0E73-59CD-41D0-9F34-B9E37C3FED2D}"/>
    <cellStyle name="Comma 3 3 8 13 2" xfId="54193" xr:uid="{C530B4D7-3A2A-4000-A343-707CA7873723}"/>
    <cellStyle name="Comma 3 3 8 13 3" xfId="40803" xr:uid="{DEA76422-E015-49CF-AF6A-9DD65B27818F}"/>
    <cellStyle name="Comma 3 3 8 14" xfId="43429" xr:uid="{C73DC998-FDCE-4770-98A0-41BD7A52C264}"/>
    <cellStyle name="Comma 3 3 8 15" xfId="56819" xr:uid="{2FB0C6C0-5098-4708-B2E8-FF6C2C2C2B07}"/>
    <cellStyle name="Comma 3 3 8 16" xfId="59446" xr:uid="{F749EF12-268C-4FA4-8278-EFAD492C48AE}"/>
    <cellStyle name="Comma 3 3 8 17" xfId="30039" xr:uid="{C62F7E77-9ED3-46AE-B3BF-3C426188556A}"/>
    <cellStyle name="Comma 3 3 8 18" xfId="19535" xr:uid="{3F24E8B9-287B-454F-84A4-22D7D1F5E702}"/>
    <cellStyle name="Comma 3 3 8 2" xfId="235" xr:uid="{00000000-0005-0000-0000-0000B6010000}"/>
    <cellStyle name="Comma 3 3 8 2 10" xfId="8115" xr:uid="{47453C4D-1A22-4481-A271-388C8D51CF39}"/>
    <cellStyle name="Comma 3 3 8 2 10 2" xfId="49080" xr:uid="{56EF25F5-E010-484D-997E-F685FE3DC09D}"/>
    <cellStyle name="Comma 3 3 8 2 10 3" xfId="35690" xr:uid="{1C36E84A-5808-4B48-903B-B1829186855E}"/>
    <cellStyle name="Comma 3 3 8 2 11" xfId="10741" xr:uid="{15037169-A47C-4E93-B29A-B94995F95741}"/>
    <cellStyle name="Comma 3 3 8 2 11 2" xfId="51706" xr:uid="{BE15D27A-6D56-4752-9FF8-826F5C0E0A79}"/>
    <cellStyle name="Comma 3 3 8 2 11 3" xfId="38316" xr:uid="{143C519F-5221-4B15-897D-F49EAB3D5672}"/>
    <cellStyle name="Comma 3 3 8 2 12" xfId="13366" xr:uid="{CFB5A69A-7CFF-4225-B0F0-DC2F18493FCA}"/>
    <cellStyle name="Comma 3 3 8 2 12 2" xfId="54331" xr:uid="{680FD390-D248-4262-A6E8-1B7F815F4B8E}"/>
    <cellStyle name="Comma 3 3 8 2 12 3" xfId="40941" xr:uid="{6F04A5AA-14EE-4801-8167-92F0798FE66A}"/>
    <cellStyle name="Comma 3 3 8 2 13" xfId="43567" xr:uid="{4DAD6808-533B-46AC-94E0-2164ED197CA4}"/>
    <cellStyle name="Comma 3 3 8 2 14" xfId="56957" xr:uid="{2191B062-A8AB-4BF3-9A9C-BC9E58621FD2}"/>
    <cellStyle name="Comma 3 3 8 2 15" xfId="59584" xr:uid="{C6C97615-2542-408C-A7B0-51B925DED61B}"/>
    <cellStyle name="Comma 3 3 8 2 16" xfId="30177" xr:uid="{0C3DE983-0E81-4501-83F6-09288B105A01}"/>
    <cellStyle name="Comma 3 3 8 2 17" xfId="19673" xr:uid="{4DF5A0F1-7815-44BF-82C3-8214F266D81B}"/>
    <cellStyle name="Comma 3 3 8 2 2" xfId="496" xr:uid="{00000000-0005-0000-0000-0000B7010000}"/>
    <cellStyle name="Comma 3 3 8 2 2 10" xfId="30437" xr:uid="{A1592508-EFE7-4F8C-94E4-CD6B86B379E2}"/>
    <cellStyle name="Comma 3 3 8 2 2 11" xfId="19933" xr:uid="{772B9EB8-CD91-40BF-91E6-6CAB71B1B9CD}"/>
    <cellStyle name="Comma 3 3 8 2 2 2" xfId="1819" xr:uid="{CE953302-A5F1-4CD6-AFD4-101C65040B87}"/>
    <cellStyle name="Comma 3 3 8 2 2 2 10" xfId="21255" xr:uid="{EA7B4AB0-F876-4172-8693-A4BB6642B06A}"/>
    <cellStyle name="Comma 3 3 8 2 2 2 2" xfId="7071" xr:uid="{F97C586E-B3A8-4032-81F4-95256B0A3774}"/>
    <cellStyle name="Comma 3 3 8 2 2 2 2 2" xfId="18629" xr:uid="{8638039B-E6EE-4C6D-80FC-0CD3C40C1A4F}"/>
    <cellStyle name="Comma 3 3 8 2 2 2 2 2 2" xfId="48036" xr:uid="{28EDA535-6D24-4F3B-BCBE-BC2571792CCE}"/>
    <cellStyle name="Comma 3 3 8 2 2 2 2 2 3" xfId="29133" xr:uid="{05741115-1825-4A8E-AD24-8BD02586C6D5}"/>
    <cellStyle name="Comma 3 3 8 2 2 2 2 3" xfId="34646" xr:uid="{8C85F8E6-295D-4A9E-B096-11BB5921234E}"/>
    <cellStyle name="Comma 3 3 8 2 2 2 2 4" xfId="23881" xr:uid="{F14752B5-5605-454C-BE8D-E1932954CCF6}"/>
    <cellStyle name="Comma 3 3 8 2 2 2 3" xfId="4446" xr:uid="{7D7E9EA1-D7A7-457D-A4E0-A24DB98E485B}"/>
    <cellStyle name="Comma 3 3 8 2 2 2 3 2" xfId="50662" xr:uid="{D465C890-79B0-4D76-B124-8C528B2E8293}"/>
    <cellStyle name="Comma 3 3 8 2 2 2 3 3" xfId="37272" xr:uid="{528940DA-708D-45AB-8740-7856AEAA5DBA}"/>
    <cellStyle name="Comma 3 3 8 2 2 2 3 4" xfId="26507" xr:uid="{88DD6656-D618-48B2-8ABC-2079A7922F15}"/>
    <cellStyle name="Comma 3 3 8 2 2 2 4" xfId="9697" xr:uid="{E0E6665E-8A54-4045-9176-5DC8610CFC14}"/>
    <cellStyle name="Comma 3 3 8 2 2 2 4 2" xfId="53288" xr:uid="{96145EEE-5C13-4159-8749-4F3FF77E9397}"/>
    <cellStyle name="Comma 3 3 8 2 2 2 4 3" xfId="39898" xr:uid="{4B333A9A-C774-452A-BE91-B4CDA677363E}"/>
    <cellStyle name="Comma 3 3 8 2 2 2 5" xfId="12323" xr:uid="{5ECD60A0-B0CB-4CEC-93A8-3CBCD49BD47E}"/>
    <cellStyle name="Comma 3 3 8 2 2 2 5 2" xfId="55913" xr:uid="{EA39CF91-8675-4BA9-88A8-C9FA44D9879C}"/>
    <cellStyle name="Comma 3 3 8 2 2 2 5 3" xfId="42523" xr:uid="{D89A72E4-B6DD-4598-8697-481B78F5ED72}"/>
    <cellStyle name="Comma 3 3 8 2 2 2 6" xfId="15476" xr:uid="{6B4968DF-1F18-4A62-B342-284B4F45183F}"/>
    <cellStyle name="Comma 3 3 8 2 2 2 6 2" xfId="45149" xr:uid="{DD8A59A1-DF7B-4EE3-B0A0-394AF84BB0AB}"/>
    <cellStyle name="Comma 3 3 8 2 2 2 7" xfId="58539" xr:uid="{4BE89A33-DBC2-4F41-93D3-29B38238C702}"/>
    <cellStyle name="Comma 3 3 8 2 2 2 8" xfId="61166" xr:uid="{2A2B2264-DA7D-4857-B401-9981C111254D}"/>
    <cellStyle name="Comma 3 3 8 2 2 2 9" xfId="31759" xr:uid="{28B174E9-3A67-4A99-98F2-8AAD465BDE51}"/>
    <cellStyle name="Comma 3 3 8 2 2 3" xfId="5749" xr:uid="{D5AE439E-DA91-4A2E-8363-EF59EA1C85AE}"/>
    <cellStyle name="Comma 3 3 8 2 2 3 2" xfId="17307" xr:uid="{57CF34BA-0BB6-45D6-A1D4-5AD856867D29}"/>
    <cellStyle name="Comma 3 3 8 2 2 3 2 2" xfId="46714" xr:uid="{DBD65CE3-E180-443B-ADB1-5C65A85B8A68}"/>
    <cellStyle name="Comma 3 3 8 2 2 3 2 3" xfId="27811" xr:uid="{45F2E353-D667-4C1E-9BDE-365F2270FEEE}"/>
    <cellStyle name="Comma 3 3 8 2 2 3 3" xfId="14154" xr:uid="{00E22326-6B25-4B3F-85C7-1EC0EE8E5DEC}"/>
    <cellStyle name="Comma 3 3 8 2 2 3 3 2" xfId="33324" xr:uid="{47D5BE47-7D65-42FF-BB06-E8BDCB149898}"/>
    <cellStyle name="Comma 3 3 8 2 2 3 4" xfId="22559" xr:uid="{EE211930-0D94-47E7-8FAA-49CE2F9CC5F7}"/>
    <cellStyle name="Comma 3 3 8 2 2 4" xfId="3124" xr:uid="{F9138771-0233-4429-A302-16812E672884}"/>
    <cellStyle name="Comma 3 3 8 2 2 4 2" xfId="16779" xr:uid="{9C51FD3C-79B1-4F07-BB39-DE5ACCA9EF6A}"/>
    <cellStyle name="Comma 3 3 8 2 2 4 2 2" xfId="49340" xr:uid="{BBFA5185-7ED7-4DFE-B977-A5AEFC323FB9}"/>
    <cellStyle name="Comma 3 3 8 2 2 4 3" xfId="35950" xr:uid="{7203B96E-9B5F-4BB6-85D7-E1864AB5C16C}"/>
    <cellStyle name="Comma 3 3 8 2 2 4 4" xfId="25185" xr:uid="{9A3EB367-837F-4DDF-94CA-CE233A7BD64D}"/>
    <cellStyle name="Comma 3 3 8 2 2 5" xfId="8375" xr:uid="{34CF972B-9E0D-4DB4-8EAB-2A1589D29952}"/>
    <cellStyle name="Comma 3 3 8 2 2 5 2" xfId="51966" xr:uid="{04F446B3-301C-40E6-9CAE-A3989D9B178B}"/>
    <cellStyle name="Comma 3 3 8 2 2 5 3" xfId="38576" xr:uid="{FBB8D9D9-BCB8-4FE8-BEA2-1098A32BD3B0}"/>
    <cellStyle name="Comma 3 3 8 2 2 6" xfId="11001" xr:uid="{A6345E95-F445-4F6A-9545-2D81AD8CF10C}"/>
    <cellStyle name="Comma 3 3 8 2 2 6 2" xfId="54591" xr:uid="{71C31F4E-D421-46BB-B201-BEDA8DF8ED8D}"/>
    <cellStyle name="Comma 3 3 8 2 2 6 3" xfId="41201" xr:uid="{A62312FE-A969-43D4-98EF-41707076A76F}"/>
    <cellStyle name="Comma 3 3 8 2 2 7" xfId="13626" xr:uid="{466B916A-942E-4F39-A047-9E226359FE04}"/>
    <cellStyle name="Comma 3 3 8 2 2 7 2" xfId="43827" xr:uid="{236E7F4C-C59F-4522-919F-F190E2DA7AD6}"/>
    <cellStyle name="Comma 3 3 8 2 2 8" xfId="57217" xr:uid="{9E9A0F83-2170-4520-A691-02D6DF45EED9}"/>
    <cellStyle name="Comma 3 3 8 2 2 9" xfId="59844" xr:uid="{1E5F5C88-3B4D-45A1-953D-12AAA5FF95BA}"/>
    <cellStyle name="Comma 3 3 8 2 3" xfId="756" xr:uid="{00000000-0005-0000-0000-0000B8010000}"/>
    <cellStyle name="Comma 3 3 8 2 3 10" xfId="30697" xr:uid="{B420D1BC-C260-46AE-B004-442E09FF7187}"/>
    <cellStyle name="Comma 3 3 8 2 3 11" xfId="20193" xr:uid="{2DC95B08-68F1-414E-9596-44F9C042BC07}"/>
    <cellStyle name="Comma 3 3 8 2 3 2" xfId="2079" xr:uid="{C2F955F7-FD90-44F3-904A-737D2D5F009B}"/>
    <cellStyle name="Comma 3 3 8 2 3 2 10" xfId="21515" xr:uid="{6C56448C-6A53-4461-99FE-F64764C431C3}"/>
    <cellStyle name="Comma 3 3 8 2 3 2 2" xfId="7331" xr:uid="{DCF3E51A-1E1D-4C5C-91E4-33DA95A95934}"/>
    <cellStyle name="Comma 3 3 8 2 3 2 2 2" xfId="18889" xr:uid="{19B3516D-19B9-4B3B-AFB9-C43C4FEC1CE9}"/>
    <cellStyle name="Comma 3 3 8 2 3 2 2 2 2" xfId="48296" xr:uid="{B74B6D6B-501E-41A7-9915-8D44AFC23472}"/>
    <cellStyle name="Comma 3 3 8 2 3 2 2 2 3" xfId="29393" xr:uid="{1CD548A8-49ED-48AA-BF7D-A6765A6175CE}"/>
    <cellStyle name="Comma 3 3 8 2 3 2 2 3" xfId="34906" xr:uid="{1A91C13C-64CC-4666-9605-54C630E20631}"/>
    <cellStyle name="Comma 3 3 8 2 3 2 2 4" xfId="24141" xr:uid="{ADF70BD4-C9BE-4222-B81A-757C1AB477EA}"/>
    <cellStyle name="Comma 3 3 8 2 3 2 3" xfId="4706" xr:uid="{52E5E996-6681-4259-A08C-892B30014BA4}"/>
    <cellStyle name="Comma 3 3 8 2 3 2 3 2" xfId="50922" xr:uid="{4765286E-CCC1-4CD1-AE01-DC405EF7629B}"/>
    <cellStyle name="Comma 3 3 8 2 3 2 3 3" xfId="37532" xr:uid="{6ED1B5F0-2C1F-4F9A-A505-64875C21CFC2}"/>
    <cellStyle name="Comma 3 3 8 2 3 2 3 4" xfId="26767" xr:uid="{CB209D60-CFF2-4199-8718-F33E281B096F}"/>
    <cellStyle name="Comma 3 3 8 2 3 2 4" xfId="9957" xr:uid="{11A48645-FB9A-4714-98BC-B399113F6C4D}"/>
    <cellStyle name="Comma 3 3 8 2 3 2 4 2" xfId="53548" xr:uid="{6DE43485-3804-4B2F-AD78-D6F1995A3FCE}"/>
    <cellStyle name="Comma 3 3 8 2 3 2 4 3" xfId="40158" xr:uid="{BDA7C1D2-6AD1-4EE5-B638-D49EB739C8A9}"/>
    <cellStyle name="Comma 3 3 8 2 3 2 5" xfId="12583" xr:uid="{CF5B8D6A-D892-4D9A-9C8E-5B214D20D325}"/>
    <cellStyle name="Comma 3 3 8 2 3 2 5 2" xfId="56173" xr:uid="{C70B9274-9514-4C0B-B4A6-B7CF2F30F67A}"/>
    <cellStyle name="Comma 3 3 8 2 3 2 5 3" xfId="42783" xr:uid="{5010B5FC-5C21-4A87-A61A-4F1B669E2D3B}"/>
    <cellStyle name="Comma 3 3 8 2 3 2 6" xfId="15736" xr:uid="{04F49F4E-CE8F-4197-8C07-EF3C4DDE7623}"/>
    <cellStyle name="Comma 3 3 8 2 3 2 6 2" xfId="45409" xr:uid="{A72A755E-F7EA-4F1E-AB75-D563249553FD}"/>
    <cellStyle name="Comma 3 3 8 2 3 2 7" xfId="58799" xr:uid="{D35F460F-005A-4CDC-94C2-4BD6C5DC329F}"/>
    <cellStyle name="Comma 3 3 8 2 3 2 8" xfId="61426" xr:uid="{493328DA-9DF3-4310-A681-470548FE7F91}"/>
    <cellStyle name="Comma 3 3 8 2 3 2 9" xfId="32019" xr:uid="{AB16BE66-E86D-42F9-92CF-7F4089008F25}"/>
    <cellStyle name="Comma 3 3 8 2 3 3" xfId="6009" xr:uid="{6CC22FC9-9D12-4175-9927-88DA764D01B1}"/>
    <cellStyle name="Comma 3 3 8 2 3 3 2" xfId="17567" xr:uid="{BCEE2CC7-4B19-4558-93B5-7F3342404785}"/>
    <cellStyle name="Comma 3 3 8 2 3 3 2 2" xfId="46974" xr:uid="{4B518D0F-36CD-4184-953F-E427F09A4D77}"/>
    <cellStyle name="Comma 3 3 8 2 3 3 2 3" xfId="28071" xr:uid="{DCF92054-C784-444C-8071-FD287C07D71A}"/>
    <cellStyle name="Comma 3 3 8 2 3 3 3" xfId="33584" xr:uid="{B5EA73CA-D74B-4620-B81B-B716B35E9520}"/>
    <cellStyle name="Comma 3 3 8 2 3 3 4" xfId="22819" xr:uid="{D102B26B-2DEF-4958-80DA-83C60ED7E522}"/>
    <cellStyle name="Comma 3 3 8 2 3 4" xfId="3384" xr:uid="{7A0FDE41-56E0-4AFC-994C-96DC3111F9AA}"/>
    <cellStyle name="Comma 3 3 8 2 3 4 2" xfId="49600" xr:uid="{638B18A8-0307-4171-AF41-BA7D6FA359B9}"/>
    <cellStyle name="Comma 3 3 8 2 3 4 3" xfId="36210" xr:uid="{B50B4B08-BCC6-4CB1-A90F-5929F4DE315B}"/>
    <cellStyle name="Comma 3 3 8 2 3 4 4" xfId="25445" xr:uid="{22EC35BB-0C88-4F7C-96C6-549BA2F0FC0E}"/>
    <cellStyle name="Comma 3 3 8 2 3 5" xfId="8635" xr:uid="{54309E5D-01CD-41F4-A3BD-CA176944B538}"/>
    <cellStyle name="Comma 3 3 8 2 3 5 2" xfId="52226" xr:uid="{5E46670E-85AA-43F6-AE6F-1BC8548539C3}"/>
    <cellStyle name="Comma 3 3 8 2 3 5 3" xfId="38836" xr:uid="{3F0346A9-1997-494C-AA18-917FB7E90735}"/>
    <cellStyle name="Comma 3 3 8 2 3 6" xfId="11261" xr:uid="{D514948D-A02A-4912-A8AF-494BAF19BFF4}"/>
    <cellStyle name="Comma 3 3 8 2 3 6 2" xfId="54851" xr:uid="{7EDEB19B-DC8B-451A-9853-9CD951B68A63}"/>
    <cellStyle name="Comma 3 3 8 2 3 6 3" xfId="41461" xr:uid="{8391770E-217F-4C27-9CC6-04C5CB6FC30D}"/>
    <cellStyle name="Comma 3 3 8 2 3 7" xfId="14414" xr:uid="{A1DF5199-AD08-4819-995D-1783372B7DA9}"/>
    <cellStyle name="Comma 3 3 8 2 3 7 2" xfId="44087" xr:uid="{23592CB7-6B96-40F5-A4C0-9B55798A3CCE}"/>
    <cellStyle name="Comma 3 3 8 2 3 8" xfId="57477" xr:uid="{6E64E88F-534A-4F66-B16B-CADF67C5C781}"/>
    <cellStyle name="Comma 3 3 8 2 3 9" xfId="60104" xr:uid="{A14DD9C1-A775-4745-9D54-D775F4CEACAB}"/>
    <cellStyle name="Comma 3 3 8 2 4" xfId="1016" xr:uid="{00000000-0005-0000-0000-0000B9010000}"/>
    <cellStyle name="Comma 3 3 8 2 4 10" xfId="30957" xr:uid="{A8D6C407-C818-403B-8871-2153B92203BA}"/>
    <cellStyle name="Comma 3 3 8 2 4 11" xfId="20453" xr:uid="{F86E5F59-9F6E-4AD2-AF3A-B25C98915961}"/>
    <cellStyle name="Comma 3 3 8 2 4 2" xfId="2339" xr:uid="{E7B74978-AF3F-4AA6-A5D3-29A406826E37}"/>
    <cellStyle name="Comma 3 3 8 2 4 2 10" xfId="21775" xr:uid="{ADE00B4D-93C4-4BED-9B41-43EB52C27798}"/>
    <cellStyle name="Comma 3 3 8 2 4 2 2" xfId="7591" xr:uid="{BC8AEFD5-A2D8-4436-A910-22D38FB6E9CF}"/>
    <cellStyle name="Comma 3 3 8 2 4 2 2 2" xfId="19149" xr:uid="{CA6F3F1A-0F2B-4747-B827-9F9B72FDEA63}"/>
    <cellStyle name="Comma 3 3 8 2 4 2 2 2 2" xfId="48556" xr:uid="{180A93A7-8E44-4E53-8669-CB921362C358}"/>
    <cellStyle name="Comma 3 3 8 2 4 2 2 2 3" xfId="29653" xr:uid="{110EB8EE-1FBD-40E6-9B95-825419CA7CD4}"/>
    <cellStyle name="Comma 3 3 8 2 4 2 2 3" xfId="35166" xr:uid="{25D09C26-5338-45FC-91B5-067BFF270701}"/>
    <cellStyle name="Comma 3 3 8 2 4 2 2 4" xfId="24401" xr:uid="{D7D25A0E-0674-4904-BEFF-3F607A16EAB2}"/>
    <cellStyle name="Comma 3 3 8 2 4 2 3" xfId="4966" xr:uid="{65D4BDC3-F404-4EAC-97FA-DA6A4F7C9BB9}"/>
    <cellStyle name="Comma 3 3 8 2 4 2 3 2" xfId="51182" xr:uid="{12A797CA-DB94-4F05-97F2-2F9C22EDFFBE}"/>
    <cellStyle name="Comma 3 3 8 2 4 2 3 3" xfId="37792" xr:uid="{AFF4AA0D-70CC-4A68-A5C2-D4B2CE747FDA}"/>
    <cellStyle name="Comma 3 3 8 2 4 2 3 4" xfId="27027" xr:uid="{93EDB9F3-C581-4C0A-98C6-243160424BF8}"/>
    <cellStyle name="Comma 3 3 8 2 4 2 4" xfId="10217" xr:uid="{DF93092D-E654-46E2-AB5B-B4B7FF3DB1DA}"/>
    <cellStyle name="Comma 3 3 8 2 4 2 4 2" xfId="53808" xr:uid="{CCB61EAC-9EF7-4F7B-B052-F6AD7538CC92}"/>
    <cellStyle name="Comma 3 3 8 2 4 2 4 3" xfId="40418" xr:uid="{C4A77DED-FD0A-4EAD-8CB8-259DC3FC67EA}"/>
    <cellStyle name="Comma 3 3 8 2 4 2 5" xfId="12843" xr:uid="{9BEC0DB5-1B3A-4FBA-95BF-8E0F9F9BC313}"/>
    <cellStyle name="Comma 3 3 8 2 4 2 5 2" xfId="56433" xr:uid="{AB1EBA9D-8921-409D-A43D-E269A3654ED7}"/>
    <cellStyle name="Comma 3 3 8 2 4 2 5 3" xfId="43043" xr:uid="{0BA95608-0E2A-434F-92DE-4BEE279360AE}"/>
    <cellStyle name="Comma 3 3 8 2 4 2 6" xfId="15996" xr:uid="{CDD137E2-4990-46FC-8B75-E572A77E4E97}"/>
    <cellStyle name="Comma 3 3 8 2 4 2 6 2" xfId="45669" xr:uid="{99216363-7B1B-4BD3-8E55-F8D61EE10C0A}"/>
    <cellStyle name="Comma 3 3 8 2 4 2 7" xfId="59059" xr:uid="{ABBCDB63-B895-47AC-873E-B02711FABBC5}"/>
    <cellStyle name="Comma 3 3 8 2 4 2 8" xfId="61686" xr:uid="{4E0FEA29-3941-40EC-B1FC-06FC56B0442E}"/>
    <cellStyle name="Comma 3 3 8 2 4 2 9" xfId="32279" xr:uid="{85E02972-8D89-4D6D-A5B2-2FB2210668AE}"/>
    <cellStyle name="Comma 3 3 8 2 4 3" xfId="6269" xr:uid="{A688D14E-DE36-4FCD-A33B-55E8E363B930}"/>
    <cellStyle name="Comma 3 3 8 2 4 3 2" xfId="17827" xr:uid="{D5E2D2E5-D8AE-42C6-8E4D-BC48DC5F057E}"/>
    <cellStyle name="Comma 3 3 8 2 4 3 2 2" xfId="47234" xr:uid="{480ADEEF-5EE2-41DC-9078-60183AB2250B}"/>
    <cellStyle name="Comma 3 3 8 2 4 3 2 3" xfId="28331" xr:uid="{B3776C43-8E5A-4F26-B578-D82927AF9EC9}"/>
    <cellStyle name="Comma 3 3 8 2 4 3 3" xfId="33844" xr:uid="{BE28770D-6D65-4261-A8C1-AFC8F2ED30E4}"/>
    <cellStyle name="Comma 3 3 8 2 4 3 4" xfId="23079" xr:uid="{30B2E499-371F-4E75-8778-CC0B78148B77}"/>
    <cellStyle name="Comma 3 3 8 2 4 4" xfId="3644" xr:uid="{AF85B541-F539-4837-8DF9-E3E7F4BFF027}"/>
    <cellStyle name="Comma 3 3 8 2 4 4 2" xfId="49860" xr:uid="{ED9DB000-14A2-4137-97C4-4C9FC9604EB1}"/>
    <cellStyle name="Comma 3 3 8 2 4 4 3" xfId="36470" xr:uid="{91C77B9D-425F-4105-B195-B9C9379763BF}"/>
    <cellStyle name="Comma 3 3 8 2 4 4 4" xfId="25705" xr:uid="{BF2E1CAA-D0DE-47CF-9433-D35D21D417DE}"/>
    <cellStyle name="Comma 3 3 8 2 4 5" xfId="8895" xr:uid="{728AACC7-1F12-4D1D-874B-BA9CFB9BAAF9}"/>
    <cellStyle name="Comma 3 3 8 2 4 5 2" xfId="52486" xr:uid="{6B343BB4-C9CD-4118-98AD-94BC435AC9BC}"/>
    <cellStyle name="Comma 3 3 8 2 4 5 3" xfId="39096" xr:uid="{CBB95B10-8335-485E-B3E1-172CD4C5945A}"/>
    <cellStyle name="Comma 3 3 8 2 4 6" xfId="11521" xr:uid="{41C07DDC-64F9-4BF1-99E3-37024EBDCD5E}"/>
    <cellStyle name="Comma 3 3 8 2 4 6 2" xfId="55111" xr:uid="{9A0BE931-93AB-4D27-8C25-C77C17E977DB}"/>
    <cellStyle name="Comma 3 3 8 2 4 6 3" xfId="41721" xr:uid="{16C3194C-16CB-4ACF-90BD-7033D9229EAB}"/>
    <cellStyle name="Comma 3 3 8 2 4 7" xfId="14674" xr:uid="{2CD628A6-4E48-4492-B4A6-F840D30A863E}"/>
    <cellStyle name="Comma 3 3 8 2 4 7 2" xfId="44347" xr:uid="{FCB48960-FE23-4CCD-8440-C23CC0538E06}"/>
    <cellStyle name="Comma 3 3 8 2 4 8" xfId="57737" xr:uid="{25A42C1C-1B3E-41C0-9645-8356AA8576B8}"/>
    <cellStyle name="Comma 3 3 8 2 4 9" xfId="60364" xr:uid="{3BA60935-C49C-41CF-B5C9-7454B630305C}"/>
    <cellStyle name="Comma 3 3 8 2 5" xfId="1296" xr:uid="{17D27A38-D27F-4D8E-8218-F080C8B128C4}"/>
    <cellStyle name="Comma 3 3 8 2 5 10" xfId="20733" xr:uid="{ACDE986B-2811-4A98-A65C-AB6AFB886F91}"/>
    <cellStyle name="Comma 3 3 8 2 5 2" xfId="6549" xr:uid="{3BF308BD-79C2-4046-A856-A623D2CD3824}"/>
    <cellStyle name="Comma 3 3 8 2 5 2 2" xfId="18107" xr:uid="{ED7B7A57-5973-4DD9-93C7-7F73791154C5}"/>
    <cellStyle name="Comma 3 3 8 2 5 2 2 2" xfId="47514" xr:uid="{FB5E0D17-7060-4893-8974-42027C9E2A28}"/>
    <cellStyle name="Comma 3 3 8 2 5 2 2 3" xfId="28611" xr:uid="{C2D7BF3C-A7FD-455C-AFC3-A0D60AC1AEB2}"/>
    <cellStyle name="Comma 3 3 8 2 5 2 3" xfId="34124" xr:uid="{603144E5-B94E-494E-AD85-A58DEF035FDD}"/>
    <cellStyle name="Comma 3 3 8 2 5 2 4" xfId="23359" xr:uid="{882FE1D4-9C11-4ADC-B2D2-D1E9E4B6416A}"/>
    <cellStyle name="Comma 3 3 8 2 5 3" xfId="3924" xr:uid="{BB1D2713-4A2E-46E1-BF47-5CA655D1ECD4}"/>
    <cellStyle name="Comma 3 3 8 2 5 3 2" xfId="50140" xr:uid="{CE69BEF4-254D-494D-91FA-989B5AF89705}"/>
    <cellStyle name="Comma 3 3 8 2 5 3 3" xfId="36750" xr:uid="{31FD9186-8F6C-4087-B051-29A47D03A9D1}"/>
    <cellStyle name="Comma 3 3 8 2 5 3 4" xfId="25985" xr:uid="{84E4D94A-B78D-4178-9325-C68C11BA94B7}"/>
    <cellStyle name="Comma 3 3 8 2 5 4" xfId="9175" xr:uid="{C13CD955-07CF-4661-9146-6B9D54A0D03D}"/>
    <cellStyle name="Comma 3 3 8 2 5 4 2" xfId="52766" xr:uid="{A3C2FC80-D462-4C8B-8453-BC9E84B1B389}"/>
    <cellStyle name="Comma 3 3 8 2 5 4 3" xfId="39376" xr:uid="{795E0FBC-0CFF-43B9-A028-3D5FC8A51630}"/>
    <cellStyle name="Comma 3 3 8 2 5 5" xfId="11801" xr:uid="{895357D7-C29D-491E-8FD0-95CD843D81DA}"/>
    <cellStyle name="Comma 3 3 8 2 5 5 2" xfId="55391" xr:uid="{CD97851D-28F8-4DA6-9A20-DB94B55A366B}"/>
    <cellStyle name="Comma 3 3 8 2 5 5 3" xfId="42001" xr:uid="{56B6FB5E-EBE7-4418-9311-E7588AB83430}"/>
    <cellStyle name="Comma 3 3 8 2 5 6" xfId="14954" xr:uid="{D8F0572A-E2E8-416D-9B82-0E732C8CE2B5}"/>
    <cellStyle name="Comma 3 3 8 2 5 6 2" xfId="44627" xr:uid="{967BCDEA-CA24-4C21-AEE4-573A530D50FC}"/>
    <cellStyle name="Comma 3 3 8 2 5 7" xfId="58017" xr:uid="{D0831C3C-4DCB-4A45-877C-4B997C3C35BB}"/>
    <cellStyle name="Comma 3 3 8 2 5 8" xfId="60644" xr:uid="{4C1D8A97-7A75-4BEF-AA64-0B9E75F22BAD}"/>
    <cellStyle name="Comma 3 3 8 2 5 9" xfId="31237" xr:uid="{B2BE0AF7-FC70-4258-B7BC-65AA77E620AE}"/>
    <cellStyle name="Comma 3 3 8 2 6" xfId="1559" xr:uid="{428A5CFC-A546-4480-86B3-0B17E54C568C}"/>
    <cellStyle name="Comma 3 3 8 2 6 10" xfId="20995" xr:uid="{BF450982-5545-4E10-B547-A51A6035D6A5}"/>
    <cellStyle name="Comma 3 3 8 2 6 2" xfId="6811" xr:uid="{94233FC8-9740-42A0-9284-FFE2B9F1BCF6}"/>
    <cellStyle name="Comma 3 3 8 2 6 2 2" xfId="18369" xr:uid="{6D8E40E7-A754-4280-9403-3F9145D37CB4}"/>
    <cellStyle name="Comma 3 3 8 2 6 2 2 2" xfId="47776" xr:uid="{16D965D6-215E-4314-818E-9B5DE135A3E7}"/>
    <cellStyle name="Comma 3 3 8 2 6 2 2 3" xfId="28873" xr:uid="{C513FB18-D9C6-4D00-9782-AE4D6FE67319}"/>
    <cellStyle name="Comma 3 3 8 2 6 2 3" xfId="34386" xr:uid="{44D0C41C-1A25-4A2E-ADA7-B67FF56021A8}"/>
    <cellStyle name="Comma 3 3 8 2 6 2 4" xfId="23621" xr:uid="{77CEF34F-831B-4960-AF9F-DE243D4269A7}"/>
    <cellStyle name="Comma 3 3 8 2 6 3" xfId="4186" xr:uid="{407193AB-10E4-4452-B9EC-F72D33A9FB93}"/>
    <cellStyle name="Comma 3 3 8 2 6 3 2" xfId="50402" xr:uid="{053BD5D6-7769-487B-9AC0-A1AF5E02373C}"/>
    <cellStyle name="Comma 3 3 8 2 6 3 3" xfId="37012" xr:uid="{D68B3FC7-A742-4BBE-909A-25E1A92EFEDA}"/>
    <cellStyle name="Comma 3 3 8 2 6 3 4" xfId="26247" xr:uid="{447540A5-4A35-4B5B-BE62-9EAD90B1BD32}"/>
    <cellStyle name="Comma 3 3 8 2 6 4" xfId="9437" xr:uid="{B17B6162-EF8A-48C7-871A-636FD8423C25}"/>
    <cellStyle name="Comma 3 3 8 2 6 4 2" xfId="53028" xr:uid="{650C6C88-29B9-4CD4-BA19-0EE6054945EE}"/>
    <cellStyle name="Comma 3 3 8 2 6 4 3" xfId="39638" xr:uid="{1008D40A-1C04-40C2-85C2-A9AEC7BAA7B5}"/>
    <cellStyle name="Comma 3 3 8 2 6 5" xfId="12063" xr:uid="{94F6DC5C-AD59-492E-BE2F-FA208F353A73}"/>
    <cellStyle name="Comma 3 3 8 2 6 5 2" xfId="55653" xr:uid="{CF88F84D-0519-4B12-BA1B-3399D4510069}"/>
    <cellStyle name="Comma 3 3 8 2 6 5 3" xfId="42263" xr:uid="{A2CA8384-0548-4C36-9CCB-E7B68525ED1A}"/>
    <cellStyle name="Comma 3 3 8 2 6 6" xfId="15216" xr:uid="{BCAD87D4-8D96-469A-8D43-D971495911B7}"/>
    <cellStyle name="Comma 3 3 8 2 6 6 2" xfId="44889" xr:uid="{97AD3D22-0072-46D7-84C8-ECA629C50792}"/>
    <cellStyle name="Comma 3 3 8 2 6 7" xfId="58279" xr:uid="{817311AC-7AF8-4457-BBFF-11E92FD225EF}"/>
    <cellStyle name="Comma 3 3 8 2 6 8" xfId="60906" xr:uid="{D6A754C2-AF0D-42E9-AFED-85BBB1B2D9A3}"/>
    <cellStyle name="Comma 3 3 8 2 6 9" xfId="31499" xr:uid="{1FAA18E7-595A-4E89-AA9E-31759C8DAB11}"/>
    <cellStyle name="Comma 3 3 8 2 7" xfId="2602" xr:uid="{CF87378E-9D63-45AD-998E-0EA51F7329F4}"/>
    <cellStyle name="Comma 3 3 8 2 7 10" xfId="22037" xr:uid="{6225AAD5-7DCA-4102-ADF5-B6DB3267CE1A}"/>
    <cellStyle name="Comma 3 3 8 2 7 2" xfId="7853" xr:uid="{77212BF5-8AA7-4B2B-BFEB-1C2D4A495C5E}"/>
    <cellStyle name="Comma 3 3 8 2 7 2 2" xfId="19411" xr:uid="{9101F209-230B-458A-83F7-0BC42EA533D8}"/>
    <cellStyle name="Comma 3 3 8 2 7 2 2 2" xfId="48818" xr:uid="{878A4652-E854-41C5-95A5-428E830E10A4}"/>
    <cellStyle name="Comma 3 3 8 2 7 2 2 3" xfId="29915" xr:uid="{264A5240-5E6C-47BB-928E-8E8B6F77BC60}"/>
    <cellStyle name="Comma 3 3 8 2 7 2 3" xfId="35428" xr:uid="{6AC660B0-E930-414C-89D2-66092454B1AE}"/>
    <cellStyle name="Comma 3 3 8 2 7 2 4" xfId="24663" xr:uid="{685E4C33-E561-4654-A120-6C8D045CE577}"/>
    <cellStyle name="Comma 3 3 8 2 7 3" xfId="5228" xr:uid="{61814153-608B-44E8-9184-D0654E3266EA}"/>
    <cellStyle name="Comma 3 3 8 2 7 3 2" xfId="51444" xr:uid="{89E4CC0E-EE7E-417F-943C-1CD78CD35DB0}"/>
    <cellStyle name="Comma 3 3 8 2 7 3 3" xfId="38054" xr:uid="{63D64DF1-3A07-45AB-9186-D8D86C91DC8B}"/>
    <cellStyle name="Comma 3 3 8 2 7 3 4" xfId="27289" xr:uid="{B1A2C19E-701A-4474-887B-3AF9BA5C5251}"/>
    <cellStyle name="Comma 3 3 8 2 7 4" xfId="10479" xr:uid="{341C9D08-C4F6-4AC3-8E1C-A473995B2642}"/>
    <cellStyle name="Comma 3 3 8 2 7 4 2" xfId="54070" xr:uid="{BAE42898-2A84-49CC-A2AB-A52AA810A613}"/>
    <cellStyle name="Comma 3 3 8 2 7 4 3" xfId="40680" xr:uid="{1A0AB814-F634-4E98-9F59-5AA1B423B498}"/>
    <cellStyle name="Comma 3 3 8 2 7 5" xfId="13105" xr:uid="{FC80FB0F-F078-481B-9F83-45B4BAE5FA88}"/>
    <cellStyle name="Comma 3 3 8 2 7 5 2" xfId="56695" xr:uid="{0A84E0A7-8147-4419-85EA-B3D2AAF131FA}"/>
    <cellStyle name="Comma 3 3 8 2 7 5 3" xfId="43305" xr:uid="{B8B54885-E5E5-483E-8CAC-687CB33117F6}"/>
    <cellStyle name="Comma 3 3 8 2 7 6" xfId="16258" xr:uid="{E236E4BB-0B58-4E69-BE0F-AB8FC3CD69C8}"/>
    <cellStyle name="Comma 3 3 8 2 7 6 2" xfId="45931" xr:uid="{4F1310AF-469F-485F-BF2E-C6CCC752D839}"/>
    <cellStyle name="Comma 3 3 8 2 7 7" xfId="59321" xr:uid="{39576F97-4D54-48EC-A1BA-85E449BFAB23}"/>
    <cellStyle name="Comma 3 3 8 2 7 8" xfId="61948" xr:uid="{89A22B8E-80E0-4575-8CBB-696B804AB4FB}"/>
    <cellStyle name="Comma 3 3 8 2 7 9" xfId="32541" xr:uid="{EF7758B4-A4C3-4A53-AFAB-052B81A421AE}"/>
    <cellStyle name="Comma 3 3 8 2 8" xfId="5489" xr:uid="{195B599D-DE8F-4438-807D-4B9B9BA6A50B}"/>
    <cellStyle name="Comma 3 3 8 2 8 2" xfId="17047" xr:uid="{7E2A718F-28B1-486E-B105-6B5B1865852E}"/>
    <cellStyle name="Comma 3 3 8 2 8 2 2" xfId="46193" xr:uid="{15B59805-34B4-4504-B9D9-A3135DF1C68E}"/>
    <cellStyle name="Comma 3 3 8 2 8 2 3" xfId="27551" xr:uid="{15B09996-1BCA-4568-8B34-B5104160D639}"/>
    <cellStyle name="Comma 3 3 8 2 8 3" xfId="13894" xr:uid="{B0D9D2E7-4BA6-41DB-B80D-6B8784DF0134}"/>
    <cellStyle name="Comma 3 3 8 2 8 3 2" xfId="32803" xr:uid="{8EB40DC7-2A09-4B3B-8EAD-9BDA4BFB4B2C}"/>
    <cellStyle name="Comma 3 3 8 2 8 4" xfId="22299" xr:uid="{655C0D7F-0C41-422A-8D7F-A36B7077DCF8}"/>
    <cellStyle name="Comma 3 3 8 2 9" xfId="2864" xr:uid="{77188FB5-F1C5-43B0-B2D9-5F7D6D116A63}"/>
    <cellStyle name="Comma 3 3 8 2 9 2" xfId="16519" xr:uid="{D3D97011-F0C1-470C-B917-0A3A686828FF}"/>
    <cellStyle name="Comma 3 3 8 2 9 2 2" xfId="46454" xr:uid="{FCF17F48-4F0C-4B8E-A5E5-5BD7C664FF72}"/>
    <cellStyle name="Comma 3 3 8 2 9 3" xfId="33064" xr:uid="{B5B92461-1533-482F-A7AF-CDCF42725170}"/>
    <cellStyle name="Comma 3 3 8 2 9 4" xfId="24925" xr:uid="{9CBC1785-0C08-4E69-8BBC-AEF4F5F7DB95}"/>
    <cellStyle name="Comma 3 3 8 3" xfId="358" xr:uid="{00000000-0005-0000-0000-0000BA010000}"/>
    <cellStyle name="Comma 3 3 8 3 10" xfId="30299" xr:uid="{D1F986EF-47CF-4529-B85F-DF0B853F4FB3}"/>
    <cellStyle name="Comma 3 3 8 3 11" xfId="19795" xr:uid="{38500433-2C0C-45A5-9D87-8B302951FE2C}"/>
    <cellStyle name="Comma 3 3 8 3 2" xfId="1681" xr:uid="{95ED22EC-61E2-46B5-A2CC-CB0922970C2B}"/>
    <cellStyle name="Comma 3 3 8 3 2 10" xfId="21117" xr:uid="{3E74729C-AA64-4EC3-8D27-16B14180C769}"/>
    <cellStyle name="Comma 3 3 8 3 2 2" xfId="6933" xr:uid="{6B92BB38-415A-4E93-8B11-4710C898FED7}"/>
    <cellStyle name="Comma 3 3 8 3 2 2 2" xfId="18491" xr:uid="{9DF5D81F-46E0-4299-851B-67203FD38195}"/>
    <cellStyle name="Comma 3 3 8 3 2 2 2 2" xfId="47898" xr:uid="{5AE27EC2-E5F6-4886-AC53-0CA6E212995F}"/>
    <cellStyle name="Comma 3 3 8 3 2 2 2 3" xfId="28995" xr:uid="{CCD4770F-E093-415D-95D8-A0040DAA1150}"/>
    <cellStyle name="Comma 3 3 8 3 2 2 3" xfId="34508" xr:uid="{43AD58DE-9EEC-4571-9B91-9293ACE947B6}"/>
    <cellStyle name="Comma 3 3 8 3 2 2 4" xfId="23743" xr:uid="{2C41901B-A975-45CC-A545-71EEB65B771A}"/>
    <cellStyle name="Comma 3 3 8 3 2 3" xfId="4308" xr:uid="{F4A68ECD-B0D1-47B5-9B27-6BEDDDA5253C}"/>
    <cellStyle name="Comma 3 3 8 3 2 3 2" xfId="50524" xr:uid="{CA95AF2B-E53B-458D-8038-77C62FA65D43}"/>
    <cellStyle name="Comma 3 3 8 3 2 3 3" xfId="37134" xr:uid="{ED7AD277-9A1C-4535-880B-9D0D0D8AD413}"/>
    <cellStyle name="Comma 3 3 8 3 2 3 4" xfId="26369" xr:uid="{17A95FE7-8097-435C-9366-CE334F014EE4}"/>
    <cellStyle name="Comma 3 3 8 3 2 4" xfId="9559" xr:uid="{0D8C7F1B-7225-4E80-863A-618B8B4755DA}"/>
    <cellStyle name="Comma 3 3 8 3 2 4 2" xfId="53150" xr:uid="{BE588D8F-30DC-4A9B-BEA5-BA46524EADAB}"/>
    <cellStyle name="Comma 3 3 8 3 2 4 3" xfId="39760" xr:uid="{4490617F-1D1C-4D27-A780-ADEFD1644E90}"/>
    <cellStyle name="Comma 3 3 8 3 2 5" xfId="12185" xr:uid="{F26B348F-B2A7-4AB7-BB7A-E50229194545}"/>
    <cellStyle name="Comma 3 3 8 3 2 5 2" xfId="55775" xr:uid="{C9D0246C-9E37-495D-ACC5-3281AA1AB326}"/>
    <cellStyle name="Comma 3 3 8 3 2 5 3" xfId="42385" xr:uid="{90A8BD88-E9A2-4502-AF1A-7F2E67DB4B16}"/>
    <cellStyle name="Comma 3 3 8 3 2 6" xfId="15338" xr:uid="{1523C292-B76F-44BA-9204-ED754166669A}"/>
    <cellStyle name="Comma 3 3 8 3 2 6 2" xfId="45011" xr:uid="{8B0E8985-E97D-4EF7-A3D4-D576B0E5A9C4}"/>
    <cellStyle name="Comma 3 3 8 3 2 7" xfId="58401" xr:uid="{0023BCDD-9C91-439E-A176-09E32688C2D5}"/>
    <cellStyle name="Comma 3 3 8 3 2 8" xfId="61028" xr:uid="{EFAD96EF-07E7-4E3D-8186-509002888F15}"/>
    <cellStyle name="Comma 3 3 8 3 2 9" xfId="31621" xr:uid="{356B2CAA-8D13-4436-AAAA-733CE662AC58}"/>
    <cellStyle name="Comma 3 3 8 3 3" xfId="5611" xr:uid="{0466971B-5594-46CB-8637-8F44FF01C417}"/>
    <cellStyle name="Comma 3 3 8 3 3 2" xfId="17169" xr:uid="{29788F6B-A078-4AB1-8E19-12C9F2CDAD18}"/>
    <cellStyle name="Comma 3 3 8 3 3 2 2" xfId="46576" xr:uid="{5EF35A3F-43C5-4E1F-AC66-D9DE9ABC1A5D}"/>
    <cellStyle name="Comma 3 3 8 3 3 2 3" xfId="27673" xr:uid="{F0E7A549-1204-4930-8E1F-F3428D8D0B69}"/>
    <cellStyle name="Comma 3 3 8 3 3 3" xfId="14016" xr:uid="{3CC7FC5A-5D71-49C1-AD79-8D5F3E1E969D}"/>
    <cellStyle name="Comma 3 3 8 3 3 3 2" xfId="33186" xr:uid="{C666CA34-5344-46F4-B1BF-CB449FEC232B}"/>
    <cellStyle name="Comma 3 3 8 3 3 4" xfId="22421" xr:uid="{B78A1FE5-976B-48E3-A221-7269642E4079}"/>
    <cellStyle name="Comma 3 3 8 3 4" xfId="2986" xr:uid="{D22C4D10-FFC7-4433-A8E2-4A23EA7CF270}"/>
    <cellStyle name="Comma 3 3 8 3 4 2" xfId="16641" xr:uid="{6669E428-C811-474C-BFF8-2C3CB63853D0}"/>
    <cellStyle name="Comma 3 3 8 3 4 2 2" xfId="49202" xr:uid="{4BFE2882-E902-458B-8538-5999FC19E3AE}"/>
    <cellStyle name="Comma 3 3 8 3 4 3" xfId="35812" xr:uid="{5BC04916-E35D-4703-B989-73C22A73E324}"/>
    <cellStyle name="Comma 3 3 8 3 4 4" xfId="25047" xr:uid="{96550729-22CB-427A-9A13-0F97F4CB6D16}"/>
    <cellStyle name="Comma 3 3 8 3 5" xfId="8237" xr:uid="{76270CDC-4384-4E51-9C28-A7A4BAAC9CDF}"/>
    <cellStyle name="Comma 3 3 8 3 5 2" xfId="51828" xr:uid="{B63A84E5-461D-4476-8FC0-0E2C558E42F5}"/>
    <cellStyle name="Comma 3 3 8 3 5 3" xfId="38438" xr:uid="{55F7FA41-9C0E-4BE8-8D5B-B35AE34CA30A}"/>
    <cellStyle name="Comma 3 3 8 3 6" xfId="10863" xr:uid="{4439A066-A40B-464F-84A1-93DF4A721CC2}"/>
    <cellStyle name="Comma 3 3 8 3 6 2" xfId="54453" xr:uid="{B97F60A8-1B82-4D22-9EEC-CF3C5E1F8C03}"/>
    <cellStyle name="Comma 3 3 8 3 6 3" xfId="41063" xr:uid="{014D2473-E18E-4C66-910D-AE7C784D0F09}"/>
    <cellStyle name="Comma 3 3 8 3 7" xfId="13488" xr:uid="{12953A96-FB1D-4AE5-B9BB-C539F2C3404F}"/>
    <cellStyle name="Comma 3 3 8 3 7 2" xfId="43689" xr:uid="{8B563078-4C4A-414A-8AEA-9559FD5D3B10}"/>
    <cellStyle name="Comma 3 3 8 3 8" xfId="57079" xr:uid="{CE915AAB-2A51-489A-AA31-A000DD068188}"/>
    <cellStyle name="Comma 3 3 8 3 9" xfId="59706" xr:uid="{EB15951C-0508-45F0-B9F8-42EF92A8044A}"/>
    <cellStyle name="Comma 3 3 8 4" xfId="618" xr:uid="{00000000-0005-0000-0000-0000BB010000}"/>
    <cellStyle name="Comma 3 3 8 4 10" xfId="30559" xr:uid="{424FFDD0-8C77-4312-B45A-A16A9962A27A}"/>
    <cellStyle name="Comma 3 3 8 4 11" xfId="20055" xr:uid="{E92B9AB2-D678-4110-8168-D0D9CBCB29FD}"/>
    <cellStyle name="Comma 3 3 8 4 2" xfId="1941" xr:uid="{71F6F1C5-C0A0-4D3B-9B2F-C2348B91366F}"/>
    <cellStyle name="Comma 3 3 8 4 2 10" xfId="21377" xr:uid="{1E38EEE0-75F7-42E4-9F8A-62CE5FC76F7F}"/>
    <cellStyle name="Comma 3 3 8 4 2 2" xfId="7193" xr:uid="{7AB7B9AC-9E32-4D13-A1CF-380D04CA5062}"/>
    <cellStyle name="Comma 3 3 8 4 2 2 2" xfId="18751" xr:uid="{269243FB-F754-4302-900E-600634FCA19A}"/>
    <cellStyle name="Comma 3 3 8 4 2 2 2 2" xfId="48158" xr:uid="{C77FF407-1EBE-4C0A-8BB2-2509AE42985A}"/>
    <cellStyle name="Comma 3 3 8 4 2 2 2 3" xfId="29255" xr:uid="{97CDE2D2-E749-4521-9909-218F82E51061}"/>
    <cellStyle name="Comma 3 3 8 4 2 2 3" xfId="34768" xr:uid="{B74976B0-8F71-4AC7-810A-A712921FAC9C}"/>
    <cellStyle name="Comma 3 3 8 4 2 2 4" xfId="24003" xr:uid="{1833F908-5082-4442-8C9C-CAF7AE32613B}"/>
    <cellStyle name="Comma 3 3 8 4 2 3" xfId="4568" xr:uid="{300CA09E-B583-4436-8425-1E099FA37F38}"/>
    <cellStyle name="Comma 3 3 8 4 2 3 2" xfId="50784" xr:uid="{6B8345D2-225C-49F7-A2B3-BCE4326B7DBC}"/>
    <cellStyle name="Comma 3 3 8 4 2 3 3" xfId="37394" xr:uid="{357A004F-66A5-461C-B5A1-03A917F967A2}"/>
    <cellStyle name="Comma 3 3 8 4 2 3 4" xfId="26629" xr:uid="{1F034C3A-A8FA-4A62-ABA6-E76B1A517218}"/>
    <cellStyle name="Comma 3 3 8 4 2 4" xfId="9819" xr:uid="{24E972D8-9C4B-4E11-8C75-17026BBE08D1}"/>
    <cellStyle name="Comma 3 3 8 4 2 4 2" xfId="53410" xr:uid="{47B009FD-9A6E-4049-BFDD-1DED0DEA09F5}"/>
    <cellStyle name="Comma 3 3 8 4 2 4 3" xfId="40020" xr:uid="{401F508E-12F3-4243-8CA8-A6ECCA5796E0}"/>
    <cellStyle name="Comma 3 3 8 4 2 5" xfId="12445" xr:uid="{7F8A1132-C210-496D-8C75-59E5B83EF502}"/>
    <cellStyle name="Comma 3 3 8 4 2 5 2" xfId="56035" xr:uid="{28113409-2F61-455A-AFFB-1DA4EA3B6823}"/>
    <cellStyle name="Comma 3 3 8 4 2 5 3" xfId="42645" xr:uid="{B7AD699B-40F2-4A2B-BA44-85F287D1C816}"/>
    <cellStyle name="Comma 3 3 8 4 2 6" xfId="15598" xr:uid="{3AC31B67-5583-48F6-8FB0-AC4F6230C024}"/>
    <cellStyle name="Comma 3 3 8 4 2 6 2" xfId="45271" xr:uid="{875230D6-BC23-4C5F-8315-0A3BAA984723}"/>
    <cellStyle name="Comma 3 3 8 4 2 7" xfId="58661" xr:uid="{11DD3B8E-90C4-426F-A76A-76B23DC7BC32}"/>
    <cellStyle name="Comma 3 3 8 4 2 8" xfId="61288" xr:uid="{5443D532-608A-4520-805D-1078463F4134}"/>
    <cellStyle name="Comma 3 3 8 4 2 9" xfId="31881" xr:uid="{59A31E1E-4909-4B9E-944C-3946A2D8AA8D}"/>
    <cellStyle name="Comma 3 3 8 4 3" xfId="5871" xr:uid="{AB950B03-BC46-47D4-8061-38EF3D89057B}"/>
    <cellStyle name="Comma 3 3 8 4 3 2" xfId="17429" xr:uid="{F2B70F30-E397-4A08-92A7-20D6C81AE008}"/>
    <cellStyle name="Comma 3 3 8 4 3 2 2" xfId="46836" xr:uid="{778C6FB8-B8BF-49B6-8FBF-75A326FDA669}"/>
    <cellStyle name="Comma 3 3 8 4 3 2 3" xfId="27933" xr:uid="{36377475-5F30-4A67-BACC-2EC0FA9E5477}"/>
    <cellStyle name="Comma 3 3 8 4 3 3" xfId="33446" xr:uid="{EDAD4F2F-0C6A-456D-88F8-8362392340E4}"/>
    <cellStyle name="Comma 3 3 8 4 3 4" xfId="22681" xr:uid="{575BEA0F-207A-4DB5-8608-C9F97B5D7CBB}"/>
    <cellStyle name="Comma 3 3 8 4 4" xfId="3246" xr:uid="{24D91BF7-F175-468E-8A8D-D6B0E49AC1EA}"/>
    <cellStyle name="Comma 3 3 8 4 4 2" xfId="49462" xr:uid="{0087EAFD-21F9-4BE0-B895-19EE147D9D5B}"/>
    <cellStyle name="Comma 3 3 8 4 4 3" xfId="36072" xr:uid="{B8C0A58B-B238-4410-B135-3CE734697E6B}"/>
    <cellStyle name="Comma 3 3 8 4 4 4" xfId="25307" xr:uid="{4E22A2AF-CAAC-417B-A9C8-40CA67007083}"/>
    <cellStyle name="Comma 3 3 8 4 5" xfId="8497" xr:uid="{8490F76E-63EC-4930-AEEB-6504FB03596F}"/>
    <cellStyle name="Comma 3 3 8 4 5 2" xfId="52088" xr:uid="{10E51340-C460-4622-9C83-D62F9C307956}"/>
    <cellStyle name="Comma 3 3 8 4 5 3" xfId="38698" xr:uid="{73E82C24-F63C-4AD6-BF01-BD3FC93D631D}"/>
    <cellStyle name="Comma 3 3 8 4 6" xfId="11123" xr:uid="{92F61C5A-1527-4B32-9D90-91AFE7014011}"/>
    <cellStyle name="Comma 3 3 8 4 6 2" xfId="54713" xr:uid="{FA68B75F-3F2D-44B5-A1E6-0A8E73396C75}"/>
    <cellStyle name="Comma 3 3 8 4 6 3" xfId="41323" xr:uid="{157B762D-B335-4BB7-BB1E-958F1627E5ED}"/>
    <cellStyle name="Comma 3 3 8 4 7" xfId="14276" xr:uid="{D4506984-FF9D-406D-9D46-9F23B97FE26E}"/>
    <cellStyle name="Comma 3 3 8 4 7 2" xfId="43949" xr:uid="{E8C79F06-6C58-47CD-905B-0A943B3C53BF}"/>
    <cellStyle name="Comma 3 3 8 4 8" xfId="57339" xr:uid="{7D60A3D2-78DD-4B43-8FF3-EE09B5C48342}"/>
    <cellStyle name="Comma 3 3 8 4 9" xfId="59966" xr:uid="{B1FACD49-D617-4FB0-A0E7-57E3E0AA1865}"/>
    <cellStyle name="Comma 3 3 8 5" xfId="878" xr:uid="{00000000-0005-0000-0000-0000BC010000}"/>
    <cellStyle name="Comma 3 3 8 5 10" xfId="30819" xr:uid="{0C4A7EA6-7878-4446-901D-C30E31E9D231}"/>
    <cellStyle name="Comma 3 3 8 5 11" xfId="20315" xr:uid="{D653B513-A690-4E18-B230-61856FB248AA}"/>
    <cellStyle name="Comma 3 3 8 5 2" xfId="2201" xr:uid="{96777EA5-92FB-4766-BA74-08A31BAD7C49}"/>
    <cellStyle name="Comma 3 3 8 5 2 10" xfId="21637" xr:uid="{7E1FDA63-D321-4F8D-90CA-2B614B5BEE5B}"/>
    <cellStyle name="Comma 3 3 8 5 2 2" xfId="7453" xr:uid="{950B23CA-D0F9-4287-A760-0ADF2D952EB9}"/>
    <cellStyle name="Comma 3 3 8 5 2 2 2" xfId="19011" xr:uid="{20C406F1-D7CE-4E31-B5C6-0B75B4DC7D21}"/>
    <cellStyle name="Comma 3 3 8 5 2 2 2 2" xfId="48418" xr:uid="{9E496F54-9265-4CB6-8ABE-B096F4109E29}"/>
    <cellStyle name="Comma 3 3 8 5 2 2 2 3" xfId="29515" xr:uid="{84EF4C7A-ECC2-441C-BEA2-17CAE1934906}"/>
    <cellStyle name="Comma 3 3 8 5 2 2 3" xfId="35028" xr:uid="{85C06019-FADD-4BBE-9081-3040A1B7DEAB}"/>
    <cellStyle name="Comma 3 3 8 5 2 2 4" xfId="24263" xr:uid="{96187D35-2EE1-401F-ABD5-F06AEAFEE925}"/>
    <cellStyle name="Comma 3 3 8 5 2 3" xfId="4828" xr:uid="{737D3DD1-24A3-4D9E-ADF7-BD228549D1E0}"/>
    <cellStyle name="Comma 3 3 8 5 2 3 2" xfId="51044" xr:uid="{B0C85421-AF8F-43CA-B315-C9147854F755}"/>
    <cellStyle name="Comma 3 3 8 5 2 3 3" xfId="37654" xr:uid="{29D91F49-532E-42E7-A301-C04E8ACD6638}"/>
    <cellStyle name="Comma 3 3 8 5 2 3 4" xfId="26889" xr:uid="{BD5E05E8-A335-48BD-983D-5332F3568422}"/>
    <cellStyle name="Comma 3 3 8 5 2 4" xfId="10079" xr:uid="{0330CB9D-06CC-490D-878B-42E5A792683D}"/>
    <cellStyle name="Comma 3 3 8 5 2 4 2" xfId="53670" xr:uid="{0D69D7A5-C794-4901-BA0D-D7B11623B415}"/>
    <cellStyle name="Comma 3 3 8 5 2 4 3" xfId="40280" xr:uid="{BDFD2DA9-11AD-4D13-9132-36B98935E64A}"/>
    <cellStyle name="Comma 3 3 8 5 2 5" xfId="12705" xr:uid="{97EA0FA7-1E2C-4F30-85DC-4B7C8466FB61}"/>
    <cellStyle name="Comma 3 3 8 5 2 5 2" xfId="56295" xr:uid="{17C9E94D-A75B-4FB8-8FD8-2CDC3B96DEE1}"/>
    <cellStyle name="Comma 3 3 8 5 2 5 3" xfId="42905" xr:uid="{823C2730-7DE8-40F6-BEBA-39A7E4541928}"/>
    <cellStyle name="Comma 3 3 8 5 2 6" xfId="15858" xr:uid="{20336AD8-7BD7-4270-96AC-733749DE913F}"/>
    <cellStyle name="Comma 3 3 8 5 2 6 2" xfId="45531" xr:uid="{0412BD09-9C15-4DDD-BC3E-1067EC840332}"/>
    <cellStyle name="Comma 3 3 8 5 2 7" xfId="58921" xr:uid="{7CAB2E8F-305F-4C01-9D13-86B8A703CC60}"/>
    <cellStyle name="Comma 3 3 8 5 2 8" xfId="61548" xr:uid="{B0B62508-D119-45B4-8FC3-4E673FBD54BC}"/>
    <cellStyle name="Comma 3 3 8 5 2 9" xfId="32141" xr:uid="{B62B9039-FE91-40EF-8D28-ABEB5657C2BC}"/>
    <cellStyle name="Comma 3 3 8 5 3" xfId="6131" xr:uid="{1E0DB06B-7BF5-4C1A-826D-237C219C124C}"/>
    <cellStyle name="Comma 3 3 8 5 3 2" xfId="17689" xr:uid="{15EF73F8-1118-411F-AB86-51C7315403EC}"/>
    <cellStyle name="Comma 3 3 8 5 3 2 2" xfId="47096" xr:uid="{24850E67-5037-4E11-9AA0-3743C362CC75}"/>
    <cellStyle name="Comma 3 3 8 5 3 2 3" xfId="28193" xr:uid="{611BFDF0-186D-4658-9B89-5D3A979CF16F}"/>
    <cellStyle name="Comma 3 3 8 5 3 3" xfId="33706" xr:uid="{3A6AC197-DDF1-4A9B-88ED-C720BD13F344}"/>
    <cellStyle name="Comma 3 3 8 5 3 4" xfId="22941" xr:uid="{096EA15B-88D0-4877-AB78-127436A2DD7D}"/>
    <cellStyle name="Comma 3 3 8 5 4" xfId="3506" xr:uid="{E794F1C4-D664-46DA-B881-F3F76E45E849}"/>
    <cellStyle name="Comma 3 3 8 5 4 2" xfId="49722" xr:uid="{3E756D2E-D820-435C-96FF-FC74EDD00ACB}"/>
    <cellStyle name="Comma 3 3 8 5 4 3" xfId="36332" xr:uid="{80217FA5-BB90-4A6B-B2A3-696674B30B2A}"/>
    <cellStyle name="Comma 3 3 8 5 4 4" xfId="25567" xr:uid="{564F414B-C06A-4AE2-A529-ED20749BF868}"/>
    <cellStyle name="Comma 3 3 8 5 5" xfId="8757" xr:uid="{FE6C0368-7D5E-457F-8418-468D576C21B6}"/>
    <cellStyle name="Comma 3 3 8 5 5 2" xfId="52348" xr:uid="{3A8B634D-6DA5-4EFD-BE45-52EC5418569D}"/>
    <cellStyle name="Comma 3 3 8 5 5 3" xfId="38958" xr:uid="{826FF9E7-C44A-4605-B895-895528B94C69}"/>
    <cellStyle name="Comma 3 3 8 5 6" xfId="11383" xr:uid="{66E8E6BB-97E0-4FC0-B591-560CBEDAFB24}"/>
    <cellStyle name="Comma 3 3 8 5 6 2" xfId="54973" xr:uid="{6797E23F-1F14-484C-A490-589B0305C11A}"/>
    <cellStyle name="Comma 3 3 8 5 6 3" xfId="41583" xr:uid="{816C313D-5853-4608-85AA-2C072FA3BFC1}"/>
    <cellStyle name="Comma 3 3 8 5 7" xfId="14536" xr:uid="{4F958829-494A-4258-B3BA-D5F3D9A5FF12}"/>
    <cellStyle name="Comma 3 3 8 5 7 2" xfId="44209" xr:uid="{0FEA1DFC-B648-4A37-8FA2-D42DE008EBCC}"/>
    <cellStyle name="Comma 3 3 8 5 8" xfId="57599" xr:uid="{7F71A776-2F5E-45D4-949A-0143092BADAD}"/>
    <cellStyle name="Comma 3 3 8 5 9" xfId="60226" xr:uid="{C20802E4-77FE-4686-BB32-67D4BF7016AA}"/>
    <cellStyle name="Comma 3 3 8 6" xfId="1158" xr:uid="{F9F07CDF-B0E0-4CA8-8564-0FD9B3BC4A8B}"/>
    <cellStyle name="Comma 3 3 8 6 10" xfId="20595" xr:uid="{18CA5379-58DE-4EDC-964F-2527D1E1B9CB}"/>
    <cellStyle name="Comma 3 3 8 6 2" xfId="6411" xr:uid="{5B3E9D3A-93F9-4A47-BBFA-A3236B98CE1E}"/>
    <cellStyle name="Comma 3 3 8 6 2 2" xfId="17969" xr:uid="{CBD24CDD-82A8-4451-A6E3-F913C769A534}"/>
    <cellStyle name="Comma 3 3 8 6 2 2 2" xfId="47376" xr:uid="{7DCCB8F1-043A-4CF2-9A17-8DB87C8C94B9}"/>
    <cellStyle name="Comma 3 3 8 6 2 2 3" xfId="28473" xr:uid="{8183FF9D-006D-45D5-A0E4-731C6B31DC67}"/>
    <cellStyle name="Comma 3 3 8 6 2 3" xfId="33986" xr:uid="{153EE204-D074-4D18-9BE3-D4763A4E4C59}"/>
    <cellStyle name="Comma 3 3 8 6 2 4" xfId="23221" xr:uid="{0AC0AA9A-53A5-482A-BFA3-2ED89C3CD8F2}"/>
    <cellStyle name="Comma 3 3 8 6 3" xfId="3786" xr:uid="{5D7278BB-0196-41DA-8605-EADCE82D0DBF}"/>
    <cellStyle name="Comma 3 3 8 6 3 2" xfId="50002" xr:uid="{8BAE88B1-B5DA-4650-975A-74EB9AC92E08}"/>
    <cellStyle name="Comma 3 3 8 6 3 3" xfId="36612" xr:uid="{D2B67353-5F6A-4CD7-8A14-9590FB0B2A04}"/>
    <cellStyle name="Comma 3 3 8 6 3 4" xfId="25847" xr:uid="{903F8958-C58E-415B-B1E3-409FA854D8B8}"/>
    <cellStyle name="Comma 3 3 8 6 4" xfId="9037" xr:uid="{029669C8-01B1-4EA6-8F14-18F0B6CFF277}"/>
    <cellStyle name="Comma 3 3 8 6 4 2" xfId="52628" xr:uid="{2E6D7CA4-2F86-47E0-AB94-8C6A800005FC}"/>
    <cellStyle name="Comma 3 3 8 6 4 3" xfId="39238" xr:uid="{B7EBBA37-7EE5-404F-931B-FCD0DECAD79E}"/>
    <cellStyle name="Comma 3 3 8 6 5" xfId="11663" xr:uid="{111017AD-F33F-4A27-9805-096252462093}"/>
    <cellStyle name="Comma 3 3 8 6 5 2" xfId="55253" xr:uid="{CF30BE99-9895-4A1D-B258-8882007EC740}"/>
    <cellStyle name="Comma 3 3 8 6 5 3" xfId="41863" xr:uid="{14064923-30AF-4123-9299-2730D100F194}"/>
    <cellStyle name="Comma 3 3 8 6 6" xfId="14816" xr:uid="{AA4A57AE-7C77-41CF-BCD7-88610E735918}"/>
    <cellStyle name="Comma 3 3 8 6 6 2" xfId="44489" xr:uid="{8B0249A0-0830-4509-BA69-4B54998A162D}"/>
    <cellStyle name="Comma 3 3 8 6 7" xfId="57879" xr:uid="{C85790BC-F889-40C9-99DF-FB1C5AF5A5B4}"/>
    <cellStyle name="Comma 3 3 8 6 8" xfId="60506" xr:uid="{35E1ABB8-300D-44B1-AA86-FA7F9DE1D2B9}"/>
    <cellStyle name="Comma 3 3 8 6 9" xfId="31099" xr:uid="{DC399554-2BD1-415E-886F-9DB4A60FAF3A}"/>
    <cellStyle name="Comma 3 3 8 7" xfId="1421" xr:uid="{C5712C37-4BAD-4078-8411-0D4A05F9D034}"/>
    <cellStyle name="Comma 3 3 8 7 10" xfId="20857" xr:uid="{78C9D2B2-D93E-489E-958D-F63FB2099AD9}"/>
    <cellStyle name="Comma 3 3 8 7 2" xfId="6673" xr:uid="{414B6C4B-933E-4014-AF5A-B27109B4FD28}"/>
    <cellStyle name="Comma 3 3 8 7 2 2" xfId="18231" xr:uid="{5F4E15EC-3C23-4F3C-8A29-DF9FD74DB5EA}"/>
    <cellStyle name="Comma 3 3 8 7 2 2 2" xfId="47638" xr:uid="{06AB7225-CBD1-4C57-9D04-230019B4C015}"/>
    <cellStyle name="Comma 3 3 8 7 2 2 3" xfId="28735" xr:uid="{F524015B-01BC-4ABA-9130-690082464E5E}"/>
    <cellStyle name="Comma 3 3 8 7 2 3" xfId="34248" xr:uid="{B4BBF597-0A79-48BA-9D76-36A5DBDB382F}"/>
    <cellStyle name="Comma 3 3 8 7 2 4" xfId="23483" xr:uid="{5A9E907E-91A3-4D5F-8DF6-6E9B529E0C5C}"/>
    <cellStyle name="Comma 3 3 8 7 3" xfId="4048" xr:uid="{FE8E5D30-D24D-47B1-8DBC-B7038E427A01}"/>
    <cellStyle name="Comma 3 3 8 7 3 2" xfId="50264" xr:uid="{F788F7F1-9F52-45E0-B82D-2958E948E65E}"/>
    <cellStyle name="Comma 3 3 8 7 3 3" xfId="36874" xr:uid="{BE71F7DB-33C6-408D-A02F-0739882286EC}"/>
    <cellStyle name="Comma 3 3 8 7 3 4" xfId="26109" xr:uid="{9DBF682E-A087-4678-BE9B-1D5B5C929717}"/>
    <cellStyle name="Comma 3 3 8 7 4" xfId="9299" xr:uid="{DF6CE76F-0609-4086-BE9E-E8B945626BAD}"/>
    <cellStyle name="Comma 3 3 8 7 4 2" xfId="52890" xr:uid="{C8905A0A-7D96-4BEC-852E-5B25A3CBE2DD}"/>
    <cellStyle name="Comma 3 3 8 7 4 3" xfId="39500" xr:uid="{04C2874F-4CA9-4140-A2B7-DF0E5517C089}"/>
    <cellStyle name="Comma 3 3 8 7 5" xfId="11925" xr:uid="{2DFE26EA-DF56-476A-A4C1-1CC7A8F1C12F}"/>
    <cellStyle name="Comma 3 3 8 7 5 2" xfId="55515" xr:uid="{A799D513-FC16-4973-8913-6A0D7ACB383F}"/>
    <cellStyle name="Comma 3 3 8 7 5 3" xfId="42125" xr:uid="{FDC087FD-2E2D-4DF1-B0DF-11420FE891FB}"/>
    <cellStyle name="Comma 3 3 8 7 6" xfId="15078" xr:uid="{D6C9A93E-FEC6-4E56-835B-3C0752914F02}"/>
    <cellStyle name="Comma 3 3 8 7 6 2" xfId="44751" xr:uid="{BD6741F4-E027-4120-93F3-4E0DC9A39DF6}"/>
    <cellStyle name="Comma 3 3 8 7 7" xfId="58141" xr:uid="{8D36CE23-B7DF-44F6-A42B-575082256A98}"/>
    <cellStyle name="Comma 3 3 8 7 8" xfId="60768" xr:uid="{496D511F-2691-4783-90F0-E168EF89805A}"/>
    <cellStyle name="Comma 3 3 8 7 9" xfId="31361" xr:uid="{2DCC5D80-60FC-4DB0-BDB6-8B0E48D698C7}"/>
    <cellStyle name="Comma 3 3 8 8" xfId="2464" xr:uid="{721C74EE-C1F2-4F24-80A1-6C3F4EEEC488}"/>
    <cellStyle name="Comma 3 3 8 8 10" xfId="21899" xr:uid="{5CFC3808-0EC8-4817-BFA6-E889CCDF0241}"/>
    <cellStyle name="Comma 3 3 8 8 2" xfId="7715" xr:uid="{F66F3013-7927-4A4C-BB14-031F21D38AB5}"/>
    <cellStyle name="Comma 3 3 8 8 2 2" xfId="19273" xr:uid="{A7CF6A1D-74BE-49B6-9217-F0D4F067C5E5}"/>
    <cellStyle name="Comma 3 3 8 8 2 2 2" xfId="48680" xr:uid="{2AB5644F-51E9-42C2-8C5A-CE1790BC6881}"/>
    <cellStyle name="Comma 3 3 8 8 2 2 3" xfId="29777" xr:uid="{27F51763-7C69-4A47-BE14-E770D9697E63}"/>
    <cellStyle name="Comma 3 3 8 8 2 3" xfId="35290" xr:uid="{39C56F5C-DF86-4036-BDD8-8A90EDDE424E}"/>
    <cellStyle name="Comma 3 3 8 8 2 4" xfId="24525" xr:uid="{22774D1B-0B2A-4304-A110-8402A0BC2258}"/>
    <cellStyle name="Comma 3 3 8 8 3" xfId="5090" xr:uid="{D08F32E1-1CE5-4466-B3C7-ACFC637774B5}"/>
    <cellStyle name="Comma 3 3 8 8 3 2" xfId="51306" xr:uid="{83BCBCDF-CF11-4B79-949E-C8BBF8B30C04}"/>
    <cellStyle name="Comma 3 3 8 8 3 3" xfId="37916" xr:uid="{CA15F732-FB4B-40FB-918B-DBAB91B839E3}"/>
    <cellStyle name="Comma 3 3 8 8 3 4" xfId="27151" xr:uid="{450DE08E-88EF-4F8B-B57E-772A33E3BB09}"/>
    <cellStyle name="Comma 3 3 8 8 4" xfId="10341" xr:uid="{F9BA9116-CA82-4954-99C3-B199A13107A7}"/>
    <cellStyle name="Comma 3 3 8 8 4 2" xfId="53932" xr:uid="{5C21080D-9F2C-4AEE-B03D-7D1CD484E58C}"/>
    <cellStyle name="Comma 3 3 8 8 4 3" xfId="40542" xr:uid="{61B5B816-BFE9-4A35-A457-C64235BFA5AD}"/>
    <cellStyle name="Comma 3 3 8 8 5" xfId="12967" xr:uid="{54810D5E-B9CE-4605-A109-56A102F365D6}"/>
    <cellStyle name="Comma 3 3 8 8 5 2" xfId="56557" xr:uid="{23A730EF-29B2-46DF-9E45-675041D62C18}"/>
    <cellStyle name="Comma 3 3 8 8 5 3" xfId="43167" xr:uid="{A9F5B94A-CA89-43CB-84C2-BC4100AAA98C}"/>
    <cellStyle name="Comma 3 3 8 8 6" xfId="16120" xr:uid="{2D44A34E-DAF5-4368-A686-7738AEB16E51}"/>
    <cellStyle name="Comma 3 3 8 8 6 2" xfId="45793" xr:uid="{9485D358-15DC-42A6-A406-9ADA052883FC}"/>
    <cellStyle name="Comma 3 3 8 8 7" xfId="59183" xr:uid="{5A3679FC-718C-4AD2-B603-8046FC00632E}"/>
    <cellStyle name="Comma 3 3 8 8 8" xfId="61810" xr:uid="{0A51D8B5-C18D-4825-9C64-77421735A7AE}"/>
    <cellStyle name="Comma 3 3 8 8 9" xfId="32403" xr:uid="{E86D2490-8926-4D56-90A9-8A5849C76DB3}"/>
    <cellStyle name="Comma 3 3 8 9" xfId="5351" xr:uid="{5AB1A9EB-6946-4D98-8826-89FB53CF061D}"/>
    <cellStyle name="Comma 3 3 8 9 2" xfId="16909" xr:uid="{BDEB738F-4C3C-43D4-8EDD-91695DE7C280}"/>
    <cellStyle name="Comma 3 3 8 9 2 2" xfId="46055" xr:uid="{11AC799E-DE74-461C-B945-B2772088681F}"/>
    <cellStyle name="Comma 3 3 8 9 2 3" xfId="27413" xr:uid="{598925ED-5C78-428D-99D1-CAAEF8786ADA}"/>
    <cellStyle name="Comma 3 3 8 9 3" xfId="13756" xr:uid="{6A119A63-98F2-4722-AD77-BDDA70D13562}"/>
    <cellStyle name="Comma 3 3 8 9 3 2" xfId="32665" xr:uid="{E229E805-7ABA-499F-8877-F9491A5F0BF8}"/>
    <cellStyle name="Comma 3 3 8 9 4" xfId="22161" xr:uid="{996141E3-04E0-4C96-927F-657D9F24E663}"/>
    <cellStyle name="Comma 3 3 9" xfId="113" xr:uid="{00000000-0005-0000-0000-0000BD010000}"/>
    <cellStyle name="Comma 3 3 9 10" xfId="2742" xr:uid="{2F1F3C9E-DE6A-4B55-A049-6B0DD2727B32}"/>
    <cellStyle name="Comma 3 3 9 10 2" xfId="16397" xr:uid="{952FFD08-6F79-4A8B-B027-43EAAF9D1728}"/>
    <cellStyle name="Comma 3 3 9 10 2 2" xfId="46332" xr:uid="{DEB810D1-D4A0-4582-843C-F84AF7E6EBD1}"/>
    <cellStyle name="Comma 3 3 9 10 3" xfId="32942" xr:uid="{1C5FAC8D-7C9A-46E1-9D6C-F28C2F8D106D}"/>
    <cellStyle name="Comma 3 3 9 10 4" xfId="24803" xr:uid="{77F5EE78-E009-4834-8F8C-5EEDBE1C42BD}"/>
    <cellStyle name="Comma 3 3 9 11" xfId="7993" xr:uid="{7E178C10-3B1B-4B3C-A190-B912A91ACCED}"/>
    <cellStyle name="Comma 3 3 9 11 2" xfId="48958" xr:uid="{CF32EE30-2471-4F2A-AC41-72BD5E6C419A}"/>
    <cellStyle name="Comma 3 3 9 11 3" xfId="35568" xr:uid="{35FEF9BC-57CB-4EC1-ABDB-F0A1D9CB3249}"/>
    <cellStyle name="Comma 3 3 9 12" xfId="10619" xr:uid="{CC79F38D-8B6A-4583-B117-803733F651B7}"/>
    <cellStyle name="Comma 3 3 9 12 2" xfId="51584" xr:uid="{0B63FD55-9E33-4D10-A963-B0CAEECE297E}"/>
    <cellStyle name="Comma 3 3 9 12 3" xfId="38194" xr:uid="{18448D9C-AB53-4BE6-8FD0-644A9B99EA2F}"/>
    <cellStyle name="Comma 3 3 9 13" xfId="13244" xr:uid="{3C304846-EBED-493F-996B-67E398C66489}"/>
    <cellStyle name="Comma 3 3 9 13 2" xfId="54209" xr:uid="{E2344416-3CE4-4489-B28A-1E7A80BF61C2}"/>
    <cellStyle name="Comma 3 3 9 13 3" xfId="40819" xr:uid="{44BE0A2E-87F7-4B5F-B248-0BAE0209CC83}"/>
    <cellStyle name="Comma 3 3 9 14" xfId="43445" xr:uid="{4CA469F6-D546-4EED-81A8-6646D6B3F50D}"/>
    <cellStyle name="Comma 3 3 9 15" xfId="56835" xr:uid="{27E89BA3-9B4B-4193-8F72-0D8FCE64589A}"/>
    <cellStyle name="Comma 3 3 9 16" xfId="59462" xr:uid="{90150652-CE8C-4DD1-ABAD-6195C70846DB}"/>
    <cellStyle name="Comma 3 3 9 17" xfId="30055" xr:uid="{4B03B888-54F0-428C-B13B-16FD6CC54F3F}"/>
    <cellStyle name="Comma 3 3 9 18" xfId="19551" xr:uid="{5889F81E-5E36-4B21-9ABF-9B7671B15A8C}"/>
    <cellStyle name="Comma 3 3 9 2" xfId="251" xr:uid="{00000000-0005-0000-0000-0000BE010000}"/>
    <cellStyle name="Comma 3 3 9 2 10" xfId="8131" xr:uid="{FD026064-EE82-45DC-82D5-F01D77F5D932}"/>
    <cellStyle name="Comma 3 3 9 2 10 2" xfId="49096" xr:uid="{0DC8DB8F-827C-49B1-9FD2-B1AE27296579}"/>
    <cellStyle name="Comma 3 3 9 2 10 3" xfId="35706" xr:uid="{87C2B790-AD27-4F8A-819F-EF99D61CEACE}"/>
    <cellStyle name="Comma 3 3 9 2 11" xfId="10757" xr:uid="{05523C7E-4D95-46F4-832F-DA46A16721FB}"/>
    <cellStyle name="Comma 3 3 9 2 11 2" xfId="51722" xr:uid="{F4CEF851-8842-450C-9041-11F55413C644}"/>
    <cellStyle name="Comma 3 3 9 2 11 3" xfId="38332" xr:uid="{9766090C-313F-48B6-8E9F-0532FF183272}"/>
    <cellStyle name="Comma 3 3 9 2 12" xfId="13382" xr:uid="{9AAD2E87-C8D5-4F4B-AE50-4930AB727570}"/>
    <cellStyle name="Comma 3 3 9 2 12 2" xfId="54347" xr:uid="{2724CDAB-F881-4C41-AAB3-99ACD86A7DFC}"/>
    <cellStyle name="Comma 3 3 9 2 12 3" xfId="40957" xr:uid="{8AFF6CA9-56EC-482F-99C8-8A8DDD646B31}"/>
    <cellStyle name="Comma 3 3 9 2 13" xfId="43583" xr:uid="{51549412-D0B8-46E3-A24A-9CEB9D378A30}"/>
    <cellStyle name="Comma 3 3 9 2 14" xfId="56973" xr:uid="{6FB781A2-EE4A-404C-8DC7-D289FA996FD8}"/>
    <cellStyle name="Comma 3 3 9 2 15" xfId="59600" xr:uid="{F567CB2D-3E53-45D3-A563-6389521B4FA4}"/>
    <cellStyle name="Comma 3 3 9 2 16" xfId="30193" xr:uid="{06625702-EE01-4F8B-B11F-F5BF25C6E35B}"/>
    <cellStyle name="Comma 3 3 9 2 17" xfId="19689" xr:uid="{49E0E238-2503-444A-8AFC-D05A5F85718C}"/>
    <cellStyle name="Comma 3 3 9 2 2" xfId="512" xr:uid="{00000000-0005-0000-0000-0000BF010000}"/>
    <cellStyle name="Comma 3 3 9 2 2 10" xfId="30453" xr:uid="{3B3DC3B1-3DDD-48A4-A496-6A539A4A2497}"/>
    <cellStyle name="Comma 3 3 9 2 2 11" xfId="19949" xr:uid="{3214328C-1CA9-4A01-8863-66F0474DBD4E}"/>
    <cellStyle name="Comma 3 3 9 2 2 2" xfId="1835" xr:uid="{D3A1B0EF-AC80-4A20-85A9-021EADB7E349}"/>
    <cellStyle name="Comma 3 3 9 2 2 2 10" xfId="21271" xr:uid="{2D024D5C-85D5-4EA1-B2CB-77C0780DDC85}"/>
    <cellStyle name="Comma 3 3 9 2 2 2 2" xfId="7087" xr:uid="{7A4F0B76-592C-441E-A513-AD918834A9E5}"/>
    <cellStyle name="Comma 3 3 9 2 2 2 2 2" xfId="18645" xr:uid="{1A9F6755-EAB6-42A9-AC43-3B0E9F234881}"/>
    <cellStyle name="Comma 3 3 9 2 2 2 2 2 2" xfId="48052" xr:uid="{07BF1E83-5CCF-4DF4-AD0A-B568E4643F88}"/>
    <cellStyle name="Comma 3 3 9 2 2 2 2 2 3" xfId="29149" xr:uid="{80F9D5A6-5987-46B1-906A-A20E79E77AB8}"/>
    <cellStyle name="Comma 3 3 9 2 2 2 2 3" xfId="34662" xr:uid="{7315EC6C-C507-403A-87B7-40866B4C0A12}"/>
    <cellStyle name="Comma 3 3 9 2 2 2 2 4" xfId="23897" xr:uid="{B85B23C9-B6C8-47E0-8B71-502C0DAE14F3}"/>
    <cellStyle name="Comma 3 3 9 2 2 2 3" xfId="4462" xr:uid="{D576450A-F767-4FAC-B82E-321CB8510A1C}"/>
    <cellStyle name="Comma 3 3 9 2 2 2 3 2" xfId="50678" xr:uid="{06614126-C0BE-4BA2-A009-FD5B33E4AD87}"/>
    <cellStyle name="Comma 3 3 9 2 2 2 3 3" xfId="37288" xr:uid="{B0AEEA8E-DC4A-4EBF-8D4A-A69B4C8C6E2E}"/>
    <cellStyle name="Comma 3 3 9 2 2 2 3 4" xfId="26523" xr:uid="{A0531C21-F7ED-4F0D-974B-F3F6F08325AC}"/>
    <cellStyle name="Comma 3 3 9 2 2 2 4" xfId="9713" xr:uid="{80DE5915-1E0A-481C-8FCE-20C5DB690882}"/>
    <cellStyle name="Comma 3 3 9 2 2 2 4 2" xfId="53304" xr:uid="{FD33108E-98B8-4592-82BE-F3C73706871E}"/>
    <cellStyle name="Comma 3 3 9 2 2 2 4 3" xfId="39914" xr:uid="{5B030077-F176-41BB-9658-C3D2C7DD7DBC}"/>
    <cellStyle name="Comma 3 3 9 2 2 2 5" xfId="12339" xr:uid="{02E85C87-8AC0-4959-8B1F-043B7371BD78}"/>
    <cellStyle name="Comma 3 3 9 2 2 2 5 2" xfId="55929" xr:uid="{9A457CC0-9BDA-4F95-AF76-A57BF6A56B47}"/>
    <cellStyle name="Comma 3 3 9 2 2 2 5 3" xfId="42539" xr:uid="{863D510F-C312-4B9D-8076-9DECD43668AA}"/>
    <cellStyle name="Comma 3 3 9 2 2 2 6" xfId="15492" xr:uid="{3624B2E0-100A-4BF7-93D9-9F470B7A1F90}"/>
    <cellStyle name="Comma 3 3 9 2 2 2 6 2" xfId="45165" xr:uid="{DEE6DD4E-FA07-482A-8789-CB9447FB3FFB}"/>
    <cellStyle name="Comma 3 3 9 2 2 2 7" xfId="58555" xr:uid="{9018B28F-65C9-4799-B827-C471BB2AC46B}"/>
    <cellStyle name="Comma 3 3 9 2 2 2 8" xfId="61182" xr:uid="{17393B06-FCDF-46CA-9DB9-5FEAFF591524}"/>
    <cellStyle name="Comma 3 3 9 2 2 2 9" xfId="31775" xr:uid="{BBF4CDB6-E31A-4489-8694-ABEA035A3AEE}"/>
    <cellStyle name="Comma 3 3 9 2 2 3" xfId="5765" xr:uid="{BCF475CC-E16A-4836-8247-8D5AA5F9C634}"/>
    <cellStyle name="Comma 3 3 9 2 2 3 2" xfId="17323" xr:uid="{E65C370D-69F8-4F51-8FE3-D35401DC8EC0}"/>
    <cellStyle name="Comma 3 3 9 2 2 3 2 2" xfId="46730" xr:uid="{B22AE09B-000E-481D-8E9A-57D36A074010}"/>
    <cellStyle name="Comma 3 3 9 2 2 3 2 3" xfId="27827" xr:uid="{752C8819-0247-495D-BC74-42D948D65084}"/>
    <cellStyle name="Comma 3 3 9 2 2 3 3" xfId="14170" xr:uid="{014B10C5-4C4A-4E89-ABA3-B93912A311BF}"/>
    <cellStyle name="Comma 3 3 9 2 2 3 3 2" xfId="33340" xr:uid="{78FE5FFD-906B-437F-A725-2A9A8F2E9F74}"/>
    <cellStyle name="Comma 3 3 9 2 2 3 4" xfId="22575" xr:uid="{2B4C0C2E-4A1E-4908-93D1-4CDA66777FF5}"/>
    <cellStyle name="Comma 3 3 9 2 2 4" xfId="3140" xr:uid="{ACB2CF35-6260-4B0D-95FB-F6C7815587D0}"/>
    <cellStyle name="Comma 3 3 9 2 2 4 2" xfId="16795" xr:uid="{9B0B0047-9FF3-45E7-9C73-3A75FE8FC424}"/>
    <cellStyle name="Comma 3 3 9 2 2 4 2 2" xfId="49356" xr:uid="{3FD56191-FC3B-4B1D-B980-219560DADDE6}"/>
    <cellStyle name="Comma 3 3 9 2 2 4 3" xfId="35966" xr:uid="{8BC188F4-C95D-4C8D-A060-49CF9B5EE79A}"/>
    <cellStyle name="Comma 3 3 9 2 2 4 4" xfId="25201" xr:uid="{05BC1DF2-9E08-4207-A7C7-26E581C273F5}"/>
    <cellStyle name="Comma 3 3 9 2 2 5" xfId="8391" xr:uid="{89487C74-81EA-4DE8-9155-8D179DBF9151}"/>
    <cellStyle name="Comma 3 3 9 2 2 5 2" xfId="51982" xr:uid="{870481B6-B486-4C72-845F-1FDD437CDEA9}"/>
    <cellStyle name="Comma 3 3 9 2 2 5 3" xfId="38592" xr:uid="{A3C2FF1E-CD25-45AB-B4D9-69E1FE9B5DC0}"/>
    <cellStyle name="Comma 3 3 9 2 2 6" xfId="11017" xr:uid="{349942DD-5B53-4810-B68A-4ED0A5D502F5}"/>
    <cellStyle name="Comma 3 3 9 2 2 6 2" xfId="54607" xr:uid="{1A431396-0DB4-4048-B6C4-49E2D77ABAA3}"/>
    <cellStyle name="Comma 3 3 9 2 2 6 3" xfId="41217" xr:uid="{1A7ACE6A-2228-43E8-BD3C-B90F6EDCD001}"/>
    <cellStyle name="Comma 3 3 9 2 2 7" xfId="13642" xr:uid="{5C28C62B-8DBC-432D-BF55-9C357BB277FD}"/>
    <cellStyle name="Comma 3 3 9 2 2 7 2" xfId="43843" xr:uid="{67E4B2D4-1323-4229-B998-8EF342E0A195}"/>
    <cellStyle name="Comma 3 3 9 2 2 8" xfId="57233" xr:uid="{B471B517-0A46-4457-9D0D-8FF8F119ED75}"/>
    <cellStyle name="Comma 3 3 9 2 2 9" xfId="59860" xr:uid="{65E461C5-FC3B-4EA3-B323-91B5B1E823BB}"/>
    <cellStyle name="Comma 3 3 9 2 3" xfId="772" xr:uid="{00000000-0005-0000-0000-0000C0010000}"/>
    <cellStyle name="Comma 3 3 9 2 3 10" xfId="30713" xr:uid="{469F3FEC-EA95-421B-AEB4-8BFDCF5B2A60}"/>
    <cellStyle name="Comma 3 3 9 2 3 11" xfId="20209" xr:uid="{5E81777E-2B68-44FD-91DA-35175A81B7EA}"/>
    <cellStyle name="Comma 3 3 9 2 3 2" xfId="2095" xr:uid="{C2B42930-BDBD-4379-AF47-C1338E82F716}"/>
    <cellStyle name="Comma 3 3 9 2 3 2 10" xfId="21531" xr:uid="{A2D1E05C-DB84-4698-80E1-011C3FA392CF}"/>
    <cellStyle name="Comma 3 3 9 2 3 2 2" xfId="7347" xr:uid="{52854C39-D9A1-46EF-9792-2599D229E35C}"/>
    <cellStyle name="Comma 3 3 9 2 3 2 2 2" xfId="18905" xr:uid="{D1899993-FE7D-4EE4-B82B-CE8F12B621B8}"/>
    <cellStyle name="Comma 3 3 9 2 3 2 2 2 2" xfId="48312" xr:uid="{CF459DA1-A131-4F9D-8F74-31C304314D76}"/>
    <cellStyle name="Comma 3 3 9 2 3 2 2 2 3" xfId="29409" xr:uid="{CB078391-8F99-4A76-96B8-A67C733177A9}"/>
    <cellStyle name="Comma 3 3 9 2 3 2 2 3" xfId="34922" xr:uid="{876A6D9A-8454-40C1-B471-BBF80A611159}"/>
    <cellStyle name="Comma 3 3 9 2 3 2 2 4" xfId="24157" xr:uid="{28EE031F-F1D9-4C2B-892F-7B27D9EA710E}"/>
    <cellStyle name="Comma 3 3 9 2 3 2 3" xfId="4722" xr:uid="{7F9CB099-E41A-4D11-9566-D46DCC86BA2F}"/>
    <cellStyle name="Comma 3 3 9 2 3 2 3 2" xfId="50938" xr:uid="{049C990D-81BE-4CB8-836C-CB00710B0144}"/>
    <cellStyle name="Comma 3 3 9 2 3 2 3 3" xfId="37548" xr:uid="{0E5F0DB3-812B-4891-8227-50FF9789ABCE}"/>
    <cellStyle name="Comma 3 3 9 2 3 2 3 4" xfId="26783" xr:uid="{A58D0E7B-878F-4DDF-80DE-C13A8C98C64F}"/>
    <cellStyle name="Comma 3 3 9 2 3 2 4" xfId="9973" xr:uid="{81BB8B4E-41C6-421E-B884-CBA75586C6DF}"/>
    <cellStyle name="Comma 3 3 9 2 3 2 4 2" xfId="53564" xr:uid="{56F88266-AE77-410A-A2F3-D23684A2EFB0}"/>
    <cellStyle name="Comma 3 3 9 2 3 2 4 3" xfId="40174" xr:uid="{EA26EF41-432F-491B-BF31-CBDF86AD71E7}"/>
    <cellStyle name="Comma 3 3 9 2 3 2 5" xfId="12599" xr:uid="{D6212CD4-C810-4FF5-9A50-2FBE31D5916F}"/>
    <cellStyle name="Comma 3 3 9 2 3 2 5 2" xfId="56189" xr:uid="{D9B5DE6A-3759-437C-BBF2-3697F6708FA0}"/>
    <cellStyle name="Comma 3 3 9 2 3 2 5 3" xfId="42799" xr:uid="{AF173BB6-78DD-4C00-8770-2FC15BB08F7E}"/>
    <cellStyle name="Comma 3 3 9 2 3 2 6" xfId="15752" xr:uid="{B6EC4EAE-9D7D-4943-B35D-96F8E01B12E4}"/>
    <cellStyle name="Comma 3 3 9 2 3 2 6 2" xfId="45425" xr:uid="{6BD3283A-7885-4CDA-AECC-1B8799B76BF5}"/>
    <cellStyle name="Comma 3 3 9 2 3 2 7" xfId="58815" xr:uid="{1009837E-4802-4DBC-A732-5645813F80FE}"/>
    <cellStyle name="Comma 3 3 9 2 3 2 8" xfId="61442" xr:uid="{12F09D20-20F9-48EB-8A15-9143F412D45B}"/>
    <cellStyle name="Comma 3 3 9 2 3 2 9" xfId="32035" xr:uid="{07796E4E-1905-4967-911F-9E23E38AB0B6}"/>
    <cellStyle name="Comma 3 3 9 2 3 3" xfId="6025" xr:uid="{8C757E30-DBBF-4D49-9A1F-76296D4F4352}"/>
    <cellStyle name="Comma 3 3 9 2 3 3 2" xfId="17583" xr:uid="{CD796AFF-C410-40F0-8ADA-975C1887DEA2}"/>
    <cellStyle name="Comma 3 3 9 2 3 3 2 2" xfId="46990" xr:uid="{2BA62BAA-1A53-467B-9CF7-C48D0A500740}"/>
    <cellStyle name="Comma 3 3 9 2 3 3 2 3" xfId="28087" xr:uid="{CF7A9433-DA4E-46BC-A151-0496E841AFDD}"/>
    <cellStyle name="Comma 3 3 9 2 3 3 3" xfId="33600" xr:uid="{107CF327-E7E1-43A9-89F4-E83AF9AA2EB0}"/>
    <cellStyle name="Comma 3 3 9 2 3 3 4" xfId="22835" xr:uid="{405A2848-CE69-46C2-A890-94DAE990187F}"/>
    <cellStyle name="Comma 3 3 9 2 3 4" xfId="3400" xr:uid="{B5ECE409-394C-4365-845A-B0D62E37B45F}"/>
    <cellStyle name="Comma 3 3 9 2 3 4 2" xfId="49616" xr:uid="{FD1099FF-2867-43BB-8921-5847EC6CB719}"/>
    <cellStyle name="Comma 3 3 9 2 3 4 3" xfId="36226" xr:uid="{C5B07C63-2BDE-4247-9E03-E12CEBD35E53}"/>
    <cellStyle name="Comma 3 3 9 2 3 4 4" xfId="25461" xr:uid="{A96180E9-9B23-485E-BD65-5BC3D01F4407}"/>
    <cellStyle name="Comma 3 3 9 2 3 5" xfId="8651" xr:uid="{A466FDC9-719C-400E-83CA-6D8B5275B2BA}"/>
    <cellStyle name="Comma 3 3 9 2 3 5 2" xfId="52242" xr:uid="{91965524-D15F-435E-841D-A9057417578F}"/>
    <cellStyle name="Comma 3 3 9 2 3 5 3" xfId="38852" xr:uid="{58E11BC8-3F8F-46CF-9D3C-23F96ED518FB}"/>
    <cellStyle name="Comma 3 3 9 2 3 6" xfId="11277" xr:uid="{2F154D90-6658-4DC1-A716-C38CD48B2B30}"/>
    <cellStyle name="Comma 3 3 9 2 3 6 2" xfId="54867" xr:uid="{67278ED5-74DA-45A2-82DD-557DCBF9DC8F}"/>
    <cellStyle name="Comma 3 3 9 2 3 6 3" xfId="41477" xr:uid="{06D205DC-E00A-470B-8287-70FFBEEDD6C8}"/>
    <cellStyle name="Comma 3 3 9 2 3 7" xfId="14430" xr:uid="{94E86A7E-3504-48F4-9865-8552FA707568}"/>
    <cellStyle name="Comma 3 3 9 2 3 7 2" xfId="44103" xr:uid="{59562471-1211-4510-915E-3EED81CCAB48}"/>
    <cellStyle name="Comma 3 3 9 2 3 8" xfId="57493" xr:uid="{293B7F16-738F-44B5-9DD8-6EF07AEB2165}"/>
    <cellStyle name="Comma 3 3 9 2 3 9" xfId="60120" xr:uid="{EFB13E3E-708F-4A10-A1F9-CA0A67DBD7B1}"/>
    <cellStyle name="Comma 3 3 9 2 4" xfId="1032" xr:uid="{00000000-0005-0000-0000-0000C1010000}"/>
    <cellStyle name="Comma 3 3 9 2 4 10" xfId="30973" xr:uid="{7206635B-4E5A-4B64-AF25-A05307D19519}"/>
    <cellStyle name="Comma 3 3 9 2 4 11" xfId="20469" xr:uid="{E970D4D7-BD1F-4760-86E4-2D5D458838D1}"/>
    <cellStyle name="Comma 3 3 9 2 4 2" xfId="2355" xr:uid="{6CFE60AA-9B12-46E2-988C-65B75BABC503}"/>
    <cellStyle name="Comma 3 3 9 2 4 2 10" xfId="21791" xr:uid="{48D03A3E-D4DE-464E-9643-8DD774EE712C}"/>
    <cellStyle name="Comma 3 3 9 2 4 2 2" xfId="7607" xr:uid="{2AE554E6-C3DA-4411-84C5-EA77BFFFBCEF}"/>
    <cellStyle name="Comma 3 3 9 2 4 2 2 2" xfId="19165" xr:uid="{B5FDB6A3-59E7-4574-A897-2809DDE4BD01}"/>
    <cellStyle name="Comma 3 3 9 2 4 2 2 2 2" xfId="48572" xr:uid="{1CAF48B2-AF33-496F-AF07-4EE4ABC9B59E}"/>
    <cellStyle name="Comma 3 3 9 2 4 2 2 2 3" xfId="29669" xr:uid="{55E9E0EE-ED35-4C22-9726-FF91D4884B67}"/>
    <cellStyle name="Comma 3 3 9 2 4 2 2 3" xfId="35182" xr:uid="{07DD8B4F-722E-471C-9957-090A579D7B2D}"/>
    <cellStyle name="Comma 3 3 9 2 4 2 2 4" xfId="24417" xr:uid="{E648EAC3-E1E4-4465-AC84-401A28143DC2}"/>
    <cellStyle name="Comma 3 3 9 2 4 2 3" xfId="4982" xr:uid="{6D1BCB8D-7057-4E65-B0BA-6BC91B41E51E}"/>
    <cellStyle name="Comma 3 3 9 2 4 2 3 2" xfId="51198" xr:uid="{51FE85EB-D63F-4169-9FAB-21973B446804}"/>
    <cellStyle name="Comma 3 3 9 2 4 2 3 3" xfId="37808" xr:uid="{57202788-31BA-49BD-9A3C-FA0FBFA48612}"/>
    <cellStyle name="Comma 3 3 9 2 4 2 3 4" xfId="27043" xr:uid="{0ADEF6A4-B77B-42D5-BDBE-A7084CA8A14A}"/>
    <cellStyle name="Comma 3 3 9 2 4 2 4" xfId="10233" xr:uid="{2E988EEC-ED29-432A-A9E8-0CD9AAD485AB}"/>
    <cellStyle name="Comma 3 3 9 2 4 2 4 2" xfId="53824" xr:uid="{1DF02810-175D-4F6C-B62F-F3A291B2FEFB}"/>
    <cellStyle name="Comma 3 3 9 2 4 2 4 3" xfId="40434" xr:uid="{37C1BAC3-24B0-48C0-982E-002ACDDA8EF9}"/>
    <cellStyle name="Comma 3 3 9 2 4 2 5" xfId="12859" xr:uid="{2AEBEF22-A200-4E0D-87D5-BF0B1CA4DD16}"/>
    <cellStyle name="Comma 3 3 9 2 4 2 5 2" xfId="56449" xr:uid="{F25D689C-053D-4FCE-9299-ABAF7FECE503}"/>
    <cellStyle name="Comma 3 3 9 2 4 2 5 3" xfId="43059" xr:uid="{209C6FC9-5000-41CF-B52C-6FA63F288D5C}"/>
    <cellStyle name="Comma 3 3 9 2 4 2 6" xfId="16012" xr:uid="{7C63D09B-5658-4830-89A0-5B5523AE520C}"/>
    <cellStyle name="Comma 3 3 9 2 4 2 6 2" xfId="45685" xr:uid="{84B5511C-927E-4099-AD8F-D1033743AB70}"/>
    <cellStyle name="Comma 3 3 9 2 4 2 7" xfId="59075" xr:uid="{3DB78F78-C899-46CB-B725-81B6865B66C4}"/>
    <cellStyle name="Comma 3 3 9 2 4 2 8" xfId="61702" xr:uid="{2E9FE1D2-154C-46CE-B11F-46E9890D9C89}"/>
    <cellStyle name="Comma 3 3 9 2 4 2 9" xfId="32295" xr:uid="{224D707F-09E5-4E86-A723-1D3AB3DED245}"/>
    <cellStyle name="Comma 3 3 9 2 4 3" xfId="6285" xr:uid="{8537369A-B1A4-48B8-9A9F-FB2DA53A9BEC}"/>
    <cellStyle name="Comma 3 3 9 2 4 3 2" xfId="17843" xr:uid="{6E50E525-2EE4-48B0-BF8F-9C32D2A6B251}"/>
    <cellStyle name="Comma 3 3 9 2 4 3 2 2" xfId="47250" xr:uid="{4846D81B-0279-404C-8834-A1E150CC6056}"/>
    <cellStyle name="Comma 3 3 9 2 4 3 2 3" xfId="28347" xr:uid="{8C85CE12-48EF-48D9-8F62-F637F011D92F}"/>
    <cellStyle name="Comma 3 3 9 2 4 3 3" xfId="33860" xr:uid="{4B0B89AE-DB80-4200-85FD-685E87FAEC31}"/>
    <cellStyle name="Comma 3 3 9 2 4 3 4" xfId="23095" xr:uid="{B18B7753-65FD-4C90-BA09-B0D863B9D985}"/>
    <cellStyle name="Comma 3 3 9 2 4 4" xfId="3660" xr:uid="{891575BE-C160-4688-B5D4-6A02B1FD5182}"/>
    <cellStyle name="Comma 3 3 9 2 4 4 2" xfId="49876" xr:uid="{037A75D1-A7ED-44F2-B8A1-04BF8312085B}"/>
    <cellStyle name="Comma 3 3 9 2 4 4 3" xfId="36486" xr:uid="{DAD9C5AB-5700-4A1A-9B7D-C9FCFDEDED7F}"/>
    <cellStyle name="Comma 3 3 9 2 4 4 4" xfId="25721" xr:uid="{8B751A5F-6356-40C2-865B-7D82EECD3476}"/>
    <cellStyle name="Comma 3 3 9 2 4 5" xfId="8911" xr:uid="{A52F702F-FA43-4A6E-A11E-295053BFA9AF}"/>
    <cellStyle name="Comma 3 3 9 2 4 5 2" xfId="52502" xr:uid="{578AB0D0-B58A-4E2C-A97B-109D87A6E4DC}"/>
    <cellStyle name="Comma 3 3 9 2 4 5 3" xfId="39112" xr:uid="{3652C2E2-5969-4A05-9776-ADA22F53889D}"/>
    <cellStyle name="Comma 3 3 9 2 4 6" xfId="11537" xr:uid="{3039984E-0A5D-451F-BED4-700CFC0D5BA2}"/>
    <cellStyle name="Comma 3 3 9 2 4 6 2" xfId="55127" xr:uid="{F6C11929-1257-426B-AC64-E7B67C8A639A}"/>
    <cellStyle name="Comma 3 3 9 2 4 6 3" xfId="41737" xr:uid="{C7EC4D52-FFDC-4E46-8971-EE8529A07ADE}"/>
    <cellStyle name="Comma 3 3 9 2 4 7" xfId="14690" xr:uid="{C621D11A-87A2-46AA-8945-ABC04491FE31}"/>
    <cellStyle name="Comma 3 3 9 2 4 7 2" xfId="44363" xr:uid="{BB9DD4E3-DD92-4ED6-AC16-2F1E4859E40B}"/>
    <cellStyle name="Comma 3 3 9 2 4 8" xfId="57753" xr:uid="{4BF6B12F-A0C0-40AA-8A4E-3C38324B24E1}"/>
    <cellStyle name="Comma 3 3 9 2 4 9" xfId="60380" xr:uid="{3A8692FF-9D3F-4C58-8DC9-AA6D924A3CF0}"/>
    <cellStyle name="Comma 3 3 9 2 5" xfId="1312" xr:uid="{CDCDA142-1D37-49A4-95A7-2C2F5EB20240}"/>
    <cellStyle name="Comma 3 3 9 2 5 10" xfId="20749" xr:uid="{C580C7B0-C5D9-42BE-AA8F-27755F2BD61A}"/>
    <cellStyle name="Comma 3 3 9 2 5 2" xfId="6565" xr:uid="{9801FFC0-0673-40EC-A6FA-9F7D3B44C9BD}"/>
    <cellStyle name="Comma 3 3 9 2 5 2 2" xfId="18123" xr:uid="{6BFF3893-999F-43E0-A049-6E6D94D95983}"/>
    <cellStyle name="Comma 3 3 9 2 5 2 2 2" xfId="47530" xr:uid="{ECF2EBB6-0C1C-431B-B5A9-9EA2A28F3F48}"/>
    <cellStyle name="Comma 3 3 9 2 5 2 2 3" xfId="28627" xr:uid="{198B58D6-902F-4408-AEFE-48349D4473C8}"/>
    <cellStyle name="Comma 3 3 9 2 5 2 3" xfId="34140" xr:uid="{D4F823C3-2A92-4B63-9063-53F02271A031}"/>
    <cellStyle name="Comma 3 3 9 2 5 2 4" xfId="23375" xr:uid="{AD30FDAB-D217-4E52-BA63-A6E1D32C7996}"/>
    <cellStyle name="Comma 3 3 9 2 5 3" xfId="3940" xr:uid="{CEFDFB6B-78FF-4F0C-99FB-A19EA36CFB97}"/>
    <cellStyle name="Comma 3 3 9 2 5 3 2" xfId="50156" xr:uid="{0187B426-0230-4BDE-B519-1890FF417480}"/>
    <cellStyle name="Comma 3 3 9 2 5 3 3" xfId="36766" xr:uid="{F878F64E-B918-4D98-999C-6DE07432F892}"/>
    <cellStyle name="Comma 3 3 9 2 5 3 4" xfId="26001" xr:uid="{9045392B-367E-4FC7-B60F-78E16370EC84}"/>
    <cellStyle name="Comma 3 3 9 2 5 4" xfId="9191" xr:uid="{3FF4A84F-8352-49E1-B174-1FE0A707BE50}"/>
    <cellStyle name="Comma 3 3 9 2 5 4 2" xfId="52782" xr:uid="{69AE62F3-2038-46E6-9934-01ED371733C2}"/>
    <cellStyle name="Comma 3 3 9 2 5 4 3" xfId="39392" xr:uid="{2F300A6B-C25E-497B-99D2-D09D58563D90}"/>
    <cellStyle name="Comma 3 3 9 2 5 5" xfId="11817" xr:uid="{A4B917C3-748A-4420-A57D-108173E6E0C6}"/>
    <cellStyle name="Comma 3 3 9 2 5 5 2" xfId="55407" xr:uid="{D46F22E0-B58E-48F5-943C-7BCB6EB903C5}"/>
    <cellStyle name="Comma 3 3 9 2 5 5 3" xfId="42017" xr:uid="{885E48ED-EC53-480D-8244-8DB324FFD7D9}"/>
    <cellStyle name="Comma 3 3 9 2 5 6" xfId="14970" xr:uid="{A80ADC6D-D255-4A9F-9EB8-339F8A863EFD}"/>
    <cellStyle name="Comma 3 3 9 2 5 6 2" xfId="44643" xr:uid="{55F78E29-8B72-4706-B1A3-923C8393F6F9}"/>
    <cellStyle name="Comma 3 3 9 2 5 7" xfId="58033" xr:uid="{E15F8F4A-B6A5-432C-9999-85AC279948E4}"/>
    <cellStyle name="Comma 3 3 9 2 5 8" xfId="60660" xr:uid="{BEDF8AFA-6FC2-42BC-A1F1-79280C3CC759}"/>
    <cellStyle name="Comma 3 3 9 2 5 9" xfId="31253" xr:uid="{772EBC0B-2039-4442-9C13-A88D08A91199}"/>
    <cellStyle name="Comma 3 3 9 2 6" xfId="1575" xr:uid="{24EEBAE7-8934-4AB2-A4B3-95DEE7F2D37E}"/>
    <cellStyle name="Comma 3 3 9 2 6 10" xfId="21011" xr:uid="{19877024-07E6-4AA5-8468-CDC587EA436A}"/>
    <cellStyle name="Comma 3 3 9 2 6 2" xfId="6827" xr:uid="{17EACDE8-52BC-4E49-8CF5-27A49CCC3398}"/>
    <cellStyle name="Comma 3 3 9 2 6 2 2" xfId="18385" xr:uid="{C2D950C1-4210-4F77-BBE9-257C9C1AE24F}"/>
    <cellStyle name="Comma 3 3 9 2 6 2 2 2" xfId="47792" xr:uid="{40CABBC5-327B-4F94-B4BC-E843F4C85F86}"/>
    <cellStyle name="Comma 3 3 9 2 6 2 2 3" xfId="28889" xr:uid="{29E2AD04-DA5A-4695-ACEF-9CE75A0E6F1F}"/>
    <cellStyle name="Comma 3 3 9 2 6 2 3" xfId="34402" xr:uid="{2655E246-4DBF-41B1-8C4F-1C1FA2518EE1}"/>
    <cellStyle name="Comma 3 3 9 2 6 2 4" xfId="23637" xr:uid="{0AF7E05C-41F9-4C68-8CE2-83FFCEC48966}"/>
    <cellStyle name="Comma 3 3 9 2 6 3" xfId="4202" xr:uid="{67E0BE14-7A7E-43AC-AB65-842D5322AD2E}"/>
    <cellStyle name="Comma 3 3 9 2 6 3 2" xfId="50418" xr:uid="{18F60ACF-E720-4CE8-9446-0385FC17FC13}"/>
    <cellStyle name="Comma 3 3 9 2 6 3 3" xfId="37028" xr:uid="{26825BA4-980F-4BD6-89E3-B625DA526043}"/>
    <cellStyle name="Comma 3 3 9 2 6 3 4" xfId="26263" xr:uid="{18B19106-1EAA-41F6-BF9B-24E5C14E0417}"/>
    <cellStyle name="Comma 3 3 9 2 6 4" xfId="9453" xr:uid="{CF4E94C7-B818-48D3-9F8D-38351BC5CDB1}"/>
    <cellStyle name="Comma 3 3 9 2 6 4 2" xfId="53044" xr:uid="{083472AD-26D1-4902-9242-F0E9EAE15A8C}"/>
    <cellStyle name="Comma 3 3 9 2 6 4 3" xfId="39654" xr:uid="{4BEC8417-B8C1-4F36-9014-17597502CBA2}"/>
    <cellStyle name="Comma 3 3 9 2 6 5" xfId="12079" xr:uid="{2257522D-E34D-4AF6-A21B-B2FDD9BAB263}"/>
    <cellStyle name="Comma 3 3 9 2 6 5 2" xfId="55669" xr:uid="{E385E8D0-3027-404F-90A1-8BF826FDE704}"/>
    <cellStyle name="Comma 3 3 9 2 6 5 3" xfId="42279" xr:uid="{66570171-072F-4EB3-B745-C8CB4AEFD777}"/>
    <cellStyle name="Comma 3 3 9 2 6 6" xfId="15232" xr:uid="{FEA28F86-71EA-45BF-A7B0-83492B7652D9}"/>
    <cellStyle name="Comma 3 3 9 2 6 6 2" xfId="44905" xr:uid="{417FF464-BEA2-489C-8D61-3B5120199115}"/>
    <cellStyle name="Comma 3 3 9 2 6 7" xfId="58295" xr:uid="{4619A91D-8958-4444-831D-A7BD6DE86819}"/>
    <cellStyle name="Comma 3 3 9 2 6 8" xfId="60922" xr:uid="{E5394BE8-5429-40B9-9977-BE64209B04E3}"/>
    <cellStyle name="Comma 3 3 9 2 6 9" xfId="31515" xr:uid="{10A7A4B4-D40A-447F-A2AE-0D94916BD867}"/>
    <cellStyle name="Comma 3 3 9 2 7" xfId="2618" xr:uid="{3EA373E6-BA37-4735-B70C-17A7571F1A0C}"/>
    <cellStyle name="Comma 3 3 9 2 7 10" xfId="22053" xr:uid="{6C0241AB-C831-438D-845F-63746D338855}"/>
    <cellStyle name="Comma 3 3 9 2 7 2" xfId="7869" xr:uid="{A5334574-39BD-43C8-8580-A6546899C8EF}"/>
    <cellStyle name="Comma 3 3 9 2 7 2 2" xfId="19427" xr:uid="{9A9D0A33-3582-4289-ADD0-F65BD425F48B}"/>
    <cellStyle name="Comma 3 3 9 2 7 2 2 2" xfId="48834" xr:uid="{2D6CF516-B356-4501-A4C8-14D5011D35F8}"/>
    <cellStyle name="Comma 3 3 9 2 7 2 2 3" xfId="29931" xr:uid="{87335477-42CE-4F18-8079-F39102D92702}"/>
    <cellStyle name="Comma 3 3 9 2 7 2 3" xfId="35444" xr:uid="{08682992-591B-4079-88C0-F2417B7948E9}"/>
    <cellStyle name="Comma 3 3 9 2 7 2 4" xfId="24679" xr:uid="{AF53A735-953F-47F5-9305-9D36CE748D59}"/>
    <cellStyle name="Comma 3 3 9 2 7 3" xfId="5244" xr:uid="{F217DC12-5806-43BB-BA72-0B444F68C22E}"/>
    <cellStyle name="Comma 3 3 9 2 7 3 2" xfId="51460" xr:uid="{F5474FD3-C5F5-4E4F-9375-79794D5B7EB5}"/>
    <cellStyle name="Comma 3 3 9 2 7 3 3" xfId="38070" xr:uid="{57DBC1A0-BD4A-460A-82A9-B6E9B14353AC}"/>
    <cellStyle name="Comma 3 3 9 2 7 3 4" xfId="27305" xr:uid="{C0E3C833-331C-421A-9877-8CC58088BA36}"/>
    <cellStyle name="Comma 3 3 9 2 7 4" xfId="10495" xr:uid="{961F998E-8233-43AB-8815-5736D9EAEC04}"/>
    <cellStyle name="Comma 3 3 9 2 7 4 2" xfId="54086" xr:uid="{CE81994E-D00A-4B4A-A7D4-C987832986F3}"/>
    <cellStyle name="Comma 3 3 9 2 7 4 3" xfId="40696" xr:uid="{069DF32D-6F3E-4F75-9CAF-E8F658FF0CE2}"/>
    <cellStyle name="Comma 3 3 9 2 7 5" xfId="13121" xr:uid="{C64CD3BB-9814-402F-87FA-E58130091867}"/>
    <cellStyle name="Comma 3 3 9 2 7 5 2" xfId="56711" xr:uid="{90E0F65E-52D0-458E-90BA-F1F6036F03F7}"/>
    <cellStyle name="Comma 3 3 9 2 7 5 3" xfId="43321" xr:uid="{EEEBBE19-1047-4E9A-AA69-9DCAD72A87F9}"/>
    <cellStyle name="Comma 3 3 9 2 7 6" xfId="16274" xr:uid="{E4458110-5AFC-43B2-B053-614DF2AE55B8}"/>
    <cellStyle name="Comma 3 3 9 2 7 6 2" xfId="45947" xr:uid="{99F1908F-E5D3-4A8D-96E5-BC20C072161E}"/>
    <cellStyle name="Comma 3 3 9 2 7 7" xfId="59337" xr:uid="{3669CB0F-8EB5-4B17-8BF8-61DE7D3A4AFB}"/>
    <cellStyle name="Comma 3 3 9 2 7 8" xfId="61964" xr:uid="{FA0F635D-B149-4594-AEF1-C94FB93FD4E5}"/>
    <cellStyle name="Comma 3 3 9 2 7 9" xfId="32557" xr:uid="{920F5E8A-365F-4C84-BE54-01407966086B}"/>
    <cellStyle name="Comma 3 3 9 2 8" xfId="5505" xr:uid="{3A68DD50-A4DC-4834-A439-901197E1F9E5}"/>
    <cellStyle name="Comma 3 3 9 2 8 2" xfId="17063" xr:uid="{9F8BB46C-8546-469A-9B1C-757C10A37FC7}"/>
    <cellStyle name="Comma 3 3 9 2 8 2 2" xfId="46209" xr:uid="{B5D2BCA5-45A4-44D6-B4F8-270F1927A7AF}"/>
    <cellStyle name="Comma 3 3 9 2 8 2 3" xfId="27567" xr:uid="{975D43B7-745A-49D3-857B-3691C495C24F}"/>
    <cellStyle name="Comma 3 3 9 2 8 3" xfId="13910" xr:uid="{4573EB02-E8D9-4B37-A2FA-12C2E7DA5063}"/>
    <cellStyle name="Comma 3 3 9 2 8 3 2" xfId="32819" xr:uid="{5CFAE7AC-9245-4E47-B74A-1D32A1AB2CE6}"/>
    <cellStyle name="Comma 3 3 9 2 8 4" xfId="22315" xr:uid="{5859BE8F-23AE-49AD-A5D3-CEB6E249A891}"/>
    <cellStyle name="Comma 3 3 9 2 9" xfId="2880" xr:uid="{A1214E6E-25DE-4188-BA5B-CE692521B65E}"/>
    <cellStyle name="Comma 3 3 9 2 9 2" xfId="16535" xr:uid="{5D91C5C2-883C-4747-8964-84F3C290B58A}"/>
    <cellStyle name="Comma 3 3 9 2 9 2 2" xfId="46470" xr:uid="{AE5ACC3E-4F41-4F90-9B9E-918067958B59}"/>
    <cellStyle name="Comma 3 3 9 2 9 3" xfId="33080" xr:uid="{E387DDCC-2E25-4534-9C25-60499F1FCBF8}"/>
    <cellStyle name="Comma 3 3 9 2 9 4" xfId="24941" xr:uid="{0122B6C6-50E6-4550-98A1-757FAD0A258F}"/>
    <cellStyle name="Comma 3 3 9 3" xfId="374" xr:uid="{00000000-0005-0000-0000-0000C2010000}"/>
    <cellStyle name="Comma 3 3 9 3 10" xfId="30315" xr:uid="{1C67C1F2-B95C-441F-9FFD-020D723CAF13}"/>
    <cellStyle name="Comma 3 3 9 3 11" xfId="19811" xr:uid="{41E17164-E0B6-4CA8-AFD2-81BF92A4A0D0}"/>
    <cellStyle name="Comma 3 3 9 3 2" xfId="1697" xr:uid="{F36ABE12-B69D-43FF-98F7-4C35B6231274}"/>
    <cellStyle name="Comma 3 3 9 3 2 10" xfId="21133" xr:uid="{4CB01401-5AE4-47C0-96C4-086B91B227CB}"/>
    <cellStyle name="Comma 3 3 9 3 2 2" xfId="6949" xr:uid="{B4308F3B-5CB9-40E6-B3C1-7C8F422CA226}"/>
    <cellStyle name="Comma 3 3 9 3 2 2 2" xfId="18507" xr:uid="{67D36B8A-781F-43A5-BDB0-22D0700853FB}"/>
    <cellStyle name="Comma 3 3 9 3 2 2 2 2" xfId="47914" xr:uid="{5E1CFE99-34C3-4907-BACA-81A8088FAE1A}"/>
    <cellStyle name="Comma 3 3 9 3 2 2 2 3" xfId="29011" xr:uid="{BE767768-60B1-4E05-8C23-207828593DEB}"/>
    <cellStyle name="Comma 3 3 9 3 2 2 3" xfId="34524" xr:uid="{FB3A97B4-7419-4871-8A78-B65C6C68B828}"/>
    <cellStyle name="Comma 3 3 9 3 2 2 4" xfId="23759" xr:uid="{F792BA87-95E4-499C-BAF0-C9125EDF17FC}"/>
    <cellStyle name="Comma 3 3 9 3 2 3" xfId="4324" xr:uid="{C02A9CF5-BB72-4794-A0AF-B22F406A7C47}"/>
    <cellStyle name="Comma 3 3 9 3 2 3 2" xfId="50540" xr:uid="{ABAA4CAF-87E7-47DB-BED6-B9EC9A850FE7}"/>
    <cellStyle name="Comma 3 3 9 3 2 3 3" xfId="37150" xr:uid="{D9280FB0-7A98-4CBF-A9DD-96E490EBE50C}"/>
    <cellStyle name="Comma 3 3 9 3 2 3 4" xfId="26385" xr:uid="{44B9A699-9A2F-4EC2-B409-D8BA5453A808}"/>
    <cellStyle name="Comma 3 3 9 3 2 4" xfId="9575" xr:uid="{8402EF29-245B-4899-8A79-0F93405DB4D5}"/>
    <cellStyle name="Comma 3 3 9 3 2 4 2" xfId="53166" xr:uid="{31F65158-C594-46E4-948E-5B0BD7E2BCAC}"/>
    <cellStyle name="Comma 3 3 9 3 2 4 3" xfId="39776" xr:uid="{6E303103-5442-4B80-A8A0-693ED32E4C7E}"/>
    <cellStyle name="Comma 3 3 9 3 2 5" xfId="12201" xr:uid="{C6448B09-B73E-4C67-99FB-A3BC1665A477}"/>
    <cellStyle name="Comma 3 3 9 3 2 5 2" xfId="55791" xr:uid="{0BA2E96D-AD5C-4CD3-8FD1-A908D4355C6D}"/>
    <cellStyle name="Comma 3 3 9 3 2 5 3" xfId="42401" xr:uid="{D46CF63B-B485-4D7B-8B6A-ADCB3912F6FD}"/>
    <cellStyle name="Comma 3 3 9 3 2 6" xfId="15354" xr:uid="{B943412F-C96A-4D8E-985F-76ECA78F0602}"/>
    <cellStyle name="Comma 3 3 9 3 2 6 2" xfId="45027" xr:uid="{4C861EC9-884E-44DA-A143-DDAC23F9449C}"/>
    <cellStyle name="Comma 3 3 9 3 2 7" xfId="58417" xr:uid="{9F1F821B-333C-4B02-9DCD-6B7980CAF691}"/>
    <cellStyle name="Comma 3 3 9 3 2 8" xfId="61044" xr:uid="{E8DA0BC7-2FCF-41FF-9F75-BF44676EEF34}"/>
    <cellStyle name="Comma 3 3 9 3 2 9" xfId="31637" xr:uid="{64000D46-C89F-4EA5-92F0-F65028F502E5}"/>
    <cellStyle name="Comma 3 3 9 3 3" xfId="5627" xr:uid="{78DE89B7-C5B0-4231-BDB1-68C3AE9C4447}"/>
    <cellStyle name="Comma 3 3 9 3 3 2" xfId="17185" xr:uid="{32AD16E5-DCC1-46C4-A1E8-745F7E328DDA}"/>
    <cellStyle name="Comma 3 3 9 3 3 2 2" xfId="46592" xr:uid="{B4B318FC-28B3-4A08-BC56-9A66DEF6E918}"/>
    <cellStyle name="Comma 3 3 9 3 3 2 3" xfId="27689" xr:uid="{00EDEA16-EB40-4620-8670-DBED59F180C6}"/>
    <cellStyle name="Comma 3 3 9 3 3 3" xfId="14032" xr:uid="{01FDBE05-0A1E-4478-B8B3-D214586A623B}"/>
    <cellStyle name="Comma 3 3 9 3 3 3 2" xfId="33202" xr:uid="{3512A954-CF32-42C3-95D2-BEAF093B3EF0}"/>
    <cellStyle name="Comma 3 3 9 3 3 4" xfId="22437" xr:uid="{78559B50-7A0B-4726-B5DD-2C6AFACB6B49}"/>
    <cellStyle name="Comma 3 3 9 3 4" xfId="3002" xr:uid="{C50580D6-7083-4270-B3C5-882487F02CD0}"/>
    <cellStyle name="Comma 3 3 9 3 4 2" xfId="16657" xr:uid="{E02ABCEB-7D43-415F-9D41-85C096AFA944}"/>
    <cellStyle name="Comma 3 3 9 3 4 2 2" xfId="49218" xr:uid="{10A65A36-94E3-40D9-ADA5-2368DDB5DC78}"/>
    <cellStyle name="Comma 3 3 9 3 4 3" xfId="35828" xr:uid="{10712C08-A7CF-48F9-B767-0D7E59457FE6}"/>
    <cellStyle name="Comma 3 3 9 3 4 4" xfId="25063" xr:uid="{FA4A9DB6-24C4-4062-831D-D5B6F2EBBDDB}"/>
    <cellStyle name="Comma 3 3 9 3 5" xfId="8253" xr:uid="{60F7D69F-37DF-4242-B5FD-B330C5A30F5A}"/>
    <cellStyle name="Comma 3 3 9 3 5 2" xfId="51844" xr:uid="{CE427D90-B95B-4B7A-9943-DD25D21DEF83}"/>
    <cellStyle name="Comma 3 3 9 3 5 3" xfId="38454" xr:uid="{A75D067B-B3FA-45C3-98F8-3DBA62A52F81}"/>
    <cellStyle name="Comma 3 3 9 3 6" xfId="10879" xr:uid="{844055E1-CE93-4009-A697-13A0B333D18A}"/>
    <cellStyle name="Comma 3 3 9 3 6 2" xfId="54469" xr:uid="{EEC988FA-E7A0-448B-B93E-88B0A2F4729D}"/>
    <cellStyle name="Comma 3 3 9 3 6 3" xfId="41079" xr:uid="{75733978-D8BF-48DC-837F-43F819FE7F5F}"/>
    <cellStyle name="Comma 3 3 9 3 7" xfId="13504" xr:uid="{D25E5EC3-9979-4F2A-A3BE-B1D5E49204E2}"/>
    <cellStyle name="Comma 3 3 9 3 7 2" xfId="43705" xr:uid="{424C1AAA-F9ED-48C2-830A-F2617C6C012F}"/>
    <cellStyle name="Comma 3 3 9 3 8" xfId="57095" xr:uid="{6BE3D79A-A3EA-4E0E-B1A3-B28841260164}"/>
    <cellStyle name="Comma 3 3 9 3 9" xfId="59722" xr:uid="{8599D954-0C40-4556-901A-21415A6EAF65}"/>
    <cellStyle name="Comma 3 3 9 4" xfId="634" xr:uid="{00000000-0005-0000-0000-0000C3010000}"/>
    <cellStyle name="Comma 3 3 9 4 10" xfId="30575" xr:uid="{50D22D68-304E-47C5-93BC-E705992EAB25}"/>
    <cellStyle name="Comma 3 3 9 4 11" xfId="20071" xr:uid="{25E4E855-C7A4-424E-ABF4-C9D1C03DEB8E}"/>
    <cellStyle name="Comma 3 3 9 4 2" xfId="1957" xr:uid="{25EAA03C-6827-48E6-B100-C97614D23B41}"/>
    <cellStyle name="Comma 3 3 9 4 2 10" xfId="21393" xr:uid="{9D93EB3F-FEC9-40C1-BE2C-46D3F1C6E2AD}"/>
    <cellStyle name="Comma 3 3 9 4 2 2" xfId="7209" xr:uid="{E66B44CD-B3CC-4EA9-BDF6-1F3B5DC9674D}"/>
    <cellStyle name="Comma 3 3 9 4 2 2 2" xfId="18767" xr:uid="{7073C497-7E8D-4F55-98DB-04AF33125266}"/>
    <cellStyle name="Comma 3 3 9 4 2 2 2 2" xfId="48174" xr:uid="{76E14F5F-FE11-4D4A-9B65-CBB6D750E258}"/>
    <cellStyle name="Comma 3 3 9 4 2 2 2 3" xfId="29271" xr:uid="{5FA9C75E-D1F3-41E5-82BD-942BAE7D7307}"/>
    <cellStyle name="Comma 3 3 9 4 2 2 3" xfId="34784" xr:uid="{C756B8ED-E4AE-4D53-863A-C954D645AEE8}"/>
    <cellStyle name="Comma 3 3 9 4 2 2 4" xfId="24019" xr:uid="{47394DB4-115A-469A-A219-5EF9E4BD4EA9}"/>
    <cellStyle name="Comma 3 3 9 4 2 3" xfId="4584" xr:uid="{8299D2FF-72BB-4FE4-AE1A-B076C5A4C648}"/>
    <cellStyle name="Comma 3 3 9 4 2 3 2" xfId="50800" xr:uid="{C8F3EDEA-EDBF-4A5C-A9EF-2121FBA72770}"/>
    <cellStyle name="Comma 3 3 9 4 2 3 3" xfId="37410" xr:uid="{5B677CD0-2C6C-4214-9612-7C4FA7A74849}"/>
    <cellStyle name="Comma 3 3 9 4 2 3 4" xfId="26645" xr:uid="{9C150364-0B72-4E38-B401-A8575709049C}"/>
    <cellStyle name="Comma 3 3 9 4 2 4" xfId="9835" xr:uid="{C65D87D9-DAEC-407A-8141-8C7F09B8A3BE}"/>
    <cellStyle name="Comma 3 3 9 4 2 4 2" xfId="53426" xr:uid="{4560FCF8-A7EB-4082-8220-636A417A5B73}"/>
    <cellStyle name="Comma 3 3 9 4 2 4 3" xfId="40036" xr:uid="{0F886F08-EFED-4307-8068-DEEDF3524D62}"/>
    <cellStyle name="Comma 3 3 9 4 2 5" xfId="12461" xr:uid="{C5DD71AC-2132-4744-915C-1EF47C5C57B0}"/>
    <cellStyle name="Comma 3 3 9 4 2 5 2" xfId="56051" xr:uid="{6C0888AD-FD5D-4B70-99EF-F44671BE77B4}"/>
    <cellStyle name="Comma 3 3 9 4 2 5 3" xfId="42661" xr:uid="{1338643D-8DC4-47D1-BE37-BC62AF481439}"/>
    <cellStyle name="Comma 3 3 9 4 2 6" xfId="15614" xr:uid="{0D43BDB6-ED86-4A9C-8E98-3DA71A6137A0}"/>
    <cellStyle name="Comma 3 3 9 4 2 6 2" xfId="45287" xr:uid="{080523E6-CA11-4325-9CB1-7665A8847C3D}"/>
    <cellStyle name="Comma 3 3 9 4 2 7" xfId="58677" xr:uid="{0D06007F-6CBE-4967-87A3-99F3FB860EFA}"/>
    <cellStyle name="Comma 3 3 9 4 2 8" xfId="61304" xr:uid="{D8C04C53-247B-4726-ABAC-AF15C1085FA3}"/>
    <cellStyle name="Comma 3 3 9 4 2 9" xfId="31897" xr:uid="{A99D119A-E39E-4B69-871C-0D7379943C9B}"/>
    <cellStyle name="Comma 3 3 9 4 3" xfId="5887" xr:uid="{49DAADA4-BA79-4CBA-BB88-2E6E1E2BEFCD}"/>
    <cellStyle name="Comma 3 3 9 4 3 2" xfId="17445" xr:uid="{B06807A5-2660-4DCD-B9BE-833499CC9250}"/>
    <cellStyle name="Comma 3 3 9 4 3 2 2" xfId="46852" xr:uid="{6A9AA509-1DF7-442B-B5FD-C23D74A51FF1}"/>
    <cellStyle name="Comma 3 3 9 4 3 2 3" xfId="27949" xr:uid="{730B300B-78CE-449C-8AD7-EE82661A892B}"/>
    <cellStyle name="Comma 3 3 9 4 3 3" xfId="33462" xr:uid="{665355C7-3288-4B56-9EDB-59CDB270F0BE}"/>
    <cellStyle name="Comma 3 3 9 4 3 4" xfId="22697" xr:uid="{0B87E296-2068-404F-97C9-66C07864B987}"/>
    <cellStyle name="Comma 3 3 9 4 4" xfId="3262" xr:uid="{0F3EF30A-AF41-4973-91FA-3E50287CD904}"/>
    <cellStyle name="Comma 3 3 9 4 4 2" xfId="49478" xr:uid="{58A632B4-064B-4B50-8B5F-C90C72AC25AF}"/>
    <cellStyle name="Comma 3 3 9 4 4 3" xfId="36088" xr:uid="{7C57E893-D467-484E-BE83-E889DA16B4D2}"/>
    <cellStyle name="Comma 3 3 9 4 4 4" xfId="25323" xr:uid="{A842DBF4-3774-48D5-BF3C-47A88FEB4F1D}"/>
    <cellStyle name="Comma 3 3 9 4 5" xfId="8513" xr:uid="{60D99654-82F1-4FD3-A0C0-08D149FE932F}"/>
    <cellStyle name="Comma 3 3 9 4 5 2" xfId="52104" xr:uid="{0F2C940D-D343-48C1-8E0B-81E6EC5923FA}"/>
    <cellStyle name="Comma 3 3 9 4 5 3" xfId="38714" xr:uid="{DB134212-2D33-40C6-B39A-A6F25759481A}"/>
    <cellStyle name="Comma 3 3 9 4 6" xfId="11139" xr:uid="{08BB637A-6D3D-46FB-BB57-A94CE40D0E07}"/>
    <cellStyle name="Comma 3 3 9 4 6 2" xfId="54729" xr:uid="{1EC95E64-1438-417B-88C5-0E9B9F2326FA}"/>
    <cellStyle name="Comma 3 3 9 4 6 3" xfId="41339" xr:uid="{CD4A28E3-AD77-4968-8058-AB975E76294B}"/>
    <cellStyle name="Comma 3 3 9 4 7" xfId="14292" xr:uid="{822C53C7-BC9F-4BD2-9533-2D09F7E39A8E}"/>
    <cellStyle name="Comma 3 3 9 4 7 2" xfId="43965" xr:uid="{9CCC0871-76BE-41EF-A2D0-00B3D355B761}"/>
    <cellStyle name="Comma 3 3 9 4 8" xfId="57355" xr:uid="{8A92B26A-C69C-4538-B8A6-2C64B6193E45}"/>
    <cellStyle name="Comma 3 3 9 4 9" xfId="59982" xr:uid="{0F3DBC85-8F55-4447-B1B0-615D4279A717}"/>
    <cellStyle name="Comma 3 3 9 5" xfId="894" xr:uid="{00000000-0005-0000-0000-0000C4010000}"/>
    <cellStyle name="Comma 3 3 9 5 10" xfId="30835" xr:uid="{86B20E61-CF04-4C92-B932-2BCA823BD6CC}"/>
    <cellStyle name="Comma 3 3 9 5 11" xfId="20331" xr:uid="{F6F49FC2-2F94-4C2A-987C-8837E25CAB3C}"/>
    <cellStyle name="Comma 3 3 9 5 2" xfId="2217" xr:uid="{4C47AFE0-6436-41E9-91EE-FBFDEF0EFEDA}"/>
    <cellStyle name="Comma 3 3 9 5 2 10" xfId="21653" xr:uid="{C1B3F2E8-27C9-4A93-BA9A-3FDEF6014E89}"/>
    <cellStyle name="Comma 3 3 9 5 2 2" xfId="7469" xr:uid="{0CEB52B4-A588-46C9-B598-863D7EAAF473}"/>
    <cellStyle name="Comma 3 3 9 5 2 2 2" xfId="19027" xr:uid="{83933247-449C-4441-A26E-59F75600379E}"/>
    <cellStyle name="Comma 3 3 9 5 2 2 2 2" xfId="48434" xr:uid="{98C3BF16-8C6B-45F5-86A8-840EE4CC7771}"/>
    <cellStyle name="Comma 3 3 9 5 2 2 2 3" xfId="29531" xr:uid="{7E6D6359-2F15-47A4-8B9C-89B294700A16}"/>
    <cellStyle name="Comma 3 3 9 5 2 2 3" xfId="35044" xr:uid="{66565866-9088-44C3-8919-4264C5D8F599}"/>
    <cellStyle name="Comma 3 3 9 5 2 2 4" xfId="24279" xr:uid="{6599F646-A067-41EC-BCFB-12D7588200A3}"/>
    <cellStyle name="Comma 3 3 9 5 2 3" xfId="4844" xr:uid="{568A9154-8BFD-4961-8241-24DA942070F5}"/>
    <cellStyle name="Comma 3 3 9 5 2 3 2" xfId="51060" xr:uid="{98EF4738-3E75-4DAE-93F3-109F235EC3B9}"/>
    <cellStyle name="Comma 3 3 9 5 2 3 3" xfId="37670" xr:uid="{C9FBD138-64D1-440D-A8ED-A9CEBEEF11C0}"/>
    <cellStyle name="Comma 3 3 9 5 2 3 4" xfId="26905" xr:uid="{B3731962-8D91-4ED9-99E6-354B3043FB0A}"/>
    <cellStyle name="Comma 3 3 9 5 2 4" xfId="10095" xr:uid="{D58A53D7-C352-419F-98F3-EB952D3B4238}"/>
    <cellStyle name="Comma 3 3 9 5 2 4 2" xfId="53686" xr:uid="{0FCEC0CC-37BC-4E7D-B35D-B6922F4068B8}"/>
    <cellStyle name="Comma 3 3 9 5 2 4 3" xfId="40296" xr:uid="{C3EBB0EF-51FE-49E0-8F9E-ECC11B0FCBEE}"/>
    <cellStyle name="Comma 3 3 9 5 2 5" xfId="12721" xr:uid="{FF81E5B8-151D-45BF-8512-00CA54DF9933}"/>
    <cellStyle name="Comma 3 3 9 5 2 5 2" xfId="56311" xr:uid="{3758D871-B9BA-4429-8C6A-6A2E1C08FED4}"/>
    <cellStyle name="Comma 3 3 9 5 2 5 3" xfId="42921" xr:uid="{83B13198-C34E-474C-9306-3C332DE955AE}"/>
    <cellStyle name="Comma 3 3 9 5 2 6" xfId="15874" xr:uid="{BA490438-D412-4ED9-B884-0F0F65BC495C}"/>
    <cellStyle name="Comma 3 3 9 5 2 6 2" xfId="45547" xr:uid="{39CC499F-15DF-4792-817B-0A72F71FB9A0}"/>
    <cellStyle name="Comma 3 3 9 5 2 7" xfId="58937" xr:uid="{2F0DA0C3-7B43-4637-9CA3-F206AAB981F7}"/>
    <cellStyle name="Comma 3 3 9 5 2 8" xfId="61564" xr:uid="{0F029791-1BA1-4FAA-BCBF-F5537527A2B4}"/>
    <cellStyle name="Comma 3 3 9 5 2 9" xfId="32157" xr:uid="{38C30CF6-6FF2-46D6-9DD3-42DA8F5753A2}"/>
    <cellStyle name="Comma 3 3 9 5 3" xfId="6147" xr:uid="{DFE7D751-6574-43D4-8911-B01C9C76345E}"/>
    <cellStyle name="Comma 3 3 9 5 3 2" xfId="17705" xr:uid="{22226044-C2BE-4370-A89C-C2C62B3C6092}"/>
    <cellStyle name="Comma 3 3 9 5 3 2 2" xfId="47112" xr:uid="{A55A0742-8FEB-4424-8937-BD49771EBE41}"/>
    <cellStyle name="Comma 3 3 9 5 3 2 3" xfId="28209" xr:uid="{8D39C36C-3004-4672-9FF5-667F4D6207E6}"/>
    <cellStyle name="Comma 3 3 9 5 3 3" xfId="33722" xr:uid="{BB0A070C-B6B5-48CB-9F1E-6B3C74DEA428}"/>
    <cellStyle name="Comma 3 3 9 5 3 4" xfId="22957" xr:uid="{860F53E7-2D7C-4124-917A-CB69EE4FB79C}"/>
    <cellStyle name="Comma 3 3 9 5 4" xfId="3522" xr:uid="{D511EFC8-B8EC-4211-B8E9-3FB67E0C9941}"/>
    <cellStyle name="Comma 3 3 9 5 4 2" xfId="49738" xr:uid="{BF2F8322-5727-4795-854F-B055B6150B7E}"/>
    <cellStyle name="Comma 3 3 9 5 4 3" xfId="36348" xr:uid="{E082CDE8-52EE-4463-88CE-623C2B28A134}"/>
    <cellStyle name="Comma 3 3 9 5 4 4" xfId="25583" xr:uid="{F72885E0-280D-4276-87D8-7D66BD197F41}"/>
    <cellStyle name="Comma 3 3 9 5 5" xfId="8773" xr:uid="{AFEEEFAE-E037-480E-A727-70C34AEDB8C7}"/>
    <cellStyle name="Comma 3 3 9 5 5 2" xfId="52364" xr:uid="{8A21DAF3-5D0C-48AA-8448-201303000D06}"/>
    <cellStyle name="Comma 3 3 9 5 5 3" xfId="38974" xr:uid="{DDC89B66-2D94-48A4-BE1C-527AF58E0FAD}"/>
    <cellStyle name="Comma 3 3 9 5 6" xfId="11399" xr:uid="{17374CD1-7708-4D42-B9C4-2CE49A10C495}"/>
    <cellStyle name="Comma 3 3 9 5 6 2" xfId="54989" xr:uid="{19F1DB9C-6636-41CB-90B0-F98EFC7D851E}"/>
    <cellStyle name="Comma 3 3 9 5 6 3" xfId="41599" xr:uid="{7E8AD8A7-F08D-4F2A-8E5D-3337BA8B962C}"/>
    <cellStyle name="Comma 3 3 9 5 7" xfId="14552" xr:uid="{822D734D-B42C-49F1-BE77-E011F7050CD0}"/>
    <cellStyle name="Comma 3 3 9 5 7 2" xfId="44225" xr:uid="{03C4A699-6B5D-4C49-91D0-F9E4A6667F45}"/>
    <cellStyle name="Comma 3 3 9 5 8" xfId="57615" xr:uid="{C87C7B4B-07C6-4227-917F-0F2BABE35D02}"/>
    <cellStyle name="Comma 3 3 9 5 9" xfId="60242" xr:uid="{2CDA31F9-0EDB-4E5C-9166-EE22A187FCCD}"/>
    <cellStyle name="Comma 3 3 9 6" xfId="1174" xr:uid="{57608630-6D6B-412E-9E3C-A2B2D6233672}"/>
    <cellStyle name="Comma 3 3 9 6 10" xfId="20611" xr:uid="{1CAA0489-7E0D-446D-B097-3FB2622F3137}"/>
    <cellStyle name="Comma 3 3 9 6 2" xfId="6427" xr:uid="{B68877B9-EFC3-4335-B03A-AD028D946D23}"/>
    <cellStyle name="Comma 3 3 9 6 2 2" xfId="17985" xr:uid="{F948533E-11F2-4192-841A-F19DFEFF6413}"/>
    <cellStyle name="Comma 3 3 9 6 2 2 2" xfId="47392" xr:uid="{8E8FB4F0-BFC0-42FC-B738-0F8E670C5AB9}"/>
    <cellStyle name="Comma 3 3 9 6 2 2 3" xfId="28489" xr:uid="{B67DCB36-94B3-472B-B320-04663B11FD2F}"/>
    <cellStyle name="Comma 3 3 9 6 2 3" xfId="34002" xr:uid="{286B6435-B5D6-4D36-AA40-ECD1BF79CE97}"/>
    <cellStyle name="Comma 3 3 9 6 2 4" xfId="23237" xr:uid="{49AD8572-88BF-48A8-A999-2EE4A296F503}"/>
    <cellStyle name="Comma 3 3 9 6 3" xfId="3802" xr:uid="{34B65D13-7010-488D-8B52-BAF75566A489}"/>
    <cellStyle name="Comma 3 3 9 6 3 2" xfId="50018" xr:uid="{661C4381-2BD8-4F81-A632-CF99F02E009E}"/>
    <cellStyle name="Comma 3 3 9 6 3 3" xfId="36628" xr:uid="{D8DDE5DA-B109-4B4F-AE45-66137B6A1A00}"/>
    <cellStyle name="Comma 3 3 9 6 3 4" xfId="25863" xr:uid="{3D05AE3C-E4C0-47D7-AC91-B7491C521A2E}"/>
    <cellStyle name="Comma 3 3 9 6 4" xfId="9053" xr:uid="{EC4C5C50-5B8E-44AF-AB14-36403FDA9834}"/>
    <cellStyle name="Comma 3 3 9 6 4 2" xfId="52644" xr:uid="{AE364CE7-4EC8-466B-9775-C6390DE5700C}"/>
    <cellStyle name="Comma 3 3 9 6 4 3" xfId="39254" xr:uid="{95DB4D4E-C920-470F-89B3-D8FF606B2850}"/>
    <cellStyle name="Comma 3 3 9 6 5" xfId="11679" xr:uid="{9420FC41-0CD1-4B86-86B1-FB06715258AF}"/>
    <cellStyle name="Comma 3 3 9 6 5 2" xfId="55269" xr:uid="{617F1B70-EC0F-481F-A9FC-5B2BA8C6DA9C}"/>
    <cellStyle name="Comma 3 3 9 6 5 3" xfId="41879" xr:uid="{47ED0434-66BE-447A-B6B0-0D60C46F21BE}"/>
    <cellStyle name="Comma 3 3 9 6 6" xfId="14832" xr:uid="{46529B5F-AF7D-448F-A661-67B4D434E1A8}"/>
    <cellStyle name="Comma 3 3 9 6 6 2" xfId="44505" xr:uid="{69B44353-BF6C-42F9-9514-E9C64B40DC43}"/>
    <cellStyle name="Comma 3 3 9 6 7" xfId="57895" xr:uid="{BB0C2901-59DC-4A15-A5AB-BC6223024878}"/>
    <cellStyle name="Comma 3 3 9 6 8" xfId="60522" xr:uid="{C075D311-2C76-41F2-9903-7274F790C396}"/>
    <cellStyle name="Comma 3 3 9 6 9" xfId="31115" xr:uid="{17613000-580B-42DB-A6A5-20C093C9CDDF}"/>
    <cellStyle name="Comma 3 3 9 7" xfId="1437" xr:uid="{1566700F-C3B1-415D-9B74-F864FAB4DCD7}"/>
    <cellStyle name="Comma 3 3 9 7 10" xfId="20873" xr:uid="{F8143272-27E2-4427-91C7-242AF9F4D146}"/>
    <cellStyle name="Comma 3 3 9 7 2" xfId="6689" xr:uid="{E47696E7-7C97-451A-A84D-CCBDE19FE959}"/>
    <cellStyle name="Comma 3 3 9 7 2 2" xfId="18247" xr:uid="{8BA34729-2C6B-490F-9E53-07B49DAE31DA}"/>
    <cellStyle name="Comma 3 3 9 7 2 2 2" xfId="47654" xr:uid="{7723339B-2E9B-4716-8E92-7949975190C3}"/>
    <cellStyle name="Comma 3 3 9 7 2 2 3" xfId="28751" xr:uid="{FB63C8AE-7287-4E30-A5F7-063A8527D43B}"/>
    <cellStyle name="Comma 3 3 9 7 2 3" xfId="34264" xr:uid="{688B22E1-A499-4734-ABE3-56ED12692599}"/>
    <cellStyle name="Comma 3 3 9 7 2 4" xfId="23499" xr:uid="{11A487B5-60DA-4C9D-8258-AFACA0934ADA}"/>
    <cellStyle name="Comma 3 3 9 7 3" xfId="4064" xr:uid="{2F58A7A4-60B3-4CB6-AACC-E7681B733F1A}"/>
    <cellStyle name="Comma 3 3 9 7 3 2" xfId="50280" xr:uid="{F61533B6-D6DB-4118-AA50-ABBCAD4BE821}"/>
    <cellStyle name="Comma 3 3 9 7 3 3" xfId="36890" xr:uid="{E482307A-A963-4E23-9EEB-538D4C7E0A04}"/>
    <cellStyle name="Comma 3 3 9 7 3 4" xfId="26125" xr:uid="{1120D6CE-1BD9-43D1-828B-D922A5FC10D0}"/>
    <cellStyle name="Comma 3 3 9 7 4" xfId="9315" xr:uid="{CB2EF0A1-C5EB-4DAB-914C-AA1D64B9B58E}"/>
    <cellStyle name="Comma 3 3 9 7 4 2" xfId="52906" xr:uid="{739B9C3A-8E40-4AF8-B225-4143B056D2A2}"/>
    <cellStyle name="Comma 3 3 9 7 4 3" xfId="39516" xr:uid="{6DAB3731-6507-4D97-84F2-B3D676ABCB2E}"/>
    <cellStyle name="Comma 3 3 9 7 5" xfId="11941" xr:uid="{CEDA71D3-5981-44E3-92B4-31A477EF3463}"/>
    <cellStyle name="Comma 3 3 9 7 5 2" xfId="55531" xr:uid="{D3162311-8C17-4893-B66E-F2C839B04838}"/>
    <cellStyle name="Comma 3 3 9 7 5 3" xfId="42141" xr:uid="{AFCC2F06-3E26-4784-A31D-4EF5D8D60BE5}"/>
    <cellStyle name="Comma 3 3 9 7 6" xfId="15094" xr:uid="{23EA9856-B05D-4E6E-A479-0086BEC7D5F1}"/>
    <cellStyle name="Comma 3 3 9 7 6 2" xfId="44767" xr:uid="{5844C51D-8514-42BE-B019-AE425349B917}"/>
    <cellStyle name="Comma 3 3 9 7 7" xfId="58157" xr:uid="{4EE2A54C-E9B4-41B9-90D2-EE7D80147809}"/>
    <cellStyle name="Comma 3 3 9 7 8" xfId="60784" xr:uid="{49C62354-63AF-4B59-BD54-B91236DC02F9}"/>
    <cellStyle name="Comma 3 3 9 7 9" xfId="31377" xr:uid="{716DA196-D71F-4F40-9032-C8E62E91F82A}"/>
    <cellStyle name="Comma 3 3 9 8" xfId="2480" xr:uid="{8B42A0A3-9C63-4A41-AB33-B70C2572D7C3}"/>
    <cellStyle name="Comma 3 3 9 8 10" xfId="21915" xr:uid="{B5E664BA-BCE7-42F1-9B41-B9F09743C92F}"/>
    <cellStyle name="Comma 3 3 9 8 2" xfId="7731" xr:uid="{4AA0AE5E-5130-4A7C-9053-219671058F16}"/>
    <cellStyle name="Comma 3 3 9 8 2 2" xfId="19289" xr:uid="{34F59163-BE29-43BD-B69D-1C3535CD5FD1}"/>
    <cellStyle name="Comma 3 3 9 8 2 2 2" xfId="48696" xr:uid="{8D32D2A7-2EA9-4986-91B5-AAA47C41A8ED}"/>
    <cellStyle name="Comma 3 3 9 8 2 2 3" xfId="29793" xr:uid="{DA560FF8-3EF5-4257-AAAA-13A5F72E5637}"/>
    <cellStyle name="Comma 3 3 9 8 2 3" xfId="35306" xr:uid="{1CF910FF-0871-4D33-B37E-37B1B27FC7A4}"/>
    <cellStyle name="Comma 3 3 9 8 2 4" xfId="24541" xr:uid="{D4F13A35-6CA8-4AE6-AEA5-B9EC17F8728D}"/>
    <cellStyle name="Comma 3 3 9 8 3" xfId="5106" xr:uid="{791EB167-B2DF-4527-B2BD-9577105AD541}"/>
    <cellStyle name="Comma 3 3 9 8 3 2" xfId="51322" xr:uid="{7EBE3D71-5F68-4B09-A3C5-5F8C9E9B534A}"/>
    <cellStyle name="Comma 3 3 9 8 3 3" xfId="37932" xr:uid="{D71DEA08-7378-4328-88F7-004775D84CBB}"/>
    <cellStyle name="Comma 3 3 9 8 3 4" xfId="27167" xr:uid="{67604672-C16C-4D52-ABBB-7110831C6A02}"/>
    <cellStyle name="Comma 3 3 9 8 4" xfId="10357" xr:uid="{066FD178-F85D-4AA8-AE2F-458A5A88B359}"/>
    <cellStyle name="Comma 3 3 9 8 4 2" xfId="53948" xr:uid="{7B4F12E4-CE72-41D2-A84F-FA6A897704FE}"/>
    <cellStyle name="Comma 3 3 9 8 4 3" xfId="40558" xr:uid="{4E8903A6-038C-4D7B-AB68-96AA5F32A382}"/>
    <cellStyle name="Comma 3 3 9 8 5" xfId="12983" xr:uid="{423031E2-7C91-4247-B1EF-BB1D7B835368}"/>
    <cellStyle name="Comma 3 3 9 8 5 2" xfId="56573" xr:uid="{BFC131C6-918D-4271-9290-8DA50ADD371F}"/>
    <cellStyle name="Comma 3 3 9 8 5 3" xfId="43183" xr:uid="{C77C009E-4FFA-4E85-8979-9F9DB75F1C7F}"/>
    <cellStyle name="Comma 3 3 9 8 6" xfId="16136" xr:uid="{486E76DA-0FC2-40FA-AA1A-400B7EFC283D}"/>
    <cellStyle name="Comma 3 3 9 8 6 2" xfId="45809" xr:uid="{C7492D48-8914-44C9-8273-EB942612166A}"/>
    <cellStyle name="Comma 3 3 9 8 7" xfId="59199" xr:uid="{5827366F-C401-4F96-83BF-115E4134FD7F}"/>
    <cellStyle name="Comma 3 3 9 8 8" xfId="61826" xr:uid="{C255E8EB-D935-4810-831B-0ED9629EA9FE}"/>
    <cellStyle name="Comma 3 3 9 8 9" xfId="32419" xr:uid="{31ED7CB4-21F4-4C18-A6AE-05E2A4E2DC81}"/>
    <cellStyle name="Comma 3 3 9 9" xfId="5367" xr:uid="{C76DA9AB-68A1-4CDA-85AA-3F18ED49B9DF}"/>
    <cellStyle name="Comma 3 3 9 9 2" xfId="16925" xr:uid="{38B78494-26FF-4090-BD7C-5D9E0DCFE735}"/>
    <cellStyle name="Comma 3 3 9 9 2 2" xfId="46071" xr:uid="{7D5A4205-CEB2-48BA-B7EF-62FD19996784}"/>
    <cellStyle name="Comma 3 3 9 9 2 3" xfId="27429" xr:uid="{47C7B563-08A9-4238-90EF-7AB615246772}"/>
    <cellStyle name="Comma 3 3 9 9 3" xfId="13772" xr:uid="{6EB5FE98-5099-4DC3-BC16-3642D3BA1235}"/>
    <cellStyle name="Comma 3 3 9 9 3 2" xfId="32681" xr:uid="{D5BB31AF-527C-4D21-91DF-2C05B759B3CD}"/>
    <cellStyle name="Comma 3 3 9 9 4" xfId="22177" xr:uid="{2E6E4371-D544-4DBE-AB71-44C1AB0218FC}"/>
    <cellStyle name="Comma 3 30" xfId="43361" xr:uid="{CFAE02EA-534C-4AC4-BF95-7A81CA09F9BF}"/>
    <cellStyle name="Comma 3 31" xfId="56751" xr:uid="{A36C30A7-ED91-4A86-BE37-233C0ED65F39}"/>
    <cellStyle name="Comma 3 32" xfId="59378" xr:uid="{325A7F51-B27A-47E7-BE25-CAB9DB0F1A71}"/>
    <cellStyle name="Comma 3 33" xfId="29972" xr:uid="{859D090D-7649-4F09-82E0-82F9BDA59FCA}"/>
    <cellStyle name="Comma 3 34" xfId="19468" xr:uid="{99B19668-DED0-4EA5-BC58-6FA9E5441761}"/>
    <cellStyle name="Comma 3 4" xfId="26" xr:uid="{00000000-0005-0000-0000-0000C5010000}"/>
    <cellStyle name="Comma 3 4 10" xfId="133" xr:uid="{00000000-0005-0000-0000-0000C6010000}"/>
    <cellStyle name="Comma 3 4 10 10" xfId="2762" xr:uid="{1E1D0303-8585-4180-B895-0A71C19F8E4A}"/>
    <cellStyle name="Comma 3 4 10 10 2" xfId="16417" xr:uid="{23F6C794-A9BC-492F-96E4-78DB515D1087}"/>
    <cellStyle name="Comma 3 4 10 10 2 2" xfId="46352" xr:uid="{28C60DED-BCBA-4588-923E-B8EF332F7079}"/>
    <cellStyle name="Comma 3 4 10 10 3" xfId="32962" xr:uid="{75A9DF2B-1E42-46FB-8C6A-D005E4DAD560}"/>
    <cellStyle name="Comma 3 4 10 10 4" xfId="24823" xr:uid="{E745AD8E-BC91-4086-8E00-758897B00197}"/>
    <cellStyle name="Comma 3 4 10 11" xfId="8013" xr:uid="{41459331-F46D-4D0F-B3EA-6BBABA1427C0}"/>
    <cellStyle name="Comma 3 4 10 11 2" xfId="48978" xr:uid="{5A833AF8-735A-4D6A-8F3D-0C56724F43BE}"/>
    <cellStyle name="Comma 3 4 10 11 3" xfId="35588" xr:uid="{FE5DEEB4-C253-4916-9FD9-C8716373928B}"/>
    <cellStyle name="Comma 3 4 10 12" xfId="10639" xr:uid="{3A15B3BD-2F3B-43A0-ACFC-C16BCE561DD3}"/>
    <cellStyle name="Comma 3 4 10 12 2" xfId="51604" xr:uid="{E82247FE-B32C-4E9F-910F-B1C7710FEC85}"/>
    <cellStyle name="Comma 3 4 10 12 3" xfId="38214" xr:uid="{E80B02E3-27F8-4535-A30E-ADA439E097CE}"/>
    <cellStyle name="Comma 3 4 10 13" xfId="13264" xr:uid="{0B376305-B59F-46A2-8E5A-15FA15BE8238}"/>
    <cellStyle name="Comma 3 4 10 13 2" xfId="54229" xr:uid="{201503C4-406A-43F9-8C97-72E22016F02A}"/>
    <cellStyle name="Comma 3 4 10 13 3" xfId="40839" xr:uid="{E24DC41B-33C0-4A29-B0D4-244D4FD85B8F}"/>
    <cellStyle name="Comma 3 4 10 14" xfId="43465" xr:uid="{76AF4828-BC4E-4909-B20A-A444F96CB3AA}"/>
    <cellStyle name="Comma 3 4 10 15" xfId="56855" xr:uid="{46C29046-70DB-4BC1-89F4-0223929F39B1}"/>
    <cellStyle name="Comma 3 4 10 16" xfId="59482" xr:uid="{3F2A3EBA-97C3-4E2C-97B1-E1A1355CE396}"/>
    <cellStyle name="Comma 3 4 10 17" xfId="30075" xr:uid="{17CA3579-2EE8-4A36-9ADB-97592D40D081}"/>
    <cellStyle name="Comma 3 4 10 18" xfId="19571" xr:uid="{691A2208-6DF2-4391-8E0D-EC072835DD1B}"/>
    <cellStyle name="Comma 3 4 10 2" xfId="271" xr:uid="{00000000-0005-0000-0000-0000C7010000}"/>
    <cellStyle name="Comma 3 4 10 2 10" xfId="8151" xr:uid="{D304131C-3362-4598-8BB1-D6098F491D55}"/>
    <cellStyle name="Comma 3 4 10 2 10 2" xfId="49116" xr:uid="{6089904E-D358-48F1-8FBA-994DCA60B253}"/>
    <cellStyle name="Comma 3 4 10 2 10 3" xfId="35726" xr:uid="{D4DD4C2E-C0AA-4CED-8040-F14AECF205C0}"/>
    <cellStyle name="Comma 3 4 10 2 11" xfId="10777" xr:uid="{9FC07EBC-277C-44FC-8BDE-DA3F9713C80C}"/>
    <cellStyle name="Comma 3 4 10 2 11 2" xfId="51742" xr:uid="{49F38BB0-EBD6-475E-9C48-BB28BA179DCA}"/>
    <cellStyle name="Comma 3 4 10 2 11 3" xfId="38352" xr:uid="{D8B07C3D-EC28-4D69-9DC9-235DB97BD465}"/>
    <cellStyle name="Comma 3 4 10 2 12" xfId="13402" xr:uid="{07BCF64D-77E5-4003-A785-E5CDA1535144}"/>
    <cellStyle name="Comma 3 4 10 2 12 2" xfId="54367" xr:uid="{B18DB6E3-61DE-4985-BE32-28EEAF753433}"/>
    <cellStyle name="Comma 3 4 10 2 12 3" xfId="40977" xr:uid="{84E96F89-EC59-4736-B51F-1C99AD4A1881}"/>
    <cellStyle name="Comma 3 4 10 2 13" xfId="43603" xr:uid="{9D41B418-BCAC-43C0-8D5F-F2156A355655}"/>
    <cellStyle name="Comma 3 4 10 2 14" xfId="56993" xr:uid="{B1DFB54C-2C12-4DDB-B7A3-E002DA963608}"/>
    <cellStyle name="Comma 3 4 10 2 15" xfId="59620" xr:uid="{31EC4225-6889-4869-A826-CCB9EEAE7A26}"/>
    <cellStyle name="Comma 3 4 10 2 16" xfId="30213" xr:uid="{7907440D-83CF-4BC3-8B34-538803F1884B}"/>
    <cellStyle name="Comma 3 4 10 2 17" xfId="19709" xr:uid="{47F26F3C-9D50-47A5-A067-767C168B560D}"/>
    <cellStyle name="Comma 3 4 10 2 2" xfId="532" xr:uid="{00000000-0005-0000-0000-0000C8010000}"/>
    <cellStyle name="Comma 3 4 10 2 2 10" xfId="30473" xr:uid="{C59DC2F7-525E-42F3-8AE3-9D38CDDC256F}"/>
    <cellStyle name="Comma 3 4 10 2 2 11" xfId="19969" xr:uid="{0D109D9F-0E28-4476-A06B-F5D705DC5216}"/>
    <cellStyle name="Comma 3 4 10 2 2 2" xfId="1855" xr:uid="{F5CE6DAE-1F9A-4CD0-A6C7-9E8489407FD1}"/>
    <cellStyle name="Comma 3 4 10 2 2 2 10" xfId="21291" xr:uid="{0E9E5401-3C8B-4BBA-81FD-4F68FC4043F3}"/>
    <cellStyle name="Comma 3 4 10 2 2 2 2" xfId="7107" xr:uid="{06B70085-7FD6-45C5-8843-72F124A12CD4}"/>
    <cellStyle name="Comma 3 4 10 2 2 2 2 2" xfId="18665" xr:uid="{2F55F68C-7A17-4BE5-850C-96B022F6BFE9}"/>
    <cellStyle name="Comma 3 4 10 2 2 2 2 2 2" xfId="48072" xr:uid="{22063F67-AC96-4DDF-B2DD-982E7D17C519}"/>
    <cellStyle name="Comma 3 4 10 2 2 2 2 2 3" xfId="29169" xr:uid="{748CD811-7B71-4928-A24C-B0B58838C976}"/>
    <cellStyle name="Comma 3 4 10 2 2 2 2 3" xfId="34682" xr:uid="{B0922D1F-8662-41A4-92D9-C521CE883E48}"/>
    <cellStyle name="Comma 3 4 10 2 2 2 2 4" xfId="23917" xr:uid="{04D64713-03F6-4722-BF63-6C0ED14E9902}"/>
    <cellStyle name="Comma 3 4 10 2 2 2 3" xfId="4482" xr:uid="{956075E1-F9DE-423F-B5A2-0983C3B9054A}"/>
    <cellStyle name="Comma 3 4 10 2 2 2 3 2" xfId="50698" xr:uid="{700BEF2D-838A-4BD7-8411-7B32EE7E430B}"/>
    <cellStyle name="Comma 3 4 10 2 2 2 3 3" xfId="37308" xr:uid="{4C26F56D-AC39-48DB-8D50-CB2BF68B818A}"/>
    <cellStyle name="Comma 3 4 10 2 2 2 3 4" xfId="26543" xr:uid="{10A22C33-0582-47A3-B710-B2773EDDD058}"/>
    <cellStyle name="Comma 3 4 10 2 2 2 4" xfId="9733" xr:uid="{F0B361BD-34D3-4A51-9705-A4BD210C2B3B}"/>
    <cellStyle name="Comma 3 4 10 2 2 2 4 2" xfId="53324" xr:uid="{0717F1F9-6B59-4E2F-80EB-7DC699B914B9}"/>
    <cellStyle name="Comma 3 4 10 2 2 2 4 3" xfId="39934" xr:uid="{56E941CA-5824-46CB-98CB-0411EFE7B9D4}"/>
    <cellStyle name="Comma 3 4 10 2 2 2 5" xfId="12359" xr:uid="{651DEE6C-5D89-452B-8A37-86966E1D8BC1}"/>
    <cellStyle name="Comma 3 4 10 2 2 2 5 2" xfId="55949" xr:uid="{9D38CCDF-E4AB-480A-893F-AD04C353B35B}"/>
    <cellStyle name="Comma 3 4 10 2 2 2 5 3" xfId="42559" xr:uid="{20621B38-BA34-4A5A-B83A-839C64BE4110}"/>
    <cellStyle name="Comma 3 4 10 2 2 2 6" xfId="15512" xr:uid="{4E3A10B8-19EF-4522-BF72-A6C93F8191A4}"/>
    <cellStyle name="Comma 3 4 10 2 2 2 6 2" xfId="45185" xr:uid="{8E782CC2-0F2C-487D-99A8-5ED7FECACC62}"/>
    <cellStyle name="Comma 3 4 10 2 2 2 7" xfId="58575" xr:uid="{C38041C9-1867-4BE6-9612-336CEBE52E15}"/>
    <cellStyle name="Comma 3 4 10 2 2 2 8" xfId="61202" xr:uid="{55AA2D09-4516-403B-9C22-B3DCFEE0F3C6}"/>
    <cellStyle name="Comma 3 4 10 2 2 2 9" xfId="31795" xr:uid="{E7BA8C44-848C-4F67-AFB2-C8A846CAFC2B}"/>
    <cellStyle name="Comma 3 4 10 2 2 3" xfId="5785" xr:uid="{AC1AC78C-8289-4FDF-8962-9F17CAE21A2A}"/>
    <cellStyle name="Comma 3 4 10 2 2 3 2" xfId="17343" xr:uid="{100022CE-82A5-4725-BD80-1808EC30BB3E}"/>
    <cellStyle name="Comma 3 4 10 2 2 3 2 2" xfId="46750" xr:uid="{0FC9FF87-B081-4644-B53E-24EEFBC8D3D2}"/>
    <cellStyle name="Comma 3 4 10 2 2 3 2 3" xfId="27847" xr:uid="{0E6BDA6F-4E9E-4B16-BE86-4012D9733F86}"/>
    <cellStyle name="Comma 3 4 10 2 2 3 3" xfId="14190" xr:uid="{3F06310F-0691-4145-BA88-A009BED72C6F}"/>
    <cellStyle name="Comma 3 4 10 2 2 3 3 2" xfId="33360" xr:uid="{E85EF7E4-4B1F-4E70-963F-EEF7EEF6DF30}"/>
    <cellStyle name="Comma 3 4 10 2 2 3 4" xfId="22595" xr:uid="{02731472-A43E-4366-8017-5F1E788332EB}"/>
    <cellStyle name="Comma 3 4 10 2 2 4" xfId="3160" xr:uid="{DF84BDE9-99DF-4236-924A-6D45EE993E7F}"/>
    <cellStyle name="Comma 3 4 10 2 2 4 2" xfId="16815" xr:uid="{8769D273-2150-4691-B002-3DA38581736B}"/>
    <cellStyle name="Comma 3 4 10 2 2 4 2 2" xfId="49376" xr:uid="{0F078922-603D-4845-8D89-DDA2DF066667}"/>
    <cellStyle name="Comma 3 4 10 2 2 4 3" xfId="35986" xr:uid="{B0DA617A-AF49-4F10-A6F8-4B038CD0CB51}"/>
    <cellStyle name="Comma 3 4 10 2 2 4 4" xfId="25221" xr:uid="{BCCF2A39-1676-4133-BF76-23CF6D57E4CF}"/>
    <cellStyle name="Comma 3 4 10 2 2 5" xfId="8411" xr:uid="{759DA493-333B-46E1-83DE-8761A3B46A50}"/>
    <cellStyle name="Comma 3 4 10 2 2 5 2" xfId="52002" xr:uid="{F74E5089-6735-451A-B7E6-A35A2345E352}"/>
    <cellStyle name="Comma 3 4 10 2 2 5 3" xfId="38612" xr:uid="{6DC17673-FE9F-405E-A858-E15B0E6FD741}"/>
    <cellStyle name="Comma 3 4 10 2 2 6" xfId="11037" xr:uid="{C57DF32A-418C-4214-8D05-1C79589A1E2F}"/>
    <cellStyle name="Comma 3 4 10 2 2 6 2" xfId="54627" xr:uid="{75473206-37B3-4659-836D-6315998C0B17}"/>
    <cellStyle name="Comma 3 4 10 2 2 6 3" xfId="41237" xr:uid="{423621F4-E7B9-48F4-8868-5F0E6584444B}"/>
    <cellStyle name="Comma 3 4 10 2 2 7" xfId="13662" xr:uid="{18F589B3-D72E-4E49-9967-36B6FDE49B59}"/>
    <cellStyle name="Comma 3 4 10 2 2 7 2" xfId="43863" xr:uid="{2CD7F8A2-1F81-4886-BA59-D2564DEE4590}"/>
    <cellStyle name="Comma 3 4 10 2 2 8" xfId="57253" xr:uid="{766691DA-6C8F-4D6F-8BC6-DE8365197F9A}"/>
    <cellStyle name="Comma 3 4 10 2 2 9" xfId="59880" xr:uid="{FA7A1601-0B57-4FB0-8AA4-4B387F7BA9F2}"/>
    <cellStyle name="Comma 3 4 10 2 3" xfId="792" xr:uid="{00000000-0005-0000-0000-0000C9010000}"/>
    <cellStyle name="Comma 3 4 10 2 3 10" xfId="30733" xr:uid="{C91CC335-E172-4018-B760-97508F55B9B9}"/>
    <cellStyle name="Comma 3 4 10 2 3 11" xfId="20229" xr:uid="{7C1B422B-F6D5-4C65-A37C-CB3ADBF7A4D9}"/>
    <cellStyle name="Comma 3 4 10 2 3 2" xfId="2115" xr:uid="{A7A5A2F0-625E-4AB3-96ED-1288C416B861}"/>
    <cellStyle name="Comma 3 4 10 2 3 2 10" xfId="21551" xr:uid="{76D54A65-A731-4CAC-A1BA-32D1803EECC9}"/>
    <cellStyle name="Comma 3 4 10 2 3 2 2" xfId="7367" xr:uid="{4EF27ABC-728C-43C9-9D3B-B59198D228F9}"/>
    <cellStyle name="Comma 3 4 10 2 3 2 2 2" xfId="18925" xr:uid="{D44391CF-0D1C-4A8A-886F-98C3D069859D}"/>
    <cellStyle name="Comma 3 4 10 2 3 2 2 2 2" xfId="48332" xr:uid="{C2E70E6F-90EF-443F-8890-8C780C2F738E}"/>
    <cellStyle name="Comma 3 4 10 2 3 2 2 2 3" xfId="29429" xr:uid="{F41C2932-B1E6-4F1F-862D-A4B224B1592A}"/>
    <cellStyle name="Comma 3 4 10 2 3 2 2 3" xfId="34942" xr:uid="{33C0BA18-7527-4EA9-874B-C67AA564F23B}"/>
    <cellStyle name="Comma 3 4 10 2 3 2 2 4" xfId="24177" xr:uid="{D4F5CEDA-B39C-4149-8E1E-AEBACC9468B9}"/>
    <cellStyle name="Comma 3 4 10 2 3 2 3" xfId="4742" xr:uid="{5075230E-8794-4C03-A699-51226C0264A0}"/>
    <cellStyle name="Comma 3 4 10 2 3 2 3 2" xfId="50958" xr:uid="{F9D85C60-4FFD-43B5-A8D4-FF3E5C10850C}"/>
    <cellStyle name="Comma 3 4 10 2 3 2 3 3" xfId="37568" xr:uid="{E286BF95-24B9-459B-AC8A-F2760D30D9D9}"/>
    <cellStyle name="Comma 3 4 10 2 3 2 3 4" xfId="26803" xr:uid="{DE8B3968-8F64-47ED-B3CE-5975915B9F08}"/>
    <cellStyle name="Comma 3 4 10 2 3 2 4" xfId="9993" xr:uid="{E71A0600-0482-495E-AA53-3065F1799614}"/>
    <cellStyle name="Comma 3 4 10 2 3 2 4 2" xfId="53584" xr:uid="{D3D860B3-D2B2-49B3-A4CD-7A18A89C560B}"/>
    <cellStyle name="Comma 3 4 10 2 3 2 4 3" xfId="40194" xr:uid="{5A773983-3D6B-48A5-B36E-F21E382C303E}"/>
    <cellStyle name="Comma 3 4 10 2 3 2 5" xfId="12619" xr:uid="{E00E3673-33B9-4E05-88A6-258FDBBDAE74}"/>
    <cellStyle name="Comma 3 4 10 2 3 2 5 2" xfId="56209" xr:uid="{4104CA9F-042C-43DB-A459-776291FEE7F5}"/>
    <cellStyle name="Comma 3 4 10 2 3 2 5 3" xfId="42819" xr:uid="{D5267E1F-03D9-4FCF-9669-B7930CA48E8D}"/>
    <cellStyle name="Comma 3 4 10 2 3 2 6" xfId="15772" xr:uid="{2133A692-A518-41B3-A409-543A20DCC888}"/>
    <cellStyle name="Comma 3 4 10 2 3 2 6 2" xfId="45445" xr:uid="{9B6DCA06-EC51-4637-AA09-78E315605313}"/>
    <cellStyle name="Comma 3 4 10 2 3 2 7" xfId="58835" xr:uid="{1E825BD6-FE3F-4D4A-A07D-BFF078ECC09D}"/>
    <cellStyle name="Comma 3 4 10 2 3 2 8" xfId="61462" xr:uid="{0B5B5BFA-AB33-4DDF-967E-C6465C328FF6}"/>
    <cellStyle name="Comma 3 4 10 2 3 2 9" xfId="32055" xr:uid="{364F995F-A707-49AE-8ACD-6675CE4D1E81}"/>
    <cellStyle name="Comma 3 4 10 2 3 3" xfId="6045" xr:uid="{A472E8BF-0694-4E2B-89EF-DBCB091F6FA6}"/>
    <cellStyle name="Comma 3 4 10 2 3 3 2" xfId="17603" xr:uid="{F799C58C-AF0B-4B70-A28E-D97AF8B06BAD}"/>
    <cellStyle name="Comma 3 4 10 2 3 3 2 2" xfId="47010" xr:uid="{61F68ABF-A470-4F76-8F1F-C65D938A6F0C}"/>
    <cellStyle name="Comma 3 4 10 2 3 3 2 3" xfId="28107" xr:uid="{02AEF37A-3E8C-49FD-A3EC-7972886AF449}"/>
    <cellStyle name="Comma 3 4 10 2 3 3 3" xfId="33620" xr:uid="{B57282B1-4281-442F-B5A6-BCB92CE84284}"/>
    <cellStyle name="Comma 3 4 10 2 3 3 4" xfId="22855" xr:uid="{B9897EDB-2279-4F09-9034-59D3C45E089D}"/>
    <cellStyle name="Comma 3 4 10 2 3 4" xfId="3420" xr:uid="{C41753BD-78D5-407E-B0EB-58D215E4927A}"/>
    <cellStyle name="Comma 3 4 10 2 3 4 2" xfId="49636" xr:uid="{149F95B8-1B38-4684-98ED-E4F0B69A9EBA}"/>
    <cellStyle name="Comma 3 4 10 2 3 4 3" xfId="36246" xr:uid="{33F34F19-BEFF-4CA3-9A14-22AB6A051CBF}"/>
    <cellStyle name="Comma 3 4 10 2 3 4 4" xfId="25481" xr:uid="{9B88B5EF-5DB6-4F2A-85CC-562C5F1AF3D2}"/>
    <cellStyle name="Comma 3 4 10 2 3 5" xfId="8671" xr:uid="{88DA0CF2-17B2-4343-887F-4AB2215AC5FA}"/>
    <cellStyle name="Comma 3 4 10 2 3 5 2" xfId="52262" xr:uid="{A373993F-5C7D-4460-87D8-6D524014696D}"/>
    <cellStyle name="Comma 3 4 10 2 3 5 3" xfId="38872" xr:uid="{14DB83D9-91B2-4687-89C3-A9716FA0D6AF}"/>
    <cellStyle name="Comma 3 4 10 2 3 6" xfId="11297" xr:uid="{88B2BC5C-850E-4F3C-A0AF-95A314B60ADA}"/>
    <cellStyle name="Comma 3 4 10 2 3 6 2" xfId="54887" xr:uid="{9D752D95-2A4C-46D0-914C-9323DA853165}"/>
    <cellStyle name="Comma 3 4 10 2 3 6 3" xfId="41497" xr:uid="{85623D92-ABD7-413D-AEE3-8C2EFA576C77}"/>
    <cellStyle name="Comma 3 4 10 2 3 7" xfId="14450" xr:uid="{390B2D7C-E38E-4589-A13A-44C9413CA8CA}"/>
    <cellStyle name="Comma 3 4 10 2 3 7 2" xfId="44123" xr:uid="{6F34D4AF-5403-4901-83B9-CFC8561E432C}"/>
    <cellStyle name="Comma 3 4 10 2 3 8" xfId="57513" xr:uid="{214D6DB6-F3D4-4EE5-A9CC-0289FCCB8A1C}"/>
    <cellStyle name="Comma 3 4 10 2 3 9" xfId="60140" xr:uid="{8C1D5EFB-D732-45FF-B5C8-073EDBFAD3A2}"/>
    <cellStyle name="Comma 3 4 10 2 4" xfId="1052" xr:uid="{00000000-0005-0000-0000-0000CA010000}"/>
    <cellStyle name="Comma 3 4 10 2 4 10" xfId="30993" xr:uid="{73D1967D-DC7F-4303-A460-22B79612D53B}"/>
    <cellStyle name="Comma 3 4 10 2 4 11" xfId="20489" xr:uid="{4F772726-B7BA-48CC-B2A3-CF1CB5A2FD91}"/>
    <cellStyle name="Comma 3 4 10 2 4 2" xfId="2375" xr:uid="{B19A28AF-F137-44E7-8ED0-0A5350BEF0DE}"/>
    <cellStyle name="Comma 3 4 10 2 4 2 10" xfId="21811" xr:uid="{D8A0308B-1527-479F-AF63-876CDD3A2C94}"/>
    <cellStyle name="Comma 3 4 10 2 4 2 2" xfId="7627" xr:uid="{FD4662E3-D766-43C8-BA4F-AA9F5A69E128}"/>
    <cellStyle name="Comma 3 4 10 2 4 2 2 2" xfId="19185" xr:uid="{B43BAFAE-80D5-4FC9-ADD3-268F60E0C2F6}"/>
    <cellStyle name="Comma 3 4 10 2 4 2 2 2 2" xfId="48592" xr:uid="{C228CDE2-A397-4422-B607-18D07977BEF4}"/>
    <cellStyle name="Comma 3 4 10 2 4 2 2 2 3" xfId="29689" xr:uid="{CC6E76DA-AFEA-4F4A-A22A-A641B90BDC98}"/>
    <cellStyle name="Comma 3 4 10 2 4 2 2 3" xfId="35202" xr:uid="{9DEB4A38-3BC2-4DAC-8771-A9DBB87872E8}"/>
    <cellStyle name="Comma 3 4 10 2 4 2 2 4" xfId="24437" xr:uid="{C7043D52-BF2B-404E-B500-1A79C28943D1}"/>
    <cellStyle name="Comma 3 4 10 2 4 2 3" xfId="5002" xr:uid="{35FD0591-A227-4DA2-B999-D8252FAB7FC3}"/>
    <cellStyle name="Comma 3 4 10 2 4 2 3 2" xfId="51218" xr:uid="{F94BD453-BC76-4AA9-AA3A-C09F8883A1D9}"/>
    <cellStyle name="Comma 3 4 10 2 4 2 3 3" xfId="37828" xr:uid="{59667628-D15A-48C4-A1C8-C4F74FEB3BCD}"/>
    <cellStyle name="Comma 3 4 10 2 4 2 3 4" xfId="27063" xr:uid="{BCA0759E-53AD-4A80-B25F-2AC76C51BB2E}"/>
    <cellStyle name="Comma 3 4 10 2 4 2 4" xfId="10253" xr:uid="{A2BDCD0C-0F9E-47F5-B356-A40C3C1133C1}"/>
    <cellStyle name="Comma 3 4 10 2 4 2 4 2" xfId="53844" xr:uid="{45BEA873-AA96-434A-AE37-1D9C869CECA1}"/>
    <cellStyle name="Comma 3 4 10 2 4 2 4 3" xfId="40454" xr:uid="{736F2F0F-241B-4B6D-8312-1A570459B0A3}"/>
    <cellStyle name="Comma 3 4 10 2 4 2 5" xfId="12879" xr:uid="{370D6D7D-B01A-400C-ADBC-505C34983911}"/>
    <cellStyle name="Comma 3 4 10 2 4 2 5 2" xfId="56469" xr:uid="{AE7E0159-6377-4396-BA7B-2D835F69AB44}"/>
    <cellStyle name="Comma 3 4 10 2 4 2 5 3" xfId="43079" xr:uid="{A564F1EB-158F-47EF-999E-AECA564628FF}"/>
    <cellStyle name="Comma 3 4 10 2 4 2 6" xfId="16032" xr:uid="{B80A92A3-5BA7-459E-82EF-068213FACF0D}"/>
    <cellStyle name="Comma 3 4 10 2 4 2 6 2" xfId="45705" xr:uid="{2244BC25-49F4-45FB-A685-C5740214A971}"/>
    <cellStyle name="Comma 3 4 10 2 4 2 7" xfId="59095" xr:uid="{3AD47141-4044-47C5-A74D-9975C32E6FE8}"/>
    <cellStyle name="Comma 3 4 10 2 4 2 8" xfId="61722" xr:uid="{1886A9BE-072B-4EB3-96D4-48DE667F811B}"/>
    <cellStyle name="Comma 3 4 10 2 4 2 9" xfId="32315" xr:uid="{EBB6B5ED-00CA-4FBF-9644-2654F5D7BA18}"/>
    <cellStyle name="Comma 3 4 10 2 4 3" xfId="6305" xr:uid="{2BF7F625-5BBF-40D3-9459-C0A6FBDB7626}"/>
    <cellStyle name="Comma 3 4 10 2 4 3 2" xfId="17863" xr:uid="{19F07069-48FD-45B9-A421-82BAC48DD2D8}"/>
    <cellStyle name="Comma 3 4 10 2 4 3 2 2" xfId="47270" xr:uid="{8FC48C98-E6FC-4312-B451-28CDB8963764}"/>
    <cellStyle name="Comma 3 4 10 2 4 3 2 3" xfId="28367" xr:uid="{BE7B3676-AAA7-4CD8-B545-D260BC4C0416}"/>
    <cellStyle name="Comma 3 4 10 2 4 3 3" xfId="33880" xr:uid="{380F6E01-94FF-41F3-8CB5-39D285A63006}"/>
    <cellStyle name="Comma 3 4 10 2 4 3 4" xfId="23115" xr:uid="{8856EB61-2F66-48C3-9FB8-9E56B429EF5C}"/>
    <cellStyle name="Comma 3 4 10 2 4 4" xfId="3680" xr:uid="{93F84624-C5A0-48FF-8343-9D5D30A614AC}"/>
    <cellStyle name="Comma 3 4 10 2 4 4 2" xfId="49896" xr:uid="{B01C0DD5-9BBB-4ABD-9BA5-FA4A214331FE}"/>
    <cellStyle name="Comma 3 4 10 2 4 4 3" xfId="36506" xr:uid="{F05949FA-2CC9-4670-A555-95253EF45AD7}"/>
    <cellStyle name="Comma 3 4 10 2 4 4 4" xfId="25741" xr:uid="{A0F9F456-3E71-4B13-A469-6D35D5DA9B38}"/>
    <cellStyle name="Comma 3 4 10 2 4 5" xfId="8931" xr:uid="{E1D92FDF-0D1F-47E8-A44F-43D826859634}"/>
    <cellStyle name="Comma 3 4 10 2 4 5 2" xfId="52522" xr:uid="{DD8D4F51-909D-4314-ACF5-76ED586D4CCE}"/>
    <cellStyle name="Comma 3 4 10 2 4 5 3" xfId="39132" xr:uid="{66C4FD88-1478-48ED-BCE5-89946E311749}"/>
    <cellStyle name="Comma 3 4 10 2 4 6" xfId="11557" xr:uid="{8A9FD8F9-CDE7-4090-A201-D6DADB9DAAE7}"/>
    <cellStyle name="Comma 3 4 10 2 4 6 2" xfId="55147" xr:uid="{A76BCAC5-1BDD-4953-956F-46144A61BB06}"/>
    <cellStyle name="Comma 3 4 10 2 4 6 3" xfId="41757" xr:uid="{36792100-A873-469E-92F7-1310442DE6F0}"/>
    <cellStyle name="Comma 3 4 10 2 4 7" xfId="14710" xr:uid="{89499FCA-2612-4075-B682-11F82E0EF188}"/>
    <cellStyle name="Comma 3 4 10 2 4 7 2" xfId="44383" xr:uid="{07E323A0-7009-48B8-9B93-7DCA2214C32D}"/>
    <cellStyle name="Comma 3 4 10 2 4 8" xfId="57773" xr:uid="{6A65DE99-199D-4FD5-A74D-7F05E56F468A}"/>
    <cellStyle name="Comma 3 4 10 2 4 9" xfId="60400" xr:uid="{F2544E43-5029-4704-B656-2DC7CDC819A7}"/>
    <cellStyle name="Comma 3 4 10 2 5" xfId="1332" xr:uid="{92DCAB89-0A78-4DE0-860E-8BEACE6B6E5B}"/>
    <cellStyle name="Comma 3 4 10 2 5 10" xfId="20769" xr:uid="{C7287160-814C-4A26-A28F-82F726901081}"/>
    <cellStyle name="Comma 3 4 10 2 5 2" xfId="6585" xr:uid="{69F7CD0D-2E73-4139-8E03-1E37B55DFCBA}"/>
    <cellStyle name="Comma 3 4 10 2 5 2 2" xfId="18143" xr:uid="{EC629C13-DACC-4DD1-A81A-C3AA0B58B836}"/>
    <cellStyle name="Comma 3 4 10 2 5 2 2 2" xfId="47550" xr:uid="{06D2A385-BE0D-40DB-B348-7A86FE4D7423}"/>
    <cellStyle name="Comma 3 4 10 2 5 2 2 3" xfId="28647" xr:uid="{5453ACBF-1E0D-4839-BF48-E0121BA8372A}"/>
    <cellStyle name="Comma 3 4 10 2 5 2 3" xfId="34160" xr:uid="{6F2AB983-3739-45A5-A7E8-39061326E908}"/>
    <cellStyle name="Comma 3 4 10 2 5 2 4" xfId="23395" xr:uid="{2D92451D-C22C-4143-B66A-3BCF09CED297}"/>
    <cellStyle name="Comma 3 4 10 2 5 3" xfId="3960" xr:uid="{A7D4B3E0-5398-4060-93AE-42C109BA93F6}"/>
    <cellStyle name="Comma 3 4 10 2 5 3 2" xfId="50176" xr:uid="{D1054A17-B70B-4515-9720-C86DAF7DFF5F}"/>
    <cellStyle name="Comma 3 4 10 2 5 3 3" xfId="36786" xr:uid="{1A52DFA6-816F-4A18-8363-B32442C5A021}"/>
    <cellStyle name="Comma 3 4 10 2 5 3 4" xfId="26021" xr:uid="{2E5858C7-2A4A-45D0-933A-B1FFC662A99F}"/>
    <cellStyle name="Comma 3 4 10 2 5 4" xfId="9211" xr:uid="{0A2C7804-D142-4BDE-BC43-B97A6331A95A}"/>
    <cellStyle name="Comma 3 4 10 2 5 4 2" xfId="52802" xr:uid="{F9C2128A-DF03-4BF5-947A-B5AC4ADABF9B}"/>
    <cellStyle name="Comma 3 4 10 2 5 4 3" xfId="39412" xr:uid="{E190987C-1F8E-4D4F-843B-253284073C28}"/>
    <cellStyle name="Comma 3 4 10 2 5 5" xfId="11837" xr:uid="{29E1BCDE-D68A-43CB-B8D8-3AD27AA11528}"/>
    <cellStyle name="Comma 3 4 10 2 5 5 2" xfId="55427" xr:uid="{E28ED7CB-D1CD-4064-9E35-21A0F90D0D0E}"/>
    <cellStyle name="Comma 3 4 10 2 5 5 3" xfId="42037" xr:uid="{006A3C5D-D628-4D04-8266-A4AB21C38E01}"/>
    <cellStyle name="Comma 3 4 10 2 5 6" xfId="14990" xr:uid="{999F990B-A212-4F23-B599-22BD81ABCF6D}"/>
    <cellStyle name="Comma 3 4 10 2 5 6 2" xfId="44663" xr:uid="{CF433AEE-58BF-42F8-B28C-CEBF229320AF}"/>
    <cellStyle name="Comma 3 4 10 2 5 7" xfId="58053" xr:uid="{23D0821A-69FB-457B-AD7A-B2CF4ECC93DF}"/>
    <cellStyle name="Comma 3 4 10 2 5 8" xfId="60680" xr:uid="{513A60B2-FF01-4B25-B49B-58A90EA15561}"/>
    <cellStyle name="Comma 3 4 10 2 5 9" xfId="31273" xr:uid="{DE60309D-FD26-4456-95A1-01CC2B9D3334}"/>
    <cellStyle name="Comma 3 4 10 2 6" xfId="1595" xr:uid="{2E730A6F-9DF9-4B96-AC8F-5BF32714D324}"/>
    <cellStyle name="Comma 3 4 10 2 6 10" xfId="21031" xr:uid="{4A7BE1C6-3C88-4BB2-8721-7D009705271E}"/>
    <cellStyle name="Comma 3 4 10 2 6 2" xfId="6847" xr:uid="{4D408D39-3F37-4830-956D-4841B91FB4AA}"/>
    <cellStyle name="Comma 3 4 10 2 6 2 2" xfId="18405" xr:uid="{2CE37AEC-C9B9-4289-971C-26CD231423DE}"/>
    <cellStyle name="Comma 3 4 10 2 6 2 2 2" xfId="47812" xr:uid="{4C62CB57-2A7A-41E7-AE8F-DB76D5458F2C}"/>
    <cellStyle name="Comma 3 4 10 2 6 2 2 3" xfId="28909" xr:uid="{B79D39CD-9331-4917-866B-8D78C94BC59B}"/>
    <cellStyle name="Comma 3 4 10 2 6 2 3" xfId="34422" xr:uid="{9C10A2BF-F286-48AD-8EB5-D9667705137A}"/>
    <cellStyle name="Comma 3 4 10 2 6 2 4" xfId="23657" xr:uid="{1F730769-D208-4ED4-BB96-1D10E8CF2F98}"/>
    <cellStyle name="Comma 3 4 10 2 6 3" xfId="4222" xr:uid="{7BCD6B30-DB9E-47B8-A59D-957AD1A8EF58}"/>
    <cellStyle name="Comma 3 4 10 2 6 3 2" xfId="50438" xr:uid="{52DFDBF5-1317-4BBF-A95D-B8FD964A7D63}"/>
    <cellStyle name="Comma 3 4 10 2 6 3 3" xfId="37048" xr:uid="{CFAF1109-DBDE-490A-9ECE-AA9BE9498001}"/>
    <cellStyle name="Comma 3 4 10 2 6 3 4" xfId="26283" xr:uid="{DA82279F-B049-4425-9A50-334517219158}"/>
    <cellStyle name="Comma 3 4 10 2 6 4" xfId="9473" xr:uid="{72A14C50-8DB7-425E-9E6E-A85855957E50}"/>
    <cellStyle name="Comma 3 4 10 2 6 4 2" xfId="53064" xr:uid="{4EC7B88F-BDF1-4AAC-8DFF-67DE0B830404}"/>
    <cellStyle name="Comma 3 4 10 2 6 4 3" xfId="39674" xr:uid="{5BB76162-B967-4EF5-BE3E-7F1EA75EE355}"/>
    <cellStyle name="Comma 3 4 10 2 6 5" xfId="12099" xr:uid="{0435EC29-07DE-48B1-A63B-76E3261BBFDD}"/>
    <cellStyle name="Comma 3 4 10 2 6 5 2" xfId="55689" xr:uid="{E3AFB798-1308-4159-B60B-CFF000A3BA02}"/>
    <cellStyle name="Comma 3 4 10 2 6 5 3" xfId="42299" xr:uid="{F5217E71-7A38-4814-A6BE-CA517DC165D0}"/>
    <cellStyle name="Comma 3 4 10 2 6 6" xfId="15252" xr:uid="{941B6859-2AB6-482E-A01C-22B101DDC996}"/>
    <cellStyle name="Comma 3 4 10 2 6 6 2" xfId="44925" xr:uid="{8E4F8258-34D1-43D0-BF2A-3AD65A5C9B20}"/>
    <cellStyle name="Comma 3 4 10 2 6 7" xfId="58315" xr:uid="{3BA4404C-69BE-4E89-921A-8CEF5BD5AFB4}"/>
    <cellStyle name="Comma 3 4 10 2 6 8" xfId="60942" xr:uid="{57921B67-856B-4492-9839-EF16A8EC492B}"/>
    <cellStyle name="Comma 3 4 10 2 6 9" xfId="31535" xr:uid="{4EC45EE3-8EB4-4F0C-A5B1-712A9D7B8FA8}"/>
    <cellStyle name="Comma 3 4 10 2 7" xfId="2638" xr:uid="{73FF49E3-3528-4429-AD76-EF58F714848B}"/>
    <cellStyle name="Comma 3 4 10 2 7 10" xfId="22073" xr:uid="{2E4287A3-8C9E-4846-AB72-1A5B200638D7}"/>
    <cellStyle name="Comma 3 4 10 2 7 2" xfId="7889" xr:uid="{B49B7AC3-8FAF-4260-8FA1-22279D2E2102}"/>
    <cellStyle name="Comma 3 4 10 2 7 2 2" xfId="19447" xr:uid="{827D2FF6-C4F7-44FA-8EBD-BFC65166A801}"/>
    <cellStyle name="Comma 3 4 10 2 7 2 2 2" xfId="48854" xr:uid="{35DE4992-B015-4868-8530-D0DCD0BF9F10}"/>
    <cellStyle name="Comma 3 4 10 2 7 2 2 3" xfId="29951" xr:uid="{B4E39660-F268-45C1-81A4-2790AFD53618}"/>
    <cellStyle name="Comma 3 4 10 2 7 2 3" xfId="35464" xr:uid="{6DFF3F33-4F75-4BE5-9831-B1C2E70F935F}"/>
    <cellStyle name="Comma 3 4 10 2 7 2 4" xfId="24699" xr:uid="{76F3B324-7AC0-40AA-ABEA-3E67D5EF225C}"/>
    <cellStyle name="Comma 3 4 10 2 7 3" xfId="5264" xr:uid="{14409FEE-CC75-4300-AC83-96BD71DFF80C}"/>
    <cellStyle name="Comma 3 4 10 2 7 3 2" xfId="51480" xr:uid="{C0F2857C-9C1C-4A11-B1DB-428F4BADAD0D}"/>
    <cellStyle name="Comma 3 4 10 2 7 3 3" xfId="38090" xr:uid="{6F363FB3-40D3-4F66-8BDD-A4871D69B7C8}"/>
    <cellStyle name="Comma 3 4 10 2 7 3 4" xfId="27325" xr:uid="{F34EABC3-1DF8-4DE5-9706-2884854E323E}"/>
    <cellStyle name="Comma 3 4 10 2 7 4" xfId="10515" xr:uid="{342C5769-A9DF-41B6-A3FA-ADC57B522563}"/>
    <cellStyle name="Comma 3 4 10 2 7 4 2" xfId="54106" xr:uid="{C35EFB8E-5230-40A3-A322-86E8D100170C}"/>
    <cellStyle name="Comma 3 4 10 2 7 4 3" xfId="40716" xr:uid="{5EB5F28B-7837-47D2-969C-97E0CFFE32EA}"/>
    <cellStyle name="Comma 3 4 10 2 7 5" xfId="13141" xr:uid="{9ED3EC80-D288-4EF8-AE28-EBD91DE0571E}"/>
    <cellStyle name="Comma 3 4 10 2 7 5 2" xfId="56731" xr:uid="{DDE3334C-7457-4E8F-9966-6657B2521BED}"/>
    <cellStyle name="Comma 3 4 10 2 7 5 3" xfId="43341" xr:uid="{5EC43450-F585-402A-98C9-EF5933A3C390}"/>
    <cellStyle name="Comma 3 4 10 2 7 6" xfId="16294" xr:uid="{53D4AB5E-C340-4AEE-B8B0-A519AA92A3BC}"/>
    <cellStyle name="Comma 3 4 10 2 7 6 2" xfId="45967" xr:uid="{29BDDD1F-0F45-4E53-A068-9DC4BF94B629}"/>
    <cellStyle name="Comma 3 4 10 2 7 7" xfId="59357" xr:uid="{E23DD6EF-659C-4AEE-ADCC-3F4A1B560344}"/>
    <cellStyle name="Comma 3 4 10 2 7 8" xfId="61984" xr:uid="{5FFFCCBF-56D6-476A-A657-37FFFD58E70A}"/>
    <cellStyle name="Comma 3 4 10 2 7 9" xfId="32577" xr:uid="{2AC444E0-E204-4130-BA0F-D826F2AE6103}"/>
    <cellStyle name="Comma 3 4 10 2 8" xfId="5525" xr:uid="{6DBC1527-1096-4F0C-8B8C-E8A542D0F7EE}"/>
    <cellStyle name="Comma 3 4 10 2 8 2" xfId="17083" xr:uid="{F62E65B5-A33D-40EC-8C83-1CFEBB2FB903}"/>
    <cellStyle name="Comma 3 4 10 2 8 2 2" xfId="46229" xr:uid="{59253FDC-CDC8-475A-814C-3607AEF051FF}"/>
    <cellStyle name="Comma 3 4 10 2 8 2 3" xfId="27587" xr:uid="{59134289-BA0F-4402-8104-C1C8EA6D8089}"/>
    <cellStyle name="Comma 3 4 10 2 8 3" xfId="13930" xr:uid="{97F0D864-7939-464D-AB2F-A374D3CFBF38}"/>
    <cellStyle name="Comma 3 4 10 2 8 3 2" xfId="32839" xr:uid="{83AB1CB3-61B4-48B1-AEA8-19F89C151729}"/>
    <cellStyle name="Comma 3 4 10 2 8 4" xfId="22335" xr:uid="{A0E89037-6C70-454E-A515-E3DF15E5B53B}"/>
    <cellStyle name="Comma 3 4 10 2 9" xfId="2900" xr:uid="{11626B0A-91B9-405E-A4DB-2C45CCD9A8AE}"/>
    <cellStyle name="Comma 3 4 10 2 9 2" xfId="16555" xr:uid="{F65A6CE2-0BD1-4CC8-BCE6-BA7783F9AC06}"/>
    <cellStyle name="Comma 3 4 10 2 9 2 2" xfId="46490" xr:uid="{1F0057B9-0B29-4160-A065-63005F2A630F}"/>
    <cellStyle name="Comma 3 4 10 2 9 3" xfId="33100" xr:uid="{15EE4366-C79F-4A39-8DB0-2D4A012A76A8}"/>
    <cellStyle name="Comma 3 4 10 2 9 4" xfId="24961" xr:uid="{DF691598-01E7-479D-8FF0-AE0BD96135E2}"/>
    <cellStyle name="Comma 3 4 10 3" xfId="394" xr:uid="{00000000-0005-0000-0000-0000CB010000}"/>
    <cellStyle name="Comma 3 4 10 3 10" xfId="30335" xr:uid="{20B019D7-184C-48E1-938E-27E1E8724A4D}"/>
    <cellStyle name="Comma 3 4 10 3 11" xfId="19831" xr:uid="{36ADAF66-F3C5-4850-BEED-BA73DB086983}"/>
    <cellStyle name="Comma 3 4 10 3 2" xfId="1717" xr:uid="{0A22103B-CC7F-46E9-BC52-AAF0922C917F}"/>
    <cellStyle name="Comma 3 4 10 3 2 10" xfId="21153" xr:uid="{7B520391-7A0B-4111-AACA-1717B395065F}"/>
    <cellStyle name="Comma 3 4 10 3 2 2" xfId="6969" xr:uid="{CE24354F-1B8E-4D10-828D-B49D9752CE16}"/>
    <cellStyle name="Comma 3 4 10 3 2 2 2" xfId="18527" xr:uid="{E48BAEF2-D5B0-407A-95DC-D4A98F079C75}"/>
    <cellStyle name="Comma 3 4 10 3 2 2 2 2" xfId="47934" xr:uid="{F21F6553-61F1-4E7C-B84B-C1ABFF1CCF82}"/>
    <cellStyle name="Comma 3 4 10 3 2 2 2 3" xfId="29031" xr:uid="{1FE74C2A-F6B4-457A-9021-DB3A7DA8A5A4}"/>
    <cellStyle name="Comma 3 4 10 3 2 2 3" xfId="34544" xr:uid="{5588F6BC-4249-4A38-8E50-3F2B92080D34}"/>
    <cellStyle name="Comma 3 4 10 3 2 2 4" xfId="23779" xr:uid="{84B15D75-3113-440F-8614-1761B4458BDF}"/>
    <cellStyle name="Comma 3 4 10 3 2 3" xfId="4344" xr:uid="{D7655AC3-F855-4C27-895B-F3A8BFF0ECBC}"/>
    <cellStyle name="Comma 3 4 10 3 2 3 2" xfId="50560" xr:uid="{8FAD6436-5438-4F8C-AC56-B2E7E2205127}"/>
    <cellStyle name="Comma 3 4 10 3 2 3 3" xfId="37170" xr:uid="{50CD0D1D-FB20-442F-B713-AC13F14EA6B1}"/>
    <cellStyle name="Comma 3 4 10 3 2 3 4" xfId="26405" xr:uid="{FE5D941D-8CE3-4957-A852-A0ECCED0BF41}"/>
    <cellStyle name="Comma 3 4 10 3 2 4" xfId="9595" xr:uid="{C68D821B-1577-437F-A74A-A4FEE6FF99C0}"/>
    <cellStyle name="Comma 3 4 10 3 2 4 2" xfId="53186" xr:uid="{29794B77-6884-4A21-A096-BAA72D7D4A09}"/>
    <cellStyle name="Comma 3 4 10 3 2 4 3" xfId="39796" xr:uid="{9F76FAF3-3304-4688-A661-5F32B6EEEC75}"/>
    <cellStyle name="Comma 3 4 10 3 2 5" xfId="12221" xr:uid="{1A80C5AB-9EB5-4DF5-AED4-C39F4F8C5E76}"/>
    <cellStyle name="Comma 3 4 10 3 2 5 2" xfId="55811" xr:uid="{1CC2A8BA-CE5B-4D53-BC01-32E236439F71}"/>
    <cellStyle name="Comma 3 4 10 3 2 5 3" xfId="42421" xr:uid="{F1167B2B-5D69-4D63-86E5-0056575F44E9}"/>
    <cellStyle name="Comma 3 4 10 3 2 6" xfId="15374" xr:uid="{37007115-C084-4C36-877B-0A53A22C6E84}"/>
    <cellStyle name="Comma 3 4 10 3 2 6 2" xfId="45047" xr:uid="{9A03E1B8-D6B2-444E-A0CF-255A104C90C5}"/>
    <cellStyle name="Comma 3 4 10 3 2 7" xfId="58437" xr:uid="{E9310E6F-E90C-4381-9F40-2A208589D7DB}"/>
    <cellStyle name="Comma 3 4 10 3 2 8" xfId="61064" xr:uid="{7C24A077-CA28-4314-AB71-E70E2402DB7D}"/>
    <cellStyle name="Comma 3 4 10 3 2 9" xfId="31657" xr:uid="{99BA119B-9330-4D8B-BB65-0F6CC7992149}"/>
    <cellStyle name="Comma 3 4 10 3 3" xfId="5647" xr:uid="{CB1F7545-6E7D-49B6-A170-956C73939449}"/>
    <cellStyle name="Comma 3 4 10 3 3 2" xfId="17205" xr:uid="{66223C27-EF95-4563-9EF8-54AB6956DE74}"/>
    <cellStyle name="Comma 3 4 10 3 3 2 2" xfId="46612" xr:uid="{852583D7-522D-45E5-9C8E-BB9E74CECE64}"/>
    <cellStyle name="Comma 3 4 10 3 3 2 3" xfId="27709" xr:uid="{88413CDD-05E1-4F5E-BB16-79FF98798E43}"/>
    <cellStyle name="Comma 3 4 10 3 3 3" xfId="14052" xr:uid="{C4318C8E-9C8A-47DF-87B1-EB35BB1E396E}"/>
    <cellStyle name="Comma 3 4 10 3 3 3 2" xfId="33222" xr:uid="{DFBE959D-E8B3-4DC9-8423-B3F6E1E6EECF}"/>
    <cellStyle name="Comma 3 4 10 3 3 4" xfId="22457" xr:uid="{382E0628-8071-4515-BCBB-FF60068A6C1E}"/>
    <cellStyle name="Comma 3 4 10 3 4" xfId="3022" xr:uid="{82AA5C83-5866-4598-94EB-FAE8AB779573}"/>
    <cellStyle name="Comma 3 4 10 3 4 2" xfId="16677" xr:uid="{7DD91922-DD19-47C4-B72E-7909A90D94D4}"/>
    <cellStyle name="Comma 3 4 10 3 4 2 2" xfId="49238" xr:uid="{49CACFF2-4F12-499C-AE8A-E0ADACF58191}"/>
    <cellStyle name="Comma 3 4 10 3 4 3" xfId="35848" xr:uid="{E00F350D-0ECC-4698-952C-F2D9A7DAC59E}"/>
    <cellStyle name="Comma 3 4 10 3 4 4" xfId="25083" xr:uid="{77759B6A-D7A6-4BC3-89DC-9AD389DA4098}"/>
    <cellStyle name="Comma 3 4 10 3 5" xfId="8273" xr:uid="{C9E29042-3021-4331-B8BE-256105850DF6}"/>
    <cellStyle name="Comma 3 4 10 3 5 2" xfId="51864" xr:uid="{DAE0F3B6-C223-4230-99EB-A5AC8DB94478}"/>
    <cellStyle name="Comma 3 4 10 3 5 3" xfId="38474" xr:uid="{8E576B1C-63F1-4FE2-86F4-5F133543C72D}"/>
    <cellStyle name="Comma 3 4 10 3 6" xfId="10899" xr:uid="{596CAFD3-C132-451A-B2EA-47D8080D1988}"/>
    <cellStyle name="Comma 3 4 10 3 6 2" xfId="54489" xr:uid="{9CF76EA2-2478-4D55-A4C9-78A77F50C236}"/>
    <cellStyle name="Comma 3 4 10 3 6 3" xfId="41099" xr:uid="{580A2FE5-A4B6-43E6-8DCA-D17ED34A5D4A}"/>
    <cellStyle name="Comma 3 4 10 3 7" xfId="13524" xr:uid="{26156366-6F21-4E0A-8A22-A32227FD9BDF}"/>
    <cellStyle name="Comma 3 4 10 3 7 2" xfId="43725" xr:uid="{BC7F6481-98D4-4BF7-A614-854EFD7C75EB}"/>
    <cellStyle name="Comma 3 4 10 3 8" xfId="57115" xr:uid="{87793BED-6C6D-46CF-A24A-46225E458B11}"/>
    <cellStyle name="Comma 3 4 10 3 9" xfId="59742" xr:uid="{B6370C88-66E9-4736-8336-8DE786F9E9F0}"/>
    <cellStyle name="Comma 3 4 10 4" xfId="654" xr:uid="{00000000-0005-0000-0000-0000CC010000}"/>
    <cellStyle name="Comma 3 4 10 4 10" xfId="30595" xr:uid="{983EEF2C-D5B6-4C0F-9941-5705D96AC347}"/>
    <cellStyle name="Comma 3 4 10 4 11" xfId="20091" xr:uid="{F4EF66A3-4E97-4DA9-96BD-F4F19CA56137}"/>
    <cellStyle name="Comma 3 4 10 4 2" xfId="1977" xr:uid="{64AFD929-0C38-4A36-BD6D-A99E14CBE060}"/>
    <cellStyle name="Comma 3 4 10 4 2 10" xfId="21413" xr:uid="{33B2359A-B99C-4969-B907-A7D786AB4AF7}"/>
    <cellStyle name="Comma 3 4 10 4 2 2" xfId="7229" xr:uid="{5A0C895E-A586-4C14-B637-E03BF9B678C2}"/>
    <cellStyle name="Comma 3 4 10 4 2 2 2" xfId="18787" xr:uid="{1D768F52-1475-4018-8A6D-25E0BF0BB146}"/>
    <cellStyle name="Comma 3 4 10 4 2 2 2 2" xfId="48194" xr:uid="{572E83F1-2CB6-4C51-AF02-4B0D14AB51E5}"/>
    <cellStyle name="Comma 3 4 10 4 2 2 2 3" xfId="29291" xr:uid="{47A33CA7-5A08-401C-B827-C0B754890C72}"/>
    <cellStyle name="Comma 3 4 10 4 2 2 3" xfId="34804" xr:uid="{2CF4A354-A926-4A33-97DE-6CEADE4A8A55}"/>
    <cellStyle name="Comma 3 4 10 4 2 2 4" xfId="24039" xr:uid="{FE54BABF-367A-4756-9B64-8CD53FD2CAE1}"/>
    <cellStyle name="Comma 3 4 10 4 2 3" xfId="4604" xr:uid="{8BD6D7A9-DB74-4A2C-B647-6673D769A232}"/>
    <cellStyle name="Comma 3 4 10 4 2 3 2" xfId="50820" xr:uid="{F8A321EA-918E-41B7-B121-BAFD8F054688}"/>
    <cellStyle name="Comma 3 4 10 4 2 3 3" xfId="37430" xr:uid="{2694E5AC-5EA2-4CBF-855A-BD2BB015B9C5}"/>
    <cellStyle name="Comma 3 4 10 4 2 3 4" xfId="26665" xr:uid="{C23DFF8B-F653-4E0B-8DED-65C6081A0528}"/>
    <cellStyle name="Comma 3 4 10 4 2 4" xfId="9855" xr:uid="{9584AF68-4ED8-403B-809A-020FE26454D1}"/>
    <cellStyle name="Comma 3 4 10 4 2 4 2" xfId="53446" xr:uid="{190E8703-53F8-475B-8554-BF67D0FEABE2}"/>
    <cellStyle name="Comma 3 4 10 4 2 4 3" xfId="40056" xr:uid="{517B7F29-2173-4157-B635-830C0C42C0BC}"/>
    <cellStyle name="Comma 3 4 10 4 2 5" xfId="12481" xr:uid="{3AC36CF1-8D5E-4552-A451-48B9736CD1FC}"/>
    <cellStyle name="Comma 3 4 10 4 2 5 2" xfId="56071" xr:uid="{7BCBDF43-A298-4A37-A5D4-BD6F78B64C69}"/>
    <cellStyle name="Comma 3 4 10 4 2 5 3" xfId="42681" xr:uid="{A8C2617C-39F5-4CA5-A921-489142E9E9CE}"/>
    <cellStyle name="Comma 3 4 10 4 2 6" xfId="15634" xr:uid="{9D60A447-AAE9-4C33-8B53-1717F2E1353A}"/>
    <cellStyle name="Comma 3 4 10 4 2 6 2" xfId="45307" xr:uid="{5172E2C7-0D38-4F15-996D-A69AFCE1B80B}"/>
    <cellStyle name="Comma 3 4 10 4 2 7" xfId="58697" xr:uid="{8126A73E-EC7E-4D31-94E4-30430515D073}"/>
    <cellStyle name="Comma 3 4 10 4 2 8" xfId="61324" xr:uid="{C8B5744B-F96E-4224-AB99-A88C6DFE314C}"/>
    <cellStyle name="Comma 3 4 10 4 2 9" xfId="31917" xr:uid="{F141F072-8677-4841-B8F5-D7DC55A0EFBA}"/>
    <cellStyle name="Comma 3 4 10 4 3" xfId="5907" xr:uid="{6B981503-6C6E-4841-A39D-CF97B8BC0955}"/>
    <cellStyle name="Comma 3 4 10 4 3 2" xfId="17465" xr:uid="{16CE870B-A52A-4E34-88DB-14471762D2B5}"/>
    <cellStyle name="Comma 3 4 10 4 3 2 2" xfId="46872" xr:uid="{C724D1C2-04DA-406A-9BAA-3AEF7F3DDAA0}"/>
    <cellStyle name="Comma 3 4 10 4 3 2 3" xfId="27969" xr:uid="{0E958AB7-E914-469A-9EA2-F68E7466D8EA}"/>
    <cellStyle name="Comma 3 4 10 4 3 3" xfId="33482" xr:uid="{5151F98E-BD19-4664-907D-3128119751E5}"/>
    <cellStyle name="Comma 3 4 10 4 3 4" xfId="22717" xr:uid="{3F9977E8-70F8-44F6-83F0-B4A1CF3939EE}"/>
    <cellStyle name="Comma 3 4 10 4 4" xfId="3282" xr:uid="{17946C0A-E0A4-4E5A-898F-AEAC889FF335}"/>
    <cellStyle name="Comma 3 4 10 4 4 2" xfId="49498" xr:uid="{E77A9D33-51E3-4572-A12C-CE6548B2CBBD}"/>
    <cellStyle name="Comma 3 4 10 4 4 3" xfId="36108" xr:uid="{3F6CEF36-7EFB-4025-9962-E170BBCEADC3}"/>
    <cellStyle name="Comma 3 4 10 4 4 4" xfId="25343" xr:uid="{0CAAB3B7-8E87-4055-998C-1081D401E06E}"/>
    <cellStyle name="Comma 3 4 10 4 5" xfId="8533" xr:uid="{D7C6A3B3-3292-4AC0-8B5F-E5F873303B0A}"/>
    <cellStyle name="Comma 3 4 10 4 5 2" xfId="52124" xr:uid="{E8B1356D-4544-4C6C-BF72-0BF377AA9F43}"/>
    <cellStyle name="Comma 3 4 10 4 5 3" xfId="38734" xr:uid="{CC987BB0-A5F2-476B-983E-08DAC55EDB05}"/>
    <cellStyle name="Comma 3 4 10 4 6" xfId="11159" xr:uid="{9517522D-A2EF-42C9-AF1B-F86D59567467}"/>
    <cellStyle name="Comma 3 4 10 4 6 2" xfId="54749" xr:uid="{6CE0A6FC-E6BE-43F3-886D-1D8D36483774}"/>
    <cellStyle name="Comma 3 4 10 4 6 3" xfId="41359" xr:uid="{309C8B91-758B-4A94-96D6-A80069498C0E}"/>
    <cellStyle name="Comma 3 4 10 4 7" xfId="14312" xr:uid="{4D6DADCE-5853-4C98-94D4-45B91B7DFEFE}"/>
    <cellStyle name="Comma 3 4 10 4 7 2" xfId="43985" xr:uid="{C7137763-A2FE-4EC3-9BA4-D9CAB5529999}"/>
    <cellStyle name="Comma 3 4 10 4 8" xfId="57375" xr:uid="{8204E3F7-2237-42DE-8B8F-83FD04A713CC}"/>
    <cellStyle name="Comma 3 4 10 4 9" xfId="60002" xr:uid="{A3BB6153-B533-4A93-8B58-72AB87AA3A38}"/>
    <cellStyle name="Comma 3 4 10 5" xfId="914" xr:uid="{00000000-0005-0000-0000-0000CD010000}"/>
    <cellStyle name="Comma 3 4 10 5 10" xfId="30855" xr:uid="{3347F2E6-0421-4365-81ED-96ECE0868D4C}"/>
    <cellStyle name="Comma 3 4 10 5 11" xfId="20351" xr:uid="{4DCA0859-6B10-490F-A282-2FF5F10962F4}"/>
    <cellStyle name="Comma 3 4 10 5 2" xfId="2237" xr:uid="{D0E30A2A-47B8-49FC-BC47-4507D9FA284A}"/>
    <cellStyle name="Comma 3 4 10 5 2 10" xfId="21673" xr:uid="{BB27A9A0-7EF2-457C-9BF4-A097BBECD3AF}"/>
    <cellStyle name="Comma 3 4 10 5 2 2" xfId="7489" xr:uid="{149B5017-7371-4606-AC97-E2120A343737}"/>
    <cellStyle name="Comma 3 4 10 5 2 2 2" xfId="19047" xr:uid="{84C03EE2-F79E-43E5-97C9-6AB605B87F31}"/>
    <cellStyle name="Comma 3 4 10 5 2 2 2 2" xfId="48454" xr:uid="{4B535F38-7C31-4D02-892A-F0FA1F0F2364}"/>
    <cellStyle name="Comma 3 4 10 5 2 2 2 3" xfId="29551" xr:uid="{0BC795FE-0552-494A-8E66-7AB8B4D0D89C}"/>
    <cellStyle name="Comma 3 4 10 5 2 2 3" xfId="35064" xr:uid="{E9E682E3-EC9D-47A3-B9A4-AD5E438CA6EB}"/>
    <cellStyle name="Comma 3 4 10 5 2 2 4" xfId="24299" xr:uid="{8CDF515B-6D4F-4562-808A-60387E685164}"/>
    <cellStyle name="Comma 3 4 10 5 2 3" xfId="4864" xr:uid="{0A7B39F9-8D61-4A83-A4DE-EE5A108AE99B}"/>
    <cellStyle name="Comma 3 4 10 5 2 3 2" xfId="51080" xr:uid="{78F3D932-0727-4250-AA28-707A62E10CA9}"/>
    <cellStyle name="Comma 3 4 10 5 2 3 3" xfId="37690" xr:uid="{30BE1782-7BE5-4353-AC9E-B36BFA0B1D5D}"/>
    <cellStyle name="Comma 3 4 10 5 2 3 4" xfId="26925" xr:uid="{C6F584BD-9664-48D2-8D77-D421E9CF7862}"/>
    <cellStyle name="Comma 3 4 10 5 2 4" xfId="10115" xr:uid="{DE66910D-82E9-41EA-84BA-86A800D23557}"/>
    <cellStyle name="Comma 3 4 10 5 2 4 2" xfId="53706" xr:uid="{BFA49713-B2D5-4C73-8549-399C996A7736}"/>
    <cellStyle name="Comma 3 4 10 5 2 4 3" xfId="40316" xr:uid="{36B290C5-7371-46D5-843C-411955BC6854}"/>
    <cellStyle name="Comma 3 4 10 5 2 5" xfId="12741" xr:uid="{23F8232A-54E2-4058-8AAD-FC28D700F6AE}"/>
    <cellStyle name="Comma 3 4 10 5 2 5 2" xfId="56331" xr:uid="{20CB5831-2376-4803-BB8C-B6D760D3705C}"/>
    <cellStyle name="Comma 3 4 10 5 2 5 3" xfId="42941" xr:uid="{C7E0896C-C3C4-4A38-B634-F298B3D407B3}"/>
    <cellStyle name="Comma 3 4 10 5 2 6" xfId="15894" xr:uid="{00BB3765-946A-4093-ACEB-BC75755BCEAF}"/>
    <cellStyle name="Comma 3 4 10 5 2 6 2" xfId="45567" xr:uid="{DE4B9F53-EA0A-4514-8F4D-AEC86741C25A}"/>
    <cellStyle name="Comma 3 4 10 5 2 7" xfId="58957" xr:uid="{9BC0AED9-9FB5-41BF-9AD4-7A0D323877C5}"/>
    <cellStyle name="Comma 3 4 10 5 2 8" xfId="61584" xr:uid="{537AAC69-EB5B-48FD-8AD9-9F8FBA41E369}"/>
    <cellStyle name="Comma 3 4 10 5 2 9" xfId="32177" xr:uid="{64987BDA-5C3D-4777-83DA-344B22513B4D}"/>
    <cellStyle name="Comma 3 4 10 5 3" xfId="6167" xr:uid="{566EBB09-0C45-4A80-8B55-BA8B63F5F8DF}"/>
    <cellStyle name="Comma 3 4 10 5 3 2" xfId="17725" xr:uid="{3F05BE1E-0F26-4108-8F7B-D333F56995A6}"/>
    <cellStyle name="Comma 3 4 10 5 3 2 2" xfId="47132" xr:uid="{BF67C3BD-68CA-4358-BD9B-8306741479B1}"/>
    <cellStyle name="Comma 3 4 10 5 3 2 3" xfId="28229" xr:uid="{75E09C5C-3E37-4C12-9002-AFFB2D9B558C}"/>
    <cellStyle name="Comma 3 4 10 5 3 3" xfId="33742" xr:uid="{D50CD398-4A27-4E3C-A9C7-90C0749AB86A}"/>
    <cellStyle name="Comma 3 4 10 5 3 4" xfId="22977" xr:uid="{2F8C49DC-8EDE-468F-B85A-8D37478FCB46}"/>
    <cellStyle name="Comma 3 4 10 5 4" xfId="3542" xr:uid="{9A347F46-3549-41EE-A106-E7CCEE5A8AD3}"/>
    <cellStyle name="Comma 3 4 10 5 4 2" xfId="49758" xr:uid="{CD3638D8-6499-4AC9-BF42-7E97DC4546F3}"/>
    <cellStyle name="Comma 3 4 10 5 4 3" xfId="36368" xr:uid="{34340FE8-29B5-41EA-9066-1BA8E4C8C599}"/>
    <cellStyle name="Comma 3 4 10 5 4 4" xfId="25603" xr:uid="{3BCDA9D4-8AC4-446D-8DB1-B4B5447027C2}"/>
    <cellStyle name="Comma 3 4 10 5 5" xfId="8793" xr:uid="{09AAF50F-4C53-4D14-A56E-F2A62DC8839F}"/>
    <cellStyle name="Comma 3 4 10 5 5 2" xfId="52384" xr:uid="{A0B149B2-A466-43AD-B31F-F7958BC4E808}"/>
    <cellStyle name="Comma 3 4 10 5 5 3" xfId="38994" xr:uid="{D5C840C5-FAB7-499A-B92B-7C1C80146A9A}"/>
    <cellStyle name="Comma 3 4 10 5 6" xfId="11419" xr:uid="{41E85E3B-84A9-4D30-99B2-370FDCBFE3D1}"/>
    <cellStyle name="Comma 3 4 10 5 6 2" xfId="55009" xr:uid="{9AF9295A-5766-4013-AE7B-F18B1A2FC828}"/>
    <cellStyle name="Comma 3 4 10 5 6 3" xfId="41619" xr:uid="{0FF1CF5F-8D45-46B4-8572-EA4FEA41B0DA}"/>
    <cellStyle name="Comma 3 4 10 5 7" xfId="14572" xr:uid="{E13978FE-4F6E-40DC-B470-D3C8A33206B3}"/>
    <cellStyle name="Comma 3 4 10 5 7 2" xfId="44245" xr:uid="{14AA80B8-52A5-43E0-8F04-01A1623364D0}"/>
    <cellStyle name="Comma 3 4 10 5 8" xfId="57635" xr:uid="{97B63602-5BBB-4067-893D-49C55B495E79}"/>
    <cellStyle name="Comma 3 4 10 5 9" xfId="60262" xr:uid="{17401347-8DC6-4E65-A687-1D4F01D7BEB3}"/>
    <cellStyle name="Comma 3 4 10 6" xfId="1194" xr:uid="{3CE85BA9-273F-4FD1-9868-63790BACDBB0}"/>
    <cellStyle name="Comma 3 4 10 6 10" xfId="20631" xr:uid="{8C97AA12-E481-4420-B9BF-9DACA7808A6D}"/>
    <cellStyle name="Comma 3 4 10 6 2" xfId="6447" xr:uid="{4E4B28A1-0394-424D-8D7B-BF7B2313F2DD}"/>
    <cellStyle name="Comma 3 4 10 6 2 2" xfId="18005" xr:uid="{94EDFA08-DC1C-4D59-8F1C-19834C825029}"/>
    <cellStyle name="Comma 3 4 10 6 2 2 2" xfId="47412" xr:uid="{C5481A85-EA29-4C98-B6EF-51FBFA394D34}"/>
    <cellStyle name="Comma 3 4 10 6 2 2 3" xfId="28509" xr:uid="{D04F216E-2FA8-4661-817C-A2E29B71E808}"/>
    <cellStyle name="Comma 3 4 10 6 2 3" xfId="34022" xr:uid="{C5ED9632-B9A9-4754-8A95-BBFAD5026715}"/>
    <cellStyle name="Comma 3 4 10 6 2 4" xfId="23257" xr:uid="{884D9A36-E53A-4645-B582-8CEECA68743D}"/>
    <cellStyle name="Comma 3 4 10 6 3" xfId="3822" xr:uid="{5A91AFE7-445D-47E3-92B6-C2573DFF9EE5}"/>
    <cellStyle name="Comma 3 4 10 6 3 2" xfId="50038" xr:uid="{242C8D22-96F1-4CD0-8048-F38500C6C8CB}"/>
    <cellStyle name="Comma 3 4 10 6 3 3" xfId="36648" xr:uid="{1256048C-B1F6-46AE-9EA3-449EE9B5DDF9}"/>
    <cellStyle name="Comma 3 4 10 6 3 4" xfId="25883" xr:uid="{3547E89D-3AEC-4146-8A01-CD072D804F47}"/>
    <cellStyle name="Comma 3 4 10 6 4" xfId="9073" xr:uid="{F00D8F82-98B1-49BE-AB6F-88BB42F3688A}"/>
    <cellStyle name="Comma 3 4 10 6 4 2" xfId="52664" xr:uid="{8F07CDE5-34C5-412D-BD1C-03A81FC0A05F}"/>
    <cellStyle name="Comma 3 4 10 6 4 3" xfId="39274" xr:uid="{B9F7AD7E-93C1-4D53-93A9-E2E2AFD2AF8E}"/>
    <cellStyle name="Comma 3 4 10 6 5" xfId="11699" xr:uid="{5F2A04F6-9E66-4846-94BE-FDF4E6665570}"/>
    <cellStyle name="Comma 3 4 10 6 5 2" xfId="55289" xr:uid="{ACF83F89-FB28-4661-AF42-77773DD01204}"/>
    <cellStyle name="Comma 3 4 10 6 5 3" xfId="41899" xr:uid="{68AA1AD9-9964-4A25-A22F-FCFED206DFE9}"/>
    <cellStyle name="Comma 3 4 10 6 6" xfId="14852" xr:uid="{586157F2-C5D8-407D-8607-6171ED295F0D}"/>
    <cellStyle name="Comma 3 4 10 6 6 2" xfId="44525" xr:uid="{B21942EE-8A36-451A-9CE4-B2D815852EB7}"/>
    <cellStyle name="Comma 3 4 10 6 7" xfId="57915" xr:uid="{78E3D95F-BF8C-4673-94AD-58AA7B09401C}"/>
    <cellStyle name="Comma 3 4 10 6 8" xfId="60542" xr:uid="{86E8DA81-F850-40B4-8EE9-187839138460}"/>
    <cellStyle name="Comma 3 4 10 6 9" xfId="31135" xr:uid="{117C47A2-4D89-4796-AE46-D0EA8E696BD0}"/>
    <cellStyle name="Comma 3 4 10 7" xfId="1457" xr:uid="{52E19E61-A699-4BE8-9F2D-DFCC1619F509}"/>
    <cellStyle name="Comma 3 4 10 7 10" xfId="20893" xr:uid="{DBCA0D14-1953-4994-AB9C-0EEF5151D31A}"/>
    <cellStyle name="Comma 3 4 10 7 2" xfId="6709" xr:uid="{85827847-CBAC-4C41-8518-20F2E2D17650}"/>
    <cellStyle name="Comma 3 4 10 7 2 2" xfId="18267" xr:uid="{9D2ECA72-0502-4855-9473-6F92700E351F}"/>
    <cellStyle name="Comma 3 4 10 7 2 2 2" xfId="47674" xr:uid="{AAE92B13-8E70-4A8A-8272-0A6D4E45A573}"/>
    <cellStyle name="Comma 3 4 10 7 2 2 3" xfId="28771" xr:uid="{CD5410D9-1F32-44DD-A316-4E1E8DEF9282}"/>
    <cellStyle name="Comma 3 4 10 7 2 3" xfId="34284" xr:uid="{635231EF-96D7-4509-AF29-37B1064A9294}"/>
    <cellStyle name="Comma 3 4 10 7 2 4" xfId="23519" xr:uid="{88D37356-4ED5-4637-9BD5-7C835B4E4DFF}"/>
    <cellStyle name="Comma 3 4 10 7 3" xfId="4084" xr:uid="{0A80F1C0-A10F-4B54-B6FE-5506230BEDFE}"/>
    <cellStyle name="Comma 3 4 10 7 3 2" xfId="50300" xr:uid="{4C23B685-D0D2-4905-A46E-3D1F16EBF522}"/>
    <cellStyle name="Comma 3 4 10 7 3 3" xfId="36910" xr:uid="{60504D49-C4B5-488F-AB93-D789FDADD169}"/>
    <cellStyle name="Comma 3 4 10 7 3 4" xfId="26145" xr:uid="{6BB168A5-3827-4511-9331-9B5134CD78E4}"/>
    <cellStyle name="Comma 3 4 10 7 4" xfId="9335" xr:uid="{88772A32-FCE2-4630-894A-F01966E06A8E}"/>
    <cellStyle name="Comma 3 4 10 7 4 2" xfId="52926" xr:uid="{CB2F6749-5252-4FAC-AA01-5EB27B08BDEE}"/>
    <cellStyle name="Comma 3 4 10 7 4 3" xfId="39536" xr:uid="{C83A900E-C589-4BA3-8022-1553AEF978B7}"/>
    <cellStyle name="Comma 3 4 10 7 5" xfId="11961" xr:uid="{3AF24EFC-DFFC-4EA8-B6C8-4000A3C1FEEB}"/>
    <cellStyle name="Comma 3 4 10 7 5 2" xfId="55551" xr:uid="{BDDF5AFE-8A2F-40C7-8FC9-01B905E76D84}"/>
    <cellStyle name="Comma 3 4 10 7 5 3" xfId="42161" xr:uid="{0C2DC528-96EC-41E8-B115-7BA97820AD31}"/>
    <cellStyle name="Comma 3 4 10 7 6" xfId="15114" xr:uid="{8795A1A4-22DE-4F33-B5FE-C55B977F79F7}"/>
    <cellStyle name="Comma 3 4 10 7 6 2" xfId="44787" xr:uid="{D49B5C21-1957-4D1B-80B7-18CF64F25197}"/>
    <cellStyle name="Comma 3 4 10 7 7" xfId="58177" xr:uid="{845B98CB-2494-43CB-B41D-3565B4450450}"/>
    <cellStyle name="Comma 3 4 10 7 8" xfId="60804" xr:uid="{478FDB6A-5939-4E9C-B8EF-B76745899E71}"/>
    <cellStyle name="Comma 3 4 10 7 9" xfId="31397" xr:uid="{1D9E8583-EA65-4EF3-A7FD-3D0A153DE915}"/>
    <cellStyle name="Comma 3 4 10 8" xfId="2500" xr:uid="{8174195C-A4A0-4071-862A-BA2B8FAF7ECE}"/>
    <cellStyle name="Comma 3 4 10 8 10" xfId="21935" xr:uid="{21AF5267-506A-4A57-B16A-1261BB5E3241}"/>
    <cellStyle name="Comma 3 4 10 8 2" xfId="7751" xr:uid="{35CA9F89-60D8-4759-915B-FF3AAC5D3DCA}"/>
    <cellStyle name="Comma 3 4 10 8 2 2" xfId="19309" xr:uid="{2FC55B6A-E50D-4B67-AF5D-23E1A8CA3862}"/>
    <cellStyle name="Comma 3 4 10 8 2 2 2" xfId="48716" xr:uid="{EA021CA5-0269-494F-83E4-B311069F4C30}"/>
    <cellStyle name="Comma 3 4 10 8 2 2 3" xfId="29813" xr:uid="{8154D3CD-ADC7-4FBC-9492-520FB0DF7B62}"/>
    <cellStyle name="Comma 3 4 10 8 2 3" xfId="35326" xr:uid="{B3F0E6FF-8AE7-4BB3-92D8-310644A910DF}"/>
    <cellStyle name="Comma 3 4 10 8 2 4" xfId="24561" xr:uid="{F127A986-0719-46AE-A487-3680CE807344}"/>
    <cellStyle name="Comma 3 4 10 8 3" xfId="5126" xr:uid="{E764EB60-5B72-40EC-AF2E-EE841499D22B}"/>
    <cellStyle name="Comma 3 4 10 8 3 2" xfId="51342" xr:uid="{F9C09163-2870-4A14-8AB0-4A033C1E153F}"/>
    <cellStyle name="Comma 3 4 10 8 3 3" xfId="37952" xr:uid="{75269E6A-B28A-44D2-98E2-B8E62D2314F1}"/>
    <cellStyle name="Comma 3 4 10 8 3 4" xfId="27187" xr:uid="{F131D052-53E3-421E-960B-F5349FF9AC8D}"/>
    <cellStyle name="Comma 3 4 10 8 4" xfId="10377" xr:uid="{2B7574BF-5F5B-4963-9574-55E62EBAAE68}"/>
    <cellStyle name="Comma 3 4 10 8 4 2" xfId="53968" xr:uid="{80E410A2-02EC-4644-85E9-EA7167F80A4E}"/>
    <cellStyle name="Comma 3 4 10 8 4 3" xfId="40578" xr:uid="{9BBDBEF8-06A2-4360-8E5F-E33D9225E28A}"/>
    <cellStyle name="Comma 3 4 10 8 5" xfId="13003" xr:uid="{7CB808D5-C930-4DF8-BD19-0538CAB3EC4C}"/>
    <cellStyle name="Comma 3 4 10 8 5 2" xfId="56593" xr:uid="{14C5180D-69D6-4D43-8E98-AC643E396903}"/>
    <cellStyle name="Comma 3 4 10 8 5 3" xfId="43203" xr:uid="{B17F393B-41D6-408B-B265-F30F9F6758F7}"/>
    <cellStyle name="Comma 3 4 10 8 6" xfId="16156" xr:uid="{99E61299-AC9F-4384-9185-A96D983B78F6}"/>
    <cellStyle name="Comma 3 4 10 8 6 2" xfId="45829" xr:uid="{5166E47E-9A17-4A6E-BBA4-D92E7D71A949}"/>
    <cellStyle name="Comma 3 4 10 8 7" xfId="59219" xr:uid="{AA223E9A-CA8A-4621-9A29-15C3D2EB863A}"/>
    <cellStyle name="Comma 3 4 10 8 8" xfId="61846" xr:uid="{6EEE4DEB-FF68-4319-B356-9154CFE24F44}"/>
    <cellStyle name="Comma 3 4 10 8 9" xfId="32439" xr:uid="{6504ED2F-356E-4845-99DB-34E876AD47AD}"/>
    <cellStyle name="Comma 3 4 10 9" xfId="5387" xr:uid="{FA2D3BAF-C282-40F6-9897-C0D7E05B7DE1}"/>
    <cellStyle name="Comma 3 4 10 9 2" xfId="16945" xr:uid="{1BC34503-EB53-4243-8129-CEC3E324F747}"/>
    <cellStyle name="Comma 3 4 10 9 2 2" xfId="46091" xr:uid="{E67C1087-F5D2-4011-A9BC-5FCDBED2CAEE}"/>
    <cellStyle name="Comma 3 4 10 9 2 3" xfId="27449" xr:uid="{0BA1DEDC-259F-4729-84A1-C0279823567C}"/>
    <cellStyle name="Comma 3 4 10 9 3" xfId="13792" xr:uid="{3559612B-E447-4330-8351-7491F8D820D9}"/>
    <cellStyle name="Comma 3 4 10 9 3 2" xfId="32701" xr:uid="{7BA50734-4BBE-4AAF-B403-BCE2DA8CC2AA}"/>
    <cellStyle name="Comma 3 4 10 9 4" xfId="22197" xr:uid="{444B4A7E-5D17-4F40-AD1B-51A83C2C1D38}"/>
    <cellStyle name="Comma 3 4 11" xfId="138" xr:uid="{00000000-0005-0000-0000-0000CE010000}"/>
    <cellStyle name="Comma 3 4 11 10" xfId="8018" xr:uid="{096016E8-2969-4CC0-9502-7F65BDB254D4}"/>
    <cellStyle name="Comma 3 4 11 10 2" xfId="48983" xr:uid="{EA4B20F8-A690-44C2-BD2B-CA898A98F8F9}"/>
    <cellStyle name="Comma 3 4 11 10 3" xfId="35593" xr:uid="{734B5952-FFCC-4967-98C0-9F0BCCAA508F}"/>
    <cellStyle name="Comma 3 4 11 11" xfId="10644" xr:uid="{5AADF254-D2E8-46D6-8B01-D4A8241B2ACD}"/>
    <cellStyle name="Comma 3 4 11 11 2" xfId="51609" xr:uid="{0D639371-3DD3-47B2-A6B7-643448888E0D}"/>
    <cellStyle name="Comma 3 4 11 11 3" xfId="38219" xr:uid="{13F91CD3-1E37-4C6F-AB1B-47A03AD36EEB}"/>
    <cellStyle name="Comma 3 4 11 12" xfId="13269" xr:uid="{5C518533-E654-4F9A-9A76-8435061E2F75}"/>
    <cellStyle name="Comma 3 4 11 12 2" xfId="54234" xr:uid="{C22D3266-D6D6-475E-A584-E922E9523862}"/>
    <cellStyle name="Comma 3 4 11 12 3" xfId="40844" xr:uid="{2F804C4D-8815-4591-B43D-CF8876C57CB2}"/>
    <cellStyle name="Comma 3 4 11 13" xfId="43470" xr:uid="{5DEC226B-3B0F-4174-BDA6-1C6F1C2F1DC3}"/>
    <cellStyle name="Comma 3 4 11 14" xfId="56860" xr:uid="{5A490034-0C3B-4B09-ACC2-B54B0D753AFA}"/>
    <cellStyle name="Comma 3 4 11 15" xfId="59487" xr:uid="{E856639A-619B-4CC6-A246-C55E8E9A8657}"/>
    <cellStyle name="Comma 3 4 11 16" xfId="30080" xr:uid="{ABFC3E9E-816D-4502-B338-8F4DE6FE091E}"/>
    <cellStyle name="Comma 3 4 11 17" xfId="19576" xr:uid="{E14EE117-1B79-480D-B358-510F483770B3}"/>
    <cellStyle name="Comma 3 4 11 2" xfId="399" xr:uid="{00000000-0005-0000-0000-0000CF010000}"/>
    <cellStyle name="Comma 3 4 11 2 10" xfId="30340" xr:uid="{0F727454-6092-4BB4-8C08-A48B16ABA390}"/>
    <cellStyle name="Comma 3 4 11 2 11" xfId="19836" xr:uid="{BC0933DD-7D26-49A8-859B-DD220EACFFCF}"/>
    <cellStyle name="Comma 3 4 11 2 2" xfId="1722" xr:uid="{82A512B9-31C4-4A59-94FA-5B322DB4E7A2}"/>
    <cellStyle name="Comma 3 4 11 2 2 10" xfId="21158" xr:uid="{7CF8DBCE-578C-4017-B3FB-18449D6C816A}"/>
    <cellStyle name="Comma 3 4 11 2 2 2" xfId="6974" xr:uid="{7F4D3886-672E-473D-AD9C-28D9DAF4A53D}"/>
    <cellStyle name="Comma 3 4 11 2 2 2 2" xfId="18532" xr:uid="{60C165AF-1C1B-44EE-84FC-D9F25D2B85A3}"/>
    <cellStyle name="Comma 3 4 11 2 2 2 2 2" xfId="47939" xr:uid="{09388C41-6BC4-4D80-98E6-9B97EC94BC68}"/>
    <cellStyle name="Comma 3 4 11 2 2 2 2 3" xfId="29036" xr:uid="{96323E25-878C-4649-9B2B-789A754165DA}"/>
    <cellStyle name="Comma 3 4 11 2 2 2 3" xfId="34549" xr:uid="{9D1783EC-E2FC-428A-A6AD-623E6EC52340}"/>
    <cellStyle name="Comma 3 4 11 2 2 2 4" xfId="23784" xr:uid="{884C8051-2658-47E8-863B-1E03788D50EF}"/>
    <cellStyle name="Comma 3 4 11 2 2 3" xfId="4349" xr:uid="{908FB027-965B-415E-B057-B6E7D4282F3F}"/>
    <cellStyle name="Comma 3 4 11 2 2 3 2" xfId="50565" xr:uid="{49918586-D0E7-40F5-901C-11FEE8F8DDD4}"/>
    <cellStyle name="Comma 3 4 11 2 2 3 3" xfId="37175" xr:uid="{B01D1EAA-7798-4E43-B61D-F4E8A1369A60}"/>
    <cellStyle name="Comma 3 4 11 2 2 3 4" xfId="26410" xr:uid="{AB30D71B-77C9-4407-98F7-92BF4A41A589}"/>
    <cellStyle name="Comma 3 4 11 2 2 4" xfId="9600" xr:uid="{12EB4818-57A5-430B-AC5E-D563E601FB60}"/>
    <cellStyle name="Comma 3 4 11 2 2 4 2" xfId="53191" xr:uid="{3F2BB179-669F-4633-A02C-7DFE528CED6E}"/>
    <cellStyle name="Comma 3 4 11 2 2 4 3" xfId="39801" xr:uid="{4A39190D-985F-498A-916C-CE2C833A8736}"/>
    <cellStyle name="Comma 3 4 11 2 2 5" xfId="12226" xr:uid="{17254F9D-3251-4A35-9AE1-DB38EA958FED}"/>
    <cellStyle name="Comma 3 4 11 2 2 5 2" xfId="55816" xr:uid="{DBE1C9F8-72F2-4BFD-B0CE-9884CDCE8653}"/>
    <cellStyle name="Comma 3 4 11 2 2 5 3" xfId="42426" xr:uid="{5AC1A9D8-8B5B-4F74-9C66-35C0EFB67BF9}"/>
    <cellStyle name="Comma 3 4 11 2 2 6" xfId="15379" xr:uid="{479D4908-6F6E-4EB1-9FCE-02AA55E9F8B9}"/>
    <cellStyle name="Comma 3 4 11 2 2 6 2" xfId="45052" xr:uid="{FF618641-7195-4EBA-92C9-076493B94189}"/>
    <cellStyle name="Comma 3 4 11 2 2 7" xfId="58442" xr:uid="{D87D7D62-9D7C-4A50-8E60-03B19BBFB7FE}"/>
    <cellStyle name="Comma 3 4 11 2 2 8" xfId="61069" xr:uid="{51E23D3C-FBEF-46F5-9355-57B21B662598}"/>
    <cellStyle name="Comma 3 4 11 2 2 9" xfId="31662" xr:uid="{C6E5B01F-12BF-4A86-B727-0A298B35854B}"/>
    <cellStyle name="Comma 3 4 11 2 3" xfId="5652" xr:uid="{27367228-DAC6-49FC-A1C9-E47049D79E49}"/>
    <cellStyle name="Comma 3 4 11 2 3 2" xfId="17210" xr:uid="{BF479063-6117-4FDD-AB5A-6B36A3441EFF}"/>
    <cellStyle name="Comma 3 4 11 2 3 2 2" xfId="46617" xr:uid="{FB72FD04-4744-42F3-B990-64B2650652B8}"/>
    <cellStyle name="Comma 3 4 11 2 3 2 3" xfId="27714" xr:uid="{00B5592B-1A41-4867-A1B4-30A0C304C9B3}"/>
    <cellStyle name="Comma 3 4 11 2 3 3" xfId="14057" xr:uid="{EF876493-15A0-4139-B238-198ED2C9A23E}"/>
    <cellStyle name="Comma 3 4 11 2 3 3 2" xfId="33227" xr:uid="{F85D21D4-2819-433B-A94B-02EC595D010F}"/>
    <cellStyle name="Comma 3 4 11 2 3 4" xfId="22462" xr:uid="{01991039-0849-45E6-B566-72F890D86285}"/>
    <cellStyle name="Comma 3 4 11 2 4" xfId="3027" xr:uid="{FEBF9F2D-2594-487B-986E-7E609CAEABC1}"/>
    <cellStyle name="Comma 3 4 11 2 4 2" xfId="16682" xr:uid="{73BCCBCE-EA95-439F-989C-D0CCE4C6CB82}"/>
    <cellStyle name="Comma 3 4 11 2 4 2 2" xfId="49243" xr:uid="{0073A693-FC03-4485-B53C-D21468644840}"/>
    <cellStyle name="Comma 3 4 11 2 4 3" xfId="35853" xr:uid="{6CBCCCE1-52C0-4103-8BB3-5251B515F678}"/>
    <cellStyle name="Comma 3 4 11 2 4 4" xfId="25088" xr:uid="{9AE974A7-C651-4E57-B9FD-5C6A1E630946}"/>
    <cellStyle name="Comma 3 4 11 2 5" xfId="8278" xr:uid="{A52BE889-F9B9-4B2F-907B-FF544AA1FB67}"/>
    <cellStyle name="Comma 3 4 11 2 5 2" xfId="51869" xr:uid="{955ADBA6-847A-4BDC-9695-2AECD540B4AB}"/>
    <cellStyle name="Comma 3 4 11 2 5 3" xfId="38479" xr:uid="{44799DD8-8C5B-4013-9C8C-2611EC27B421}"/>
    <cellStyle name="Comma 3 4 11 2 6" xfId="10904" xr:uid="{3CC5E0C8-3D4C-4214-A192-B3BA85D21458}"/>
    <cellStyle name="Comma 3 4 11 2 6 2" xfId="54494" xr:uid="{D4A14281-604E-412F-A990-72F15FA66042}"/>
    <cellStyle name="Comma 3 4 11 2 6 3" xfId="41104" xr:uid="{3D9DA4B2-7C8B-4F06-BC81-BCADC9DE6A73}"/>
    <cellStyle name="Comma 3 4 11 2 7" xfId="13529" xr:uid="{AD038C18-7FE3-4312-BA55-99FCA08F0E18}"/>
    <cellStyle name="Comma 3 4 11 2 7 2" xfId="43730" xr:uid="{21C09A54-A674-4688-8619-B04E86716FE8}"/>
    <cellStyle name="Comma 3 4 11 2 8" xfId="57120" xr:uid="{330F5AD2-5F84-4C7A-BBEC-4AEC5B6F68D7}"/>
    <cellStyle name="Comma 3 4 11 2 9" xfId="59747" xr:uid="{97DA4A03-005A-45BA-8104-7525BDD2E6A0}"/>
    <cellStyle name="Comma 3 4 11 3" xfId="659" xr:uid="{00000000-0005-0000-0000-0000D0010000}"/>
    <cellStyle name="Comma 3 4 11 3 10" xfId="30600" xr:uid="{6BA66F6C-39DA-4B51-B3AC-E32DAF1D5E4B}"/>
    <cellStyle name="Comma 3 4 11 3 11" xfId="20096" xr:uid="{19B206EA-D14D-4FD9-9CC2-4D559E0E1384}"/>
    <cellStyle name="Comma 3 4 11 3 2" xfId="1982" xr:uid="{5E746929-F815-475B-9B00-1B9222051BF7}"/>
    <cellStyle name="Comma 3 4 11 3 2 10" xfId="21418" xr:uid="{BBC405D4-F564-49FB-B0C8-25561DBE1064}"/>
    <cellStyle name="Comma 3 4 11 3 2 2" xfId="7234" xr:uid="{5D1407AE-2BE7-4F23-BB6F-DC082CCD0AB5}"/>
    <cellStyle name="Comma 3 4 11 3 2 2 2" xfId="18792" xr:uid="{C9C3CE52-5ED6-4119-8773-7E7BF07E7A1B}"/>
    <cellStyle name="Comma 3 4 11 3 2 2 2 2" xfId="48199" xr:uid="{48857767-8F1B-42FA-BB73-B281E95C964D}"/>
    <cellStyle name="Comma 3 4 11 3 2 2 2 3" xfId="29296" xr:uid="{D02F9FF1-83FF-4D5B-BA2F-C88C08221C41}"/>
    <cellStyle name="Comma 3 4 11 3 2 2 3" xfId="34809" xr:uid="{0D1F606C-7E9A-434C-8617-484EBE1E1E2B}"/>
    <cellStyle name="Comma 3 4 11 3 2 2 4" xfId="24044" xr:uid="{D2B61674-AE9B-4DA2-9403-8D5648BE9F30}"/>
    <cellStyle name="Comma 3 4 11 3 2 3" xfId="4609" xr:uid="{B96E34AB-D05F-45FF-B18F-BB83E5EF851D}"/>
    <cellStyle name="Comma 3 4 11 3 2 3 2" xfId="50825" xr:uid="{9992E9C7-65FE-4D5B-B9F9-F71D2785A380}"/>
    <cellStyle name="Comma 3 4 11 3 2 3 3" xfId="37435" xr:uid="{9FBA38E5-D738-4279-9E82-144BCEE265A0}"/>
    <cellStyle name="Comma 3 4 11 3 2 3 4" xfId="26670" xr:uid="{CAC670A1-0B4F-445B-95A1-4CA4EDFF1C46}"/>
    <cellStyle name="Comma 3 4 11 3 2 4" xfId="9860" xr:uid="{86888E61-54C4-4521-8BF1-F2BE0F2BF3F0}"/>
    <cellStyle name="Comma 3 4 11 3 2 4 2" xfId="53451" xr:uid="{C83BCC69-6219-4B45-B7EB-3E7A12129874}"/>
    <cellStyle name="Comma 3 4 11 3 2 4 3" xfId="40061" xr:uid="{7102B109-AE38-4D29-AA43-56B6CE99861C}"/>
    <cellStyle name="Comma 3 4 11 3 2 5" xfId="12486" xr:uid="{0538EE67-ACF3-4329-8C09-186F11D8B75C}"/>
    <cellStyle name="Comma 3 4 11 3 2 5 2" xfId="56076" xr:uid="{115DB50C-BA4D-42DF-84AB-03B7158C5B9B}"/>
    <cellStyle name="Comma 3 4 11 3 2 5 3" xfId="42686" xr:uid="{CBC2B1C2-FCC3-4529-990D-1EF32A51A2AA}"/>
    <cellStyle name="Comma 3 4 11 3 2 6" xfId="15639" xr:uid="{CD35CD78-534E-4EE3-BF73-4DDA6831C885}"/>
    <cellStyle name="Comma 3 4 11 3 2 6 2" xfId="45312" xr:uid="{7B3E3B65-158A-4FF7-9284-BFAAE8FE442C}"/>
    <cellStyle name="Comma 3 4 11 3 2 7" xfId="58702" xr:uid="{1B5EB707-3FA7-4287-99FC-075BA50079C4}"/>
    <cellStyle name="Comma 3 4 11 3 2 8" xfId="61329" xr:uid="{6EFF71FD-530E-441A-9614-4DC2830DDB40}"/>
    <cellStyle name="Comma 3 4 11 3 2 9" xfId="31922" xr:uid="{2A500244-6945-48BB-AC3C-1C1C9A7DFD98}"/>
    <cellStyle name="Comma 3 4 11 3 3" xfId="5912" xr:uid="{26FB1FD1-E91D-4B53-82DE-2FC12E8806D3}"/>
    <cellStyle name="Comma 3 4 11 3 3 2" xfId="17470" xr:uid="{E71BBC33-8640-4FAF-A2DC-4A73DC783D37}"/>
    <cellStyle name="Comma 3 4 11 3 3 2 2" xfId="46877" xr:uid="{B53F5978-82CB-4215-94A3-94F1C9221131}"/>
    <cellStyle name="Comma 3 4 11 3 3 2 3" xfId="27974" xr:uid="{77583E11-BF66-499F-AE11-1FD281A12F91}"/>
    <cellStyle name="Comma 3 4 11 3 3 3" xfId="33487" xr:uid="{9B8D2799-262F-4B8F-BC92-775DC17877C6}"/>
    <cellStyle name="Comma 3 4 11 3 3 4" xfId="22722" xr:uid="{5A134E15-B22E-442D-A092-7A034C3D4495}"/>
    <cellStyle name="Comma 3 4 11 3 4" xfId="3287" xr:uid="{500E97D4-EA34-4F04-8C19-AC650F9978B7}"/>
    <cellStyle name="Comma 3 4 11 3 4 2" xfId="49503" xr:uid="{2B548403-3FFD-46A4-BC1E-529C8BC43887}"/>
    <cellStyle name="Comma 3 4 11 3 4 3" xfId="36113" xr:uid="{5F126CE0-96EE-430B-BED0-131C84CAEEE7}"/>
    <cellStyle name="Comma 3 4 11 3 4 4" xfId="25348" xr:uid="{628405DD-26F6-4E17-93A1-71422B3170EA}"/>
    <cellStyle name="Comma 3 4 11 3 5" xfId="8538" xr:uid="{80A0A15B-B289-4679-A0B7-89973BF4DFCB}"/>
    <cellStyle name="Comma 3 4 11 3 5 2" xfId="52129" xr:uid="{BB1F5922-D08B-4CE9-BF6C-2D30236C5EA0}"/>
    <cellStyle name="Comma 3 4 11 3 5 3" xfId="38739" xr:uid="{15A2D290-0ADB-4C57-9FD5-4B14954A27C5}"/>
    <cellStyle name="Comma 3 4 11 3 6" xfId="11164" xr:uid="{9DE4F7AF-08E2-4FC6-A096-23AA85D4E2E3}"/>
    <cellStyle name="Comma 3 4 11 3 6 2" xfId="54754" xr:uid="{4C0ECD5D-E1D9-4760-8F50-D241848C7799}"/>
    <cellStyle name="Comma 3 4 11 3 6 3" xfId="41364" xr:uid="{E4442176-8811-4999-A9C7-E38E828A5DF8}"/>
    <cellStyle name="Comma 3 4 11 3 7" xfId="14317" xr:uid="{0A07E7E0-FA74-4644-A5E9-F31A03CA9725}"/>
    <cellStyle name="Comma 3 4 11 3 7 2" xfId="43990" xr:uid="{76D8BD39-BB48-498F-B328-A2FB09EEC18A}"/>
    <cellStyle name="Comma 3 4 11 3 8" xfId="57380" xr:uid="{182AA6B3-A827-46E9-ABCC-4B27A02389B6}"/>
    <cellStyle name="Comma 3 4 11 3 9" xfId="60007" xr:uid="{DD7CE9B4-2D40-4250-A616-878B356E5A5E}"/>
    <cellStyle name="Comma 3 4 11 4" xfId="919" xr:uid="{00000000-0005-0000-0000-0000D1010000}"/>
    <cellStyle name="Comma 3 4 11 4 10" xfId="30860" xr:uid="{FEE73202-0447-4E3D-9F88-61F9A99C1F61}"/>
    <cellStyle name="Comma 3 4 11 4 11" xfId="20356" xr:uid="{52639AE0-E115-43AB-9F68-178377589C6D}"/>
    <cellStyle name="Comma 3 4 11 4 2" xfId="2242" xr:uid="{F9A63636-A906-47C4-84ED-C5665600C6E8}"/>
    <cellStyle name="Comma 3 4 11 4 2 10" xfId="21678" xr:uid="{66130F06-AD34-4038-A165-4570CE5C65D3}"/>
    <cellStyle name="Comma 3 4 11 4 2 2" xfId="7494" xr:uid="{1A5BF091-74BD-44E4-86ED-C2CE92A07D73}"/>
    <cellStyle name="Comma 3 4 11 4 2 2 2" xfId="19052" xr:uid="{8522096B-1BA8-4C7B-8366-13EE4190BF53}"/>
    <cellStyle name="Comma 3 4 11 4 2 2 2 2" xfId="48459" xr:uid="{F3BCD067-634F-4805-8327-55A2FE19E77A}"/>
    <cellStyle name="Comma 3 4 11 4 2 2 2 3" xfId="29556" xr:uid="{6B639770-D506-47CD-A27B-3D2DED912B4E}"/>
    <cellStyle name="Comma 3 4 11 4 2 2 3" xfId="35069" xr:uid="{78DC8177-2324-40FD-8440-0336B3107716}"/>
    <cellStyle name="Comma 3 4 11 4 2 2 4" xfId="24304" xr:uid="{09B35C14-6786-4350-B0FB-B24A3E4D8DF2}"/>
    <cellStyle name="Comma 3 4 11 4 2 3" xfId="4869" xr:uid="{7CB17D0C-5ADF-410E-94A1-C1468F21598E}"/>
    <cellStyle name="Comma 3 4 11 4 2 3 2" xfId="51085" xr:uid="{E0B3C871-310B-416B-B095-AF0507B7B762}"/>
    <cellStyle name="Comma 3 4 11 4 2 3 3" xfId="37695" xr:uid="{EC4CC2A1-45B3-4642-B20C-9F5BFFB2C548}"/>
    <cellStyle name="Comma 3 4 11 4 2 3 4" xfId="26930" xr:uid="{23033B5E-C70B-43D4-AC0B-70EFB9247577}"/>
    <cellStyle name="Comma 3 4 11 4 2 4" xfId="10120" xr:uid="{70AFB925-B414-48EB-ADF4-18C63C748708}"/>
    <cellStyle name="Comma 3 4 11 4 2 4 2" xfId="53711" xr:uid="{1EEA0A78-054F-48CD-A0D5-B422D6BF61FF}"/>
    <cellStyle name="Comma 3 4 11 4 2 4 3" xfId="40321" xr:uid="{1EE739EE-2745-4443-917F-7BFF4A0D8A93}"/>
    <cellStyle name="Comma 3 4 11 4 2 5" xfId="12746" xr:uid="{51A8F27E-89B8-4EC3-AB81-C9387297F5C4}"/>
    <cellStyle name="Comma 3 4 11 4 2 5 2" xfId="56336" xr:uid="{1B18B679-2C0B-426A-B48D-9F0E327C6724}"/>
    <cellStyle name="Comma 3 4 11 4 2 5 3" xfId="42946" xr:uid="{2C615EE3-0747-4E77-A798-FAC4C4ECF35E}"/>
    <cellStyle name="Comma 3 4 11 4 2 6" xfId="15899" xr:uid="{292DC655-12F0-435C-A308-50895AE197F6}"/>
    <cellStyle name="Comma 3 4 11 4 2 6 2" xfId="45572" xr:uid="{ABB716A7-DD10-424D-BDC0-E3D7D1BAE157}"/>
    <cellStyle name="Comma 3 4 11 4 2 7" xfId="58962" xr:uid="{F81B1C64-79A4-470D-B648-3866C8AC4C3B}"/>
    <cellStyle name="Comma 3 4 11 4 2 8" xfId="61589" xr:uid="{3C9397B0-3B92-409F-927E-36AC6F6290A6}"/>
    <cellStyle name="Comma 3 4 11 4 2 9" xfId="32182" xr:uid="{756EE48F-7D5E-4A62-9217-47DB13D58A82}"/>
    <cellStyle name="Comma 3 4 11 4 3" xfId="6172" xr:uid="{954E3F68-3AA0-4612-8ACF-7BE6CC03EE94}"/>
    <cellStyle name="Comma 3 4 11 4 3 2" xfId="17730" xr:uid="{09040B13-F077-4938-87A2-2010A2960B6D}"/>
    <cellStyle name="Comma 3 4 11 4 3 2 2" xfId="47137" xr:uid="{70E58970-A87C-4A10-992D-353ACF798B66}"/>
    <cellStyle name="Comma 3 4 11 4 3 2 3" xfId="28234" xr:uid="{50DCAA02-D9D7-4D7D-A639-1C7B78BB3847}"/>
    <cellStyle name="Comma 3 4 11 4 3 3" xfId="33747" xr:uid="{DB259650-95A1-447E-80B3-EA2A68C81408}"/>
    <cellStyle name="Comma 3 4 11 4 3 4" xfId="22982" xr:uid="{CB40D21E-1256-445B-A6EF-71FF70D57B09}"/>
    <cellStyle name="Comma 3 4 11 4 4" xfId="3547" xr:uid="{082611CF-D2C6-4928-B74F-6333A647FDC4}"/>
    <cellStyle name="Comma 3 4 11 4 4 2" xfId="49763" xr:uid="{4532D0BB-5F66-4371-B21B-16D29D547575}"/>
    <cellStyle name="Comma 3 4 11 4 4 3" xfId="36373" xr:uid="{022738D8-2834-48F9-8D30-4BA401DEB9DE}"/>
    <cellStyle name="Comma 3 4 11 4 4 4" xfId="25608" xr:uid="{F048CEC1-82FB-45E2-8D18-E4EE0F3547B3}"/>
    <cellStyle name="Comma 3 4 11 4 5" xfId="8798" xr:uid="{BC09FE46-7062-45E3-A3F0-1E99AE1E298C}"/>
    <cellStyle name="Comma 3 4 11 4 5 2" xfId="52389" xr:uid="{7A8DA1FD-AC65-406F-A8EC-B1C0D06E7424}"/>
    <cellStyle name="Comma 3 4 11 4 5 3" xfId="38999" xr:uid="{8C81F1A4-80DB-4109-BC42-ACCAF18172D3}"/>
    <cellStyle name="Comma 3 4 11 4 6" xfId="11424" xr:uid="{18A09AF2-A835-400E-8684-4906B6CD127F}"/>
    <cellStyle name="Comma 3 4 11 4 6 2" xfId="55014" xr:uid="{F810FEC9-725D-418B-80B1-F1D958829DF4}"/>
    <cellStyle name="Comma 3 4 11 4 6 3" xfId="41624" xr:uid="{28F495D2-4A8A-48F3-BCC7-182EF3EC725E}"/>
    <cellStyle name="Comma 3 4 11 4 7" xfId="14577" xr:uid="{2ADA9D46-3709-4B3E-9B7F-FE8DC9C131F0}"/>
    <cellStyle name="Comma 3 4 11 4 7 2" xfId="44250" xr:uid="{7F56E29B-E9B0-4FC5-A15E-9609B30CF347}"/>
    <cellStyle name="Comma 3 4 11 4 8" xfId="57640" xr:uid="{4FF681DF-9270-42F9-9DFE-32DD093B0CF6}"/>
    <cellStyle name="Comma 3 4 11 4 9" xfId="60267" xr:uid="{05BFB70F-85D2-4B72-BEE8-48E1AFA557BA}"/>
    <cellStyle name="Comma 3 4 11 5" xfId="1199" xr:uid="{2FC6E2CB-7B6E-47BB-A726-DA7F38B84FDF}"/>
    <cellStyle name="Comma 3 4 11 5 10" xfId="20636" xr:uid="{12B1BE2D-019E-442B-BDE5-66D4DBDE55B5}"/>
    <cellStyle name="Comma 3 4 11 5 2" xfId="6452" xr:uid="{5770F345-CDCC-4FE6-B043-E6D91FB30358}"/>
    <cellStyle name="Comma 3 4 11 5 2 2" xfId="18010" xr:uid="{9C89325B-3A1F-47DA-95A6-B31FC8C5B7F1}"/>
    <cellStyle name="Comma 3 4 11 5 2 2 2" xfId="47417" xr:uid="{B93550DA-40C1-438D-B1A8-E192B6E11C32}"/>
    <cellStyle name="Comma 3 4 11 5 2 2 3" xfId="28514" xr:uid="{F94213D6-ACD5-4FE9-AE85-110F99AC10D3}"/>
    <cellStyle name="Comma 3 4 11 5 2 3" xfId="34027" xr:uid="{F2510E5F-B59F-46E7-89A4-85A80E21FBF7}"/>
    <cellStyle name="Comma 3 4 11 5 2 4" xfId="23262" xr:uid="{4533EA89-16A9-4F21-A550-72DA47A6844F}"/>
    <cellStyle name="Comma 3 4 11 5 3" xfId="3827" xr:uid="{415B0EA7-6986-4E03-B1A4-F6AE77DA4478}"/>
    <cellStyle name="Comma 3 4 11 5 3 2" xfId="50043" xr:uid="{232E6FD1-D46C-4278-A668-C46BF379CD94}"/>
    <cellStyle name="Comma 3 4 11 5 3 3" xfId="36653" xr:uid="{9D566B88-39CF-4C21-8483-21A2661E151A}"/>
    <cellStyle name="Comma 3 4 11 5 3 4" xfId="25888" xr:uid="{5FA1B64C-F266-4A56-BC31-7444CA8ECE81}"/>
    <cellStyle name="Comma 3 4 11 5 4" xfId="9078" xr:uid="{07E15C05-2F9D-4C1F-927E-571F37A48C5A}"/>
    <cellStyle name="Comma 3 4 11 5 4 2" xfId="52669" xr:uid="{6A5946CB-0F55-4826-94CB-FFBAFFF344DA}"/>
    <cellStyle name="Comma 3 4 11 5 4 3" xfId="39279" xr:uid="{17D68A9F-3A83-4034-8446-C4EA88E1A67A}"/>
    <cellStyle name="Comma 3 4 11 5 5" xfId="11704" xr:uid="{16773CBA-DA3D-430C-BDB1-516C0491F9CD}"/>
    <cellStyle name="Comma 3 4 11 5 5 2" xfId="55294" xr:uid="{B46057E6-C78C-4BA8-8444-1E1CBAED8293}"/>
    <cellStyle name="Comma 3 4 11 5 5 3" xfId="41904" xr:uid="{DE6F65AE-90BD-483C-979D-439A9F11740F}"/>
    <cellStyle name="Comma 3 4 11 5 6" xfId="14857" xr:uid="{280D27A0-30F6-4355-BD14-87032E091ED9}"/>
    <cellStyle name="Comma 3 4 11 5 6 2" xfId="44530" xr:uid="{F32182E4-F7FC-41E1-9D1F-5967EC9F7B72}"/>
    <cellStyle name="Comma 3 4 11 5 7" xfId="57920" xr:uid="{C027B9F5-F23B-42B5-AC85-F252E84114DC}"/>
    <cellStyle name="Comma 3 4 11 5 8" xfId="60547" xr:uid="{9D7D1DDD-4905-4C2D-9FC9-4972BDF2F21A}"/>
    <cellStyle name="Comma 3 4 11 5 9" xfId="31140" xr:uid="{9A3D1C5D-6B69-426E-BC0C-B2CE4470EE53}"/>
    <cellStyle name="Comma 3 4 11 6" xfId="1462" xr:uid="{10E13012-F0EC-4611-A5E9-6C4D8B59EB85}"/>
    <cellStyle name="Comma 3 4 11 6 10" xfId="20898" xr:uid="{1532495A-FD79-4B24-841C-026D1ADD626D}"/>
    <cellStyle name="Comma 3 4 11 6 2" xfId="6714" xr:uid="{A510F00F-A779-4CE7-9EF2-E76296F8F0BD}"/>
    <cellStyle name="Comma 3 4 11 6 2 2" xfId="18272" xr:uid="{C94C9DDD-2B5F-457E-A1B0-2AE8A411A45B}"/>
    <cellStyle name="Comma 3 4 11 6 2 2 2" xfId="47679" xr:uid="{AF5DB05F-59E6-4A99-8FE9-76AE3DDC168D}"/>
    <cellStyle name="Comma 3 4 11 6 2 2 3" xfId="28776" xr:uid="{7FB35D49-D04F-4D38-893C-FEC6A3362801}"/>
    <cellStyle name="Comma 3 4 11 6 2 3" xfId="34289" xr:uid="{7DEC1ED6-FBEE-494C-81E8-6FD8EC314C97}"/>
    <cellStyle name="Comma 3 4 11 6 2 4" xfId="23524" xr:uid="{4E2D3B97-BA1A-4248-AA1F-918C4460381A}"/>
    <cellStyle name="Comma 3 4 11 6 3" xfId="4089" xr:uid="{4F33DE68-52BA-48A0-9067-649E8592E80B}"/>
    <cellStyle name="Comma 3 4 11 6 3 2" xfId="50305" xr:uid="{970E1F31-70BB-450C-9ABD-86EBA13D4317}"/>
    <cellStyle name="Comma 3 4 11 6 3 3" xfId="36915" xr:uid="{F21BFCA7-46A2-4195-918B-FE9AA56BB1A7}"/>
    <cellStyle name="Comma 3 4 11 6 3 4" xfId="26150" xr:uid="{CEACED3A-E59F-419F-9212-FCA5EF4ABEA3}"/>
    <cellStyle name="Comma 3 4 11 6 4" xfId="9340" xr:uid="{0B6E305E-D755-418D-B1F9-5852906EF1E6}"/>
    <cellStyle name="Comma 3 4 11 6 4 2" xfId="52931" xr:uid="{F87EB50B-EBE8-476B-B49D-06045163890A}"/>
    <cellStyle name="Comma 3 4 11 6 4 3" xfId="39541" xr:uid="{3B637F4D-560D-4805-8E53-B5FADCC55978}"/>
    <cellStyle name="Comma 3 4 11 6 5" xfId="11966" xr:uid="{FAC683E4-0318-44AB-B51B-7132FF550581}"/>
    <cellStyle name="Comma 3 4 11 6 5 2" xfId="55556" xr:uid="{CECCAF0C-2498-4DF2-8DF6-779CB849705E}"/>
    <cellStyle name="Comma 3 4 11 6 5 3" xfId="42166" xr:uid="{798269CE-EE56-4BAA-9680-365FF9E5DE6A}"/>
    <cellStyle name="Comma 3 4 11 6 6" xfId="15119" xr:uid="{9EE08372-54B6-48CE-80DE-01297CDD8D08}"/>
    <cellStyle name="Comma 3 4 11 6 6 2" xfId="44792" xr:uid="{3839FE7D-2733-46F7-BA41-8E77C6ECB76C}"/>
    <cellStyle name="Comma 3 4 11 6 7" xfId="58182" xr:uid="{6D2996D3-A6B1-4D2F-AD6B-A876400D57BE}"/>
    <cellStyle name="Comma 3 4 11 6 8" xfId="60809" xr:uid="{D8E71BA4-2603-4160-BE60-A014A46EF3F4}"/>
    <cellStyle name="Comma 3 4 11 6 9" xfId="31402" xr:uid="{A0BE125A-40D1-4326-8494-C919A02CD858}"/>
    <cellStyle name="Comma 3 4 11 7" xfId="2505" xr:uid="{EC165700-0B3E-4BA3-A7B5-27A286E4C569}"/>
    <cellStyle name="Comma 3 4 11 7 10" xfId="21940" xr:uid="{23087252-61B0-40F5-AE74-0B7A248DC07E}"/>
    <cellStyle name="Comma 3 4 11 7 2" xfId="7756" xr:uid="{7AB51D4A-D13B-459E-902E-FB233439DC0F}"/>
    <cellStyle name="Comma 3 4 11 7 2 2" xfId="19314" xr:uid="{59AED50B-3902-4FCC-891B-243AC734FCF5}"/>
    <cellStyle name="Comma 3 4 11 7 2 2 2" xfId="48721" xr:uid="{7D4C7BA4-9D5E-4180-9529-8E94CF554B8F}"/>
    <cellStyle name="Comma 3 4 11 7 2 2 3" xfId="29818" xr:uid="{765D0C0F-165E-48F4-ACFE-824E929A8D93}"/>
    <cellStyle name="Comma 3 4 11 7 2 3" xfId="35331" xr:uid="{8CA1F0DB-60F7-4C0E-A9A5-8C5D53EE5FEC}"/>
    <cellStyle name="Comma 3 4 11 7 2 4" xfId="24566" xr:uid="{3C53E4B4-D87B-4B50-961E-E69954FF421B}"/>
    <cellStyle name="Comma 3 4 11 7 3" xfId="5131" xr:uid="{9B7FB556-AEB7-4345-9E06-D0CC83778AD1}"/>
    <cellStyle name="Comma 3 4 11 7 3 2" xfId="51347" xr:uid="{98F90D57-95AC-401A-A0D7-C5F3C34F96C8}"/>
    <cellStyle name="Comma 3 4 11 7 3 3" xfId="37957" xr:uid="{1CB7BC0F-E3F8-4B80-B67F-1B9B26DC98F5}"/>
    <cellStyle name="Comma 3 4 11 7 3 4" xfId="27192" xr:uid="{B865FB3D-FD08-4F1D-8B43-E40992C2D7D9}"/>
    <cellStyle name="Comma 3 4 11 7 4" xfId="10382" xr:uid="{1CA25315-A2E4-4704-8A22-321E0FDD8F11}"/>
    <cellStyle name="Comma 3 4 11 7 4 2" xfId="53973" xr:uid="{DB4ABA16-7869-4C51-8BB6-1D376BABBD3D}"/>
    <cellStyle name="Comma 3 4 11 7 4 3" xfId="40583" xr:uid="{BE3610D9-DC49-4722-8AC5-DD8D0B994AA1}"/>
    <cellStyle name="Comma 3 4 11 7 5" xfId="13008" xr:uid="{7C01C9EE-B458-4011-963D-E31BF97357C0}"/>
    <cellStyle name="Comma 3 4 11 7 5 2" xfId="56598" xr:uid="{BAA0F67E-B896-4A12-9211-E05636CD6271}"/>
    <cellStyle name="Comma 3 4 11 7 5 3" xfId="43208" xr:uid="{47164E25-EA68-46CE-9A36-7AF13CF2019E}"/>
    <cellStyle name="Comma 3 4 11 7 6" xfId="16161" xr:uid="{A5BBFCFE-0275-44B9-8652-A9B8270C2558}"/>
    <cellStyle name="Comma 3 4 11 7 6 2" xfId="45834" xr:uid="{2386837D-7B3C-40A6-B9DF-A6DB0FD414F0}"/>
    <cellStyle name="Comma 3 4 11 7 7" xfId="59224" xr:uid="{AD726ED8-5D57-40A3-B389-C29B51540BBB}"/>
    <cellStyle name="Comma 3 4 11 7 8" xfId="61851" xr:uid="{62A65264-BC1D-49B8-81B9-F9BBDD4E5966}"/>
    <cellStyle name="Comma 3 4 11 7 9" xfId="32444" xr:uid="{D52D8F8F-ECF8-44EC-87E8-DABDD3532408}"/>
    <cellStyle name="Comma 3 4 11 8" xfId="5392" xr:uid="{145526A9-80E6-4F8D-880C-45E4AAAB1D9F}"/>
    <cellStyle name="Comma 3 4 11 8 2" xfId="16950" xr:uid="{89A01F47-A120-46C2-9F01-F086515A3376}"/>
    <cellStyle name="Comma 3 4 11 8 2 2" xfId="46096" xr:uid="{B259C12E-F6AC-4E9B-AC61-CECA4BD52BCC}"/>
    <cellStyle name="Comma 3 4 11 8 2 3" xfId="27454" xr:uid="{A87760E9-C2C0-4A80-B1C8-0B81813DD02D}"/>
    <cellStyle name="Comma 3 4 11 8 3" xfId="13797" xr:uid="{9C778176-3A4D-4471-A605-0CF4D63C8520}"/>
    <cellStyle name="Comma 3 4 11 8 3 2" xfId="32706" xr:uid="{CA857079-B7EF-4F8A-8908-AFF672623F65}"/>
    <cellStyle name="Comma 3 4 11 8 4" xfId="22202" xr:uid="{BF57F68F-961A-4E8A-9CA4-51FD1AAA8D27}"/>
    <cellStyle name="Comma 3 4 11 9" xfId="2767" xr:uid="{CA0E58D0-C0CE-490B-93B7-FCC8F5208E77}"/>
    <cellStyle name="Comma 3 4 11 9 2" xfId="16422" xr:uid="{3C72A381-595F-46B4-932C-AB08AF076100}"/>
    <cellStyle name="Comma 3 4 11 9 2 2" xfId="46357" xr:uid="{BD855BA8-5EE4-4C19-BD63-435349F06AC3}"/>
    <cellStyle name="Comma 3 4 11 9 3" xfId="32967" xr:uid="{7DC8CCEB-223D-443C-ABA5-0A4B40D16823}"/>
    <cellStyle name="Comma 3 4 11 9 4" xfId="24828" xr:uid="{A555B40A-F36E-4284-8EE4-C776F3BFEBDB}"/>
    <cellStyle name="Comma 3 4 12" xfId="170" xr:uid="{00000000-0005-0000-0000-0000D2010000}"/>
    <cellStyle name="Comma 3 4 12 10" xfId="8050" xr:uid="{980365A1-8BB0-462D-9E7A-0C2EF29EBD2E}"/>
    <cellStyle name="Comma 3 4 12 10 2" xfId="49015" xr:uid="{6911D872-9A35-4963-A5AC-F377CDDF4703}"/>
    <cellStyle name="Comma 3 4 12 10 3" xfId="35625" xr:uid="{CB1C7611-7B59-49F0-AE82-A9E8E86FA9DA}"/>
    <cellStyle name="Comma 3 4 12 11" xfId="10676" xr:uid="{EC505043-0430-4DA3-9AC6-C31B2CAE9114}"/>
    <cellStyle name="Comma 3 4 12 11 2" xfId="51641" xr:uid="{83DDFE40-B82A-4456-AA0C-D70D7E924568}"/>
    <cellStyle name="Comma 3 4 12 11 3" xfId="38251" xr:uid="{AF3592FC-1BA7-4FAF-BA3E-78D7C9FFD26D}"/>
    <cellStyle name="Comma 3 4 12 12" xfId="13301" xr:uid="{CA4ABD3E-1E49-4E75-A9E3-E5912AE25D28}"/>
    <cellStyle name="Comma 3 4 12 12 2" xfId="54266" xr:uid="{F55351EC-516A-401C-BF43-1F4BF40D1B05}"/>
    <cellStyle name="Comma 3 4 12 12 3" xfId="40876" xr:uid="{76222A95-1D2D-4BE1-AF0C-8D510BF3C558}"/>
    <cellStyle name="Comma 3 4 12 13" xfId="43502" xr:uid="{5D2F06DA-316B-4512-A2DC-D03DCA5A1DC1}"/>
    <cellStyle name="Comma 3 4 12 14" xfId="56892" xr:uid="{88170E17-7F70-4E85-9856-A6230A0E20F0}"/>
    <cellStyle name="Comma 3 4 12 15" xfId="59519" xr:uid="{375E3293-7233-4D3C-9953-C8D618196D64}"/>
    <cellStyle name="Comma 3 4 12 16" xfId="30112" xr:uid="{DB66E77E-F425-4BDC-931E-F51E0EC441A1}"/>
    <cellStyle name="Comma 3 4 12 17" xfId="19608" xr:uid="{E832BB2C-883A-444F-8FF7-BFAB53DD360E}"/>
    <cellStyle name="Comma 3 4 12 2" xfId="431" xr:uid="{00000000-0005-0000-0000-0000D3010000}"/>
    <cellStyle name="Comma 3 4 12 2 10" xfId="30372" xr:uid="{03CB7D66-3CE9-4770-A801-AEA3C3C26169}"/>
    <cellStyle name="Comma 3 4 12 2 11" xfId="19868" xr:uid="{A03275BB-BC52-4F48-927E-B304B26EA140}"/>
    <cellStyle name="Comma 3 4 12 2 2" xfId="1754" xr:uid="{3FF5BD29-C860-4D2F-8DF2-07DA76568AF2}"/>
    <cellStyle name="Comma 3 4 12 2 2 10" xfId="21190" xr:uid="{563A162B-C441-477B-9223-3A61DB17E7C9}"/>
    <cellStyle name="Comma 3 4 12 2 2 2" xfId="7006" xr:uid="{6BD7C4F5-7222-496D-9729-5911201DF06E}"/>
    <cellStyle name="Comma 3 4 12 2 2 2 2" xfId="18564" xr:uid="{3099191F-A0B1-4AB9-8C8A-593EFC1E022E}"/>
    <cellStyle name="Comma 3 4 12 2 2 2 2 2" xfId="47971" xr:uid="{9CFB5202-8462-4E54-B834-93DAC94A8BBB}"/>
    <cellStyle name="Comma 3 4 12 2 2 2 2 3" xfId="29068" xr:uid="{82D2FA75-500F-46AA-AEF7-3BEECCCD28C7}"/>
    <cellStyle name="Comma 3 4 12 2 2 2 3" xfId="34581" xr:uid="{AF517173-C565-473F-B291-BA0389295DB1}"/>
    <cellStyle name="Comma 3 4 12 2 2 2 4" xfId="23816" xr:uid="{881744D0-5E98-482D-9FB3-CFD5E7897B07}"/>
    <cellStyle name="Comma 3 4 12 2 2 3" xfId="4381" xr:uid="{359F47AA-71A9-4625-A186-091B43FB4FC0}"/>
    <cellStyle name="Comma 3 4 12 2 2 3 2" xfId="50597" xr:uid="{6E6111AB-11A6-428F-BC5F-B41A7411BD8A}"/>
    <cellStyle name="Comma 3 4 12 2 2 3 3" xfId="37207" xr:uid="{10B98087-3B26-4938-A959-913C552C6C6D}"/>
    <cellStyle name="Comma 3 4 12 2 2 3 4" xfId="26442" xr:uid="{572B107D-7331-4AA7-8454-C72973538DB9}"/>
    <cellStyle name="Comma 3 4 12 2 2 4" xfId="9632" xr:uid="{E48D1CBB-E040-433D-97D6-EDE4C8BEDE24}"/>
    <cellStyle name="Comma 3 4 12 2 2 4 2" xfId="53223" xr:uid="{36C05E6D-63AC-4A08-93D1-56C1E5477198}"/>
    <cellStyle name="Comma 3 4 12 2 2 4 3" xfId="39833" xr:uid="{CC92BEA6-FE6E-4ED3-82A7-6C16D70D6DFE}"/>
    <cellStyle name="Comma 3 4 12 2 2 5" xfId="12258" xr:uid="{54CA235B-AA7C-4C44-B8F0-219D4C1D3ED3}"/>
    <cellStyle name="Comma 3 4 12 2 2 5 2" xfId="55848" xr:uid="{39171AE3-DBAE-4266-93AE-7D36CAA23435}"/>
    <cellStyle name="Comma 3 4 12 2 2 5 3" xfId="42458" xr:uid="{4189DF3A-A670-4757-BA3C-980B94D4ED0B}"/>
    <cellStyle name="Comma 3 4 12 2 2 6" xfId="15411" xr:uid="{29EF94BD-6823-4CB5-A253-55AE5DFD038A}"/>
    <cellStyle name="Comma 3 4 12 2 2 6 2" xfId="45084" xr:uid="{1AC164CF-C3B7-443D-8BAD-DAE7213D3C04}"/>
    <cellStyle name="Comma 3 4 12 2 2 7" xfId="58474" xr:uid="{2F2ED8EE-1BBD-42C9-B9A1-70B26F49F6D1}"/>
    <cellStyle name="Comma 3 4 12 2 2 8" xfId="61101" xr:uid="{C9FEE88B-ACE7-4C42-BDDC-4F6F6533254F}"/>
    <cellStyle name="Comma 3 4 12 2 2 9" xfId="31694" xr:uid="{A4803BAF-B2B4-4A14-870D-67DAE47C3F51}"/>
    <cellStyle name="Comma 3 4 12 2 3" xfId="5684" xr:uid="{18634E1A-1E04-4752-89F4-3462DF12AF1E}"/>
    <cellStyle name="Comma 3 4 12 2 3 2" xfId="17242" xr:uid="{2E6E84BC-E428-4C91-BA74-01E3B7B488C7}"/>
    <cellStyle name="Comma 3 4 12 2 3 2 2" xfId="46649" xr:uid="{F8F5B505-E439-42C1-8D54-A472B20CB148}"/>
    <cellStyle name="Comma 3 4 12 2 3 2 3" xfId="27746" xr:uid="{B03DC093-6132-4D57-9387-A5A134AD4E05}"/>
    <cellStyle name="Comma 3 4 12 2 3 3" xfId="14089" xr:uid="{8DAAB635-A43E-4218-9B2E-63C4D0BA7730}"/>
    <cellStyle name="Comma 3 4 12 2 3 3 2" xfId="33259" xr:uid="{FA772F37-34F7-4AF7-9B10-71822A969AA6}"/>
    <cellStyle name="Comma 3 4 12 2 3 4" xfId="22494" xr:uid="{B3140AC7-C02B-4196-B525-F2E3F51E1DF6}"/>
    <cellStyle name="Comma 3 4 12 2 4" xfId="3059" xr:uid="{680C799F-8F1E-4673-9CBE-FC5660837BBF}"/>
    <cellStyle name="Comma 3 4 12 2 4 2" xfId="16714" xr:uid="{3069B24C-BAF3-426F-9227-99D2730A18D0}"/>
    <cellStyle name="Comma 3 4 12 2 4 2 2" xfId="49275" xr:uid="{A422AF05-D8EE-4B01-ABE4-E59EFEBAB0D1}"/>
    <cellStyle name="Comma 3 4 12 2 4 3" xfId="35885" xr:uid="{7F91901B-7286-429A-B20E-40309BDDC96B}"/>
    <cellStyle name="Comma 3 4 12 2 4 4" xfId="25120" xr:uid="{401BE9BF-8C1C-4CFE-8BAC-265E2D4780CF}"/>
    <cellStyle name="Comma 3 4 12 2 5" xfId="8310" xr:uid="{BC8ADBC4-312A-4708-96B4-EBFD1B14961A}"/>
    <cellStyle name="Comma 3 4 12 2 5 2" xfId="51901" xr:uid="{0A115CF9-B125-4BB8-9467-D84E1052BD2F}"/>
    <cellStyle name="Comma 3 4 12 2 5 3" xfId="38511" xr:uid="{CD884F30-0309-4BDE-902A-31CC6EDB9370}"/>
    <cellStyle name="Comma 3 4 12 2 6" xfId="10936" xr:uid="{529DD21A-C3D3-4537-AAA8-72DD19189233}"/>
    <cellStyle name="Comma 3 4 12 2 6 2" xfId="54526" xr:uid="{1C455FC0-FFC6-4D05-9FC7-7F74C8D4D4B0}"/>
    <cellStyle name="Comma 3 4 12 2 6 3" xfId="41136" xr:uid="{B90F99B4-98E5-49E2-ACCD-5F8D1919151F}"/>
    <cellStyle name="Comma 3 4 12 2 7" xfId="13561" xr:uid="{57EE2852-F7C2-483E-86DD-A2DB9965ACF0}"/>
    <cellStyle name="Comma 3 4 12 2 7 2" xfId="43762" xr:uid="{32104954-6757-4E36-B0C5-133F11F1FEFD}"/>
    <cellStyle name="Comma 3 4 12 2 8" xfId="57152" xr:uid="{4A264814-E36F-4215-8CF0-F4FE68C96BFE}"/>
    <cellStyle name="Comma 3 4 12 2 9" xfId="59779" xr:uid="{9F9564A9-7667-4828-A32D-0C8BD269978B}"/>
    <cellStyle name="Comma 3 4 12 3" xfId="691" xr:uid="{00000000-0005-0000-0000-0000D4010000}"/>
    <cellStyle name="Comma 3 4 12 3 10" xfId="30632" xr:uid="{313DF196-DD72-4EBC-BB68-F94759AADE7F}"/>
    <cellStyle name="Comma 3 4 12 3 11" xfId="20128" xr:uid="{1E786058-B165-4DBB-ACA5-8CB6044116C1}"/>
    <cellStyle name="Comma 3 4 12 3 2" xfId="2014" xr:uid="{0F6B613C-13A3-4673-B274-9E82692BB8B1}"/>
    <cellStyle name="Comma 3 4 12 3 2 10" xfId="21450" xr:uid="{812B4E21-95C8-4F89-8838-32DDDADAA84D}"/>
    <cellStyle name="Comma 3 4 12 3 2 2" xfId="7266" xr:uid="{25C6427E-D1E8-4C4E-8027-2B64655D2548}"/>
    <cellStyle name="Comma 3 4 12 3 2 2 2" xfId="18824" xr:uid="{83F47554-731C-4D8B-8BAD-14C16FE44590}"/>
    <cellStyle name="Comma 3 4 12 3 2 2 2 2" xfId="48231" xr:uid="{B1004195-B317-4535-A513-7D7DD30FD5C4}"/>
    <cellStyle name="Comma 3 4 12 3 2 2 2 3" xfId="29328" xr:uid="{B1633533-563C-4868-9EC1-3288CDF0BCF6}"/>
    <cellStyle name="Comma 3 4 12 3 2 2 3" xfId="34841" xr:uid="{1F7BD694-C86F-4040-9921-04EBE6992FD2}"/>
    <cellStyle name="Comma 3 4 12 3 2 2 4" xfId="24076" xr:uid="{B29BE246-A9EF-492A-8DF1-62077E56D49C}"/>
    <cellStyle name="Comma 3 4 12 3 2 3" xfId="4641" xr:uid="{E9407A40-1DCB-4980-83E1-D91EC8EC7D70}"/>
    <cellStyle name="Comma 3 4 12 3 2 3 2" xfId="50857" xr:uid="{498369EF-FB1E-44EA-8234-58B314FB4D1F}"/>
    <cellStyle name="Comma 3 4 12 3 2 3 3" xfId="37467" xr:uid="{5E2D7BE2-344B-45FA-9AD7-6F6A123E06AA}"/>
    <cellStyle name="Comma 3 4 12 3 2 3 4" xfId="26702" xr:uid="{AEFE63F2-76AC-4022-AB4B-73C5A30D1FC6}"/>
    <cellStyle name="Comma 3 4 12 3 2 4" xfId="9892" xr:uid="{3B48D225-968A-4406-ABEB-4B2BAFCD4151}"/>
    <cellStyle name="Comma 3 4 12 3 2 4 2" xfId="53483" xr:uid="{C4E092BC-BE12-44A5-B82B-E97405481AF5}"/>
    <cellStyle name="Comma 3 4 12 3 2 4 3" xfId="40093" xr:uid="{7E55F8F1-5732-4894-9932-736012FA49C1}"/>
    <cellStyle name="Comma 3 4 12 3 2 5" xfId="12518" xr:uid="{475D6962-DA86-4B42-B50D-A662EBFAC868}"/>
    <cellStyle name="Comma 3 4 12 3 2 5 2" xfId="56108" xr:uid="{F1A8205D-BEB7-462F-BB76-6EB358FC2EA9}"/>
    <cellStyle name="Comma 3 4 12 3 2 5 3" xfId="42718" xr:uid="{C5F0B653-2527-4A47-A094-39D0154DB3A5}"/>
    <cellStyle name="Comma 3 4 12 3 2 6" xfId="15671" xr:uid="{0564C6F7-C610-4CAD-86C9-6E9F0E85D104}"/>
    <cellStyle name="Comma 3 4 12 3 2 6 2" xfId="45344" xr:uid="{C7711FC0-415C-4417-BAFE-692E992089BF}"/>
    <cellStyle name="Comma 3 4 12 3 2 7" xfId="58734" xr:uid="{17E7E17D-21E9-43F8-82D1-66B5E0B72D18}"/>
    <cellStyle name="Comma 3 4 12 3 2 8" xfId="61361" xr:uid="{680F874D-A39B-4A0C-B596-D54F33136BA2}"/>
    <cellStyle name="Comma 3 4 12 3 2 9" xfId="31954" xr:uid="{FBC81CF8-8B28-4D93-809C-830D8D77148C}"/>
    <cellStyle name="Comma 3 4 12 3 3" xfId="5944" xr:uid="{27AC3401-D1B3-4A3A-B4B1-474202AF5F79}"/>
    <cellStyle name="Comma 3 4 12 3 3 2" xfId="17502" xr:uid="{691F76C3-BD19-4540-99B0-9BB2689F86E9}"/>
    <cellStyle name="Comma 3 4 12 3 3 2 2" xfId="46909" xr:uid="{1CA2A939-6013-43AF-9630-23462904976B}"/>
    <cellStyle name="Comma 3 4 12 3 3 2 3" xfId="28006" xr:uid="{B41C39D6-F51B-48F5-B2F9-76F021F1E25D}"/>
    <cellStyle name="Comma 3 4 12 3 3 3" xfId="33519" xr:uid="{1A78590D-B54B-4014-B4F4-22BB909391DD}"/>
    <cellStyle name="Comma 3 4 12 3 3 4" xfId="22754" xr:uid="{B7336A78-8DB0-4636-9866-307554B06D85}"/>
    <cellStyle name="Comma 3 4 12 3 4" xfId="3319" xr:uid="{88241E34-35F1-428A-AADA-B560C638CEC4}"/>
    <cellStyle name="Comma 3 4 12 3 4 2" xfId="49535" xr:uid="{B47F3B6A-A52A-42C6-B127-15662C82CF8A}"/>
    <cellStyle name="Comma 3 4 12 3 4 3" xfId="36145" xr:uid="{D53E1B43-ECA1-42F4-A4E9-396599289CE5}"/>
    <cellStyle name="Comma 3 4 12 3 4 4" xfId="25380" xr:uid="{B8DCDEDF-12E7-41CD-B8FC-9D628940B46A}"/>
    <cellStyle name="Comma 3 4 12 3 5" xfId="8570" xr:uid="{F7D7B5B9-90DD-45C4-AF57-7E23EEA27AA1}"/>
    <cellStyle name="Comma 3 4 12 3 5 2" xfId="52161" xr:uid="{62F0B04D-849B-47F6-9B84-8DA65BDD0603}"/>
    <cellStyle name="Comma 3 4 12 3 5 3" xfId="38771" xr:uid="{09A9EF05-6701-4275-AEB8-8D1CF322F29D}"/>
    <cellStyle name="Comma 3 4 12 3 6" xfId="11196" xr:uid="{3EDC4560-FA17-47B1-B32F-FCDF187BB66A}"/>
    <cellStyle name="Comma 3 4 12 3 6 2" xfId="54786" xr:uid="{B6A0400B-36AF-4C4D-91DC-2BFE2C805008}"/>
    <cellStyle name="Comma 3 4 12 3 6 3" xfId="41396" xr:uid="{96955FBD-2D70-46A7-8C55-8D2C94E99408}"/>
    <cellStyle name="Comma 3 4 12 3 7" xfId="14349" xr:uid="{74A3A2F4-A1E9-433D-A783-41808469A815}"/>
    <cellStyle name="Comma 3 4 12 3 7 2" xfId="44022" xr:uid="{EE96D777-B271-4FC6-938F-32136C56C51D}"/>
    <cellStyle name="Comma 3 4 12 3 8" xfId="57412" xr:uid="{C1F4A919-3EC9-4EF8-BBB5-CE9E60F741E3}"/>
    <cellStyle name="Comma 3 4 12 3 9" xfId="60039" xr:uid="{2BA8B55F-3D67-47ED-972B-4D5D4B46BE19}"/>
    <cellStyle name="Comma 3 4 12 4" xfId="951" xr:uid="{00000000-0005-0000-0000-0000D5010000}"/>
    <cellStyle name="Comma 3 4 12 4 10" xfId="30892" xr:uid="{63474DAC-12C7-493B-869C-35FABA5C7276}"/>
    <cellStyle name="Comma 3 4 12 4 11" xfId="20388" xr:uid="{D281BCDC-BA6D-4D7C-8F70-0FD9BC719467}"/>
    <cellStyle name="Comma 3 4 12 4 2" xfId="2274" xr:uid="{AC4CD864-0950-4724-B8B8-40C1772102CF}"/>
    <cellStyle name="Comma 3 4 12 4 2 10" xfId="21710" xr:uid="{35C0BBC6-A883-47FD-A2A6-56CFCBCC6AFE}"/>
    <cellStyle name="Comma 3 4 12 4 2 2" xfId="7526" xr:uid="{CA944BB4-5473-4B26-B4E7-EA1558666495}"/>
    <cellStyle name="Comma 3 4 12 4 2 2 2" xfId="19084" xr:uid="{F9EA2040-76B2-4F92-A1F5-85AD1034F636}"/>
    <cellStyle name="Comma 3 4 12 4 2 2 2 2" xfId="48491" xr:uid="{6E2FC9AF-1426-440E-9D68-5B278D2BB4F2}"/>
    <cellStyle name="Comma 3 4 12 4 2 2 2 3" xfId="29588" xr:uid="{08BF8E60-60F5-4DD0-99FB-79BB6917863A}"/>
    <cellStyle name="Comma 3 4 12 4 2 2 3" xfId="35101" xr:uid="{7BDD70C9-B39E-425E-8302-AA00EE197BA3}"/>
    <cellStyle name="Comma 3 4 12 4 2 2 4" xfId="24336" xr:uid="{5BE11C43-0E67-401A-B522-B0FF07AA1F1F}"/>
    <cellStyle name="Comma 3 4 12 4 2 3" xfId="4901" xr:uid="{8FEF397E-12E0-4DA5-A0AA-10407181F6C2}"/>
    <cellStyle name="Comma 3 4 12 4 2 3 2" xfId="51117" xr:uid="{FAD4CEAB-A3B1-4C67-B01C-44F2C1AE67ED}"/>
    <cellStyle name="Comma 3 4 12 4 2 3 3" xfId="37727" xr:uid="{72CDB219-EE68-49E6-8B75-3733E5D77236}"/>
    <cellStyle name="Comma 3 4 12 4 2 3 4" xfId="26962" xr:uid="{B058EFEA-D8F6-4333-957F-D81963EE5568}"/>
    <cellStyle name="Comma 3 4 12 4 2 4" xfId="10152" xr:uid="{D8ADA392-C0C9-4A29-BA08-55FDF2E8D80A}"/>
    <cellStyle name="Comma 3 4 12 4 2 4 2" xfId="53743" xr:uid="{EB9523FB-69DF-46FF-AE08-A732DE27A17E}"/>
    <cellStyle name="Comma 3 4 12 4 2 4 3" xfId="40353" xr:uid="{3C88C974-FF7C-4797-8FDA-0A6D3DCB9C0C}"/>
    <cellStyle name="Comma 3 4 12 4 2 5" xfId="12778" xr:uid="{C26DAEFE-97A8-46BA-9BAA-2F20F9799DB4}"/>
    <cellStyle name="Comma 3 4 12 4 2 5 2" xfId="56368" xr:uid="{8391148E-039F-4F69-AE9C-17AF350EC58D}"/>
    <cellStyle name="Comma 3 4 12 4 2 5 3" xfId="42978" xr:uid="{CA12E569-FF3C-4D2B-9478-37ECD543FD0F}"/>
    <cellStyle name="Comma 3 4 12 4 2 6" xfId="15931" xr:uid="{67A50C50-3F3B-432E-8B57-ED8F220A4844}"/>
    <cellStyle name="Comma 3 4 12 4 2 6 2" xfId="45604" xr:uid="{1F4CD5CE-9B17-4F44-B028-1B8C1233F3B9}"/>
    <cellStyle name="Comma 3 4 12 4 2 7" xfId="58994" xr:uid="{41531179-EB7A-4FE6-8257-DA8E83460576}"/>
    <cellStyle name="Comma 3 4 12 4 2 8" xfId="61621" xr:uid="{9D7ACD79-0F34-4EA2-BB65-5460A41F9DD2}"/>
    <cellStyle name="Comma 3 4 12 4 2 9" xfId="32214" xr:uid="{EF95E848-30A7-4071-9144-F45E9F38B6C6}"/>
    <cellStyle name="Comma 3 4 12 4 3" xfId="6204" xr:uid="{D672AA18-3143-4C7B-A7F1-9D3632F45739}"/>
    <cellStyle name="Comma 3 4 12 4 3 2" xfId="17762" xr:uid="{6A7EAADB-1DD4-493D-A920-CED64D509912}"/>
    <cellStyle name="Comma 3 4 12 4 3 2 2" xfId="47169" xr:uid="{86906D6B-DDDE-42DB-801C-609440F75064}"/>
    <cellStyle name="Comma 3 4 12 4 3 2 3" xfId="28266" xr:uid="{6C604326-4E50-4924-9E3D-8DE1A31C30CB}"/>
    <cellStyle name="Comma 3 4 12 4 3 3" xfId="33779" xr:uid="{A1E0B73A-B793-4794-BD18-CA2944832260}"/>
    <cellStyle name="Comma 3 4 12 4 3 4" xfId="23014" xr:uid="{25B7D065-E0CC-48E2-85A2-B78304A3F729}"/>
    <cellStyle name="Comma 3 4 12 4 4" xfId="3579" xr:uid="{906E75D3-7CF1-4D34-AE54-3592088AB409}"/>
    <cellStyle name="Comma 3 4 12 4 4 2" xfId="49795" xr:uid="{CA04C43A-9591-432E-8E0C-CD7F6E23F6C2}"/>
    <cellStyle name="Comma 3 4 12 4 4 3" xfId="36405" xr:uid="{CA7BB96B-38B5-47E5-A3C6-1CDE574807D7}"/>
    <cellStyle name="Comma 3 4 12 4 4 4" xfId="25640" xr:uid="{F09AFA2B-0592-4BEB-8502-DFC21EA1C0CA}"/>
    <cellStyle name="Comma 3 4 12 4 5" xfId="8830" xr:uid="{2134880D-B298-4B80-A425-1015D0C19A7D}"/>
    <cellStyle name="Comma 3 4 12 4 5 2" xfId="52421" xr:uid="{67096111-EA34-4C8A-8067-92766711EF02}"/>
    <cellStyle name="Comma 3 4 12 4 5 3" xfId="39031" xr:uid="{F974650C-2346-4F85-BC02-50A9730E53F6}"/>
    <cellStyle name="Comma 3 4 12 4 6" xfId="11456" xr:uid="{89B41098-6F46-4C69-A194-D294F7B8C078}"/>
    <cellStyle name="Comma 3 4 12 4 6 2" xfId="55046" xr:uid="{BB88DEAA-2482-4218-B60B-EF2E21DEBD95}"/>
    <cellStyle name="Comma 3 4 12 4 6 3" xfId="41656" xr:uid="{A783ABBE-8E1F-4AFB-AD55-3A47072C1A60}"/>
    <cellStyle name="Comma 3 4 12 4 7" xfId="14609" xr:uid="{D359CCFA-779D-4712-BCC6-074553A43D7A}"/>
    <cellStyle name="Comma 3 4 12 4 7 2" xfId="44282" xr:uid="{FA2B6343-6514-41AC-A06C-EBA6CAD7C963}"/>
    <cellStyle name="Comma 3 4 12 4 8" xfId="57672" xr:uid="{CA1ABF2E-15CC-4A2C-BB9B-B8F1AA323281}"/>
    <cellStyle name="Comma 3 4 12 4 9" xfId="60299" xr:uid="{C26A16E1-34D5-4403-98A9-C05C0BE56ABA}"/>
    <cellStyle name="Comma 3 4 12 5" xfId="1231" xr:uid="{3B7E9A51-2284-4FB9-BD51-20E921BE8D1E}"/>
    <cellStyle name="Comma 3 4 12 5 10" xfId="20668" xr:uid="{0CC55A6D-5563-4048-B2E7-4292A5EA1860}"/>
    <cellStyle name="Comma 3 4 12 5 2" xfId="6484" xr:uid="{796C42DA-6FF9-4ADA-8430-2A8802EF7012}"/>
    <cellStyle name="Comma 3 4 12 5 2 2" xfId="18042" xr:uid="{36F14B20-BBC6-426A-A6A0-432862EFD767}"/>
    <cellStyle name="Comma 3 4 12 5 2 2 2" xfId="47449" xr:uid="{6D0693BA-FBE4-442F-BA66-148F26383854}"/>
    <cellStyle name="Comma 3 4 12 5 2 2 3" xfId="28546" xr:uid="{4AD6626D-73A3-4461-BA43-E4F4E7660F82}"/>
    <cellStyle name="Comma 3 4 12 5 2 3" xfId="34059" xr:uid="{A1555468-7669-4875-8483-06DC52BA24BF}"/>
    <cellStyle name="Comma 3 4 12 5 2 4" xfId="23294" xr:uid="{A5F8E739-A114-4F11-930C-87A59EE4D274}"/>
    <cellStyle name="Comma 3 4 12 5 3" xfId="3859" xr:uid="{A25B077B-0FDD-4A15-BFD0-F01A2BE49320}"/>
    <cellStyle name="Comma 3 4 12 5 3 2" xfId="50075" xr:uid="{B66E7458-043D-4A6C-A507-F2565D46BB09}"/>
    <cellStyle name="Comma 3 4 12 5 3 3" xfId="36685" xr:uid="{4C946049-56AD-42F4-A360-412D1BD1789B}"/>
    <cellStyle name="Comma 3 4 12 5 3 4" xfId="25920" xr:uid="{FA8C4862-389F-4792-BE52-0A75D9D38F5E}"/>
    <cellStyle name="Comma 3 4 12 5 4" xfId="9110" xr:uid="{B359648E-D855-4EC5-B9A8-9E58A88C6D0B}"/>
    <cellStyle name="Comma 3 4 12 5 4 2" xfId="52701" xr:uid="{66B9A88F-4598-4675-9A75-55C07DCD5542}"/>
    <cellStyle name="Comma 3 4 12 5 4 3" xfId="39311" xr:uid="{9E5F2276-40F9-4F03-8B44-4F2115431CAD}"/>
    <cellStyle name="Comma 3 4 12 5 5" xfId="11736" xr:uid="{956E318F-F04F-4DA3-A02F-E7272A39B439}"/>
    <cellStyle name="Comma 3 4 12 5 5 2" xfId="55326" xr:uid="{ABC1998E-45E6-4845-BD52-AF2E1486FD50}"/>
    <cellStyle name="Comma 3 4 12 5 5 3" xfId="41936" xr:uid="{F2C1B93A-867A-42E4-A195-C1B2A3CD10D8}"/>
    <cellStyle name="Comma 3 4 12 5 6" xfId="14889" xr:uid="{66A501C8-EC81-42CC-A2CC-07A60F892056}"/>
    <cellStyle name="Comma 3 4 12 5 6 2" xfId="44562" xr:uid="{FD2F9CA3-9968-44B8-B8D7-B4A460FF9AD9}"/>
    <cellStyle name="Comma 3 4 12 5 7" xfId="57952" xr:uid="{87159832-3C3C-437D-A7C4-ECD530B28BDF}"/>
    <cellStyle name="Comma 3 4 12 5 8" xfId="60579" xr:uid="{EA8A9373-EC70-4C0F-86F5-894E26039F32}"/>
    <cellStyle name="Comma 3 4 12 5 9" xfId="31172" xr:uid="{E1F8E8C6-1568-41E5-9B5A-07D0A0EB4124}"/>
    <cellStyle name="Comma 3 4 12 6" xfId="1494" xr:uid="{1DC7E71D-94FB-495D-81DC-B3A49AAD809D}"/>
    <cellStyle name="Comma 3 4 12 6 10" xfId="20930" xr:uid="{FDE6CA33-776C-416E-9A79-543ECE1485DD}"/>
    <cellStyle name="Comma 3 4 12 6 2" xfId="6746" xr:uid="{81F2A289-4F26-4F65-8D0E-93CE788393D9}"/>
    <cellStyle name="Comma 3 4 12 6 2 2" xfId="18304" xr:uid="{C77D20B0-0A26-44AA-B223-FFD7A7611E9F}"/>
    <cellStyle name="Comma 3 4 12 6 2 2 2" xfId="47711" xr:uid="{78838F67-5EC4-4708-8BEC-2A0A9FC93FC2}"/>
    <cellStyle name="Comma 3 4 12 6 2 2 3" xfId="28808" xr:uid="{00ED506D-B43D-4770-B80F-ECD39400E28F}"/>
    <cellStyle name="Comma 3 4 12 6 2 3" xfId="34321" xr:uid="{DB489E7D-517F-4441-A6DB-C1C16385BEC0}"/>
    <cellStyle name="Comma 3 4 12 6 2 4" xfId="23556" xr:uid="{F8C7F65C-7E7B-43E1-B93F-A8528D888099}"/>
    <cellStyle name="Comma 3 4 12 6 3" xfId="4121" xr:uid="{4CAA52BD-79DB-4044-B3C6-4C2B18DB5C65}"/>
    <cellStyle name="Comma 3 4 12 6 3 2" xfId="50337" xr:uid="{15FB88E6-C802-45C4-A71C-DF34D6269526}"/>
    <cellStyle name="Comma 3 4 12 6 3 3" xfId="36947" xr:uid="{C9F98216-32BE-42F7-A3AB-DD235076256C}"/>
    <cellStyle name="Comma 3 4 12 6 3 4" xfId="26182" xr:uid="{7CA39BB4-FC14-4BE9-802E-4BD4B73BBB9F}"/>
    <cellStyle name="Comma 3 4 12 6 4" xfId="9372" xr:uid="{5E26C96C-3428-45DD-8D4D-4BB5B28FF4AB}"/>
    <cellStyle name="Comma 3 4 12 6 4 2" xfId="52963" xr:uid="{B764C2A5-05E6-4F66-AEB9-BAB41FD1C3EA}"/>
    <cellStyle name="Comma 3 4 12 6 4 3" xfId="39573" xr:uid="{D61B3329-10BB-468D-832F-B75081CA76EA}"/>
    <cellStyle name="Comma 3 4 12 6 5" xfId="11998" xr:uid="{C25CD224-2065-4037-9F20-BE24F6CE0348}"/>
    <cellStyle name="Comma 3 4 12 6 5 2" xfId="55588" xr:uid="{B3A786EB-E442-45F7-BFED-DD73C5FB629F}"/>
    <cellStyle name="Comma 3 4 12 6 5 3" xfId="42198" xr:uid="{68CF5E96-C70D-4014-BAE2-CB5AAF52DCFF}"/>
    <cellStyle name="Comma 3 4 12 6 6" xfId="15151" xr:uid="{1390187A-52C7-4538-A228-98F05B8ACD1A}"/>
    <cellStyle name="Comma 3 4 12 6 6 2" xfId="44824" xr:uid="{EE7F6392-F607-454F-9FE6-E7FF18F3B47D}"/>
    <cellStyle name="Comma 3 4 12 6 7" xfId="58214" xr:uid="{40AB0083-7495-4466-A4D7-B6E70D53B9D6}"/>
    <cellStyle name="Comma 3 4 12 6 8" xfId="60841" xr:uid="{C45F3F2C-C125-4A5F-8C5F-ADF2ADF05E90}"/>
    <cellStyle name="Comma 3 4 12 6 9" xfId="31434" xr:uid="{1D2BF83F-C6A9-44C0-A554-459F1B3AEF6F}"/>
    <cellStyle name="Comma 3 4 12 7" xfId="2537" xr:uid="{A198C147-41FA-434C-B1CB-DC524005281D}"/>
    <cellStyle name="Comma 3 4 12 7 10" xfId="21972" xr:uid="{4DCC8253-EFC4-4ED7-9671-EF8D48435860}"/>
    <cellStyle name="Comma 3 4 12 7 2" xfId="7788" xr:uid="{116A4CDF-4520-4073-A04F-D66E9A245069}"/>
    <cellStyle name="Comma 3 4 12 7 2 2" xfId="19346" xr:uid="{B5013DCE-46A8-4608-BEE0-62D087537568}"/>
    <cellStyle name="Comma 3 4 12 7 2 2 2" xfId="48753" xr:uid="{867F20BD-A70E-41C8-9D7B-AC1AE24B6758}"/>
    <cellStyle name="Comma 3 4 12 7 2 2 3" xfId="29850" xr:uid="{8F068CA2-2FF6-4603-8A52-4D9FEAD35B95}"/>
    <cellStyle name="Comma 3 4 12 7 2 3" xfId="35363" xr:uid="{C2B88C3C-19E0-4052-B5A9-A79555AF64D0}"/>
    <cellStyle name="Comma 3 4 12 7 2 4" xfId="24598" xr:uid="{695B7AA9-D04A-4926-80B5-094395231CD6}"/>
    <cellStyle name="Comma 3 4 12 7 3" xfId="5163" xr:uid="{EFCE19DF-3902-413A-88A2-0781F50C27F5}"/>
    <cellStyle name="Comma 3 4 12 7 3 2" xfId="51379" xr:uid="{F6CAEBC0-4F67-4D89-9ED3-E1089869CC12}"/>
    <cellStyle name="Comma 3 4 12 7 3 3" xfId="37989" xr:uid="{D531271B-C1AF-4308-97ED-2842B034828F}"/>
    <cellStyle name="Comma 3 4 12 7 3 4" xfId="27224" xr:uid="{FC2AC6CB-4731-4163-A58D-1454D2CA7DA6}"/>
    <cellStyle name="Comma 3 4 12 7 4" xfId="10414" xr:uid="{DF873DC0-BA6E-4908-B67A-3DAF29BE5DDC}"/>
    <cellStyle name="Comma 3 4 12 7 4 2" xfId="54005" xr:uid="{1E54FE89-5DA3-4E22-89B2-4E2C93BC0474}"/>
    <cellStyle name="Comma 3 4 12 7 4 3" xfId="40615" xr:uid="{B36793F6-E112-4C94-B684-62F226F4C0A3}"/>
    <cellStyle name="Comma 3 4 12 7 5" xfId="13040" xr:uid="{83F21D54-DA78-48CD-AF00-8466E477EE6D}"/>
    <cellStyle name="Comma 3 4 12 7 5 2" xfId="56630" xr:uid="{0F921450-AFC8-49CD-8755-AC89394C1266}"/>
    <cellStyle name="Comma 3 4 12 7 5 3" xfId="43240" xr:uid="{CB5F8725-A063-438F-A4A3-7C287BEC4B3A}"/>
    <cellStyle name="Comma 3 4 12 7 6" xfId="16193" xr:uid="{920B23FF-0A9C-45D6-ACB7-3EBE79467EAA}"/>
    <cellStyle name="Comma 3 4 12 7 6 2" xfId="45866" xr:uid="{A3D5CC89-44BD-413A-9603-4DD245BA0A57}"/>
    <cellStyle name="Comma 3 4 12 7 7" xfId="59256" xr:uid="{067BA13A-AE36-48AF-8DAF-6A0A2C61C8D7}"/>
    <cellStyle name="Comma 3 4 12 7 8" xfId="61883" xr:uid="{BBCB4C88-62F2-41E8-B178-1AF168ADE734}"/>
    <cellStyle name="Comma 3 4 12 7 9" xfId="32476" xr:uid="{90AD53E7-E5B6-44B0-A38E-CC85BD3EDE7E}"/>
    <cellStyle name="Comma 3 4 12 8" xfId="5424" xr:uid="{AEA64629-9F6C-4F3A-9207-BEB4B87D75EC}"/>
    <cellStyle name="Comma 3 4 12 8 2" xfId="16982" xr:uid="{2692DD15-BB72-4D03-B3C2-C5809D84CC35}"/>
    <cellStyle name="Comma 3 4 12 8 2 2" xfId="46128" xr:uid="{060F6B57-70B1-4133-AFD5-8A173C6A0C33}"/>
    <cellStyle name="Comma 3 4 12 8 2 3" xfId="27486" xr:uid="{2784E535-5DA0-4FEC-BEDF-330B50D66A01}"/>
    <cellStyle name="Comma 3 4 12 8 3" xfId="13829" xr:uid="{6C32A4CD-0283-4A71-84E9-45B953C5D1E4}"/>
    <cellStyle name="Comma 3 4 12 8 3 2" xfId="32738" xr:uid="{BD33D535-2ACF-41E3-8B6A-26B161D94864}"/>
    <cellStyle name="Comma 3 4 12 8 4" xfId="22234" xr:uid="{33E5E7C6-4D68-4E0B-BF18-802A3CD86E40}"/>
    <cellStyle name="Comma 3 4 12 9" xfId="2799" xr:uid="{9BA9ECA5-0AE7-4677-86B0-7C9BC250D002}"/>
    <cellStyle name="Comma 3 4 12 9 2" xfId="16454" xr:uid="{BE5057B8-B168-45E8-934A-0D2BCB818580}"/>
    <cellStyle name="Comma 3 4 12 9 2 2" xfId="46389" xr:uid="{45683898-BAF7-48E2-B8D4-47DE5C95500A}"/>
    <cellStyle name="Comma 3 4 12 9 3" xfId="32999" xr:uid="{157E835B-41D9-48F7-B44E-78391BB1366B}"/>
    <cellStyle name="Comma 3 4 12 9 4" xfId="24860" xr:uid="{3C4C6F2C-A141-4CB1-9EBD-E2A7D2E5918D}"/>
    <cellStyle name="Comma 3 4 13" xfId="276" xr:uid="{00000000-0005-0000-0000-0000D6010000}"/>
    <cellStyle name="Comma 3 4 13 10" xfId="8156" xr:uid="{3ABDFB40-E920-42EC-BF26-86B9CF67289D}"/>
    <cellStyle name="Comma 3 4 13 10 2" xfId="49121" xr:uid="{1B415660-415E-47B0-8665-EA6BD8420942}"/>
    <cellStyle name="Comma 3 4 13 10 3" xfId="35731" xr:uid="{2539366D-6DAD-4B6D-B8FA-1381417DD72C}"/>
    <cellStyle name="Comma 3 4 13 11" xfId="10782" xr:uid="{CF2FDEBA-1731-4AB7-8787-B72A59B06572}"/>
    <cellStyle name="Comma 3 4 13 11 2" xfId="51747" xr:uid="{E9E9426C-4943-4941-9F62-368F55255867}"/>
    <cellStyle name="Comma 3 4 13 11 3" xfId="38357" xr:uid="{546DE4CD-B53B-453E-B6E8-48CA7259480F}"/>
    <cellStyle name="Comma 3 4 13 12" xfId="13407" xr:uid="{C5F431AA-A286-41A7-B50E-C4C48EF80EE6}"/>
    <cellStyle name="Comma 3 4 13 12 2" xfId="54372" xr:uid="{187CDAA3-8B47-4647-AF8B-13E67094CA4F}"/>
    <cellStyle name="Comma 3 4 13 12 3" xfId="40982" xr:uid="{1A114765-99F7-460D-996C-A50C458E3427}"/>
    <cellStyle name="Comma 3 4 13 13" xfId="43608" xr:uid="{CB28929A-CCBF-4001-9437-08354023271C}"/>
    <cellStyle name="Comma 3 4 13 14" xfId="56998" xr:uid="{8649B379-1AD0-425E-AE6E-2DD618852540}"/>
    <cellStyle name="Comma 3 4 13 15" xfId="59625" xr:uid="{3C6DD90B-B85B-46D5-B61F-0C5EDC8F9E41}"/>
    <cellStyle name="Comma 3 4 13 16" xfId="30218" xr:uid="{EB88E1A7-E382-4397-862C-466B6A644EB6}"/>
    <cellStyle name="Comma 3 4 13 17" xfId="19714" xr:uid="{DE6B2209-24C8-4B9C-B6A8-CA8789245F9B}"/>
    <cellStyle name="Comma 3 4 13 2" xfId="537" xr:uid="{00000000-0005-0000-0000-0000D7010000}"/>
    <cellStyle name="Comma 3 4 13 2 10" xfId="30478" xr:uid="{F719A0E1-703A-475D-8EAA-283DD071C7AF}"/>
    <cellStyle name="Comma 3 4 13 2 11" xfId="19974" xr:uid="{A26D87D2-06EF-4064-AB52-34A9014614F4}"/>
    <cellStyle name="Comma 3 4 13 2 2" xfId="1860" xr:uid="{1D2C2020-94C0-44E0-AB34-A455AF5E7D22}"/>
    <cellStyle name="Comma 3 4 13 2 2 10" xfId="21296" xr:uid="{0A2C94BC-3BC6-4B9C-A1BE-3297AFC246A9}"/>
    <cellStyle name="Comma 3 4 13 2 2 2" xfId="7112" xr:uid="{D1F4419A-4ED7-4168-B7E8-6646E7827360}"/>
    <cellStyle name="Comma 3 4 13 2 2 2 2" xfId="18670" xr:uid="{B0157F5D-A97C-4F65-BDA9-DA20742A47D4}"/>
    <cellStyle name="Comma 3 4 13 2 2 2 2 2" xfId="48077" xr:uid="{EBD98DF5-3F59-459D-B33C-04923F36E166}"/>
    <cellStyle name="Comma 3 4 13 2 2 2 2 3" xfId="29174" xr:uid="{E693980F-0CD3-44E3-AB35-DE998D0E926A}"/>
    <cellStyle name="Comma 3 4 13 2 2 2 3" xfId="34687" xr:uid="{9E9287A0-A20B-4604-8FE6-2F42FDAEE9F5}"/>
    <cellStyle name="Comma 3 4 13 2 2 2 4" xfId="23922" xr:uid="{B83133E4-8173-45C6-89C4-E2071CD258CA}"/>
    <cellStyle name="Comma 3 4 13 2 2 3" xfId="4487" xr:uid="{CEC8037B-6802-47F5-AECC-7C4D574DB62D}"/>
    <cellStyle name="Comma 3 4 13 2 2 3 2" xfId="50703" xr:uid="{9F83EFDD-5089-4854-9E75-03C1C27D70D7}"/>
    <cellStyle name="Comma 3 4 13 2 2 3 3" xfId="37313" xr:uid="{1FA73D85-A00F-4CF9-893D-4C802B1EB1B8}"/>
    <cellStyle name="Comma 3 4 13 2 2 3 4" xfId="26548" xr:uid="{17A7A28A-DB0B-4BF2-93EA-47D98FD8728F}"/>
    <cellStyle name="Comma 3 4 13 2 2 4" xfId="9738" xr:uid="{1E928A8A-FF4F-4DE2-80AE-8EB4ED11A786}"/>
    <cellStyle name="Comma 3 4 13 2 2 4 2" xfId="53329" xr:uid="{D3F8EC8A-9E29-4FE2-B5E0-F02C690D5CBE}"/>
    <cellStyle name="Comma 3 4 13 2 2 4 3" xfId="39939" xr:uid="{375C4F39-BF18-42FF-9FB2-81CBBA7F5F57}"/>
    <cellStyle name="Comma 3 4 13 2 2 5" xfId="12364" xr:uid="{E2D5D026-A1A7-4554-8E77-8329005C32DE}"/>
    <cellStyle name="Comma 3 4 13 2 2 5 2" xfId="55954" xr:uid="{5CAE9E7E-378A-4A8C-8383-A262B8F3E642}"/>
    <cellStyle name="Comma 3 4 13 2 2 5 3" xfId="42564" xr:uid="{2EC62263-37F3-42E1-96EB-B9EBB8DF7B29}"/>
    <cellStyle name="Comma 3 4 13 2 2 6" xfId="15517" xr:uid="{425D4E8C-57B0-4D26-8B02-356F5A7548EF}"/>
    <cellStyle name="Comma 3 4 13 2 2 6 2" xfId="45190" xr:uid="{669B6C08-00F4-47BB-BA1C-638B2393F2F6}"/>
    <cellStyle name="Comma 3 4 13 2 2 7" xfId="58580" xr:uid="{73A5E992-1661-4174-A010-7D12E4C9EF16}"/>
    <cellStyle name="Comma 3 4 13 2 2 8" xfId="61207" xr:uid="{DBF82B7F-554D-4304-8D3D-D655782656D5}"/>
    <cellStyle name="Comma 3 4 13 2 2 9" xfId="31800" xr:uid="{8B28970C-E991-4466-9092-EB9F13A18BDF}"/>
    <cellStyle name="Comma 3 4 13 2 3" xfId="5790" xr:uid="{D15F37DF-3808-4F2C-89B4-D5A5CC5070B4}"/>
    <cellStyle name="Comma 3 4 13 2 3 2" xfId="17348" xr:uid="{EA55445B-496E-42F3-948E-73216ED5EF95}"/>
    <cellStyle name="Comma 3 4 13 2 3 2 2" xfId="46755" xr:uid="{1E8EFD8E-7D41-4C74-B120-E8F0394F4C68}"/>
    <cellStyle name="Comma 3 4 13 2 3 2 3" xfId="27852" xr:uid="{210F1F8C-98F1-46F1-AB54-024882D8FAB1}"/>
    <cellStyle name="Comma 3 4 13 2 3 3" xfId="14195" xr:uid="{653D1853-FE31-4E7E-A7C9-B83997E551EF}"/>
    <cellStyle name="Comma 3 4 13 2 3 3 2" xfId="33365" xr:uid="{8960A85F-53A8-41B0-8C0A-705A38BC5984}"/>
    <cellStyle name="Comma 3 4 13 2 3 4" xfId="22600" xr:uid="{26E41C2C-A5EC-4D8A-B3F1-FDC6B20389D3}"/>
    <cellStyle name="Comma 3 4 13 2 4" xfId="3165" xr:uid="{547E6F24-7655-4FAE-8A0B-20C4EAC1388C}"/>
    <cellStyle name="Comma 3 4 13 2 4 2" xfId="16820" xr:uid="{49B7C97F-5219-4043-9F05-68974C22B271}"/>
    <cellStyle name="Comma 3 4 13 2 4 2 2" xfId="49381" xr:uid="{A6E32FB9-EE87-423B-A460-61EBCEAF951B}"/>
    <cellStyle name="Comma 3 4 13 2 4 3" xfId="35991" xr:uid="{C5BF5596-FEC5-4EEA-B809-B9083CFA2164}"/>
    <cellStyle name="Comma 3 4 13 2 4 4" xfId="25226" xr:uid="{3C503BCA-C61F-4DB7-A788-A2F969BBEDC2}"/>
    <cellStyle name="Comma 3 4 13 2 5" xfId="8416" xr:uid="{28441931-6B0A-4CC9-A3EC-77DB13F7D983}"/>
    <cellStyle name="Comma 3 4 13 2 5 2" xfId="52007" xr:uid="{0D6DE0E5-2B7E-4EC5-BF75-A72875FFBE0C}"/>
    <cellStyle name="Comma 3 4 13 2 5 3" xfId="38617" xr:uid="{D438CCAC-CC98-4C84-BE50-672EAF58174C}"/>
    <cellStyle name="Comma 3 4 13 2 6" xfId="11042" xr:uid="{2FA88787-1B74-4772-AEEC-17478D56A20F}"/>
    <cellStyle name="Comma 3 4 13 2 6 2" xfId="54632" xr:uid="{0B623642-DA65-4242-8A3B-DDE430B1EFD2}"/>
    <cellStyle name="Comma 3 4 13 2 6 3" xfId="41242" xr:uid="{B612BD29-5FBB-4AB6-8F36-C8C9C371DC89}"/>
    <cellStyle name="Comma 3 4 13 2 7" xfId="13667" xr:uid="{BFDC508F-2B08-4009-B0CF-71A42A6865CF}"/>
    <cellStyle name="Comma 3 4 13 2 7 2" xfId="43868" xr:uid="{23BB77B2-21E8-41C1-BD15-8FD2C85A0D88}"/>
    <cellStyle name="Comma 3 4 13 2 8" xfId="57258" xr:uid="{907675A2-7B88-4F96-9804-FF9D5FBC5B7A}"/>
    <cellStyle name="Comma 3 4 13 2 9" xfId="59885" xr:uid="{0523B5FF-E13F-4240-A7A3-DCD55A620541}"/>
    <cellStyle name="Comma 3 4 13 3" xfId="797" xr:uid="{00000000-0005-0000-0000-0000D8010000}"/>
    <cellStyle name="Comma 3 4 13 3 10" xfId="30738" xr:uid="{648CA6FD-E7E0-43B5-9B07-E6AFA97C4FEF}"/>
    <cellStyle name="Comma 3 4 13 3 11" xfId="20234" xr:uid="{7BE1FDC5-EF64-44F3-9840-8B025C858C6B}"/>
    <cellStyle name="Comma 3 4 13 3 2" xfId="2120" xr:uid="{03B5404F-DA48-467F-A400-982CFDF64BC1}"/>
    <cellStyle name="Comma 3 4 13 3 2 10" xfId="21556" xr:uid="{18359251-E9E6-4B7F-B3C0-5359F74EE03B}"/>
    <cellStyle name="Comma 3 4 13 3 2 2" xfId="7372" xr:uid="{88A273B2-1D04-4C11-8003-D9AB81573368}"/>
    <cellStyle name="Comma 3 4 13 3 2 2 2" xfId="18930" xr:uid="{616AA708-EE72-4044-8EAB-9881AFF0DBB8}"/>
    <cellStyle name="Comma 3 4 13 3 2 2 2 2" xfId="48337" xr:uid="{487E42F5-D19E-4527-BD9D-B6DF63986603}"/>
    <cellStyle name="Comma 3 4 13 3 2 2 2 3" xfId="29434" xr:uid="{DA8E82D5-29B7-4807-AE33-2F8723C4DECF}"/>
    <cellStyle name="Comma 3 4 13 3 2 2 3" xfId="34947" xr:uid="{B654D76E-E4C7-46AD-AE26-C48EEB0C42AE}"/>
    <cellStyle name="Comma 3 4 13 3 2 2 4" xfId="24182" xr:uid="{F776F856-FD59-4AF9-8D20-B1291AFB453E}"/>
    <cellStyle name="Comma 3 4 13 3 2 3" xfId="4747" xr:uid="{574D4697-EFB6-43B5-948C-43555E3369DD}"/>
    <cellStyle name="Comma 3 4 13 3 2 3 2" xfId="50963" xr:uid="{D895D39E-1B09-4C83-A026-275AE65A7804}"/>
    <cellStyle name="Comma 3 4 13 3 2 3 3" xfId="37573" xr:uid="{4EDD9310-A718-4570-B92F-8F84306FE75F}"/>
    <cellStyle name="Comma 3 4 13 3 2 3 4" xfId="26808" xr:uid="{DF8B0006-F941-4C69-A0A2-641245A57861}"/>
    <cellStyle name="Comma 3 4 13 3 2 4" xfId="9998" xr:uid="{AB2691A3-2066-43F8-B362-DFF0662EBF18}"/>
    <cellStyle name="Comma 3 4 13 3 2 4 2" xfId="53589" xr:uid="{A6A026B6-90F2-456B-AA58-7239896B7455}"/>
    <cellStyle name="Comma 3 4 13 3 2 4 3" xfId="40199" xr:uid="{58C3E81D-A913-4111-BE10-98045FC346DF}"/>
    <cellStyle name="Comma 3 4 13 3 2 5" xfId="12624" xr:uid="{D7D90FE3-F108-4B2B-907C-D61B2A5E4859}"/>
    <cellStyle name="Comma 3 4 13 3 2 5 2" xfId="56214" xr:uid="{C3960CD4-6DFF-47EF-BE2F-1AA9CB43E3E4}"/>
    <cellStyle name="Comma 3 4 13 3 2 5 3" xfId="42824" xr:uid="{846BE82B-EABF-41B5-A7BD-6877D79BCFA2}"/>
    <cellStyle name="Comma 3 4 13 3 2 6" xfId="15777" xr:uid="{158EA1C8-F4F9-4F53-8CC7-961126F81AF5}"/>
    <cellStyle name="Comma 3 4 13 3 2 6 2" xfId="45450" xr:uid="{B942ADB0-7FBF-4CBC-A450-EB8834EA8161}"/>
    <cellStyle name="Comma 3 4 13 3 2 7" xfId="58840" xr:uid="{6F9AE6B1-5055-492C-85B8-9128CC7F4C2E}"/>
    <cellStyle name="Comma 3 4 13 3 2 8" xfId="61467" xr:uid="{7CE3B628-A18B-48EC-8B65-17A54D3F9AE2}"/>
    <cellStyle name="Comma 3 4 13 3 2 9" xfId="32060" xr:uid="{BBA4D62A-ACC3-4801-9D9E-23434AB5CA8E}"/>
    <cellStyle name="Comma 3 4 13 3 3" xfId="6050" xr:uid="{A6C7626F-88EC-47C9-BF86-8AF0CAE02C46}"/>
    <cellStyle name="Comma 3 4 13 3 3 2" xfId="17608" xr:uid="{574296FA-A76B-466C-BE72-39DBF011DB87}"/>
    <cellStyle name="Comma 3 4 13 3 3 2 2" xfId="47015" xr:uid="{7B830CAA-6680-4936-B986-B73B6A25BFBA}"/>
    <cellStyle name="Comma 3 4 13 3 3 2 3" xfId="28112" xr:uid="{32D5E49C-D28C-4E0D-96C9-42379C9B4D8A}"/>
    <cellStyle name="Comma 3 4 13 3 3 3" xfId="33625" xr:uid="{B28548F4-FC1C-4388-8827-63B695363E32}"/>
    <cellStyle name="Comma 3 4 13 3 3 4" xfId="22860" xr:uid="{CE86B7AC-3DBA-485F-9332-CA034E9D3BC6}"/>
    <cellStyle name="Comma 3 4 13 3 4" xfId="3425" xr:uid="{43052F21-2775-4043-AD70-FA748318AD65}"/>
    <cellStyle name="Comma 3 4 13 3 4 2" xfId="49641" xr:uid="{8A2F6CBF-EF44-4477-A80D-E72085460374}"/>
    <cellStyle name="Comma 3 4 13 3 4 3" xfId="36251" xr:uid="{BABDA2B6-D4EF-467E-A018-ACB4332E291E}"/>
    <cellStyle name="Comma 3 4 13 3 4 4" xfId="25486" xr:uid="{CCDB8EED-7FBD-4297-A85D-7FFB5F01FC0F}"/>
    <cellStyle name="Comma 3 4 13 3 5" xfId="8676" xr:uid="{A7084C80-08DB-4491-98A2-4CDDD41CE766}"/>
    <cellStyle name="Comma 3 4 13 3 5 2" xfId="52267" xr:uid="{98498959-C356-463B-9034-44CD53410067}"/>
    <cellStyle name="Comma 3 4 13 3 5 3" xfId="38877" xr:uid="{38955620-6193-484D-8FA8-EEEA645F9B43}"/>
    <cellStyle name="Comma 3 4 13 3 6" xfId="11302" xr:uid="{9FD9242D-796F-4DA0-9E3D-3D65D730DB42}"/>
    <cellStyle name="Comma 3 4 13 3 6 2" xfId="54892" xr:uid="{538D03A6-A4B0-4774-B02E-BBCF9BC2BA94}"/>
    <cellStyle name="Comma 3 4 13 3 6 3" xfId="41502" xr:uid="{82BC09A9-386C-43FC-8972-DBCBD498B37C}"/>
    <cellStyle name="Comma 3 4 13 3 7" xfId="14455" xr:uid="{91EA6662-FA55-4616-AB54-CBAC6E698433}"/>
    <cellStyle name="Comma 3 4 13 3 7 2" xfId="44128" xr:uid="{9F24BB3A-77AF-472A-BDE7-C79D61F18E25}"/>
    <cellStyle name="Comma 3 4 13 3 8" xfId="57518" xr:uid="{DD1D4302-537B-4673-8E8F-A72F9BD13B0F}"/>
    <cellStyle name="Comma 3 4 13 3 9" xfId="60145" xr:uid="{F7DD7E53-C40D-44A5-A928-BAF03FC201E1}"/>
    <cellStyle name="Comma 3 4 13 4" xfId="1057" xr:uid="{00000000-0005-0000-0000-0000D9010000}"/>
    <cellStyle name="Comma 3 4 13 4 10" xfId="30998" xr:uid="{F4D8D686-08DE-4A43-952E-D33D00E71084}"/>
    <cellStyle name="Comma 3 4 13 4 11" xfId="20494" xr:uid="{25953FDC-C45B-4717-809D-EEF6AEAC3163}"/>
    <cellStyle name="Comma 3 4 13 4 2" xfId="2380" xr:uid="{1BF1CD58-603C-44C3-B9F3-EF62561E0B28}"/>
    <cellStyle name="Comma 3 4 13 4 2 10" xfId="21816" xr:uid="{EA7636B0-4669-4723-A305-09E7F975A1A5}"/>
    <cellStyle name="Comma 3 4 13 4 2 2" xfId="7632" xr:uid="{667F84C9-969A-4D56-88E9-78A21DB58ED1}"/>
    <cellStyle name="Comma 3 4 13 4 2 2 2" xfId="19190" xr:uid="{2A4D9263-25C3-458B-8A03-4601AB971267}"/>
    <cellStyle name="Comma 3 4 13 4 2 2 2 2" xfId="48597" xr:uid="{EE7B5DC2-8AB7-4A82-89F7-AD4E7ADD18B3}"/>
    <cellStyle name="Comma 3 4 13 4 2 2 2 3" xfId="29694" xr:uid="{A2E9750E-80E6-4ED2-ABA1-DA76EF44807C}"/>
    <cellStyle name="Comma 3 4 13 4 2 2 3" xfId="35207" xr:uid="{9BF1A5BD-ED52-437E-9B9E-3B38B785235E}"/>
    <cellStyle name="Comma 3 4 13 4 2 2 4" xfId="24442" xr:uid="{6BE2F143-462D-425A-B402-0060A0164369}"/>
    <cellStyle name="Comma 3 4 13 4 2 3" xfId="5007" xr:uid="{D1FF7D41-15CF-4764-81C3-661B4B1C4414}"/>
    <cellStyle name="Comma 3 4 13 4 2 3 2" xfId="51223" xr:uid="{AB3708E2-8528-4ECE-94DA-AD13F3511FC1}"/>
    <cellStyle name="Comma 3 4 13 4 2 3 3" xfId="37833" xr:uid="{331FF110-4237-4C10-B8F5-DD0B5FD8E961}"/>
    <cellStyle name="Comma 3 4 13 4 2 3 4" xfId="27068" xr:uid="{16021A01-2CA4-4B93-854C-82808131D41C}"/>
    <cellStyle name="Comma 3 4 13 4 2 4" xfId="10258" xr:uid="{49B8434C-37C4-49AA-AE7F-B57327388171}"/>
    <cellStyle name="Comma 3 4 13 4 2 4 2" xfId="53849" xr:uid="{496A038D-93F6-4833-A104-D7C579131054}"/>
    <cellStyle name="Comma 3 4 13 4 2 4 3" xfId="40459" xr:uid="{55EDA43D-F366-4679-B277-461BBD8C36F5}"/>
    <cellStyle name="Comma 3 4 13 4 2 5" xfId="12884" xr:uid="{CFB2C35C-1D9F-4413-A745-C8D2066754E7}"/>
    <cellStyle name="Comma 3 4 13 4 2 5 2" xfId="56474" xr:uid="{64A0FB8E-1A7B-48A9-AB2D-0ABD5060D3E8}"/>
    <cellStyle name="Comma 3 4 13 4 2 5 3" xfId="43084" xr:uid="{0FD6464E-8E18-4574-B428-AC5A4AA80B52}"/>
    <cellStyle name="Comma 3 4 13 4 2 6" xfId="16037" xr:uid="{3BF51AA9-3D4B-4EC9-8E5C-741F7EEF7413}"/>
    <cellStyle name="Comma 3 4 13 4 2 6 2" xfId="45710" xr:uid="{E4C1AE0D-7F1C-4EE0-8354-73C483400DE8}"/>
    <cellStyle name="Comma 3 4 13 4 2 7" xfId="59100" xr:uid="{749F8D8D-A3BC-4B2C-8D0B-C53EC5E3A766}"/>
    <cellStyle name="Comma 3 4 13 4 2 8" xfId="61727" xr:uid="{075C5A83-DE37-4C1F-AB9E-714BD761349B}"/>
    <cellStyle name="Comma 3 4 13 4 2 9" xfId="32320" xr:uid="{BD764E32-9F50-4550-A5DA-687D30F3F446}"/>
    <cellStyle name="Comma 3 4 13 4 3" xfId="6310" xr:uid="{16F55A06-3641-4A54-AD76-A5F63E7F4C10}"/>
    <cellStyle name="Comma 3 4 13 4 3 2" xfId="17868" xr:uid="{45AAC4C5-BA0C-43BA-8121-7FECD87CAD0A}"/>
    <cellStyle name="Comma 3 4 13 4 3 2 2" xfId="47275" xr:uid="{72E82FA7-1DD7-4BDD-8F03-A64A540E2274}"/>
    <cellStyle name="Comma 3 4 13 4 3 2 3" xfId="28372" xr:uid="{D020302E-497D-476A-BA47-B6F7C98C32B1}"/>
    <cellStyle name="Comma 3 4 13 4 3 3" xfId="33885" xr:uid="{D0C4FD19-F5FB-4B4B-8E40-E9132643F7F5}"/>
    <cellStyle name="Comma 3 4 13 4 3 4" xfId="23120" xr:uid="{E149D47A-B793-4206-A705-3E760FC009D5}"/>
    <cellStyle name="Comma 3 4 13 4 4" xfId="3685" xr:uid="{9EBE4721-428D-4535-99EA-0BA34CF360F1}"/>
    <cellStyle name="Comma 3 4 13 4 4 2" xfId="49901" xr:uid="{5EE73CB2-2C41-4F79-839B-A83DAB688A9E}"/>
    <cellStyle name="Comma 3 4 13 4 4 3" xfId="36511" xr:uid="{D039D903-FCA0-4541-AF02-57B90E16098B}"/>
    <cellStyle name="Comma 3 4 13 4 4 4" xfId="25746" xr:uid="{63F39546-DDEB-402F-BE4B-BD6673344BF0}"/>
    <cellStyle name="Comma 3 4 13 4 5" xfId="8936" xr:uid="{040FA8F6-A4B7-41E7-ACAD-72DF183031C9}"/>
    <cellStyle name="Comma 3 4 13 4 5 2" xfId="52527" xr:uid="{87837178-F79D-4449-80B4-8B5D0BB2425F}"/>
    <cellStyle name="Comma 3 4 13 4 5 3" xfId="39137" xr:uid="{25F62A46-CF0A-4927-800E-A59571B4C787}"/>
    <cellStyle name="Comma 3 4 13 4 6" xfId="11562" xr:uid="{3A36906F-3018-45F6-88CA-3565FD486D04}"/>
    <cellStyle name="Comma 3 4 13 4 6 2" xfId="55152" xr:uid="{20B80D35-B50E-4C00-95E4-D76248F57A63}"/>
    <cellStyle name="Comma 3 4 13 4 6 3" xfId="41762" xr:uid="{D68BDC9D-134F-423E-B155-1490921D2B96}"/>
    <cellStyle name="Comma 3 4 13 4 7" xfId="14715" xr:uid="{5C533C43-EC7A-4773-85D3-F638843A5A19}"/>
    <cellStyle name="Comma 3 4 13 4 7 2" xfId="44388" xr:uid="{7BB1AAC3-3DA8-4792-B06B-105ADBF96C0A}"/>
    <cellStyle name="Comma 3 4 13 4 8" xfId="57778" xr:uid="{2B9F4F19-D796-4A1D-8802-557B59E52D91}"/>
    <cellStyle name="Comma 3 4 13 4 9" xfId="60405" xr:uid="{21276729-BB01-4149-A3A0-C42FCBB30F16}"/>
    <cellStyle name="Comma 3 4 13 5" xfId="1337" xr:uid="{2953712C-248E-4AB0-9D76-93AE5DF841E8}"/>
    <cellStyle name="Comma 3 4 13 5 10" xfId="20774" xr:uid="{EE4746B2-1650-47BC-B587-3127869A2B3F}"/>
    <cellStyle name="Comma 3 4 13 5 2" xfId="6590" xr:uid="{D7C56C56-2132-4B8B-9798-FFDB4F3198F8}"/>
    <cellStyle name="Comma 3 4 13 5 2 2" xfId="18148" xr:uid="{73D07217-FB8E-4BE0-9144-D4068586A1C9}"/>
    <cellStyle name="Comma 3 4 13 5 2 2 2" xfId="47555" xr:uid="{60DF7036-5CF1-4E63-9E62-F7854B1164DD}"/>
    <cellStyle name="Comma 3 4 13 5 2 2 3" xfId="28652" xr:uid="{BE2EAB8A-3B00-4372-811C-5477C00A1BAB}"/>
    <cellStyle name="Comma 3 4 13 5 2 3" xfId="34165" xr:uid="{A3A7B954-9198-408C-B363-D0188F140302}"/>
    <cellStyle name="Comma 3 4 13 5 2 4" xfId="23400" xr:uid="{2E2649C6-62ED-477A-B5BB-77B44D06304F}"/>
    <cellStyle name="Comma 3 4 13 5 3" xfId="3965" xr:uid="{FBEA9BB6-318A-4B74-86C0-E5E055A43A6A}"/>
    <cellStyle name="Comma 3 4 13 5 3 2" xfId="50181" xr:uid="{B2D22C7D-7158-4308-917C-78C14F26ADBC}"/>
    <cellStyle name="Comma 3 4 13 5 3 3" xfId="36791" xr:uid="{DABAFB68-708B-4B79-B5E6-A5FA59D6F804}"/>
    <cellStyle name="Comma 3 4 13 5 3 4" xfId="26026" xr:uid="{23DBD65D-2AF3-4767-8F36-7DD04154ADBE}"/>
    <cellStyle name="Comma 3 4 13 5 4" xfId="9216" xr:uid="{92053623-634D-4E42-8B98-1F43DD6BBD86}"/>
    <cellStyle name="Comma 3 4 13 5 4 2" xfId="52807" xr:uid="{2C18D4B6-EFAE-4ACD-B496-4A70F9EF8395}"/>
    <cellStyle name="Comma 3 4 13 5 4 3" xfId="39417" xr:uid="{6FE32CA2-4EBA-4894-98C0-47FBFA5C2882}"/>
    <cellStyle name="Comma 3 4 13 5 5" xfId="11842" xr:uid="{09FE1EB0-20F4-46A6-8601-3DE085641424}"/>
    <cellStyle name="Comma 3 4 13 5 5 2" xfId="55432" xr:uid="{AFAA774E-16EE-4CE3-A8FC-2336BC52EFC8}"/>
    <cellStyle name="Comma 3 4 13 5 5 3" xfId="42042" xr:uid="{FE18169F-35EF-4144-9277-CA1AD5E1720E}"/>
    <cellStyle name="Comma 3 4 13 5 6" xfId="14995" xr:uid="{C4369410-5DC6-4352-A532-E690B31636E7}"/>
    <cellStyle name="Comma 3 4 13 5 6 2" xfId="44668" xr:uid="{9FF53C66-4AD4-4299-A8AD-6CFFB097E990}"/>
    <cellStyle name="Comma 3 4 13 5 7" xfId="58058" xr:uid="{3F61B916-6221-4383-A3C4-08DB78F73D8A}"/>
    <cellStyle name="Comma 3 4 13 5 8" xfId="60685" xr:uid="{DC25B9D1-7109-4177-A6AB-2448D0088FA8}"/>
    <cellStyle name="Comma 3 4 13 5 9" xfId="31278" xr:uid="{9FCE3791-0B76-47EC-B183-39C4E1601E21}"/>
    <cellStyle name="Comma 3 4 13 6" xfId="1600" xr:uid="{4C761297-EE74-4B8F-B17A-1410312E877A}"/>
    <cellStyle name="Comma 3 4 13 6 10" xfId="21036" xr:uid="{2C2EEA7F-7981-48BC-988A-B48ABC145CE8}"/>
    <cellStyle name="Comma 3 4 13 6 2" xfId="6852" xr:uid="{89AA9873-EC1D-41CC-8368-66552D57F908}"/>
    <cellStyle name="Comma 3 4 13 6 2 2" xfId="18410" xr:uid="{ECEFF5D5-E04A-44E3-B667-129BF44827B9}"/>
    <cellStyle name="Comma 3 4 13 6 2 2 2" xfId="47817" xr:uid="{4B900DB1-F1D3-4FE9-B9B4-045A99904703}"/>
    <cellStyle name="Comma 3 4 13 6 2 2 3" xfId="28914" xr:uid="{A80B2D6C-DE2A-4DD1-91BC-713736AB5375}"/>
    <cellStyle name="Comma 3 4 13 6 2 3" xfId="34427" xr:uid="{0A584BE1-2886-4796-A04C-96EDEE52110E}"/>
    <cellStyle name="Comma 3 4 13 6 2 4" xfId="23662" xr:uid="{A04F3BCB-73EE-4CA1-9939-E725D2C52448}"/>
    <cellStyle name="Comma 3 4 13 6 3" xfId="4227" xr:uid="{17E3526B-4854-4F60-805E-06AF0664E7C6}"/>
    <cellStyle name="Comma 3 4 13 6 3 2" xfId="50443" xr:uid="{1EC3C130-60C9-432A-950D-F19F67889FE0}"/>
    <cellStyle name="Comma 3 4 13 6 3 3" xfId="37053" xr:uid="{22CA8D7A-3C93-44DA-A16B-BCB67E4CBE90}"/>
    <cellStyle name="Comma 3 4 13 6 3 4" xfId="26288" xr:uid="{6AA1D396-9AB6-4CCF-BCE3-A9C9D716BCD8}"/>
    <cellStyle name="Comma 3 4 13 6 4" xfId="9478" xr:uid="{015F9FF0-338A-4F3B-A5F3-C7CFBDD4F89A}"/>
    <cellStyle name="Comma 3 4 13 6 4 2" xfId="53069" xr:uid="{24593474-22B2-4014-ABBB-146DEA9B9EAE}"/>
    <cellStyle name="Comma 3 4 13 6 4 3" xfId="39679" xr:uid="{AE46A987-7B08-4D39-9240-244229AC6DB3}"/>
    <cellStyle name="Comma 3 4 13 6 5" xfId="12104" xr:uid="{D263C659-BFD8-4659-AA8B-DD980DCF1197}"/>
    <cellStyle name="Comma 3 4 13 6 5 2" xfId="55694" xr:uid="{6F78FE3A-8501-4B2E-8016-C7F1CED7CE11}"/>
    <cellStyle name="Comma 3 4 13 6 5 3" xfId="42304" xr:uid="{EC011D0D-27B6-4F69-9DF5-D82847BD88B7}"/>
    <cellStyle name="Comma 3 4 13 6 6" xfId="15257" xr:uid="{E439014F-6F57-4090-94B2-F23F41027420}"/>
    <cellStyle name="Comma 3 4 13 6 6 2" xfId="44930" xr:uid="{BA6BDC98-978D-4265-B501-754DC32253B1}"/>
    <cellStyle name="Comma 3 4 13 6 7" xfId="58320" xr:uid="{68E2B8BD-0FEC-4D83-85AE-209F776E2F07}"/>
    <cellStyle name="Comma 3 4 13 6 8" xfId="60947" xr:uid="{5A236B2E-FFAF-4B94-B925-8AB6050023DD}"/>
    <cellStyle name="Comma 3 4 13 6 9" xfId="31540" xr:uid="{B6FF1AFA-F58D-451D-9C33-BD83ADB87D63}"/>
    <cellStyle name="Comma 3 4 13 7" xfId="2643" xr:uid="{2A4CE464-70B6-42C0-9C25-A00016FA33CF}"/>
    <cellStyle name="Comma 3 4 13 7 10" xfId="22078" xr:uid="{7EC2F99B-C8C6-4F6C-B0E9-7299D61C2B90}"/>
    <cellStyle name="Comma 3 4 13 7 2" xfId="7894" xr:uid="{0341B9F8-E429-46C1-9FBA-91CE81FE7BC4}"/>
    <cellStyle name="Comma 3 4 13 7 2 2" xfId="19452" xr:uid="{DA337FB0-314C-450D-ACB7-EA02B78C4602}"/>
    <cellStyle name="Comma 3 4 13 7 2 2 2" xfId="48859" xr:uid="{0F54A2C6-BAA0-4D58-A227-25F104FAF270}"/>
    <cellStyle name="Comma 3 4 13 7 2 2 3" xfId="29956" xr:uid="{E217DEFD-DBB2-425F-B22E-C2DFF355D9FE}"/>
    <cellStyle name="Comma 3 4 13 7 2 3" xfId="35469" xr:uid="{F4D5B38B-156B-4FC4-9A38-3D427CB17A8F}"/>
    <cellStyle name="Comma 3 4 13 7 2 4" xfId="24704" xr:uid="{69429788-66D8-468C-85DA-E1DF7D18612A}"/>
    <cellStyle name="Comma 3 4 13 7 3" xfId="5269" xr:uid="{B9CF577E-53EB-48D3-B20C-3E35A71AB037}"/>
    <cellStyle name="Comma 3 4 13 7 3 2" xfId="51485" xr:uid="{1063A82D-422A-4454-8973-EFEC2F59504D}"/>
    <cellStyle name="Comma 3 4 13 7 3 3" xfId="38095" xr:uid="{9F8E24DE-7570-453C-A87D-42FD6C8273DD}"/>
    <cellStyle name="Comma 3 4 13 7 3 4" xfId="27330" xr:uid="{EE7B2719-DD26-4238-9EF4-6DAC69A8B0FA}"/>
    <cellStyle name="Comma 3 4 13 7 4" xfId="10520" xr:uid="{EAE67D35-B468-4920-886D-2B9A4A83D48F}"/>
    <cellStyle name="Comma 3 4 13 7 4 2" xfId="54111" xr:uid="{6E3483AE-B24B-4D6E-BBEC-0FA56B3C7357}"/>
    <cellStyle name="Comma 3 4 13 7 4 3" xfId="40721" xr:uid="{FDF2635D-4793-49E0-A2E1-B86D7FEF7A9E}"/>
    <cellStyle name="Comma 3 4 13 7 5" xfId="13146" xr:uid="{BD372F0F-F811-40B5-9765-CE60966223FA}"/>
    <cellStyle name="Comma 3 4 13 7 5 2" xfId="56736" xr:uid="{3AC9CF70-D8EB-49C7-96C0-32AAF7E0ED70}"/>
    <cellStyle name="Comma 3 4 13 7 5 3" xfId="43346" xr:uid="{2C77E8CF-7D96-4CCA-8AC3-37F94116314F}"/>
    <cellStyle name="Comma 3 4 13 7 6" xfId="16299" xr:uid="{48834243-0B28-4548-8128-E700FE013F45}"/>
    <cellStyle name="Comma 3 4 13 7 6 2" xfId="45972" xr:uid="{EA38D14D-D12C-496F-9112-815A1FC2FD4C}"/>
    <cellStyle name="Comma 3 4 13 7 7" xfId="59362" xr:uid="{46F63B2D-D80D-47D7-ABB8-8747721F9256}"/>
    <cellStyle name="Comma 3 4 13 7 8" xfId="61989" xr:uid="{4973AD18-A139-45D3-8C1E-3F98E55AE580}"/>
    <cellStyle name="Comma 3 4 13 7 9" xfId="32582" xr:uid="{75D66B13-C904-4754-9706-6E5382C49424}"/>
    <cellStyle name="Comma 3 4 13 8" xfId="5530" xr:uid="{747A3C84-2833-4AE0-B024-5BDE1B509A85}"/>
    <cellStyle name="Comma 3 4 13 8 2" xfId="17088" xr:uid="{C656C1B3-FA1D-4142-90B2-C6DE224C1228}"/>
    <cellStyle name="Comma 3 4 13 8 2 2" xfId="46234" xr:uid="{C37812C6-02A8-4450-A91A-8123FC2007B3}"/>
    <cellStyle name="Comma 3 4 13 8 2 3" xfId="27592" xr:uid="{1CBBB3B0-024A-44AB-AA94-017DF449C100}"/>
    <cellStyle name="Comma 3 4 13 8 3" xfId="13935" xr:uid="{B1942550-AA7F-42BB-91F6-81DB769B9F2C}"/>
    <cellStyle name="Comma 3 4 13 8 3 2" xfId="32844" xr:uid="{4DEEFED7-6566-442A-835C-92B0632ADC62}"/>
    <cellStyle name="Comma 3 4 13 8 4" xfId="22340" xr:uid="{AD55E28F-4457-45EB-9BE1-24E29A21F859}"/>
    <cellStyle name="Comma 3 4 13 9" xfId="2905" xr:uid="{ED658384-301C-4368-896F-19E751EDFCAD}"/>
    <cellStyle name="Comma 3 4 13 9 2" xfId="16560" xr:uid="{1F3CAB09-F01F-46CC-80A2-C6D8825F1078}"/>
    <cellStyle name="Comma 3 4 13 9 2 2" xfId="46495" xr:uid="{36EF0047-22D7-4988-8AB0-2E8660806D8A}"/>
    <cellStyle name="Comma 3 4 13 9 3" xfId="33105" xr:uid="{2E264C95-CAB9-492D-B991-7227E60DFA35}"/>
    <cellStyle name="Comma 3 4 13 9 4" xfId="24966" xr:uid="{0D093B28-C724-4C79-9BD1-CE8E51C65259}"/>
    <cellStyle name="Comma 3 4 14" xfId="293" xr:uid="{00000000-0005-0000-0000-0000DA010000}"/>
    <cellStyle name="Comma 3 4 14 10" xfId="30234" xr:uid="{F742727D-6FD2-49AC-B064-EF2321DBC1DA}"/>
    <cellStyle name="Comma 3 4 14 11" xfId="19730" xr:uid="{55A8BD6C-7854-425F-AB8A-6CF3F08C1C59}"/>
    <cellStyle name="Comma 3 4 14 2" xfId="1616" xr:uid="{6D3613C8-4DDF-4F83-B97E-1571EC4B675A}"/>
    <cellStyle name="Comma 3 4 14 2 10" xfId="21052" xr:uid="{DF6F160D-4894-4655-BF94-BC3657D6D8FA}"/>
    <cellStyle name="Comma 3 4 14 2 2" xfId="6868" xr:uid="{4C6279D0-05CC-414F-BACE-C36C6BFB8486}"/>
    <cellStyle name="Comma 3 4 14 2 2 2" xfId="18426" xr:uid="{FAD28A4A-1AD5-45E4-853F-4D57DBC15D42}"/>
    <cellStyle name="Comma 3 4 14 2 2 2 2" xfId="47833" xr:uid="{3E113FDB-BD2D-4C92-BB0E-EF84BF024260}"/>
    <cellStyle name="Comma 3 4 14 2 2 2 3" xfId="28930" xr:uid="{EAFC30C0-22B5-4327-ABD1-F5E2F1F6B2BD}"/>
    <cellStyle name="Comma 3 4 14 2 2 3" xfId="34443" xr:uid="{E94EEBF2-3B76-43EC-99B7-8C0FBEFAF37E}"/>
    <cellStyle name="Comma 3 4 14 2 2 4" xfId="23678" xr:uid="{80D7D78D-31DC-426C-B373-B779C4D922B8}"/>
    <cellStyle name="Comma 3 4 14 2 3" xfId="4243" xr:uid="{6C4839E4-8092-4575-AA51-B021D913A723}"/>
    <cellStyle name="Comma 3 4 14 2 3 2" xfId="50459" xr:uid="{1B87BF8B-30E6-491D-8C21-1E32CE0E3D3A}"/>
    <cellStyle name="Comma 3 4 14 2 3 3" xfId="37069" xr:uid="{34ADFB74-97AB-4D94-8370-CEB526356AF7}"/>
    <cellStyle name="Comma 3 4 14 2 3 4" xfId="26304" xr:uid="{AAC71FB5-E85B-47F8-B8EC-490F41D18EB1}"/>
    <cellStyle name="Comma 3 4 14 2 4" xfId="9494" xr:uid="{AF897DE1-96F0-4EAD-BB2A-DE419F875262}"/>
    <cellStyle name="Comma 3 4 14 2 4 2" xfId="53085" xr:uid="{BA0B3AE8-D9B2-4013-A978-2CBEA17F31E8}"/>
    <cellStyle name="Comma 3 4 14 2 4 3" xfId="39695" xr:uid="{FD5E6851-CA64-4FA6-BBEB-3DC80DAB1779}"/>
    <cellStyle name="Comma 3 4 14 2 5" xfId="12120" xr:uid="{19545F4B-309D-4570-BAE7-131EEFF06DF7}"/>
    <cellStyle name="Comma 3 4 14 2 5 2" xfId="55710" xr:uid="{F039F1A8-E2FB-4F1B-83AD-F4E53951ECE8}"/>
    <cellStyle name="Comma 3 4 14 2 5 3" xfId="42320" xr:uid="{787E61DD-1BB3-47BD-8358-58B307ADEC90}"/>
    <cellStyle name="Comma 3 4 14 2 6" xfId="15273" xr:uid="{3BD59A1D-9F4B-429C-A181-F73758DE2C03}"/>
    <cellStyle name="Comma 3 4 14 2 6 2" xfId="44946" xr:uid="{82BAF815-C2EE-4A4E-A40F-9449D066E6C4}"/>
    <cellStyle name="Comma 3 4 14 2 7" xfId="58336" xr:uid="{D2F64295-80EE-4238-B77C-23F991043F84}"/>
    <cellStyle name="Comma 3 4 14 2 8" xfId="60963" xr:uid="{2CB487B0-EEA9-498B-9711-4350D3511E68}"/>
    <cellStyle name="Comma 3 4 14 2 9" xfId="31556" xr:uid="{C08FE3C8-50C2-48C8-BA2D-1D6CFBEFBDF2}"/>
    <cellStyle name="Comma 3 4 14 3" xfId="5546" xr:uid="{EDD10661-7CED-4D22-8295-DCACA61E9EEB}"/>
    <cellStyle name="Comma 3 4 14 3 2" xfId="17104" xr:uid="{EFC92024-67F6-4E06-817D-5ECC0B179766}"/>
    <cellStyle name="Comma 3 4 14 3 2 2" xfId="46511" xr:uid="{5A6A2075-65E8-4EEE-9D33-184C6A8D936B}"/>
    <cellStyle name="Comma 3 4 14 3 2 3" xfId="27608" xr:uid="{D299E1AD-93B2-44B5-8BCA-825D72803A73}"/>
    <cellStyle name="Comma 3 4 14 3 3" xfId="13951" xr:uid="{1E0FD4A8-380E-4DC6-A872-77A2EC67220B}"/>
    <cellStyle name="Comma 3 4 14 3 3 2" xfId="33121" xr:uid="{F44F5734-33FE-461F-AB28-4DC949718CB7}"/>
    <cellStyle name="Comma 3 4 14 3 4" xfId="22356" xr:uid="{AD27046B-5122-4B51-9578-7230ACC4B416}"/>
    <cellStyle name="Comma 3 4 14 4" xfId="2921" xr:uid="{BDBC7133-26F1-4D8D-B357-E7C63A9796BE}"/>
    <cellStyle name="Comma 3 4 14 4 2" xfId="16576" xr:uid="{7F89BC2D-93A1-415B-AE0D-CFF2C344F10E}"/>
    <cellStyle name="Comma 3 4 14 4 2 2" xfId="49137" xr:uid="{631B1B78-725F-4FDC-AAE2-18BB70FF0226}"/>
    <cellStyle name="Comma 3 4 14 4 3" xfId="35747" xr:uid="{13C64E8F-48E2-4D21-B95D-BFEC944316E8}"/>
    <cellStyle name="Comma 3 4 14 4 4" xfId="24982" xr:uid="{E6DE447D-5627-4F43-92C0-C45B8E1CBF01}"/>
    <cellStyle name="Comma 3 4 14 5" xfId="8172" xr:uid="{6B2A720D-6FEA-47C4-AD66-13236CDE00A0}"/>
    <cellStyle name="Comma 3 4 14 5 2" xfId="51763" xr:uid="{56094460-7067-41A8-B023-3EDAE7C02B15}"/>
    <cellStyle name="Comma 3 4 14 5 3" xfId="38373" xr:uid="{526B61AA-2464-4FC7-ABA0-D39F4A9D1F72}"/>
    <cellStyle name="Comma 3 4 14 6" xfId="10798" xr:uid="{44BB0CB0-D2AD-4853-AEB8-39FE98538A65}"/>
    <cellStyle name="Comma 3 4 14 6 2" xfId="54388" xr:uid="{B10CC976-420D-494B-8349-8C9BCA49521E}"/>
    <cellStyle name="Comma 3 4 14 6 3" xfId="40998" xr:uid="{BDB8A705-E374-42F2-B85E-0A2D5EEC95E9}"/>
    <cellStyle name="Comma 3 4 14 7" xfId="13423" xr:uid="{F9B804A2-21F6-4996-B56C-C957860BF5BF}"/>
    <cellStyle name="Comma 3 4 14 7 2" xfId="43624" xr:uid="{FB28ECA9-87B1-4E93-A704-B9FE9420B677}"/>
    <cellStyle name="Comma 3 4 14 8" xfId="57014" xr:uid="{74B34650-A891-462D-8140-87800336258A}"/>
    <cellStyle name="Comma 3 4 14 9" xfId="59641" xr:uid="{36A8BC82-78D6-4779-B090-01DDE3808085}"/>
    <cellStyle name="Comma 3 4 15" xfId="553" xr:uid="{00000000-0005-0000-0000-0000DB010000}"/>
    <cellStyle name="Comma 3 4 15 10" xfId="30494" xr:uid="{D21DC38A-076C-4844-A33E-E76A5112786D}"/>
    <cellStyle name="Comma 3 4 15 11" xfId="19990" xr:uid="{FB33447D-A6AC-41FA-A5A7-31F15EAECC98}"/>
    <cellStyle name="Comma 3 4 15 2" xfId="1876" xr:uid="{958BBA1E-B7E5-48B7-A883-788846516CBA}"/>
    <cellStyle name="Comma 3 4 15 2 10" xfId="21312" xr:uid="{230EA1E2-F0C4-41C4-A6AF-5F8B3D539425}"/>
    <cellStyle name="Comma 3 4 15 2 2" xfId="7128" xr:uid="{7FC85094-9F54-4C1C-9E41-5C5381A5115E}"/>
    <cellStyle name="Comma 3 4 15 2 2 2" xfId="18686" xr:uid="{9D35501B-E703-4B86-9E89-C26A2637CD9E}"/>
    <cellStyle name="Comma 3 4 15 2 2 2 2" xfId="48093" xr:uid="{E633537F-AC5D-407E-96E2-95D0C4F87184}"/>
    <cellStyle name="Comma 3 4 15 2 2 2 3" xfId="29190" xr:uid="{7DBCBBA2-D530-4621-BCCB-C24E5400E24B}"/>
    <cellStyle name="Comma 3 4 15 2 2 3" xfId="34703" xr:uid="{91C4B06E-CCF1-4582-948B-BD90E39D4F89}"/>
    <cellStyle name="Comma 3 4 15 2 2 4" xfId="23938" xr:uid="{7697B84C-2CE1-43F2-A6DC-312853F44AA5}"/>
    <cellStyle name="Comma 3 4 15 2 3" xfId="4503" xr:uid="{0663BF67-6D06-449F-9D5B-F0B95A1503FB}"/>
    <cellStyle name="Comma 3 4 15 2 3 2" xfId="50719" xr:uid="{0C6AD55A-9FBB-4EB8-AE84-8FD3ECA4252F}"/>
    <cellStyle name="Comma 3 4 15 2 3 3" xfId="37329" xr:uid="{BA786B7E-133E-434D-B537-7EABC2F2100A}"/>
    <cellStyle name="Comma 3 4 15 2 3 4" xfId="26564" xr:uid="{98B90496-91D5-4411-9211-8B20BA7A4C47}"/>
    <cellStyle name="Comma 3 4 15 2 4" xfId="9754" xr:uid="{DA3FDEC2-A3AE-4DA9-B8E1-79AA3827A933}"/>
    <cellStyle name="Comma 3 4 15 2 4 2" xfId="53345" xr:uid="{F29FE18E-7397-40E3-95BC-0C1A0CE00B87}"/>
    <cellStyle name="Comma 3 4 15 2 4 3" xfId="39955" xr:uid="{FB945563-33BC-4D19-AEF2-4B5512E16C23}"/>
    <cellStyle name="Comma 3 4 15 2 5" xfId="12380" xr:uid="{D4D244CF-C8E7-4AB7-A3DD-FBD0C285A9ED}"/>
    <cellStyle name="Comma 3 4 15 2 5 2" xfId="55970" xr:uid="{B6F0AD3B-092C-41AE-8538-0036265B35C5}"/>
    <cellStyle name="Comma 3 4 15 2 5 3" xfId="42580" xr:uid="{1DCDC1BA-B37C-41FC-B054-034AEFF08A64}"/>
    <cellStyle name="Comma 3 4 15 2 6" xfId="15533" xr:uid="{EF2D22A4-7A37-4AF5-A869-24821A313E92}"/>
    <cellStyle name="Comma 3 4 15 2 6 2" xfId="45206" xr:uid="{0F50B344-1F43-4B07-BAE8-D09895029B51}"/>
    <cellStyle name="Comma 3 4 15 2 7" xfId="58596" xr:uid="{66A23DA3-6B57-4E58-9D96-7A54FC503304}"/>
    <cellStyle name="Comma 3 4 15 2 8" xfId="61223" xr:uid="{CD603FA5-2ABA-4AB3-BC94-745AE5331046}"/>
    <cellStyle name="Comma 3 4 15 2 9" xfId="31816" xr:uid="{A15E1F84-88AE-48D2-93A2-529AF71D956C}"/>
    <cellStyle name="Comma 3 4 15 3" xfId="5806" xr:uid="{EFFD0F7C-46F7-4DC1-BA73-985FFDFF88F6}"/>
    <cellStyle name="Comma 3 4 15 3 2" xfId="17364" xr:uid="{7DF77B23-F119-4ABA-9374-EABF7DA69B92}"/>
    <cellStyle name="Comma 3 4 15 3 2 2" xfId="46771" xr:uid="{D62505E0-33E6-486F-9BFD-E4C480BDA6A2}"/>
    <cellStyle name="Comma 3 4 15 3 2 3" xfId="27868" xr:uid="{AA72FD00-A4C4-49D8-9A3E-8E16F88B9F0A}"/>
    <cellStyle name="Comma 3 4 15 3 3" xfId="14211" xr:uid="{6518412F-DA5C-4818-8C52-6BB632A78B08}"/>
    <cellStyle name="Comma 3 4 15 3 3 2" xfId="33381" xr:uid="{4A376707-9387-4523-AB53-12001CF439C7}"/>
    <cellStyle name="Comma 3 4 15 3 4" xfId="22616" xr:uid="{292DA71B-04E7-4EC9-8B5E-288B9AE94008}"/>
    <cellStyle name="Comma 3 4 15 4" xfId="3181" xr:uid="{8290C617-4BBD-4697-81AD-54CD6AB7558F}"/>
    <cellStyle name="Comma 3 4 15 4 2" xfId="16836" xr:uid="{B8C5DD88-5B93-4D13-9A67-311D9CC31C24}"/>
    <cellStyle name="Comma 3 4 15 4 2 2" xfId="49397" xr:uid="{3110476A-F783-44B9-A61E-C51D14D51A39}"/>
    <cellStyle name="Comma 3 4 15 4 3" xfId="36007" xr:uid="{EE16F3A1-D0E0-41B7-A8AB-8E0CBE37E45C}"/>
    <cellStyle name="Comma 3 4 15 4 4" xfId="25242" xr:uid="{FB4AC9FD-BC8F-4333-A759-1962B7E4ADE3}"/>
    <cellStyle name="Comma 3 4 15 5" xfId="8432" xr:uid="{0EAEF469-831E-42CF-A73E-E2355F7F9FB8}"/>
    <cellStyle name="Comma 3 4 15 5 2" xfId="52023" xr:uid="{8BC431B8-86F2-4E7C-AB96-7BFD870BC8C1}"/>
    <cellStyle name="Comma 3 4 15 5 3" xfId="38633" xr:uid="{62478CB8-358D-4491-922F-7486E9281BEA}"/>
    <cellStyle name="Comma 3 4 15 6" xfId="11058" xr:uid="{0FFCEC89-65F6-4C98-8924-60E4B25F9766}"/>
    <cellStyle name="Comma 3 4 15 6 2" xfId="54648" xr:uid="{7467991A-D3AE-4E8A-ADA0-034AB0AC0FC8}"/>
    <cellStyle name="Comma 3 4 15 6 3" xfId="41258" xr:uid="{13BD3FE4-F12D-4917-8140-479BBBCFD25A}"/>
    <cellStyle name="Comma 3 4 15 7" xfId="13683" xr:uid="{18B47E93-E248-494E-8191-70643DFBEE46}"/>
    <cellStyle name="Comma 3 4 15 7 2" xfId="43884" xr:uid="{F052F2B0-8A16-426D-A006-52BEDC2C8CC1}"/>
    <cellStyle name="Comma 3 4 15 8" xfId="57274" xr:uid="{4E397856-11CF-49A5-967E-D735CA7D0B54}"/>
    <cellStyle name="Comma 3 4 15 9" xfId="59901" xr:uid="{13C2E986-9B17-46B4-922F-3BE26D3EF199}"/>
    <cellStyle name="Comma 3 4 16" xfId="813" xr:uid="{00000000-0005-0000-0000-0000DC010000}"/>
    <cellStyle name="Comma 3 4 16 10" xfId="30754" xr:uid="{E5D1814C-6FFA-4E6F-AA9F-0DF9F927B997}"/>
    <cellStyle name="Comma 3 4 16 11" xfId="20250" xr:uid="{409807C5-E6D6-4CE4-ACDD-2C82A2DB0815}"/>
    <cellStyle name="Comma 3 4 16 2" xfId="2136" xr:uid="{75DC5D8E-F35A-4C10-8331-E7A52EC6F390}"/>
    <cellStyle name="Comma 3 4 16 2 10" xfId="21572" xr:uid="{2100352B-20B4-41C5-89A4-99D0391F7BE3}"/>
    <cellStyle name="Comma 3 4 16 2 2" xfId="7388" xr:uid="{5D93F345-D340-4CCD-9DD1-5A4212A13AC5}"/>
    <cellStyle name="Comma 3 4 16 2 2 2" xfId="18946" xr:uid="{435C3419-1567-492C-9381-EE56CC3E4D5A}"/>
    <cellStyle name="Comma 3 4 16 2 2 2 2" xfId="48353" xr:uid="{F1522F92-360B-483D-9538-17E7D93AEF74}"/>
    <cellStyle name="Comma 3 4 16 2 2 2 3" xfId="29450" xr:uid="{965BB655-94FB-4D81-80E1-758476EA4E27}"/>
    <cellStyle name="Comma 3 4 16 2 2 3" xfId="34963" xr:uid="{4B9440BC-A57F-4F35-9A07-690995FAD699}"/>
    <cellStyle name="Comma 3 4 16 2 2 4" xfId="24198" xr:uid="{B31389E5-6124-4928-AAF7-87DC6434CA19}"/>
    <cellStyle name="Comma 3 4 16 2 3" xfId="4763" xr:uid="{725CE78E-AB05-4502-AB07-C81F78EF6CE7}"/>
    <cellStyle name="Comma 3 4 16 2 3 2" xfId="50979" xr:uid="{A5D9B782-644A-4C26-86D6-0381392B81CB}"/>
    <cellStyle name="Comma 3 4 16 2 3 3" xfId="37589" xr:uid="{DB553FC9-29E0-454B-BAC4-58E945C524D1}"/>
    <cellStyle name="Comma 3 4 16 2 3 4" xfId="26824" xr:uid="{FED92032-11FC-45B1-B0BA-853FBF6D7FFD}"/>
    <cellStyle name="Comma 3 4 16 2 4" xfId="10014" xr:uid="{A03B6103-F082-4D9E-9DBE-B035429D199E}"/>
    <cellStyle name="Comma 3 4 16 2 4 2" xfId="53605" xr:uid="{CDEC9EF8-D788-4E18-B957-AC2497F301C3}"/>
    <cellStyle name="Comma 3 4 16 2 4 3" xfId="40215" xr:uid="{AA8B24A2-22BD-45D8-954C-DD3781B470EA}"/>
    <cellStyle name="Comma 3 4 16 2 5" xfId="12640" xr:uid="{4A4A0EF9-7773-4487-8E7D-194E31A50916}"/>
    <cellStyle name="Comma 3 4 16 2 5 2" xfId="56230" xr:uid="{920D4548-5BF2-43F4-BFCE-D77F7D210DEF}"/>
    <cellStyle name="Comma 3 4 16 2 5 3" xfId="42840" xr:uid="{EE991BBC-68A5-43A7-99B6-FD1CE3285D9F}"/>
    <cellStyle name="Comma 3 4 16 2 6" xfId="15793" xr:uid="{171CA933-9943-4A27-9F7A-70EE36392BAB}"/>
    <cellStyle name="Comma 3 4 16 2 6 2" xfId="45466" xr:uid="{D893EB69-D1F4-4A13-8252-2290EE2A2FFD}"/>
    <cellStyle name="Comma 3 4 16 2 7" xfId="58856" xr:uid="{7CC7D9A3-9EF8-4E1E-8B03-A7FA3A2F880A}"/>
    <cellStyle name="Comma 3 4 16 2 8" xfId="61483" xr:uid="{A04F706B-E4B7-4A68-B23C-E5A8A478951D}"/>
    <cellStyle name="Comma 3 4 16 2 9" xfId="32076" xr:uid="{1CE071E4-CD0B-46A5-8106-DD856705FF0A}"/>
    <cellStyle name="Comma 3 4 16 3" xfId="6066" xr:uid="{956C0B06-D3D8-40DB-B232-B4E33303BDBA}"/>
    <cellStyle name="Comma 3 4 16 3 2" xfId="17624" xr:uid="{596863FD-E037-4EDB-8C6B-ABF16E5082CC}"/>
    <cellStyle name="Comma 3 4 16 3 2 2" xfId="47031" xr:uid="{AB7D9C2B-7DD7-42BD-BE08-0B5830E31A6E}"/>
    <cellStyle name="Comma 3 4 16 3 2 3" xfId="28128" xr:uid="{B230B725-AD05-4508-B85A-A1D44F9061A8}"/>
    <cellStyle name="Comma 3 4 16 3 3" xfId="33641" xr:uid="{D4C08E59-053A-4B47-968B-042A166ED515}"/>
    <cellStyle name="Comma 3 4 16 3 4" xfId="22876" xr:uid="{EC8A1904-8C6E-4592-B47A-B6B4E690D52D}"/>
    <cellStyle name="Comma 3 4 16 4" xfId="3441" xr:uid="{33A84363-3873-4A5E-9455-76B3CD43AE1D}"/>
    <cellStyle name="Comma 3 4 16 4 2" xfId="49657" xr:uid="{560A4A5E-4C72-4EBE-AF8C-E36E4471FCB5}"/>
    <cellStyle name="Comma 3 4 16 4 3" xfId="36267" xr:uid="{D4493E01-C68C-4C8F-B374-DC4910CB27D7}"/>
    <cellStyle name="Comma 3 4 16 4 4" xfId="25502" xr:uid="{949707C2-1B6E-4582-8C3B-4AA4D1A7DAEF}"/>
    <cellStyle name="Comma 3 4 16 5" xfId="8692" xr:uid="{03EB5BF0-3E1E-4295-956E-62DF80737437}"/>
    <cellStyle name="Comma 3 4 16 5 2" xfId="52283" xr:uid="{95AA174A-950A-42E2-89C5-49E136A8732E}"/>
    <cellStyle name="Comma 3 4 16 5 3" xfId="38893" xr:uid="{D76C01D9-14A1-4158-BB5A-7C433D10A557}"/>
    <cellStyle name="Comma 3 4 16 6" xfId="11318" xr:uid="{AEF79ED9-369B-4F9A-AD87-840DB03F49B8}"/>
    <cellStyle name="Comma 3 4 16 6 2" xfId="54908" xr:uid="{C068CE75-4424-4624-9FB7-C1C582D1878F}"/>
    <cellStyle name="Comma 3 4 16 6 3" xfId="41518" xr:uid="{4FEC8F81-5AF2-4B75-A01E-5C4D144501DE}"/>
    <cellStyle name="Comma 3 4 16 7" xfId="14471" xr:uid="{8F9A2F14-DBB8-4263-9EF0-31B4E0519B2C}"/>
    <cellStyle name="Comma 3 4 16 7 2" xfId="44144" xr:uid="{3730580D-6C79-43EE-9A56-2CBA7157A525}"/>
    <cellStyle name="Comma 3 4 16 8" xfId="57534" xr:uid="{49AB66C1-1C00-4CCF-904F-4E0885BA1FA8}"/>
    <cellStyle name="Comma 3 4 16 9" xfId="60161" xr:uid="{147D022B-1614-41C2-AB9D-0E8432C79425}"/>
    <cellStyle name="Comma 3 4 17" xfId="1074" xr:uid="{1A0F3311-0479-4843-BA44-C4EE7F84A785}"/>
    <cellStyle name="Comma 3 4 17 10" xfId="20511" xr:uid="{D6072AF7-8540-41F2-A4E1-C3BE2A01B266}"/>
    <cellStyle name="Comma 3 4 17 2" xfId="6327" xr:uid="{6C389022-5342-41CB-92B3-DF030CB3E348}"/>
    <cellStyle name="Comma 3 4 17 2 2" xfId="17885" xr:uid="{6ACAA6A3-1F25-4266-9079-777F83BC5972}"/>
    <cellStyle name="Comma 3 4 17 2 2 2" xfId="47292" xr:uid="{8203392A-E8B4-42DC-AA4C-802910090DDC}"/>
    <cellStyle name="Comma 3 4 17 2 2 3" xfId="28389" xr:uid="{EB60EDCF-7FBB-4DF3-8DFF-58259F051A1B}"/>
    <cellStyle name="Comma 3 4 17 2 3" xfId="33902" xr:uid="{2398F168-E3D9-42BD-A3A1-DF8CC5D6E96C}"/>
    <cellStyle name="Comma 3 4 17 2 4" xfId="23137" xr:uid="{E69CF3DE-85F7-4485-BB46-429BCB8BAF66}"/>
    <cellStyle name="Comma 3 4 17 3" xfId="3702" xr:uid="{2D8CD97F-8232-4CA0-B86D-83330D749376}"/>
    <cellStyle name="Comma 3 4 17 3 2" xfId="49918" xr:uid="{2ADDE622-680E-4101-BF9C-8B2250C6A363}"/>
    <cellStyle name="Comma 3 4 17 3 3" xfId="36528" xr:uid="{8970FC79-0FE1-4027-A1C6-AEC0EE4907BD}"/>
    <cellStyle name="Comma 3 4 17 3 4" xfId="25763" xr:uid="{CCD9B626-5077-4F5A-A461-87B27A1C9932}"/>
    <cellStyle name="Comma 3 4 17 4" xfId="8953" xr:uid="{55FE4517-69FD-4BE4-9759-6C43A854E4F8}"/>
    <cellStyle name="Comma 3 4 17 4 2" xfId="52544" xr:uid="{C1BF287D-63FA-49EF-9709-A8B6536E7340}"/>
    <cellStyle name="Comma 3 4 17 4 3" xfId="39154" xr:uid="{EB6EFB7B-18E1-4B5A-9512-7AC41A037E55}"/>
    <cellStyle name="Comma 3 4 17 5" xfId="11579" xr:uid="{A767436A-4A5D-4CC4-95A6-E011B248723E}"/>
    <cellStyle name="Comma 3 4 17 5 2" xfId="55169" xr:uid="{6707D692-E7EC-4FA1-AA7E-3E4A35031C5F}"/>
    <cellStyle name="Comma 3 4 17 5 3" xfId="41779" xr:uid="{E2071DEE-9E8E-4515-A2CD-5A04D0DB8800}"/>
    <cellStyle name="Comma 3 4 17 6" xfId="14732" xr:uid="{5CDDBE23-BE21-4889-B2AD-AA80DB5995E7}"/>
    <cellStyle name="Comma 3 4 17 6 2" xfId="44405" xr:uid="{9C2173CC-86CF-43D3-9630-AE75DF23B8B6}"/>
    <cellStyle name="Comma 3 4 17 7" xfId="57795" xr:uid="{FE97EB31-6AF9-4E07-BC60-03EBFB17F65D}"/>
    <cellStyle name="Comma 3 4 17 8" xfId="60422" xr:uid="{79DFE366-EF61-4314-96C9-6BF49722DD9D}"/>
    <cellStyle name="Comma 3 4 17 9" xfId="31015" xr:uid="{17E3DC08-2042-4D97-9F3F-E3E62408749E}"/>
    <cellStyle name="Comma 3 4 18" xfId="1092" xr:uid="{1FB471D0-4DF9-4AC5-9920-2AD0AA71302E}"/>
    <cellStyle name="Comma 3 4 18 10" xfId="20529" xr:uid="{E6FF05CB-FAF5-4752-AB70-E902727E433D}"/>
    <cellStyle name="Comma 3 4 18 2" xfId="6345" xr:uid="{D4E1997C-E55C-47F5-84F2-AE2CF10DAF1F}"/>
    <cellStyle name="Comma 3 4 18 2 2" xfId="17903" xr:uid="{1DF04896-3F8A-4411-8849-46E3E6A08E02}"/>
    <cellStyle name="Comma 3 4 18 2 2 2" xfId="47310" xr:uid="{7FC710E5-54A5-48BB-B85C-0725E5606F49}"/>
    <cellStyle name="Comma 3 4 18 2 2 3" xfId="28407" xr:uid="{4C1C15F3-0523-4083-B97C-A55C7B010568}"/>
    <cellStyle name="Comma 3 4 18 2 3" xfId="33920" xr:uid="{B74D23B0-E4BB-4575-B731-EF603983DE5E}"/>
    <cellStyle name="Comma 3 4 18 2 4" xfId="23155" xr:uid="{CADB842B-DD22-44CD-BD65-211B0B8AD30C}"/>
    <cellStyle name="Comma 3 4 18 3" xfId="3720" xr:uid="{050E9647-66F6-4F82-B3E8-BFE4E8C02FC9}"/>
    <cellStyle name="Comma 3 4 18 3 2" xfId="49936" xr:uid="{7232A0F5-ACDE-452A-AFC6-337A94026594}"/>
    <cellStyle name="Comma 3 4 18 3 3" xfId="36546" xr:uid="{59393FAE-A59D-4BC1-B481-CC3F7679C012}"/>
    <cellStyle name="Comma 3 4 18 3 4" xfId="25781" xr:uid="{BE877C14-2E27-4221-9168-7BB370ADD626}"/>
    <cellStyle name="Comma 3 4 18 4" xfId="8971" xr:uid="{70B54135-271A-411A-928B-8E291D4FCD2D}"/>
    <cellStyle name="Comma 3 4 18 4 2" xfId="52562" xr:uid="{729E3F87-759A-4F2D-9127-9AEBC17D10AA}"/>
    <cellStyle name="Comma 3 4 18 4 3" xfId="39172" xr:uid="{01D6D586-545C-48C7-9492-9108A67560B8}"/>
    <cellStyle name="Comma 3 4 18 5" xfId="11597" xr:uid="{B5A06BBD-1429-429F-AF90-99DEF4C5B76B}"/>
    <cellStyle name="Comma 3 4 18 5 2" xfId="55187" xr:uid="{78F58208-8B7A-4F18-8480-FE943ABCB91A}"/>
    <cellStyle name="Comma 3 4 18 5 3" xfId="41797" xr:uid="{5C719728-DAF8-4C9B-B938-C69D0C4ADDC1}"/>
    <cellStyle name="Comma 3 4 18 6" xfId="14750" xr:uid="{65E5287B-B7C0-425C-B8AB-7043F2A06C04}"/>
    <cellStyle name="Comma 3 4 18 6 2" xfId="44423" xr:uid="{426956B2-7B58-468D-B07A-6E186E5B5136}"/>
    <cellStyle name="Comma 3 4 18 7" xfId="57813" xr:uid="{A5445CB5-C346-4E34-A55E-4FA3ACC8C803}"/>
    <cellStyle name="Comma 3 4 18 8" xfId="60440" xr:uid="{72233BCA-6FFF-4611-9743-D1E5C2A2F3B9}"/>
    <cellStyle name="Comma 3 4 18 9" xfId="31033" xr:uid="{CEE96671-5E6D-468B-BE1A-A7A937D118D3}"/>
    <cellStyle name="Comma 3 4 19" xfId="1355" xr:uid="{9A4774C0-3C1B-406B-BAC4-D0CB5C4B1ED1}"/>
    <cellStyle name="Comma 3 4 19 10" xfId="20791" xr:uid="{3C0CB768-42D7-46A9-BD88-F5BE779FD584}"/>
    <cellStyle name="Comma 3 4 19 2" xfId="6607" xr:uid="{111EB502-0F06-451A-8D78-ACA3FD3758AA}"/>
    <cellStyle name="Comma 3 4 19 2 2" xfId="18165" xr:uid="{762527C5-7354-4EB3-ABDD-7313FD6AED14}"/>
    <cellStyle name="Comma 3 4 19 2 2 2" xfId="47572" xr:uid="{0E8E3E1A-EC23-463A-A8E0-270FBD7871D4}"/>
    <cellStyle name="Comma 3 4 19 2 2 3" xfId="28669" xr:uid="{185D4468-15F9-42A9-8E6D-D0345FB0B8FA}"/>
    <cellStyle name="Comma 3 4 19 2 3" xfId="34182" xr:uid="{B8986F8F-EF18-47DA-B081-7F5C2F3214CA}"/>
    <cellStyle name="Comma 3 4 19 2 4" xfId="23417" xr:uid="{17FB5A5F-AA3E-411B-A2AF-A82A591CCE0A}"/>
    <cellStyle name="Comma 3 4 19 3" xfId="3982" xr:uid="{FDCF734E-69DA-498F-B3A1-D1D46CDE59DA}"/>
    <cellStyle name="Comma 3 4 19 3 2" xfId="50198" xr:uid="{9D061AA0-FF63-49E3-9BC3-27D92DBDF18E}"/>
    <cellStyle name="Comma 3 4 19 3 3" xfId="36808" xr:uid="{E00E4CAF-6B8B-4BFB-9500-D745712670B8}"/>
    <cellStyle name="Comma 3 4 19 3 4" xfId="26043" xr:uid="{7B644A5C-E205-408F-8696-E8266E43B819}"/>
    <cellStyle name="Comma 3 4 19 4" xfId="9233" xr:uid="{B36BBD17-D3B1-4AED-B58B-0211A16AEB4E}"/>
    <cellStyle name="Comma 3 4 19 4 2" xfId="52824" xr:uid="{0507BF11-6142-487E-864C-56485E4DAF24}"/>
    <cellStyle name="Comma 3 4 19 4 3" xfId="39434" xr:uid="{4071DAAE-1481-40CB-9C4A-2316AAD9C295}"/>
    <cellStyle name="Comma 3 4 19 5" xfId="11859" xr:uid="{11F17774-A285-4B18-A46C-BA9AFBEBDA8A}"/>
    <cellStyle name="Comma 3 4 19 5 2" xfId="55449" xr:uid="{58AA9699-CB2E-45B5-9EC3-3342FD3A437C}"/>
    <cellStyle name="Comma 3 4 19 5 3" xfId="42059" xr:uid="{B659E5FA-46D4-44F4-9672-F52F5B9D4401}"/>
    <cellStyle name="Comma 3 4 19 6" xfId="15012" xr:uid="{C31AC18E-E1EB-4122-BC8C-632383B08295}"/>
    <cellStyle name="Comma 3 4 19 6 2" xfId="44685" xr:uid="{457C512D-8C45-4AD1-961C-8EDC861FC52D}"/>
    <cellStyle name="Comma 3 4 19 7" xfId="58075" xr:uid="{2378A4E0-9DE4-4842-8BDF-0BF8AAF7BA40}"/>
    <cellStyle name="Comma 3 4 19 8" xfId="60702" xr:uid="{C84C7655-655A-4673-87A2-3856F9F78A0E}"/>
    <cellStyle name="Comma 3 4 19 9" xfId="31295" xr:uid="{CBD18470-B835-4712-A882-987FF65864D2}"/>
    <cellStyle name="Comma 3 4 2" xfId="29" xr:uid="{00000000-0005-0000-0000-0000DD010000}"/>
    <cellStyle name="Comma 3 4 2 10" xfId="279" xr:uid="{00000000-0005-0000-0000-0000DE010000}"/>
    <cellStyle name="Comma 3 4 2 10 10" xfId="8159" xr:uid="{9CADBE95-2AC8-44D7-B9E0-939CF628D63C}"/>
    <cellStyle name="Comma 3 4 2 10 10 2" xfId="49124" xr:uid="{8F281FC4-1926-4457-9113-65048F618D8F}"/>
    <cellStyle name="Comma 3 4 2 10 10 3" xfId="35734" xr:uid="{D295A125-73BF-4FDB-BBD6-3B72C1C45376}"/>
    <cellStyle name="Comma 3 4 2 10 11" xfId="10785" xr:uid="{63E54DAC-B100-48BD-A2AE-4ABC662BF8FB}"/>
    <cellStyle name="Comma 3 4 2 10 11 2" xfId="51750" xr:uid="{D12A0825-165C-46AE-A537-A12E06D947AC}"/>
    <cellStyle name="Comma 3 4 2 10 11 3" xfId="38360" xr:uid="{25E9F4E7-3E0B-4AEE-AFDF-53F2968FDA2F}"/>
    <cellStyle name="Comma 3 4 2 10 12" xfId="13410" xr:uid="{DC0EC2FD-CFA3-464A-8AF1-9DE5DB5F37C7}"/>
    <cellStyle name="Comma 3 4 2 10 12 2" xfId="54375" xr:uid="{0CD0254E-AA6C-463B-8EB8-606E6C0C3BBA}"/>
    <cellStyle name="Comma 3 4 2 10 12 3" xfId="40985" xr:uid="{7286CF9D-18E7-4B52-9D36-C7E5186FDB00}"/>
    <cellStyle name="Comma 3 4 2 10 13" xfId="43611" xr:uid="{1A987A94-BAC9-43B1-9C5B-BE7C2E97812A}"/>
    <cellStyle name="Comma 3 4 2 10 14" xfId="57001" xr:uid="{DF253B94-DDE4-4AE8-BC1F-2CB9384C578F}"/>
    <cellStyle name="Comma 3 4 2 10 15" xfId="59628" xr:uid="{70333368-801F-4175-A520-91BDCA620D6D}"/>
    <cellStyle name="Comma 3 4 2 10 16" xfId="30221" xr:uid="{07B7CF8F-4C48-487C-A1CB-1D5E4EB29540}"/>
    <cellStyle name="Comma 3 4 2 10 17" xfId="19717" xr:uid="{EF9747AD-B557-4E48-836B-A9ADB4DB040C}"/>
    <cellStyle name="Comma 3 4 2 10 2" xfId="540" xr:uid="{00000000-0005-0000-0000-0000DF010000}"/>
    <cellStyle name="Comma 3 4 2 10 2 10" xfId="30481" xr:uid="{485AAB31-9811-4683-A3D8-87F0EA9FB5BC}"/>
    <cellStyle name="Comma 3 4 2 10 2 11" xfId="19977" xr:uid="{6942E738-F041-46A5-BE36-BBFE7B1CA5E5}"/>
    <cellStyle name="Comma 3 4 2 10 2 2" xfId="1863" xr:uid="{E05FCF2A-D447-4542-9BAE-046E9AF697C2}"/>
    <cellStyle name="Comma 3 4 2 10 2 2 10" xfId="21299" xr:uid="{D5F80708-26E3-4482-A7AB-2142E68E086F}"/>
    <cellStyle name="Comma 3 4 2 10 2 2 2" xfId="7115" xr:uid="{A5163879-BEC3-46EE-9751-B3B643BA3ABE}"/>
    <cellStyle name="Comma 3 4 2 10 2 2 2 2" xfId="18673" xr:uid="{F89904B4-9143-4D27-936F-BD633BCF69F5}"/>
    <cellStyle name="Comma 3 4 2 10 2 2 2 2 2" xfId="48080" xr:uid="{27C8C326-E75D-441C-B33B-70AC42359FA7}"/>
    <cellStyle name="Comma 3 4 2 10 2 2 2 2 3" xfId="29177" xr:uid="{E4ED30BF-3878-4DB4-9B67-B6F01535F9CC}"/>
    <cellStyle name="Comma 3 4 2 10 2 2 2 3" xfId="34690" xr:uid="{48C3AD02-1E35-4A3E-9A2E-014D30F44936}"/>
    <cellStyle name="Comma 3 4 2 10 2 2 2 4" xfId="23925" xr:uid="{8E245749-DAEA-4153-9D9C-85D913D1B212}"/>
    <cellStyle name="Comma 3 4 2 10 2 2 3" xfId="4490" xr:uid="{7C8309EA-E45C-4235-A1BE-BBE80223836A}"/>
    <cellStyle name="Comma 3 4 2 10 2 2 3 2" xfId="50706" xr:uid="{DCED614C-FB41-4DF8-ACB2-A5F5BD109636}"/>
    <cellStyle name="Comma 3 4 2 10 2 2 3 3" xfId="37316" xr:uid="{D420C266-CD7C-47D0-9F23-2212F5EB6BF8}"/>
    <cellStyle name="Comma 3 4 2 10 2 2 3 4" xfId="26551" xr:uid="{A342885B-649A-4686-915F-5A3BEFAE2620}"/>
    <cellStyle name="Comma 3 4 2 10 2 2 4" xfId="9741" xr:uid="{303E7D60-8683-4231-9DD6-142ABE487D67}"/>
    <cellStyle name="Comma 3 4 2 10 2 2 4 2" xfId="53332" xr:uid="{BF378EAB-18D2-45B1-BA89-2F44829EC480}"/>
    <cellStyle name="Comma 3 4 2 10 2 2 4 3" xfId="39942" xr:uid="{85854863-3F72-425F-A2F2-09D0726AE17E}"/>
    <cellStyle name="Comma 3 4 2 10 2 2 5" xfId="12367" xr:uid="{101792EA-864D-4AC3-9643-21A1B450B6B3}"/>
    <cellStyle name="Comma 3 4 2 10 2 2 5 2" xfId="55957" xr:uid="{06FC929D-DAAB-4DFD-9E69-038886940D6D}"/>
    <cellStyle name="Comma 3 4 2 10 2 2 5 3" xfId="42567" xr:uid="{AF07962B-42C3-4D81-A1BF-19A49BFC0F56}"/>
    <cellStyle name="Comma 3 4 2 10 2 2 6" xfId="15520" xr:uid="{94B8495E-E476-461F-958F-A2F3B1850C2D}"/>
    <cellStyle name="Comma 3 4 2 10 2 2 6 2" xfId="45193" xr:uid="{1FDCE95B-22D6-41B4-8E1B-0FC396E8BAB3}"/>
    <cellStyle name="Comma 3 4 2 10 2 2 7" xfId="58583" xr:uid="{38FA190C-F54F-41A1-A07C-6B0945A82ED4}"/>
    <cellStyle name="Comma 3 4 2 10 2 2 8" xfId="61210" xr:uid="{E026A043-F793-4585-AC2D-34C663FCA592}"/>
    <cellStyle name="Comma 3 4 2 10 2 2 9" xfId="31803" xr:uid="{3947EC17-93B3-4664-B84D-E661FACE71A1}"/>
    <cellStyle name="Comma 3 4 2 10 2 3" xfId="5793" xr:uid="{06E0062F-967F-47A3-AECD-ED360BACDE37}"/>
    <cellStyle name="Comma 3 4 2 10 2 3 2" xfId="17351" xr:uid="{8C73DFB3-F41B-47FF-A8BC-043F45C33CB4}"/>
    <cellStyle name="Comma 3 4 2 10 2 3 2 2" xfId="46758" xr:uid="{8B3370CC-E70E-461E-AFF6-8D9B05F8194B}"/>
    <cellStyle name="Comma 3 4 2 10 2 3 2 3" xfId="27855" xr:uid="{6C0FF439-EE8C-4813-B183-A898835B5894}"/>
    <cellStyle name="Comma 3 4 2 10 2 3 3" xfId="14198" xr:uid="{40306A10-487F-4039-B80D-6CC0EB0756E7}"/>
    <cellStyle name="Comma 3 4 2 10 2 3 3 2" xfId="33368" xr:uid="{5F0E9CF3-73D4-421A-9699-AAFA7782643C}"/>
    <cellStyle name="Comma 3 4 2 10 2 3 4" xfId="22603" xr:uid="{45D7A98F-3DE4-42CC-B251-D899E533B899}"/>
    <cellStyle name="Comma 3 4 2 10 2 4" xfId="3168" xr:uid="{1C04B002-EE73-4BEB-94B4-F00081625668}"/>
    <cellStyle name="Comma 3 4 2 10 2 4 2" xfId="16823" xr:uid="{86F5B2EA-11D1-465C-B23A-5BFBDDEDBBF0}"/>
    <cellStyle name="Comma 3 4 2 10 2 4 2 2" xfId="49384" xr:uid="{8887D4AC-9CD9-4F3D-871A-903F5D681B3A}"/>
    <cellStyle name="Comma 3 4 2 10 2 4 3" xfId="35994" xr:uid="{0F9248FB-F791-4B39-8FC2-10EAEBFE3C6F}"/>
    <cellStyle name="Comma 3 4 2 10 2 4 4" xfId="25229" xr:uid="{B8C7BC50-3861-4706-A66D-8BB422F2A4E6}"/>
    <cellStyle name="Comma 3 4 2 10 2 5" xfId="8419" xr:uid="{08B59070-D191-4144-BFAC-358530183346}"/>
    <cellStyle name="Comma 3 4 2 10 2 5 2" xfId="52010" xr:uid="{5D9290AD-C590-487B-88D2-87B9B887E51B}"/>
    <cellStyle name="Comma 3 4 2 10 2 5 3" xfId="38620" xr:uid="{CDED7301-ADB3-4A13-BFBB-756FD36E8471}"/>
    <cellStyle name="Comma 3 4 2 10 2 6" xfId="11045" xr:uid="{B6E62F05-5E00-43CD-B8FC-0B1A73080B7F}"/>
    <cellStyle name="Comma 3 4 2 10 2 6 2" xfId="54635" xr:uid="{93402C96-DB99-4411-B7BD-8AA17B6216E2}"/>
    <cellStyle name="Comma 3 4 2 10 2 6 3" xfId="41245" xr:uid="{3C01B464-91A3-4608-A233-9B74FC088FF9}"/>
    <cellStyle name="Comma 3 4 2 10 2 7" xfId="13670" xr:uid="{437F909E-AED1-4EBE-B8C1-F481FCF25118}"/>
    <cellStyle name="Comma 3 4 2 10 2 7 2" xfId="43871" xr:uid="{C07A3B4F-AEF2-4CFB-AD66-3F5767416893}"/>
    <cellStyle name="Comma 3 4 2 10 2 8" xfId="57261" xr:uid="{B9F77D1A-D80A-45D5-BDAE-10DA99E04633}"/>
    <cellStyle name="Comma 3 4 2 10 2 9" xfId="59888" xr:uid="{AF1F6A40-7CF4-454A-9830-498AF0A75C5C}"/>
    <cellStyle name="Comma 3 4 2 10 3" xfId="800" xr:uid="{00000000-0005-0000-0000-0000E0010000}"/>
    <cellStyle name="Comma 3 4 2 10 3 10" xfId="30741" xr:uid="{113811D0-A3DF-4DB6-A8FD-469F1ABCF1C7}"/>
    <cellStyle name="Comma 3 4 2 10 3 11" xfId="20237" xr:uid="{03576705-CDF1-4191-B314-0B3250DE70F2}"/>
    <cellStyle name="Comma 3 4 2 10 3 2" xfId="2123" xr:uid="{E97481E7-4E7F-484F-AFDD-678A38ED36FF}"/>
    <cellStyle name="Comma 3 4 2 10 3 2 10" xfId="21559" xr:uid="{DB332C06-393E-4114-8A05-4F1D18954B7C}"/>
    <cellStyle name="Comma 3 4 2 10 3 2 2" xfId="7375" xr:uid="{4F641925-4C89-4DE7-9A10-35A2A9224E4E}"/>
    <cellStyle name="Comma 3 4 2 10 3 2 2 2" xfId="18933" xr:uid="{D55A8EEA-B48C-4D3B-8B29-CCC6A56DD5AE}"/>
    <cellStyle name="Comma 3 4 2 10 3 2 2 2 2" xfId="48340" xr:uid="{AB50AD49-2397-4C0A-BB3E-A12603904877}"/>
    <cellStyle name="Comma 3 4 2 10 3 2 2 2 3" xfId="29437" xr:uid="{FE245125-1451-48AC-B892-C5AD00D09930}"/>
    <cellStyle name="Comma 3 4 2 10 3 2 2 3" xfId="34950" xr:uid="{D7FCE2DB-8220-424F-8071-01BF9F4A3FBE}"/>
    <cellStyle name="Comma 3 4 2 10 3 2 2 4" xfId="24185" xr:uid="{575F45CE-95DC-46E6-BC0A-ABC80030B326}"/>
    <cellStyle name="Comma 3 4 2 10 3 2 3" xfId="4750" xr:uid="{A3873491-E457-45B6-90A6-4B6D737F3470}"/>
    <cellStyle name="Comma 3 4 2 10 3 2 3 2" xfId="50966" xr:uid="{AB40911B-D55F-4FD7-BFCB-3A5046B3E03F}"/>
    <cellStyle name="Comma 3 4 2 10 3 2 3 3" xfId="37576" xr:uid="{C1065766-4409-41F2-8B21-549B45012095}"/>
    <cellStyle name="Comma 3 4 2 10 3 2 3 4" xfId="26811" xr:uid="{F7846F2B-A6C3-4F7B-9DE6-E8E3C4BFEF29}"/>
    <cellStyle name="Comma 3 4 2 10 3 2 4" xfId="10001" xr:uid="{67803018-06E6-4F0A-954C-FF9F2AEA1C9A}"/>
    <cellStyle name="Comma 3 4 2 10 3 2 4 2" xfId="53592" xr:uid="{AC2069C5-54E1-4057-A418-585CFADD21CF}"/>
    <cellStyle name="Comma 3 4 2 10 3 2 4 3" xfId="40202" xr:uid="{62360F85-73E4-41FB-B275-E0D670441A53}"/>
    <cellStyle name="Comma 3 4 2 10 3 2 5" xfId="12627" xr:uid="{A0DD29FE-7A3E-4F93-8486-35C3529032E0}"/>
    <cellStyle name="Comma 3 4 2 10 3 2 5 2" xfId="56217" xr:uid="{EF48ACEC-1B3A-4956-820F-562D708B4A5A}"/>
    <cellStyle name="Comma 3 4 2 10 3 2 5 3" xfId="42827" xr:uid="{123B513D-2237-4260-B868-491AEA79F149}"/>
    <cellStyle name="Comma 3 4 2 10 3 2 6" xfId="15780" xr:uid="{1F608213-2AB0-4EE9-A945-90551C70F92B}"/>
    <cellStyle name="Comma 3 4 2 10 3 2 6 2" xfId="45453" xr:uid="{D30F8CFE-9203-4F16-B5E6-F6B1F71F4EA2}"/>
    <cellStyle name="Comma 3 4 2 10 3 2 7" xfId="58843" xr:uid="{E6AF366F-281E-4D9E-B34E-264C38681D97}"/>
    <cellStyle name="Comma 3 4 2 10 3 2 8" xfId="61470" xr:uid="{7D45B21C-E269-4DD0-BD7B-B9F5533AAB7C}"/>
    <cellStyle name="Comma 3 4 2 10 3 2 9" xfId="32063" xr:uid="{92566841-AACD-4C96-A5E4-74C115861665}"/>
    <cellStyle name="Comma 3 4 2 10 3 3" xfId="6053" xr:uid="{77A28BD9-6B68-486C-AC7F-4734411FDFB0}"/>
    <cellStyle name="Comma 3 4 2 10 3 3 2" xfId="17611" xr:uid="{E7834FB1-A501-4D85-A489-F7E2DE6E211D}"/>
    <cellStyle name="Comma 3 4 2 10 3 3 2 2" xfId="47018" xr:uid="{72C5F011-F9C5-4138-AF4C-643D512AC5F1}"/>
    <cellStyle name="Comma 3 4 2 10 3 3 2 3" xfId="28115" xr:uid="{8561440D-B423-4A73-BE5F-3AD290828EE1}"/>
    <cellStyle name="Comma 3 4 2 10 3 3 3" xfId="33628" xr:uid="{FB6D3511-990A-4A28-BBD9-35986A3BD57E}"/>
    <cellStyle name="Comma 3 4 2 10 3 3 4" xfId="22863" xr:uid="{4698EE5C-A160-4672-8027-8BC41481ED14}"/>
    <cellStyle name="Comma 3 4 2 10 3 4" xfId="3428" xr:uid="{C28B7661-EC23-4450-9F11-94E0D0AB69A0}"/>
    <cellStyle name="Comma 3 4 2 10 3 4 2" xfId="49644" xr:uid="{83346D90-EB98-4B83-B379-9CAA41AE7422}"/>
    <cellStyle name="Comma 3 4 2 10 3 4 3" xfId="36254" xr:uid="{0CF0B2F0-B979-4050-8C97-35F755BDDF2B}"/>
    <cellStyle name="Comma 3 4 2 10 3 4 4" xfId="25489" xr:uid="{E3D74159-64B9-46C3-82DB-92E220BB9C3C}"/>
    <cellStyle name="Comma 3 4 2 10 3 5" xfId="8679" xr:uid="{FF9D2E31-88E1-4439-963D-CAC41045D99B}"/>
    <cellStyle name="Comma 3 4 2 10 3 5 2" xfId="52270" xr:uid="{4B331072-087A-4639-B71D-E8DBC20B1777}"/>
    <cellStyle name="Comma 3 4 2 10 3 5 3" xfId="38880" xr:uid="{E0091C39-E6FE-4367-918B-91A688B6A6E7}"/>
    <cellStyle name="Comma 3 4 2 10 3 6" xfId="11305" xr:uid="{833C124C-D2B6-48A4-94F6-8441D3EEF3E6}"/>
    <cellStyle name="Comma 3 4 2 10 3 6 2" xfId="54895" xr:uid="{392DAC87-036F-4681-A66C-94935415FFE7}"/>
    <cellStyle name="Comma 3 4 2 10 3 6 3" xfId="41505" xr:uid="{38308219-CC22-4B7A-99F9-3767289B27DE}"/>
    <cellStyle name="Comma 3 4 2 10 3 7" xfId="14458" xr:uid="{E3B62376-008E-46FF-B9B1-07DE3EFD0D9A}"/>
    <cellStyle name="Comma 3 4 2 10 3 7 2" xfId="44131" xr:uid="{D57F6463-3063-4EF9-8CE1-F46F1920EF11}"/>
    <cellStyle name="Comma 3 4 2 10 3 8" xfId="57521" xr:uid="{B23A5603-EBDD-41CF-8679-5F15CF19EF8E}"/>
    <cellStyle name="Comma 3 4 2 10 3 9" xfId="60148" xr:uid="{D931D013-2EEA-4A72-9894-6FAE36A64D16}"/>
    <cellStyle name="Comma 3 4 2 10 4" xfId="1060" xr:uid="{00000000-0005-0000-0000-0000E1010000}"/>
    <cellStyle name="Comma 3 4 2 10 4 10" xfId="31001" xr:uid="{A58E6BBB-D061-4066-8A13-3026D4CE7B3A}"/>
    <cellStyle name="Comma 3 4 2 10 4 11" xfId="20497" xr:uid="{59C6C91A-937D-4503-B9D3-637B841779BB}"/>
    <cellStyle name="Comma 3 4 2 10 4 2" xfId="2383" xr:uid="{F8D64DA4-365B-4F80-A8B0-8563961076C8}"/>
    <cellStyle name="Comma 3 4 2 10 4 2 10" xfId="21819" xr:uid="{CF8040E3-17A2-4571-A48F-08A02129876C}"/>
    <cellStyle name="Comma 3 4 2 10 4 2 2" xfId="7635" xr:uid="{3B1F5365-BF3E-404D-8504-81A558D0F0F9}"/>
    <cellStyle name="Comma 3 4 2 10 4 2 2 2" xfId="19193" xr:uid="{AFCB65AB-A655-4B62-936E-726B56DBD63E}"/>
    <cellStyle name="Comma 3 4 2 10 4 2 2 2 2" xfId="48600" xr:uid="{6A6DD0F9-E264-4CDD-B829-F7500E9CF95A}"/>
    <cellStyle name="Comma 3 4 2 10 4 2 2 2 3" xfId="29697" xr:uid="{A25587EF-4865-484C-805C-573C10183899}"/>
    <cellStyle name="Comma 3 4 2 10 4 2 2 3" xfId="35210" xr:uid="{6AECE03B-AB85-4756-890E-66CABB6BC179}"/>
    <cellStyle name="Comma 3 4 2 10 4 2 2 4" xfId="24445" xr:uid="{6DFFD31B-1D5F-435D-ACFA-4D979CADDFCD}"/>
    <cellStyle name="Comma 3 4 2 10 4 2 3" xfId="5010" xr:uid="{CC667DDD-2445-42D1-8B2A-B04EA1EC5586}"/>
    <cellStyle name="Comma 3 4 2 10 4 2 3 2" xfId="51226" xr:uid="{907064B1-12FA-4905-82C2-065B82E08944}"/>
    <cellStyle name="Comma 3 4 2 10 4 2 3 3" xfId="37836" xr:uid="{DA9ECE4F-7D5A-4F9D-A51F-F33DF4EA9EC1}"/>
    <cellStyle name="Comma 3 4 2 10 4 2 3 4" xfId="27071" xr:uid="{19E410A2-6EAE-4A8F-BE33-1F7B1CAC33E9}"/>
    <cellStyle name="Comma 3 4 2 10 4 2 4" xfId="10261" xr:uid="{FC818524-7067-4B4C-8326-555C4A4E689A}"/>
    <cellStyle name="Comma 3 4 2 10 4 2 4 2" xfId="53852" xr:uid="{A701656C-C2E4-4CE6-8253-0FD9D4C11ACE}"/>
    <cellStyle name="Comma 3 4 2 10 4 2 4 3" xfId="40462" xr:uid="{FD19FF69-3BE6-4086-A391-A6E7748830B8}"/>
    <cellStyle name="Comma 3 4 2 10 4 2 5" xfId="12887" xr:uid="{8E999B47-39E7-4D50-8498-5ECEBD6C00E5}"/>
    <cellStyle name="Comma 3 4 2 10 4 2 5 2" xfId="56477" xr:uid="{1091A924-61D4-450F-9C75-3340CF0B2895}"/>
    <cellStyle name="Comma 3 4 2 10 4 2 5 3" xfId="43087" xr:uid="{7136B699-C83A-408E-B99B-94FF911AFAD0}"/>
    <cellStyle name="Comma 3 4 2 10 4 2 6" xfId="16040" xr:uid="{9757138C-F23E-48F7-9F50-6498FA9D66F7}"/>
    <cellStyle name="Comma 3 4 2 10 4 2 6 2" xfId="45713" xr:uid="{DB787AFD-46A9-41CE-8016-890F86E0CC66}"/>
    <cellStyle name="Comma 3 4 2 10 4 2 7" xfId="59103" xr:uid="{C56FA3C5-43FB-47FF-828B-CF5FF7BC1F7A}"/>
    <cellStyle name="Comma 3 4 2 10 4 2 8" xfId="61730" xr:uid="{62C6C0F6-478E-4729-9C03-3CEA350B769F}"/>
    <cellStyle name="Comma 3 4 2 10 4 2 9" xfId="32323" xr:uid="{74E6CB49-0EE3-4AA9-8127-A111FB1B8E6F}"/>
    <cellStyle name="Comma 3 4 2 10 4 3" xfId="6313" xr:uid="{53E00ECB-6BB9-4226-8C0D-B8426DE2256A}"/>
    <cellStyle name="Comma 3 4 2 10 4 3 2" xfId="17871" xr:uid="{27706A20-0DBF-442D-84E5-E2F247A652A3}"/>
    <cellStyle name="Comma 3 4 2 10 4 3 2 2" xfId="47278" xr:uid="{84A18F24-5A92-4EF6-9F46-2AFC2B8A4CEC}"/>
    <cellStyle name="Comma 3 4 2 10 4 3 2 3" xfId="28375" xr:uid="{86A94019-FAB9-48B2-9E79-671F638E3A1F}"/>
    <cellStyle name="Comma 3 4 2 10 4 3 3" xfId="33888" xr:uid="{9641B1A9-B86C-4A2D-84EA-467CA5E2211E}"/>
    <cellStyle name="Comma 3 4 2 10 4 3 4" xfId="23123" xr:uid="{505A9B51-000F-4411-B23C-788282153663}"/>
    <cellStyle name="Comma 3 4 2 10 4 4" xfId="3688" xr:uid="{460FBBC7-5B93-47C8-8C0E-47A0840389EB}"/>
    <cellStyle name="Comma 3 4 2 10 4 4 2" xfId="49904" xr:uid="{B4810D82-D8F7-45F9-A201-FCF84452CA89}"/>
    <cellStyle name="Comma 3 4 2 10 4 4 3" xfId="36514" xr:uid="{643DDF29-BDAA-4E6B-9829-6177DD7C9338}"/>
    <cellStyle name="Comma 3 4 2 10 4 4 4" xfId="25749" xr:uid="{E9F6488A-5814-49D4-8135-ACFA6917C21F}"/>
    <cellStyle name="Comma 3 4 2 10 4 5" xfId="8939" xr:uid="{D293C4A9-6B3C-4425-959F-615568C588F6}"/>
    <cellStyle name="Comma 3 4 2 10 4 5 2" xfId="52530" xr:uid="{6C807330-50B6-4F0F-B4EC-7291D72065AA}"/>
    <cellStyle name="Comma 3 4 2 10 4 5 3" xfId="39140" xr:uid="{4EEBABF1-FB58-41DB-8B36-E8BB08889AD1}"/>
    <cellStyle name="Comma 3 4 2 10 4 6" xfId="11565" xr:uid="{22E81503-37CD-4C92-B8E9-9F5984143F75}"/>
    <cellStyle name="Comma 3 4 2 10 4 6 2" xfId="55155" xr:uid="{84DC0816-567D-47D6-89E9-F36CE796A26F}"/>
    <cellStyle name="Comma 3 4 2 10 4 6 3" xfId="41765" xr:uid="{01B83336-B41C-4D47-ADA3-10FBA4857172}"/>
    <cellStyle name="Comma 3 4 2 10 4 7" xfId="14718" xr:uid="{4D305756-A0A5-442A-B1C0-AF8B66524985}"/>
    <cellStyle name="Comma 3 4 2 10 4 7 2" xfId="44391" xr:uid="{5DC9CFEF-1839-4382-9277-AECD00E751B4}"/>
    <cellStyle name="Comma 3 4 2 10 4 8" xfId="57781" xr:uid="{418DD1B9-EA50-40CE-8E46-8A2FA221B838}"/>
    <cellStyle name="Comma 3 4 2 10 4 9" xfId="60408" xr:uid="{79E78502-071E-4CF5-A51F-6BEB2E02433A}"/>
    <cellStyle name="Comma 3 4 2 10 5" xfId="1340" xr:uid="{68E972C2-F190-482A-B565-E67933E16F1D}"/>
    <cellStyle name="Comma 3 4 2 10 5 10" xfId="20777" xr:uid="{F301D24C-DF57-47FB-B111-3A49F47C531A}"/>
    <cellStyle name="Comma 3 4 2 10 5 2" xfId="6593" xr:uid="{AE67FE32-7D2C-449C-8815-7AF84FEAC663}"/>
    <cellStyle name="Comma 3 4 2 10 5 2 2" xfId="18151" xr:uid="{39E96EBB-3B5C-4267-86F1-C525F644DE7E}"/>
    <cellStyle name="Comma 3 4 2 10 5 2 2 2" xfId="47558" xr:uid="{CF8A2842-1B12-42A8-B242-27192B258AB0}"/>
    <cellStyle name="Comma 3 4 2 10 5 2 2 3" xfId="28655" xr:uid="{4ED41F13-A056-448D-B5A9-60E0DC08BD68}"/>
    <cellStyle name="Comma 3 4 2 10 5 2 3" xfId="34168" xr:uid="{49118C64-DF72-4531-9D2B-FEB6A4F603CC}"/>
    <cellStyle name="Comma 3 4 2 10 5 2 4" xfId="23403" xr:uid="{76129AED-E7FA-4B4C-8CDE-A569546BBD5D}"/>
    <cellStyle name="Comma 3 4 2 10 5 3" xfId="3968" xr:uid="{DA349713-39C3-468D-9AA1-2E9A95E33EE7}"/>
    <cellStyle name="Comma 3 4 2 10 5 3 2" xfId="50184" xr:uid="{CDDA4FDD-4B85-49E6-98B6-AAA0C6E087FB}"/>
    <cellStyle name="Comma 3 4 2 10 5 3 3" xfId="36794" xr:uid="{B8EE737C-12B2-437B-B4F9-F12DD8D53335}"/>
    <cellStyle name="Comma 3 4 2 10 5 3 4" xfId="26029" xr:uid="{8A9B11C3-563D-46DA-8CA6-8A7F1E4FFCA5}"/>
    <cellStyle name="Comma 3 4 2 10 5 4" xfId="9219" xr:uid="{419170CE-5843-478C-8557-A42A54A7144B}"/>
    <cellStyle name="Comma 3 4 2 10 5 4 2" xfId="52810" xr:uid="{F4342F3C-9983-444A-9C44-D0ACA3949C0C}"/>
    <cellStyle name="Comma 3 4 2 10 5 4 3" xfId="39420" xr:uid="{FF32B943-A749-42AB-93A7-1BBDBA653925}"/>
    <cellStyle name="Comma 3 4 2 10 5 5" xfId="11845" xr:uid="{4FC027D4-0193-4318-8403-2F4E93E4C43E}"/>
    <cellStyle name="Comma 3 4 2 10 5 5 2" xfId="55435" xr:uid="{1E0B6A2A-7AF9-48BE-8A5A-69B5F4BEE02B}"/>
    <cellStyle name="Comma 3 4 2 10 5 5 3" xfId="42045" xr:uid="{B8C291F3-77CC-4FC7-BF57-0151FC1EBB85}"/>
    <cellStyle name="Comma 3 4 2 10 5 6" xfId="14998" xr:uid="{49EFE244-ECD7-409A-BC8C-F41778940741}"/>
    <cellStyle name="Comma 3 4 2 10 5 6 2" xfId="44671" xr:uid="{9CAF6361-105A-4681-B976-93358055DFE7}"/>
    <cellStyle name="Comma 3 4 2 10 5 7" xfId="58061" xr:uid="{03A6C944-43FB-45BF-A4CF-87F6B846C3E5}"/>
    <cellStyle name="Comma 3 4 2 10 5 8" xfId="60688" xr:uid="{CAC71681-1868-4D83-9D70-6FF06B9BEA20}"/>
    <cellStyle name="Comma 3 4 2 10 5 9" xfId="31281" xr:uid="{D5F67CE7-9B56-4512-B02E-FBD50FE59A98}"/>
    <cellStyle name="Comma 3 4 2 10 6" xfId="1603" xr:uid="{3CA83A80-C203-4DD2-B4F6-DA9948D0C016}"/>
    <cellStyle name="Comma 3 4 2 10 6 10" xfId="21039" xr:uid="{FCA6E16F-A4F0-4F31-A7DD-6026AA642139}"/>
    <cellStyle name="Comma 3 4 2 10 6 2" xfId="6855" xr:uid="{15E48D2A-63FF-4671-9296-35250EA69B61}"/>
    <cellStyle name="Comma 3 4 2 10 6 2 2" xfId="18413" xr:uid="{3E7961C5-BB86-4817-AD3E-BE8729DB8662}"/>
    <cellStyle name="Comma 3 4 2 10 6 2 2 2" xfId="47820" xr:uid="{03D893D8-C8A8-409C-9F44-7C10FF1DACFC}"/>
    <cellStyle name="Comma 3 4 2 10 6 2 2 3" xfId="28917" xr:uid="{6E788008-5F71-4DD5-A645-3AAFDC963969}"/>
    <cellStyle name="Comma 3 4 2 10 6 2 3" xfId="34430" xr:uid="{8F6C16F9-72BE-4B93-A72E-007E31789E81}"/>
    <cellStyle name="Comma 3 4 2 10 6 2 4" xfId="23665" xr:uid="{8BB3CB06-F2E7-42B6-8D29-8D280C5FD6FD}"/>
    <cellStyle name="Comma 3 4 2 10 6 3" xfId="4230" xr:uid="{9CF5CA10-0938-4E5B-8AE7-45163B14A21B}"/>
    <cellStyle name="Comma 3 4 2 10 6 3 2" xfId="50446" xr:uid="{4D695345-D2E8-405C-991F-23ABE5DFC762}"/>
    <cellStyle name="Comma 3 4 2 10 6 3 3" xfId="37056" xr:uid="{8E1008E8-A760-4C5D-8FD4-5A8A4D53C886}"/>
    <cellStyle name="Comma 3 4 2 10 6 3 4" xfId="26291" xr:uid="{03EF498C-161A-484B-8A94-11FD184E5A14}"/>
    <cellStyle name="Comma 3 4 2 10 6 4" xfId="9481" xr:uid="{102B0FED-2F28-4F63-8388-32AA1A1C3CA0}"/>
    <cellStyle name="Comma 3 4 2 10 6 4 2" xfId="53072" xr:uid="{BD4B42FA-BB1C-4874-8689-AFE1979914A0}"/>
    <cellStyle name="Comma 3 4 2 10 6 4 3" xfId="39682" xr:uid="{CC97EA63-3372-4D33-8859-68302993D95A}"/>
    <cellStyle name="Comma 3 4 2 10 6 5" xfId="12107" xr:uid="{76EFF19A-2EB0-4E3A-8EC9-A7CF84C8DC8A}"/>
    <cellStyle name="Comma 3 4 2 10 6 5 2" xfId="55697" xr:uid="{C54CE367-8973-410A-9C03-3AFF3B9D0843}"/>
    <cellStyle name="Comma 3 4 2 10 6 5 3" xfId="42307" xr:uid="{7008D563-E458-4E6E-8511-B5E21BF56DA0}"/>
    <cellStyle name="Comma 3 4 2 10 6 6" xfId="15260" xr:uid="{7C120361-0F9B-44AD-8EB8-9BE8AC8B43FE}"/>
    <cellStyle name="Comma 3 4 2 10 6 6 2" xfId="44933" xr:uid="{F8966C92-2A24-418D-B799-EF3892980F74}"/>
    <cellStyle name="Comma 3 4 2 10 6 7" xfId="58323" xr:uid="{1DA4EE9B-67E9-464B-8257-14E6A3E0F203}"/>
    <cellStyle name="Comma 3 4 2 10 6 8" xfId="60950" xr:uid="{3D97ED41-CAB0-4B25-A9D8-BC6FCBF89A46}"/>
    <cellStyle name="Comma 3 4 2 10 6 9" xfId="31543" xr:uid="{E7B50271-AB8D-4C54-AFA9-AE995DBEFDBC}"/>
    <cellStyle name="Comma 3 4 2 10 7" xfId="2646" xr:uid="{B3D3F95C-967A-496F-8A1F-0A489CDEE458}"/>
    <cellStyle name="Comma 3 4 2 10 7 10" xfId="22081" xr:uid="{D9F94D50-7C27-40A7-AB38-2934F49DBD88}"/>
    <cellStyle name="Comma 3 4 2 10 7 2" xfId="7897" xr:uid="{97837055-A2C7-499C-83B3-8A3206495EE6}"/>
    <cellStyle name="Comma 3 4 2 10 7 2 2" xfId="19455" xr:uid="{F69506A9-4621-430E-A5CA-B529706AC425}"/>
    <cellStyle name="Comma 3 4 2 10 7 2 2 2" xfId="48862" xr:uid="{82FEF349-72CB-49C5-A8DB-BF559CD33832}"/>
    <cellStyle name="Comma 3 4 2 10 7 2 2 3" xfId="29959" xr:uid="{7BD0DE6C-ABFA-4069-ADB3-A42406AA2D57}"/>
    <cellStyle name="Comma 3 4 2 10 7 2 3" xfId="35472" xr:uid="{825B1F26-8FEB-4C8C-A0A2-8C9EF31C1B35}"/>
    <cellStyle name="Comma 3 4 2 10 7 2 4" xfId="24707" xr:uid="{17A128EF-B670-4466-B690-B886D813D0F4}"/>
    <cellStyle name="Comma 3 4 2 10 7 3" xfId="5272" xr:uid="{DEA4329D-6937-45DB-95CC-9E6B795BA48C}"/>
    <cellStyle name="Comma 3 4 2 10 7 3 2" xfId="51488" xr:uid="{0EAA87A6-21E7-4423-B510-CC4C697AE854}"/>
    <cellStyle name="Comma 3 4 2 10 7 3 3" xfId="38098" xr:uid="{F73CA443-6113-4855-9B16-00B5D61D9C1D}"/>
    <cellStyle name="Comma 3 4 2 10 7 3 4" xfId="27333" xr:uid="{F1A42D04-56CF-4B19-ABE7-616192243CCF}"/>
    <cellStyle name="Comma 3 4 2 10 7 4" xfId="10523" xr:uid="{946ACA68-1185-4CA0-A12F-C2537B5B974E}"/>
    <cellStyle name="Comma 3 4 2 10 7 4 2" xfId="54114" xr:uid="{1A9047CE-2FA4-4DA7-9D52-7CA9D2820955}"/>
    <cellStyle name="Comma 3 4 2 10 7 4 3" xfId="40724" xr:uid="{FBA48C38-3CF6-4A8A-AFD5-2B56627470F5}"/>
    <cellStyle name="Comma 3 4 2 10 7 5" xfId="13149" xr:uid="{DD51DA30-C391-46E2-97F5-4CCA30B7BBD0}"/>
    <cellStyle name="Comma 3 4 2 10 7 5 2" xfId="56739" xr:uid="{C80D323A-E98A-4AA8-9A18-C83B093173D0}"/>
    <cellStyle name="Comma 3 4 2 10 7 5 3" xfId="43349" xr:uid="{5979B35C-8742-41F4-9058-81FB44C99940}"/>
    <cellStyle name="Comma 3 4 2 10 7 6" xfId="16302" xr:uid="{7DE2E818-8DDA-4D9B-A644-1A5DFC9C62B8}"/>
    <cellStyle name="Comma 3 4 2 10 7 6 2" xfId="45975" xr:uid="{CE483AF3-500A-414D-8FD1-1D5D83618BCB}"/>
    <cellStyle name="Comma 3 4 2 10 7 7" xfId="59365" xr:uid="{081060AA-87DF-44BE-AEB8-3A332DBEDCEE}"/>
    <cellStyle name="Comma 3 4 2 10 7 8" xfId="61992" xr:uid="{0A94F89B-5B57-497F-A76C-2DF435263368}"/>
    <cellStyle name="Comma 3 4 2 10 7 9" xfId="32585" xr:uid="{90EB50C5-3FCC-45EB-B79F-BEF2FDB8BFC8}"/>
    <cellStyle name="Comma 3 4 2 10 8" xfId="5533" xr:uid="{E8535072-5AFD-4DB1-AFB9-6B67ABE35DD3}"/>
    <cellStyle name="Comma 3 4 2 10 8 2" xfId="17091" xr:uid="{EB6667B3-5642-4B4B-8E36-185DCDABCC31}"/>
    <cellStyle name="Comma 3 4 2 10 8 2 2" xfId="46237" xr:uid="{BC57FA37-C518-4032-A6C4-8DA73B4CCAB6}"/>
    <cellStyle name="Comma 3 4 2 10 8 2 3" xfId="27595" xr:uid="{83386D6F-B9DA-4B01-AA23-E9A89A4AB81D}"/>
    <cellStyle name="Comma 3 4 2 10 8 3" xfId="13938" xr:uid="{65647032-FA0C-41D1-BFCA-378A2E09C840}"/>
    <cellStyle name="Comma 3 4 2 10 8 3 2" xfId="32847" xr:uid="{9C63C92B-04E6-42A3-AB37-36D77EFF7C7A}"/>
    <cellStyle name="Comma 3 4 2 10 8 4" xfId="22343" xr:uid="{9F223EB4-F48B-4B4D-B577-59B9CB520781}"/>
    <cellStyle name="Comma 3 4 2 10 9" xfId="2908" xr:uid="{92C05F9A-E10D-4A2C-89F5-912F0444026A}"/>
    <cellStyle name="Comma 3 4 2 10 9 2" xfId="16563" xr:uid="{72203BA7-28A2-4E12-A406-5BAA48369BD1}"/>
    <cellStyle name="Comma 3 4 2 10 9 2 2" xfId="46498" xr:uid="{C9EEE1EF-4863-4B5E-8081-341E3A07244A}"/>
    <cellStyle name="Comma 3 4 2 10 9 3" xfId="33108" xr:uid="{0055EE85-41FA-460C-A712-92692800B20D}"/>
    <cellStyle name="Comma 3 4 2 10 9 4" xfId="24969" xr:uid="{AEEE99CC-BDFC-4F69-96CD-443CE483F337}"/>
    <cellStyle name="Comma 3 4 2 11" xfId="296" xr:uid="{00000000-0005-0000-0000-0000E2010000}"/>
    <cellStyle name="Comma 3 4 2 11 10" xfId="30237" xr:uid="{A674093D-DE02-44B6-82C4-0D12F853CDA7}"/>
    <cellStyle name="Comma 3 4 2 11 11" xfId="19733" xr:uid="{5BB599F8-1B4E-4F78-8967-AE13DF0CAB29}"/>
    <cellStyle name="Comma 3 4 2 11 2" xfId="1619" xr:uid="{46AC792D-0027-4174-8966-3185B2998497}"/>
    <cellStyle name="Comma 3 4 2 11 2 10" xfId="21055" xr:uid="{2F0304BB-7B8B-416C-A917-624C053D9EA4}"/>
    <cellStyle name="Comma 3 4 2 11 2 2" xfId="6871" xr:uid="{95985390-A57F-4B13-AAB7-75205B067F13}"/>
    <cellStyle name="Comma 3 4 2 11 2 2 2" xfId="18429" xr:uid="{77C57DBC-E86F-4464-B7C2-F99FA8C62B00}"/>
    <cellStyle name="Comma 3 4 2 11 2 2 2 2" xfId="47836" xr:uid="{204A44C2-6B40-4961-A6F3-B7AC2B37AD48}"/>
    <cellStyle name="Comma 3 4 2 11 2 2 2 3" xfId="28933" xr:uid="{286AA8B1-99CF-4DA3-A4EE-8BC214D02237}"/>
    <cellStyle name="Comma 3 4 2 11 2 2 3" xfId="34446" xr:uid="{50054740-F727-4A05-9C83-21F561B4B7D1}"/>
    <cellStyle name="Comma 3 4 2 11 2 2 4" xfId="23681" xr:uid="{4FF174B3-00D3-4A12-99D2-4FAC9FDE2E62}"/>
    <cellStyle name="Comma 3 4 2 11 2 3" xfId="4246" xr:uid="{45976196-1973-43C3-AF3C-7B51DEA1F406}"/>
    <cellStyle name="Comma 3 4 2 11 2 3 2" xfId="50462" xr:uid="{2E7A9031-9D10-414E-B625-F8468E6B86D8}"/>
    <cellStyle name="Comma 3 4 2 11 2 3 3" xfId="37072" xr:uid="{555332FC-D2C0-4472-988B-A4AFA9763565}"/>
    <cellStyle name="Comma 3 4 2 11 2 3 4" xfId="26307" xr:uid="{0D300A17-6121-46D9-87A1-E4CF4904812C}"/>
    <cellStyle name="Comma 3 4 2 11 2 4" xfId="9497" xr:uid="{B3412F1F-4CDF-4628-9770-05D2D356CEBA}"/>
    <cellStyle name="Comma 3 4 2 11 2 4 2" xfId="53088" xr:uid="{10B74C0E-0686-4BDF-AC6C-CD33F0019BB4}"/>
    <cellStyle name="Comma 3 4 2 11 2 4 3" xfId="39698" xr:uid="{63F6AC07-996B-4F60-AEFD-08574B7FF280}"/>
    <cellStyle name="Comma 3 4 2 11 2 5" xfId="12123" xr:uid="{BE9B19A6-B51C-4B9C-9176-FCFB2028D66B}"/>
    <cellStyle name="Comma 3 4 2 11 2 5 2" xfId="55713" xr:uid="{54DEE0E4-D0EC-4894-8F9E-C28D586DE441}"/>
    <cellStyle name="Comma 3 4 2 11 2 5 3" xfId="42323" xr:uid="{0BC14BC1-31F8-4418-AED8-457BB8C61147}"/>
    <cellStyle name="Comma 3 4 2 11 2 6" xfId="15276" xr:uid="{978E493E-A78B-4BCD-B6DD-913A8C0E82A0}"/>
    <cellStyle name="Comma 3 4 2 11 2 6 2" xfId="44949" xr:uid="{A97C8B34-B1BC-4540-AE49-67025956BB39}"/>
    <cellStyle name="Comma 3 4 2 11 2 7" xfId="58339" xr:uid="{D15B29B8-AAC3-4826-97B0-C1C2206B7097}"/>
    <cellStyle name="Comma 3 4 2 11 2 8" xfId="60966" xr:uid="{2D88967A-D9CF-4FC7-B10B-BACC4743800F}"/>
    <cellStyle name="Comma 3 4 2 11 2 9" xfId="31559" xr:uid="{5B14B26A-6EF0-4B03-9FF6-7DBC55E266CD}"/>
    <cellStyle name="Comma 3 4 2 11 3" xfId="5549" xr:uid="{6B8DEE70-9639-4357-A93B-5BB93CEB60C2}"/>
    <cellStyle name="Comma 3 4 2 11 3 2" xfId="17107" xr:uid="{BE90D0BA-3EB8-42D0-B298-D889ED1A190C}"/>
    <cellStyle name="Comma 3 4 2 11 3 2 2" xfId="46514" xr:uid="{EE5E6DB7-6F3A-4422-AF4A-AFF006956055}"/>
    <cellStyle name="Comma 3 4 2 11 3 2 3" xfId="27611" xr:uid="{4257B711-337A-4BA8-82D1-1B64C97CCCC8}"/>
    <cellStyle name="Comma 3 4 2 11 3 3" xfId="13954" xr:uid="{33FF9BBD-1E70-4DAB-A37C-87CAF9AC7603}"/>
    <cellStyle name="Comma 3 4 2 11 3 3 2" xfId="33124" xr:uid="{6EDA502C-99EC-4D57-9657-7914C39C5754}"/>
    <cellStyle name="Comma 3 4 2 11 3 4" xfId="22359" xr:uid="{FCA83501-46FA-4D5B-96B2-4985BF99C1F6}"/>
    <cellStyle name="Comma 3 4 2 11 4" xfId="2924" xr:uid="{7149127A-223E-432C-9E3B-34F6A39FC677}"/>
    <cellStyle name="Comma 3 4 2 11 4 2" xfId="16579" xr:uid="{F24CD3C2-10EE-4430-82F2-3F89F6528596}"/>
    <cellStyle name="Comma 3 4 2 11 4 2 2" xfId="49140" xr:uid="{AF96DAE1-7818-4680-969F-284D23EF2158}"/>
    <cellStyle name="Comma 3 4 2 11 4 3" xfId="35750" xr:uid="{21EDCA55-1349-4D79-ADC5-FBF11C2D67A9}"/>
    <cellStyle name="Comma 3 4 2 11 4 4" xfId="24985" xr:uid="{5EBF0A33-3E1A-4696-867C-F4C576E4B6AF}"/>
    <cellStyle name="Comma 3 4 2 11 5" xfId="8175" xr:uid="{69694AE2-83FC-4CBA-A817-4A250DE5C559}"/>
    <cellStyle name="Comma 3 4 2 11 5 2" xfId="51766" xr:uid="{DE88D131-E4CB-4EED-8364-A0CACFE94A3B}"/>
    <cellStyle name="Comma 3 4 2 11 5 3" xfId="38376" xr:uid="{0BCE5340-9D13-4B13-95E5-97298F8E310F}"/>
    <cellStyle name="Comma 3 4 2 11 6" xfId="10801" xr:uid="{35A43DB2-B302-41EF-B5EA-01F29FF8E48D}"/>
    <cellStyle name="Comma 3 4 2 11 6 2" xfId="54391" xr:uid="{51134DB8-4624-4AB5-9414-91C7A1D5B913}"/>
    <cellStyle name="Comma 3 4 2 11 6 3" xfId="41001" xr:uid="{1E14A267-8828-42C6-804F-7A3E7A68C041}"/>
    <cellStyle name="Comma 3 4 2 11 7" xfId="13426" xr:uid="{794F0E17-2C3A-4BC0-B5C4-8B82B4D97484}"/>
    <cellStyle name="Comma 3 4 2 11 7 2" xfId="43627" xr:uid="{08633BD8-677C-40E7-8F17-39365DF3CBD9}"/>
    <cellStyle name="Comma 3 4 2 11 8" xfId="57017" xr:uid="{2EEED49F-58C6-4A2C-8888-C001259FB7AB}"/>
    <cellStyle name="Comma 3 4 2 11 9" xfId="59644" xr:uid="{9DAF8E30-58EB-424B-BEF3-4442D762CBE1}"/>
    <cellStyle name="Comma 3 4 2 12" xfId="556" xr:uid="{00000000-0005-0000-0000-0000E3010000}"/>
    <cellStyle name="Comma 3 4 2 12 10" xfId="30497" xr:uid="{34BA69F8-5442-4464-BE44-B9AB62B036C7}"/>
    <cellStyle name="Comma 3 4 2 12 11" xfId="19993" xr:uid="{6EF44691-39EC-4D43-828D-13B9810AB820}"/>
    <cellStyle name="Comma 3 4 2 12 2" xfId="1879" xr:uid="{3C523F1A-B76E-4837-BEF7-876CF12212DF}"/>
    <cellStyle name="Comma 3 4 2 12 2 10" xfId="21315" xr:uid="{59B5B3B4-37A6-4E62-97F9-EC43ACCB0C01}"/>
    <cellStyle name="Comma 3 4 2 12 2 2" xfId="7131" xr:uid="{7FD8FB53-0558-4614-944C-A20E61F53061}"/>
    <cellStyle name="Comma 3 4 2 12 2 2 2" xfId="18689" xr:uid="{6637986C-A155-4E1E-8C0C-0D056B4420D8}"/>
    <cellStyle name="Comma 3 4 2 12 2 2 2 2" xfId="48096" xr:uid="{F7294146-DFE6-4944-8901-660453191F5D}"/>
    <cellStyle name="Comma 3 4 2 12 2 2 2 3" xfId="29193" xr:uid="{A979577E-A35C-4745-929C-2D184E05C2AA}"/>
    <cellStyle name="Comma 3 4 2 12 2 2 3" xfId="34706" xr:uid="{0FB24BAC-47FE-4BA6-AC8D-EDEB26366411}"/>
    <cellStyle name="Comma 3 4 2 12 2 2 4" xfId="23941" xr:uid="{C6788C03-81C5-4B6B-A9E4-16855AA248EB}"/>
    <cellStyle name="Comma 3 4 2 12 2 3" xfId="4506" xr:uid="{6522CDB4-07CC-4EE7-9283-955CF8D78925}"/>
    <cellStyle name="Comma 3 4 2 12 2 3 2" xfId="50722" xr:uid="{12BB507B-0D1A-4D20-9B08-6CFC8D6B4FBC}"/>
    <cellStyle name="Comma 3 4 2 12 2 3 3" xfId="37332" xr:uid="{FF106225-70C3-43C3-B370-592920767CD3}"/>
    <cellStyle name="Comma 3 4 2 12 2 3 4" xfId="26567" xr:uid="{4BD96F06-2EB4-459D-B8C9-5CE9A971BC2F}"/>
    <cellStyle name="Comma 3 4 2 12 2 4" xfId="9757" xr:uid="{666E058C-229F-491E-A57B-8CD9C81E7C1E}"/>
    <cellStyle name="Comma 3 4 2 12 2 4 2" xfId="53348" xr:uid="{EB6D460C-C354-4D3B-9F7A-518C1AFFD8BF}"/>
    <cellStyle name="Comma 3 4 2 12 2 4 3" xfId="39958" xr:uid="{EA2161E5-09C4-4423-9875-5EBF3E69D68A}"/>
    <cellStyle name="Comma 3 4 2 12 2 5" xfId="12383" xr:uid="{AE4389BC-6CB7-43D6-BBF4-290924C0C765}"/>
    <cellStyle name="Comma 3 4 2 12 2 5 2" xfId="55973" xr:uid="{17FDAFE9-85C5-45DE-9DFF-94388AFEA393}"/>
    <cellStyle name="Comma 3 4 2 12 2 5 3" xfId="42583" xr:uid="{D5132E77-0233-4FD5-8168-8187BF053C68}"/>
    <cellStyle name="Comma 3 4 2 12 2 6" xfId="15536" xr:uid="{5EDE0811-F443-4AFE-9F0E-7ED147A4BA25}"/>
    <cellStyle name="Comma 3 4 2 12 2 6 2" xfId="45209" xr:uid="{DE6BAD20-38B1-4BE7-AB73-7E87484A0006}"/>
    <cellStyle name="Comma 3 4 2 12 2 7" xfId="58599" xr:uid="{F7725F7C-DF45-4702-A71A-32DD463AB7FA}"/>
    <cellStyle name="Comma 3 4 2 12 2 8" xfId="61226" xr:uid="{A33F93AE-1A9C-4D0D-BE86-939994D8284F}"/>
    <cellStyle name="Comma 3 4 2 12 2 9" xfId="31819" xr:uid="{92F6D083-445E-4ED3-ABCB-DB4BBA413ADA}"/>
    <cellStyle name="Comma 3 4 2 12 3" xfId="5809" xr:uid="{3F2B07CF-FE52-44F1-B8F3-3E300001A5E0}"/>
    <cellStyle name="Comma 3 4 2 12 3 2" xfId="17367" xr:uid="{8DF2AB6B-D633-41AE-8F1C-9BE4B10481CC}"/>
    <cellStyle name="Comma 3 4 2 12 3 2 2" xfId="46774" xr:uid="{4762791E-D5C7-46B3-9391-57611CDCDCD3}"/>
    <cellStyle name="Comma 3 4 2 12 3 2 3" xfId="27871" xr:uid="{337387B0-5743-413F-9A6A-2D836F45F0D9}"/>
    <cellStyle name="Comma 3 4 2 12 3 3" xfId="33384" xr:uid="{40819765-0B1E-44E6-8EAD-BEF459A09120}"/>
    <cellStyle name="Comma 3 4 2 12 3 4" xfId="22619" xr:uid="{EF7246AD-E17F-49B3-B9A8-25211BAD6D56}"/>
    <cellStyle name="Comma 3 4 2 12 4" xfId="3184" xr:uid="{4CB8BE66-E245-43C3-9E26-AC6A08D0633C}"/>
    <cellStyle name="Comma 3 4 2 12 4 2" xfId="49400" xr:uid="{62AC104E-7002-4D4F-973A-17BEB1E74402}"/>
    <cellStyle name="Comma 3 4 2 12 4 3" xfId="36010" xr:uid="{86D65402-113F-40C1-9D0E-22C23732E1C1}"/>
    <cellStyle name="Comma 3 4 2 12 4 4" xfId="25245" xr:uid="{C523D025-EB7F-4783-9278-24E489DD3D7D}"/>
    <cellStyle name="Comma 3 4 2 12 5" xfId="8435" xr:uid="{FDD32F91-E328-4EAB-82D9-BD60BBDC87B2}"/>
    <cellStyle name="Comma 3 4 2 12 5 2" xfId="52026" xr:uid="{83EFAB6C-D845-4D72-8B49-74680C06061B}"/>
    <cellStyle name="Comma 3 4 2 12 5 3" xfId="38636" xr:uid="{EB4F4415-9D30-4040-8535-DD08DA7A0D8D}"/>
    <cellStyle name="Comma 3 4 2 12 6" xfId="11061" xr:uid="{E3360CE1-619D-42A1-9B57-ED66E05D1DAB}"/>
    <cellStyle name="Comma 3 4 2 12 6 2" xfId="54651" xr:uid="{947F2DCA-E644-4E3C-BBB5-490A66F5D6DC}"/>
    <cellStyle name="Comma 3 4 2 12 6 3" xfId="41261" xr:uid="{BB5C2138-71ED-4C2B-8206-F88C44DBA645}"/>
    <cellStyle name="Comma 3 4 2 12 7" xfId="14214" xr:uid="{7BAABA13-4FC0-4834-B0E2-739D807968BC}"/>
    <cellStyle name="Comma 3 4 2 12 7 2" xfId="43887" xr:uid="{F733B473-B48A-4EDE-A78A-30137A8392FD}"/>
    <cellStyle name="Comma 3 4 2 12 8" xfId="57277" xr:uid="{22E3B35B-EE83-4BF4-AC7A-7EF3F919125E}"/>
    <cellStyle name="Comma 3 4 2 12 9" xfId="59904" xr:uid="{7CD28711-FDAF-470A-B1CE-C31E8B9EB90D}"/>
    <cellStyle name="Comma 3 4 2 13" xfId="816" xr:uid="{00000000-0005-0000-0000-0000E4010000}"/>
    <cellStyle name="Comma 3 4 2 13 10" xfId="30757" xr:uid="{F5EB8C69-984A-4C7B-8114-69C0ADB28377}"/>
    <cellStyle name="Comma 3 4 2 13 11" xfId="20253" xr:uid="{095FDA5A-00C1-456A-979C-74C9E43657C9}"/>
    <cellStyle name="Comma 3 4 2 13 2" xfId="2139" xr:uid="{C37A215F-2449-4937-B23A-560066160B5D}"/>
    <cellStyle name="Comma 3 4 2 13 2 10" xfId="21575" xr:uid="{CDAD5953-8EF1-47E5-8930-B070004B4FEB}"/>
    <cellStyle name="Comma 3 4 2 13 2 2" xfId="7391" xr:uid="{E2E527FA-E3BD-4DD2-9EDB-6D9B617CB7F3}"/>
    <cellStyle name="Comma 3 4 2 13 2 2 2" xfId="18949" xr:uid="{B0268DBF-5871-4F3A-9F67-9F4C6DD733E0}"/>
    <cellStyle name="Comma 3 4 2 13 2 2 2 2" xfId="48356" xr:uid="{566C895C-C703-403A-B01D-2067D40A7CC1}"/>
    <cellStyle name="Comma 3 4 2 13 2 2 2 3" xfId="29453" xr:uid="{3E824FC3-2B81-4936-9872-2C81A3211A5D}"/>
    <cellStyle name="Comma 3 4 2 13 2 2 3" xfId="34966" xr:uid="{5FE037A5-6149-4146-A677-74DDDF36F064}"/>
    <cellStyle name="Comma 3 4 2 13 2 2 4" xfId="24201" xr:uid="{395D132E-EF13-4103-9E60-03F7B148A860}"/>
    <cellStyle name="Comma 3 4 2 13 2 3" xfId="4766" xr:uid="{37C19E1F-C138-49D0-A69A-5E740A144FE1}"/>
    <cellStyle name="Comma 3 4 2 13 2 3 2" xfId="50982" xr:uid="{F13BFC58-7E55-4B7D-A378-B0D76ABCD845}"/>
    <cellStyle name="Comma 3 4 2 13 2 3 3" xfId="37592" xr:uid="{FECD5C51-C1D9-4304-81D3-4F452E10F2CD}"/>
    <cellStyle name="Comma 3 4 2 13 2 3 4" xfId="26827" xr:uid="{9E4DAF38-0D1A-4872-B265-E93BE2324DB1}"/>
    <cellStyle name="Comma 3 4 2 13 2 4" xfId="10017" xr:uid="{16AD5F11-ECF5-434C-9B67-A75646E29ACD}"/>
    <cellStyle name="Comma 3 4 2 13 2 4 2" xfId="53608" xr:uid="{3B379FB4-622C-47E1-ADF5-2554822755EA}"/>
    <cellStyle name="Comma 3 4 2 13 2 4 3" xfId="40218" xr:uid="{2D1C5A57-06CE-4C66-8F75-AB69DB808D18}"/>
    <cellStyle name="Comma 3 4 2 13 2 5" xfId="12643" xr:uid="{D613BB95-9547-4AC2-9FB8-BB0EAC0FB4C8}"/>
    <cellStyle name="Comma 3 4 2 13 2 5 2" xfId="56233" xr:uid="{B6CAC2A5-3687-426F-A75E-9D1412A76018}"/>
    <cellStyle name="Comma 3 4 2 13 2 5 3" xfId="42843" xr:uid="{7C28327F-795E-46FB-94CC-87E729963F60}"/>
    <cellStyle name="Comma 3 4 2 13 2 6" xfId="15796" xr:uid="{085214F9-D1F5-46E4-BBBE-3D0A95D9D260}"/>
    <cellStyle name="Comma 3 4 2 13 2 6 2" xfId="45469" xr:uid="{67D35E03-F310-456D-AC94-55A76AF8470F}"/>
    <cellStyle name="Comma 3 4 2 13 2 7" xfId="58859" xr:uid="{FD2DE4C8-07BA-4B60-8E9E-794C0EE91E3F}"/>
    <cellStyle name="Comma 3 4 2 13 2 8" xfId="61486" xr:uid="{31FC8094-09B2-46E5-862D-D4DB62E9F0D9}"/>
    <cellStyle name="Comma 3 4 2 13 2 9" xfId="32079" xr:uid="{CCB11B1A-EE09-460E-A828-52B23FE2F8D0}"/>
    <cellStyle name="Comma 3 4 2 13 3" xfId="6069" xr:uid="{833FDE5D-E89F-44B8-9B1B-BD4A58EC0C6E}"/>
    <cellStyle name="Comma 3 4 2 13 3 2" xfId="17627" xr:uid="{96296C30-3E17-4BB0-B5E1-17EA71D9CD64}"/>
    <cellStyle name="Comma 3 4 2 13 3 2 2" xfId="47034" xr:uid="{725F7FE1-FF53-460A-BE3A-3838564B4990}"/>
    <cellStyle name="Comma 3 4 2 13 3 2 3" xfId="28131" xr:uid="{0736AA1A-9FBE-432B-8FFF-50440008D622}"/>
    <cellStyle name="Comma 3 4 2 13 3 3" xfId="33644" xr:uid="{DA6C713A-DDB5-4444-BCAE-0875844E1ED7}"/>
    <cellStyle name="Comma 3 4 2 13 3 4" xfId="22879" xr:uid="{C2BFF3D5-32BB-4D91-BF5E-25EDE7708E48}"/>
    <cellStyle name="Comma 3 4 2 13 4" xfId="3444" xr:uid="{FA8CE70A-3E69-4172-B270-607CD607401A}"/>
    <cellStyle name="Comma 3 4 2 13 4 2" xfId="49660" xr:uid="{155F249F-3FD3-4105-9F19-9BED733A1E98}"/>
    <cellStyle name="Comma 3 4 2 13 4 3" xfId="36270" xr:uid="{F06A9E7E-42A0-4223-9E65-92FF233A5097}"/>
    <cellStyle name="Comma 3 4 2 13 4 4" xfId="25505" xr:uid="{578A361D-9D24-497A-AD43-228EE8A77188}"/>
    <cellStyle name="Comma 3 4 2 13 5" xfId="8695" xr:uid="{7314D327-72AD-45BB-AAD2-6F081DA90F1F}"/>
    <cellStyle name="Comma 3 4 2 13 5 2" xfId="52286" xr:uid="{08409310-E7D3-499E-ACB2-7AE32C12A7CF}"/>
    <cellStyle name="Comma 3 4 2 13 5 3" xfId="38896" xr:uid="{A56374A5-433B-4D2E-BFD8-F2B537F812EB}"/>
    <cellStyle name="Comma 3 4 2 13 6" xfId="11321" xr:uid="{A050AFA0-E247-497C-9803-DD46D7CFF41E}"/>
    <cellStyle name="Comma 3 4 2 13 6 2" xfId="54911" xr:uid="{28C919B2-ADD9-4819-9342-A0C5FF2F7B82}"/>
    <cellStyle name="Comma 3 4 2 13 6 3" xfId="41521" xr:uid="{3F6745E9-F588-4663-A50F-20F56422E550}"/>
    <cellStyle name="Comma 3 4 2 13 7" xfId="14474" xr:uid="{6B4B2F91-EBB9-4A57-83A5-26DFAA1ADF49}"/>
    <cellStyle name="Comma 3 4 2 13 7 2" xfId="44147" xr:uid="{90825994-0748-4821-9B76-36EF46EC5CFD}"/>
    <cellStyle name="Comma 3 4 2 13 8" xfId="57537" xr:uid="{2016058B-1E70-4C30-970F-FACBCB34CE78}"/>
    <cellStyle name="Comma 3 4 2 13 9" xfId="60164" xr:uid="{94A7D46D-D623-4DAB-8EB3-C9572BE94FF3}"/>
    <cellStyle name="Comma 3 4 2 14" xfId="1077" xr:uid="{C9689FF4-E5F8-4281-9D3A-D0278F52C862}"/>
    <cellStyle name="Comma 3 4 2 14 10" xfId="20514" xr:uid="{CCC76410-8C5E-4892-8490-9891C308CDC1}"/>
    <cellStyle name="Comma 3 4 2 14 2" xfId="6330" xr:uid="{318DF6BE-B558-4F02-A489-46329E34D6FB}"/>
    <cellStyle name="Comma 3 4 2 14 2 2" xfId="17888" xr:uid="{3F852282-5D63-4D13-B4DE-C6AF27208F1B}"/>
    <cellStyle name="Comma 3 4 2 14 2 2 2" xfId="47295" xr:uid="{8F833A7C-9F89-4ED1-88AC-25083FC72E50}"/>
    <cellStyle name="Comma 3 4 2 14 2 2 3" xfId="28392" xr:uid="{5BDF022D-DD55-4BFC-965F-1010C1E06CBD}"/>
    <cellStyle name="Comma 3 4 2 14 2 3" xfId="33905" xr:uid="{6F79BA04-AEEA-4B13-B251-C52A315F2835}"/>
    <cellStyle name="Comma 3 4 2 14 2 4" xfId="23140" xr:uid="{B855D470-7C7E-4391-8F9E-7D9F113E2185}"/>
    <cellStyle name="Comma 3 4 2 14 3" xfId="3705" xr:uid="{BE26E53D-D0BD-41B8-A747-DD30F097C05D}"/>
    <cellStyle name="Comma 3 4 2 14 3 2" xfId="49921" xr:uid="{790C5068-E139-463F-A751-4D943546DD9A}"/>
    <cellStyle name="Comma 3 4 2 14 3 3" xfId="36531" xr:uid="{527ABD3B-BE29-4147-B00E-8FC7A5B84CFF}"/>
    <cellStyle name="Comma 3 4 2 14 3 4" xfId="25766" xr:uid="{C7E13377-EC9C-4877-B69A-68C03160DD62}"/>
    <cellStyle name="Comma 3 4 2 14 4" xfId="8956" xr:uid="{386A4B26-F1D9-4C53-AEC3-CEFFF06EDC5B}"/>
    <cellStyle name="Comma 3 4 2 14 4 2" xfId="52547" xr:uid="{BA940320-613B-4460-ABC1-6A073A642C3D}"/>
    <cellStyle name="Comma 3 4 2 14 4 3" xfId="39157" xr:uid="{3EE4D3BF-76DE-4DC9-8644-DE5FD7AA8115}"/>
    <cellStyle name="Comma 3 4 2 14 5" xfId="11582" xr:uid="{6325DBF3-402F-457C-BF6C-C27A9FFFE0CB}"/>
    <cellStyle name="Comma 3 4 2 14 5 2" xfId="55172" xr:uid="{24A83521-AF4E-40F9-B08C-B6E0001182A0}"/>
    <cellStyle name="Comma 3 4 2 14 5 3" xfId="41782" xr:uid="{3D10676F-7C49-4945-8447-0F3D258E5DC2}"/>
    <cellStyle name="Comma 3 4 2 14 6" xfId="14735" xr:uid="{627186E8-DB29-4903-8C52-FDC15CA27229}"/>
    <cellStyle name="Comma 3 4 2 14 6 2" xfId="44408" xr:uid="{AC720838-9BD0-41D4-9EE3-A5D7C7AC4934}"/>
    <cellStyle name="Comma 3 4 2 14 7" xfId="57798" xr:uid="{F8DFF088-2087-43A6-8A7F-2EA2833A74B4}"/>
    <cellStyle name="Comma 3 4 2 14 8" xfId="60425" xr:uid="{120BEAB1-AABF-44EB-BC5E-4F012C34F1E2}"/>
    <cellStyle name="Comma 3 4 2 14 9" xfId="31018" xr:uid="{25293B6E-94AE-4B59-8733-3C3D78BA1B8F}"/>
    <cellStyle name="Comma 3 4 2 15" xfId="1095" xr:uid="{304F5D7E-0BF9-40C8-A146-956AA9592ABD}"/>
    <cellStyle name="Comma 3 4 2 15 10" xfId="20532" xr:uid="{3A51CF4D-3B9D-49E5-98A9-B981538177BB}"/>
    <cellStyle name="Comma 3 4 2 15 2" xfId="6348" xr:uid="{1CF3249F-A5A2-4EA5-A9AE-C99F9A53D7CA}"/>
    <cellStyle name="Comma 3 4 2 15 2 2" xfId="17906" xr:uid="{7F25AEFC-67B9-47D2-B16A-1DCAB721FE7B}"/>
    <cellStyle name="Comma 3 4 2 15 2 2 2" xfId="47313" xr:uid="{877E392D-0187-45F3-87D5-90D3C68A03D5}"/>
    <cellStyle name="Comma 3 4 2 15 2 2 3" xfId="28410" xr:uid="{66CCD388-5ACD-473A-A9F5-ECB14095D7E3}"/>
    <cellStyle name="Comma 3 4 2 15 2 3" xfId="33923" xr:uid="{F6854786-FE4F-4AC3-A48F-22BCA87E87FB}"/>
    <cellStyle name="Comma 3 4 2 15 2 4" xfId="23158" xr:uid="{B7628D24-B739-41FF-A68F-586913EBE2A8}"/>
    <cellStyle name="Comma 3 4 2 15 3" xfId="3723" xr:uid="{82ED0371-F55B-4BF8-905A-A0B01B567C4D}"/>
    <cellStyle name="Comma 3 4 2 15 3 2" xfId="49939" xr:uid="{22D8D8CD-6FB9-416F-86DF-79AC2A3CE8F5}"/>
    <cellStyle name="Comma 3 4 2 15 3 3" xfId="36549" xr:uid="{FE8EFDE6-2EE0-4B4C-98E2-63E23C58AC74}"/>
    <cellStyle name="Comma 3 4 2 15 3 4" xfId="25784" xr:uid="{C8770C1B-DCE7-4922-AC29-87B4A1B077C6}"/>
    <cellStyle name="Comma 3 4 2 15 4" xfId="8974" xr:uid="{342B3B84-DCD0-4283-97D4-AC113192324F}"/>
    <cellStyle name="Comma 3 4 2 15 4 2" xfId="52565" xr:uid="{A9E4210A-6614-4300-924E-C6F6454A2EFC}"/>
    <cellStyle name="Comma 3 4 2 15 4 3" xfId="39175" xr:uid="{8D269E4D-90EE-42E2-82A1-23C0A3D08305}"/>
    <cellStyle name="Comma 3 4 2 15 5" xfId="11600" xr:uid="{36B92A28-0BC5-44EF-AB7E-A7CD7D1977C1}"/>
    <cellStyle name="Comma 3 4 2 15 5 2" xfId="55190" xr:uid="{BBC0F7F0-C302-4848-B778-9009056E804F}"/>
    <cellStyle name="Comma 3 4 2 15 5 3" xfId="41800" xr:uid="{C70BD890-E013-421A-9B45-B50A85F429AC}"/>
    <cellStyle name="Comma 3 4 2 15 6" xfId="14753" xr:uid="{102E9719-83D7-47DC-9E34-F2A3199D78FF}"/>
    <cellStyle name="Comma 3 4 2 15 6 2" xfId="44426" xr:uid="{F2601A1A-FE84-440D-BA0F-114934D8D981}"/>
    <cellStyle name="Comma 3 4 2 15 7" xfId="57816" xr:uid="{E2559918-24F5-4250-9EA5-D4D8BFF19AC2}"/>
    <cellStyle name="Comma 3 4 2 15 8" xfId="60443" xr:uid="{EC92A8E3-4D93-4876-AF47-DE6C2CC5295C}"/>
    <cellStyle name="Comma 3 4 2 15 9" xfId="31036" xr:uid="{2C442F74-B69C-4EEB-8B37-36DA825B3AA5}"/>
    <cellStyle name="Comma 3 4 2 16" xfId="1358" xr:uid="{446B1E15-8622-4150-A3D6-CEB37A241965}"/>
    <cellStyle name="Comma 3 4 2 16 10" xfId="20794" xr:uid="{7EA3F471-1E96-4BF5-8BE4-F3E8C24E0E86}"/>
    <cellStyle name="Comma 3 4 2 16 2" xfId="6610" xr:uid="{B81BD56A-64AB-48F6-BA37-BC884123E438}"/>
    <cellStyle name="Comma 3 4 2 16 2 2" xfId="18168" xr:uid="{E64F6DEE-D9FD-4544-8BE0-2DEF0BFD4FD5}"/>
    <cellStyle name="Comma 3 4 2 16 2 2 2" xfId="47575" xr:uid="{A4CF8360-522D-4180-8FBE-A6F9B74C3ECA}"/>
    <cellStyle name="Comma 3 4 2 16 2 2 3" xfId="28672" xr:uid="{FA0741F1-1FE8-4A89-8EC4-4356F3D0F79D}"/>
    <cellStyle name="Comma 3 4 2 16 2 3" xfId="34185" xr:uid="{430BB407-9C63-40A1-B1D2-7E7D24ADC835}"/>
    <cellStyle name="Comma 3 4 2 16 2 4" xfId="23420" xr:uid="{B9F4345D-CF07-4C8D-8185-4DC60FF286DD}"/>
    <cellStyle name="Comma 3 4 2 16 3" xfId="3985" xr:uid="{50C78BF3-32F5-416E-A7EE-20FAA62CF5F3}"/>
    <cellStyle name="Comma 3 4 2 16 3 2" xfId="50201" xr:uid="{9ED3F4E3-2AD3-406A-AC01-5D59BD4682A2}"/>
    <cellStyle name="Comma 3 4 2 16 3 3" xfId="36811" xr:uid="{26D58CBF-A46F-406C-93E2-21ACB27674AF}"/>
    <cellStyle name="Comma 3 4 2 16 3 4" xfId="26046" xr:uid="{7F803630-2D56-4D14-B03A-21631FC582A7}"/>
    <cellStyle name="Comma 3 4 2 16 4" xfId="9236" xr:uid="{A9D1ECB5-B2BE-4582-8FDE-94EDC4D147FA}"/>
    <cellStyle name="Comma 3 4 2 16 4 2" xfId="52827" xr:uid="{0B82F675-F77B-4B0D-9583-198DCCA0EFB3}"/>
    <cellStyle name="Comma 3 4 2 16 4 3" xfId="39437" xr:uid="{85171A9F-44BA-4186-9405-6F0F90459C2D}"/>
    <cellStyle name="Comma 3 4 2 16 5" xfId="11862" xr:uid="{CFE7639B-68A8-4A62-993A-5BC2415B0922}"/>
    <cellStyle name="Comma 3 4 2 16 5 2" xfId="55452" xr:uid="{EBBA85DF-192D-4ED9-A166-EEC86BAE9224}"/>
    <cellStyle name="Comma 3 4 2 16 5 3" xfId="42062" xr:uid="{DA4B078A-97D9-4842-8D21-3A63E78D3B0F}"/>
    <cellStyle name="Comma 3 4 2 16 6" xfId="15015" xr:uid="{CAAADADC-1F1C-4D06-A946-26AA09A0EAE5}"/>
    <cellStyle name="Comma 3 4 2 16 6 2" xfId="44688" xr:uid="{84302659-EB79-4828-ABED-B8B16995850C}"/>
    <cellStyle name="Comma 3 4 2 16 7" xfId="58078" xr:uid="{D49AB7F6-1317-4F45-A59B-7BC8C6EDD4F8}"/>
    <cellStyle name="Comma 3 4 2 16 8" xfId="60705" xr:uid="{C88A6F25-4554-44BF-93AF-06395627675A}"/>
    <cellStyle name="Comma 3 4 2 16 9" xfId="31298" xr:uid="{77D00A2C-CC4A-49A0-B3DE-A59917FDD951}"/>
    <cellStyle name="Comma 3 4 2 17" xfId="2401" xr:uid="{B36BA85B-D0A5-47B9-9A6A-03C53FD36D94}"/>
    <cellStyle name="Comma 3 4 2 17 10" xfId="21836" xr:uid="{A6E545C5-71B9-4DE0-93DF-72245684A5DE}"/>
    <cellStyle name="Comma 3 4 2 17 2" xfId="7652" xr:uid="{6AACBECE-7551-4984-AD3F-D2ECC6E52161}"/>
    <cellStyle name="Comma 3 4 2 17 2 2" xfId="19210" xr:uid="{4505D84F-15FE-4B05-BF93-414C6433F5A7}"/>
    <cellStyle name="Comma 3 4 2 17 2 2 2" xfId="48617" xr:uid="{631794E1-B90D-4B9E-B4E3-CECBA66B2368}"/>
    <cellStyle name="Comma 3 4 2 17 2 2 3" xfId="29714" xr:uid="{6C2F46C1-120F-433B-B433-4E639408DF87}"/>
    <cellStyle name="Comma 3 4 2 17 2 3" xfId="35227" xr:uid="{73C9DA3E-A30F-42B8-9910-30D5B426A17E}"/>
    <cellStyle name="Comma 3 4 2 17 2 4" xfId="24462" xr:uid="{0602EA2C-446B-4BAF-B708-FD3879BC2F7D}"/>
    <cellStyle name="Comma 3 4 2 17 3" xfId="5027" xr:uid="{882D060D-684D-4070-BBB1-86C3DEF29985}"/>
    <cellStyle name="Comma 3 4 2 17 3 2" xfId="51243" xr:uid="{5B532E3C-F320-4DD6-9495-2F14A459C047}"/>
    <cellStyle name="Comma 3 4 2 17 3 3" xfId="37853" xr:uid="{9BFA7CF5-F5EC-4499-9038-21901AA07869}"/>
    <cellStyle name="Comma 3 4 2 17 3 4" xfId="27088" xr:uid="{6B0266E9-B3BB-4F3F-9D44-727DCC995677}"/>
    <cellStyle name="Comma 3 4 2 17 4" xfId="10278" xr:uid="{B79AC55F-AED1-414B-A79B-AB4C7D48ABD3}"/>
    <cellStyle name="Comma 3 4 2 17 4 2" xfId="53869" xr:uid="{48033B3C-88B8-4174-8CA3-218D68FDB1C8}"/>
    <cellStyle name="Comma 3 4 2 17 4 3" xfId="40479" xr:uid="{4CC0D9EC-20D2-42B5-85C4-B6EAB5D903BA}"/>
    <cellStyle name="Comma 3 4 2 17 5" xfId="12904" xr:uid="{57121A6F-B05E-477E-AD28-9476900234BA}"/>
    <cellStyle name="Comma 3 4 2 17 5 2" xfId="56494" xr:uid="{D88D3D29-2582-41F5-BA84-EF3F21D78933}"/>
    <cellStyle name="Comma 3 4 2 17 5 3" xfId="43104" xr:uid="{3EAF8662-D4FC-4086-BFBD-FCC58632170B}"/>
    <cellStyle name="Comma 3 4 2 17 6" xfId="16057" xr:uid="{4001417F-BA7B-482E-837D-B0B4C06D17FF}"/>
    <cellStyle name="Comma 3 4 2 17 6 2" xfId="45730" xr:uid="{B1FB89DF-D9CE-4967-BCA4-CC43DAAABDE9}"/>
    <cellStyle name="Comma 3 4 2 17 7" xfId="59120" xr:uid="{8B272748-DE8C-4044-A4F5-4B7A1A8364DE}"/>
    <cellStyle name="Comma 3 4 2 17 8" xfId="61747" xr:uid="{FE488D33-CDBE-4AE9-8824-CDF23C0211E7}"/>
    <cellStyle name="Comma 3 4 2 17 9" xfId="32340" xr:uid="{CC2E84FC-CBA9-43EF-9488-27AD6C590DF3}"/>
    <cellStyle name="Comma 3 4 2 18" xfId="5289" xr:uid="{EA49511F-A82C-41AB-8152-976F1A7D4398}"/>
    <cellStyle name="Comma 3 4 2 18 2" xfId="16845" xr:uid="{01D90B59-3FFD-4190-85B1-B795B5F13427}"/>
    <cellStyle name="Comma 3 4 2 18 2 2" xfId="45992" xr:uid="{3742C8DD-152A-4C22-A0D1-617C98EE37EF}"/>
    <cellStyle name="Comma 3 4 2 18 2 3" xfId="27350" xr:uid="{68459DD1-880E-4C19-BB54-C8CB5D37D94C}"/>
    <cellStyle name="Comma 3 4 2 18 3" xfId="13692" xr:uid="{F08727AC-DCEE-45C4-A70F-AB8602CC50FF}"/>
    <cellStyle name="Comma 3 4 2 18 3 2" xfId="32602" xr:uid="{EE1F78AD-6DCA-49D4-96BF-C11D649D2CA1}"/>
    <cellStyle name="Comma 3 4 2 18 4" xfId="22098" xr:uid="{B7E1277F-0828-4465-8941-13049121F6E5}"/>
    <cellStyle name="Comma 3 4 2 19" xfId="2663" xr:uid="{EED48043-6602-49F2-8194-FE4E62B1F646}"/>
    <cellStyle name="Comma 3 4 2 19 2" xfId="16319" xr:uid="{C9D1ADA4-5478-490C-B862-52160DCE14C9}"/>
    <cellStyle name="Comma 3 4 2 19 2 2" xfId="46254" xr:uid="{D1179862-EDF6-43A4-90F5-896F516A520C}"/>
    <cellStyle name="Comma 3 4 2 19 3" xfId="32864" xr:uid="{332C5170-BA54-4B99-A113-FCA3DD8DBD06}"/>
    <cellStyle name="Comma 3 4 2 19 4" xfId="24725" xr:uid="{D07B98CF-C0D2-4E94-B4DC-13985D686334}"/>
    <cellStyle name="Comma 3 4 2 2" xfId="42" xr:uid="{00000000-0005-0000-0000-0000E5010000}"/>
    <cellStyle name="Comma 3 4 2 2 10" xfId="304" xr:uid="{00000000-0005-0000-0000-0000E6010000}"/>
    <cellStyle name="Comma 3 4 2 2 10 10" xfId="30245" xr:uid="{BF88CC05-60A5-45CE-AF16-08FC60FFEE94}"/>
    <cellStyle name="Comma 3 4 2 2 10 11" xfId="19741" xr:uid="{DD0AA982-B840-45F9-9308-DC5EB8634B0C}"/>
    <cellStyle name="Comma 3 4 2 2 10 2" xfId="1627" xr:uid="{E016933B-202D-4350-8033-E370812530E4}"/>
    <cellStyle name="Comma 3 4 2 2 10 2 10" xfId="21063" xr:uid="{048F9925-40A2-4B1C-A46B-C94B9AAB03BE}"/>
    <cellStyle name="Comma 3 4 2 2 10 2 2" xfId="6879" xr:uid="{462860CA-787B-4C5D-94DE-D74A41B89139}"/>
    <cellStyle name="Comma 3 4 2 2 10 2 2 2" xfId="18437" xr:uid="{D6926DE4-DA6C-4384-AE10-26501C093DF3}"/>
    <cellStyle name="Comma 3 4 2 2 10 2 2 2 2" xfId="47844" xr:uid="{62495FB2-9ADB-4024-81A4-072370EC0848}"/>
    <cellStyle name="Comma 3 4 2 2 10 2 2 2 3" xfId="28941" xr:uid="{F0FC279E-83B3-4EAA-9EB9-3045F19FEEAE}"/>
    <cellStyle name="Comma 3 4 2 2 10 2 2 3" xfId="34454" xr:uid="{ADB881B9-CA6B-4709-A8F9-D205F4CD49DD}"/>
    <cellStyle name="Comma 3 4 2 2 10 2 2 4" xfId="23689" xr:uid="{BB767AAB-EAAB-47DE-9B5B-E4130D549DEA}"/>
    <cellStyle name="Comma 3 4 2 2 10 2 3" xfId="4254" xr:uid="{A9736713-A930-4E8C-BF3E-8938B586AFCB}"/>
    <cellStyle name="Comma 3 4 2 2 10 2 3 2" xfId="50470" xr:uid="{2EC3DF61-469C-41BB-97AA-189519A4E413}"/>
    <cellStyle name="Comma 3 4 2 2 10 2 3 3" xfId="37080" xr:uid="{530B57D7-7B9C-41A6-ACAF-EEFE73BF807F}"/>
    <cellStyle name="Comma 3 4 2 2 10 2 3 4" xfId="26315" xr:uid="{40443D10-C481-419F-B793-AFA4B2666A49}"/>
    <cellStyle name="Comma 3 4 2 2 10 2 4" xfId="9505" xr:uid="{D24B8C28-E07F-4D7B-92D3-1C51A29E703B}"/>
    <cellStyle name="Comma 3 4 2 2 10 2 4 2" xfId="53096" xr:uid="{1284DC79-DA1D-4D2F-84C2-9BB28E22A28D}"/>
    <cellStyle name="Comma 3 4 2 2 10 2 4 3" xfId="39706" xr:uid="{5C6F439E-6397-434F-8846-31AE4FD48D17}"/>
    <cellStyle name="Comma 3 4 2 2 10 2 5" xfId="12131" xr:uid="{ED444AAC-36EE-47E6-BAA9-C13CA37AC099}"/>
    <cellStyle name="Comma 3 4 2 2 10 2 5 2" xfId="55721" xr:uid="{FD96B16D-779D-42F0-9601-0F0FAC28960E}"/>
    <cellStyle name="Comma 3 4 2 2 10 2 5 3" xfId="42331" xr:uid="{FD697166-5EEB-4E25-9EDF-37AADBD3101C}"/>
    <cellStyle name="Comma 3 4 2 2 10 2 6" xfId="15284" xr:uid="{B8F27764-53CE-430C-B403-E8DCFC8B3B40}"/>
    <cellStyle name="Comma 3 4 2 2 10 2 6 2" xfId="44957" xr:uid="{4CE2D333-BD70-4683-AE5F-E4282BE6B35D}"/>
    <cellStyle name="Comma 3 4 2 2 10 2 7" xfId="58347" xr:uid="{3C1B5C89-4A37-43AB-AA3C-120DA66DEA69}"/>
    <cellStyle name="Comma 3 4 2 2 10 2 8" xfId="60974" xr:uid="{5E750232-AE6C-4597-AD08-72F5AB51A750}"/>
    <cellStyle name="Comma 3 4 2 2 10 2 9" xfId="31567" xr:uid="{DB71E73F-A2D4-49DC-8C85-057E9E3719D2}"/>
    <cellStyle name="Comma 3 4 2 2 10 3" xfId="5557" xr:uid="{DF5BB08D-807C-4CAC-AB85-B56BAC47B9E2}"/>
    <cellStyle name="Comma 3 4 2 2 10 3 2" xfId="17115" xr:uid="{BA89FFD0-9553-42FB-8E48-7C70D5FC346A}"/>
    <cellStyle name="Comma 3 4 2 2 10 3 2 2" xfId="46522" xr:uid="{FDA484C9-07A0-40F4-BDB1-554425A24E87}"/>
    <cellStyle name="Comma 3 4 2 2 10 3 2 3" xfId="27619" xr:uid="{3220E8DD-7311-4598-8FDA-298543EC85BC}"/>
    <cellStyle name="Comma 3 4 2 2 10 3 3" xfId="13962" xr:uid="{BA4B8799-FA97-4195-95A3-A21E321FAD2B}"/>
    <cellStyle name="Comma 3 4 2 2 10 3 3 2" xfId="33132" xr:uid="{C1E9D0CF-1ABC-4EA1-8D10-6476AA13932A}"/>
    <cellStyle name="Comma 3 4 2 2 10 3 4" xfId="22367" xr:uid="{70A05160-E4AF-4194-AC4A-98A5FF5E7672}"/>
    <cellStyle name="Comma 3 4 2 2 10 4" xfId="2932" xr:uid="{45DE5D9E-D7F3-4CAC-B2FC-3930A956CD69}"/>
    <cellStyle name="Comma 3 4 2 2 10 4 2" xfId="16587" xr:uid="{E841D9A9-F8CA-4158-8188-ABBD7FAD10DD}"/>
    <cellStyle name="Comma 3 4 2 2 10 4 2 2" xfId="49148" xr:uid="{D35E45B3-AD84-48D2-A89F-3535E6811838}"/>
    <cellStyle name="Comma 3 4 2 2 10 4 3" xfId="35758" xr:uid="{4D1D6B55-B60D-4662-BA48-6135962A6C90}"/>
    <cellStyle name="Comma 3 4 2 2 10 4 4" xfId="24993" xr:uid="{5EC2779A-B9D2-4DEC-B942-BB0321B8BE09}"/>
    <cellStyle name="Comma 3 4 2 2 10 5" xfId="8183" xr:uid="{CFAE0BD6-429F-4E4B-9BCF-55D9EEEA9E97}"/>
    <cellStyle name="Comma 3 4 2 2 10 5 2" xfId="51774" xr:uid="{8FAE7D5E-3A15-4759-99D9-A15688BCC631}"/>
    <cellStyle name="Comma 3 4 2 2 10 5 3" xfId="38384" xr:uid="{F73CCCA0-56D7-4C1D-A725-FABCA99856AE}"/>
    <cellStyle name="Comma 3 4 2 2 10 6" xfId="10809" xr:uid="{233052AD-F395-491A-AA07-A93F1343DC91}"/>
    <cellStyle name="Comma 3 4 2 2 10 6 2" xfId="54399" xr:uid="{ADF82867-18BE-47C8-8BEA-4162A2A1A9F4}"/>
    <cellStyle name="Comma 3 4 2 2 10 6 3" xfId="41009" xr:uid="{19664763-A686-49D2-A622-011CF79A9B1F}"/>
    <cellStyle name="Comma 3 4 2 2 10 7" xfId="13434" xr:uid="{26EDCE38-F3FE-4B17-A34B-ADAA9FB729CA}"/>
    <cellStyle name="Comma 3 4 2 2 10 7 2" xfId="43635" xr:uid="{E1FAD604-D7AF-4871-9B49-D1FBAD79AB9F}"/>
    <cellStyle name="Comma 3 4 2 2 10 8" xfId="57025" xr:uid="{60CDB117-EE4B-4E67-94AB-A811C89F0CE7}"/>
    <cellStyle name="Comma 3 4 2 2 10 9" xfId="59652" xr:uid="{5B8CABCA-A09D-4B54-AAF8-DD1114CD289D}"/>
    <cellStyle name="Comma 3 4 2 2 11" xfId="564" xr:uid="{00000000-0005-0000-0000-0000E7010000}"/>
    <cellStyle name="Comma 3 4 2 2 11 10" xfId="30505" xr:uid="{1A0E958E-C997-4BC5-8102-30A52C984507}"/>
    <cellStyle name="Comma 3 4 2 2 11 11" xfId="20001" xr:uid="{C10425FF-3516-4420-B39E-8332492B5C10}"/>
    <cellStyle name="Comma 3 4 2 2 11 2" xfId="1887" xr:uid="{45131CDB-3C44-42C0-B964-53AE1223005F}"/>
    <cellStyle name="Comma 3 4 2 2 11 2 10" xfId="21323" xr:uid="{617B5E31-89CE-4A9E-BB0F-FBB1BA94B45A}"/>
    <cellStyle name="Comma 3 4 2 2 11 2 2" xfId="7139" xr:uid="{006E5BE0-6577-4AD9-9043-DF9A851D6CB2}"/>
    <cellStyle name="Comma 3 4 2 2 11 2 2 2" xfId="18697" xr:uid="{1E6F7A7E-6894-4051-9926-F5D4CF9F3185}"/>
    <cellStyle name="Comma 3 4 2 2 11 2 2 2 2" xfId="48104" xr:uid="{98F58D2D-5364-48AD-A773-7643625F192B}"/>
    <cellStyle name="Comma 3 4 2 2 11 2 2 2 3" xfId="29201" xr:uid="{3CAC0D68-CAF2-464D-AC13-6BF8A1A1E148}"/>
    <cellStyle name="Comma 3 4 2 2 11 2 2 3" xfId="34714" xr:uid="{43739CF0-D3D9-4A5A-80AC-D5A8CE042883}"/>
    <cellStyle name="Comma 3 4 2 2 11 2 2 4" xfId="23949" xr:uid="{D95C6A5D-58AA-4B17-9081-BD92AFE8EAFE}"/>
    <cellStyle name="Comma 3 4 2 2 11 2 3" xfId="4514" xr:uid="{DD2A8C5B-D742-4D9C-9D6C-A455B8943ECA}"/>
    <cellStyle name="Comma 3 4 2 2 11 2 3 2" xfId="50730" xr:uid="{7EA9A253-F271-4F04-BDC7-F28162A3E590}"/>
    <cellStyle name="Comma 3 4 2 2 11 2 3 3" xfId="37340" xr:uid="{A4744596-E522-43CA-9E35-F11DAF57A9F8}"/>
    <cellStyle name="Comma 3 4 2 2 11 2 3 4" xfId="26575" xr:uid="{EB488109-9F8A-4567-927E-BB79318A5B17}"/>
    <cellStyle name="Comma 3 4 2 2 11 2 4" xfId="9765" xr:uid="{18B490C5-CDD8-4ECF-A103-8C5F5674EF66}"/>
    <cellStyle name="Comma 3 4 2 2 11 2 4 2" xfId="53356" xr:uid="{6C23CDF4-DBA0-4922-866E-6D4235DDD947}"/>
    <cellStyle name="Comma 3 4 2 2 11 2 4 3" xfId="39966" xr:uid="{CDFA9616-0206-4D17-94D7-A72078E6A5F0}"/>
    <cellStyle name="Comma 3 4 2 2 11 2 5" xfId="12391" xr:uid="{5CE5BE94-33B9-4D04-ADB4-ED3CAA61715E}"/>
    <cellStyle name="Comma 3 4 2 2 11 2 5 2" xfId="55981" xr:uid="{F6C232EF-D7D5-4F89-9E43-2F95711316ED}"/>
    <cellStyle name="Comma 3 4 2 2 11 2 5 3" xfId="42591" xr:uid="{11687AE4-FC46-4FC8-9B63-688BC6FEAB74}"/>
    <cellStyle name="Comma 3 4 2 2 11 2 6" xfId="15544" xr:uid="{D5B2AD29-42FA-4535-8602-41858286F42B}"/>
    <cellStyle name="Comma 3 4 2 2 11 2 6 2" xfId="45217" xr:uid="{5880A2A3-9D91-48CA-A164-C81A538EEF2D}"/>
    <cellStyle name="Comma 3 4 2 2 11 2 7" xfId="58607" xr:uid="{D761D0AD-EED1-4AD7-A0E6-570DF36E7057}"/>
    <cellStyle name="Comma 3 4 2 2 11 2 8" xfId="61234" xr:uid="{DC2AAC04-2519-4EF2-AC2B-FFD5BE45C0EC}"/>
    <cellStyle name="Comma 3 4 2 2 11 2 9" xfId="31827" xr:uid="{57609AD1-E724-404C-8822-8E2CF2EE33E0}"/>
    <cellStyle name="Comma 3 4 2 2 11 3" xfId="5817" xr:uid="{6DBBF2AD-AC06-48D2-9366-B5CC6C2557A7}"/>
    <cellStyle name="Comma 3 4 2 2 11 3 2" xfId="17375" xr:uid="{13C40DD9-68A2-41EB-ACFF-EE897967311F}"/>
    <cellStyle name="Comma 3 4 2 2 11 3 2 2" xfId="46782" xr:uid="{4E1CD285-A6B2-4219-B79F-F82051E66C7B}"/>
    <cellStyle name="Comma 3 4 2 2 11 3 2 3" xfId="27879" xr:uid="{C1B39C19-E4AA-44B8-9EAC-52D01F5081EB}"/>
    <cellStyle name="Comma 3 4 2 2 11 3 3" xfId="33392" xr:uid="{AB3795BB-F56E-462B-B7E0-734D436CA02E}"/>
    <cellStyle name="Comma 3 4 2 2 11 3 4" xfId="22627" xr:uid="{3D3C20D4-6A0A-4E19-B5D1-9DFDEF42BFA1}"/>
    <cellStyle name="Comma 3 4 2 2 11 4" xfId="3192" xr:uid="{03E73166-2CE9-4DB0-8764-C6D81CCDD371}"/>
    <cellStyle name="Comma 3 4 2 2 11 4 2" xfId="49408" xr:uid="{9F8F5E3D-A139-4E78-BF5E-726422F318FA}"/>
    <cellStyle name="Comma 3 4 2 2 11 4 3" xfId="36018" xr:uid="{30AB0C1F-9BB5-48CA-809E-C8099AA44015}"/>
    <cellStyle name="Comma 3 4 2 2 11 4 4" xfId="25253" xr:uid="{FB674812-9D97-4F6B-A376-16671A38F442}"/>
    <cellStyle name="Comma 3 4 2 2 11 5" xfId="8443" xr:uid="{A316C727-BB6D-40EE-A81C-D83BF960DDA1}"/>
    <cellStyle name="Comma 3 4 2 2 11 5 2" xfId="52034" xr:uid="{1E20AE96-8C70-4B74-9CF3-B561EE20812E}"/>
    <cellStyle name="Comma 3 4 2 2 11 5 3" xfId="38644" xr:uid="{F7302BEB-5591-4A42-848B-19034E824535}"/>
    <cellStyle name="Comma 3 4 2 2 11 6" xfId="11069" xr:uid="{44059C28-2BBE-4031-AA40-3EF694E66815}"/>
    <cellStyle name="Comma 3 4 2 2 11 6 2" xfId="54659" xr:uid="{E8576493-F525-4345-B73F-4596D76BF4FC}"/>
    <cellStyle name="Comma 3 4 2 2 11 6 3" xfId="41269" xr:uid="{439B69A2-A18C-4EEB-9BF0-0B07DFD71C29}"/>
    <cellStyle name="Comma 3 4 2 2 11 7" xfId="14222" xr:uid="{AF17FE2C-6D22-4731-9275-2336A08B8F5D}"/>
    <cellStyle name="Comma 3 4 2 2 11 7 2" xfId="43895" xr:uid="{DB646129-EFE8-444C-B5F8-C434ABFB46FE}"/>
    <cellStyle name="Comma 3 4 2 2 11 8" xfId="57285" xr:uid="{12D7036D-463F-4588-A91D-C8BBF7C70A9E}"/>
    <cellStyle name="Comma 3 4 2 2 11 9" xfId="59912" xr:uid="{07B141B8-C911-4CC4-A6D1-B0385132C7D8}"/>
    <cellStyle name="Comma 3 4 2 2 12" xfId="824" xr:uid="{00000000-0005-0000-0000-0000E8010000}"/>
    <cellStyle name="Comma 3 4 2 2 12 10" xfId="30765" xr:uid="{00CFE3A4-2020-4945-8D20-D22BCA34898A}"/>
    <cellStyle name="Comma 3 4 2 2 12 11" xfId="20261" xr:uid="{581C5080-9D77-4ADC-86E8-17340F76639B}"/>
    <cellStyle name="Comma 3 4 2 2 12 2" xfId="2147" xr:uid="{7634F1E7-BD8D-462B-81E8-2DF1A4A32E9F}"/>
    <cellStyle name="Comma 3 4 2 2 12 2 10" xfId="21583" xr:uid="{E01B8A1B-57D5-41C5-AF77-274D7B957953}"/>
    <cellStyle name="Comma 3 4 2 2 12 2 2" xfId="7399" xr:uid="{8723A782-55BE-4862-850E-9CD7D116CD01}"/>
    <cellStyle name="Comma 3 4 2 2 12 2 2 2" xfId="18957" xr:uid="{C23ED767-1A3A-4E3F-A30C-8E5DC5837E0E}"/>
    <cellStyle name="Comma 3 4 2 2 12 2 2 2 2" xfId="48364" xr:uid="{C004DC5D-2E82-4202-BD02-D99C2A49CAEE}"/>
    <cellStyle name="Comma 3 4 2 2 12 2 2 2 3" xfId="29461" xr:uid="{0E835856-087A-47E3-A417-E0C7C6BAACCF}"/>
    <cellStyle name="Comma 3 4 2 2 12 2 2 3" xfId="34974" xr:uid="{07011CE9-283A-4928-BFFA-04BC4D9A9426}"/>
    <cellStyle name="Comma 3 4 2 2 12 2 2 4" xfId="24209" xr:uid="{63ACD619-E3BC-4DC1-B4BC-17C5E96CB644}"/>
    <cellStyle name="Comma 3 4 2 2 12 2 3" xfId="4774" xr:uid="{21AC3A63-DBB0-429C-A0DF-B356F13098A6}"/>
    <cellStyle name="Comma 3 4 2 2 12 2 3 2" xfId="50990" xr:uid="{F761A79B-4760-40B5-8174-EC6CF610049E}"/>
    <cellStyle name="Comma 3 4 2 2 12 2 3 3" xfId="37600" xr:uid="{C73135D1-1E36-43F2-841F-CB575B16A7B1}"/>
    <cellStyle name="Comma 3 4 2 2 12 2 3 4" xfId="26835" xr:uid="{91F79732-53B8-4F8E-BCD0-430753830569}"/>
    <cellStyle name="Comma 3 4 2 2 12 2 4" xfId="10025" xr:uid="{1A831871-1511-486A-B91F-F9252D7DAE7A}"/>
    <cellStyle name="Comma 3 4 2 2 12 2 4 2" xfId="53616" xr:uid="{CC9F2B14-8CF2-4A18-9DF4-D75501384293}"/>
    <cellStyle name="Comma 3 4 2 2 12 2 4 3" xfId="40226" xr:uid="{81F5B3D2-2E9F-4953-BBC0-FC4F46CC4B15}"/>
    <cellStyle name="Comma 3 4 2 2 12 2 5" xfId="12651" xr:uid="{B4A4D518-67D4-4773-B118-F4275873B2B9}"/>
    <cellStyle name="Comma 3 4 2 2 12 2 5 2" xfId="56241" xr:uid="{5CF66445-48A8-477C-86F5-B667813F11E5}"/>
    <cellStyle name="Comma 3 4 2 2 12 2 5 3" xfId="42851" xr:uid="{34008206-C58B-4F5C-97B0-E99EF3105633}"/>
    <cellStyle name="Comma 3 4 2 2 12 2 6" xfId="15804" xr:uid="{D04BAE72-F917-49C3-A59B-351D06C538D4}"/>
    <cellStyle name="Comma 3 4 2 2 12 2 6 2" xfId="45477" xr:uid="{1902CCF7-C771-4AED-B3F0-2EC71740C459}"/>
    <cellStyle name="Comma 3 4 2 2 12 2 7" xfId="58867" xr:uid="{3305B800-F089-485C-B41A-51E4218D7676}"/>
    <cellStyle name="Comma 3 4 2 2 12 2 8" xfId="61494" xr:uid="{F51098C9-6085-4891-94F3-AC69A2D4FD8F}"/>
    <cellStyle name="Comma 3 4 2 2 12 2 9" xfId="32087" xr:uid="{C04F8976-FD09-4665-87CD-F48AAF1D48C2}"/>
    <cellStyle name="Comma 3 4 2 2 12 3" xfId="6077" xr:uid="{2DC4FE02-2F44-486F-854E-DBA61D683178}"/>
    <cellStyle name="Comma 3 4 2 2 12 3 2" xfId="17635" xr:uid="{719106A9-57DD-4510-A094-696338E03812}"/>
    <cellStyle name="Comma 3 4 2 2 12 3 2 2" xfId="47042" xr:uid="{500AC26C-6608-434C-BAFE-20D441545016}"/>
    <cellStyle name="Comma 3 4 2 2 12 3 2 3" xfId="28139" xr:uid="{1CC5F138-9FF3-42BA-A26B-508A9FCEAA70}"/>
    <cellStyle name="Comma 3 4 2 2 12 3 3" xfId="33652" xr:uid="{8908DD54-14D1-4F8F-9372-BE4862AC9E45}"/>
    <cellStyle name="Comma 3 4 2 2 12 3 4" xfId="22887" xr:uid="{3AE7FD9F-086E-440B-B329-6A7A3E94345E}"/>
    <cellStyle name="Comma 3 4 2 2 12 4" xfId="3452" xr:uid="{DA422C48-AB08-40F1-9C51-BF08DAF8F182}"/>
    <cellStyle name="Comma 3 4 2 2 12 4 2" xfId="49668" xr:uid="{4BBE96DD-F317-4717-A497-3A106B6C7EC8}"/>
    <cellStyle name="Comma 3 4 2 2 12 4 3" xfId="36278" xr:uid="{591CF08E-C894-4D7D-B794-0AAE4CDD2512}"/>
    <cellStyle name="Comma 3 4 2 2 12 4 4" xfId="25513" xr:uid="{5D77C842-0E4E-44F7-B629-26A6015EC53C}"/>
    <cellStyle name="Comma 3 4 2 2 12 5" xfId="8703" xr:uid="{15C62305-9974-4D59-89F5-39B049346F98}"/>
    <cellStyle name="Comma 3 4 2 2 12 5 2" xfId="52294" xr:uid="{EAB339A5-03B8-431D-BDB2-6B9CDFB0E412}"/>
    <cellStyle name="Comma 3 4 2 2 12 5 3" xfId="38904" xr:uid="{2B8BC968-DB03-405E-BFE9-7318659E275A}"/>
    <cellStyle name="Comma 3 4 2 2 12 6" xfId="11329" xr:uid="{A99E6F86-3835-4DC8-AA9A-91638805E073}"/>
    <cellStyle name="Comma 3 4 2 2 12 6 2" xfId="54919" xr:uid="{5658E8DC-0C8F-4637-9988-B4F7B442C2FB}"/>
    <cellStyle name="Comma 3 4 2 2 12 6 3" xfId="41529" xr:uid="{FAF2F428-C672-4DD8-8B18-32F00A4C22AA}"/>
    <cellStyle name="Comma 3 4 2 2 12 7" xfId="14482" xr:uid="{5DD92E94-F160-4116-9911-A7DFF7FC52B6}"/>
    <cellStyle name="Comma 3 4 2 2 12 7 2" xfId="44155" xr:uid="{41C0C6A0-0D96-4C14-8DE8-479FDD374565}"/>
    <cellStyle name="Comma 3 4 2 2 12 8" xfId="57545" xr:uid="{8F7A24C0-CEE9-4E7E-9323-6CA2F0190A6D}"/>
    <cellStyle name="Comma 3 4 2 2 12 9" xfId="60172" xr:uid="{02182E2C-D2D7-4465-9F66-25697DE36F09}"/>
    <cellStyle name="Comma 3 4 2 2 13" xfId="1086" xr:uid="{C112D419-0B75-4236-9269-D3AE2312C2F6}"/>
    <cellStyle name="Comma 3 4 2 2 13 10" xfId="20523" xr:uid="{2948956F-E75F-47D8-883B-A9BC468D8399}"/>
    <cellStyle name="Comma 3 4 2 2 13 2" xfId="6339" xr:uid="{28525C2A-0652-4196-962F-0A098D2806AC}"/>
    <cellStyle name="Comma 3 4 2 2 13 2 2" xfId="17897" xr:uid="{C152D7EE-BDCC-4BB0-9A26-7A6DC802B93F}"/>
    <cellStyle name="Comma 3 4 2 2 13 2 2 2" xfId="47304" xr:uid="{DF9ADE04-825E-41DA-9F41-40A93641DFB1}"/>
    <cellStyle name="Comma 3 4 2 2 13 2 2 3" xfId="28401" xr:uid="{AA3ECE63-25CA-404F-9DC2-C1ACDEC5977A}"/>
    <cellStyle name="Comma 3 4 2 2 13 2 3" xfId="33914" xr:uid="{956EAE85-F696-4E12-AFE3-31FB01119F83}"/>
    <cellStyle name="Comma 3 4 2 2 13 2 4" xfId="23149" xr:uid="{AB56A209-DACA-4554-9DE7-C5C792A72D0D}"/>
    <cellStyle name="Comma 3 4 2 2 13 3" xfId="3714" xr:uid="{96088C54-9256-4ED5-B1B6-4FE675D39744}"/>
    <cellStyle name="Comma 3 4 2 2 13 3 2" xfId="49930" xr:uid="{46C5BFFB-8EBA-41F4-9084-036127EBCFD9}"/>
    <cellStyle name="Comma 3 4 2 2 13 3 3" xfId="36540" xr:uid="{998076FF-7440-4135-A697-598190FEC455}"/>
    <cellStyle name="Comma 3 4 2 2 13 3 4" xfId="25775" xr:uid="{BAEB39E3-DC5D-4351-80FA-A97A2305440A}"/>
    <cellStyle name="Comma 3 4 2 2 13 4" xfId="8965" xr:uid="{A0655FCA-5C05-4232-AC47-B1E75D65948A}"/>
    <cellStyle name="Comma 3 4 2 2 13 4 2" xfId="52556" xr:uid="{9911B57D-7C8E-4F60-9FA5-006654A4C571}"/>
    <cellStyle name="Comma 3 4 2 2 13 4 3" xfId="39166" xr:uid="{682BF366-0493-4BB3-AD74-59A7B305E941}"/>
    <cellStyle name="Comma 3 4 2 2 13 5" xfId="11591" xr:uid="{82AD5414-9FE3-4D9A-A1F8-DC4F7D5644A0}"/>
    <cellStyle name="Comma 3 4 2 2 13 5 2" xfId="55181" xr:uid="{252D5773-EC50-438B-8EE2-C6BF575084B9}"/>
    <cellStyle name="Comma 3 4 2 2 13 5 3" xfId="41791" xr:uid="{95C6BDBB-239A-4BC6-AA37-8057C9231D8B}"/>
    <cellStyle name="Comma 3 4 2 2 13 6" xfId="14744" xr:uid="{E2B598AC-3237-4096-9803-6A221096ED1D}"/>
    <cellStyle name="Comma 3 4 2 2 13 6 2" xfId="44417" xr:uid="{38AFDF3C-07BC-45EC-AD02-575E3A4D5DF1}"/>
    <cellStyle name="Comma 3 4 2 2 13 7" xfId="57807" xr:uid="{11FC1C76-5A23-4822-AD29-84E1AF297601}"/>
    <cellStyle name="Comma 3 4 2 2 13 8" xfId="60434" xr:uid="{1AAF579B-EF63-4EAA-A995-97DB3F49CD86}"/>
    <cellStyle name="Comma 3 4 2 2 13 9" xfId="31027" xr:uid="{DB69A0B5-8F57-4D9B-AC45-4D6C97447ECC}"/>
    <cellStyle name="Comma 3 4 2 2 14" xfId="1103" xr:uid="{A61C0BA5-0514-4067-A016-38B784CE6915}"/>
    <cellStyle name="Comma 3 4 2 2 14 10" xfId="20540" xr:uid="{0C797B36-61B7-4B09-B96E-E6B719CC8421}"/>
    <cellStyle name="Comma 3 4 2 2 14 2" xfId="6356" xr:uid="{4CA22D82-4482-4286-829F-4C5F61AB38B5}"/>
    <cellStyle name="Comma 3 4 2 2 14 2 2" xfId="17914" xr:uid="{076E5BD0-9FAA-49C5-A605-296A7BE99839}"/>
    <cellStyle name="Comma 3 4 2 2 14 2 2 2" xfId="47321" xr:uid="{0E603B3E-776B-40BC-A98E-8F1191D841F9}"/>
    <cellStyle name="Comma 3 4 2 2 14 2 2 3" xfId="28418" xr:uid="{2864AA36-0FBE-4020-AAB5-DC145E3F5AE4}"/>
    <cellStyle name="Comma 3 4 2 2 14 2 3" xfId="33931" xr:uid="{9A4368FB-03F2-44BB-9E44-6B65E0E784E9}"/>
    <cellStyle name="Comma 3 4 2 2 14 2 4" xfId="23166" xr:uid="{3C7FC4A5-F0A2-442D-80F3-ED6D9B3ED1D0}"/>
    <cellStyle name="Comma 3 4 2 2 14 3" xfId="3731" xr:uid="{92CC11A9-A245-4105-B5D7-F4AEAAC650F8}"/>
    <cellStyle name="Comma 3 4 2 2 14 3 2" xfId="49947" xr:uid="{6DF5EE6C-D680-4A26-BA84-6E6333AD17E9}"/>
    <cellStyle name="Comma 3 4 2 2 14 3 3" xfId="36557" xr:uid="{6B30B92F-0C1F-4DF2-A095-C4596AA8E659}"/>
    <cellStyle name="Comma 3 4 2 2 14 3 4" xfId="25792" xr:uid="{DAEA5085-D4C7-40BC-B78C-9E7D563EE15A}"/>
    <cellStyle name="Comma 3 4 2 2 14 4" xfId="8982" xr:uid="{DC0E69B1-7C4D-4111-AA08-313F70290CAB}"/>
    <cellStyle name="Comma 3 4 2 2 14 4 2" xfId="52573" xr:uid="{66E21AB7-F8DC-4CB5-8BD3-EE845D3F3A7D}"/>
    <cellStyle name="Comma 3 4 2 2 14 4 3" xfId="39183" xr:uid="{91B54290-EC44-4370-AAE9-E5DA86EA3D1F}"/>
    <cellStyle name="Comma 3 4 2 2 14 5" xfId="11608" xr:uid="{CE1CD676-45F4-4DCA-B4D6-0AA167F5DEEA}"/>
    <cellStyle name="Comma 3 4 2 2 14 5 2" xfId="55198" xr:uid="{C8109E24-3ACD-4AF0-B7DA-9DC9F87789DB}"/>
    <cellStyle name="Comma 3 4 2 2 14 5 3" xfId="41808" xr:uid="{2DC7C7E9-D824-49A3-BFDB-E872E4584C98}"/>
    <cellStyle name="Comma 3 4 2 2 14 6" xfId="14761" xr:uid="{1EEC79B5-5F4D-4C5F-A37D-AEE345934A67}"/>
    <cellStyle name="Comma 3 4 2 2 14 6 2" xfId="44434" xr:uid="{E09B2A8B-654B-43EC-AE42-820FC0047075}"/>
    <cellStyle name="Comma 3 4 2 2 14 7" xfId="57824" xr:uid="{39F64197-DFBD-412E-9F23-836E30596486}"/>
    <cellStyle name="Comma 3 4 2 2 14 8" xfId="60451" xr:uid="{49F051C0-93EC-4138-ABE4-165DFB630AC7}"/>
    <cellStyle name="Comma 3 4 2 2 14 9" xfId="31044" xr:uid="{8FA8A64D-F538-4AD7-BAB4-A27429186596}"/>
    <cellStyle name="Comma 3 4 2 2 15" xfId="1366" xr:uid="{1FCD7125-EBC6-485D-8458-A07DA40B08CC}"/>
    <cellStyle name="Comma 3 4 2 2 15 10" xfId="20802" xr:uid="{F48FDC77-7B7B-4D55-97AC-3F371EED2AF5}"/>
    <cellStyle name="Comma 3 4 2 2 15 2" xfId="6618" xr:uid="{026B75B2-56D3-418B-8461-BB43936D6F6F}"/>
    <cellStyle name="Comma 3 4 2 2 15 2 2" xfId="18176" xr:uid="{11F30E34-2536-4860-BF09-B9B0436454F4}"/>
    <cellStyle name="Comma 3 4 2 2 15 2 2 2" xfId="47583" xr:uid="{7BF8788D-1023-4ED3-93DB-33DBA842DAC5}"/>
    <cellStyle name="Comma 3 4 2 2 15 2 2 3" xfId="28680" xr:uid="{BC0633D0-5959-4E2E-8F74-95CA334388C4}"/>
    <cellStyle name="Comma 3 4 2 2 15 2 3" xfId="34193" xr:uid="{7091616E-997C-49D1-A377-C84D7648C9F0}"/>
    <cellStyle name="Comma 3 4 2 2 15 2 4" xfId="23428" xr:uid="{4CAA1A56-2DB9-41C1-B530-EC23F4BA6B58}"/>
    <cellStyle name="Comma 3 4 2 2 15 3" xfId="3993" xr:uid="{646C456D-396C-494B-BBBB-EF929513D1CF}"/>
    <cellStyle name="Comma 3 4 2 2 15 3 2" xfId="50209" xr:uid="{85935D56-DC5E-4025-9E66-AD459FFB0133}"/>
    <cellStyle name="Comma 3 4 2 2 15 3 3" xfId="36819" xr:uid="{3B8B2D70-B9E6-4989-B014-EF48AC7866D0}"/>
    <cellStyle name="Comma 3 4 2 2 15 3 4" xfId="26054" xr:uid="{BEF56140-F391-4EEF-AFF7-C6F798F46E35}"/>
    <cellStyle name="Comma 3 4 2 2 15 4" xfId="9244" xr:uid="{63E1AE23-0D6B-4F38-98FB-72DBBC50076E}"/>
    <cellStyle name="Comma 3 4 2 2 15 4 2" xfId="52835" xr:uid="{534E155A-FBF4-436D-B8FE-704CC2F75A00}"/>
    <cellStyle name="Comma 3 4 2 2 15 4 3" xfId="39445" xr:uid="{D782DA54-9C25-470D-8CF7-739A4A83A465}"/>
    <cellStyle name="Comma 3 4 2 2 15 5" xfId="11870" xr:uid="{C06F234C-E4EB-41F4-8EE4-B95CF756DA99}"/>
    <cellStyle name="Comma 3 4 2 2 15 5 2" xfId="55460" xr:uid="{A75D7C8F-7FA2-4A1D-AA70-AE0F48786F6D}"/>
    <cellStyle name="Comma 3 4 2 2 15 5 3" xfId="42070" xr:uid="{FB8BEAB2-4CA0-46D1-BEA3-C245140E73AF}"/>
    <cellStyle name="Comma 3 4 2 2 15 6" xfId="15023" xr:uid="{EC79A7F1-7D74-42A5-8A41-2CFB7ED35434}"/>
    <cellStyle name="Comma 3 4 2 2 15 6 2" xfId="44696" xr:uid="{0D60A5E6-0014-495A-A82E-B99462044591}"/>
    <cellStyle name="Comma 3 4 2 2 15 7" xfId="58086" xr:uid="{5D147A05-F395-4214-AF45-DF9D3382A0D4}"/>
    <cellStyle name="Comma 3 4 2 2 15 8" xfId="60713" xr:uid="{0388E7F6-30F6-4F1B-A79B-FD94E39008B4}"/>
    <cellStyle name="Comma 3 4 2 2 15 9" xfId="31306" xr:uid="{A9218C72-9C7D-4D1C-9727-FA7F3186ECF5}"/>
    <cellStyle name="Comma 3 4 2 2 16" xfId="2409" xr:uid="{C0A980AF-9BB0-4CC8-BF29-49D96EC8BE79}"/>
    <cellStyle name="Comma 3 4 2 2 16 10" xfId="21844" xr:uid="{67F09410-389F-45ED-8B6A-79A16DD30024}"/>
    <cellStyle name="Comma 3 4 2 2 16 2" xfId="7660" xr:uid="{F0F2E1DE-6B9E-45FB-96F8-D67FD9300EB7}"/>
    <cellStyle name="Comma 3 4 2 2 16 2 2" xfId="19218" xr:uid="{86F09CB9-D0D9-4C4F-A71C-CE161AA49457}"/>
    <cellStyle name="Comma 3 4 2 2 16 2 2 2" xfId="48625" xr:uid="{0F2C97BE-CAAE-4544-B711-CEFDE11B61B6}"/>
    <cellStyle name="Comma 3 4 2 2 16 2 2 3" xfId="29722" xr:uid="{01812FF2-D640-45D1-BEBE-D1C3BAD94344}"/>
    <cellStyle name="Comma 3 4 2 2 16 2 3" xfId="35235" xr:uid="{08696A4B-B231-41C7-AD22-9582B91497E5}"/>
    <cellStyle name="Comma 3 4 2 2 16 2 4" xfId="24470" xr:uid="{4E5AD979-ABCC-4282-8AED-8B2658BFD926}"/>
    <cellStyle name="Comma 3 4 2 2 16 3" xfId="5035" xr:uid="{61450387-7C03-47D7-8BF9-9B2CDAA4D378}"/>
    <cellStyle name="Comma 3 4 2 2 16 3 2" xfId="51251" xr:uid="{F61C3AF7-C99F-4CB4-8A01-FF8C07CF9FF3}"/>
    <cellStyle name="Comma 3 4 2 2 16 3 3" xfId="37861" xr:uid="{4CF7BBF9-5BEB-439D-A322-402028E4EAC2}"/>
    <cellStyle name="Comma 3 4 2 2 16 3 4" xfId="27096" xr:uid="{F231E337-8A03-462F-A59E-7C694A40D5CC}"/>
    <cellStyle name="Comma 3 4 2 2 16 4" xfId="10286" xr:uid="{4D8203A1-36DD-4C22-BD3D-91BBD8D68D26}"/>
    <cellStyle name="Comma 3 4 2 2 16 4 2" xfId="53877" xr:uid="{0C1E8C51-856F-4B3A-A74D-5BB0A9CC90E1}"/>
    <cellStyle name="Comma 3 4 2 2 16 4 3" xfId="40487" xr:uid="{83FDCAB9-F797-45FB-918D-8BC77628FD95}"/>
    <cellStyle name="Comma 3 4 2 2 16 5" xfId="12912" xr:uid="{FE6E22C6-EAD6-4704-96D8-B6F6C27BA90E}"/>
    <cellStyle name="Comma 3 4 2 2 16 5 2" xfId="56502" xr:uid="{34FB1F8E-33F7-476E-A93C-836657571F52}"/>
    <cellStyle name="Comma 3 4 2 2 16 5 3" xfId="43112" xr:uid="{3D281C2A-26E2-47AF-ABC3-6D83F9D3CEC0}"/>
    <cellStyle name="Comma 3 4 2 2 16 6" xfId="16065" xr:uid="{C9A7EC54-9527-4B6F-9A82-3C34AD8B9328}"/>
    <cellStyle name="Comma 3 4 2 2 16 6 2" xfId="45738" xr:uid="{DEAA972E-49DD-4347-9EA8-D816051D9794}"/>
    <cellStyle name="Comma 3 4 2 2 16 7" xfId="59128" xr:uid="{E36859B6-D29F-4FB6-B1D0-F0F159FB913F}"/>
    <cellStyle name="Comma 3 4 2 2 16 8" xfId="61755" xr:uid="{450AEFFA-C83E-4E3D-A196-786DD5E49101}"/>
    <cellStyle name="Comma 3 4 2 2 16 9" xfId="32348" xr:uid="{C17FBBCE-4505-4BD7-AF1F-5F752A355D8D}"/>
    <cellStyle name="Comma 3 4 2 2 17" xfId="5297" xr:uid="{27A34D77-5C3D-420D-8EA7-6DFCACDFE5EB}"/>
    <cellStyle name="Comma 3 4 2 2 17 2" xfId="16854" xr:uid="{482ABE1A-7074-4A88-8230-9784F65E6AA1}"/>
    <cellStyle name="Comma 3 4 2 2 17 2 2" xfId="46000" xr:uid="{F9DCD429-8AC3-4F69-9E18-AE99824DBD0A}"/>
    <cellStyle name="Comma 3 4 2 2 17 2 3" xfId="27358" xr:uid="{E34F2D6C-2B0E-4A3B-9F6C-28CC3B6325F7}"/>
    <cellStyle name="Comma 3 4 2 2 17 3" xfId="13701" xr:uid="{335AD61D-EB21-45FC-B73B-0BCDD2F45A84}"/>
    <cellStyle name="Comma 3 4 2 2 17 3 2" xfId="32610" xr:uid="{239E49C5-E226-47F1-9D4C-31805691118C}"/>
    <cellStyle name="Comma 3 4 2 2 17 4" xfId="22106" xr:uid="{91660718-C586-41EB-BEE4-08D433193A94}"/>
    <cellStyle name="Comma 3 4 2 2 18" xfId="2671" xr:uid="{5CB687FF-0D2B-45E4-9389-359AD4DBD569}"/>
    <cellStyle name="Comma 3 4 2 2 18 2" xfId="16327" xr:uid="{5D4E6212-B3A9-4A9E-9E0F-2FA881B793CA}"/>
    <cellStyle name="Comma 3 4 2 2 18 2 2" xfId="46262" xr:uid="{186A44B6-0C07-481C-99FC-71B5C22CEED7}"/>
    <cellStyle name="Comma 3 4 2 2 18 3" xfId="32872" xr:uid="{EC9227A7-AD08-49C4-8442-0FC2F7BD88E8}"/>
    <cellStyle name="Comma 3 4 2 2 18 4" xfId="24733" xr:uid="{88513AE4-FD45-462B-8FDA-B8F8D2F5DF76}"/>
    <cellStyle name="Comma 3 4 2 2 19" xfId="7922" xr:uid="{6AC7C6D6-0ABF-4DDC-90FA-EF3570C138C7}"/>
    <cellStyle name="Comma 3 4 2 2 19 2" xfId="48887" xr:uid="{A0C32633-1E6D-4334-B812-1DD500985243}"/>
    <cellStyle name="Comma 3 4 2 2 19 3" xfId="35497" xr:uid="{76889A9E-0144-44C9-8E64-4180AB40D867}"/>
    <cellStyle name="Comma 3 4 2 2 2" xfId="59" xr:uid="{00000000-0005-0000-0000-0000E9010000}"/>
    <cellStyle name="Comma 3 4 2 2 2 10" xfId="5313" xr:uid="{2F2BA95A-AE2C-4164-82F3-CAFCCA62A7D0}"/>
    <cellStyle name="Comma 3 4 2 2 2 10 2" xfId="16871" xr:uid="{70D3A568-B8B9-4277-8F41-F96DBCA759A3}"/>
    <cellStyle name="Comma 3 4 2 2 2 10 2 2" xfId="46017" xr:uid="{153D591E-541E-4E9B-BDA4-C67746B6643A}"/>
    <cellStyle name="Comma 3 4 2 2 2 10 2 3" xfId="27375" xr:uid="{3CEFD3A7-6F50-4815-8B6C-3C7F54D3CD00}"/>
    <cellStyle name="Comma 3 4 2 2 2 10 3" xfId="13718" xr:uid="{CA08BB28-888E-4008-B0F8-32AC5DE7858D}"/>
    <cellStyle name="Comma 3 4 2 2 2 10 3 2" xfId="32627" xr:uid="{67BD65E5-5F8A-4170-8492-BC737888CDF2}"/>
    <cellStyle name="Comma 3 4 2 2 2 10 4" xfId="22123" xr:uid="{712D10BF-0938-4FE5-BCAB-1F72F40F1F78}"/>
    <cellStyle name="Comma 3 4 2 2 2 11" xfId="2688" xr:uid="{844B7E2A-80A6-4BD2-8004-2CA6FECAC9F3}"/>
    <cellStyle name="Comma 3 4 2 2 2 11 2" xfId="16343" xr:uid="{ADCEF619-FE1B-4B81-B999-AEE8B8711341}"/>
    <cellStyle name="Comma 3 4 2 2 2 11 2 2" xfId="46278" xr:uid="{8C47BE5C-256A-4A34-A4E8-F92F25C4EFDB}"/>
    <cellStyle name="Comma 3 4 2 2 2 11 3" xfId="32888" xr:uid="{96784055-58D1-466C-8493-F0DEEC624511}"/>
    <cellStyle name="Comma 3 4 2 2 2 11 4" xfId="24749" xr:uid="{AD98316A-5DC7-42A4-AF91-29EF8599585D}"/>
    <cellStyle name="Comma 3 4 2 2 2 12" xfId="7939" xr:uid="{E1C92E5B-9F6A-4A37-A17E-AD26557D252A}"/>
    <cellStyle name="Comma 3 4 2 2 2 12 2" xfId="48904" xr:uid="{1816FF50-4CDA-4DD5-8491-B17669F4CA43}"/>
    <cellStyle name="Comma 3 4 2 2 2 12 3" xfId="35514" xr:uid="{09922587-E044-4913-8776-0F68DFD69FF3}"/>
    <cellStyle name="Comma 3 4 2 2 2 13" xfId="10565" xr:uid="{55CAD857-A9C5-4BC2-A0A3-FD177C2BC9AF}"/>
    <cellStyle name="Comma 3 4 2 2 2 13 2" xfId="51530" xr:uid="{AB24F825-6C72-486D-AF10-D276B9706076}"/>
    <cellStyle name="Comma 3 4 2 2 2 13 3" xfId="38140" xr:uid="{FDB3BD18-FCD4-42B4-BD0F-101C025FEC82}"/>
    <cellStyle name="Comma 3 4 2 2 2 14" xfId="13190" xr:uid="{088F0708-6404-4DF2-91FA-675B9B292A5E}"/>
    <cellStyle name="Comma 3 4 2 2 2 14 2" xfId="54155" xr:uid="{CF136A02-C4DE-400E-AB1C-15DCD2B0EBEE}"/>
    <cellStyle name="Comma 3 4 2 2 2 14 3" xfId="40765" xr:uid="{E3314160-D062-4A97-9CA2-C9276BBA8C28}"/>
    <cellStyle name="Comma 3 4 2 2 2 15" xfId="43391" xr:uid="{B132D601-F64D-459F-BEA6-42D32C063D16}"/>
    <cellStyle name="Comma 3 4 2 2 2 16" xfId="56781" xr:uid="{441CB21D-FA16-4359-BD4D-EA6D796F3DC0}"/>
    <cellStyle name="Comma 3 4 2 2 2 17" xfId="59408" xr:uid="{63EAE16E-28D1-4B21-905A-3133E9697A55}"/>
    <cellStyle name="Comma 3 4 2 2 2 18" xfId="30001" xr:uid="{41DFF583-2A8A-4B2B-A19E-86EC7D939BFF}"/>
    <cellStyle name="Comma 3 4 2 2 2 19" xfId="19497" xr:uid="{7495CD7B-8CB6-4D88-8050-FD4169D80F84}"/>
    <cellStyle name="Comma 3 4 2 2 2 2" xfId="165" xr:uid="{00000000-0005-0000-0000-0000EA010000}"/>
    <cellStyle name="Comma 3 4 2 2 2 2 10" xfId="8045" xr:uid="{BA5CE406-C052-4789-A777-92A7A240D0F9}"/>
    <cellStyle name="Comma 3 4 2 2 2 2 10 2" xfId="49010" xr:uid="{2CF78808-A90B-4839-AC20-0ED1CD63770A}"/>
    <cellStyle name="Comma 3 4 2 2 2 2 10 3" xfId="35620" xr:uid="{20967085-7C18-441B-AAB9-B73B294E68F5}"/>
    <cellStyle name="Comma 3 4 2 2 2 2 11" xfId="10671" xr:uid="{B4AECEF8-D16F-475E-9709-35AFCED9A993}"/>
    <cellStyle name="Comma 3 4 2 2 2 2 11 2" xfId="51636" xr:uid="{86AE2A57-B768-4DA1-AEDC-47C8D8C208D2}"/>
    <cellStyle name="Comma 3 4 2 2 2 2 11 3" xfId="38246" xr:uid="{93904B41-6911-4E0C-A89E-E6D8E7707B07}"/>
    <cellStyle name="Comma 3 4 2 2 2 2 12" xfId="13296" xr:uid="{1047F6FA-DFF1-4493-919B-A77957513ABA}"/>
    <cellStyle name="Comma 3 4 2 2 2 2 12 2" xfId="54261" xr:uid="{B072E2F4-71B8-47BA-BA75-E4515EB402BB}"/>
    <cellStyle name="Comma 3 4 2 2 2 2 12 3" xfId="40871" xr:uid="{57F29338-3353-42C5-BC06-49BD5A867327}"/>
    <cellStyle name="Comma 3 4 2 2 2 2 13" xfId="43497" xr:uid="{6C7BB7C1-A491-4302-B90C-53FDA7B1F0E5}"/>
    <cellStyle name="Comma 3 4 2 2 2 2 14" xfId="56887" xr:uid="{DFB7E524-FE48-4F13-BEDE-F868F2DF41F8}"/>
    <cellStyle name="Comma 3 4 2 2 2 2 15" xfId="59514" xr:uid="{EF58BEB5-170C-44CC-8B0C-0DD49B9C7F91}"/>
    <cellStyle name="Comma 3 4 2 2 2 2 16" xfId="30107" xr:uid="{CC00ADCA-9E3F-45BD-9855-AED3AB2492F5}"/>
    <cellStyle name="Comma 3 4 2 2 2 2 17" xfId="19603" xr:uid="{0E261FBB-468B-484F-9A1F-2D50C2DE8CCA}"/>
    <cellStyle name="Comma 3 4 2 2 2 2 2" xfId="426" xr:uid="{00000000-0005-0000-0000-0000EB010000}"/>
    <cellStyle name="Comma 3 4 2 2 2 2 2 10" xfId="30367" xr:uid="{80A56F01-180D-4ED4-AFEB-5715EE883E49}"/>
    <cellStyle name="Comma 3 4 2 2 2 2 2 11" xfId="19863" xr:uid="{3C1EA7A8-14F8-46CB-B31D-38FA9963FC72}"/>
    <cellStyle name="Comma 3 4 2 2 2 2 2 2" xfId="1749" xr:uid="{923EFC47-76B1-4BEC-B098-916E22A7FD0E}"/>
    <cellStyle name="Comma 3 4 2 2 2 2 2 2 10" xfId="21185" xr:uid="{C4FA97E0-81B3-44AB-B6BB-4B1C4B129A71}"/>
    <cellStyle name="Comma 3 4 2 2 2 2 2 2 2" xfId="7001" xr:uid="{FD109AC0-5BBD-4C6B-9BF2-DC22FB49FA69}"/>
    <cellStyle name="Comma 3 4 2 2 2 2 2 2 2 2" xfId="18559" xr:uid="{25D73271-68A0-4E70-9CE0-FBF4074D2760}"/>
    <cellStyle name="Comma 3 4 2 2 2 2 2 2 2 2 2" xfId="47966" xr:uid="{1F3657EE-2CA6-4085-A7B1-D78D5604E61C}"/>
    <cellStyle name="Comma 3 4 2 2 2 2 2 2 2 2 3" xfId="29063" xr:uid="{FC1F90A6-C2CD-42AD-8892-6BF6E78950DB}"/>
    <cellStyle name="Comma 3 4 2 2 2 2 2 2 2 3" xfId="34576" xr:uid="{73B608E4-871E-48A9-9415-4BC04FD392A5}"/>
    <cellStyle name="Comma 3 4 2 2 2 2 2 2 2 4" xfId="23811" xr:uid="{65CBC25E-BC17-4464-9E4D-E459EAFC7C50}"/>
    <cellStyle name="Comma 3 4 2 2 2 2 2 2 3" xfId="4376" xr:uid="{F9E3D2E0-085F-45DE-9C9C-31F398940E6D}"/>
    <cellStyle name="Comma 3 4 2 2 2 2 2 2 3 2" xfId="50592" xr:uid="{946A57BD-4EE7-44C7-9859-FB7793AF5611}"/>
    <cellStyle name="Comma 3 4 2 2 2 2 2 2 3 3" xfId="37202" xr:uid="{CF5518CF-22E9-4CA7-8E97-B338D307C3DF}"/>
    <cellStyle name="Comma 3 4 2 2 2 2 2 2 3 4" xfId="26437" xr:uid="{8639A053-B64E-4624-BE44-F2AC9D695AE0}"/>
    <cellStyle name="Comma 3 4 2 2 2 2 2 2 4" xfId="9627" xr:uid="{7627AAC7-3A54-458B-B35E-FCE2A3392E8A}"/>
    <cellStyle name="Comma 3 4 2 2 2 2 2 2 4 2" xfId="53218" xr:uid="{D2ECC43A-F020-4050-B4A7-35B5B8E11FC2}"/>
    <cellStyle name="Comma 3 4 2 2 2 2 2 2 4 3" xfId="39828" xr:uid="{C323AA25-3AB3-4897-A374-18E80DA3ADEA}"/>
    <cellStyle name="Comma 3 4 2 2 2 2 2 2 5" xfId="12253" xr:uid="{12172DFD-EEF9-4C5E-AF80-67959DD14C55}"/>
    <cellStyle name="Comma 3 4 2 2 2 2 2 2 5 2" xfId="55843" xr:uid="{A4ED4BC6-F3D4-4E8F-929F-4556FA8B0E78}"/>
    <cellStyle name="Comma 3 4 2 2 2 2 2 2 5 3" xfId="42453" xr:uid="{2553FA53-B7CC-42F6-9AB5-8CB7DA1CAE76}"/>
    <cellStyle name="Comma 3 4 2 2 2 2 2 2 6" xfId="15406" xr:uid="{60544F43-A986-4ECE-AF0B-3CF9B7665F8D}"/>
    <cellStyle name="Comma 3 4 2 2 2 2 2 2 6 2" xfId="45079" xr:uid="{B2953538-521D-43D3-B787-34C3E383DED6}"/>
    <cellStyle name="Comma 3 4 2 2 2 2 2 2 7" xfId="58469" xr:uid="{B966D592-59A5-45EA-A5EE-48F96BCA91ED}"/>
    <cellStyle name="Comma 3 4 2 2 2 2 2 2 8" xfId="61096" xr:uid="{5F71F5E4-452B-4957-B534-DB6B68AF6FF7}"/>
    <cellStyle name="Comma 3 4 2 2 2 2 2 2 9" xfId="31689" xr:uid="{34596839-44B6-4D35-A78C-3E38E2136537}"/>
    <cellStyle name="Comma 3 4 2 2 2 2 2 3" xfId="5679" xr:uid="{4EFCF934-5CEC-4D8B-A8FE-7D4D93A8BB39}"/>
    <cellStyle name="Comma 3 4 2 2 2 2 2 3 2" xfId="17237" xr:uid="{A573F607-C041-4A55-94C5-D4DCC2D20CD6}"/>
    <cellStyle name="Comma 3 4 2 2 2 2 2 3 2 2" xfId="46644" xr:uid="{AB3D4DA7-2E5E-448C-A9EE-7ABE095D789F}"/>
    <cellStyle name="Comma 3 4 2 2 2 2 2 3 2 3" xfId="27741" xr:uid="{95D6CD4C-5CE8-459C-AEE1-AAC00C77D379}"/>
    <cellStyle name="Comma 3 4 2 2 2 2 2 3 3" xfId="14084" xr:uid="{EC45D021-8462-4DB7-9919-7AE3F0C06BAB}"/>
    <cellStyle name="Comma 3 4 2 2 2 2 2 3 3 2" xfId="33254" xr:uid="{38380918-CDC3-42EF-8C3C-75A693247222}"/>
    <cellStyle name="Comma 3 4 2 2 2 2 2 3 4" xfId="22489" xr:uid="{774E3B08-ECC3-4215-B2FF-D9311C7E998E}"/>
    <cellStyle name="Comma 3 4 2 2 2 2 2 4" xfId="3054" xr:uid="{A5A07E89-EF67-4895-99AA-06B56BDD54B6}"/>
    <cellStyle name="Comma 3 4 2 2 2 2 2 4 2" xfId="16709" xr:uid="{EF3A237B-B572-4D91-A088-0D6B5C648583}"/>
    <cellStyle name="Comma 3 4 2 2 2 2 2 4 2 2" xfId="49270" xr:uid="{D5BA642B-D3A1-47D7-B479-9CAB73099F3F}"/>
    <cellStyle name="Comma 3 4 2 2 2 2 2 4 3" xfId="35880" xr:uid="{1BF36613-4F54-4879-A40A-1A41D8747B99}"/>
    <cellStyle name="Comma 3 4 2 2 2 2 2 4 4" xfId="25115" xr:uid="{10D99339-AC56-4117-ABAD-69D2E9EC3E76}"/>
    <cellStyle name="Comma 3 4 2 2 2 2 2 5" xfId="8305" xr:uid="{108F1F7E-19E5-4FF9-B123-780567A9C4A5}"/>
    <cellStyle name="Comma 3 4 2 2 2 2 2 5 2" xfId="51896" xr:uid="{E64FC949-E4DC-4FED-8E18-C7E1DDE12437}"/>
    <cellStyle name="Comma 3 4 2 2 2 2 2 5 3" xfId="38506" xr:uid="{AFD0D40A-2115-4D3F-BFBF-58C3835565ED}"/>
    <cellStyle name="Comma 3 4 2 2 2 2 2 6" xfId="10931" xr:uid="{7B159CB8-F720-458C-A7EF-974768EFDA81}"/>
    <cellStyle name="Comma 3 4 2 2 2 2 2 6 2" xfId="54521" xr:uid="{485CA99D-3F9D-451D-98E5-F77EFEBFB980}"/>
    <cellStyle name="Comma 3 4 2 2 2 2 2 6 3" xfId="41131" xr:uid="{A998A850-7E3F-4B62-9763-3E48EC63AE3A}"/>
    <cellStyle name="Comma 3 4 2 2 2 2 2 7" xfId="13556" xr:uid="{1AF08F2B-1EB1-4BD6-8860-1771067BB765}"/>
    <cellStyle name="Comma 3 4 2 2 2 2 2 7 2" xfId="43757" xr:uid="{B4B9B2CE-89DB-4174-B028-CCF1537AF4F9}"/>
    <cellStyle name="Comma 3 4 2 2 2 2 2 8" xfId="57147" xr:uid="{21689685-E940-4008-A2E6-73DA56698A8E}"/>
    <cellStyle name="Comma 3 4 2 2 2 2 2 9" xfId="59774" xr:uid="{B283ABC8-1304-4B26-8EBA-644DC118EE22}"/>
    <cellStyle name="Comma 3 4 2 2 2 2 3" xfId="686" xr:uid="{00000000-0005-0000-0000-0000EC010000}"/>
    <cellStyle name="Comma 3 4 2 2 2 2 3 10" xfId="30627" xr:uid="{19562FE2-B049-4598-A811-18307F1FE647}"/>
    <cellStyle name="Comma 3 4 2 2 2 2 3 11" xfId="20123" xr:uid="{742F3FA0-A034-4978-BB33-2957E8F30A67}"/>
    <cellStyle name="Comma 3 4 2 2 2 2 3 2" xfId="2009" xr:uid="{50DE15AD-E065-49F0-9040-0763C070BF6D}"/>
    <cellStyle name="Comma 3 4 2 2 2 2 3 2 10" xfId="21445" xr:uid="{3A932EA3-475D-4910-BC4D-6847117E0FE4}"/>
    <cellStyle name="Comma 3 4 2 2 2 2 3 2 2" xfId="7261" xr:uid="{B465B63F-7D08-46EC-B9F7-CF1A9BE2EE6D}"/>
    <cellStyle name="Comma 3 4 2 2 2 2 3 2 2 2" xfId="18819" xr:uid="{BC6937B5-337C-404C-9C75-02DB386C147F}"/>
    <cellStyle name="Comma 3 4 2 2 2 2 3 2 2 2 2" xfId="48226" xr:uid="{76444D0C-C66D-4186-A842-2E638B70E394}"/>
    <cellStyle name="Comma 3 4 2 2 2 2 3 2 2 2 3" xfId="29323" xr:uid="{921CFD30-C0D9-45F7-B158-46A64934EA44}"/>
    <cellStyle name="Comma 3 4 2 2 2 2 3 2 2 3" xfId="34836" xr:uid="{767D03DA-9B1E-464E-A3CC-E1D648EBC5E3}"/>
    <cellStyle name="Comma 3 4 2 2 2 2 3 2 2 4" xfId="24071" xr:uid="{4BA63D89-94AA-4CBB-8D02-EF529A9F8CEA}"/>
    <cellStyle name="Comma 3 4 2 2 2 2 3 2 3" xfId="4636" xr:uid="{2C9416FA-6C03-4819-BE8A-22BD0D9EB00A}"/>
    <cellStyle name="Comma 3 4 2 2 2 2 3 2 3 2" xfId="50852" xr:uid="{A00F36C1-B4FD-41FE-B849-ED80A5374F79}"/>
    <cellStyle name="Comma 3 4 2 2 2 2 3 2 3 3" xfId="37462" xr:uid="{E3A9ED99-7B1F-4B2F-B9C2-837D629E9BFB}"/>
    <cellStyle name="Comma 3 4 2 2 2 2 3 2 3 4" xfId="26697" xr:uid="{6FDB8942-1FBD-43B1-A91C-39577D1007B2}"/>
    <cellStyle name="Comma 3 4 2 2 2 2 3 2 4" xfId="9887" xr:uid="{53378DAC-35AF-4423-9BFB-BF8362839389}"/>
    <cellStyle name="Comma 3 4 2 2 2 2 3 2 4 2" xfId="53478" xr:uid="{5A0C91FA-ACB0-41E7-BD3D-30272CC080AD}"/>
    <cellStyle name="Comma 3 4 2 2 2 2 3 2 4 3" xfId="40088" xr:uid="{EEF0FFBE-4D73-4FDA-BBB7-71D19ACB180A}"/>
    <cellStyle name="Comma 3 4 2 2 2 2 3 2 5" xfId="12513" xr:uid="{837A37A3-015B-4753-91CA-15535D275E22}"/>
    <cellStyle name="Comma 3 4 2 2 2 2 3 2 5 2" xfId="56103" xr:uid="{7C965A47-CCD2-4344-A6EC-69905661CAF9}"/>
    <cellStyle name="Comma 3 4 2 2 2 2 3 2 5 3" xfId="42713" xr:uid="{D662BB13-0580-4832-9052-BEF232B8AE56}"/>
    <cellStyle name="Comma 3 4 2 2 2 2 3 2 6" xfId="15666" xr:uid="{5852B673-5B50-48AC-AAF1-37D99B07C3D3}"/>
    <cellStyle name="Comma 3 4 2 2 2 2 3 2 6 2" xfId="45339" xr:uid="{9FDDBED5-E95E-4601-AFC1-338FDC3C9549}"/>
    <cellStyle name="Comma 3 4 2 2 2 2 3 2 7" xfId="58729" xr:uid="{F16D5D59-DA96-4F7F-A15D-5DA0B4C56345}"/>
    <cellStyle name="Comma 3 4 2 2 2 2 3 2 8" xfId="61356" xr:uid="{412E2421-D54E-40BC-8FF2-1F6745B5F969}"/>
    <cellStyle name="Comma 3 4 2 2 2 2 3 2 9" xfId="31949" xr:uid="{4028964C-EB49-4D77-858B-375C744B706F}"/>
    <cellStyle name="Comma 3 4 2 2 2 2 3 3" xfId="5939" xr:uid="{DE823E77-AE6F-49AD-AE03-E432E04476ED}"/>
    <cellStyle name="Comma 3 4 2 2 2 2 3 3 2" xfId="17497" xr:uid="{E07023FD-0218-4F2C-A747-36BE30723531}"/>
    <cellStyle name="Comma 3 4 2 2 2 2 3 3 2 2" xfId="46904" xr:uid="{AA22A9D1-AEC9-46E1-ADE7-43537A703CC0}"/>
    <cellStyle name="Comma 3 4 2 2 2 2 3 3 2 3" xfId="28001" xr:uid="{5043AA5C-5C90-4960-8FC0-696A9345979B}"/>
    <cellStyle name="Comma 3 4 2 2 2 2 3 3 3" xfId="33514" xr:uid="{C7E5CFC6-9932-4F26-AE9B-ACD0DA2F5CEE}"/>
    <cellStyle name="Comma 3 4 2 2 2 2 3 3 4" xfId="22749" xr:uid="{7A484257-A778-4249-8696-49E1C5DDF7D4}"/>
    <cellStyle name="Comma 3 4 2 2 2 2 3 4" xfId="3314" xr:uid="{E4ED62DD-C1AD-4427-A6BF-151666E7B8E3}"/>
    <cellStyle name="Comma 3 4 2 2 2 2 3 4 2" xfId="49530" xr:uid="{2F24A28C-141B-4B84-9059-1CC05AED5902}"/>
    <cellStyle name="Comma 3 4 2 2 2 2 3 4 3" xfId="36140" xr:uid="{7680CBCB-2204-49E3-8CB7-9D3648BDE6BC}"/>
    <cellStyle name="Comma 3 4 2 2 2 2 3 4 4" xfId="25375" xr:uid="{2A15B886-68AF-4EDC-8277-D1CB467B30CC}"/>
    <cellStyle name="Comma 3 4 2 2 2 2 3 5" xfId="8565" xr:uid="{E7717322-0B30-4B18-90C6-E326F47769A6}"/>
    <cellStyle name="Comma 3 4 2 2 2 2 3 5 2" xfId="52156" xr:uid="{24283E94-AA2A-4985-A4FB-D8D5EB8AAD9F}"/>
    <cellStyle name="Comma 3 4 2 2 2 2 3 5 3" xfId="38766" xr:uid="{28B2BC12-F6C7-4756-916A-2B08D531C6CB}"/>
    <cellStyle name="Comma 3 4 2 2 2 2 3 6" xfId="11191" xr:uid="{08B58148-5B99-49D8-A658-70D44554C8F6}"/>
    <cellStyle name="Comma 3 4 2 2 2 2 3 6 2" xfId="54781" xr:uid="{75988038-380D-47CF-94A1-DFAE77E4A0C7}"/>
    <cellStyle name="Comma 3 4 2 2 2 2 3 6 3" xfId="41391" xr:uid="{CA5976AB-32AA-44C0-A372-E3B18B7875FD}"/>
    <cellStyle name="Comma 3 4 2 2 2 2 3 7" xfId="14344" xr:uid="{2FC2CBFA-A8BA-4813-84C8-3225C3E1F03D}"/>
    <cellStyle name="Comma 3 4 2 2 2 2 3 7 2" xfId="44017" xr:uid="{D8B876DA-7809-4CC9-92C1-7CFF837E4492}"/>
    <cellStyle name="Comma 3 4 2 2 2 2 3 8" xfId="57407" xr:uid="{0B5B3F4A-4569-448E-9D4E-6DA1DB40CC0E}"/>
    <cellStyle name="Comma 3 4 2 2 2 2 3 9" xfId="60034" xr:uid="{193DD832-8146-406A-98B1-55A5059B2A83}"/>
    <cellStyle name="Comma 3 4 2 2 2 2 4" xfId="946" xr:uid="{00000000-0005-0000-0000-0000ED010000}"/>
    <cellStyle name="Comma 3 4 2 2 2 2 4 10" xfId="30887" xr:uid="{8DA4401C-9A97-4001-891B-55FAF87A01E2}"/>
    <cellStyle name="Comma 3 4 2 2 2 2 4 11" xfId="20383" xr:uid="{3972B637-1B8D-4614-ADCA-5203E98FC4AF}"/>
    <cellStyle name="Comma 3 4 2 2 2 2 4 2" xfId="2269" xr:uid="{39B00BF9-CC09-4CCB-B4EB-9B8A5B02D210}"/>
    <cellStyle name="Comma 3 4 2 2 2 2 4 2 10" xfId="21705" xr:uid="{9E8F9326-630E-45B3-AC0A-EA3A9C001CFF}"/>
    <cellStyle name="Comma 3 4 2 2 2 2 4 2 2" xfId="7521" xr:uid="{B9E968F5-779C-4417-8997-883F24ECD687}"/>
    <cellStyle name="Comma 3 4 2 2 2 2 4 2 2 2" xfId="19079" xr:uid="{41B6E55A-5F89-4FE5-881B-2B86F3326850}"/>
    <cellStyle name="Comma 3 4 2 2 2 2 4 2 2 2 2" xfId="48486" xr:uid="{4B364ED6-7D7F-4F60-BF85-D36C7B88FB68}"/>
    <cellStyle name="Comma 3 4 2 2 2 2 4 2 2 2 3" xfId="29583" xr:uid="{590271D0-AA56-442B-926A-12A1DF2ED5F8}"/>
    <cellStyle name="Comma 3 4 2 2 2 2 4 2 2 3" xfId="35096" xr:uid="{944ACAE8-29B3-48DE-A478-63713CBB4B23}"/>
    <cellStyle name="Comma 3 4 2 2 2 2 4 2 2 4" xfId="24331" xr:uid="{DD67CAAF-DA83-4D78-8D28-AAFF29961504}"/>
    <cellStyle name="Comma 3 4 2 2 2 2 4 2 3" xfId="4896" xr:uid="{840F4B88-6AD0-4056-A5D2-B001B1143947}"/>
    <cellStyle name="Comma 3 4 2 2 2 2 4 2 3 2" xfId="51112" xr:uid="{A79F1814-B453-4302-BDD5-D39AEB594E7F}"/>
    <cellStyle name="Comma 3 4 2 2 2 2 4 2 3 3" xfId="37722" xr:uid="{A059480B-4641-47CF-8CDC-9A52F467B39A}"/>
    <cellStyle name="Comma 3 4 2 2 2 2 4 2 3 4" xfId="26957" xr:uid="{A97C6B2A-94C3-4660-88BC-EFD09A24D44A}"/>
    <cellStyle name="Comma 3 4 2 2 2 2 4 2 4" xfId="10147" xr:uid="{96B5422F-46AF-4415-B599-F8CA1E3A290C}"/>
    <cellStyle name="Comma 3 4 2 2 2 2 4 2 4 2" xfId="53738" xr:uid="{DD1D91E1-28AD-4F1E-85E4-70293000D9D3}"/>
    <cellStyle name="Comma 3 4 2 2 2 2 4 2 4 3" xfId="40348" xr:uid="{7E31B5CC-CB6A-4583-BBD1-0EC47E1AE64B}"/>
    <cellStyle name="Comma 3 4 2 2 2 2 4 2 5" xfId="12773" xr:uid="{7C616897-146A-47DF-9F69-952046EBB591}"/>
    <cellStyle name="Comma 3 4 2 2 2 2 4 2 5 2" xfId="56363" xr:uid="{92CEC0D8-D827-4395-AC6D-11FF5F305C9C}"/>
    <cellStyle name="Comma 3 4 2 2 2 2 4 2 5 3" xfId="42973" xr:uid="{F14B77DB-6FBB-4C4D-800A-EFC5BB8CF1A4}"/>
    <cellStyle name="Comma 3 4 2 2 2 2 4 2 6" xfId="15926" xr:uid="{27F0F695-708F-4411-B032-1A110A166884}"/>
    <cellStyle name="Comma 3 4 2 2 2 2 4 2 6 2" xfId="45599" xr:uid="{5E923153-1213-4037-8859-E79E518FF3A4}"/>
    <cellStyle name="Comma 3 4 2 2 2 2 4 2 7" xfId="58989" xr:uid="{CD3DAD26-DD01-4F36-B5A7-FC4D434CA929}"/>
    <cellStyle name="Comma 3 4 2 2 2 2 4 2 8" xfId="61616" xr:uid="{7EB2500D-3F69-4924-87C6-32DC97FB2E31}"/>
    <cellStyle name="Comma 3 4 2 2 2 2 4 2 9" xfId="32209" xr:uid="{338759D2-2393-4A4C-8D2A-2ECFAC26C80C}"/>
    <cellStyle name="Comma 3 4 2 2 2 2 4 3" xfId="6199" xr:uid="{2DE5AAE5-BED4-4249-92CD-D106F7AB5AE5}"/>
    <cellStyle name="Comma 3 4 2 2 2 2 4 3 2" xfId="17757" xr:uid="{45497768-DCD5-4685-838E-3A0019DFE351}"/>
    <cellStyle name="Comma 3 4 2 2 2 2 4 3 2 2" xfId="47164" xr:uid="{52051743-9BAA-4FDC-9FFF-592A03BF31D4}"/>
    <cellStyle name="Comma 3 4 2 2 2 2 4 3 2 3" xfId="28261" xr:uid="{4B496C49-C326-43EF-8245-5B70429DA154}"/>
    <cellStyle name="Comma 3 4 2 2 2 2 4 3 3" xfId="33774" xr:uid="{5E53834C-6BA9-445B-AF5B-501B1999EA05}"/>
    <cellStyle name="Comma 3 4 2 2 2 2 4 3 4" xfId="23009" xr:uid="{612E62DA-1880-4BE0-B9C0-6CE9F0F0F167}"/>
    <cellStyle name="Comma 3 4 2 2 2 2 4 4" xfId="3574" xr:uid="{06307BED-CF7E-4BD5-A776-FE27D0AE0E7A}"/>
    <cellStyle name="Comma 3 4 2 2 2 2 4 4 2" xfId="49790" xr:uid="{6EF152B0-140B-46B7-A340-C9F71E50C314}"/>
    <cellStyle name="Comma 3 4 2 2 2 2 4 4 3" xfId="36400" xr:uid="{D68171CA-FA30-4A5D-8DC0-8FDF8C84CAC5}"/>
    <cellStyle name="Comma 3 4 2 2 2 2 4 4 4" xfId="25635" xr:uid="{B495147C-6EFF-463A-B419-056AFF7D81F0}"/>
    <cellStyle name="Comma 3 4 2 2 2 2 4 5" xfId="8825" xr:uid="{9A11D800-5538-41AF-89A1-3CF0280381A1}"/>
    <cellStyle name="Comma 3 4 2 2 2 2 4 5 2" xfId="52416" xr:uid="{76A94C2A-7796-4D8A-9CBD-0B71C003BE63}"/>
    <cellStyle name="Comma 3 4 2 2 2 2 4 5 3" xfId="39026" xr:uid="{BC3575A5-D308-4394-9D1C-DE0143A14F81}"/>
    <cellStyle name="Comma 3 4 2 2 2 2 4 6" xfId="11451" xr:uid="{5C18B7F5-CC67-494F-AA68-5E648B44EE76}"/>
    <cellStyle name="Comma 3 4 2 2 2 2 4 6 2" xfId="55041" xr:uid="{C0B952CC-E24F-43FA-A14A-7CC9310EEB2A}"/>
    <cellStyle name="Comma 3 4 2 2 2 2 4 6 3" xfId="41651" xr:uid="{D3DAE28E-249D-4B07-A784-279EE25A0FEF}"/>
    <cellStyle name="Comma 3 4 2 2 2 2 4 7" xfId="14604" xr:uid="{01CD0085-A835-4075-B321-2AB36464724C}"/>
    <cellStyle name="Comma 3 4 2 2 2 2 4 7 2" xfId="44277" xr:uid="{5E2030F4-31B2-42FE-9DB1-BB1196CF4354}"/>
    <cellStyle name="Comma 3 4 2 2 2 2 4 8" xfId="57667" xr:uid="{E9CE30BC-F398-426A-8F81-B153F14FA1CA}"/>
    <cellStyle name="Comma 3 4 2 2 2 2 4 9" xfId="60294" xr:uid="{E9FCC924-4F4A-41BE-95E2-BC9F8EF17748}"/>
    <cellStyle name="Comma 3 4 2 2 2 2 5" xfId="1226" xr:uid="{E98A8F30-C3F3-4457-9CB0-66FE341ABA78}"/>
    <cellStyle name="Comma 3 4 2 2 2 2 5 10" xfId="20663" xr:uid="{5AC24C29-2970-4579-92A0-49D33CD569B9}"/>
    <cellStyle name="Comma 3 4 2 2 2 2 5 2" xfId="6479" xr:uid="{A22BEE06-4153-4111-AD04-0A718596EA71}"/>
    <cellStyle name="Comma 3 4 2 2 2 2 5 2 2" xfId="18037" xr:uid="{FA70727E-9D9D-499F-A979-279848403E40}"/>
    <cellStyle name="Comma 3 4 2 2 2 2 5 2 2 2" xfId="47444" xr:uid="{AF587E70-CFBC-4237-A16E-68F0DE33551F}"/>
    <cellStyle name="Comma 3 4 2 2 2 2 5 2 2 3" xfId="28541" xr:uid="{3F4D570D-21E5-44B0-8BB8-2F4BED545D71}"/>
    <cellStyle name="Comma 3 4 2 2 2 2 5 2 3" xfId="34054" xr:uid="{C948DA5F-ACC4-42D6-922B-2B24B3083BAD}"/>
    <cellStyle name="Comma 3 4 2 2 2 2 5 2 4" xfId="23289" xr:uid="{8F7459DA-B0C9-4D83-9D78-9E564333C262}"/>
    <cellStyle name="Comma 3 4 2 2 2 2 5 3" xfId="3854" xr:uid="{8414518D-FFCB-4DB6-A7CE-B9404764CC99}"/>
    <cellStyle name="Comma 3 4 2 2 2 2 5 3 2" xfId="50070" xr:uid="{B8602D98-C723-4EB3-894E-AE1576303D30}"/>
    <cellStyle name="Comma 3 4 2 2 2 2 5 3 3" xfId="36680" xr:uid="{6256FB7C-45CB-4761-8C5D-677CB5C28B98}"/>
    <cellStyle name="Comma 3 4 2 2 2 2 5 3 4" xfId="25915" xr:uid="{111FDFC6-AA62-4256-A389-4CDECB382859}"/>
    <cellStyle name="Comma 3 4 2 2 2 2 5 4" xfId="9105" xr:uid="{43EC2D65-4D11-4E22-94AB-75E9DD206DEA}"/>
    <cellStyle name="Comma 3 4 2 2 2 2 5 4 2" xfId="52696" xr:uid="{03D59C95-6A7C-4AB9-8B0B-7AC537018664}"/>
    <cellStyle name="Comma 3 4 2 2 2 2 5 4 3" xfId="39306" xr:uid="{CA92F0C6-4C65-41F1-B264-99E1E114A771}"/>
    <cellStyle name="Comma 3 4 2 2 2 2 5 5" xfId="11731" xr:uid="{76BF7ACE-C67E-427A-BE05-683996AE1FF6}"/>
    <cellStyle name="Comma 3 4 2 2 2 2 5 5 2" xfId="55321" xr:uid="{2892277F-53B2-461C-872E-FFEDE3E37D01}"/>
    <cellStyle name="Comma 3 4 2 2 2 2 5 5 3" xfId="41931" xr:uid="{51DDC181-7348-452C-B1F0-8EF676E88724}"/>
    <cellStyle name="Comma 3 4 2 2 2 2 5 6" xfId="14884" xr:uid="{D32DD194-CA4E-432B-80D6-D51AC14BBBD9}"/>
    <cellStyle name="Comma 3 4 2 2 2 2 5 6 2" xfId="44557" xr:uid="{5D68FE13-F9F7-42BB-9B53-5D2055C9CA37}"/>
    <cellStyle name="Comma 3 4 2 2 2 2 5 7" xfId="57947" xr:uid="{5DDCED3A-5CC9-463F-91CB-2FFF2F50792B}"/>
    <cellStyle name="Comma 3 4 2 2 2 2 5 8" xfId="60574" xr:uid="{5319DE79-5E21-48EB-A0D9-59DB8D6D3F25}"/>
    <cellStyle name="Comma 3 4 2 2 2 2 5 9" xfId="31167" xr:uid="{8C845A3D-9F73-456D-84F5-ECDC0A3B0EB2}"/>
    <cellStyle name="Comma 3 4 2 2 2 2 6" xfId="1489" xr:uid="{A3BB084C-EB96-422D-930F-B7C744A87DAB}"/>
    <cellStyle name="Comma 3 4 2 2 2 2 6 10" xfId="20925" xr:uid="{462C2347-4CBA-4AFA-A60E-EE86E0B839A4}"/>
    <cellStyle name="Comma 3 4 2 2 2 2 6 2" xfId="6741" xr:uid="{322CB0B6-FC9C-412C-B9F5-F28692C0FC97}"/>
    <cellStyle name="Comma 3 4 2 2 2 2 6 2 2" xfId="18299" xr:uid="{0426F0DC-6652-4EBF-A1A5-DBC8FC13F06D}"/>
    <cellStyle name="Comma 3 4 2 2 2 2 6 2 2 2" xfId="47706" xr:uid="{DFA22118-BE3F-4DA5-8C90-ADC0B8C8D299}"/>
    <cellStyle name="Comma 3 4 2 2 2 2 6 2 2 3" xfId="28803" xr:uid="{6EA4B90F-AF5E-47C1-AEBA-BA5D75F8A756}"/>
    <cellStyle name="Comma 3 4 2 2 2 2 6 2 3" xfId="34316" xr:uid="{B4058DC5-BE50-4AE4-B74B-08BE74BEC5F2}"/>
    <cellStyle name="Comma 3 4 2 2 2 2 6 2 4" xfId="23551" xr:uid="{5D8C02FB-350D-4AE5-AA78-A1CD911793F5}"/>
    <cellStyle name="Comma 3 4 2 2 2 2 6 3" xfId="4116" xr:uid="{E94EE277-77A9-4911-93D2-0396B0A6E64F}"/>
    <cellStyle name="Comma 3 4 2 2 2 2 6 3 2" xfId="50332" xr:uid="{CB9586E0-8D3A-490F-B2E9-4FF1257CA51A}"/>
    <cellStyle name="Comma 3 4 2 2 2 2 6 3 3" xfId="36942" xr:uid="{BE66D20D-0CE3-415B-A216-A389BC24AD02}"/>
    <cellStyle name="Comma 3 4 2 2 2 2 6 3 4" xfId="26177" xr:uid="{CF1147DD-DCF6-43A4-9A26-E860EC717D04}"/>
    <cellStyle name="Comma 3 4 2 2 2 2 6 4" xfId="9367" xr:uid="{63ADD130-884A-4E35-92C8-FBD686677F85}"/>
    <cellStyle name="Comma 3 4 2 2 2 2 6 4 2" xfId="52958" xr:uid="{22A08EE5-E76D-4F07-9569-961EEEE109F1}"/>
    <cellStyle name="Comma 3 4 2 2 2 2 6 4 3" xfId="39568" xr:uid="{C4D092FC-C074-458B-9173-B227A9E39031}"/>
    <cellStyle name="Comma 3 4 2 2 2 2 6 5" xfId="11993" xr:uid="{37AAD9F5-EB58-47D1-8029-062E3B742C8D}"/>
    <cellStyle name="Comma 3 4 2 2 2 2 6 5 2" xfId="55583" xr:uid="{A6A00E06-ECC3-4B62-9931-8C61652032D7}"/>
    <cellStyle name="Comma 3 4 2 2 2 2 6 5 3" xfId="42193" xr:uid="{26D4136D-2E3E-46E3-9583-A0CEAFB6FADF}"/>
    <cellStyle name="Comma 3 4 2 2 2 2 6 6" xfId="15146" xr:uid="{EAE169F7-65BD-4BC4-A990-D71EEF0DE3B4}"/>
    <cellStyle name="Comma 3 4 2 2 2 2 6 6 2" xfId="44819" xr:uid="{B8CD2844-CBA3-41D2-B127-CD1E697BA4C6}"/>
    <cellStyle name="Comma 3 4 2 2 2 2 6 7" xfId="58209" xr:uid="{37E7D4A9-C43D-445C-9508-B1CA09CC6F17}"/>
    <cellStyle name="Comma 3 4 2 2 2 2 6 8" xfId="60836" xr:uid="{65D8EBBF-1AA5-4811-8145-DD3CC105AB73}"/>
    <cellStyle name="Comma 3 4 2 2 2 2 6 9" xfId="31429" xr:uid="{0D7CE8F5-5757-4671-9EDF-8AC233164C20}"/>
    <cellStyle name="Comma 3 4 2 2 2 2 7" xfId="2532" xr:uid="{FC547035-CDD0-4945-AB47-6949740F666C}"/>
    <cellStyle name="Comma 3 4 2 2 2 2 7 10" xfId="21967" xr:uid="{B643E534-530E-4857-9938-77CB3F69D728}"/>
    <cellStyle name="Comma 3 4 2 2 2 2 7 2" xfId="7783" xr:uid="{EEF11B46-FDDA-4EF2-BA4A-4AD21FA20D7D}"/>
    <cellStyle name="Comma 3 4 2 2 2 2 7 2 2" xfId="19341" xr:uid="{21C70DB4-BA5D-4B81-B3AC-F980A90FA62B}"/>
    <cellStyle name="Comma 3 4 2 2 2 2 7 2 2 2" xfId="48748" xr:uid="{39CAEB82-B8CA-48C3-9841-A83897FDCE74}"/>
    <cellStyle name="Comma 3 4 2 2 2 2 7 2 2 3" xfId="29845" xr:uid="{7BE5B02E-8337-45DC-B81E-C99C6D0A4B57}"/>
    <cellStyle name="Comma 3 4 2 2 2 2 7 2 3" xfId="35358" xr:uid="{A350ACFB-F604-4EEE-BC4F-215ADCCC780E}"/>
    <cellStyle name="Comma 3 4 2 2 2 2 7 2 4" xfId="24593" xr:uid="{6A1D85A7-E87D-4451-9B11-A0728EAC2E76}"/>
    <cellStyle name="Comma 3 4 2 2 2 2 7 3" xfId="5158" xr:uid="{7DFA25AC-A03D-4B7C-816A-D6F1AB8CE06F}"/>
    <cellStyle name="Comma 3 4 2 2 2 2 7 3 2" xfId="51374" xr:uid="{E5557D45-F513-4AD6-ABE2-5BE762664A53}"/>
    <cellStyle name="Comma 3 4 2 2 2 2 7 3 3" xfId="37984" xr:uid="{2CB4E9DC-1975-4E47-A6DD-FABF5F0DC777}"/>
    <cellStyle name="Comma 3 4 2 2 2 2 7 3 4" xfId="27219" xr:uid="{AF3ADD90-7D6D-44B9-A5EB-9BEBE113305C}"/>
    <cellStyle name="Comma 3 4 2 2 2 2 7 4" xfId="10409" xr:uid="{0D0C900C-4CC9-4A95-97C6-EBC82CD6A570}"/>
    <cellStyle name="Comma 3 4 2 2 2 2 7 4 2" xfId="54000" xr:uid="{81E2D957-D09F-4A44-A590-38EE4D7E06D4}"/>
    <cellStyle name="Comma 3 4 2 2 2 2 7 4 3" xfId="40610" xr:uid="{3784EEDB-DDCF-47CB-A90D-2DB426F28EDA}"/>
    <cellStyle name="Comma 3 4 2 2 2 2 7 5" xfId="13035" xr:uid="{ABA583FE-FE44-4283-AD58-4A7415DA598F}"/>
    <cellStyle name="Comma 3 4 2 2 2 2 7 5 2" xfId="56625" xr:uid="{D2FF6D3A-437E-470D-9B09-9AC14C8EE3B9}"/>
    <cellStyle name="Comma 3 4 2 2 2 2 7 5 3" xfId="43235" xr:uid="{A91B95F0-21DB-407A-A360-40508D0AE577}"/>
    <cellStyle name="Comma 3 4 2 2 2 2 7 6" xfId="16188" xr:uid="{BAF5F71E-A5B4-47EB-B4C8-91E7ACD095B2}"/>
    <cellStyle name="Comma 3 4 2 2 2 2 7 6 2" xfId="45861" xr:uid="{7E2591A0-8D55-4087-B02D-9A3C2F1547EC}"/>
    <cellStyle name="Comma 3 4 2 2 2 2 7 7" xfId="59251" xr:uid="{BA498378-FF77-4BA0-A63B-76F475033FEC}"/>
    <cellStyle name="Comma 3 4 2 2 2 2 7 8" xfId="61878" xr:uid="{6F198E65-5A04-4316-95AF-6EE214411ACB}"/>
    <cellStyle name="Comma 3 4 2 2 2 2 7 9" xfId="32471" xr:uid="{3984F5D7-1E29-42B0-9095-F01ED99AF0BE}"/>
    <cellStyle name="Comma 3 4 2 2 2 2 8" xfId="5419" xr:uid="{5E395A37-1C47-4667-AEB9-E499848278E0}"/>
    <cellStyle name="Comma 3 4 2 2 2 2 8 2" xfId="16977" xr:uid="{42569000-F723-41B2-91AE-ED8477A34097}"/>
    <cellStyle name="Comma 3 4 2 2 2 2 8 2 2" xfId="46123" xr:uid="{63AF4332-FD39-45ED-8347-63D836779BC5}"/>
    <cellStyle name="Comma 3 4 2 2 2 2 8 2 3" xfId="27481" xr:uid="{29E7F4F8-EA68-44BB-9148-1DC753BCBF1E}"/>
    <cellStyle name="Comma 3 4 2 2 2 2 8 3" xfId="13824" xr:uid="{409891DA-2C69-4067-8E79-3821C3034D27}"/>
    <cellStyle name="Comma 3 4 2 2 2 2 8 3 2" xfId="32733" xr:uid="{9DCA47CA-09B2-4F9D-8FB8-5CBD18030E79}"/>
    <cellStyle name="Comma 3 4 2 2 2 2 8 4" xfId="22229" xr:uid="{1B629D1D-3682-4E32-BBDD-B120F2CD7F2F}"/>
    <cellStyle name="Comma 3 4 2 2 2 2 9" xfId="2794" xr:uid="{FB413A66-9896-44CA-87FA-8D92726D7976}"/>
    <cellStyle name="Comma 3 4 2 2 2 2 9 2" xfId="16449" xr:uid="{AF8A6840-578F-48EC-B9C9-AEBAA90F5C40}"/>
    <cellStyle name="Comma 3 4 2 2 2 2 9 2 2" xfId="46384" xr:uid="{48D32974-065C-474D-8FF5-2F6E11C6510E}"/>
    <cellStyle name="Comma 3 4 2 2 2 2 9 3" xfId="32994" xr:uid="{AF4FA7E6-2F18-44E4-9BF5-115F2ED15D0B}"/>
    <cellStyle name="Comma 3 4 2 2 2 2 9 4" xfId="24855" xr:uid="{F2CB21BD-6B97-4D7E-9551-E0E377451402}"/>
    <cellStyle name="Comma 3 4 2 2 2 3" xfId="197" xr:uid="{00000000-0005-0000-0000-0000EE010000}"/>
    <cellStyle name="Comma 3 4 2 2 2 3 10" xfId="8077" xr:uid="{3773A384-A53C-4163-8066-55798CA10967}"/>
    <cellStyle name="Comma 3 4 2 2 2 3 10 2" xfId="49042" xr:uid="{1D170251-C138-4D70-AF35-9DD6CAC11F47}"/>
    <cellStyle name="Comma 3 4 2 2 2 3 10 3" xfId="35652" xr:uid="{BCD7395A-DE1B-4846-9B98-D80AFD9F4364}"/>
    <cellStyle name="Comma 3 4 2 2 2 3 11" xfId="10703" xr:uid="{9CF5FCA0-DE44-4A73-8725-A7220BEB27AE}"/>
    <cellStyle name="Comma 3 4 2 2 2 3 11 2" xfId="51668" xr:uid="{9D589A5E-10BA-499F-A4D9-1A610FB6A12D}"/>
    <cellStyle name="Comma 3 4 2 2 2 3 11 3" xfId="38278" xr:uid="{8216ED53-939C-49D4-8B1C-ADEA93559AA3}"/>
    <cellStyle name="Comma 3 4 2 2 2 3 12" xfId="13328" xr:uid="{6FA992B6-1ABE-4BC8-8010-EFBF1D453A23}"/>
    <cellStyle name="Comma 3 4 2 2 2 3 12 2" xfId="54293" xr:uid="{D2531A40-E47B-49C7-ADDB-5A39F623699A}"/>
    <cellStyle name="Comma 3 4 2 2 2 3 12 3" xfId="40903" xr:uid="{10A95D66-C50F-4EDC-AB1D-5D027B04D3FD}"/>
    <cellStyle name="Comma 3 4 2 2 2 3 13" xfId="43529" xr:uid="{9EB17A92-BE4E-48F7-8EA7-587DC2D60B2A}"/>
    <cellStyle name="Comma 3 4 2 2 2 3 14" xfId="56919" xr:uid="{FDBF7B98-E723-4471-9866-8B8FA68A0053}"/>
    <cellStyle name="Comma 3 4 2 2 2 3 15" xfId="59546" xr:uid="{D278D163-AD92-45A8-842E-2BBCF8E9614E}"/>
    <cellStyle name="Comma 3 4 2 2 2 3 16" xfId="30139" xr:uid="{3FFF8581-3D72-4212-B274-9176F5BC3359}"/>
    <cellStyle name="Comma 3 4 2 2 2 3 17" xfId="19635" xr:uid="{2684629E-4775-4576-8882-965369E3736B}"/>
    <cellStyle name="Comma 3 4 2 2 2 3 2" xfId="458" xr:uid="{00000000-0005-0000-0000-0000EF010000}"/>
    <cellStyle name="Comma 3 4 2 2 2 3 2 10" xfId="30399" xr:uid="{E06E54F3-E566-415F-B7C6-31C10A3AB817}"/>
    <cellStyle name="Comma 3 4 2 2 2 3 2 11" xfId="19895" xr:uid="{8C9A17F4-A75D-4F4B-8CFB-B6A9ABF772D4}"/>
    <cellStyle name="Comma 3 4 2 2 2 3 2 2" xfId="1781" xr:uid="{2F119DF2-89AB-4FB3-9A19-A4112C4737E3}"/>
    <cellStyle name="Comma 3 4 2 2 2 3 2 2 10" xfId="21217" xr:uid="{F943A267-CD74-490B-B484-0AB787561A76}"/>
    <cellStyle name="Comma 3 4 2 2 2 3 2 2 2" xfId="7033" xr:uid="{CEAD568D-CFFD-482A-B9BC-A460E3980306}"/>
    <cellStyle name="Comma 3 4 2 2 2 3 2 2 2 2" xfId="18591" xr:uid="{4BF7A3F4-1533-4989-90D2-8900231B0FCF}"/>
    <cellStyle name="Comma 3 4 2 2 2 3 2 2 2 2 2" xfId="47998" xr:uid="{487CA6C7-401D-416F-8AE2-0B04A9BCED3F}"/>
    <cellStyle name="Comma 3 4 2 2 2 3 2 2 2 2 3" xfId="29095" xr:uid="{83FAD14F-E3CE-4929-980E-A42DD00E3172}"/>
    <cellStyle name="Comma 3 4 2 2 2 3 2 2 2 3" xfId="34608" xr:uid="{DB7C493F-61C8-4CD0-8D43-7A8FE9D4F0FF}"/>
    <cellStyle name="Comma 3 4 2 2 2 3 2 2 2 4" xfId="23843" xr:uid="{B77182BA-E9F9-48DC-9E25-D5582368D56F}"/>
    <cellStyle name="Comma 3 4 2 2 2 3 2 2 3" xfId="4408" xr:uid="{D01E9D33-020F-41B5-932F-99E7B262BB47}"/>
    <cellStyle name="Comma 3 4 2 2 2 3 2 2 3 2" xfId="50624" xr:uid="{EBE37B4B-8059-4847-B4BC-764DE1568CB8}"/>
    <cellStyle name="Comma 3 4 2 2 2 3 2 2 3 3" xfId="37234" xr:uid="{874C915E-2E06-498A-B16F-EB80D90BA020}"/>
    <cellStyle name="Comma 3 4 2 2 2 3 2 2 3 4" xfId="26469" xr:uid="{BA3BF6FB-03ED-4AF0-AD57-E3A9442C94C7}"/>
    <cellStyle name="Comma 3 4 2 2 2 3 2 2 4" xfId="9659" xr:uid="{603FAB4A-8926-4E94-BFD6-7DC3CF899140}"/>
    <cellStyle name="Comma 3 4 2 2 2 3 2 2 4 2" xfId="53250" xr:uid="{F4D39836-7108-4140-B7A3-5B6495852CDD}"/>
    <cellStyle name="Comma 3 4 2 2 2 3 2 2 4 3" xfId="39860" xr:uid="{108E9E22-8AB5-41BD-AF0F-06F0880A04E3}"/>
    <cellStyle name="Comma 3 4 2 2 2 3 2 2 5" xfId="12285" xr:uid="{BE0503B6-422B-4D96-BFD3-726925C53BE1}"/>
    <cellStyle name="Comma 3 4 2 2 2 3 2 2 5 2" xfId="55875" xr:uid="{A80B3F32-40FE-45C0-8C37-C0C1389D8009}"/>
    <cellStyle name="Comma 3 4 2 2 2 3 2 2 5 3" xfId="42485" xr:uid="{495894F5-93A0-451C-AA0F-4F87B5DA7AE1}"/>
    <cellStyle name="Comma 3 4 2 2 2 3 2 2 6" xfId="15438" xr:uid="{4B713495-F07B-4D3A-8D39-A20DF5D5756C}"/>
    <cellStyle name="Comma 3 4 2 2 2 3 2 2 6 2" xfId="45111" xr:uid="{4A9F9BBB-B8A7-46E1-A0A5-A1ED2AE3FE6D}"/>
    <cellStyle name="Comma 3 4 2 2 2 3 2 2 7" xfId="58501" xr:uid="{36E36CC4-F59F-459E-880B-74ADDB109BB0}"/>
    <cellStyle name="Comma 3 4 2 2 2 3 2 2 8" xfId="61128" xr:uid="{B56A121D-F9ED-4935-9AE0-AC31F43E74D5}"/>
    <cellStyle name="Comma 3 4 2 2 2 3 2 2 9" xfId="31721" xr:uid="{E6A3BAD8-A07F-4017-B1E0-9F2281F14C5C}"/>
    <cellStyle name="Comma 3 4 2 2 2 3 2 3" xfId="5711" xr:uid="{AC000F00-3014-4004-83BB-35848A96F082}"/>
    <cellStyle name="Comma 3 4 2 2 2 3 2 3 2" xfId="17269" xr:uid="{7CD2EB39-9B6A-4A3F-98BC-37E105BD600E}"/>
    <cellStyle name="Comma 3 4 2 2 2 3 2 3 2 2" xfId="46676" xr:uid="{13E27C57-4DA5-4E39-B739-3872622EF79E}"/>
    <cellStyle name="Comma 3 4 2 2 2 3 2 3 2 3" xfId="27773" xr:uid="{263EABB3-3E03-41B0-8A75-0F25684CB7B3}"/>
    <cellStyle name="Comma 3 4 2 2 2 3 2 3 3" xfId="14116" xr:uid="{6BE76978-20A6-4848-A286-6ABF5A2F3F76}"/>
    <cellStyle name="Comma 3 4 2 2 2 3 2 3 3 2" xfId="33286" xr:uid="{99409D2A-4796-4C2C-BF82-FD37C7D8688B}"/>
    <cellStyle name="Comma 3 4 2 2 2 3 2 3 4" xfId="22521" xr:uid="{FF43CCB7-BD49-4FDF-BB8E-88806F2E6135}"/>
    <cellStyle name="Comma 3 4 2 2 2 3 2 4" xfId="3086" xr:uid="{A1B16DE5-2FBD-4FC1-9D55-15C43AD29F34}"/>
    <cellStyle name="Comma 3 4 2 2 2 3 2 4 2" xfId="16741" xr:uid="{66D175A1-E5C2-42FB-BCD5-43363FE90B01}"/>
    <cellStyle name="Comma 3 4 2 2 2 3 2 4 2 2" xfId="49302" xr:uid="{81F741FF-5D7E-4673-97EB-AE6030873319}"/>
    <cellStyle name="Comma 3 4 2 2 2 3 2 4 3" xfId="35912" xr:uid="{6ECA4E7F-5658-4B1A-BB6D-BEDF8BE3FF79}"/>
    <cellStyle name="Comma 3 4 2 2 2 3 2 4 4" xfId="25147" xr:uid="{6A466AC7-102C-4C60-B20E-0B35565E722B}"/>
    <cellStyle name="Comma 3 4 2 2 2 3 2 5" xfId="8337" xr:uid="{6ED764BE-6115-492D-A868-3A833F1FDC64}"/>
    <cellStyle name="Comma 3 4 2 2 2 3 2 5 2" xfId="51928" xr:uid="{FE29C1FC-2CC4-49A7-A15C-51CAF0072A1A}"/>
    <cellStyle name="Comma 3 4 2 2 2 3 2 5 3" xfId="38538" xr:uid="{75587EC1-FA61-4A33-A792-D101D2FFDF16}"/>
    <cellStyle name="Comma 3 4 2 2 2 3 2 6" xfId="10963" xr:uid="{7610ED6F-A125-42C7-A255-E01837F1500B}"/>
    <cellStyle name="Comma 3 4 2 2 2 3 2 6 2" xfId="54553" xr:uid="{36573285-CD27-4D96-9D16-652666B1986D}"/>
    <cellStyle name="Comma 3 4 2 2 2 3 2 6 3" xfId="41163" xr:uid="{D2577D17-E34A-4A39-9BFF-BE290B036995}"/>
    <cellStyle name="Comma 3 4 2 2 2 3 2 7" xfId="13588" xr:uid="{A1DC0753-A1C2-43B0-A799-2361F0D07C69}"/>
    <cellStyle name="Comma 3 4 2 2 2 3 2 7 2" xfId="43789" xr:uid="{6EBF95DC-F8D7-4D8B-B72E-DD7AE138F7F1}"/>
    <cellStyle name="Comma 3 4 2 2 2 3 2 8" xfId="57179" xr:uid="{975BE56D-F486-4F72-A7A8-7CFEB33131C6}"/>
    <cellStyle name="Comma 3 4 2 2 2 3 2 9" xfId="59806" xr:uid="{E2D1AF6C-B237-49F5-BC70-C8763CE80BEC}"/>
    <cellStyle name="Comma 3 4 2 2 2 3 3" xfId="718" xr:uid="{00000000-0005-0000-0000-0000F0010000}"/>
    <cellStyle name="Comma 3 4 2 2 2 3 3 10" xfId="30659" xr:uid="{EEADF400-632D-454C-908B-7AEBD7C29948}"/>
    <cellStyle name="Comma 3 4 2 2 2 3 3 11" xfId="20155" xr:uid="{88A1319A-0174-480D-B0C9-9FD05D481AB6}"/>
    <cellStyle name="Comma 3 4 2 2 2 3 3 2" xfId="2041" xr:uid="{3F23DF6B-60E3-4392-99D9-35EB9E289DEA}"/>
    <cellStyle name="Comma 3 4 2 2 2 3 3 2 10" xfId="21477" xr:uid="{60DFEEF9-2089-4D81-9CD0-123055D4EB81}"/>
    <cellStyle name="Comma 3 4 2 2 2 3 3 2 2" xfId="7293" xr:uid="{871F5710-FD76-44CD-B8B2-A9586925DE8F}"/>
    <cellStyle name="Comma 3 4 2 2 2 3 3 2 2 2" xfId="18851" xr:uid="{A94674A0-74A4-48A1-8B3D-475A25FC8627}"/>
    <cellStyle name="Comma 3 4 2 2 2 3 3 2 2 2 2" xfId="48258" xr:uid="{F1FF954D-2B19-46C6-9D3D-CA1068930932}"/>
    <cellStyle name="Comma 3 4 2 2 2 3 3 2 2 2 3" xfId="29355" xr:uid="{E295FCFA-BA74-4C6E-8590-88BD8066DE7B}"/>
    <cellStyle name="Comma 3 4 2 2 2 3 3 2 2 3" xfId="34868" xr:uid="{D35CCC8D-E182-42CE-B155-457DD2FABE0B}"/>
    <cellStyle name="Comma 3 4 2 2 2 3 3 2 2 4" xfId="24103" xr:uid="{62EE8F64-75E9-474C-B5CF-1945B0407E4B}"/>
    <cellStyle name="Comma 3 4 2 2 2 3 3 2 3" xfId="4668" xr:uid="{BFE84925-93CE-4549-9D57-C25F1D220EEF}"/>
    <cellStyle name="Comma 3 4 2 2 2 3 3 2 3 2" xfId="50884" xr:uid="{FAF6F230-366F-4A10-8173-24D634D21C62}"/>
    <cellStyle name="Comma 3 4 2 2 2 3 3 2 3 3" xfId="37494" xr:uid="{8ED07EA7-ED30-448F-83DD-F8970D4715F4}"/>
    <cellStyle name="Comma 3 4 2 2 2 3 3 2 3 4" xfId="26729" xr:uid="{8F7F0C82-D28B-456E-885B-A6B78EC6E0BE}"/>
    <cellStyle name="Comma 3 4 2 2 2 3 3 2 4" xfId="9919" xr:uid="{C4AAE43D-52AE-40AF-973F-5226BA11D591}"/>
    <cellStyle name="Comma 3 4 2 2 2 3 3 2 4 2" xfId="53510" xr:uid="{E8B5D37B-3BD3-4689-8AE0-5F8404B738DE}"/>
    <cellStyle name="Comma 3 4 2 2 2 3 3 2 4 3" xfId="40120" xr:uid="{664FE183-EAFF-4136-B4AD-D6A8B76A29D1}"/>
    <cellStyle name="Comma 3 4 2 2 2 3 3 2 5" xfId="12545" xr:uid="{B17C087E-1044-4BB8-A1FC-FCD0EC7BAF5A}"/>
    <cellStyle name="Comma 3 4 2 2 2 3 3 2 5 2" xfId="56135" xr:uid="{86F78A2A-34ED-421A-9808-90F8C29E14E9}"/>
    <cellStyle name="Comma 3 4 2 2 2 3 3 2 5 3" xfId="42745" xr:uid="{457E3BDF-7D91-4150-AECB-1B02715FDB48}"/>
    <cellStyle name="Comma 3 4 2 2 2 3 3 2 6" xfId="15698" xr:uid="{3515F9E1-838D-4E2C-8C19-27A222CC673A}"/>
    <cellStyle name="Comma 3 4 2 2 2 3 3 2 6 2" xfId="45371" xr:uid="{CE12A601-59C1-4662-8372-881E25796790}"/>
    <cellStyle name="Comma 3 4 2 2 2 3 3 2 7" xfId="58761" xr:uid="{88C5BF0D-A411-4AFD-AB7A-E0D800A4B9FF}"/>
    <cellStyle name="Comma 3 4 2 2 2 3 3 2 8" xfId="61388" xr:uid="{24798C55-21FF-43DF-8FCF-8768A8341AB5}"/>
    <cellStyle name="Comma 3 4 2 2 2 3 3 2 9" xfId="31981" xr:uid="{53B2774C-53F8-437C-831E-7D969E398520}"/>
    <cellStyle name="Comma 3 4 2 2 2 3 3 3" xfId="5971" xr:uid="{7D86C82D-6C59-4D74-B479-2E10066FEA7A}"/>
    <cellStyle name="Comma 3 4 2 2 2 3 3 3 2" xfId="17529" xr:uid="{DD0D00F1-2284-4EEA-8CCC-8BE47E98B657}"/>
    <cellStyle name="Comma 3 4 2 2 2 3 3 3 2 2" xfId="46936" xr:uid="{55EF819B-E165-466D-9ACA-9EAD9EE04B83}"/>
    <cellStyle name="Comma 3 4 2 2 2 3 3 3 2 3" xfId="28033" xr:uid="{C2B679F8-A62F-4993-869A-FD46863A014C}"/>
    <cellStyle name="Comma 3 4 2 2 2 3 3 3 3" xfId="33546" xr:uid="{D993F87B-AF31-4D92-B4DB-422039823BE8}"/>
    <cellStyle name="Comma 3 4 2 2 2 3 3 3 4" xfId="22781" xr:uid="{10A84783-4E9A-47B1-8EB3-2F52D79BDBAE}"/>
    <cellStyle name="Comma 3 4 2 2 2 3 3 4" xfId="3346" xr:uid="{DC459CAC-FCA6-45B2-9AB3-092FD0CBAEAE}"/>
    <cellStyle name="Comma 3 4 2 2 2 3 3 4 2" xfId="49562" xr:uid="{5A3845DD-E3F1-4044-8591-CDB00331E345}"/>
    <cellStyle name="Comma 3 4 2 2 2 3 3 4 3" xfId="36172" xr:uid="{635F08A2-724C-413D-A549-262A0F568F4A}"/>
    <cellStyle name="Comma 3 4 2 2 2 3 3 4 4" xfId="25407" xr:uid="{2658360F-E69B-4738-BF8C-94C78E3CB9D5}"/>
    <cellStyle name="Comma 3 4 2 2 2 3 3 5" xfId="8597" xr:uid="{12D61659-D902-40C2-ACD9-C808F38D5239}"/>
    <cellStyle name="Comma 3 4 2 2 2 3 3 5 2" xfId="52188" xr:uid="{331BC224-B6DE-4138-B9EB-00CF715E252A}"/>
    <cellStyle name="Comma 3 4 2 2 2 3 3 5 3" xfId="38798" xr:uid="{E1640C1C-1A22-4CD0-9758-8CBBAB0C4452}"/>
    <cellStyle name="Comma 3 4 2 2 2 3 3 6" xfId="11223" xr:uid="{914E1C43-2F07-4187-828B-D450D2D235BF}"/>
    <cellStyle name="Comma 3 4 2 2 2 3 3 6 2" xfId="54813" xr:uid="{AF0C7262-7739-45EE-AA01-F962AC85CF18}"/>
    <cellStyle name="Comma 3 4 2 2 2 3 3 6 3" xfId="41423" xr:uid="{BC50FA84-18EC-49B4-8EAD-61BB3855A0EF}"/>
    <cellStyle name="Comma 3 4 2 2 2 3 3 7" xfId="14376" xr:uid="{8A9EEE37-B30D-4E89-A47E-AD308F8CFB0D}"/>
    <cellStyle name="Comma 3 4 2 2 2 3 3 7 2" xfId="44049" xr:uid="{16EA6D35-60A1-4544-B384-DC6037A48BA3}"/>
    <cellStyle name="Comma 3 4 2 2 2 3 3 8" xfId="57439" xr:uid="{D1EA54AB-8D6A-45AD-9204-7152129EA368}"/>
    <cellStyle name="Comma 3 4 2 2 2 3 3 9" xfId="60066" xr:uid="{6A863BEE-490E-4C79-938F-EA7635C809F0}"/>
    <cellStyle name="Comma 3 4 2 2 2 3 4" xfId="978" xr:uid="{00000000-0005-0000-0000-0000F1010000}"/>
    <cellStyle name="Comma 3 4 2 2 2 3 4 10" xfId="30919" xr:uid="{707E3DA6-4048-4578-B1A2-FAC8DC67B1D7}"/>
    <cellStyle name="Comma 3 4 2 2 2 3 4 11" xfId="20415" xr:uid="{EBC61264-18EB-43E0-8ED8-4FB11DE1D8BB}"/>
    <cellStyle name="Comma 3 4 2 2 2 3 4 2" xfId="2301" xr:uid="{63D4176D-8BCD-430C-B68A-5C24908FC75A}"/>
    <cellStyle name="Comma 3 4 2 2 2 3 4 2 10" xfId="21737" xr:uid="{58F3A513-1E23-4AC5-AA53-16FC481A4053}"/>
    <cellStyle name="Comma 3 4 2 2 2 3 4 2 2" xfId="7553" xr:uid="{EE023A83-33B3-40B7-978B-1358445E8DF7}"/>
    <cellStyle name="Comma 3 4 2 2 2 3 4 2 2 2" xfId="19111" xr:uid="{6FEF3E94-544C-47F2-8429-BB9027DCF8A4}"/>
    <cellStyle name="Comma 3 4 2 2 2 3 4 2 2 2 2" xfId="48518" xr:uid="{7F9BE415-4AE1-4F7C-B405-705A788A0ED3}"/>
    <cellStyle name="Comma 3 4 2 2 2 3 4 2 2 2 3" xfId="29615" xr:uid="{5AC8D09F-4B3F-4514-A2DD-60E866F468A1}"/>
    <cellStyle name="Comma 3 4 2 2 2 3 4 2 2 3" xfId="35128" xr:uid="{4CF606E7-68E2-4632-8EFF-776AA995A12A}"/>
    <cellStyle name="Comma 3 4 2 2 2 3 4 2 2 4" xfId="24363" xr:uid="{502CB217-EEE1-4564-B3A5-6A1BEB69522E}"/>
    <cellStyle name="Comma 3 4 2 2 2 3 4 2 3" xfId="4928" xr:uid="{CABE38D0-2223-4A22-8236-F9F968A6E399}"/>
    <cellStyle name="Comma 3 4 2 2 2 3 4 2 3 2" xfId="51144" xr:uid="{009AC33C-49BC-4BCE-A205-FDE4F077677F}"/>
    <cellStyle name="Comma 3 4 2 2 2 3 4 2 3 3" xfId="37754" xr:uid="{FADAD4A9-1074-4663-8E19-5F34160401C7}"/>
    <cellStyle name="Comma 3 4 2 2 2 3 4 2 3 4" xfId="26989" xr:uid="{40B9F530-F436-4EF9-A6B9-636C7DAF76BC}"/>
    <cellStyle name="Comma 3 4 2 2 2 3 4 2 4" xfId="10179" xr:uid="{0924E08C-3896-429B-AC16-237549FDDFD5}"/>
    <cellStyle name="Comma 3 4 2 2 2 3 4 2 4 2" xfId="53770" xr:uid="{3E2F3FF6-243B-4590-9B01-BFF7C58EC120}"/>
    <cellStyle name="Comma 3 4 2 2 2 3 4 2 4 3" xfId="40380" xr:uid="{DD185DAB-5506-4C97-85E8-F1D408518D99}"/>
    <cellStyle name="Comma 3 4 2 2 2 3 4 2 5" xfId="12805" xr:uid="{00EB900A-361F-4824-8DCE-4629732012D3}"/>
    <cellStyle name="Comma 3 4 2 2 2 3 4 2 5 2" xfId="56395" xr:uid="{0464F97E-3CE5-4055-A706-C6A802063C97}"/>
    <cellStyle name="Comma 3 4 2 2 2 3 4 2 5 3" xfId="43005" xr:uid="{0F22284B-5E11-4D00-A950-87F1006AA741}"/>
    <cellStyle name="Comma 3 4 2 2 2 3 4 2 6" xfId="15958" xr:uid="{4FBDC62D-10AB-4599-BD73-9E32B3034424}"/>
    <cellStyle name="Comma 3 4 2 2 2 3 4 2 6 2" xfId="45631" xr:uid="{7994D441-CA6F-4197-94E6-6191307CBFAC}"/>
    <cellStyle name="Comma 3 4 2 2 2 3 4 2 7" xfId="59021" xr:uid="{826D8BE5-678F-400F-BEB3-18F322E59222}"/>
    <cellStyle name="Comma 3 4 2 2 2 3 4 2 8" xfId="61648" xr:uid="{098A63EF-0DD6-40C7-9590-8F3C97388477}"/>
    <cellStyle name="Comma 3 4 2 2 2 3 4 2 9" xfId="32241" xr:uid="{64AEFD10-6EC6-46A0-B279-C0D56D87B7F2}"/>
    <cellStyle name="Comma 3 4 2 2 2 3 4 3" xfId="6231" xr:uid="{7EBFC60F-FB9F-4CD0-BC05-86AA26D043D8}"/>
    <cellStyle name="Comma 3 4 2 2 2 3 4 3 2" xfId="17789" xr:uid="{67E51793-D12C-403D-8466-7FEF96113270}"/>
    <cellStyle name="Comma 3 4 2 2 2 3 4 3 2 2" xfId="47196" xr:uid="{30861387-25EA-4929-A6B8-C4B2441804EC}"/>
    <cellStyle name="Comma 3 4 2 2 2 3 4 3 2 3" xfId="28293" xr:uid="{1982B0B6-4DB1-4BA3-A208-F089D4C0E07A}"/>
    <cellStyle name="Comma 3 4 2 2 2 3 4 3 3" xfId="33806" xr:uid="{731680B3-E943-4189-96A6-9D1E1B333F34}"/>
    <cellStyle name="Comma 3 4 2 2 2 3 4 3 4" xfId="23041" xr:uid="{8DA1404C-1123-4B60-87D1-E55C6043CCCE}"/>
    <cellStyle name="Comma 3 4 2 2 2 3 4 4" xfId="3606" xr:uid="{2A9C707E-2E7C-43AF-80E8-784E6CF45956}"/>
    <cellStyle name="Comma 3 4 2 2 2 3 4 4 2" xfId="49822" xr:uid="{4368EAE4-849B-4FB7-A73C-F27176C92A0C}"/>
    <cellStyle name="Comma 3 4 2 2 2 3 4 4 3" xfId="36432" xr:uid="{730116E3-8EAB-43DC-B411-C08E0D7BDF65}"/>
    <cellStyle name="Comma 3 4 2 2 2 3 4 4 4" xfId="25667" xr:uid="{65E7690C-CC80-48CE-8BA4-3EC9E9626A65}"/>
    <cellStyle name="Comma 3 4 2 2 2 3 4 5" xfId="8857" xr:uid="{321052EE-7DD9-401E-8CAC-73AE9E3AD1AB}"/>
    <cellStyle name="Comma 3 4 2 2 2 3 4 5 2" xfId="52448" xr:uid="{1264D104-B607-4AE2-9D59-4EA8AB5EF797}"/>
    <cellStyle name="Comma 3 4 2 2 2 3 4 5 3" xfId="39058" xr:uid="{737DD11E-3ACE-4010-8A26-EA460BEBA413}"/>
    <cellStyle name="Comma 3 4 2 2 2 3 4 6" xfId="11483" xr:uid="{4B905BB5-5103-4629-B686-D5843F4BEF4E}"/>
    <cellStyle name="Comma 3 4 2 2 2 3 4 6 2" xfId="55073" xr:uid="{4B5FCDFA-AE2A-4F43-9307-92A779042703}"/>
    <cellStyle name="Comma 3 4 2 2 2 3 4 6 3" xfId="41683" xr:uid="{26AA4C81-170B-4829-925F-7CE71C70D994}"/>
    <cellStyle name="Comma 3 4 2 2 2 3 4 7" xfId="14636" xr:uid="{48C5F364-85B7-472B-88CA-D3A4E5B93E04}"/>
    <cellStyle name="Comma 3 4 2 2 2 3 4 7 2" xfId="44309" xr:uid="{CA91CFB1-8C80-45E2-9E7F-56F7C283B51A}"/>
    <cellStyle name="Comma 3 4 2 2 2 3 4 8" xfId="57699" xr:uid="{AD6C259A-081E-4438-AA37-ECA60E078C66}"/>
    <cellStyle name="Comma 3 4 2 2 2 3 4 9" xfId="60326" xr:uid="{132AB421-B07D-41CE-BAE4-807B04D0456A}"/>
    <cellStyle name="Comma 3 4 2 2 2 3 5" xfId="1258" xr:uid="{A37DAF34-5507-4C0F-B557-957D0F4ACE5D}"/>
    <cellStyle name="Comma 3 4 2 2 2 3 5 10" xfId="20695" xr:uid="{A5DDEF3B-AD2A-495D-969F-0E105F094973}"/>
    <cellStyle name="Comma 3 4 2 2 2 3 5 2" xfId="6511" xr:uid="{54F72D03-F1C9-476C-BDA4-AF72320DE820}"/>
    <cellStyle name="Comma 3 4 2 2 2 3 5 2 2" xfId="18069" xr:uid="{B30F432E-CF6B-42CB-B164-86D8C63CCEB3}"/>
    <cellStyle name="Comma 3 4 2 2 2 3 5 2 2 2" xfId="47476" xr:uid="{3A358AA2-0411-421A-A929-063BFA4ADEC5}"/>
    <cellStyle name="Comma 3 4 2 2 2 3 5 2 2 3" xfId="28573" xr:uid="{A79D25BF-5598-4100-8F9C-41DE540E589A}"/>
    <cellStyle name="Comma 3 4 2 2 2 3 5 2 3" xfId="34086" xr:uid="{8AE59B87-F986-479C-BEC7-E4116C8EF835}"/>
    <cellStyle name="Comma 3 4 2 2 2 3 5 2 4" xfId="23321" xr:uid="{82135C7A-922A-429C-9507-9C75B0198C57}"/>
    <cellStyle name="Comma 3 4 2 2 2 3 5 3" xfId="3886" xr:uid="{6063283E-18C6-46C4-AEAF-0120E437D231}"/>
    <cellStyle name="Comma 3 4 2 2 2 3 5 3 2" xfId="50102" xr:uid="{0D6028EB-7E74-4987-AAA0-0821087F0C8B}"/>
    <cellStyle name="Comma 3 4 2 2 2 3 5 3 3" xfId="36712" xr:uid="{3406BD14-D2D9-4430-AEA7-C1DDB1912C8A}"/>
    <cellStyle name="Comma 3 4 2 2 2 3 5 3 4" xfId="25947" xr:uid="{1996F142-C181-4893-BD37-C3228E2328C6}"/>
    <cellStyle name="Comma 3 4 2 2 2 3 5 4" xfId="9137" xr:uid="{2B1D13A1-1B2B-42B7-A359-A753337D4CF6}"/>
    <cellStyle name="Comma 3 4 2 2 2 3 5 4 2" xfId="52728" xr:uid="{266965E6-2990-4856-B9C4-41BED8C57B80}"/>
    <cellStyle name="Comma 3 4 2 2 2 3 5 4 3" xfId="39338" xr:uid="{97B9F2D0-F13E-49FF-A30C-DD097F38A3F5}"/>
    <cellStyle name="Comma 3 4 2 2 2 3 5 5" xfId="11763" xr:uid="{C673A771-8537-41F5-BFC4-13E0DB447FEA}"/>
    <cellStyle name="Comma 3 4 2 2 2 3 5 5 2" xfId="55353" xr:uid="{54A9DB8A-EACC-461D-9929-E9C8D941B057}"/>
    <cellStyle name="Comma 3 4 2 2 2 3 5 5 3" xfId="41963" xr:uid="{96153C58-9F08-4100-B763-048195AD4363}"/>
    <cellStyle name="Comma 3 4 2 2 2 3 5 6" xfId="14916" xr:uid="{6C4DEC16-3C6A-40A2-B46C-CD569F808046}"/>
    <cellStyle name="Comma 3 4 2 2 2 3 5 6 2" xfId="44589" xr:uid="{0FC67018-1137-4156-9F23-710A60B416EE}"/>
    <cellStyle name="Comma 3 4 2 2 2 3 5 7" xfId="57979" xr:uid="{E043F830-A0D6-43D6-87EE-DC3E07A6BF8B}"/>
    <cellStyle name="Comma 3 4 2 2 2 3 5 8" xfId="60606" xr:uid="{337965BC-D575-4318-9C87-4343F0903B8D}"/>
    <cellStyle name="Comma 3 4 2 2 2 3 5 9" xfId="31199" xr:uid="{6ABC011C-E380-4074-A03E-0670809E82C7}"/>
    <cellStyle name="Comma 3 4 2 2 2 3 6" xfId="1521" xr:uid="{D03748B9-7C28-439A-BEE4-7122CBCC97D0}"/>
    <cellStyle name="Comma 3 4 2 2 2 3 6 10" xfId="20957" xr:uid="{862778A6-1492-4E8A-A86B-496EF074FC89}"/>
    <cellStyle name="Comma 3 4 2 2 2 3 6 2" xfId="6773" xr:uid="{30FBB03F-1995-4476-A91F-8831DC49D0D7}"/>
    <cellStyle name="Comma 3 4 2 2 2 3 6 2 2" xfId="18331" xr:uid="{69B6A45D-DE90-4F03-8288-729643899F9D}"/>
    <cellStyle name="Comma 3 4 2 2 2 3 6 2 2 2" xfId="47738" xr:uid="{7287E17B-2FA2-414D-9E39-AE39BDEBC3DB}"/>
    <cellStyle name="Comma 3 4 2 2 2 3 6 2 2 3" xfId="28835" xr:uid="{1D7A19B5-3D9A-4D86-9EEF-BF4410B1695F}"/>
    <cellStyle name="Comma 3 4 2 2 2 3 6 2 3" xfId="34348" xr:uid="{78F6B21F-3188-4A0F-8923-5D66D225C564}"/>
    <cellStyle name="Comma 3 4 2 2 2 3 6 2 4" xfId="23583" xr:uid="{D04A2E25-585B-405B-9C92-D531A180CD7A}"/>
    <cellStyle name="Comma 3 4 2 2 2 3 6 3" xfId="4148" xr:uid="{CACFBA49-A329-4ED0-A078-23CB16842D2F}"/>
    <cellStyle name="Comma 3 4 2 2 2 3 6 3 2" xfId="50364" xr:uid="{76C2BF33-7D72-4B41-9466-E37DBCE1CC8A}"/>
    <cellStyle name="Comma 3 4 2 2 2 3 6 3 3" xfId="36974" xr:uid="{755EF7ED-EF1D-495B-8EB1-F53C78FCE936}"/>
    <cellStyle name="Comma 3 4 2 2 2 3 6 3 4" xfId="26209" xr:uid="{E7A81EFF-36FF-4266-93EC-561C96D69CEC}"/>
    <cellStyle name="Comma 3 4 2 2 2 3 6 4" xfId="9399" xr:uid="{492AB338-83A9-4172-8E4A-788431CEE284}"/>
    <cellStyle name="Comma 3 4 2 2 2 3 6 4 2" xfId="52990" xr:uid="{8642A27B-7144-420F-B702-D223CF8F3FB0}"/>
    <cellStyle name="Comma 3 4 2 2 2 3 6 4 3" xfId="39600" xr:uid="{E7B3CB01-B56A-45FC-AFBD-BDE14C7B82DA}"/>
    <cellStyle name="Comma 3 4 2 2 2 3 6 5" xfId="12025" xr:uid="{77E23486-6DEC-4855-9BB0-AD4DB4C7AB73}"/>
    <cellStyle name="Comma 3 4 2 2 2 3 6 5 2" xfId="55615" xr:uid="{771AE8CE-3049-4E9F-B290-52263EDDBB4C}"/>
    <cellStyle name="Comma 3 4 2 2 2 3 6 5 3" xfId="42225" xr:uid="{BFBA8685-F798-49F6-8E55-0E25FF5B8DBD}"/>
    <cellStyle name="Comma 3 4 2 2 2 3 6 6" xfId="15178" xr:uid="{B7BD814A-9550-4A60-9AC4-82265109E84E}"/>
    <cellStyle name="Comma 3 4 2 2 2 3 6 6 2" xfId="44851" xr:uid="{37D91944-437A-488A-B27F-4B4F2226300C}"/>
    <cellStyle name="Comma 3 4 2 2 2 3 6 7" xfId="58241" xr:uid="{BB8FF216-F9C9-47AB-809F-95CD577A9AF3}"/>
    <cellStyle name="Comma 3 4 2 2 2 3 6 8" xfId="60868" xr:uid="{DBE5883A-7830-494F-8F57-3B3073497E4A}"/>
    <cellStyle name="Comma 3 4 2 2 2 3 6 9" xfId="31461" xr:uid="{E9843974-4DCF-47EE-B99B-6EB8836DCBEB}"/>
    <cellStyle name="Comma 3 4 2 2 2 3 7" xfId="2564" xr:uid="{A03E8BBF-4B4A-450A-9D3F-1ABFA1674FB9}"/>
    <cellStyle name="Comma 3 4 2 2 2 3 7 10" xfId="21999" xr:uid="{314A2AA9-2491-43BC-867B-197C5D3B5514}"/>
    <cellStyle name="Comma 3 4 2 2 2 3 7 2" xfId="7815" xr:uid="{5FD749D9-A670-4EFC-A934-B330E4649C73}"/>
    <cellStyle name="Comma 3 4 2 2 2 3 7 2 2" xfId="19373" xr:uid="{0B0F781E-80A1-4D6F-960C-305DB452371C}"/>
    <cellStyle name="Comma 3 4 2 2 2 3 7 2 2 2" xfId="48780" xr:uid="{A641C508-1BF1-4020-8599-4BA6AA8A3B06}"/>
    <cellStyle name="Comma 3 4 2 2 2 3 7 2 2 3" xfId="29877" xr:uid="{072DBC3C-D939-4716-B689-0CB9E6BF5A62}"/>
    <cellStyle name="Comma 3 4 2 2 2 3 7 2 3" xfId="35390" xr:uid="{EFB84461-ED8B-44FF-BA26-6308714E2497}"/>
    <cellStyle name="Comma 3 4 2 2 2 3 7 2 4" xfId="24625" xr:uid="{02D6EAAE-E82D-4E05-8CDE-70F0927CFCD6}"/>
    <cellStyle name="Comma 3 4 2 2 2 3 7 3" xfId="5190" xr:uid="{D0D3DCC0-57FB-45C7-9C5F-276E51A8E577}"/>
    <cellStyle name="Comma 3 4 2 2 2 3 7 3 2" xfId="51406" xr:uid="{41C3D4D9-9E18-4E0A-95C5-F775200D3604}"/>
    <cellStyle name="Comma 3 4 2 2 2 3 7 3 3" xfId="38016" xr:uid="{0D19500B-93DF-436D-9E8B-F47704101B6C}"/>
    <cellStyle name="Comma 3 4 2 2 2 3 7 3 4" xfId="27251" xr:uid="{614DB610-43C2-4B37-B88A-F691DFA6A24F}"/>
    <cellStyle name="Comma 3 4 2 2 2 3 7 4" xfId="10441" xr:uid="{72381567-7711-4349-9B74-410546D5A0C9}"/>
    <cellStyle name="Comma 3 4 2 2 2 3 7 4 2" xfId="54032" xr:uid="{A33F9DD7-2AF9-49F6-8724-BB56B2D2F9AC}"/>
    <cellStyle name="Comma 3 4 2 2 2 3 7 4 3" xfId="40642" xr:uid="{62251F28-4C6B-4F51-BEC3-978984B198E8}"/>
    <cellStyle name="Comma 3 4 2 2 2 3 7 5" xfId="13067" xr:uid="{2EB62C56-2AE5-433A-9B5E-BAA02AEDB1DB}"/>
    <cellStyle name="Comma 3 4 2 2 2 3 7 5 2" xfId="56657" xr:uid="{5CA7BFE6-4699-4F9C-8DAD-BC38F27CFDF2}"/>
    <cellStyle name="Comma 3 4 2 2 2 3 7 5 3" xfId="43267" xr:uid="{D7E56969-5FF3-456E-81F8-9480AC98939D}"/>
    <cellStyle name="Comma 3 4 2 2 2 3 7 6" xfId="16220" xr:uid="{6F7EA103-D685-491C-9646-3D1A99E41D04}"/>
    <cellStyle name="Comma 3 4 2 2 2 3 7 6 2" xfId="45893" xr:uid="{1F20492A-BEE2-454D-937C-6FE92B8096BB}"/>
    <cellStyle name="Comma 3 4 2 2 2 3 7 7" xfId="59283" xr:uid="{632B8004-F2CC-47A5-8C03-9AF5CBE49188}"/>
    <cellStyle name="Comma 3 4 2 2 2 3 7 8" xfId="61910" xr:uid="{A069EB71-6058-4741-8FD5-CB4B14CFDB31}"/>
    <cellStyle name="Comma 3 4 2 2 2 3 7 9" xfId="32503" xr:uid="{9D99AF06-44FC-40FE-9CEC-C1EA2BF9F0D0}"/>
    <cellStyle name="Comma 3 4 2 2 2 3 8" xfId="5451" xr:uid="{8C89A875-4089-431C-B52F-0609CA1A50FD}"/>
    <cellStyle name="Comma 3 4 2 2 2 3 8 2" xfId="17009" xr:uid="{8F97AEFF-0714-40BA-B742-508CC79D58CD}"/>
    <cellStyle name="Comma 3 4 2 2 2 3 8 2 2" xfId="46155" xr:uid="{8524981D-CA21-469C-9D16-D464D01EC366}"/>
    <cellStyle name="Comma 3 4 2 2 2 3 8 2 3" xfId="27513" xr:uid="{E9ADCFAE-30A7-4CEF-ADD3-AF197BD3863F}"/>
    <cellStyle name="Comma 3 4 2 2 2 3 8 3" xfId="13856" xr:uid="{ED4907BD-9680-4C4B-83EC-4A544A9BE408}"/>
    <cellStyle name="Comma 3 4 2 2 2 3 8 3 2" xfId="32765" xr:uid="{E36EABCE-E018-4ACB-AC36-D8547008C510}"/>
    <cellStyle name="Comma 3 4 2 2 2 3 8 4" xfId="22261" xr:uid="{21F162B6-BF3D-49F8-8DE1-20797729A45D}"/>
    <cellStyle name="Comma 3 4 2 2 2 3 9" xfId="2826" xr:uid="{8FDC49D5-3F97-4159-85F1-86DA8DE5B335}"/>
    <cellStyle name="Comma 3 4 2 2 2 3 9 2" xfId="16481" xr:uid="{68B41E02-F3F3-443D-9FF3-0C70E3253EEE}"/>
    <cellStyle name="Comma 3 4 2 2 2 3 9 2 2" xfId="46416" xr:uid="{2F66A37F-2945-4DF2-9963-8CE8CC0EE6EC}"/>
    <cellStyle name="Comma 3 4 2 2 2 3 9 3" xfId="33026" xr:uid="{DE80E36B-CB61-47FB-9E38-5C6167ACDBE1}"/>
    <cellStyle name="Comma 3 4 2 2 2 3 9 4" xfId="24887" xr:uid="{95DCD899-274B-4904-85D9-4F6F0E144B49}"/>
    <cellStyle name="Comma 3 4 2 2 2 4" xfId="320" xr:uid="{00000000-0005-0000-0000-0000F2010000}"/>
    <cellStyle name="Comma 3 4 2 2 2 4 10" xfId="30261" xr:uid="{B8A357A6-20EF-4524-967C-C00BDA18E350}"/>
    <cellStyle name="Comma 3 4 2 2 2 4 11" xfId="19757" xr:uid="{C7E1C670-4F6E-4B15-B7C0-CE5FF0867F06}"/>
    <cellStyle name="Comma 3 4 2 2 2 4 2" xfId="1643" xr:uid="{4BA07A99-FCB2-4718-9188-7E5EDD5BDF43}"/>
    <cellStyle name="Comma 3 4 2 2 2 4 2 10" xfId="21079" xr:uid="{550DD984-CF01-46E7-A48D-C97798C24286}"/>
    <cellStyle name="Comma 3 4 2 2 2 4 2 2" xfId="6895" xr:uid="{1EB963DF-80C1-4AA8-8C17-5D18279AB33C}"/>
    <cellStyle name="Comma 3 4 2 2 2 4 2 2 2" xfId="18453" xr:uid="{BA2E8D9B-1C68-42F6-AAED-8E2A179CDA81}"/>
    <cellStyle name="Comma 3 4 2 2 2 4 2 2 2 2" xfId="47860" xr:uid="{E4713E2C-4818-4991-A2C4-B755DF472C38}"/>
    <cellStyle name="Comma 3 4 2 2 2 4 2 2 2 3" xfId="28957" xr:uid="{89E10881-EBD2-46AC-8B45-EAA2C4E58674}"/>
    <cellStyle name="Comma 3 4 2 2 2 4 2 2 3" xfId="34470" xr:uid="{49DF2AA1-BCEE-4C6D-8F29-6A580BCEEE97}"/>
    <cellStyle name="Comma 3 4 2 2 2 4 2 2 4" xfId="23705" xr:uid="{5DD8F7D8-84BA-46FF-B6BF-27D9255082A8}"/>
    <cellStyle name="Comma 3 4 2 2 2 4 2 3" xfId="4270" xr:uid="{6AB95249-03AA-4D02-B874-C90ECBB080EE}"/>
    <cellStyle name="Comma 3 4 2 2 2 4 2 3 2" xfId="50486" xr:uid="{96A15DAD-F824-4F03-A6E1-C5129A31F777}"/>
    <cellStyle name="Comma 3 4 2 2 2 4 2 3 3" xfId="37096" xr:uid="{030D6207-03D4-454D-99E1-DDAA1690C9A8}"/>
    <cellStyle name="Comma 3 4 2 2 2 4 2 3 4" xfId="26331" xr:uid="{E8CAD367-C9E1-41CD-83B0-F29C219BE181}"/>
    <cellStyle name="Comma 3 4 2 2 2 4 2 4" xfId="9521" xr:uid="{64230815-098E-49B5-AA23-D090D6B57274}"/>
    <cellStyle name="Comma 3 4 2 2 2 4 2 4 2" xfId="53112" xr:uid="{7688188A-5851-4852-9565-38BD785E3F41}"/>
    <cellStyle name="Comma 3 4 2 2 2 4 2 4 3" xfId="39722" xr:uid="{FA172DCD-113C-445B-92C5-DB82A45682BF}"/>
    <cellStyle name="Comma 3 4 2 2 2 4 2 5" xfId="12147" xr:uid="{2511BE1E-83B7-40F9-A530-E5AC3A5913E2}"/>
    <cellStyle name="Comma 3 4 2 2 2 4 2 5 2" xfId="55737" xr:uid="{8D7C9B78-0A95-4E60-8B1F-DC384F0DF634}"/>
    <cellStyle name="Comma 3 4 2 2 2 4 2 5 3" xfId="42347" xr:uid="{803C61A6-1F26-400B-B044-C1A8C492FC82}"/>
    <cellStyle name="Comma 3 4 2 2 2 4 2 6" xfId="15300" xr:uid="{72E52BAE-D584-400A-9453-1F40F92CD1DB}"/>
    <cellStyle name="Comma 3 4 2 2 2 4 2 6 2" xfId="44973" xr:uid="{823B6752-6564-4553-9374-F588D55DBF2A}"/>
    <cellStyle name="Comma 3 4 2 2 2 4 2 7" xfId="58363" xr:uid="{D5B02432-6187-4A89-902C-22DFCDD25D88}"/>
    <cellStyle name="Comma 3 4 2 2 2 4 2 8" xfId="60990" xr:uid="{AF3E537B-9379-41FB-9238-0596AD96F9AF}"/>
    <cellStyle name="Comma 3 4 2 2 2 4 2 9" xfId="31583" xr:uid="{D11D2BFD-6496-4176-92F7-D5FB3B386706}"/>
    <cellStyle name="Comma 3 4 2 2 2 4 3" xfId="5573" xr:uid="{3346277F-82CF-4A43-96C5-6CA857D40814}"/>
    <cellStyle name="Comma 3 4 2 2 2 4 3 2" xfId="17131" xr:uid="{B8CFD603-375A-47AB-92FF-04C16EAE2D3D}"/>
    <cellStyle name="Comma 3 4 2 2 2 4 3 2 2" xfId="46538" xr:uid="{ADF7E35B-FFAB-4DAE-8658-9677218FC864}"/>
    <cellStyle name="Comma 3 4 2 2 2 4 3 2 3" xfId="27635" xr:uid="{8CFA00A2-3791-4893-9D35-5BA9DADDDF7E}"/>
    <cellStyle name="Comma 3 4 2 2 2 4 3 3" xfId="13978" xr:uid="{FB668C1A-CC70-4232-BA82-731DC200B120}"/>
    <cellStyle name="Comma 3 4 2 2 2 4 3 3 2" xfId="33148" xr:uid="{9FDF5AFF-83FB-49B9-BA9D-3A3BEAD5AD7B}"/>
    <cellStyle name="Comma 3 4 2 2 2 4 3 4" xfId="22383" xr:uid="{8C76AD16-E463-4709-BCBB-38DAAB059B56}"/>
    <cellStyle name="Comma 3 4 2 2 2 4 4" xfId="2948" xr:uid="{B806B97E-353B-4EAD-A0C5-170A47733EB6}"/>
    <cellStyle name="Comma 3 4 2 2 2 4 4 2" xfId="16603" xr:uid="{C6DEC380-CB80-47CD-86CD-44E8CD9F4541}"/>
    <cellStyle name="Comma 3 4 2 2 2 4 4 2 2" xfId="49164" xr:uid="{C633BEFF-3B98-4FC3-8CCE-24CE06C418EA}"/>
    <cellStyle name="Comma 3 4 2 2 2 4 4 3" xfId="35774" xr:uid="{A0326E8F-DA7D-4DC7-8636-3F7140EEC37B}"/>
    <cellStyle name="Comma 3 4 2 2 2 4 4 4" xfId="25009" xr:uid="{8108EBB4-161B-475E-9DBA-57A9309338E9}"/>
    <cellStyle name="Comma 3 4 2 2 2 4 5" xfId="8199" xr:uid="{509F9B94-DEFB-4D4C-B2E0-78FEC5360EB0}"/>
    <cellStyle name="Comma 3 4 2 2 2 4 5 2" xfId="51790" xr:uid="{093D971D-C3A7-4BA6-94FB-9168CB636262}"/>
    <cellStyle name="Comma 3 4 2 2 2 4 5 3" xfId="38400" xr:uid="{83D89556-E235-45E2-8C63-ED06C1DAAC37}"/>
    <cellStyle name="Comma 3 4 2 2 2 4 6" xfId="10825" xr:uid="{BADC687D-A1CF-47A7-84CD-115B46971725}"/>
    <cellStyle name="Comma 3 4 2 2 2 4 6 2" xfId="54415" xr:uid="{1B13B95A-6D8E-4FB9-82F8-D9D5B296C5E4}"/>
    <cellStyle name="Comma 3 4 2 2 2 4 6 3" xfId="41025" xr:uid="{A03FE767-955A-47D0-9722-79268EE45CD4}"/>
    <cellStyle name="Comma 3 4 2 2 2 4 7" xfId="13450" xr:uid="{23F9A46F-BDB2-40D5-ADE5-27CB15925367}"/>
    <cellStyle name="Comma 3 4 2 2 2 4 7 2" xfId="43651" xr:uid="{5580CB24-9B12-450D-9C88-F4CAA5C38F7A}"/>
    <cellStyle name="Comma 3 4 2 2 2 4 8" xfId="57041" xr:uid="{90BD5553-8FE0-4321-B41A-D204D841B49D}"/>
    <cellStyle name="Comma 3 4 2 2 2 4 9" xfId="59668" xr:uid="{EC987C56-6766-46DF-870E-1AF9C22CCDA0}"/>
    <cellStyle name="Comma 3 4 2 2 2 5" xfId="580" xr:uid="{00000000-0005-0000-0000-0000F3010000}"/>
    <cellStyle name="Comma 3 4 2 2 2 5 10" xfId="30521" xr:uid="{5B38941F-E26A-4590-9E10-2E8B039A5C3A}"/>
    <cellStyle name="Comma 3 4 2 2 2 5 11" xfId="20017" xr:uid="{5D37B007-3662-4695-AF33-D66E388CF46B}"/>
    <cellStyle name="Comma 3 4 2 2 2 5 2" xfId="1903" xr:uid="{B41167EA-B5BB-422D-89DF-992BAE41A83E}"/>
    <cellStyle name="Comma 3 4 2 2 2 5 2 10" xfId="21339" xr:uid="{E618D20C-BCA6-4695-BA8C-A0A8B95C8089}"/>
    <cellStyle name="Comma 3 4 2 2 2 5 2 2" xfId="7155" xr:uid="{68651FBE-62FB-4736-AF53-2C42C863051E}"/>
    <cellStyle name="Comma 3 4 2 2 2 5 2 2 2" xfId="18713" xr:uid="{A9ED647C-6BB2-4183-A70D-09236DA479BD}"/>
    <cellStyle name="Comma 3 4 2 2 2 5 2 2 2 2" xfId="48120" xr:uid="{7E41D743-8739-4E01-91DF-BC0F317E0FEA}"/>
    <cellStyle name="Comma 3 4 2 2 2 5 2 2 2 3" xfId="29217" xr:uid="{92AE7476-256F-4426-98F6-A493349104DB}"/>
    <cellStyle name="Comma 3 4 2 2 2 5 2 2 3" xfId="34730" xr:uid="{C87390E4-C256-4CF0-8A34-532F509B7C49}"/>
    <cellStyle name="Comma 3 4 2 2 2 5 2 2 4" xfId="23965" xr:uid="{9E814FE8-79D7-4237-A278-D3C1C85E9D20}"/>
    <cellStyle name="Comma 3 4 2 2 2 5 2 3" xfId="4530" xr:uid="{7510F307-3551-4F85-BF1E-37BD71F44FAC}"/>
    <cellStyle name="Comma 3 4 2 2 2 5 2 3 2" xfId="50746" xr:uid="{ED55A137-BEDF-473B-BA3A-0D0E6116403F}"/>
    <cellStyle name="Comma 3 4 2 2 2 5 2 3 3" xfId="37356" xr:uid="{E50C9896-160F-44E5-A27E-1A7C264E3A5B}"/>
    <cellStyle name="Comma 3 4 2 2 2 5 2 3 4" xfId="26591" xr:uid="{C1E5F69A-7C88-409A-BD11-B576C53883CE}"/>
    <cellStyle name="Comma 3 4 2 2 2 5 2 4" xfId="9781" xr:uid="{6BC145FC-2984-4FFA-957E-AA1BC89F0537}"/>
    <cellStyle name="Comma 3 4 2 2 2 5 2 4 2" xfId="53372" xr:uid="{D2168ECF-C2A8-4D12-B5F0-C799235B8102}"/>
    <cellStyle name="Comma 3 4 2 2 2 5 2 4 3" xfId="39982" xr:uid="{845F41FD-E7AA-4867-92E3-D55EAF625FBE}"/>
    <cellStyle name="Comma 3 4 2 2 2 5 2 5" xfId="12407" xr:uid="{B249984C-BDA2-4743-8078-68277B9F8B4C}"/>
    <cellStyle name="Comma 3 4 2 2 2 5 2 5 2" xfId="55997" xr:uid="{ED9C3DCA-CD51-46D3-B123-A589ACCCD6BC}"/>
    <cellStyle name="Comma 3 4 2 2 2 5 2 5 3" xfId="42607" xr:uid="{05A4A5E2-9475-4040-A52F-B0806F94AF72}"/>
    <cellStyle name="Comma 3 4 2 2 2 5 2 6" xfId="15560" xr:uid="{C2D60359-B198-43E7-A073-EE43C236F7E5}"/>
    <cellStyle name="Comma 3 4 2 2 2 5 2 6 2" xfId="45233" xr:uid="{13B05C3F-73FF-45C8-88C9-E3FE0234E5B9}"/>
    <cellStyle name="Comma 3 4 2 2 2 5 2 7" xfId="58623" xr:uid="{ACA99457-11A5-4354-BB1F-E6D5E56DB5F1}"/>
    <cellStyle name="Comma 3 4 2 2 2 5 2 8" xfId="61250" xr:uid="{7B4DA160-AF6D-4174-AC0D-D7F66E620CDB}"/>
    <cellStyle name="Comma 3 4 2 2 2 5 2 9" xfId="31843" xr:uid="{DEEC9E12-4569-4C7B-BC0D-F98570A4353C}"/>
    <cellStyle name="Comma 3 4 2 2 2 5 3" xfId="5833" xr:uid="{2EADCC8C-781B-40A8-8026-235094E0D26F}"/>
    <cellStyle name="Comma 3 4 2 2 2 5 3 2" xfId="17391" xr:uid="{59CFB65C-BE62-4B63-9B9B-2A0DCE6956ED}"/>
    <cellStyle name="Comma 3 4 2 2 2 5 3 2 2" xfId="46798" xr:uid="{AE238620-D91F-48BF-872C-DC484255DF69}"/>
    <cellStyle name="Comma 3 4 2 2 2 5 3 2 3" xfId="27895" xr:uid="{F7C946A7-A844-4E35-BD05-A14926B2D085}"/>
    <cellStyle name="Comma 3 4 2 2 2 5 3 3" xfId="33408" xr:uid="{8C95C05F-5122-4F5D-BB28-D38C0967165A}"/>
    <cellStyle name="Comma 3 4 2 2 2 5 3 4" xfId="22643" xr:uid="{9F87FC74-85EC-4676-9E4A-7F164480C545}"/>
    <cellStyle name="Comma 3 4 2 2 2 5 4" xfId="3208" xr:uid="{9EE795EE-F1E3-4856-A28C-7B76C9665540}"/>
    <cellStyle name="Comma 3 4 2 2 2 5 4 2" xfId="49424" xr:uid="{7854BEC1-94EF-4278-A2FB-37BC934D7E58}"/>
    <cellStyle name="Comma 3 4 2 2 2 5 4 3" xfId="36034" xr:uid="{E1684776-D543-4BC2-9D42-7E964A703699}"/>
    <cellStyle name="Comma 3 4 2 2 2 5 4 4" xfId="25269" xr:uid="{F749DBFD-3D15-4329-B769-90793886E622}"/>
    <cellStyle name="Comma 3 4 2 2 2 5 5" xfId="8459" xr:uid="{045740FD-9A3B-45AE-81EA-FE98C9302DE9}"/>
    <cellStyle name="Comma 3 4 2 2 2 5 5 2" xfId="52050" xr:uid="{F4B99F94-63BE-4356-A10F-E5CF8D092397}"/>
    <cellStyle name="Comma 3 4 2 2 2 5 5 3" xfId="38660" xr:uid="{EC999F87-75E9-4C97-A4DE-268E50A78954}"/>
    <cellStyle name="Comma 3 4 2 2 2 5 6" xfId="11085" xr:uid="{AE7102FF-E220-4A51-AF19-A261F2F0C67D}"/>
    <cellStyle name="Comma 3 4 2 2 2 5 6 2" xfId="54675" xr:uid="{8647200F-F510-48C2-8DB2-4571163E7186}"/>
    <cellStyle name="Comma 3 4 2 2 2 5 6 3" xfId="41285" xr:uid="{609E9118-9A58-4B39-A61D-5A26185A0A48}"/>
    <cellStyle name="Comma 3 4 2 2 2 5 7" xfId="14238" xr:uid="{AAD5E937-59CD-488D-956A-4DC36C00BB93}"/>
    <cellStyle name="Comma 3 4 2 2 2 5 7 2" xfId="43911" xr:uid="{42A95CD0-1B98-484B-AB47-6DA6DB7E1D2D}"/>
    <cellStyle name="Comma 3 4 2 2 2 5 8" xfId="57301" xr:uid="{F58F2312-C2A9-490A-B277-D9F72201DA0E}"/>
    <cellStyle name="Comma 3 4 2 2 2 5 9" xfId="59928" xr:uid="{A37107B1-1BC8-4406-B836-7949A14ECFCF}"/>
    <cellStyle name="Comma 3 4 2 2 2 6" xfId="840" xr:uid="{00000000-0005-0000-0000-0000F4010000}"/>
    <cellStyle name="Comma 3 4 2 2 2 6 10" xfId="30781" xr:uid="{BDBB6F24-B956-48C8-AD57-02F78E566F49}"/>
    <cellStyle name="Comma 3 4 2 2 2 6 11" xfId="20277" xr:uid="{AC949DDA-6505-4190-8A6C-1F919C9C485A}"/>
    <cellStyle name="Comma 3 4 2 2 2 6 2" xfId="2163" xr:uid="{B45B90CE-4AD2-4C37-BC1F-63FC39EE9B81}"/>
    <cellStyle name="Comma 3 4 2 2 2 6 2 10" xfId="21599" xr:uid="{8516274D-7AF5-4D28-BC7A-45F90ED6F62D}"/>
    <cellStyle name="Comma 3 4 2 2 2 6 2 2" xfId="7415" xr:uid="{28D05AFA-531F-4D55-BDA2-3DA25B5C9900}"/>
    <cellStyle name="Comma 3 4 2 2 2 6 2 2 2" xfId="18973" xr:uid="{114C7E71-E8A9-4873-AAD6-0F7254371B4C}"/>
    <cellStyle name="Comma 3 4 2 2 2 6 2 2 2 2" xfId="48380" xr:uid="{00BC1BF2-6317-46EA-9ADF-A9EA232BF5C8}"/>
    <cellStyle name="Comma 3 4 2 2 2 6 2 2 2 3" xfId="29477" xr:uid="{0FE8E267-0786-4660-9ED1-2755A73F9F80}"/>
    <cellStyle name="Comma 3 4 2 2 2 6 2 2 3" xfId="34990" xr:uid="{54570ECA-4199-49C9-AF3D-161C3B70CF53}"/>
    <cellStyle name="Comma 3 4 2 2 2 6 2 2 4" xfId="24225" xr:uid="{3F6F62EE-B5BD-459B-9FD2-620F1B305A6D}"/>
    <cellStyle name="Comma 3 4 2 2 2 6 2 3" xfId="4790" xr:uid="{83B5313E-527F-4CC3-A6E2-2AEB30832BC8}"/>
    <cellStyle name="Comma 3 4 2 2 2 6 2 3 2" xfId="51006" xr:uid="{9525A309-8FE3-4F73-8343-07447046E7EA}"/>
    <cellStyle name="Comma 3 4 2 2 2 6 2 3 3" xfId="37616" xr:uid="{182D3775-02F4-4674-8BC5-E252A5EA3D38}"/>
    <cellStyle name="Comma 3 4 2 2 2 6 2 3 4" xfId="26851" xr:uid="{EDAD99F3-7B88-4B3B-B425-E53A74DD3AB1}"/>
    <cellStyle name="Comma 3 4 2 2 2 6 2 4" xfId="10041" xr:uid="{D19545F0-6BEA-4026-BD88-07E077F7E705}"/>
    <cellStyle name="Comma 3 4 2 2 2 6 2 4 2" xfId="53632" xr:uid="{E6A7AA35-82EB-4C52-9894-8D7F2F4A7130}"/>
    <cellStyle name="Comma 3 4 2 2 2 6 2 4 3" xfId="40242" xr:uid="{E673C8E6-466E-4B40-B0FD-159184CE7BC0}"/>
    <cellStyle name="Comma 3 4 2 2 2 6 2 5" xfId="12667" xr:uid="{77B101B4-05E6-460B-829B-3594F7173005}"/>
    <cellStyle name="Comma 3 4 2 2 2 6 2 5 2" xfId="56257" xr:uid="{FA11833B-5A99-4B28-896F-DB12A6615063}"/>
    <cellStyle name="Comma 3 4 2 2 2 6 2 5 3" xfId="42867" xr:uid="{51736E6B-8383-4BED-BA76-86F7BB736E82}"/>
    <cellStyle name="Comma 3 4 2 2 2 6 2 6" xfId="15820" xr:uid="{4341940F-9FFF-41F7-8DEF-2475DA592CEC}"/>
    <cellStyle name="Comma 3 4 2 2 2 6 2 6 2" xfId="45493" xr:uid="{BFDFE3FA-54F0-4957-9480-BBA5E3E4D141}"/>
    <cellStyle name="Comma 3 4 2 2 2 6 2 7" xfId="58883" xr:uid="{1FE23DD7-628A-4612-90DF-028CFACB5F6C}"/>
    <cellStyle name="Comma 3 4 2 2 2 6 2 8" xfId="61510" xr:uid="{946407D2-4C9A-44B3-88BA-2D927AED656A}"/>
    <cellStyle name="Comma 3 4 2 2 2 6 2 9" xfId="32103" xr:uid="{856CB4C3-DFB6-4710-9CA0-DCD3A0A1036B}"/>
    <cellStyle name="Comma 3 4 2 2 2 6 3" xfId="6093" xr:uid="{C533EEAD-4E80-475C-856F-61BE1CBECEA9}"/>
    <cellStyle name="Comma 3 4 2 2 2 6 3 2" xfId="17651" xr:uid="{38BE366F-5964-4C91-A0FF-E3A01747AF06}"/>
    <cellStyle name="Comma 3 4 2 2 2 6 3 2 2" xfId="47058" xr:uid="{752DC87D-8AB6-4528-AF75-0C1A7248E123}"/>
    <cellStyle name="Comma 3 4 2 2 2 6 3 2 3" xfId="28155" xr:uid="{7036FC0B-961E-4E38-BA5C-D48E37534F90}"/>
    <cellStyle name="Comma 3 4 2 2 2 6 3 3" xfId="33668" xr:uid="{97F11DCE-57B4-4120-B068-02F8B3D23DEA}"/>
    <cellStyle name="Comma 3 4 2 2 2 6 3 4" xfId="22903" xr:uid="{6D458CCA-037B-46A1-B14E-0FB364056011}"/>
    <cellStyle name="Comma 3 4 2 2 2 6 4" xfId="3468" xr:uid="{87DE33D2-FB80-44D7-8423-F85654316E27}"/>
    <cellStyle name="Comma 3 4 2 2 2 6 4 2" xfId="49684" xr:uid="{3722EB5E-2432-4A1A-9705-4004765F447E}"/>
    <cellStyle name="Comma 3 4 2 2 2 6 4 3" xfId="36294" xr:uid="{51C040B4-07D8-48EA-971E-FBCFD180B675}"/>
    <cellStyle name="Comma 3 4 2 2 2 6 4 4" xfId="25529" xr:uid="{1D8F4E20-C405-4832-A67F-8D0244EDF258}"/>
    <cellStyle name="Comma 3 4 2 2 2 6 5" xfId="8719" xr:uid="{5EFDA82C-6585-4259-9478-5A391BB3F0FD}"/>
    <cellStyle name="Comma 3 4 2 2 2 6 5 2" xfId="52310" xr:uid="{7084D48E-10CA-45AB-A3FC-E32B791A5866}"/>
    <cellStyle name="Comma 3 4 2 2 2 6 5 3" xfId="38920" xr:uid="{10F56A13-2088-4769-B187-42F429E06494}"/>
    <cellStyle name="Comma 3 4 2 2 2 6 6" xfId="11345" xr:uid="{AE05C4E9-2B9D-4F1E-A5CB-CDBF664FACDA}"/>
    <cellStyle name="Comma 3 4 2 2 2 6 6 2" xfId="54935" xr:uid="{CF31FCF6-96AF-4737-9749-069649C15A4C}"/>
    <cellStyle name="Comma 3 4 2 2 2 6 6 3" xfId="41545" xr:uid="{B4EA3177-12D2-473A-8F52-537A414D05B3}"/>
    <cellStyle name="Comma 3 4 2 2 2 6 7" xfId="14498" xr:uid="{1D3D06F2-99F0-4C10-92DD-2E770F2A5688}"/>
    <cellStyle name="Comma 3 4 2 2 2 6 7 2" xfId="44171" xr:uid="{A2B08527-51A1-45E1-89D5-C7F3ACEAA288}"/>
    <cellStyle name="Comma 3 4 2 2 2 6 8" xfId="57561" xr:uid="{920C6A7E-A982-4A45-B598-120A0DAB0FCF}"/>
    <cellStyle name="Comma 3 4 2 2 2 6 9" xfId="60188" xr:uid="{8C3AF7EA-8F53-402A-B833-085A73D187BF}"/>
    <cellStyle name="Comma 3 4 2 2 2 7" xfId="1120" xr:uid="{440FDA1F-1BDB-4F2A-B31C-B7F4345B3852}"/>
    <cellStyle name="Comma 3 4 2 2 2 7 10" xfId="20557" xr:uid="{AA81A63A-CB9D-4E34-895C-D4CA4A9AACC7}"/>
    <cellStyle name="Comma 3 4 2 2 2 7 2" xfId="6373" xr:uid="{4FAA02FF-4AC9-4C4A-A705-B96DFB400411}"/>
    <cellStyle name="Comma 3 4 2 2 2 7 2 2" xfId="17931" xr:uid="{6AC896FC-B27D-4C98-86E1-4EDB1968209E}"/>
    <cellStyle name="Comma 3 4 2 2 2 7 2 2 2" xfId="47338" xr:uid="{72269EA7-55A1-4ECB-B028-999084D364CC}"/>
    <cellStyle name="Comma 3 4 2 2 2 7 2 2 3" xfId="28435" xr:uid="{49B73C2F-BFF0-4953-B925-1F6B72D28411}"/>
    <cellStyle name="Comma 3 4 2 2 2 7 2 3" xfId="33948" xr:uid="{751C0AC1-819F-4ED8-89A9-9B9D5B8087AD}"/>
    <cellStyle name="Comma 3 4 2 2 2 7 2 4" xfId="23183" xr:uid="{F694C9C0-3CA6-4214-B92E-BA9C5B780F7E}"/>
    <cellStyle name="Comma 3 4 2 2 2 7 3" xfId="3748" xr:uid="{4C007204-5628-4D3B-B271-F7F044904411}"/>
    <cellStyle name="Comma 3 4 2 2 2 7 3 2" xfId="49964" xr:uid="{30D004E1-C5CA-432D-B955-CAE5A76702A7}"/>
    <cellStyle name="Comma 3 4 2 2 2 7 3 3" xfId="36574" xr:uid="{2F660AEA-71EB-4269-B9DD-380F39218624}"/>
    <cellStyle name="Comma 3 4 2 2 2 7 3 4" xfId="25809" xr:uid="{486D6A79-7DAA-48A8-9BE5-E6375B44933B}"/>
    <cellStyle name="Comma 3 4 2 2 2 7 4" xfId="8999" xr:uid="{070D505F-64A2-4139-A677-59A1FBA5F4DC}"/>
    <cellStyle name="Comma 3 4 2 2 2 7 4 2" xfId="52590" xr:uid="{D8C83119-F065-4503-B3B5-4AAE5B520C00}"/>
    <cellStyle name="Comma 3 4 2 2 2 7 4 3" xfId="39200" xr:uid="{72EBE0AA-DCE6-40DE-B500-6DBE21377C02}"/>
    <cellStyle name="Comma 3 4 2 2 2 7 5" xfId="11625" xr:uid="{1BBB8798-D991-4E90-B2BF-A184E44C6DE2}"/>
    <cellStyle name="Comma 3 4 2 2 2 7 5 2" xfId="55215" xr:uid="{39CC540C-78FE-45FE-8F2A-871B81AF98FE}"/>
    <cellStyle name="Comma 3 4 2 2 2 7 5 3" xfId="41825" xr:uid="{A56EBAE1-88F0-4AB5-B9CC-655BC7757623}"/>
    <cellStyle name="Comma 3 4 2 2 2 7 6" xfId="14778" xr:uid="{5F729C24-11A2-4D28-B6C1-B82D4B4FF1C4}"/>
    <cellStyle name="Comma 3 4 2 2 2 7 6 2" xfId="44451" xr:uid="{074C4ADF-303C-42F0-92EB-66764691F33F}"/>
    <cellStyle name="Comma 3 4 2 2 2 7 7" xfId="57841" xr:uid="{6BE4CB84-05A2-4637-A92E-132938AA0D96}"/>
    <cellStyle name="Comma 3 4 2 2 2 7 8" xfId="60468" xr:uid="{3EDF43A0-4D38-45DD-809C-3C4BC242250D}"/>
    <cellStyle name="Comma 3 4 2 2 2 7 9" xfId="31061" xr:uid="{57C4A734-9A1E-4B5D-B5AD-73FD273DC059}"/>
    <cellStyle name="Comma 3 4 2 2 2 8" xfId="1383" xr:uid="{6EAD13F5-9A57-459E-876A-FA745DEE94FE}"/>
    <cellStyle name="Comma 3 4 2 2 2 8 10" xfId="20819" xr:uid="{FEBCD5BC-E05E-418C-BBEE-1744E06423BF}"/>
    <cellStyle name="Comma 3 4 2 2 2 8 2" xfId="6635" xr:uid="{2E3E385A-A2D4-41E6-9FEE-207E73B582D8}"/>
    <cellStyle name="Comma 3 4 2 2 2 8 2 2" xfId="18193" xr:uid="{0B40378C-2B80-4DD2-A51D-A3F741D71E17}"/>
    <cellStyle name="Comma 3 4 2 2 2 8 2 2 2" xfId="47600" xr:uid="{156A8F9B-DDB5-493A-AB79-4E872375AEEC}"/>
    <cellStyle name="Comma 3 4 2 2 2 8 2 2 3" xfId="28697" xr:uid="{43BDB185-DAF7-4D3C-9789-8F0780B6C02D}"/>
    <cellStyle name="Comma 3 4 2 2 2 8 2 3" xfId="34210" xr:uid="{46479AC2-E91E-4388-9F49-28E1244EF700}"/>
    <cellStyle name="Comma 3 4 2 2 2 8 2 4" xfId="23445" xr:uid="{DF4A85C4-7FB9-4591-A2FE-436689306DA4}"/>
    <cellStyle name="Comma 3 4 2 2 2 8 3" xfId="4010" xr:uid="{74316CBE-6E62-4F9B-94F9-A768840E3B30}"/>
    <cellStyle name="Comma 3 4 2 2 2 8 3 2" xfId="50226" xr:uid="{89BA231B-AB67-493C-A73C-012413B9EFEA}"/>
    <cellStyle name="Comma 3 4 2 2 2 8 3 3" xfId="36836" xr:uid="{50A916C2-18EA-4445-8D73-7AC9B555C2AD}"/>
    <cellStyle name="Comma 3 4 2 2 2 8 3 4" xfId="26071" xr:uid="{CD0B3980-5321-41AD-A320-6AA8F2918A6A}"/>
    <cellStyle name="Comma 3 4 2 2 2 8 4" xfId="9261" xr:uid="{C5A36F3B-A08E-4C96-8763-0F59F48DAF85}"/>
    <cellStyle name="Comma 3 4 2 2 2 8 4 2" xfId="52852" xr:uid="{21DCFAA7-9C9A-4168-B820-EEEBF78F3066}"/>
    <cellStyle name="Comma 3 4 2 2 2 8 4 3" xfId="39462" xr:uid="{3AB0148E-ADFF-4926-A764-BBCF86CAB27E}"/>
    <cellStyle name="Comma 3 4 2 2 2 8 5" xfId="11887" xr:uid="{DF131C5F-733B-4465-B4C9-2041BC3D3449}"/>
    <cellStyle name="Comma 3 4 2 2 2 8 5 2" xfId="55477" xr:uid="{92087F25-F5F6-4F94-ABBF-DBCA80BD8529}"/>
    <cellStyle name="Comma 3 4 2 2 2 8 5 3" xfId="42087" xr:uid="{AB3ED1C2-EF76-443F-9857-C1FDA176B2FC}"/>
    <cellStyle name="Comma 3 4 2 2 2 8 6" xfId="15040" xr:uid="{6680A8E5-CAC8-46AE-A994-DC3E36A677BD}"/>
    <cellStyle name="Comma 3 4 2 2 2 8 6 2" xfId="44713" xr:uid="{A309D45F-0F87-4A23-9131-3C8C6506FCE3}"/>
    <cellStyle name="Comma 3 4 2 2 2 8 7" xfId="58103" xr:uid="{F6519B86-4402-48DB-8B60-C1231EF790CF}"/>
    <cellStyle name="Comma 3 4 2 2 2 8 8" xfId="60730" xr:uid="{5D699AB0-FF9A-41AA-A551-10A4DA4A5FA0}"/>
    <cellStyle name="Comma 3 4 2 2 2 8 9" xfId="31323" xr:uid="{C949C590-0C5B-4F4F-B7E2-D7C6E38C7F66}"/>
    <cellStyle name="Comma 3 4 2 2 2 9" xfId="2426" xr:uid="{E404930A-1D69-4F4D-B7DE-F11851A269F9}"/>
    <cellStyle name="Comma 3 4 2 2 2 9 10" xfId="21861" xr:uid="{34D78E3B-D0FF-4C1C-8F69-44F60BFBFA21}"/>
    <cellStyle name="Comma 3 4 2 2 2 9 2" xfId="7677" xr:uid="{1262F67E-2E2F-4DD4-BE09-6F41C06618CA}"/>
    <cellStyle name="Comma 3 4 2 2 2 9 2 2" xfId="19235" xr:uid="{F540CB4E-C01E-44DF-AC18-CD36A7285E37}"/>
    <cellStyle name="Comma 3 4 2 2 2 9 2 2 2" xfId="48642" xr:uid="{55189141-2FCA-4520-89E7-78405135D453}"/>
    <cellStyle name="Comma 3 4 2 2 2 9 2 2 3" xfId="29739" xr:uid="{D57EE2F3-872C-4350-82B2-68E02E913A9B}"/>
    <cellStyle name="Comma 3 4 2 2 2 9 2 3" xfId="35252" xr:uid="{3C1AEDB9-064B-41B2-BAD3-65D707EEEA1C}"/>
    <cellStyle name="Comma 3 4 2 2 2 9 2 4" xfId="24487" xr:uid="{7E0D9A50-88BB-4211-A14B-59B2EFDED406}"/>
    <cellStyle name="Comma 3 4 2 2 2 9 3" xfId="5052" xr:uid="{06539A09-8ABE-4741-BF6C-AE0AEB06654E}"/>
    <cellStyle name="Comma 3 4 2 2 2 9 3 2" xfId="51268" xr:uid="{F88ACCDA-E369-48E3-96A6-6561C5AFF738}"/>
    <cellStyle name="Comma 3 4 2 2 2 9 3 3" xfId="37878" xr:uid="{9AE82EA8-2CB4-4AFA-9691-BCD27C174A31}"/>
    <cellStyle name="Comma 3 4 2 2 2 9 3 4" xfId="27113" xr:uid="{83C0C9C0-D3A1-48B8-BF01-B2FE095AC5F3}"/>
    <cellStyle name="Comma 3 4 2 2 2 9 4" xfId="10303" xr:uid="{61C57DC4-83EC-4D59-8666-5C2C21338B09}"/>
    <cellStyle name="Comma 3 4 2 2 2 9 4 2" xfId="53894" xr:uid="{8D54A264-21DC-4783-8A8C-17F69CDD3AAB}"/>
    <cellStyle name="Comma 3 4 2 2 2 9 4 3" xfId="40504" xr:uid="{9222E60F-847A-4B4F-8BC3-19A981DCF5D4}"/>
    <cellStyle name="Comma 3 4 2 2 2 9 5" xfId="12929" xr:uid="{9B2E9D63-11D4-48D1-ACEB-9ACEF608C94E}"/>
    <cellStyle name="Comma 3 4 2 2 2 9 5 2" xfId="56519" xr:uid="{9ADED713-337A-4B43-86CB-401C059341D7}"/>
    <cellStyle name="Comma 3 4 2 2 2 9 5 3" xfId="43129" xr:uid="{42590DB7-207B-4D82-9220-436BC18ED99B}"/>
    <cellStyle name="Comma 3 4 2 2 2 9 6" xfId="16082" xr:uid="{B05B71D2-F840-4618-A639-B99ECD670223}"/>
    <cellStyle name="Comma 3 4 2 2 2 9 6 2" xfId="45755" xr:uid="{49626B43-08D5-4FEF-8779-925E7017A263}"/>
    <cellStyle name="Comma 3 4 2 2 2 9 7" xfId="59145" xr:uid="{0E16C27B-00A7-4E53-B593-7A16B72D7070}"/>
    <cellStyle name="Comma 3 4 2 2 2 9 8" xfId="61772" xr:uid="{F756A97B-334B-4EA5-9D42-B84BA52BB511}"/>
    <cellStyle name="Comma 3 4 2 2 2 9 9" xfId="32365" xr:uid="{498BA817-874D-489D-A1C5-D6D9F7EB9375}"/>
    <cellStyle name="Comma 3 4 2 2 20" xfId="10548" xr:uid="{3082AF61-395A-45FA-AC44-7AF8B2A4EFFE}"/>
    <cellStyle name="Comma 3 4 2 2 20 2" xfId="51513" xr:uid="{EBB6CE44-90BF-4587-B694-EC4340A1A93E}"/>
    <cellStyle name="Comma 3 4 2 2 20 3" xfId="38123" xr:uid="{7192F734-F25E-4C1A-AB8E-315DC0288940}"/>
    <cellStyle name="Comma 3 4 2 2 21" xfId="13174" xr:uid="{7F335106-C172-4367-BA85-80225666B4E8}"/>
    <cellStyle name="Comma 3 4 2 2 21 2" xfId="54139" xr:uid="{C9420443-CA1D-4020-B767-3998907BE19F}"/>
    <cellStyle name="Comma 3 4 2 2 21 3" xfId="40749" xr:uid="{4BC4DA4B-7FD6-4D64-9F81-734040237F55}"/>
    <cellStyle name="Comma 3 4 2 2 22" xfId="43374" xr:uid="{12935D23-5516-4A8E-A3C3-303455458ADC}"/>
    <cellStyle name="Comma 3 4 2 2 23" xfId="56764" xr:uid="{1E80F742-55EF-4E28-A3FE-310C620FBB5B}"/>
    <cellStyle name="Comma 3 4 2 2 24" xfId="59391" xr:uid="{D43004BA-CC09-4E77-A882-EB29CC549382}"/>
    <cellStyle name="Comma 3 4 2 2 25" xfId="29985" xr:uid="{5A72E919-0427-4CF2-9640-4CDB4FA7093E}"/>
    <cellStyle name="Comma 3 4 2 2 26" xfId="19481" xr:uid="{509B41E9-D767-49E3-8548-9B8BAE477AC5}"/>
    <cellStyle name="Comma 3 4 2 2 3" xfId="75" xr:uid="{00000000-0005-0000-0000-0000F5010000}"/>
    <cellStyle name="Comma 3 4 2 2 3 10" xfId="2704" xr:uid="{89E50E5D-AD26-4835-9B16-33A612FB5ED7}"/>
    <cellStyle name="Comma 3 4 2 2 3 10 2" xfId="16359" xr:uid="{AE3A6486-4F73-4385-AACE-3E7A3C2C7231}"/>
    <cellStyle name="Comma 3 4 2 2 3 10 2 2" xfId="46294" xr:uid="{750C94D6-DC83-4B0D-846F-64CD746B2AEE}"/>
    <cellStyle name="Comma 3 4 2 2 3 10 3" xfId="32904" xr:uid="{9E974520-95B9-4624-83BA-44379CBFF656}"/>
    <cellStyle name="Comma 3 4 2 2 3 10 4" xfId="24765" xr:uid="{B382AAE8-24AE-422B-B1A8-4F894F94A013}"/>
    <cellStyle name="Comma 3 4 2 2 3 11" xfId="7955" xr:uid="{0C2273F6-6708-4B74-806F-8B0CA9B5E77E}"/>
    <cellStyle name="Comma 3 4 2 2 3 11 2" xfId="48920" xr:uid="{F340046B-68ED-432B-AE95-320C08218E6C}"/>
    <cellStyle name="Comma 3 4 2 2 3 11 3" xfId="35530" xr:uid="{36695FC9-08D4-4A67-A12C-4AC67CD6D358}"/>
    <cellStyle name="Comma 3 4 2 2 3 12" xfId="10581" xr:uid="{8A9A118A-B54E-4347-80C8-AD06F4B900BA}"/>
    <cellStyle name="Comma 3 4 2 2 3 12 2" xfId="51546" xr:uid="{1CE4BE95-A5EB-4A4C-B77B-0EDA4C7FD896}"/>
    <cellStyle name="Comma 3 4 2 2 3 12 3" xfId="38156" xr:uid="{D3AAEC2A-262C-48D9-BD1E-73C10C608F4F}"/>
    <cellStyle name="Comma 3 4 2 2 3 13" xfId="13206" xr:uid="{EB2D5856-B1D4-4B26-AE4F-7225743CBEE7}"/>
    <cellStyle name="Comma 3 4 2 2 3 13 2" xfId="54171" xr:uid="{E43E4667-38F9-448A-9E68-8830DE9079F5}"/>
    <cellStyle name="Comma 3 4 2 2 3 13 3" xfId="40781" xr:uid="{D9C55593-E095-44BE-B8E3-DDC35D3AE524}"/>
    <cellStyle name="Comma 3 4 2 2 3 14" xfId="43407" xr:uid="{93A9FC86-6777-48F5-8729-ED49101B5E53}"/>
    <cellStyle name="Comma 3 4 2 2 3 15" xfId="56797" xr:uid="{1E2CC6E1-F5A7-483C-A704-1B88486DA2B6}"/>
    <cellStyle name="Comma 3 4 2 2 3 16" xfId="59424" xr:uid="{FA396CBF-0862-4730-9886-9955ACA781FF}"/>
    <cellStyle name="Comma 3 4 2 2 3 17" xfId="30017" xr:uid="{11120FAD-25BA-40C3-94A4-8D7FE03E72FE}"/>
    <cellStyle name="Comma 3 4 2 2 3 18" xfId="19513" xr:uid="{456E8FDA-2EC6-48D4-8615-FE72CD1170FF}"/>
    <cellStyle name="Comma 3 4 2 2 3 2" xfId="213" xr:uid="{00000000-0005-0000-0000-0000F6010000}"/>
    <cellStyle name="Comma 3 4 2 2 3 2 10" xfId="8093" xr:uid="{9075C85D-BE0D-453E-B46E-8607517F9035}"/>
    <cellStyle name="Comma 3 4 2 2 3 2 10 2" xfId="49058" xr:uid="{6D9FB5B7-66D4-4556-9E28-5E3FBFC9964C}"/>
    <cellStyle name="Comma 3 4 2 2 3 2 10 3" xfId="35668" xr:uid="{FD511B5B-D34A-49DF-8CF3-7DE34FF6B060}"/>
    <cellStyle name="Comma 3 4 2 2 3 2 11" xfId="10719" xr:uid="{1F61A9BE-4A0A-4B26-B6D4-76FA370D1449}"/>
    <cellStyle name="Comma 3 4 2 2 3 2 11 2" xfId="51684" xr:uid="{A4296BB5-6935-4C77-9F4F-986C17E63CC2}"/>
    <cellStyle name="Comma 3 4 2 2 3 2 11 3" xfId="38294" xr:uid="{FC2AA95A-CF6D-4C3D-B90A-FF7C6CC03618}"/>
    <cellStyle name="Comma 3 4 2 2 3 2 12" xfId="13344" xr:uid="{1AB88CDC-AA0B-4BAA-A346-893AC1656196}"/>
    <cellStyle name="Comma 3 4 2 2 3 2 12 2" xfId="54309" xr:uid="{60D3623E-0442-4C0B-833A-5D10911AC131}"/>
    <cellStyle name="Comma 3 4 2 2 3 2 12 3" xfId="40919" xr:uid="{9D793244-2E29-4833-AF2B-2C32C3416C03}"/>
    <cellStyle name="Comma 3 4 2 2 3 2 13" xfId="43545" xr:uid="{B7B91F23-C4DF-4073-9BC6-7C85092C76A4}"/>
    <cellStyle name="Comma 3 4 2 2 3 2 14" xfId="56935" xr:uid="{3A8917F5-0BF3-488F-90BE-F54E515B2882}"/>
    <cellStyle name="Comma 3 4 2 2 3 2 15" xfId="59562" xr:uid="{3A60139C-35DB-42AD-8E10-F301C2E292B1}"/>
    <cellStyle name="Comma 3 4 2 2 3 2 16" xfId="30155" xr:uid="{9B01C676-17EA-4814-BE0B-4480902B753B}"/>
    <cellStyle name="Comma 3 4 2 2 3 2 17" xfId="19651" xr:uid="{2F0BFF71-FDE8-4960-8167-DF93E542D69D}"/>
    <cellStyle name="Comma 3 4 2 2 3 2 2" xfId="474" xr:uid="{00000000-0005-0000-0000-0000F7010000}"/>
    <cellStyle name="Comma 3 4 2 2 3 2 2 10" xfId="30415" xr:uid="{81B6D9BA-A407-44CD-A0D9-B27D034FEB13}"/>
    <cellStyle name="Comma 3 4 2 2 3 2 2 11" xfId="19911" xr:uid="{6222BF3F-F811-41F5-9457-87B570EE93D5}"/>
    <cellStyle name="Comma 3 4 2 2 3 2 2 2" xfId="1797" xr:uid="{7D2EC43B-D0BC-4F75-A15D-7C35782DD319}"/>
    <cellStyle name="Comma 3 4 2 2 3 2 2 2 10" xfId="21233" xr:uid="{4FF3353F-B46F-4430-A96C-49F0C3A09AE6}"/>
    <cellStyle name="Comma 3 4 2 2 3 2 2 2 2" xfId="7049" xr:uid="{4DEA7415-3293-48BE-8857-94B32B04BF4C}"/>
    <cellStyle name="Comma 3 4 2 2 3 2 2 2 2 2" xfId="18607" xr:uid="{5A3868D2-A531-410D-9402-E03CE364EB31}"/>
    <cellStyle name="Comma 3 4 2 2 3 2 2 2 2 2 2" xfId="48014" xr:uid="{B4C4CB43-2613-48E4-905A-C8DB5E6C6B48}"/>
    <cellStyle name="Comma 3 4 2 2 3 2 2 2 2 2 3" xfId="29111" xr:uid="{E90ADDD2-E848-460E-B0E7-A2F0979F55B4}"/>
    <cellStyle name="Comma 3 4 2 2 3 2 2 2 2 3" xfId="34624" xr:uid="{14095B8B-BFDE-4155-80CA-CD686D162239}"/>
    <cellStyle name="Comma 3 4 2 2 3 2 2 2 2 4" xfId="23859" xr:uid="{7BC3BDC4-9903-4FB6-9A49-8F405F459F6C}"/>
    <cellStyle name="Comma 3 4 2 2 3 2 2 2 3" xfId="4424" xr:uid="{2C0D98BC-21F8-467A-974C-1AF4E7325E99}"/>
    <cellStyle name="Comma 3 4 2 2 3 2 2 2 3 2" xfId="50640" xr:uid="{FF56B415-575F-4861-83E2-442DF590568F}"/>
    <cellStyle name="Comma 3 4 2 2 3 2 2 2 3 3" xfId="37250" xr:uid="{85BDABC7-2567-4299-8ED6-F0D383D0585F}"/>
    <cellStyle name="Comma 3 4 2 2 3 2 2 2 3 4" xfId="26485" xr:uid="{871AD56C-1E06-4745-9F0C-6690FF7E8198}"/>
    <cellStyle name="Comma 3 4 2 2 3 2 2 2 4" xfId="9675" xr:uid="{EA21B05D-4D50-491B-814C-5BF7803B5008}"/>
    <cellStyle name="Comma 3 4 2 2 3 2 2 2 4 2" xfId="53266" xr:uid="{E8717690-DDDA-4D8E-85F4-C4232E4C101D}"/>
    <cellStyle name="Comma 3 4 2 2 3 2 2 2 4 3" xfId="39876" xr:uid="{7FB6127C-F2CC-4650-BAB6-8F9235C3128E}"/>
    <cellStyle name="Comma 3 4 2 2 3 2 2 2 5" xfId="12301" xr:uid="{56FD0F1D-33DE-49A1-83D9-8348D6C222A9}"/>
    <cellStyle name="Comma 3 4 2 2 3 2 2 2 5 2" xfId="55891" xr:uid="{618B7A4E-E7CA-4DCA-900C-EDB99F1A51D6}"/>
    <cellStyle name="Comma 3 4 2 2 3 2 2 2 5 3" xfId="42501" xr:uid="{CC7A2B75-1D9C-41AF-BF79-1F8785696D12}"/>
    <cellStyle name="Comma 3 4 2 2 3 2 2 2 6" xfId="15454" xr:uid="{B1F95B18-3713-49C5-8EDA-0D4D84AD0F72}"/>
    <cellStyle name="Comma 3 4 2 2 3 2 2 2 6 2" xfId="45127" xr:uid="{FBD328D4-9A31-4588-B76A-83550F198E85}"/>
    <cellStyle name="Comma 3 4 2 2 3 2 2 2 7" xfId="58517" xr:uid="{EF208BC6-0900-467A-9C48-249867A5B749}"/>
    <cellStyle name="Comma 3 4 2 2 3 2 2 2 8" xfId="61144" xr:uid="{DB76562A-6371-4B7F-9A1B-F55B9E309586}"/>
    <cellStyle name="Comma 3 4 2 2 3 2 2 2 9" xfId="31737" xr:uid="{E9465399-6A72-4831-A1B3-0396D6B975CF}"/>
    <cellStyle name="Comma 3 4 2 2 3 2 2 3" xfId="5727" xr:uid="{C8CCB2A9-3245-4614-8C0D-E425ADE0E501}"/>
    <cellStyle name="Comma 3 4 2 2 3 2 2 3 2" xfId="17285" xr:uid="{ECC42417-7876-4F76-A56E-3CEA7DF03806}"/>
    <cellStyle name="Comma 3 4 2 2 3 2 2 3 2 2" xfId="46692" xr:uid="{1F8FE275-1EAB-4488-B890-A1F46CFB0BBD}"/>
    <cellStyle name="Comma 3 4 2 2 3 2 2 3 2 3" xfId="27789" xr:uid="{52A8745F-5749-4516-A830-5BBD54498186}"/>
    <cellStyle name="Comma 3 4 2 2 3 2 2 3 3" xfId="14132" xr:uid="{35D508D2-EF23-4256-8A87-F0BEF5F2DF2E}"/>
    <cellStyle name="Comma 3 4 2 2 3 2 2 3 3 2" xfId="33302" xr:uid="{A6D44D82-85AC-426A-83CF-330407F5C308}"/>
    <cellStyle name="Comma 3 4 2 2 3 2 2 3 4" xfId="22537" xr:uid="{14297D21-6E31-442C-8851-9EF6E5CD0B78}"/>
    <cellStyle name="Comma 3 4 2 2 3 2 2 4" xfId="3102" xr:uid="{FD7C2849-4E84-4FE3-9775-7BAA67812EE0}"/>
    <cellStyle name="Comma 3 4 2 2 3 2 2 4 2" xfId="16757" xr:uid="{7F3A0677-35E6-4A10-B8E0-016CD311B0A5}"/>
    <cellStyle name="Comma 3 4 2 2 3 2 2 4 2 2" xfId="49318" xr:uid="{88AFE722-268B-44C2-B89B-ACBF0D764A48}"/>
    <cellStyle name="Comma 3 4 2 2 3 2 2 4 3" xfId="35928" xr:uid="{2F738D2F-E26C-4862-A4B0-57C312AA2E9C}"/>
    <cellStyle name="Comma 3 4 2 2 3 2 2 4 4" xfId="25163" xr:uid="{EA90D30A-7840-4364-A8C3-04184EB1AFAB}"/>
    <cellStyle name="Comma 3 4 2 2 3 2 2 5" xfId="8353" xr:uid="{D3ECA900-64C4-405B-AAAC-8FB591CE6F1E}"/>
    <cellStyle name="Comma 3 4 2 2 3 2 2 5 2" xfId="51944" xr:uid="{2FFAFF4D-1738-42D2-9FF5-3BA733AE89A2}"/>
    <cellStyle name="Comma 3 4 2 2 3 2 2 5 3" xfId="38554" xr:uid="{94E10CC7-6C1B-40A1-82A3-B5E4355BE7F4}"/>
    <cellStyle name="Comma 3 4 2 2 3 2 2 6" xfId="10979" xr:uid="{661B768F-CA87-4706-B75A-E18ED815545D}"/>
    <cellStyle name="Comma 3 4 2 2 3 2 2 6 2" xfId="54569" xr:uid="{55B0B066-8C04-40EF-8D2D-C9DAA829E657}"/>
    <cellStyle name="Comma 3 4 2 2 3 2 2 6 3" xfId="41179" xr:uid="{0B8BA04A-83C8-4C4C-AEFF-5CFB6DE32EB5}"/>
    <cellStyle name="Comma 3 4 2 2 3 2 2 7" xfId="13604" xr:uid="{5F55519A-B535-424C-ABE7-5F0643545447}"/>
    <cellStyle name="Comma 3 4 2 2 3 2 2 7 2" xfId="43805" xr:uid="{823A8EAE-235D-4CB7-B95A-56787FC23451}"/>
    <cellStyle name="Comma 3 4 2 2 3 2 2 8" xfId="57195" xr:uid="{9B77BA48-9A13-4A16-9BA1-18EEEAA852DF}"/>
    <cellStyle name="Comma 3 4 2 2 3 2 2 9" xfId="59822" xr:uid="{24D49F8D-817D-4D31-90E9-F650CA772AEB}"/>
    <cellStyle name="Comma 3 4 2 2 3 2 3" xfId="734" xr:uid="{00000000-0005-0000-0000-0000F8010000}"/>
    <cellStyle name="Comma 3 4 2 2 3 2 3 10" xfId="30675" xr:uid="{9762DD19-E755-46CF-B72F-F11200D27DFF}"/>
    <cellStyle name="Comma 3 4 2 2 3 2 3 11" xfId="20171" xr:uid="{7C726C69-0049-4DBD-AFF5-7DB74266DF20}"/>
    <cellStyle name="Comma 3 4 2 2 3 2 3 2" xfId="2057" xr:uid="{1A5D3249-64A7-439E-A554-16C813C78B49}"/>
    <cellStyle name="Comma 3 4 2 2 3 2 3 2 10" xfId="21493" xr:uid="{E6672943-1F26-4036-B006-DB6D23D614F2}"/>
    <cellStyle name="Comma 3 4 2 2 3 2 3 2 2" xfId="7309" xr:uid="{1381D89E-228A-4CE5-B63B-51A4E5E4D241}"/>
    <cellStyle name="Comma 3 4 2 2 3 2 3 2 2 2" xfId="18867" xr:uid="{BA09D82D-CFD0-4A2D-8A56-AD7DC640A79C}"/>
    <cellStyle name="Comma 3 4 2 2 3 2 3 2 2 2 2" xfId="48274" xr:uid="{0C85875B-7A2D-4FB3-BC0E-72E7995EEBE1}"/>
    <cellStyle name="Comma 3 4 2 2 3 2 3 2 2 2 3" xfId="29371" xr:uid="{D08D9027-2726-453F-BF63-3A03FC0204C0}"/>
    <cellStyle name="Comma 3 4 2 2 3 2 3 2 2 3" xfId="34884" xr:uid="{72038AEC-6974-488E-9545-DF96C81BC5C8}"/>
    <cellStyle name="Comma 3 4 2 2 3 2 3 2 2 4" xfId="24119" xr:uid="{C8DB611D-A27C-40B8-B534-E4276755B5B7}"/>
    <cellStyle name="Comma 3 4 2 2 3 2 3 2 3" xfId="4684" xr:uid="{A9611B9C-5147-4C5F-ACF9-CE188D2AE9FB}"/>
    <cellStyle name="Comma 3 4 2 2 3 2 3 2 3 2" xfId="50900" xr:uid="{6CCE5C60-D468-4A49-A5E8-8852D6B2F1FF}"/>
    <cellStyle name="Comma 3 4 2 2 3 2 3 2 3 3" xfId="37510" xr:uid="{48563324-B34D-40EA-AB5E-FDFE978E8FD7}"/>
    <cellStyle name="Comma 3 4 2 2 3 2 3 2 3 4" xfId="26745" xr:uid="{7DCFB085-8C03-4223-8B90-1E4306C335FD}"/>
    <cellStyle name="Comma 3 4 2 2 3 2 3 2 4" xfId="9935" xr:uid="{A3202D2C-CB8E-483D-936F-42783D519392}"/>
    <cellStyle name="Comma 3 4 2 2 3 2 3 2 4 2" xfId="53526" xr:uid="{730908E4-66F3-405B-B9A5-F9F347284A0F}"/>
    <cellStyle name="Comma 3 4 2 2 3 2 3 2 4 3" xfId="40136" xr:uid="{2B7AA980-6D44-4140-8526-3A85E5FDDD42}"/>
    <cellStyle name="Comma 3 4 2 2 3 2 3 2 5" xfId="12561" xr:uid="{B4D2CF6F-E702-4991-BBF8-C490CB22BEA4}"/>
    <cellStyle name="Comma 3 4 2 2 3 2 3 2 5 2" xfId="56151" xr:uid="{E9D9184A-D791-4C19-BFF7-475741614856}"/>
    <cellStyle name="Comma 3 4 2 2 3 2 3 2 5 3" xfId="42761" xr:uid="{850A4D80-1912-4388-BD6F-ECE0F1B75882}"/>
    <cellStyle name="Comma 3 4 2 2 3 2 3 2 6" xfId="15714" xr:uid="{D73BAC54-C134-46C0-B1B7-1E448FBE69BA}"/>
    <cellStyle name="Comma 3 4 2 2 3 2 3 2 6 2" xfId="45387" xr:uid="{7BDDCCE8-10E0-4881-B51D-8D4759853725}"/>
    <cellStyle name="Comma 3 4 2 2 3 2 3 2 7" xfId="58777" xr:uid="{76F4E0FA-6654-423E-AB79-3575F877C895}"/>
    <cellStyle name="Comma 3 4 2 2 3 2 3 2 8" xfId="61404" xr:uid="{7C086140-535B-43A9-898A-C3DD48A349F0}"/>
    <cellStyle name="Comma 3 4 2 2 3 2 3 2 9" xfId="31997" xr:uid="{C1613594-82DF-43DE-92CF-BC2FFCC16151}"/>
    <cellStyle name="Comma 3 4 2 2 3 2 3 3" xfId="5987" xr:uid="{6BE51C61-AE21-495D-B3E7-EB7FB9A5732A}"/>
    <cellStyle name="Comma 3 4 2 2 3 2 3 3 2" xfId="17545" xr:uid="{8EDA8BF1-B475-403F-9F05-96862D65C838}"/>
    <cellStyle name="Comma 3 4 2 2 3 2 3 3 2 2" xfId="46952" xr:uid="{C2E247B4-7F3B-44E8-A00C-76493A2C526C}"/>
    <cellStyle name="Comma 3 4 2 2 3 2 3 3 2 3" xfId="28049" xr:uid="{4FB0D82D-A0E5-493A-8BEE-005C6D1F0E76}"/>
    <cellStyle name="Comma 3 4 2 2 3 2 3 3 3" xfId="33562" xr:uid="{B698BF2B-EEE8-4FE7-81B6-8BE1B0499A2F}"/>
    <cellStyle name="Comma 3 4 2 2 3 2 3 3 4" xfId="22797" xr:uid="{66312663-1DC0-43A1-8E67-8C5F59ACF4E5}"/>
    <cellStyle name="Comma 3 4 2 2 3 2 3 4" xfId="3362" xr:uid="{1ADE1F69-F9D9-4C1D-A7B8-8B5D4DDCB77D}"/>
    <cellStyle name="Comma 3 4 2 2 3 2 3 4 2" xfId="49578" xr:uid="{7DD9E4E5-3FD0-4F25-8C0E-258E676756F1}"/>
    <cellStyle name="Comma 3 4 2 2 3 2 3 4 3" xfId="36188" xr:uid="{F16A5913-F48A-4559-971F-54E6F83DF64D}"/>
    <cellStyle name="Comma 3 4 2 2 3 2 3 4 4" xfId="25423" xr:uid="{71D7B2E1-9FEF-4E8A-AB9C-416A5AA55C98}"/>
    <cellStyle name="Comma 3 4 2 2 3 2 3 5" xfId="8613" xr:uid="{FBC34ECF-9688-4B73-880A-EF675EAEE5D0}"/>
    <cellStyle name="Comma 3 4 2 2 3 2 3 5 2" xfId="52204" xr:uid="{1CACEA13-2F17-403C-B51D-899AE4CADC9B}"/>
    <cellStyle name="Comma 3 4 2 2 3 2 3 5 3" xfId="38814" xr:uid="{F67F8533-94D4-4A52-B5DA-9ADF8D56E863}"/>
    <cellStyle name="Comma 3 4 2 2 3 2 3 6" xfId="11239" xr:uid="{0F4143BB-EC57-44FC-888A-87353AE43984}"/>
    <cellStyle name="Comma 3 4 2 2 3 2 3 6 2" xfId="54829" xr:uid="{A085DCE9-70E7-48E2-9667-56F68A7D1E2F}"/>
    <cellStyle name="Comma 3 4 2 2 3 2 3 6 3" xfId="41439" xr:uid="{57597978-6980-4703-A3B8-40035D7C7E37}"/>
    <cellStyle name="Comma 3 4 2 2 3 2 3 7" xfId="14392" xr:uid="{E472E2F0-A129-4EFB-9564-938659841462}"/>
    <cellStyle name="Comma 3 4 2 2 3 2 3 7 2" xfId="44065" xr:uid="{C4FD6FB5-A6E5-4873-B7A3-F7CF4C76E2F0}"/>
    <cellStyle name="Comma 3 4 2 2 3 2 3 8" xfId="57455" xr:uid="{852867C0-238B-4D3C-A8D7-E079080E19C5}"/>
    <cellStyle name="Comma 3 4 2 2 3 2 3 9" xfId="60082" xr:uid="{C2BD19B3-2904-45C6-A892-1BD561C54AE2}"/>
    <cellStyle name="Comma 3 4 2 2 3 2 4" xfId="994" xr:uid="{00000000-0005-0000-0000-0000F9010000}"/>
    <cellStyle name="Comma 3 4 2 2 3 2 4 10" xfId="30935" xr:uid="{AC39CB60-E09F-47C0-B827-40274B6D0F7E}"/>
    <cellStyle name="Comma 3 4 2 2 3 2 4 11" xfId="20431" xr:uid="{18EB6B33-729A-459B-8B15-3E449C8E23DB}"/>
    <cellStyle name="Comma 3 4 2 2 3 2 4 2" xfId="2317" xr:uid="{46F511D4-A658-4CCD-A274-1A91DC0412A5}"/>
    <cellStyle name="Comma 3 4 2 2 3 2 4 2 10" xfId="21753" xr:uid="{61B60CF2-DFD0-4651-BD54-367003EA2413}"/>
    <cellStyle name="Comma 3 4 2 2 3 2 4 2 2" xfId="7569" xr:uid="{BB9B0163-1673-46EF-AA08-37768560A87E}"/>
    <cellStyle name="Comma 3 4 2 2 3 2 4 2 2 2" xfId="19127" xr:uid="{923267AB-EEB2-45F0-A3C4-BE2DA24467D8}"/>
    <cellStyle name="Comma 3 4 2 2 3 2 4 2 2 2 2" xfId="48534" xr:uid="{43877F7A-6472-40BD-89BB-E69B0CAFAFAD}"/>
    <cellStyle name="Comma 3 4 2 2 3 2 4 2 2 2 3" xfId="29631" xr:uid="{052FF36A-8A11-49DD-8C3F-177C19A6DC98}"/>
    <cellStyle name="Comma 3 4 2 2 3 2 4 2 2 3" xfId="35144" xr:uid="{2E525D60-EEA8-4FCB-865C-E7C41862524E}"/>
    <cellStyle name="Comma 3 4 2 2 3 2 4 2 2 4" xfId="24379" xr:uid="{F34C1D54-1177-4972-9EAA-91EE775E74F8}"/>
    <cellStyle name="Comma 3 4 2 2 3 2 4 2 3" xfId="4944" xr:uid="{B59780AC-8E6D-4C08-AFC1-54CE61866CF2}"/>
    <cellStyle name="Comma 3 4 2 2 3 2 4 2 3 2" xfId="51160" xr:uid="{C0A73738-4F0B-452C-BC05-8F59B876DA5B}"/>
    <cellStyle name="Comma 3 4 2 2 3 2 4 2 3 3" xfId="37770" xr:uid="{25EAB613-6A94-496E-8B61-8417384C6685}"/>
    <cellStyle name="Comma 3 4 2 2 3 2 4 2 3 4" xfId="27005" xr:uid="{02975EEF-4232-495C-8408-53F5F3F69251}"/>
    <cellStyle name="Comma 3 4 2 2 3 2 4 2 4" xfId="10195" xr:uid="{2B1040BA-7162-4936-BF3E-62139554400E}"/>
    <cellStyle name="Comma 3 4 2 2 3 2 4 2 4 2" xfId="53786" xr:uid="{8E272369-B4FF-4FED-8DC0-EA19139429F0}"/>
    <cellStyle name="Comma 3 4 2 2 3 2 4 2 4 3" xfId="40396" xr:uid="{62F03F84-B99A-426B-9AA0-5E7C89A5DBB9}"/>
    <cellStyle name="Comma 3 4 2 2 3 2 4 2 5" xfId="12821" xr:uid="{1CFF6901-CA96-48CD-A727-757C770ED471}"/>
    <cellStyle name="Comma 3 4 2 2 3 2 4 2 5 2" xfId="56411" xr:uid="{0FB64E11-15C3-46D6-BC2C-B3FFD7CBCC3F}"/>
    <cellStyle name="Comma 3 4 2 2 3 2 4 2 5 3" xfId="43021" xr:uid="{21934950-9150-4082-A011-C5FE70613306}"/>
    <cellStyle name="Comma 3 4 2 2 3 2 4 2 6" xfId="15974" xr:uid="{7DAD968D-E2AE-43EC-B4C3-BFDA8C0CEABE}"/>
    <cellStyle name="Comma 3 4 2 2 3 2 4 2 6 2" xfId="45647" xr:uid="{E185C97F-4E83-4651-A6CA-325A8ABC3D1D}"/>
    <cellStyle name="Comma 3 4 2 2 3 2 4 2 7" xfId="59037" xr:uid="{260106B7-DF06-4753-88D2-CBC5A0793B38}"/>
    <cellStyle name="Comma 3 4 2 2 3 2 4 2 8" xfId="61664" xr:uid="{56950CE9-C734-4514-8A79-6548850F00DD}"/>
    <cellStyle name="Comma 3 4 2 2 3 2 4 2 9" xfId="32257" xr:uid="{EDAFC73C-F8A1-4F03-894C-3F7933F2EDFE}"/>
    <cellStyle name="Comma 3 4 2 2 3 2 4 3" xfId="6247" xr:uid="{978A95A0-19D1-441D-B24A-2B128A491D23}"/>
    <cellStyle name="Comma 3 4 2 2 3 2 4 3 2" xfId="17805" xr:uid="{C23900EC-5556-4B83-A47C-78EF08A5948B}"/>
    <cellStyle name="Comma 3 4 2 2 3 2 4 3 2 2" xfId="47212" xr:uid="{F3AFA876-5F4A-40A0-8636-FDCE8C81EAD3}"/>
    <cellStyle name="Comma 3 4 2 2 3 2 4 3 2 3" xfId="28309" xr:uid="{0BE3595F-D03C-4FB9-A3BF-8BFAD991AFAB}"/>
    <cellStyle name="Comma 3 4 2 2 3 2 4 3 3" xfId="33822" xr:uid="{F7924A97-4D91-4FF6-AC7B-5EE035C6CE60}"/>
    <cellStyle name="Comma 3 4 2 2 3 2 4 3 4" xfId="23057" xr:uid="{9C110D58-C6FB-4267-A9E4-736AA6901063}"/>
    <cellStyle name="Comma 3 4 2 2 3 2 4 4" xfId="3622" xr:uid="{74B748AE-9894-4C77-85A2-A47520D1F7E6}"/>
    <cellStyle name="Comma 3 4 2 2 3 2 4 4 2" xfId="49838" xr:uid="{E26B0792-E479-4C35-9428-E437A33962DA}"/>
    <cellStyle name="Comma 3 4 2 2 3 2 4 4 3" xfId="36448" xr:uid="{B9A3E07C-61A1-4B17-B00E-2D9B1C181CC1}"/>
    <cellStyle name="Comma 3 4 2 2 3 2 4 4 4" xfId="25683" xr:uid="{2065FE19-3633-4A79-A990-3F22810A5BD2}"/>
    <cellStyle name="Comma 3 4 2 2 3 2 4 5" xfId="8873" xr:uid="{DD79B931-5E2F-43D7-9EBB-4570A7C81888}"/>
    <cellStyle name="Comma 3 4 2 2 3 2 4 5 2" xfId="52464" xr:uid="{1A36D911-38D2-476C-99B6-6E207E2C8297}"/>
    <cellStyle name="Comma 3 4 2 2 3 2 4 5 3" xfId="39074" xr:uid="{A91BDCA5-728E-4980-A945-080661B76BAB}"/>
    <cellStyle name="Comma 3 4 2 2 3 2 4 6" xfId="11499" xr:uid="{50414363-B7E6-4471-AC12-8AE0F9C6A012}"/>
    <cellStyle name="Comma 3 4 2 2 3 2 4 6 2" xfId="55089" xr:uid="{B5817D47-54C1-41FA-BA70-0F0E9E02DC1F}"/>
    <cellStyle name="Comma 3 4 2 2 3 2 4 6 3" xfId="41699" xr:uid="{D1B72767-03F8-45D0-A6C8-81D81F1C6256}"/>
    <cellStyle name="Comma 3 4 2 2 3 2 4 7" xfId="14652" xr:uid="{5B4DA09E-4224-4074-AAF8-A7B5279BC1C9}"/>
    <cellStyle name="Comma 3 4 2 2 3 2 4 7 2" xfId="44325" xr:uid="{BDAD88DF-3E4F-4FAF-B6CF-0FD83EEF732E}"/>
    <cellStyle name="Comma 3 4 2 2 3 2 4 8" xfId="57715" xr:uid="{B4A1E38D-04EF-48D8-B3F6-348FEC8DF89D}"/>
    <cellStyle name="Comma 3 4 2 2 3 2 4 9" xfId="60342" xr:uid="{350738B5-3F88-4470-B974-A817AA431689}"/>
    <cellStyle name="Comma 3 4 2 2 3 2 5" xfId="1274" xr:uid="{5672BC70-C6EF-4540-84E1-52D613C84FAE}"/>
    <cellStyle name="Comma 3 4 2 2 3 2 5 10" xfId="20711" xr:uid="{2368E77A-92BC-4913-8DF5-C0203996044B}"/>
    <cellStyle name="Comma 3 4 2 2 3 2 5 2" xfId="6527" xr:uid="{CE3A2FDF-D177-420A-9296-5A744040B83A}"/>
    <cellStyle name="Comma 3 4 2 2 3 2 5 2 2" xfId="18085" xr:uid="{A92103C5-847B-4F8E-8AEA-044ACC8AEA84}"/>
    <cellStyle name="Comma 3 4 2 2 3 2 5 2 2 2" xfId="47492" xr:uid="{753EB7CD-5660-45FB-904D-9D734EEE5BA5}"/>
    <cellStyle name="Comma 3 4 2 2 3 2 5 2 2 3" xfId="28589" xr:uid="{FA65ECF8-4A6A-454D-9BE9-78CE1A95797A}"/>
    <cellStyle name="Comma 3 4 2 2 3 2 5 2 3" xfId="34102" xr:uid="{79C00749-AE19-4246-B2B8-64888E65A6CD}"/>
    <cellStyle name="Comma 3 4 2 2 3 2 5 2 4" xfId="23337" xr:uid="{1E5C700D-D4BF-4780-8DC6-7F146C49E6AC}"/>
    <cellStyle name="Comma 3 4 2 2 3 2 5 3" xfId="3902" xr:uid="{211DB9DB-8357-4C5E-9429-453292DC6F60}"/>
    <cellStyle name="Comma 3 4 2 2 3 2 5 3 2" xfId="50118" xr:uid="{717824CD-59EA-45CA-8570-B62342826BF5}"/>
    <cellStyle name="Comma 3 4 2 2 3 2 5 3 3" xfId="36728" xr:uid="{84E43AD8-4ED6-401D-BDDA-0495EF8103E1}"/>
    <cellStyle name="Comma 3 4 2 2 3 2 5 3 4" xfId="25963" xr:uid="{FA485BC7-9299-40C2-AF48-875EFCC27CFF}"/>
    <cellStyle name="Comma 3 4 2 2 3 2 5 4" xfId="9153" xr:uid="{E41BECC8-597C-43D4-8C2F-C53C1516FA51}"/>
    <cellStyle name="Comma 3 4 2 2 3 2 5 4 2" xfId="52744" xr:uid="{F4514203-E968-4A24-B9CE-D72D91193AB1}"/>
    <cellStyle name="Comma 3 4 2 2 3 2 5 4 3" xfId="39354" xr:uid="{B59AE778-09B9-4D2C-9331-7EEF269CB962}"/>
    <cellStyle name="Comma 3 4 2 2 3 2 5 5" xfId="11779" xr:uid="{DDCBDE21-472B-42C8-B73E-7C08DE5CD32E}"/>
    <cellStyle name="Comma 3 4 2 2 3 2 5 5 2" xfId="55369" xr:uid="{D0FB2E58-A103-4E07-91F5-7ECECBEF460F}"/>
    <cellStyle name="Comma 3 4 2 2 3 2 5 5 3" xfId="41979" xr:uid="{B126329A-9DF4-453F-AE16-A7F350C11768}"/>
    <cellStyle name="Comma 3 4 2 2 3 2 5 6" xfId="14932" xr:uid="{8FAD8BC9-350E-419C-BC2D-F1DCD462B552}"/>
    <cellStyle name="Comma 3 4 2 2 3 2 5 6 2" xfId="44605" xr:uid="{FDC382DA-6563-4F9E-B20C-23E08A972B68}"/>
    <cellStyle name="Comma 3 4 2 2 3 2 5 7" xfId="57995" xr:uid="{B86620E4-E796-4801-9503-398E2146D2BC}"/>
    <cellStyle name="Comma 3 4 2 2 3 2 5 8" xfId="60622" xr:uid="{228D73AC-ECB6-467E-9934-6CB6C41AA9A0}"/>
    <cellStyle name="Comma 3 4 2 2 3 2 5 9" xfId="31215" xr:uid="{427C3E7D-C540-4E48-8F45-6B2D4E3650AD}"/>
    <cellStyle name="Comma 3 4 2 2 3 2 6" xfId="1537" xr:uid="{FC7C0B65-D207-4A62-AB6A-4908C0B2AACF}"/>
    <cellStyle name="Comma 3 4 2 2 3 2 6 10" xfId="20973" xr:uid="{C780591B-791D-4FE2-92CF-6ACFF888CB28}"/>
    <cellStyle name="Comma 3 4 2 2 3 2 6 2" xfId="6789" xr:uid="{E635AC3C-DD3A-4574-BA03-437AA87724EB}"/>
    <cellStyle name="Comma 3 4 2 2 3 2 6 2 2" xfId="18347" xr:uid="{4E62E9AB-B214-42C5-8732-20921DCA19B9}"/>
    <cellStyle name="Comma 3 4 2 2 3 2 6 2 2 2" xfId="47754" xr:uid="{B9C8C1AA-7535-46E4-9352-F7F89F997B56}"/>
    <cellStyle name="Comma 3 4 2 2 3 2 6 2 2 3" xfId="28851" xr:uid="{8B0B60F8-E459-4765-8660-08E40EBB9DD1}"/>
    <cellStyle name="Comma 3 4 2 2 3 2 6 2 3" xfId="34364" xr:uid="{61AA4A1B-80FD-40B7-B9B1-3F682380E291}"/>
    <cellStyle name="Comma 3 4 2 2 3 2 6 2 4" xfId="23599" xr:uid="{21042A03-0553-4267-9347-D9A64C47D7C8}"/>
    <cellStyle name="Comma 3 4 2 2 3 2 6 3" xfId="4164" xr:uid="{EB187F89-9D6E-439D-9C69-C5BD2AE55C4A}"/>
    <cellStyle name="Comma 3 4 2 2 3 2 6 3 2" xfId="50380" xr:uid="{E2ADD8C2-8D5F-4C85-8BB9-0BE8D2E2E27B}"/>
    <cellStyle name="Comma 3 4 2 2 3 2 6 3 3" xfId="36990" xr:uid="{607D12B9-52A3-4310-A171-77040E1C8B84}"/>
    <cellStyle name="Comma 3 4 2 2 3 2 6 3 4" xfId="26225" xr:uid="{FA2D11A8-31D8-4216-93F0-449454422ED5}"/>
    <cellStyle name="Comma 3 4 2 2 3 2 6 4" xfId="9415" xr:uid="{92D5EE20-3695-4F48-ADB4-5933DF981A3E}"/>
    <cellStyle name="Comma 3 4 2 2 3 2 6 4 2" xfId="53006" xr:uid="{A7419072-6DBC-4283-A02C-6C01A6D88EC3}"/>
    <cellStyle name="Comma 3 4 2 2 3 2 6 4 3" xfId="39616" xr:uid="{0BCF88F6-DC9B-483E-A44D-996884E2D92E}"/>
    <cellStyle name="Comma 3 4 2 2 3 2 6 5" xfId="12041" xr:uid="{4D2941D5-AE8F-4AC3-BD84-CE87EF6EDDFD}"/>
    <cellStyle name="Comma 3 4 2 2 3 2 6 5 2" xfId="55631" xr:uid="{E1F5C018-31A0-4454-8232-8D2B09AB2467}"/>
    <cellStyle name="Comma 3 4 2 2 3 2 6 5 3" xfId="42241" xr:uid="{7D999D25-F2F8-40F1-926D-EF487B991BF7}"/>
    <cellStyle name="Comma 3 4 2 2 3 2 6 6" xfId="15194" xr:uid="{1CA868BE-8868-41AA-967D-C8F2B58A3610}"/>
    <cellStyle name="Comma 3 4 2 2 3 2 6 6 2" xfId="44867" xr:uid="{EA1F2CFC-EFFB-46EC-84EF-2C1454ED54E4}"/>
    <cellStyle name="Comma 3 4 2 2 3 2 6 7" xfId="58257" xr:uid="{01255C47-1094-4D42-8C3B-AB9421A58E25}"/>
    <cellStyle name="Comma 3 4 2 2 3 2 6 8" xfId="60884" xr:uid="{35115A18-5532-4DFD-9FB9-AF73E925CB52}"/>
    <cellStyle name="Comma 3 4 2 2 3 2 6 9" xfId="31477" xr:uid="{4F5A0D3D-1CC6-40DE-BAB1-856BACFF2E0D}"/>
    <cellStyle name="Comma 3 4 2 2 3 2 7" xfId="2580" xr:uid="{34D90B74-890C-47E4-8A0E-2FDE9B38C2A6}"/>
    <cellStyle name="Comma 3 4 2 2 3 2 7 10" xfId="22015" xr:uid="{D3EFD854-B12C-42E7-A576-110F01FCE3CF}"/>
    <cellStyle name="Comma 3 4 2 2 3 2 7 2" xfId="7831" xr:uid="{155E2889-6BA9-4F64-9857-22E5E790CCD1}"/>
    <cellStyle name="Comma 3 4 2 2 3 2 7 2 2" xfId="19389" xr:uid="{8C2FF375-C0B8-4C00-926D-69310AA1D9B7}"/>
    <cellStyle name="Comma 3 4 2 2 3 2 7 2 2 2" xfId="48796" xr:uid="{83C4C691-5117-4C26-9264-DFFB4997D6F6}"/>
    <cellStyle name="Comma 3 4 2 2 3 2 7 2 2 3" xfId="29893" xr:uid="{7F93FE01-5EA6-40FE-93E0-56A147F79956}"/>
    <cellStyle name="Comma 3 4 2 2 3 2 7 2 3" xfId="35406" xr:uid="{2287B69A-D845-4959-821D-A764A6683252}"/>
    <cellStyle name="Comma 3 4 2 2 3 2 7 2 4" xfId="24641" xr:uid="{797E7920-89DB-455B-B665-DA859197BFD5}"/>
    <cellStyle name="Comma 3 4 2 2 3 2 7 3" xfId="5206" xr:uid="{13AC9725-E1D1-4B9B-9D4C-70DEACED3730}"/>
    <cellStyle name="Comma 3 4 2 2 3 2 7 3 2" xfId="51422" xr:uid="{037B9ADE-2BE7-4CF5-B885-8853A06ECAD1}"/>
    <cellStyle name="Comma 3 4 2 2 3 2 7 3 3" xfId="38032" xr:uid="{1996B4D2-BCE3-40B5-A290-662BF779003F}"/>
    <cellStyle name="Comma 3 4 2 2 3 2 7 3 4" xfId="27267" xr:uid="{57B07932-6663-4E6A-A776-C7E280A62493}"/>
    <cellStyle name="Comma 3 4 2 2 3 2 7 4" xfId="10457" xr:uid="{F9016C75-0F62-48BB-A31C-6CEC426F90BC}"/>
    <cellStyle name="Comma 3 4 2 2 3 2 7 4 2" xfId="54048" xr:uid="{B8D6899C-D2B0-4CB8-A948-89CC0740B703}"/>
    <cellStyle name="Comma 3 4 2 2 3 2 7 4 3" xfId="40658" xr:uid="{D5A9FE9A-3260-4A52-BFA3-E736EF2CF64E}"/>
    <cellStyle name="Comma 3 4 2 2 3 2 7 5" xfId="13083" xr:uid="{D22B071D-B156-4E00-A697-89FA49529419}"/>
    <cellStyle name="Comma 3 4 2 2 3 2 7 5 2" xfId="56673" xr:uid="{3867E606-6768-4F4A-ABC2-C3D5A23D2C12}"/>
    <cellStyle name="Comma 3 4 2 2 3 2 7 5 3" xfId="43283" xr:uid="{05E09159-E5D6-4008-8F0C-1D9829EEC2C4}"/>
    <cellStyle name="Comma 3 4 2 2 3 2 7 6" xfId="16236" xr:uid="{AFE27FB0-E812-41DC-BD92-83DA0D53C203}"/>
    <cellStyle name="Comma 3 4 2 2 3 2 7 6 2" xfId="45909" xr:uid="{984F8556-216E-4573-A84B-29E71F00DDB5}"/>
    <cellStyle name="Comma 3 4 2 2 3 2 7 7" xfId="59299" xr:uid="{158D0F50-FC6F-4375-98CF-8EC3E61B40EF}"/>
    <cellStyle name="Comma 3 4 2 2 3 2 7 8" xfId="61926" xr:uid="{0806B20E-A8A7-4F29-A3AF-2FEEC162C924}"/>
    <cellStyle name="Comma 3 4 2 2 3 2 7 9" xfId="32519" xr:uid="{042B44AD-B917-4A01-80C0-FC33666511CE}"/>
    <cellStyle name="Comma 3 4 2 2 3 2 8" xfId="5467" xr:uid="{D687CD37-79CA-40D8-A4B4-41428C4B9F58}"/>
    <cellStyle name="Comma 3 4 2 2 3 2 8 2" xfId="17025" xr:uid="{B84E9DBD-502E-40F6-9C7E-BAE824DBAE78}"/>
    <cellStyle name="Comma 3 4 2 2 3 2 8 2 2" xfId="46171" xr:uid="{1B2EEDF2-D42D-43A4-A4F0-50E27476B6B4}"/>
    <cellStyle name="Comma 3 4 2 2 3 2 8 2 3" xfId="27529" xr:uid="{141ECCC4-C96D-4A67-AAE6-DCA15ADB5A21}"/>
    <cellStyle name="Comma 3 4 2 2 3 2 8 3" xfId="13872" xr:uid="{8CB2F87C-5C8F-465D-9128-85F4404D5F7D}"/>
    <cellStyle name="Comma 3 4 2 2 3 2 8 3 2" xfId="32781" xr:uid="{C90B1C0B-9969-4E00-BC2F-156E20212FB6}"/>
    <cellStyle name="Comma 3 4 2 2 3 2 8 4" xfId="22277" xr:uid="{4D126DF5-96AB-41CE-9665-F87BB7AB566A}"/>
    <cellStyle name="Comma 3 4 2 2 3 2 9" xfId="2842" xr:uid="{C6895FD4-5262-4E1B-AB11-B7DFE7F3BB61}"/>
    <cellStyle name="Comma 3 4 2 2 3 2 9 2" xfId="16497" xr:uid="{E24F94F5-24B3-4030-B372-7B457A8E6687}"/>
    <cellStyle name="Comma 3 4 2 2 3 2 9 2 2" xfId="46432" xr:uid="{6CEAC4AA-F89A-4458-A7F1-0EB8636144F6}"/>
    <cellStyle name="Comma 3 4 2 2 3 2 9 3" xfId="33042" xr:uid="{DEB5EDE9-C463-47D9-98FE-F2BDE0D3704B}"/>
    <cellStyle name="Comma 3 4 2 2 3 2 9 4" xfId="24903" xr:uid="{B46D9551-CC2D-4A7D-90BB-541492AAD41A}"/>
    <cellStyle name="Comma 3 4 2 2 3 3" xfId="336" xr:uid="{00000000-0005-0000-0000-0000FA010000}"/>
    <cellStyle name="Comma 3 4 2 2 3 3 10" xfId="30277" xr:uid="{5D156457-6233-4744-97A6-E0F4BCBB61FB}"/>
    <cellStyle name="Comma 3 4 2 2 3 3 11" xfId="19773" xr:uid="{0A13BF4F-8E83-48EC-ADEF-615D250F03D5}"/>
    <cellStyle name="Comma 3 4 2 2 3 3 2" xfId="1659" xr:uid="{7682A2E7-7379-4E21-9D43-3991D0E768C7}"/>
    <cellStyle name="Comma 3 4 2 2 3 3 2 10" xfId="21095" xr:uid="{8A31CAB3-5608-41C8-8C7B-987C2C1F52B3}"/>
    <cellStyle name="Comma 3 4 2 2 3 3 2 2" xfId="6911" xr:uid="{B24A5756-AB69-4332-A4F0-FBF8EAF6CF30}"/>
    <cellStyle name="Comma 3 4 2 2 3 3 2 2 2" xfId="18469" xr:uid="{7FB274F0-D7B5-41F2-8899-45F00B5C27EB}"/>
    <cellStyle name="Comma 3 4 2 2 3 3 2 2 2 2" xfId="47876" xr:uid="{610EC292-34F9-428D-B5E5-EA74AAB27F1D}"/>
    <cellStyle name="Comma 3 4 2 2 3 3 2 2 2 3" xfId="28973" xr:uid="{6E383237-BCA6-451F-8A1B-40E5A1F81A0B}"/>
    <cellStyle name="Comma 3 4 2 2 3 3 2 2 3" xfId="34486" xr:uid="{D8A9280A-F4DD-4C02-9D08-205DA962DF21}"/>
    <cellStyle name="Comma 3 4 2 2 3 3 2 2 4" xfId="23721" xr:uid="{7E125BAC-9EA8-43D5-8E2D-9936B8A34E72}"/>
    <cellStyle name="Comma 3 4 2 2 3 3 2 3" xfId="4286" xr:uid="{DAD7271C-1C02-406D-AE66-B3574186C87F}"/>
    <cellStyle name="Comma 3 4 2 2 3 3 2 3 2" xfId="50502" xr:uid="{5DDE5C16-4BC3-4EC7-BF76-B971FE2C8419}"/>
    <cellStyle name="Comma 3 4 2 2 3 3 2 3 3" xfId="37112" xr:uid="{B28DCCEF-3174-4ACC-AE3B-AD82E80B96FE}"/>
    <cellStyle name="Comma 3 4 2 2 3 3 2 3 4" xfId="26347" xr:uid="{D21C8D81-D70B-4357-86A3-55AC2A2153B6}"/>
    <cellStyle name="Comma 3 4 2 2 3 3 2 4" xfId="9537" xr:uid="{9E5C8F5F-3511-405E-9B9D-E9280B0B7BD4}"/>
    <cellStyle name="Comma 3 4 2 2 3 3 2 4 2" xfId="53128" xr:uid="{D29D1B54-788A-4E6C-A418-EC0A9AB21353}"/>
    <cellStyle name="Comma 3 4 2 2 3 3 2 4 3" xfId="39738" xr:uid="{AB52B6FE-AC27-4897-B890-0B9FB71431AC}"/>
    <cellStyle name="Comma 3 4 2 2 3 3 2 5" xfId="12163" xr:uid="{BB2B6A16-2FAA-49F6-BAFF-CFAECA4ED280}"/>
    <cellStyle name="Comma 3 4 2 2 3 3 2 5 2" xfId="55753" xr:uid="{1E73482C-4937-4887-9359-4D59264BC192}"/>
    <cellStyle name="Comma 3 4 2 2 3 3 2 5 3" xfId="42363" xr:uid="{B73C7069-89D3-4D89-A087-FD2492ED8696}"/>
    <cellStyle name="Comma 3 4 2 2 3 3 2 6" xfId="15316" xr:uid="{8253A5AC-F44D-4055-8176-C4FFDA6F86EA}"/>
    <cellStyle name="Comma 3 4 2 2 3 3 2 6 2" xfId="44989" xr:uid="{9DB85AB3-1018-4C27-A596-4E640DB880D5}"/>
    <cellStyle name="Comma 3 4 2 2 3 3 2 7" xfId="58379" xr:uid="{D8B956A8-B1C0-4DE7-9FFE-B13F82A8B5EF}"/>
    <cellStyle name="Comma 3 4 2 2 3 3 2 8" xfId="61006" xr:uid="{2095C9D9-24A3-41C5-B6DE-C4E3362F401B}"/>
    <cellStyle name="Comma 3 4 2 2 3 3 2 9" xfId="31599" xr:uid="{A4411385-71AF-44F7-AE41-07FA4D339958}"/>
    <cellStyle name="Comma 3 4 2 2 3 3 3" xfId="5589" xr:uid="{F1AFC383-715C-47E2-A15C-B922A51C3A92}"/>
    <cellStyle name="Comma 3 4 2 2 3 3 3 2" xfId="17147" xr:uid="{EECB11B9-3FFE-4813-863A-7709F15BDEB8}"/>
    <cellStyle name="Comma 3 4 2 2 3 3 3 2 2" xfId="46554" xr:uid="{3E503EB4-673C-493A-8F00-71620C510DDF}"/>
    <cellStyle name="Comma 3 4 2 2 3 3 3 2 3" xfId="27651" xr:uid="{A6C2FAD5-F4A1-4A83-BF43-37060D0D0483}"/>
    <cellStyle name="Comma 3 4 2 2 3 3 3 3" xfId="13994" xr:uid="{3E4AC514-33B0-4CB4-AAAE-D09D0DEEDC1B}"/>
    <cellStyle name="Comma 3 4 2 2 3 3 3 3 2" xfId="33164" xr:uid="{1307938C-A190-404D-B666-AE2CECB0114E}"/>
    <cellStyle name="Comma 3 4 2 2 3 3 3 4" xfId="22399" xr:uid="{E607E8A6-0B99-400D-93B7-2C6C10F89F46}"/>
    <cellStyle name="Comma 3 4 2 2 3 3 4" xfId="2964" xr:uid="{FF26D91F-B777-4B4B-B251-28454567D3DC}"/>
    <cellStyle name="Comma 3 4 2 2 3 3 4 2" xfId="16619" xr:uid="{9768AFD1-1BB6-4BCB-BC84-D37134F5FFB2}"/>
    <cellStyle name="Comma 3 4 2 2 3 3 4 2 2" xfId="49180" xr:uid="{DC0F3D86-2EA5-4206-920A-09825D344CEF}"/>
    <cellStyle name="Comma 3 4 2 2 3 3 4 3" xfId="35790" xr:uid="{0D594604-98C2-4EE7-80AB-B525F7AF827E}"/>
    <cellStyle name="Comma 3 4 2 2 3 3 4 4" xfId="25025" xr:uid="{F29F862F-8C51-48F3-B486-7488FAA2A4FF}"/>
    <cellStyle name="Comma 3 4 2 2 3 3 5" xfId="8215" xr:uid="{16BAA148-4B67-4477-AF71-691A57672846}"/>
    <cellStyle name="Comma 3 4 2 2 3 3 5 2" xfId="51806" xr:uid="{3714F4BC-2625-45A2-8DD0-C878149B6A98}"/>
    <cellStyle name="Comma 3 4 2 2 3 3 5 3" xfId="38416" xr:uid="{2FF90DBD-BFC8-47D8-A021-14F0EF8BD225}"/>
    <cellStyle name="Comma 3 4 2 2 3 3 6" xfId="10841" xr:uid="{0DE9F8A5-5571-44B4-9F5C-EA669419DB0A}"/>
    <cellStyle name="Comma 3 4 2 2 3 3 6 2" xfId="54431" xr:uid="{3491C192-B8A1-4AD3-A49E-D01BC81A5695}"/>
    <cellStyle name="Comma 3 4 2 2 3 3 6 3" xfId="41041" xr:uid="{D87B22B0-EB61-42AB-B69F-81A5DB09E895}"/>
    <cellStyle name="Comma 3 4 2 2 3 3 7" xfId="13466" xr:uid="{91AE81CF-7B1A-4D42-B679-C741068CD271}"/>
    <cellStyle name="Comma 3 4 2 2 3 3 7 2" xfId="43667" xr:uid="{DDD9CDBB-02B0-4471-8EDA-C4DDFAC6F0AB}"/>
    <cellStyle name="Comma 3 4 2 2 3 3 8" xfId="57057" xr:uid="{DDBF5586-24C7-40D2-B508-14969756777E}"/>
    <cellStyle name="Comma 3 4 2 2 3 3 9" xfId="59684" xr:uid="{B1557673-ED43-4186-8105-FDA784A9988F}"/>
    <cellStyle name="Comma 3 4 2 2 3 4" xfId="596" xr:uid="{00000000-0005-0000-0000-0000FB010000}"/>
    <cellStyle name="Comma 3 4 2 2 3 4 10" xfId="30537" xr:uid="{66E9AF10-6D93-42BC-BD5F-655428700A58}"/>
    <cellStyle name="Comma 3 4 2 2 3 4 11" xfId="20033" xr:uid="{24F7F8AA-E506-4168-B6E9-1B75D922A1E0}"/>
    <cellStyle name="Comma 3 4 2 2 3 4 2" xfId="1919" xr:uid="{AE473D00-5694-4F63-AACF-F92DB470D120}"/>
    <cellStyle name="Comma 3 4 2 2 3 4 2 10" xfId="21355" xr:uid="{5FB4FABA-0144-4AD6-A18E-E36133E7946E}"/>
    <cellStyle name="Comma 3 4 2 2 3 4 2 2" xfId="7171" xr:uid="{955F33D6-440A-4A38-BCE8-3F5628A22C1E}"/>
    <cellStyle name="Comma 3 4 2 2 3 4 2 2 2" xfId="18729" xr:uid="{EA103096-F8FD-4D75-802A-20022970F131}"/>
    <cellStyle name="Comma 3 4 2 2 3 4 2 2 2 2" xfId="48136" xr:uid="{BC784078-20B9-48EC-9C97-2A7D66C4EA28}"/>
    <cellStyle name="Comma 3 4 2 2 3 4 2 2 2 3" xfId="29233" xr:uid="{14DBCBDA-0CE6-46EC-B981-C1B4DE5CCD5D}"/>
    <cellStyle name="Comma 3 4 2 2 3 4 2 2 3" xfId="34746" xr:uid="{8215D8BC-3C38-4D01-B5F3-E9C3F13C7EF1}"/>
    <cellStyle name="Comma 3 4 2 2 3 4 2 2 4" xfId="23981" xr:uid="{3BAD8E51-2486-4B27-BFC7-4D08E67B6057}"/>
    <cellStyle name="Comma 3 4 2 2 3 4 2 3" xfId="4546" xr:uid="{B80A4D44-076F-4A96-AB0E-A9C1B37485C5}"/>
    <cellStyle name="Comma 3 4 2 2 3 4 2 3 2" xfId="50762" xr:uid="{E9795DAB-FB96-439B-A154-7A33CD25BB1B}"/>
    <cellStyle name="Comma 3 4 2 2 3 4 2 3 3" xfId="37372" xr:uid="{B640843C-9743-40C2-99AF-04FE88E7D063}"/>
    <cellStyle name="Comma 3 4 2 2 3 4 2 3 4" xfId="26607" xr:uid="{4538B753-679D-41F0-AE87-4328447BBC90}"/>
    <cellStyle name="Comma 3 4 2 2 3 4 2 4" xfId="9797" xr:uid="{0C98FF26-459D-4803-A399-B455C59D1993}"/>
    <cellStyle name="Comma 3 4 2 2 3 4 2 4 2" xfId="53388" xr:uid="{214C4261-EFBD-41EB-A97A-C5028BDBFD4E}"/>
    <cellStyle name="Comma 3 4 2 2 3 4 2 4 3" xfId="39998" xr:uid="{55D0757C-5204-4F71-9E0F-255F52D64F87}"/>
    <cellStyle name="Comma 3 4 2 2 3 4 2 5" xfId="12423" xr:uid="{FDCBBD4C-64BE-49D4-99BD-A34C84F12F1C}"/>
    <cellStyle name="Comma 3 4 2 2 3 4 2 5 2" xfId="56013" xr:uid="{9102671E-0122-48E6-9293-250778D9A4DB}"/>
    <cellStyle name="Comma 3 4 2 2 3 4 2 5 3" xfId="42623" xr:uid="{2CC8DFB5-ABC3-4648-81BD-3F702BA5D30F}"/>
    <cellStyle name="Comma 3 4 2 2 3 4 2 6" xfId="15576" xr:uid="{F365A64B-A895-4DEF-B0CB-044867FC733E}"/>
    <cellStyle name="Comma 3 4 2 2 3 4 2 6 2" xfId="45249" xr:uid="{86294883-F063-47E7-BCC4-CA899CBEF6DC}"/>
    <cellStyle name="Comma 3 4 2 2 3 4 2 7" xfId="58639" xr:uid="{358666D1-35C4-4BA1-BF5A-84ACECA05470}"/>
    <cellStyle name="Comma 3 4 2 2 3 4 2 8" xfId="61266" xr:uid="{D6CFB70A-F1A7-41B6-B339-52452386BCC1}"/>
    <cellStyle name="Comma 3 4 2 2 3 4 2 9" xfId="31859" xr:uid="{AFD24AEE-1B75-4228-9E07-1D28FC1E3947}"/>
    <cellStyle name="Comma 3 4 2 2 3 4 3" xfId="5849" xr:uid="{A9637E85-BFE8-46C8-B0A8-9EBD95B63F58}"/>
    <cellStyle name="Comma 3 4 2 2 3 4 3 2" xfId="17407" xr:uid="{0D7FFFB3-24F5-471E-BF02-D132DE1F668C}"/>
    <cellStyle name="Comma 3 4 2 2 3 4 3 2 2" xfId="46814" xr:uid="{69F38F10-EDB9-4C3E-9EDA-0FF138F52A53}"/>
    <cellStyle name="Comma 3 4 2 2 3 4 3 2 3" xfId="27911" xr:uid="{D94DE149-D201-4E09-9C9F-FE482D55B666}"/>
    <cellStyle name="Comma 3 4 2 2 3 4 3 3" xfId="33424" xr:uid="{4CDF6127-DE54-43D1-A0F6-6413F2F647B2}"/>
    <cellStyle name="Comma 3 4 2 2 3 4 3 4" xfId="22659" xr:uid="{80549291-6E64-401A-A505-2967F605EC19}"/>
    <cellStyle name="Comma 3 4 2 2 3 4 4" xfId="3224" xr:uid="{91350A6F-65D1-4E28-A948-DF73E008BA74}"/>
    <cellStyle name="Comma 3 4 2 2 3 4 4 2" xfId="49440" xr:uid="{82599C22-B1C4-4F43-9D43-CEE6FF1CF860}"/>
    <cellStyle name="Comma 3 4 2 2 3 4 4 3" xfId="36050" xr:uid="{D47211FB-BF68-4DAB-8DAE-D7569346BCCD}"/>
    <cellStyle name="Comma 3 4 2 2 3 4 4 4" xfId="25285" xr:uid="{2EB992D3-DECB-4037-B84A-F7963B9BD8E0}"/>
    <cellStyle name="Comma 3 4 2 2 3 4 5" xfId="8475" xr:uid="{2FA4762C-4654-4CD6-9FAB-E5C6C4B999DA}"/>
    <cellStyle name="Comma 3 4 2 2 3 4 5 2" xfId="52066" xr:uid="{5A59593D-A947-43A6-846D-9ADB4E1CDF3C}"/>
    <cellStyle name="Comma 3 4 2 2 3 4 5 3" xfId="38676" xr:uid="{0377E754-DB44-419F-9EC0-45D5941CC774}"/>
    <cellStyle name="Comma 3 4 2 2 3 4 6" xfId="11101" xr:uid="{DE2B372F-6BA7-4C9D-8EAC-B928B0E4AB9A}"/>
    <cellStyle name="Comma 3 4 2 2 3 4 6 2" xfId="54691" xr:uid="{9567B4D2-18D1-4DFD-85B4-55734295F910}"/>
    <cellStyle name="Comma 3 4 2 2 3 4 6 3" xfId="41301" xr:uid="{2425AEF2-8AB9-49CC-BC3B-57752A3FC54C}"/>
    <cellStyle name="Comma 3 4 2 2 3 4 7" xfId="14254" xr:uid="{130A7978-BBA9-42F4-8209-5AB8C427F3AC}"/>
    <cellStyle name="Comma 3 4 2 2 3 4 7 2" xfId="43927" xr:uid="{F50425B9-AC42-400E-A529-A39A8AF88552}"/>
    <cellStyle name="Comma 3 4 2 2 3 4 8" xfId="57317" xr:uid="{DB2B7A41-A8E9-4C3D-A383-A574CD853B30}"/>
    <cellStyle name="Comma 3 4 2 2 3 4 9" xfId="59944" xr:uid="{35BA0AFD-F63A-4081-A6BD-F057E00AD176}"/>
    <cellStyle name="Comma 3 4 2 2 3 5" xfId="856" xr:uid="{00000000-0005-0000-0000-0000FC010000}"/>
    <cellStyle name="Comma 3 4 2 2 3 5 10" xfId="30797" xr:uid="{1C15E4AD-86D9-44F0-A02A-20FCD8F5953B}"/>
    <cellStyle name="Comma 3 4 2 2 3 5 11" xfId="20293" xr:uid="{8F71B142-08B7-4B5F-BF11-FA898AC63415}"/>
    <cellStyle name="Comma 3 4 2 2 3 5 2" xfId="2179" xr:uid="{F23B41A8-58AE-421A-BB2B-F8564DA030B1}"/>
    <cellStyle name="Comma 3 4 2 2 3 5 2 10" xfId="21615" xr:uid="{26B72288-F6F5-4B77-A5AE-02D5996551B5}"/>
    <cellStyle name="Comma 3 4 2 2 3 5 2 2" xfId="7431" xr:uid="{35157CCC-EADD-4AED-8AE3-AA0EFF42E88F}"/>
    <cellStyle name="Comma 3 4 2 2 3 5 2 2 2" xfId="18989" xr:uid="{9C5BA2DC-D1C8-4291-B9BC-F03999AB270C}"/>
    <cellStyle name="Comma 3 4 2 2 3 5 2 2 2 2" xfId="48396" xr:uid="{F2C1899F-E470-40F2-971B-778849DF18EB}"/>
    <cellStyle name="Comma 3 4 2 2 3 5 2 2 2 3" xfId="29493" xr:uid="{9A124BA9-B3F2-41B6-A4FC-51E0CB7196A7}"/>
    <cellStyle name="Comma 3 4 2 2 3 5 2 2 3" xfId="35006" xr:uid="{7DF496FA-FA1F-4F67-87EA-D86D48F54CA5}"/>
    <cellStyle name="Comma 3 4 2 2 3 5 2 2 4" xfId="24241" xr:uid="{EA019395-CA38-4781-9F0A-DF4D5244DB73}"/>
    <cellStyle name="Comma 3 4 2 2 3 5 2 3" xfId="4806" xr:uid="{2F1B81A2-D13D-41A6-98F7-6EAC41B1DFDB}"/>
    <cellStyle name="Comma 3 4 2 2 3 5 2 3 2" xfId="51022" xr:uid="{503E7802-0E7D-4C32-B2BD-1E29B0EA84EA}"/>
    <cellStyle name="Comma 3 4 2 2 3 5 2 3 3" xfId="37632" xr:uid="{999AC121-0506-41E6-B4B2-457452081727}"/>
    <cellStyle name="Comma 3 4 2 2 3 5 2 3 4" xfId="26867" xr:uid="{EDDDC729-57F4-4897-A36F-22249EE1E773}"/>
    <cellStyle name="Comma 3 4 2 2 3 5 2 4" xfId="10057" xr:uid="{332A0F58-D839-494D-9E22-87AD81A5E657}"/>
    <cellStyle name="Comma 3 4 2 2 3 5 2 4 2" xfId="53648" xr:uid="{875F7243-74FA-4731-84DA-E17B1BDCCDEC}"/>
    <cellStyle name="Comma 3 4 2 2 3 5 2 4 3" xfId="40258" xr:uid="{D649D954-1508-4131-B8B6-951CAEAE35D5}"/>
    <cellStyle name="Comma 3 4 2 2 3 5 2 5" xfId="12683" xr:uid="{09E60397-826C-4641-8C32-D599434CB470}"/>
    <cellStyle name="Comma 3 4 2 2 3 5 2 5 2" xfId="56273" xr:uid="{E230E3A6-BA0E-4EF3-B465-745CE8B8586C}"/>
    <cellStyle name="Comma 3 4 2 2 3 5 2 5 3" xfId="42883" xr:uid="{9F37156D-B2FC-4206-98ED-ED7020D8AF6A}"/>
    <cellStyle name="Comma 3 4 2 2 3 5 2 6" xfId="15836" xr:uid="{5F7474CC-8E5B-4041-B56F-730951DD684D}"/>
    <cellStyle name="Comma 3 4 2 2 3 5 2 6 2" xfId="45509" xr:uid="{DDC24825-B461-4EAB-9DFE-4D614F193539}"/>
    <cellStyle name="Comma 3 4 2 2 3 5 2 7" xfId="58899" xr:uid="{3C202D3A-77AA-4045-9D64-1FB1487EDABF}"/>
    <cellStyle name="Comma 3 4 2 2 3 5 2 8" xfId="61526" xr:uid="{1D815DA1-D26F-4D2C-96A5-FBBB58B52F4C}"/>
    <cellStyle name="Comma 3 4 2 2 3 5 2 9" xfId="32119" xr:uid="{3F9E848F-50ED-473C-ACF4-9166D7B1394A}"/>
    <cellStyle name="Comma 3 4 2 2 3 5 3" xfId="6109" xr:uid="{97758FA3-340C-4D61-8A40-08E610A7603E}"/>
    <cellStyle name="Comma 3 4 2 2 3 5 3 2" xfId="17667" xr:uid="{F0B18015-8CA5-45B3-827B-03A9DB81A49E}"/>
    <cellStyle name="Comma 3 4 2 2 3 5 3 2 2" xfId="47074" xr:uid="{84C7D6AD-1CAA-4826-A05B-E09BC526AE81}"/>
    <cellStyle name="Comma 3 4 2 2 3 5 3 2 3" xfId="28171" xr:uid="{BF851B63-B49E-45EB-A4BE-EFE614A95712}"/>
    <cellStyle name="Comma 3 4 2 2 3 5 3 3" xfId="33684" xr:uid="{E5DF9DC1-DFF4-4E85-B6F5-1A2D3D97715F}"/>
    <cellStyle name="Comma 3 4 2 2 3 5 3 4" xfId="22919" xr:uid="{BB03D3D1-2AFF-4C84-A9C7-6F831F96EF9D}"/>
    <cellStyle name="Comma 3 4 2 2 3 5 4" xfId="3484" xr:uid="{8E236355-D352-4B21-A787-63C1C732A5FC}"/>
    <cellStyle name="Comma 3 4 2 2 3 5 4 2" xfId="49700" xr:uid="{4ABDA91C-72D2-49D6-9560-CD0EC17354B4}"/>
    <cellStyle name="Comma 3 4 2 2 3 5 4 3" xfId="36310" xr:uid="{0D3CBC76-5BE1-44F4-A338-6F55B4048009}"/>
    <cellStyle name="Comma 3 4 2 2 3 5 4 4" xfId="25545" xr:uid="{BFF0D0A6-F8F3-46D9-B8BA-FDEECB7E891B}"/>
    <cellStyle name="Comma 3 4 2 2 3 5 5" xfId="8735" xr:uid="{6EAA8146-8CE4-4157-B2D9-20C27ED1CDE7}"/>
    <cellStyle name="Comma 3 4 2 2 3 5 5 2" xfId="52326" xr:uid="{D97F7AC7-B9CA-4A5A-87A3-0C7BB268F1B1}"/>
    <cellStyle name="Comma 3 4 2 2 3 5 5 3" xfId="38936" xr:uid="{CADB4ED2-B036-4961-8D4F-92F706E53878}"/>
    <cellStyle name="Comma 3 4 2 2 3 5 6" xfId="11361" xr:uid="{5470E721-BA9B-4EE4-8047-784E1246732A}"/>
    <cellStyle name="Comma 3 4 2 2 3 5 6 2" xfId="54951" xr:uid="{65A65E0C-430C-41DC-8D5C-500816D5B17A}"/>
    <cellStyle name="Comma 3 4 2 2 3 5 6 3" xfId="41561" xr:uid="{33967D96-6B46-4361-ADC6-AB3DAC498548}"/>
    <cellStyle name="Comma 3 4 2 2 3 5 7" xfId="14514" xr:uid="{20446A16-3375-4036-9E5F-081685843381}"/>
    <cellStyle name="Comma 3 4 2 2 3 5 7 2" xfId="44187" xr:uid="{2BCF69B1-A98C-43D0-B1AA-8D2005205301}"/>
    <cellStyle name="Comma 3 4 2 2 3 5 8" xfId="57577" xr:uid="{9F7DEB9A-9715-4A38-BB6B-A8C9A5D223F9}"/>
    <cellStyle name="Comma 3 4 2 2 3 5 9" xfId="60204" xr:uid="{5DDEADB1-5063-447B-9AA0-28D6723CBBF0}"/>
    <cellStyle name="Comma 3 4 2 2 3 6" xfId="1136" xr:uid="{33245CA8-9A56-4609-AF68-A8E52BE30CFC}"/>
    <cellStyle name="Comma 3 4 2 2 3 6 10" xfId="20573" xr:uid="{26324C69-F05E-47D4-8A3E-D6972C3BE2A7}"/>
    <cellStyle name="Comma 3 4 2 2 3 6 2" xfId="6389" xr:uid="{41BCFF3E-D76E-4046-952F-F1992F5D4AEE}"/>
    <cellStyle name="Comma 3 4 2 2 3 6 2 2" xfId="17947" xr:uid="{F9E56476-2C32-43D1-9402-B60AD6618674}"/>
    <cellStyle name="Comma 3 4 2 2 3 6 2 2 2" xfId="47354" xr:uid="{035A3F42-3208-450B-8EA3-8B9013BE9169}"/>
    <cellStyle name="Comma 3 4 2 2 3 6 2 2 3" xfId="28451" xr:uid="{5A484CEA-1069-42AD-A199-81976CA81538}"/>
    <cellStyle name="Comma 3 4 2 2 3 6 2 3" xfId="33964" xr:uid="{D8F80E5F-8134-4496-99A7-203AEBE451C7}"/>
    <cellStyle name="Comma 3 4 2 2 3 6 2 4" xfId="23199" xr:uid="{7F063873-DA4D-454B-800B-BB119CC9651F}"/>
    <cellStyle name="Comma 3 4 2 2 3 6 3" xfId="3764" xr:uid="{DBC0666B-76DF-44B6-A6D7-21DCE08B0C7A}"/>
    <cellStyle name="Comma 3 4 2 2 3 6 3 2" xfId="49980" xr:uid="{4AC48CB2-E102-4486-8717-1199B0D1DAC4}"/>
    <cellStyle name="Comma 3 4 2 2 3 6 3 3" xfId="36590" xr:uid="{595A8AE7-C232-45A4-9645-0CA43488BED7}"/>
    <cellStyle name="Comma 3 4 2 2 3 6 3 4" xfId="25825" xr:uid="{4F3A37B7-B463-48DC-8B7A-784E0C894988}"/>
    <cellStyle name="Comma 3 4 2 2 3 6 4" xfId="9015" xr:uid="{CFB68935-AF4A-4B1F-9738-EAC76F70BF66}"/>
    <cellStyle name="Comma 3 4 2 2 3 6 4 2" xfId="52606" xr:uid="{9A9163E7-BCE6-46AA-8896-249571FB2BCA}"/>
    <cellStyle name="Comma 3 4 2 2 3 6 4 3" xfId="39216" xr:uid="{33DE2B40-BA0C-42CB-B452-52B9C90F303E}"/>
    <cellStyle name="Comma 3 4 2 2 3 6 5" xfId="11641" xr:uid="{88543A05-D0AB-429B-9BEC-384BEB85C955}"/>
    <cellStyle name="Comma 3 4 2 2 3 6 5 2" xfId="55231" xr:uid="{B35C267E-ACA1-4B87-AE57-9A2BC573BB62}"/>
    <cellStyle name="Comma 3 4 2 2 3 6 5 3" xfId="41841" xr:uid="{BED5D2A6-CE99-4AD6-AB5C-86A5A059C76F}"/>
    <cellStyle name="Comma 3 4 2 2 3 6 6" xfId="14794" xr:uid="{2D8AAD42-64F2-4127-BC1C-30647B349C98}"/>
    <cellStyle name="Comma 3 4 2 2 3 6 6 2" xfId="44467" xr:uid="{B5CFBD36-34EB-4DA7-A506-7A3AD3059285}"/>
    <cellStyle name="Comma 3 4 2 2 3 6 7" xfId="57857" xr:uid="{BE5DF5F7-6481-4863-9B2B-DAA213A19B88}"/>
    <cellStyle name="Comma 3 4 2 2 3 6 8" xfId="60484" xr:uid="{08138B77-264D-4281-AF1D-BD0D9BC9FF21}"/>
    <cellStyle name="Comma 3 4 2 2 3 6 9" xfId="31077" xr:uid="{A000710E-09E1-415F-9FAB-977CD6D7E5DD}"/>
    <cellStyle name="Comma 3 4 2 2 3 7" xfId="1399" xr:uid="{2717DE70-38C9-4593-BD65-874555BB71D4}"/>
    <cellStyle name="Comma 3 4 2 2 3 7 10" xfId="20835" xr:uid="{837985BC-E5FF-433A-833E-A95C60438459}"/>
    <cellStyle name="Comma 3 4 2 2 3 7 2" xfId="6651" xr:uid="{466BB10B-30F5-4EFF-A8F4-3DE7D7353B20}"/>
    <cellStyle name="Comma 3 4 2 2 3 7 2 2" xfId="18209" xr:uid="{CCACCF78-D1E9-4A52-BE3E-CD5E1E0A8F8D}"/>
    <cellStyle name="Comma 3 4 2 2 3 7 2 2 2" xfId="47616" xr:uid="{927852FD-8FB8-4BB8-9B81-7ACCAF25BFEB}"/>
    <cellStyle name="Comma 3 4 2 2 3 7 2 2 3" xfId="28713" xr:uid="{4ACD06E4-7C27-4DF3-9BC7-4C6B5C3F8190}"/>
    <cellStyle name="Comma 3 4 2 2 3 7 2 3" xfId="34226" xr:uid="{8D745976-CE3D-4B4F-A6EE-4A8430C59CB7}"/>
    <cellStyle name="Comma 3 4 2 2 3 7 2 4" xfId="23461" xr:uid="{B4ED46EE-FC5C-40F0-BD87-D26CC4E54378}"/>
    <cellStyle name="Comma 3 4 2 2 3 7 3" xfId="4026" xr:uid="{03086AC2-2FC9-4DAB-81F4-10E15680DE5D}"/>
    <cellStyle name="Comma 3 4 2 2 3 7 3 2" xfId="50242" xr:uid="{690CEB00-E703-40CB-AC6A-5345390C3232}"/>
    <cellStyle name="Comma 3 4 2 2 3 7 3 3" xfId="36852" xr:uid="{AC0F9C04-6DCC-421F-A129-1BD1C945B083}"/>
    <cellStyle name="Comma 3 4 2 2 3 7 3 4" xfId="26087" xr:uid="{A4EEB60C-E14C-40E3-8F60-BDF9D2CD26D2}"/>
    <cellStyle name="Comma 3 4 2 2 3 7 4" xfId="9277" xr:uid="{829534F3-30CC-415D-9924-2D6534C5A5A8}"/>
    <cellStyle name="Comma 3 4 2 2 3 7 4 2" xfId="52868" xr:uid="{FB102ABA-87F9-4AC4-9FF3-60238C2DC74C}"/>
    <cellStyle name="Comma 3 4 2 2 3 7 4 3" xfId="39478" xr:uid="{BD8A0FCE-EC36-471A-89C9-A9674D979993}"/>
    <cellStyle name="Comma 3 4 2 2 3 7 5" xfId="11903" xr:uid="{5AC57792-0BF9-4D84-8532-502AECF22E04}"/>
    <cellStyle name="Comma 3 4 2 2 3 7 5 2" xfId="55493" xr:uid="{F0151E60-E47E-48DE-B142-8F574525C39B}"/>
    <cellStyle name="Comma 3 4 2 2 3 7 5 3" xfId="42103" xr:uid="{E5092684-B522-469E-A8DF-89199DF0B48C}"/>
    <cellStyle name="Comma 3 4 2 2 3 7 6" xfId="15056" xr:uid="{952A5436-52D7-4FEE-9180-7CDCDDB99AF7}"/>
    <cellStyle name="Comma 3 4 2 2 3 7 6 2" xfId="44729" xr:uid="{724F7E40-1149-485D-8C14-7A23130A7956}"/>
    <cellStyle name="Comma 3 4 2 2 3 7 7" xfId="58119" xr:uid="{95BBBB71-E4DA-4601-8812-7661FE9C7C0A}"/>
    <cellStyle name="Comma 3 4 2 2 3 7 8" xfId="60746" xr:uid="{769CB55F-F7E1-473E-A14F-69F29E42151E}"/>
    <cellStyle name="Comma 3 4 2 2 3 7 9" xfId="31339" xr:uid="{67308241-B64E-4ADB-AF06-415C3CA321BC}"/>
    <cellStyle name="Comma 3 4 2 2 3 8" xfId="2442" xr:uid="{E577943E-9A76-4908-8547-27A6C04BCAC7}"/>
    <cellStyle name="Comma 3 4 2 2 3 8 10" xfId="21877" xr:uid="{FF359868-877F-4D5E-9F90-0FE90B29B92C}"/>
    <cellStyle name="Comma 3 4 2 2 3 8 2" xfId="7693" xr:uid="{5DC731A2-F561-464D-84CA-EB6C995DE0EB}"/>
    <cellStyle name="Comma 3 4 2 2 3 8 2 2" xfId="19251" xr:uid="{EFAA8213-6B54-4156-88CC-1B7718170DA0}"/>
    <cellStyle name="Comma 3 4 2 2 3 8 2 2 2" xfId="48658" xr:uid="{2D398FE0-33E4-4DEE-90AC-46435D7A5CC4}"/>
    <cellStyle name="Comma 3 4 2 2 3 8 2 2 3" xfId="29755" xr:uid="{37CCEDE8-757A-43A4-83A3-D5D34232D2B0}"/>
    <cellStyle name="Comma 3 4 2 2 3 8 2 3" xfId="35268" xr:uid="{CFF899E5-DB07-4EC7-96D7-3B09FE1D4068}"/>
    <cellStyle name="Comma 3 4 2 2 3 8 2 4" xfId="24503" xr:uid="{FC69D057-F40E-41F6-9CD3-45B5CB60D0A6}"/>
    <cellStyle name="Comma 3 4 2 2 3 8 3" xfId="5068" xr:uid="{7A63ADA1-A020-4157-A7A7-99003FCDBEC4}"/>
    <cellStyle name="Comma 3 4 2 2 3 8 3 2" xfId="51284" xr:uid="{E0F4D41E-9ED8-4CBE-B02C-FE210B97857E}"/>
    <cellStyle name="Comma 3 4 2 2 3 8 3 3" xfId="37894" xr:uid="{45E61452-DC7E-4C7E-911F-7A1B9E6C1895}"/>
    <cellStyle name="Comma 3 4 2 2 3 8 3 4" xfId="27129" xr:uid="{5FA2F476-C9AC-401B-ABDF-CD9BEFBD2450}"/>
    <cellStyle name="Comma 3 4 2 2 3 8 4" xfId="10319" xr:uid="{74208C13-9901-410C-8CA1-0C942B34C652}"/>
    <cellStyle name="Comma 3 4 2 2 3 8 4 2" xfId="53910" xr:uid="{658A709A-F967-4AAD-880C-D657D87C6AB0}"/>
    <cellStyle name="Comma 3 4 2 2 3 8 4 3" xfId="40520" xr:uid="{0A394437-633F-4D61-A8CF-5C0E5E49280F}"/>
    <cellStyle name="Comma 3 4 2 2 3 8 5" xfId="12945" xr:uid="{A8B28568-2A81-4084-96E9-2778B9CED273}"/>
    <cellStyle name="Comma 3 4 2 2 3 8 5 2" xfId="56535" xr:uid="{0E661055-BC66-4626-B1CA-529FD0016CA6}"/>
    <cellStyle name="Comma 3 4 2 2 3 8 5 3" xfId="43145" xr:uid="{466174A3-0E4E-44D0-BF9D-6D4D0401A307}"/>
    <cellStyle name="Comma 3 4 2 2 3 8 6" xfId="16098" xr:uid="{BDFE55B5-B7C4-4866-B380-36832C153F72}"/>
    <cellStyle name="Comma 3 4 2 2 3 8 6 2" xfId="45771" xr:uid="{CA4A9F7B-7383-41C6-9C9E-6C1CBB6B5051}"/>
    <cellStyle name="Comma 3 4 2 2 3 8 7" xfId="59161" xr:uid="{032A3D61-B247-485F-81BC-4223D7714EF9}"/>
    <cellStyle name="Comma 3 4 2 2 3 8 8" xfId="61788" xr:uid="{A7B72FEF-B2CB-4F89-BC9C-0A67456A3A39}"/>
    <cellStyle name="Comma 3 4 2 2 3 8 9" xfId="32381" xr:uid="{473D3C0D-ABB7-4F7C-B4BE-5C42F29AB2BB}"/>
    <cellStyle name="Comma 3 4 2 2 3 9" xfId="5329" xr:uid="{3E05149F-C70D-49F9-972C-DF842E34F31F}"/>
    <cellStyle name="Comma 3 4 2 2 3 9 2" xfId="16887" xr:uid="{15808EE7-B89A-4F99-AB03-BE05609D7002}"/>
    <cellStyle name="Comma 3 4 2 2 3 9 2 2" xfId="46033" xr:uid="{BC23B59A-69A3-43F4-8C84-5D3D6C6C8FCA}"/>
    <cellStyle name="Comma 3 4 2 2 3 9 2 3" xfId="27391" xr:uid="{31C7008C-E792-42F8-AFA8-CDCD47BE6AD5}"/>
    <cellStyle name="Comma 3 4 2 2 3 9 3" xfId="13734" xr:uid="{86030130-E993-459C-B022-BF20A01302DC}"/>
    <cellStyle name="Comma 3 4 2 2 3 9 3 2" xfId="32643" xr:uid="{A2DF1930-DDCC-4925-805C-20E8B804DAE2}"/>
    <cellStyle name="Comma 3 4 2 2 3 9 4" xfId="22139" xr:uid="{7C5CE229-5BDA-4DA1-9B55-848E2F46A663}"/>
    <cellStyle name="Comma 3 4 2 2 4" xfId="91" xr:uid="{00000000-0005-0000-0000-0000FD010000}"/>
    <cellStyle name="Comma 3 4 2 2 4 10" xfId="2720" xr:uid="{FB6291A9-D87D-4B0C-86B4-1C178E184DAA}"/>
    <cellStyle name="Comma 3 4 2 2 4 10 2" xfId="16375" xr:uid="{50392D27-E453-42D7-9174-BD2E9E92356F}"/>
    <cellStyle name="Comma 3 4 2 2 4 10 2 2" xfId="46310" xr:uid="{9413E1D1-DBA4-4076-BFA5-B8CEF1311B28}"/>
    <cellStyle name="Comma 3 4 2 2 4 10 3" xfId="32920" xr:uid="{F87DE15E-F466-4602-8D96-39AE95FCC4BA}"/>
    <cellStyle name="Comma 3 4 2 2 4 10 4" xfId="24781" xr:uid="{D18582CD-25D3-44AD-8112-AE5B04E0C648}"/>
    <cellStyle name="Comma 3 4 2 2 4 11" xfId="7971" xr:uid="{87B56398-9997-447F-80AE-77173528A9EE}"/>
    <cellStyle name="Comma 3 4 2 2 4 11 2" xfId="48936" xr:uid="{880FDA23-F026-4A93-95C4-89AC14821EA5}"/>
    <cellStyle name="Comma 3 4 2 2 4 11 3" xfId="35546" xr:uid="{467D1E00-23B1-4353-A612-F8A0C14E853F}"/>
    <cellStyle name="Comma 3 4 2 2 4 12" xfId="10597" xr:uid="{5606E802-A274-437C-9EFD-ABA1A6B36C1C}"/>
    <cellStyle name="Comma 3 4 2 2 4 12 2" xfId="51562" xr:uid="{926EBC4C-ED3F-424E-AEDC-EE686A69E42B}"/>
    <cellStyle name="Comma 3 4 2 2 4 12 3" xfId="38172" xr:uid="{D187B804-0883-4DD9-B79A-9CFCE4C6218F}"/>
    <cellStyle name="Comma 3 4 2 2 4 13" xfId="13222" xr:uid="{F4481562-A0C6-4D91-8F89-D3F70E4902A5}"/>
    <cellStyle name="Comma 3 4 2 2 4 13 2" xfId="54187" xr:uid="{0DF2344D-B742-4933-8F1F-631E0240151D}"/>
    <cellStyle name="Comma 3 4 2 2 4 13 3" xfId="40797" xr:uid="{F3A227ED-FE3E-40AA-980A-567BEF6ECE11}"/>
    <cellStyle name="Comma 3 4 2 2 4 14" xfId="43423" xr:uid="{D8463092-94D9-4AB2-9E9C-2C82DA5E7BC8}"/>
    <cellStyle name="Comma 3 4 2 2 4 15" xfId="56813" xr:uid="{6CA735DC-93ED-47C1-A45D-3D419E1163C3}"/>
    <cellStyle name="Comma 3 4 2 2 4 16" xfId="59440" xr:uid="{5AB8C440-8EE9-4F1F-AF06-ECB20EEA8F91}"/>
    <cellStyle name="Comma 3 4 2 2 4 17" xfId="30033" xr:uid="{93F1CBF1-037F-4B31-B9BB-2C825A785545}"/>
    <cellStyle name="Comma 3 4 2 2 4 18" xfId="19529" xr:uid="{96264112-949B-4DD6-BDD2-C25648A975F7}"/>
    <cellStyle name="Comma 3 4 2 2 4 2" xfId="229" xr:uid="{00000000-0005-0000-0000-0000FE010000}"/>
    <cellStyle name="Comma 3 4 2 2 4 2 10" xfId="8109" xr:uid="{9F23E1DC-96B8-4E16-9A77-845B2BFD7BDF}"/>
    <cellStyle name="Comma 3 4 2 2 4 2 10 2" xfId="49074" xr:uid="{31E97D33-2325-44D9-AA98-F1436C86A1A2}"/>
    <cellStyle name="Comma 3 4 2 2 4 2 10 3" xfId="35684" xr:uid="{CA777332-C001-460A-ACB4-67F5D41DF7A0}"/>
    <cellStyle name="Comma 3 4 2 2 4 2 11" xfId="10735" xr:uid="{B4EA50A2-FDBB-4E53-BC90-514E1946B595}"/>
    <cellStyle name="Comma 3 4 2 2 4 2 11 2" xfId="51700" xr:uid="{21D0B58D-7542-42A4-948E-D7033D9939DC}"/>
    <cellStyle name="Comma 3 4 2 2 4 2 11 3" xfId="38310" xr:uid="{75623C74-918C-4B0C-8D7E-2EB2E3A92B90}"/>
    <cellStyle name="Comma 3 4 2 2 4 2 12" xfId="13360" xr:uid="{E6C1AB77-1679-4407-98E0-DD6736311AF0}"/>
    <cellStyle name="Comma 3 4 2 2 4 2 12 2" xfId="54325" xr:uid="{B5323207-C7FA-4410-BEF7-E9E40BEB656B}"/>
    <cellStyle name="Comma 3 4 2 2 4 2 12 3" xfId="40935" xr:uid="{00AD8F75-F360-4156-9333-DD45F5181230}"/>
    <cellStyle name="Comma 3 4 2 2 4 2 13" xfId="43561" xr:uid="{7C03D4B0-DF66-4394-871A-411CF8494DA5}"/>
    <cellStyle name="Comma 3 4 2 2 4 2 14" xfId="56951" xr:uid="{8E3A2D12-B2D7-486C-A4B1-414DBB485992}"/>
    <cellStyle name="Comma 3 4 2 2 4 2 15" xfId="59578" xr:uid="{FB566A15-117F-4AF9-8ECC-B4B74F2D24FA}"/>
    <cellStyle name="Comma 3 4 2 2 4 2 16" xfId="30171" xr:uid="{81D55EEB-B217-4E69-B651-901C0179A9CA}"/>
    <cellStyle name="Comma 3 4 2 2 4 2 17" xfId="19667" xr:uid="{BAC3E555-505E-43CE-AC96-ABE4C5903DEF}"/>
    <cellStyle name="Comma 3 4 2 2 4 2 2" xfId="490" xr:uid="{00000000-0005-0000-0000-0000FF010000}"/>
    <cellStyle name="Comma 3 4 2 2 4 2 2 10" xfId="30431" xr:uid="{3F0C2235-1996-4FBC-92EE-5BA6E8D6793F}"/>
    <cellStyle name="Comma 3 4 2 2 4 2 2 11" xfId="19927" xr:uid="{157D0652-3B00-4CBA-95E2-9CAB82EFAA3D}"/>
    <cellStyle name="Comma 3 4 2 2 4 2 2 2" xfId="1813" xr:uid="{86AF19BC-CE6E-49C6-9B39-D0B7EE790AA4}"/>
    <cellStyle name="Comma 3 4 2 2 4 2 2 2 10" xfId="21249" xr:uid="{0346294A-FF84-43F9-AF83-9F94E7600F76}"/>
    <cellStyle name="Comma 3 4 2 2 4 2 2 2 2" xfId="7065" xr:uid="{4A03ABF5-9355-402D-93B3-EFF319F4C5FC}"/>
    <cellStyle name="Comma 3 4 2 2 4 2 2 2 2 2" xfId="18623" xr:uid="{0DC5E4F6-0C8A-47CE-8BC7-AF4D0B476A5A}"/>
    <cellStyle name="Comma 3 4 2 2 4 2 2 2 2 2 2" xfId="48030" xr:uid="{244ADDE4-0B74-43B7-AE01-209615B12F0E}"/>
    <cellStyle name="Comma 3 4 2 2 4 2 2 2 2 2 3" xfId="29127" xr:uid="{A3CF3546-3811-4260-99B4-C105881DABD6}"/>
    <cellStyle name="Comma 3 4 2 2 4 2 2 2 2 3" xfId="34640" xr:uid="{9F837FDD-6587-4E94-B391-FB1051EC198E}"/>
    <cellStyle name="Comma 3 4 2 2 4 2 2 2 2 4" xfId="23875" xr:uid="{CCC30511-4FBA-45E5-9C39-E0DF1BD02349}"/>
    <cellStyle name="Comma 3 4 2 2 4 2 2 2 3" xfId="4440" xr:uid="{3CE80824-E6E4-4152-B185-0CCC00C1C558}"/>
    <cellStyle name="Comma 3 4 2 2 4 2 2 2 3 2" xfId="50656" xr:uid="{794BAD91-8A4E-48F2-9789-F15CA5AD459B}"/>
    <cellStyle name="Comma 3 4 2 2 4 2 2 2 3 3" xfId="37266" xr:uid="{B36E4878-80BB-4915-98E3-2CF239D919D7}"/>
    <cellStyle name="Comma 3 4 2 2 4 2 2 2 3 4" xfId="26501" xr:uid="{15F84C8C-5069-4A44-BA92-6BC03D07FE50}"/>
    <cellStyle name="Comma 3 4 2 2 4 2 2 2 4" xfId="9691" xr:uid="{02F57B62-8563-45A3-88D0-E226F3893067}"/>
    <cellStyle name="Comma 3 4 2 2 4 2 2 2 4 2" xfId="53282" xr:uid="{CE4E026F-A4E1-4046-AABE-7AFDDE985A00}"/>
    <cellStyle name="Comma 3 4 2 2 4 2 2 2 4 3" xfId="39892" xr:uid="{44142EE3-2B7A-40BF-BD55-FAB8F575679D}"/>
    <cellStyle name="Comma 3 4 2 2 4 2 2 2 5" xfId="12317" xr:uid="{A114359D-B842-494B-8BFA-D07E489833DA}"/>
    <cellStyle name="Comma 3 4 2 2 4 2 2 2 5 2" xfId="55907" xr:uid="{4E9FF53C-6CF6-460B-BBEB-64B490CDBFDA}"/>
    <cellStyle name="Comma 3 4 2 2 4 2 2 2 5 3" xfId="42517" xr:uid="{D87D3322-DBF3-4271-B787-936262FD57A5}"/>
    <cellStyle name="Comma 3 4 2 2 4 2 2 2 6" xfId="15470" xr:uid="{3FB67BA3-51C4-4CB9-AAB7-2A934018138C}"/>
    <cellStyle name="Comma 3 4 2 2 4 2 2 2 6 2" xfId="45143" xr:uid="{5BEBF908-66E1-4135-8AB0-61F9BBA48B1A}"/>
    <cellStyle name="Comma 3 4 2 2 4 2 2 2 7" xfId="58533" xr:uid="{41F781C2-44C6-41E5-9D68-7AD3DFE7EC78}"/>
    <cellStyle name="Comma 3 4 2 2 4 2 2 2 8" xfId="61160" xr:uid="{FE7B9A46-3778-4503-9AB4-E8B6D6F397B1}"/>
    <cellStyle name="Comma 3 4 2 2 4 2 2 2 9" xfId="31753" xr:uid="{22C2DF48-B8DD-45F4-A760-22D0BDE4B799}"/>
    <cellStyle name="Comma 3 4 2 2 4 2 2 3" xfId="5743" xr:uid="{FF4B2834-8426-40DA-9591-F73EEFEC7902}"/>
    <cellStyle name="Comma 3 4 2 2 4 2 2 3 2" xfId="17301" xr:uid="{75A570CF-2A42-4E5D-A4E0-9771820D4D33}"/>
    <cellStyle name="Comma 3 4 2 2 4 2 2 3 2 2" xfId="46708" xr:uid="{B75D8BFD-51A7-473B-85E6-64DD620B41D9}"/>
    <cellStyle name="Comma 3 4 2 2 4 2 2 3 2 3" xfId="27805" xr:uid="{70B172D4-1925-444F-90AA-D4F74998224C}"/>
    <cellStyle name="Comma 3 4 2 2 4 2 2 3 3" xfId="14148" xr:uid="{8FCB203B-EC3F-443A-89ED-CB0D292BCA2E}"/>
    <cellStyle name="Comma 3 4 2 2 4 2 2 3 3 2" xfId="33318" xr:uid="{DB01C75D-B79D-4044-8C60-A2406F490885}"/>
    <cellStyle name="Comma 3 4 2 2 4 2 2 3 4" xfId="22553" xr:uid="{BC6F6322-4620-47D2-9E32-8FCD20C78F63}"/>
    <cellStyle name="Comma 3 4 2 2 4 2 2 4" xfId="3118" xr:uid="{23A00F18-6A35-4322-A0B0-1FC5D7771331}"/>
    <cellStyle name="Comma 3 4 2 2 4 2 2 4 2" xfId="16773" xr:uid="{4818D9AD-7643-4C47-9B77-0459364CBD00}"/>
    <cellStyle name="Comma 3 4 2 2 4 2 2 4 2 2" xfId="49334" xr:uid="{EF8D6DB6-1002-406E-9495-A908F0291824}"/>
    <cellStyle name="Comma 3 4 2 2 4 2 2 4 3" xfId="35944" xr:uid="{B6DBD125-C972-43E0-920D-F4E40E9ADFF0}"/>
    <cellStyle name="Comma 3 4 2 2 4 2 2 4 4" xfId="25179" xr:uid="{E9219F04-A18E-4592-AF1E-1437BB87940A}"/>
    <cellStyle name="Comma 3 4 2 2 4 2 2 5" xfId="8369" xr:uid="{6E359ECF-A8B8-4C2D-B815-5D35C8613806}"/>
    <cellStyle name="Comma 3 4 2 2 4 2 2 5 2" xfId="51960" xr:uid="{4304129D-9730-4968-9901-5561BBDF7513}"/>
    <cellStyle name="Comma 3 4 2 2 4 2 2 5 3" xfId="38570" xr:uid="{D9883424-A0A6-4F11-ABE8-1CB153303975}"/>
    <cellStyle name="Comma 3 4 2 2 4 2 2 6" xfId="10995" xr:uid="{ECDCA87A-7E1E-48DD-8BEA-44C3AC246ED0}"/>
    <cellStyle name="Comma 3 4 2 2 4 2 2 6 2" xfId="54585" xr:uid="{A60DFBFC-B6BC-48A8-AD4C-37F64C60A8E3}"/>
    <cellStyle name="Comma 3 4 2 2 4 2 2 6 3" xfId="41195" xr:uid="{9CEEDAB8-56DC-4F18-AF67-B0E7A0D1A282}"/>
    <cellStyle name="Comma 3 4 2 2 4 2 2 7" xfId="13620" xr:uid="{94600F0A-E68B-44C7-A3B0-CBADC2332006}"/>
    <cellStyle name="Comma 3 4 2 2 4 2 2 7 2" xfId="43821" xr:uid="{E0844EE1-D610-4E86-A855-42B6B025F2A9}"/>
    <cellStyle name="Comma 3 4 2 2 4 2 2 8" xfId="57211" xr:uid="{ADB2F078-D03A-48EF-BDAE-7682FAE9C90D}"/>
    <cellStyle name="Comma 3 4 2 2 4 2 2 9" xfId="59838" xr:uid="{06836F09-53A5-481E-A267-076CC2364BD4}"/>
    <cellStyle name="Comma 3 4 2 2 4 2 3" xfId="750" xr:uid="{00000000-0005-0000-0000-000000020000}"/>
    <cellStyle name="Comma 3 4 2 2 4 2 3 10" xfId="30691" xr:uid="{708044C8-9CFB-4121-A602-508286BAFB6B}"/>
    <cellStyle name="Comma 3 4 2 2 4 2 3 11" xfId="20187" xr:uid="{7B775544-F549-43E2-893F-6CFE59A19851}"/>
    <cellStyle name="Comma 3 4 2 2 4 2 3 2" xfId="2073" xr:uid="{9E1F6970-ECBC-4A26-9079-213350099F79}"/>
    <cellStyle name="Comma 3 4 2 2 4 2 3 2 10" xfId="21509" xr:uid="{F5E3DF87-3C14-4A52-9C18-FD1BD63778C3}"/>
    <cellStyle name="Comma 3 4 2 2 4 2 3 2 2" xfId="7325" xr:uid="{EE1C8500-6808-454A-A644-0FEA7DF9334C}"/>
    <cellStyle name="Comma 3 4 2 2 4 2 3 2 2 2" xfId="18883" xr:uid="{2CB022B6-DFD5-4064-9F23-4D4C3D8A4381}"/>
    <cellStyle name="Comma 3 4 2 2 4 2 3 2 2 2 2" xfId="48290" xr:uid="{3C48B48F-045D-48BA-BC4D-D77F83584E4D}"/>
    <cellStyle name="Comma 3 4 2 2 4 2 3 2 2 2 3" xfId="29387" xr:uid="{643CC12F-9417-4B82-B30B-D5D20F2B51E8}"/>
    <cellStyle name="Comma 3 4 2 2 4 2 3 2 2 3" xfId="34900" xr:uid="{9B3DBF76-6C72-4F79-AA9C-29FA04FE94ED}"/>
    <cellStyle name="Comma 3 4 2 2 4 2 3 2 2 4" xfId="24135" xr:uid="{B1C04BD0-4CD1-4AC8-9F11-3DC1D43E84C1}"/>
    <cellStyle name="Comma 3 4 2 2 4 2 3 2 3" xfId="4700" xr:uid="{3DE63B72-F7D5-49C3-B570-1817272F3C0F}"/>
    <cellStyle name="Comma 3 4 2 2 4 2 3 2 3 2" xfId="50916" xr:uid="{67A4B1B2-B33F-4E29-8E4A-6AC1D38CC4DC}"/>
    <cellStyle name="Comma 3 4 2 2 4 2 3 2 3 3" xfId="37526" xr:uid="{140E87E4-B8B4-4778-9E83-74CB02C25A37}"/>
    <cellStyle name="Comma 3 4 2 2 4 2 3 2 3 4" xfId="26761" xr:uid="{4B0129B7-B25E-4E7F-B6FE-05BC075DF32B}"/>
    <cellStyle name="Comma 3 4 2 2 4 2 3 2 4" xfId="9951" xr:uid="{FB2EF2F5-8927-4B17-B7D2-301EAD341E07}"/>
    <cellStyle name="Comma 3 4 2 2 4 2 3 2 4 2" xfId="53542" xr:uid="{7B9E100D-FFC4-4B8D-AC59-36AFACCF9817}"/>
    <cellStyle name="Comma 3 4 2 2 4 2 3 2 4 3" xfId="40152" xr:uid="{D5B0CDD3-6186-4A34-B3E2-22AD22237C85}"/>
    <cellStyle name="Comma 3 4 2 2 4 2 3 2 5" xfId="12577" xr:uid="{93F0F208-FB89-4B73-AF8C-6E8ABD33728A}"/>
    <cellStyle name="Comma 3 4 2 2 4 2 3 2 5 2" xfId="56167" xr:uid="{9B9AE8FE-8A4B-4D4F-A3DD-CF4FBA11ECB5}"/>
    <cellStyle name="Comma 3 4 2 2 4 2 3 2 5 3" xfId="42777" xr:uid="{8079B607-8FC3-4B95-8751-15236B2C6E07}"/>
    <cellStyle name="Comma 3 4 2 2 4 2 3 2 6" xfId="15730" xr:uid="{E6F24F6A-39E8-4D5E-912B-6FE651607F73}"/>
    <cellStyle name="Comma 3 4 2 2 4 2 3 2 6 2" xfId="45403" xr:uid="{96EE89C0-C06E-40E8-BF79-D54D881A33C0}"/>
    <cellStyle name="Comma 3 4 2 2 4 2 3 2 7" xfId="58793" xr:uid="{7DBD4FF5-F4C5-4EF1-86F1-478732A90A3A}"/>
    <cellStyle name="Comma 3 4 2 2 4 2 3 2 8" xfId="61420" xr:uid="{C0E4B87F-35F4-42A1-9590-1EE7632F1AB0}"/>
    <cellStyle name="Comma 3 4 2 2 4 2 3 2 9" xfId="32013" xr:uid="{921B82E2-A80E-4CD2-877B-2290799F3FA4}"/>
    <cellStyle name="Comma 3 4 2 2 4 2 3 3" xfId="6003" xr:uid="{BD6F7F79-963E-4CB3-83E1-5B7EFAA2DDD2}"/>
    <cellStyle name="Comma 3 4 2 2 4 2 3 3 2" xfId="17561" xr:uid="{25FE72FB-92C8-4195-B550-434314CE7F92}"/>
    <cellStyle name="Comma 3 4 2 2 4 2 3 3 2 2" xfId="46968" xr:uid="{5FA6AB88-7177-49EE-B369-BE089970EB53}"/>
    <cellStyle name="Comma 3 4 2 2 4 2 3 3 2 3" xfId="28065" xr:uid="{9C2FE9E8-A2B5-4B86-B695-9F5390FA3FD9}"/>
    <cellStyle name="Comma 3 4 2 2 4 2 3 3 3" xfId="33578" xr:uid="{EF7CA596-0828-498D-91DA-5623B4C00343}"/>
    <cellStyle name="Comma 3 4 2 2 4 2 3 3 4" xfId="22813" xr:uid="{D3CF9E34-2878-4286-915C-5762394D6C91}"/>
    <cellStyle name="Comma 3 4 2 2 4 2 3 4" xfId="3378" xr:uid="{E92B9812-0B19-4ACF-8B95-6D01BA0C0BA2}"/>
    <cellStyle name="Comma 3 4 2 2 4 2 3 4 2" xfId="49594" xr:uid="{CEE743A2-EE25-477A-8D9A-401C64884052}"/>
    <cellStyle name="Comma 3 4 2 2 4 2 3 4 3" xfId="36204" xr:uid="{5CD79CCD-959F-40F2-9F28-7FA3668FC995}"/>
    <cellStyle name="Comma 3 4 2 2 4 2 3 4 4" xfId="25439" xr:uid="{C2FBFE89-EE92-4F81-B1E3-289386FC6BFD}"/>
    <cellStyle name="Comma 3 4 2 2 4 2 3 5" xfId="8629" xr:uid="{C1DB4293-E9CE-43C1-939E-552BA613DF12}"/>
    <cellStyle name="Comma 3 4 2 2 4 2 3 5 2" xfId="52220" xr:uid="{F002E0D9-7C3C-47BF-821B-455AE79012FD}"/>
    <cellStyle name="Comma 3 4 2 2 4 2 3 5 3" xfId="38830" xr:uid="{2F622542-C29F-4FEC-A087-7ED0BB7ADD24}"/>
    <cellStyle name="Comma 3 4 2 2 4 2 3 6" xfId="11255" xr:uid="{BBC75D12-77F1-4FDF-83EC-F474853521DF}"/>
    <cellStyle name="Comma 3 4 2 2 4 2 3 6 2" xfId="54845" xr:uid="{20EEED0E-80B4-452D-BB7D-C77A2E549E74}"/>
    <cellStyle name="Comma 3 4 2 2 4 2 3 6 3" xfId="41455" xr:uid="{F8499BC5-2921-421A-BC7C-25F16F13C4EC}"/>
    <cellStyle name="Comma 3 4 2 2 4 2 3 7" xfId="14408" xr:uid="{D13E01E3-CC9E-4B15-92E3-DB9C4A55AD34}"/>
    <cellStyle name="Comma 3 4 2 2 4 2 3 7 2" xfId="44081" xr:uid="{D07A3B1D-5DC5-49D6-ADB8-F2422076B0B6}"/>
    <cellStyle name="Comma 3 4 2 2 4 2 3 8" xfId="57471" xr:uid="{A69E1E22-6105-4048-AC0E-743597CDB2BA}"/>
    <cellStyle name="Comma 3 4 2 2 4 2 3 9" xfId="60098" xr:uid="{076C155A-7859-4F60-8158-39B0E325DA2C}"/>
    <cellStyle name="Comma 3 4 2 2 4 2 4" xfId="1010" xr:uid="{00000000-0005-0000-0000-000001020000}"/>
    <cellStyle name="Comma 3 4 2 2 4 2 4 10" xfId="30951" xr:uid="{1811D248-FC89-4754-909E-49FD3351BE6C}"/>
    <cellStyle name="Comma 3 4 2 2 4 2 4 11" xfId="20447" xr:uid="{68195299-EAB5-4DB0-AA12-FFF347FD57F1}"/>
    <cellStyle name="Comma 3 4 2 2 4 2 4 2" xfId="2333" xr:uid="{074961F7-8BF9-4A2F-A0AC-10C7382FC744}"/>
    <cellStyle name="Comma 3 4 2 2 4 2 4 2 10" xfId="21769" xr:uid="{3FD782F0-1FB3-4A24-9C80-2CA62F53DCD0}"/>
    <cellStyle name="Comma 3 4 2 2 4 2 4 2 2" xfId="7585" xr:uid="{6AE8265D-2A08-47B7-B537-5E2FEF094B51}"/>
    <cellStyle name="Comma 3 4 2 2 4 2 4 2 2 2" xfId="19143" xr:uid="{824CFBBE-CFDB-40E8-AB90-F648E71277E7}"/>
    <cellStyle name="Comma 3 4 2 2 4 2 4 2 2 2 2" xfId="48550" xr:uid="{68092A08-2543-49F9-8861-C77634AEAF9C}"/>
    <cellStyle name="Comma 3 4 2 2 4 2 4 2 2 2 3" xfId="29647" xr:uid="{EFE845EA-3FEB-4E97-BC70-7F732F4B7E2A}"/>
    <cellStyle name="Comma 3 4 2 2 4 2 4 2 2 3" xfId="35160" xr:uid="{154CE7EB-E895-4EC7-8EC4-9D2C5022AD25}"/>
    <cellStyle name="Comma 3 4 2 2 4 2 4 2 2 4" xfId="24395" xr:uid="{06B85B71-333C-409A-9121-992EABB305BB}"/>
    <cellStyle name="Comma 3 4 2 2 4 2 4 2 3" xfId="4960" xr:uid="{0A41F9D7-A25B-4D93-9DE7-6513C7707D35}"/>
    <cellStyle name="Comma 3 4 2 2 4 2 4 2 3 2" xfId="51176" xr:uid="{57AFE2A6-D3CC-4115-B635-35EE66B732C6}"/>
    <cellStyle name="Comma 3 4 2 2 4 2 4 2 3 3" xfId="37786" xr:uid="{1EA1D390-C760-4B8F-B15C-4D7E34ECEE18}"/>
    <cellStyle name="Comma 3 4 2 2 4 2 4 2 3 4" xfId="27021" xr:uid="{BCEC7261-7736-4549-9362-8820D2D83636}"/>
    <cellStyle name="Comma 3 4 2 2 4 2 4 2 4" xfId="10211" xr:uid="{11ED0590-AF13-41A1-9164-06BFA0A75342}"/>
    <cellStyle name="Comma 3 4 2 2 4 2 4 2 4 2" xfId="53802" xr:uid="{83C0721A-7C17-4832-B951-8CCCC42D95FA}"/>
    <cellStyle name="Comma 3 4 2 2 4 2 4 2 4 3" xfId="40412" xr:uid="{B030DA87-C542-4EAB-9C31-9CA755DDC51C}"/>
    <cellStyle name="Comma 3 4 2 2 4 2 4 2 5" xfId="12837" xr:uid="{8B1A2E0A-9DB6-493C-89DB-ED798A98F694}"/>
    <cellStyle name="Comma 3 4 2 2 4 2 4 2 5 2" xfId="56427" xr:uid="{C2A1E08F-F260-40ED-9686-12D705409ABF}"/>
    <cellStyle name="Comma 3 4 2 2 4 2 4 2 5 3" xfId="43037" xr:uid="{80A8C10E-D8E0-410D-8458-9CB7EF566CEA}"/>
    <cellStyle name="Comma 3 4 2 2 4 2 4 2 6" xfId="15990" xr:uid="{EA1AD6A6-B1E1-4415-97AF-BA0B4BA3F38F}"/>
    <cellStyle name="Comma 3 4 2 2 4 2 4 2 6 2" xfId="45663" xr:uid="{2CDC152E-6CB4-497E-8603-F0DA5D118E57}"/>
    <cellStyle name="Comma 3 4 2 2 4 2 4 2 7" xfId="59053" xr:uid="{8A736CFE-1D42-4FCA-923A-0A107E40B20E}"/>
    <cellStyle name="Comma 3 4 2 2 4 2 4 2 8" xfId="61680" xr:uid="{F955704F-34FE-464D-8529-5F8A2D69DAE8}"/>
    <cellStyle name="Comma 3 4 2 2 4 2 4 2 9" xfId="32273" xr:uid="{21E0584B-CAC7-4A07-8FAF-9832D20193CA}"/>
    <cellStyle name="Comma 3 4 2 2 4 2 4 3" xfId="6263" xr:uid="{A901382F-E94F-4EE8-80C9-1370C1ECCCC9}"/>
    <cellStyle name="Comma 3 4 2 2 4 2 4 3 2" xfId="17821" xr:uid="{B2F495C1-F13C-4361-9D5E-D3EB6A5CA01A}"/>
    <cellStyle name="Comma 3 4 2 2 4 2 4 3 2 2" xfId="47228" xr:uid="{40C57C98-B05C-481B-A9C4-0702B4118781}"/>
    <cellStyle name="Comma 3 4 2 2 4 2 4 3 2 3" xfId="28325" xr:uid="{53A38505-284B-4504-9895-6A72AB81D270}"/>
    <cellStyle name="Comma 3 4 2 2 4 2 4 3 3" xfId="33838" xr:uid="{A760AD73-298C-4F50-800F-775991E8208E}"/>
    <cellStyle name="Comma 3 4 2 2 4 2 4 3 4" xfId="23073" xr:uid="{EA4EA181-C6F9-4BD7-A95E-67552E135C8E}"/>
    <cellStyle name="Comma 3 4 2 2 4 2 4 4" xfId="3638" xr:uid="{01F55CDB-EE54-48B4-9FB9-97925840A454}"/>
    <cellStyle name="Comma 3 4 2 2 4 2 4 4 2" xfId="49854" xr:uid="{4627A2FD-03DD-4ED2-9706-AD65BF025CCA}"/>
    <cellStyle name="Comma 3 4 2 2 4 2 4 4 3" xfId="36464" xr:uid="{2B3BA5AE-B3EF-4E1B-B1AC-0BBF7B65E9DF}"/>
    <cellStyle name="Comma 3 4 2 2 4 2 4 4 4" xfId="25699" xr:uid="{97D3479D-4112-4E32-95DF-2752C20B349B}"/>
    <cellStyle name="Comma 3 4 2 2 4 2 4 5" xfId="8889" xr:uid="{C6D94C43-5464-42D4-BC58-079175FE736A}"/>
    <cellStyle name="Comma 3 4 2 2 4 2 4 5 2" xfId="52480" xr:uid="{7BC963B0-C71F-4664-A843-F2FE1BB7B1A7}"/>
    <cellStyle name="Comma 3 4 2 2 4 2 4 5 3" xfId="39090" xr:uid="{DED7A5E5-DF07-4F1C-B0EB-46336F783A2B}"/>
    <cellStyle name="Comma 3 4 2 2 4 2 4 6" xfId="11515" xr:uid="{BD9D787C-3545-4904-97AD-DDBD60F786BF}"/>
    <cellStyle name="Comma 3 4 2 2 4 2 4 6 2" xfId="55105" xr:uid="{8464D2A0-631B-4B20-86C7-F00516F214BB}"/>
    <cellStyle name="Comma 3 4 2 2 4 2 4 6 3" xfId="41715" xr:uid="{8EC3604B-43F5-4CC7-9B07-5A3418BEF56B}"/>
    <cellStyle name="Comma 3 4 2 2 4 2 4 7" xfId="14668" xr:uid="{7FFFD3B7-01A2-48D8-9E38-B747C31C75AE}"/>
    <cellStyle name="Comma 3 4 2 2 4 2 4 7 2" xfId="44341" xr:uid="{4E9BB41A-590A-4207-A55F-3A7AAF3761A4}"/>
    <cellStyle name="Comma 3 4 2 2 4 2 4 8" xfId="57731" xr:uid="{7B9461CC-7A27-4AEC-B114-E2E193EA5D79}"/>
    <cellStyle name="Comma 3 4 2 2 4 2 4 9" xfId="60358" xr:uid="{F97CFF12-7EB6-4EFF-8EA7-9A75297532F7}"/>
    <cellStyle name="Comma 3 4 2 2 4 2 5" xfId="1290" xr:uid="{02B7E1B6-E595-4A2F-B286-FA1346CFBE4F}"/>
    <cellStyle name="Comma 3 4 2 2 4 2 5 10" xfId="20727" xr:uid="{86FBC698-15A3-4CD9-AEF3-375C641D867C}"/>
    <cellStyle name="Comma 3 4 2 2 4 2 5 2" xfId="6543" xr:uid="{B37F75A1-DFAE-4A6B-B527-6C39CF2DAF65}"/>
    <cellStyle name="Comma 3 4 2 2 4 2 5 2 2" xfId="18101" xr:uid="{5D4B7045-632A-4788-B929-401F73CAAFDD}"/>
    <cellStyle name="Comma 3 4 2 2 4 2 5 2 2 2" xfId="47508" xr:uid="{8348DC5A-E53B-48B1-B1BA-02A4A8482188}"/>
    <cellStyle name="Comma 3 4 2 2 4 2 5 2 2 3" xfId="28605" xr:uid="{84236FEB-C9E8-4EE2-9BC9-C544C74F6806}"/>
    <cellStyle name="Comma 3 4 2 2 4 2 5 2 3" xfId="34118" xr:uid="{25CF61DC-D4F0-4A83-AD41-85B70F546BA0}"/>
    <cellStyle name="Comma 3 4 2 2 4 2 5 2 4" xfId="23353" xr:uid="{FBEA7D61-53C0-4D35-A4D5-E269B56A34AA}"/>
    <cellStyle name="Comma 3 4 2 2 4 2 5 3" xfId="3918" xr:uid="{46BD22C6-55C8-4577-B293-9BFEBFC5A8D9}"/>
    <cellStyle name="Comma 3 4 2 2 4 2 5 3 2" xfId="50134" xr:uid="{57DCDEC9-7736-4036-890F-F2E66D0CF497}"/>
    <cellStyle name="Comma 3 4 2 2 4 2 5 3 3" xfId="36744" xr:uid="{6C0FDFD8-14BE-42B4-823A-43E2416C6EEA}"/>
    <cellStyle name="Comma 3 4 2 2 4 2 5 3 4" xfId="25979" xr:uid="{ABB6BD69-5A29-462A-A67D-58023F860C30}"/>
    <cellStyle name="Comma 3 4 2 2 4 2 5 4" xfId="9169" xr:uid="{83DE6029-AA12-4A22-8A97-5B18C03D8832}"/>
    <cellStyle name="Comma 3 4 2 2 4 2 5 4 2" xfId="52760" xr:uid="{F6BC76EE-513D-4A02-B89E-E1B87B3553A6}"/>
    <cellStyle name="Comma 3 4 2 2 4 2 5 4 3" xfId="39370" xr:uid="{E24B6C3B-516D-426A-99FA-4B0B7652E3FA}"/>
    <cellStyle name="Comma 3 4 2 2 4 2 5 5" xfId="11795" xr:uid="{8E53736D-1B3D-4F55-99C4-16040F6461EF}"/>
    <cellStyle name="Comma 3 4 2 2 4 2 5 5 2" xfId="55385" xr:uid="{05604623-BEF8-4B18-8234-E2DCF79EB2AD}"/>
    <cellStyle name="Comma 3 4 2 2 4 2 5 5 3" xfId="41995" xr:uid="{A59C56AD-74E2-4A1E-902A-B45986AED0B9}"/>
    <cellStyle name="Comma 3 4 2 2 4 2 5 6" xfId="14948" xr:uid="{8DC4E93B-66C1-4792-A5D0-95C209A1B0A1}"/>
    <cellStyle name="Comma 3 4 2 2 4 2 5 6 2" xfId="44621" xr:uid="{1E2FAAE3-7ECC-496A-BD00-22FDD405A1B2}"/>
    <cellStyle name="Comma 3 4 2 2 4 2 5 7" xfId="58011" xr:uid="{DD107201-B4F1-4AE8-953F-AF633E7876B1}"/>
    <cellStyle name="Comma 3 4 2 2 4 2 5 8" xfId="60638" xr:uid="{2E220EA4-27A1-40BE-9DDB-E438E67FA7C4}"/>
    <cellStyle name="Comma 3 4 2 2 4 2 5 9" xfId="31231" xr:uid="{8F2D20FD-E25D-44EF-93DF-7A185702AD4E}"/>
    <cellStyle name="Comma 3 4 2 2 4 2 6" xfId="1553" xr:uid="{FCB17B7D-0E33-47EF-94B8-C11876049A5E}"/>
    <cellStyle name="Comma 3 4 2 2 4 2 6 10" xfId="20989" xr:uid="{C5347759-CAC0-4FE2-AC72-9716A076F452}"/>
    <cellStyle name="Comma 3 4 2 2 4 2 6 2" xfId="6805" xr:uid="{39CBBB01-DA4B-43D3-856A-E2869EABF3BF}"/>
    <cellStyle name="Comma 3 4 2 2 4 2 6 2 2" xfId="18363" xr:uid="{DD0BFC46-B4E4-44C6-934B-7ACDE162AA29}"/>
    <cellStyle name="Comma 3 4 2 2 4 2 6 2 2 2" xfId="47770" xr:uid="{99B889D4-3FAB-4EF5-B780-DC50E7A71C82}"/>
    <cellStyle name="Comma 3 4 2 2 4 2 6 2 2 3" xfId="28867" xr:uid="{66005AB1-BB96-42A5-91D7-C64810FDB26D}"/>
    <cellStyle name="Comma 3 4 2 2 4 2 6 2 3" xfId="34380" xr:uid="{15BF6C94-39A9-4E14-B50F-203555D57F5C}"/>
    <cellStyle name="Comma 3 4 2 2 4 2 6 2 4" xfId="23615" xr:uid="{7A5A6B59-CC94-4C1A-807B-9A6CBE65DCD3}"/>
    <cellStyle name="Comma 3 4 2 2 4 2 6 3" xfId="4180" xr:uid="{9398FFC9-26B9-418D-85A1-7F5D8E00EA9C}"/>
    <cellStyle name="Comma 3 4 2 2 4 2 6 3 2" xfId="50396" xr:uid="{936F9CF7-C2D6-4A7F-8AE6-4307B3B47717}"/>
    <cellStyle name="Comma 3 4 2 2 4 2 6 3 3" xfId="37006" xr:uid="{EDB5D627-2C06-4259-90F0-0B9702619273}"/>
    <cellStyle name="Comma 3 4 2 2 4 2 6 3 4" xfId="26241" xr:uid="{4F31ED15-FA90-4C36-98C4-BD5FF8EC52BE}"/>
    <cellStyle name="Comma 3 4 2 2 4 2 6 4" xfId="9431" xr:uid="{A03E5F25-8CD8-4F8F-A9EB-432E79793ED4}"/>
    <cellStyle name="Comma 3 4 2 2 4 2 6 4 2" xfId="53022" xr:uid="{167B3415-53B0-47B2-B46C-424C3A8EE993}"/>
    <cellStyle name="Comma 3 4 2 2 4 2 6 4 3" xfId="39632" xr:uid="{62A82F76-B950-4954-95E6-911D0D087D76}"/>
    <cellStyle name="Comma 3 4 2 2 4 2 6 5" xfId="12057" xr:uid="{A14729AF-0285-4071-9169-29AC1E1D8B5B}"/>
    <cellStyle name="Comma 3 4 2 2 4 2 6 5 2" xfId="55647" xr:uid="{1848BB87-0EA8-4A6F-BF2D-0D8505DFED8F}"/>
    <cellStyle name="Comma 3 4 2 2 4 2 6 5 3" xfId="42257" xr:uid="{51F7BE51-CBBC-4C10-94FF-5BB6290D61A0}"/>
    <cellStyle name="Comma 3 4 2 2 4 2 6 6" xfId="15210" xr:uid="{CFD09967-7D84-4ED6-BD9D-139D94BC2579}"/>
    <cellStyle name="Comma 3 4 2 2 4 2 6 6 2" xfId="44883" xr:uid="{76A4BDE2-12F0-4D39-BDE9-DEA4DA08EAAA}"/>
    <cellStyle name="Comma 3 4 2 2 4 2 6 7" xfId="58273" xr:uid="{B8F2D390-DB52-4FE1-8F05-7D7B0EB797C5}"/>
    <cellStyle name="Comma 3 4 2 2 4 2 6 8" xfId="60900" xr:uid="{D8F64C55-C13A-4FB5-A91F-D42B2604A7A8}"/>
    <cellStyle name="Comma 3 4 2 2 4 2 6 9" xfId="31493" xr:uid="{8572101D-5E74-470E-8010-90555D99B8EF}"/>
    <cellStyle name="Comma 3 4 2 2 4 2 7" xfId="2596" xr:uid="{66A14DFA-4549-484E-BE45-19EA635E2DC2}"/>
    <cellStyle name="Comma 3 4 2 2 4 2 7 10" xfId="22031" xr:uid="{A7371BD0-0639-4E3B-8041-1EB8EDC2B854}"/>
    <cellStyle name="Comma 3 4 2 2 4 2 7 2" xfId="7847" xr:uid="{3A0DDCE1-30CF-4360-8DA2-7573C514C1C9}"/>
    <cellStyle name="Comma 3 4 2 2 4 2 7 2 2" xfId="19405" xr:uid="{A2AD213B-AC72-4070-9A9E-F18A2633543E}"/>
    <cellStyle name="Comma 3 4 2 2 4 2 7 2 2 2" xfId="48812" xr:uid="{C957207D-AEEF-4DBE-8B49-5AB3A0B252C6}"/>
    <cellStyle name="Comma 3 4 2 2 4 2 7 2 2 3" xfId="29909" xr:uid="{91BC49B0-9270-455B-9B9F-43F97E5A5F07}"/>
    <cellStyle name="Comma 3 4 2 2 4 2 7 2 3" xfId="35422" xr:uid="{A01D7AC8-ED6B-4AB8-A9AF-E2FA162757F5}"/>
    <cellStyle name="Comma 3 4 2 2 4 2 7 2 4" xfId="24657" xr:uid="{7DF24281-379A-4BC2-B727-84A689DD5096}"/>
    <cellStyle name="Comma 3 4 2 2 4 2 7 3" xfId="5222" xr:uid="{7B3C5F96-0871-4231-BB4E-0E179AB79060}"/>
    <cellStyle name="Comma 3 4 2 2 4 2 7 3 2" xfId="51438" xr:uid="{8C6F723F-87CD-4B96-8BD8-339B50D20DAA}"/>
    <cellStyle name="Comma 3 4 2 2 4 2 7 3 3" xfId="38048" xr:uid="{C6E0AE75-926E-4F38-918C-1EB22FEF3C25}"/>
    <cellStyle name="Comma 3 4 2 2 4 2 7 3 4" xfId="27283" xr:uid="{AB67C95F-D184-464E-B5F6-FD157CE6637F}"/>
    <cellStyle name="Comma 3 4 2 2 4 2 7 4" xfId="10473" xr:uid="{C7428051-31FA-416F-AADA-F2863C0D6BE0}"/>
    <cellStyle name="Comma 3 4 2 2 4 2 7 4 2" xfId="54064" xr:uid="{D42AF4F3-F88A-48A8-A1F7-2165932EA4F6}"/>
    <cellStyle name="Comma 3 4 2 2 4 2 7 4 3" xfId="40674" xr:uid="{CA374300-A835-46FF-BF9D-2924832FF710}"/>
    <cellStyle name="Comma 3 4 2 2 4 2 7 5" xfId="13099" xr:uid="{D9264D01-B4B9-4DF7-AA8A-8B173B2968FC}"/>
    <cellStyle name="Comma 3 4 2 2 4 2 7 5 2" xfId="56689" xr:uid="{68D09F0E-8ACC-4BF6-B1B0-07764A4BDFF4}"/>
    <cellStyle name="Comma 3 4 2 2 4 2 7 5 3" xfId="43299" xr:uid="{AD671137-98E4-4449-8FFF-773455ECC8F2}"/>
    <cellStyle name="Comma 3 4 2 2 4 2 7 6" xfId="16252" xr:uid="{1AD0F7A1-59CF-42DC-955C-7E4581BA88CA}"/>
    <cellStyle name="Comma 3 4 2 2 4 2 7 6 2" xfId="45925" xr:uid="{60CFA56A-21DF-48A5-A65A-00E07B5740F3}"/>
    <cellStyle name="Comma 3 4 2 2 4 2 7 7" xfId="59315" xr:uid="{4C32E3CA-E8E9-4A7E-B992-B4DC6128EBF6}"/>
    <cellStyle name="Comma 3 4 2 2 4 2 7 8" xfId="61942" xr:uid="{C55431F5-7362-4613-9DE3-AB869DBF1F4A}"/>
    <cellStyle name="Comma 3 4 2 2 4 2 7 9" xfId="32535" xr:uid="{542C34CB-C81E-40BE-A18D-55E8F48A0DEE}"/>
    <cellStyle name="Comma 3 4 2 2 4 2 8" xfId="5483" xr:uid="{A9152CE8-1484-432C-8870-DEFBEC5D9653}"/>
    <cellStyle name="Comma 3 4 2 2 4 2 8 2" xfId="17041" xr:uid="{523BEB99-8255-4CEE-9812-A5FBD766374B}"/>
    <cellStyle name="Comma 3 4 2 2 4 2 8 2 2" xfId="46187" xr:uid="{6A54AEF8-E0C8-4BBC-853B-AD1B5C93565F}"/>
    <cellStyle name="Comma 3 4 2 2 4 2 8 2 3" xfId="27545" xr:uid="{D7E4D1D5-EFEC-4DCF-87AD-E07A3F25B1D8}"/>
    <cellStyle name="Comma 3 4 2 2 4 2 8 3" xfId="13888" xr:uid="{5A744700-EFA8-4CD1-9395-539FC4C3656E}"/>
    <cellStyle name="Comma 3 4 2 2 4 2 8 3 2" xfId="32797" xr:uid="{60CB40CE-AC14-4EBB-A504-D54F93F45CB1}"/>
    <cellStyle name="Comma 3 4 2 2 4 2 8 4" xfId="22293" xr:uid="{BCE0BBDF-82AA-40F0-83BF-7646D7960C2F}"/>
    <cellStyle name="Comma 3 4 2 2 4 2 9" xfId="2858" xr:uid="{980AE958-5171-4BA2-93F0-39691672D0FF}"/>
    <cellStyle name="Comma 3 4 2 2 4 2 9 2" xfId="16513" xr:uid="{DBD50F48-129A-444F-8FCC-E017DA527DE3}"/>
    <cellStyle name="Comma 3 4 2 2 4 2 9 2 2" xfId="46448" xr:uid="{75ADCBC7-A89E-47B3-A9FA-1371F1719D2E}"/>
    <cellStyle name="Comma 3 4 2 2 4 2 9 3" xfId="33058" xr:uid="{D3D50E99-8036-4794-B0FB-A1D201B5A295}"/>
    <cellStyle name="Comma 3 4 2 2 4 2 9 4" xfId="24919" xr:uid="{785C10FC-313D-44FB-87F7-41F80EE87CC4}"/>
    <cellStyle name="Comma 3 4 2 2 4 3" xfId="352" xr:uid="{00000000-0005-0000-0000-000002020000}"/>
    <cellStyle name="Comma 3 4 2 2 4 3 10" xfId="30293" xr:uid="{8F68D9DF-B6C2-48D1-BCA4-A9DE18B216F6}"/>
    <cellStyle name="Comma 3 4 2 2 4 3 11" xfId="19789" xr:uid="{9EBEC437-4D31-4C91-8758-9A76680D9E7A}"/>
    <cellStyle name="Comma 3 4 2 2 4 3 2" xfId="1675" xr:uid="{5478402A-0D4B-48D6-BB1B-4B92FEBCC066}"/>
    <cellStyle name="Comma 3 4 2 2 4 3 2 10" xfId="21111" xr:uid="{8D7AEDF5-4694-4E8A-AE9C-78650F18564F}"/>
    <cellStyle name="Comma 3 4 2 2 4 3 2 2" xfId="6927" xr:uid="{19BD3008-3220-4C3E-AB09-001DEC0FCEBD}"/>
    <cellStyle name="Comma 3 4 2 2 4 3 2 2 2" xfId="18485" xr:uid="{DEFFE6DF-BD9C-43C6-A2BC-8471EB70779E}"/>
    <cellStyle name="Comma 3 4 2 2 4 3 2 2 2 2" xfId="47892" xr:uid="{30358A14-C4E3-4262-BA2F-15211B6F5F18}"/>
    <cellStyle name="Comma 3 4 2 2 4 3 2 2 2 3" xfId="28989" xr:uid="{1AEB9E9C-2890-46A1-8592-FF246029D9A8}"/>
    <cellStyle name="Comma 3 4 2 2 4 3 2 2 3" xfId="34502" xr:uid="{1568D6E2-4AAB-43E7-B55C-1017221D2D79}"/>
    <cellStyle name="Comma 3 4 2 2 4 3 2 2 4" xfId="23737" xr:uid="{0ACB4B76-5CDF-4EE9-B18E-8D238BA9B303}"/>
    <cellStyle name="Comma 3 4 2 2 4 3 2 3" xfId="4302" xr:uid="{898DAD01-BBF6-4781-8395-E85C53FA19D3}"/>
    <cellStyle name="Comma 3 4 2 2 4 3 2 3 2" xfId="50518" xr:uid="{92D72AF6-0D6C-4F28-A110-81521A2A689B}"/>
    <cellStyle name="Comma 3 4 2 2 4 3 2 3 3" xfId="37128" xr:uid="{4B153CF4-3AE7-4E04-9D1F-E07D2DA08069}"/>
    <cellStyle name="Comma 3 4 2 2 4 3 2 3 4" xfId="26363" xr:uid="{E1210D17-4EEA-4121-8158-DE753D332DE8}"/>
    <cellStyle name="Comma 3 4 2 2 4 3 2 4" xfId="9553" xr:uid="{2248B558-64AB-46C6-826F-A06AB520BE0A}"/>
    <cellStyle name="Comma 3 4 2 2 4 3 2 4 2" xfId="53144" xr:uid="{D9B8416D-A4D1-423D-8D7C-591B514B59EB}"/>
    <cellStyle name="Comma 3 4 2 2 4 3 2 4 3" xfId="39754" xr:uid="{A4D77752-5A35-44DE-8928-D10AA0B9CA77}"/>
    <cellStyle name="Comma 3 4 2 2 4 3 2 5" xfId="12179" xr:uid="{437ECFE8-7EF1-4A0F-84F8-A8C5C84158B1}"/>
    <cellStyle name="Comma 3 4 2 2 4 3 2 5 2" xfId="55769" xr:uid="{B89475A4-CCB5-4844-9A3E-91C024530988}"/>
    <cellStyle name="Comma 3 4 2 2 4 3 2 5 3" xfId="42379" xr:uid="{2FEF36EC-5F29-45E2-AF66-B459C903C0F5}"/>
    <cellStyle name="Comma 3 4 2 2 4 3 2 6" xfId="15332" xr:uid="{A477315E-09EE-4851-82B7-726BB8590CE7}"/>
    <cellStyle name="Comma 3 4 2 2 4 3 2 6 2" xfId="45005" xr:uid="{ABF45CA4-D47A-44A1-B8D3-75D73EBE564D}"/>
    <cellStyle name="Comma 3 4 2 2 4 3 2 7" xfId="58395" xr:uid="{9B84E0E0-AA19-41BB-A696-A5682D3A998B}"/>
    <cellStyle name="Comma 3 4 2 2 4 3 2 8" xfId="61022" xr:uid="{285D37AF-0A0E-4C48-B4C2-647FD6153D81}"/>
    <cellStyle name="Comma 3 4 2 2 4 3 2 9" xfId="31615" xr:uid="{D3D6BEFE-B504-472D-9ED7-06CA66FBBA97}"/>
    <cellStyle name="Comma 3 4 2 2 4 3 3" xfId="5605" xr:uid="{07082159-FAC3-4BE8-A45F-E48186A3DA6A}"/>
    <cellStyle name="Comma 3 4 2 2 4 3 3 2" xfId="17163" xr:uid="{F0F9A736-0E87-4E18-B2D4-C857DF56AFC6}"/>
    <cellStyle name="Comma 3 4 2 2 4 3 3 2 2" xfId="46570" xr:uid="{D3B89269-E159-4E18-B130-08719B05747B}"/>
    <cellStyle name="Comma 3 4 2 2 4 3 3 2 3" xfId="27667" xr:uid="{0D465425-6C5C-4CB3-A420-C0D1E8C0D919}"/>
    <cellStyle name="Comma 3 4 2 2 4 3 3 3" xfId="14010" xr:uid="{6E4CB66A-9F8E-4AB7-A79F-FC4EAAA01653}"/>
    <cellStyle name="Comma 3 4 2 2 4 3 3 3 2" xfId="33180" xr:uid="{DF6A6FAC-1DA9-4B38-8BCF-B884141D457C}"/>
    <cellStyle name="Comma 3 4 2 2 4 3 3 4" xfId="22415" xr:uid="{9AB5167F-CEB4-4F35-BB47-F3E2CB40EF4D}"/>
    <cellStyle name="Comma 3 4 2 2 4 3 4" xfId="2980" xr:uid="{41A20D80-291D-4CC3-84D5-254CC0A67D19}"/>
    <cellStyle name="Comma 3 4 2 2 4 3 4 2" xfId="16635" xr:uid="{AAE0F163-BD83-4415-A7F7-4A1474F70258}"/>
    <cellStyle name="Comma 3 4 2 2 4 3 4 2 2" xfId="49196" xr:uid="{8B4E5C1F-D4B3-4C9A-82CB-B1B8E0F30EA4}"/>
    <cellStyle name="Comma 3 4 2 2 4 3 4 3" xfId="35806" xr:uid="{83193920-131F-4412-8650-331ABC1581BA}"/>
    <cellStyle name="Comma 3 4 2 2 4 3 4 4" xfId="25041" xr:uid="{8FED4CA5-1268-4589-AAC4-4E3A9E3EA3ED}"/>
    <cellStyle name="Comma 3 4 2 2 4 3 5" xfId="8231" xr:uid="{B27EAE74-C9A6-4ACF-99DD-FCE8FF84ECE9}"/>
    <cellStyle name="Comma 3 4 2 2 4 3 5 2" xfId="51822" xr:uid="{E5C5B831-9081-4CFA-8CEF-2D6BD01EF042}"/>
    <cellStyle name="Comma 3 4 2 2 4 3 5 3" xfId="38432" xr:uid="{E49DAC99-12B9-48B7-A735-373B6DDAE1F1}"/>
    <cellStyle name="Comma 3 4 2 2 4 3 6" xfId="10857" xr:uid="{2A49A2E9-AF5A-4494-879F-AA4A7705B204}"/>
    <cellStyle name="Comma 3 4 2 2 4 3 6 2" xfId="54447" xr:uid="{F6B9B677-FDA9-454A-8195-DAC053974568}"/>
    <cellStyle name="Comma 3 4 2 2 4 3 6 3" xfId="41057" xr:uid="{71397F76-8019-41D3-B8A0-40F825DF0603}"/>
    <cellStyle name="Comma 3 4 2 2 4 3 7" xfId="13482" xr:uid="{C6D02143-FA69-46BB-82A3-64FF85EDE062}"/>
    <cellStyle name="Comma 3 4 2 2 4 3 7 2" xfId="43683" xr:uid="{93AA410B-9846-480E-9479-08584250DF10}"/>
    <cellStyle name="Comma 3 4 2 2 4 3 8" xfId="57073" xr:uid="{946C5E95-128F-4BEB-83EB-F816BD06171D}"/>
    <cellStyle name="Comma 3 4 2 2 4 3 9" xfId="59700" xr:uid="{6930C1D0-D16F-4E9B-904E-87166B17931C}"/>
    <cellStyle name="Comma 3 4 2 2 4 4" xfId="612" xr:uid="{00000000-0005-0000-0000-000003020000}"/>
    <cellStyle name="Comma 3 4 2 2 4 4 10" xfId="30553" xr:uid="{DA5F5BF0-99A5-45D1-B609-04DB3950AC94}"/>
    <cellStyle name="Comma 3 4 2 2 4 4 11" xfId="20049" xr:uid="{282227E4-EC00-491D-86CD-C7C4ECE944D9}"/>
    <cellStyle name="Comma 3 4 2 2 4 4 2" xfId="1935" xr:uid="{BD70AA70-9748-4BD1-BAD4-148B6513A7B8}"/>
    <cellStyle name="Comma 3 4 2 2 4 4 2 10" xfId="21371" xr:uid="{ED74F84A-B5C0-4920-A75B-947DAA757EED}"/>
    <cellStyle name="Comma 3 4 2 2 4 4 2 2" xfId="7187" xr:uid="{8984B446-0675-4B19-9BA0-3FAC381A7C93}"/>
    <cellStyle name="Comma 3 4 2 2 4 4 2 2 2" xfId="18745" xr:uid="{9824A6C8-6495-47AA-8581-D248E42CE613}"/>
    <cellStyle name="Comma 3 4 2 2 4 4 2 2 2 2" xfId="48152" xr:uid="{00029AAA-7049-4C17-A1BC-01976091D2EF}"/>
    <cellStyle name="Comma 3 4 2 2 4 4 2 2 2 3" xfId="29249" xr:uid="{8AC77CE1-6AFD-4BE2-9860-6529AB809CD9}"/>
    <cellStyle name="Comma 3 4 2 2 4 4 2 2 3" xfId="34762" xr:uid="{73304662-0E78-464F-9966-45EDE4357A86}"/>
    <cellStyle name="Comma 3 4 2 2 4 4 2 2 4" xfId="23997" xr:uid="{286B1A14-6208-4DEC-9C27-E50C16ED8D82}"/>
    <cellStyle name="Comma 3 4 2 2 4 4 2 3" xfId="4562" xr:uid="{6F844C24-4FFB-4F72-9E19-7C076328127B}"/>
    <cellStyle name="Comma 3 4 2 2 4 4 2 3 2" xfId="50778" xr:uid="{FD13D811-DF71-4B60-9A83-812C36097037}"/>
    <cellStyle name="Comma 3 4 2 2 4 4 2 3 3" xfId="37388" xr:uid="{BC559B55-86BD-45D5-8C33-291FC47154F7}"/>
    <cellStyle name="Comma 3 4 2 2 4 4 2 3 4" xfId="26623" xr:uid="{C82658A5-1A82-4187-81DE-85208FA83984}"/>
    <cellStyle name="Comma 3 4 2 2 4 4 2 4" xfId="9813" xr:uid="{FC702978-323A-4CFD-AB62-35AADC411770}"/>
    <cellStyle name="Comma 3 4 2 2 4 4 2 4 2" xfId="53404" xr:uid="{A9297D94-FF49-4B78-96F8-4AD70D482F02}"/>
    <cellStyle name="Comma 3 4 2 2 4 4 2 4 3" xfId="40014" xr:uid="{46866205-4CC9-414B-A7C1-7A95E2A80751}"/>
    <cellStyle name="Comma 3 4 2 2 4 4 2 5" xfId="12439" xr:uid="{4AA874F3-B019-49C0-BB22-A1DDDC3423F3}"/>
    <cellStyle name="Comma 3 4 2 2 4 4 2 5 2" xfId="56029" xr:uid="{2090DF44-5F4B-4E62-8492-C125840BE5CA}"/>
    <cellStyle name="Comma 3 4 2 2 4 4 2 5 3" xfId="42639" xr:uid="{145FEAC9-81C1-4D25-8268-F95FD34630DA}"/>
    <cellStyle name="Comma 3 4 2 2 4 4 2 6" xfId="15592" xr:uid="{B7D00368-CB52-4403-AA93-B63182D073AB}"/>
    <cellStyle name="Comma 3 4 2 2 4 4 2 6 2" xfId="45265" xr:uid="{349328BF-B6B1-4C6A-900A-2435AFD12312}"/>
    <cellStyle name="Comma 3 4 2 2 4 4 2 7" xfId="58655" xr:uid="{D26C293D-F254-4CFE-9737-7561FC752C4D}"/>
    <cellStyle name="Comma 3 4 2 2 4 4 2 8" xfId="61282" xr:uid="{6B84D17D-8585-4337-922A-C65DA6E9E4D4}"/>
    <cellStyle name="Comma 3 4 2 2 4 4 2 9" xfId="31875" xr:uid="{08499CCB-395E-4A8F-A853-DC75C10C5D90}"/>
    <cellStyle name="Comma 3 4 2 2 4 4 3" xfId="5865" xr:uid="{A8D3CBC6-B849-430B-8962-8793C2C3F5F5}"/>
    <cellStyle name="Comma 3 4 2 2 4 4 3 2" xfId="17423" xr:uid="{0B1DFB2A-E306-4F3D-BE9C-89E62896A666}"/>
    <cellStyle name="Comma 3 4 2 2 4 4 3 2 2" xfId="46830" xr:uid="{B45C67F4-DEF8-4926-BA8D-39167ADD31E6}"/>
    <cellStyle name="Comma 3 4 2 2 4 4 3 2 3" xfId="27927" xr:uid="{D4DCC94A-0886-4F54-A8AF-53CF45550CCA}"/>
    <cellStyle name="Comma 3 4 2 2 4 4 3 3" xfId="33440" xr:uid="{A258DD65-4F51-479D-A177-55C8A471A3D9}"/>
    <cellStyle name="Comma 3 4 2 2 4 4 3 4" xfId="22675" xr:uid="{5A9157B3-0178-4927-B115-6C9BEA6E8321}"/>
    <cellStyle name="Comma 3 4 2 2 4 4 4" xfId="3240" xr:uid="{43A28B4F-E39C-4A31-8E0E-17689423BFA7}"/>
    <cellStyle name="Comma 3 4 2 2 4 4 4 2" xfId="49456" xr:uid="{84C73DC2-E9FE-47E1-9F66-D9032B60739B}"/>
    <cellStyle name="Comma 3 4 2 2 4 4 4 3" xfId="36066" xr:uid="{8FAE3080-AAA0-4AA1-A8DD-5D8CF84759A6}"/>
    <cellStyle name="Comma 3 4 2 2 4 4 4 4" xfId="25301" xr:uid="{F460D5A8-3624-41A6-AF9A-E5CDA884C944}"/>
    <cellStyle name="Comma 3 4 2 2 4 4 5" xfId="8491" xr:uid="{312E2E3A-9890-498D-8C9A-D3D01B67E6AB}"/>
    <cellStyle name="Comma 3 4 2 2 4 4 5 2" xfId="52082" xr:uid="{CC5FCCFA-C5AD-49C5-A51B-3BF118B7D95A}"/>
    <cellStyle name="Comma 3 4 2 2 4 4 5 3" xfId="38692" xr:uid="{4B074D9D-F370-49D0-A5E9-45BE2E0E4E03}"/>
    <cellStyle name="Comma 3 4 2 2 4 4 6" xfId="11117" xr:uid="{01E1A453-2601-4E69-BC5C-160B1213EA0C}"/>
    <cellStyle name="Comma 3 4 2 2 4 4 6 2" xfId="54707" xr:uid="{82A82FA2-8EE4-4063-8D36-CD513CFA7F17}"/>
    <cellStyle name="Comma 3 4 2 2 4 4 6 3" xfId="41317" xr:uid="{1991DBE6-7A09-4293-BB20-1AE37B7ECA18}"/>
    <cellStyle name="Comma 3 4 2 2 4 4 7" xfId="14270" xr:uid="{C7313651-29DF-43A5-8858-FBB18768378F}"/>
    <cellStyle name="Comma 3 4 2 2 4 4 7 2" xfId="43943" xr:uid="{7CADFC8C-DD57-466D-926D-F7C7C5DE7EC0}"/>
    <cellStyle name="Comma 3 4 2 2 4 4 8" xfId="57333" xr:uid="{2A3AF524-E248-4F28-9FFE-A580062AAAF9}"/>
    <cellStyle name="Comma 3 4 2 2 4 4 9" xfId="59960" xr:uid="{95E4D167-FFD1-490B-9BE7-29B095EE1161}"/>
    <cellStyle name="Comma 3 4 2 2 4 5" xfId="872" xr:uid="{00000000-0005-0000-0000-000004020000}"/>
    <cellStyle name="Comma 3 4 2 2 4 5 10" xfId="30813" xr:uid="{DF7ECCF5-E6FA-493C-B2FD-74A200448B6A}"/>
    <cellStyle name="Comma 3 4 2 2 4 5 11" xfId="20309" xr:uid="{0D13C037-41CF-48A9-B38F-A35E2D25548E}"/>
    <cellStyle name="Comma 3 4 2 2 4 5 2" xfId="2195" xr:uid="{13DD9DAC-94D4-4615-AC21-61D8B321BF02}"/>
    <cellStyle name="Comma 3 4 2 2 4 5 2 10" xfId="21631" xr:uid="{BCFE74A4-C132-4196-A2E5-45FA899170FE}"/>
    <cellStyle name="Comma 3 4 2 2 4 5 2 2" xfId="7447" xr:uid="{EC4075ED-4DDF-4056-9056-C53BE798B7C5}"/>
    <cellStyle name="Comma 3 4 2 2 4 5 2 2 2" xfId="19005" xr:uid="{7D06B749-3CE8-4FF6-AAB4-2F0271FBF0F5}"/>
    <cellStyle name="Comma 3 4 2 2 4 5 2 2 2 2" xfId="48412" xr:uid="{BF1854E3-534F-4D2B-8471-A29D050EC4EA}"/>
    <cellStyle name="Comma 3 4 2 2 4 5 2 2 2 3" xfId="29509" xr:uid="{9842A69B-D9DE-4C6B-B54F-818EE89D8EDF}"/>
    <cellStyle name="Comma 3 4 2 2 4 5 2 2 3" xfId="35022" xr:uid="{0D2B7AD0-4876-4097-9A99-BCED02AF54FD}"/>
    <cellStyle name="Comma 3 4 2 2 4 5 2 2 4" xfId="24257" xr:uid="{0CFC2F14-B3D1-4DF1-95C1-B9C42A394E16}"/>
    <cellStyle name="Comma 3 4 2 2 4 5 2 3" xfId="4822" xr:uid="{D87BA104-1581-4C4F-A81C-8759C2568949}"/>
    <cellStyle name="Comma 3 4 2 2 4 5 2 3 2" xfId="51038" xr:uid="{424BB803-849A-43A3-822A-C01AC144AF13}"/>
    <cellStyle name="Comma 3 4 2 2 4 5 2 3 3" xfId="37648" xr:uid="{F9BB68C4-DA2F-4B6D-9FDB-9F4D48088CD2}"/>
    <cellStyle name="Comma 3 4 2 2 4 5 2 3 4" xfId="26883" xr:uid="{F3374EC2-1BEA-4735-B07C-321E82D11CA0}"/>
    <cellStyle name="Comma 3 4 2 2 4 5 2 4" xfId="10073" xr:uid="{64C51D82-E140-4038-8332-9692408766C2}"/>
    <cellStyle name="Comma 3 4 2 2 4 5 2 4 2" xfId="53664" xr:uid="{041A09CC-73A2-4697-99E3-1138CB072A83}"/>
    <cellStyle name="Comma 3 4 2 2 4 5 2 4 3" xfId="40274" xr:uid="{758ED0A1-454D-4720-A2BB-267B15D67F8A}"/>
    <cellStyle name="Comma 3 4 2 2 4 5 2 5" xfId="12699" xr:uid="{C3102202-364B-4EA9-9231-734339AE75FC}"/>
    <cellStyle name="Comma 3 4 2 2 4 5 2 5 2" xfId="56289" xr:uid="{A8CE1CE3-3B63-417C-BAD5-3B14F988D07F}"/>
    <cellStyle name="Comma 3 4 2 2 4 5 2 5 3" xfId="42899" xr:uid="{A5310D61-9EE6-44E5-9F2F-862ED0476E07}"/>
    <cellStyle name="Comma 3 4 2 2 4 5 2 6" xfId="15852" xr:uid="{937C1A78-9684-4CE8-88DB-4A46CCDCC238}"/>
    <cellStyle name="Comma 3 4 2 2 4 5 2 6 2" xfId="45525" xr:uid="{24738DD7-A1F8-4277-8CCE-5854853485B0}"/>
    <cellStyle name="Comma 3 4 2 2 4 5 2 7" xfId="58915" xr:uid="{CDE928D3-E17E-4AD8-9C7E-6DAC16C37A47}"/>
    <cellStyle name="Comma 3 4 2 2 4 5 2 8" xfId="61542" xr:uid="{D9B3C37F-BD95-47D1-ADE7-1DED3918CFFD}"/>
    <cellStyle name="Comma 3 4 2 2 4 5 2 9" xfId="32135" xr:uid="{4562879E-AAF6-4256-AEB5-7FBC14BFD2C8}"/>
    <cellStyle name="Comma 3 4 2 2 4 5 3" xfId="6125" xr:uid="{8B6FCBAC-790E-497A-AD00-2DA9ADCB9AA1}"/>
    <cellStyle name="Comma 3 4 2 2 4 5 3 2" xfId="17683" xr:uid="{27D42040-6858-47EA-9A5F-BCD100FAA91B}"/>
    <cellStyle name="Comma 3 4 2 2 4 5 3 2 2" xfId="47090" xr:uid="{AFB17AC7-7AA0-4568-AA64-E260EA91B27F}"/>
    <cellStyle name="Comma 3 4 2 2 4 5 3 2 3" xfId="28187" xr:uid="{961CCC27-76E5-44EE-A87A-CD141ED8579A}"/>
    <cellStyle name="Comma 3 4 2 2 4 5 3 3" xfId="33700" xr:uid="{0A7368EF-DFDC-4668-9678-8DA184E60BFE}"/>
    <cellStyle name="Comma 3 4 2 2 4 5 3 4" xfId="22935" xr:uid="{5A6441CC-1319-47DB-9E9C-80CCB3FC8630}"/>
    <cellStyle name="Comma 3 4 2 2 4 5 4" xfId="3500" xr:uid="{6A535600-3CA4-4EEE-8D51-9279204327CE}"/>
    <cellStyle name="Comma 3 4 2 2 4 5 4 2" xfId="49716" xr:uid="{4E7D3467-6CE6-436B-A9E4-CFC95478C535}"/>
    <cellStyle name="Comma 3 4 2 2 4 5 4 3" xfId="36326" xr:uid="{8BE628A2-313C-4B3A-A9B3-25F3307DA2E9}"/>
    <cellStyle name="Comma 3 4 2 2 4 5 4 4" xfId="25561" xr:uid="{588B6A4D-EF3C-4DAD-BDDC-726F64B708C4}"/>
    <cellStyle name="Comma 3 4 2 2 4 5 5" xfId="8751" xr:uid="{190FA9E9-BB91-4EAB-B8D3-6095852E5E33}"/>
    <cellStyle name="Comma 3 4 2 2 4 5 5 2" xfId="52342" xr:uid="{4BAF5C6F-63F4-43EA-A7F1-2047229D65F0}"/>
    <cellStyle name="Comma 3 4 2 2 4 5 5 3" xfId="38952" xr:uid="{4CF16B3D-EBEF-4713-8C1A-6C86223EB1CF}"/>
    <cellStyle name="Comma 3 4 2 2 4 5 6" xfId="11377" xr:uid="{ACC3FAF2-F52C-47B1-A057-E23DB70DAB12}"/>
    <cellStyle name="Comma 3 4 2 2 4 5 6 2" xfId="54967" xr:uid="{BEE3F9D7-3127-48D4-BAA4-EF92229DE1AC}"/>
    <cellStyle name="Comma 3 4 2 2 4 5 6 3" xfId="41577" xr:uid="{0EC50626-E039-465F-9EDA-62DBDC98ABA1}"/>
    <cellStyle name="Comma 3 4 2 2 4 5 7" xfId="14530" xr:uid="{15ED0D5F-2326-4846-A719-299BC0BC957E}"/>
    <cellStyle name="Comma 3 4 2 2 4 5 7 2" xfId="44203" xr:uid="{9AB024DC-FBF0-4758-95EC-3E07F2FE6F7B}"/>
    <cellStyle name="Comma 3 4 2 2 4 5 8" xfId="57593" xr:uid="{D1623432-F95C-4343-8C54-3BCAFE761C3C}"/>
    <cellStyle name="Comma 3 4 2 2 4 5 9" xfId="60220" xr:uid="{AB83F3CC-2F7C-4130-9CC6-DFA83E05CE6D}"/>
    <cellStyle name="Comma 3 4 2 2 4 6" xfId="1152" xr:uid="{46DD5284-57B5-4F7A-97D4-76086951E45F}"/>
    <cellStyle name="Comma 3 4 2 2 4 6 10" xfId="20589" xr:uid="{10CB59A5-ED0B-48CE-8B17-A6B1F1B45ED0}"/>
    <cellStyle name="Comma 3 4 2 2 4 6 2" xfId="6405" xr:uid="{779A46A2-CA26-48EB-B9F1-1B2AF9F793C9}"/>
    <cellStyle name="Comma 3 4 2 2 4 6 2 2" xfId="17963" xr:uid="{AB5FE4BD-DE2A-4D4C-BF24-695D9B277191}"/>
    <cellStyle name="Comma 3 4 2 2 4 6 2 2 2" xfId="47370" xr:uid="{A99AA442-9447-4EF1-BA19-3CA786E65CE0}"/>
    <cellStyle name="Comma 3 4 2 2 4 6 2 2 3" xfId="28467" xr:uid="{6ACCFDA9-60D4-4993-BE6A-62E103072254}"/>
    <cellStyle name="Comma 3 4 2 2 4 6 2 3" xfId="33980" xr:uid="{3374736B-C030-4F38-ACB9-CC0C2D31DBF6}"/>
    <cellStyle name="Comma 3 4 2 2 4 6 2 4" xfId="23215" xr:uid="{5A2B318D-EAA1-4065-93A9-E4AF61E6DB1E}"/>
    <cellStyle name="Comma 3 4 2 2 4 6 3" xfId="3780" xr:uid="{D7F7EA4C-0822-48D5-AF97-C151D1480427}"/>
    <cellStyle name="Comma 3 4 2 2 4 6 3 2" xfId="49996" xr:uid="{D9845994-FE4E-4486-8741-1D6E66FC8BC1}"/>
    <cellStyle name="Comma 3 4 2 2 4 6 3 3" xfId="36606" xr:uid="{A01EAE00-09F5-46D9-8EAC-3648C54B54D3}"/>
    <cellStyle name="Comma 3 4 2 2 4 6 3 4" xfId="25841" xr:uid="{62BE593E-1AE0-441C-B985-E1AF125456CB}"/>
    <cellStyle name="Comma 3 4 2 2 4 6 4" xfId="9031" xr:uid="{E008D7A0-3721-41A7-A9C8-E1DB302BDAEB}"/>
    <cellStyle name="Comma 3 4 2 2 4 6 4 2" xfId="52622" xr:uid="{687EC587-2991-41A2-BC22-FD1FAD002851}"/>
    <cellStyle name="Comma 3 4 2 2 4 6 4 3" xfId="39232" xr:uid="{B93E4084-F4D3-4BE2-BD68-E39A52456630}"/>
    <cellStyle name="Comma 3 4 2 2 4 6 5" xfId="11657" xr:uid="{8F451EF8-87F3-45EC-93EA-0F86E396BB82}"/>
    <cellStyle name="Comma 3 4 2 2 4 6 5 2" xfId="55247" xr:uid="{1A1647EA-CF91-44D9-9B5B-4DA9DEE0D4DB}"/>
    <cellStyle name="Comma 3 4 2 2 4 6 5 3" xfId="41857" xr:uid="{F1B75572-98BF-4BBD-B899-FE5CBE316658}"/>
    <cellStyle name="Comma 3 4 2 2 4 6 6" xfId="14810" xr:uid="{A15088AD-9D7A-4EA0-BFDC-0E4AB2685799}"/>
    <cellStyle name="Comma 3 4 2 2 4 6 6 2" xfId="44483" xr:uid="{F209B019-8F7E-48FA-A9BC-5F59DF3BE243}"/>
    <cellStyle name="Comma 3 4 2 2 4 6 7" xfId="57873" xr:uid="{0CD2C256-5988-4F4D-8070-2CE311FA93CA}"/>
    <cellStyle name="Comma 3 4 2 2 4 6 8" xfId="60500" xr:uid="{436D7053-51B1-4836-9E4E-E03EB568684A}"/>
    <cellStyle name="Comma 3 4 2 2 4 6 9" xfId="31093" xr:uid="{FECF313F-9B39-411E-B809-BD432070B785}"/>
    <cellStyle name="Comma 3 4 2 2 4 7" xfId="1415" xr:uid="{204F0131-B62E-4814-BFCF-E139968468B6}"/>
    <cellStyle name="Comma 3 4 2 2 4 7 10" xfId="20851" xr:uid="{E76C09FC-8568-4920-9D6F-C229CDFEF1F1}"/>
    <cellStyle name="Comma 3 4 2 2 4 7 2" xfId="6667" xr:uid="{DE63C5E5-D950-40EF-8F8D-BC30B5C1054A}"/>
    <cellStyle name="Comma 3 4 2 2 4 7 2 2" xfId="18225" xr:uid="{6FB9FF17-0E97-45F2-A08C-56BE03D62BD0}"/>
    <cellStyle name="Comma 3 4 2 2 4 7 2 2 2" xfId="47632" xr:uid="{36F05392-A972-4BD2-9814-DC15FC00258E}"/>
    <cellStyle name="Comma 3 4 2 2 4 7 2 2 3" xfId="28729" xr:uid="{34FE983A-97EA-4536-918D-6F39553A9BA2}"/>
    <cellStyle name="Comma 3 4 2 2 4 7 2 3" xfId="34242" xr:uid="{E316D94E-A07C-44E0-AE65-E59146A65A60}"/>
    <cellStyle name="Comma 3 4 2 2 4 7 2 4" xfId="23477" xr:uid="{FD9F925C-0DD8-4771-A9FC-6798B9B0BD71}"/>
    <cellStyle name="Comma 3 4 2 2 4 7 3" xfId="4042" xr:uid="{DD605D5D-A8D3-478F-B7C1-FE39C1F4EFF6}"/>
    <cellStyle name="Comma 3 4 2 2 4 7 3 2" xfId="50258" xr:uid="{05336D59-452B-403E-9D50-B96FF471F1C8}"/>
    <cellStyle name="Comma 3 4 2 2 4 7 3 3" xfId="36868" xr:uid="{91ECA5C6-269D-44AB-89CC-A28321E9BDBD}"/>
    <cellStyle name="Comma 3 4 2 2 4 7 3 4" xfId="26103" xr:uid="{BF509058-CC66-42B7-A38E-298086ABB8B5}"/>
    <cellStyle name="Comma 3 4 2 2 4 7 4" xfId="9293" xr:uid="{7E020707-87F4-47E0-AE4A-A6845F6D47D4}"/>
    <cellStyle name="Comma 3 4 2 2 4 7 4 2" xfId="52884" xr:uid="{50C4D92A-6F18-4ED3-B246-10AD4BF67905}"/>
    <cellStyle name="Comma 3 4 2 2 4 7 4 3" xfId="39494" xr:uid="{239443BD-3E8E-43D0-8141-348616E3F94D}"/>
    <cellStyle name="Comma 3 4 2 2 4 7 5" xfId="11919" xr:uid="{9C94AD72-A700-4BFB-8775-C0AFA019F267}"/>
    <cellStyle name="Comma 3 4 2 2 4 7 5 2" xfId="55509" xr:uid="{1628E406-ED70-40C1-9466-39ECD486A745}"/>
    <cellStyle name="Comma 3 4 2 2 4 7 5 3" xfId="42119" xr:uid="{676CD7D1-7A94-43AA-B095-67C481E03F3A}"/>
    <cellStyle name="Comma 3 4 2 2 4 7 6" xfId="15072" xr:uid="{D1BDA7D5-7F2A-4F8D-82A0-E52381C85E71}"/>
    <cellStyle name="Comma 3 4 2 2 4 7 6 2" xfId="44745" xr:uid="{1C0F1321-2C0A-4A7B-A385-7DEE3ABDFE38}"/>
    <cellStyle name="Comma 3 4 2 2 4 7 7" xfId="58135" xr:uid="{2BABD42E-7342-4643-969F-BAE9A7811138}"/>
    <cellStyle name="Comma 3 4 2 2 4 7 8" xfId="60762" xr:uid="{5F37BCDB-F8C7-4FAF-A0CB-83287BA9E078}"/>
    <cellStyle name="Comma 3 4 2 2 4 7 9" xfId="31355" xr:uid="{B5609BBA-95CA-472B-AA6F-5712AB57D64E}"/>
    <cellStyle name="Comma 3 4 2 2 4 8" xfId="2458" xr:uid="{4A642209-D6DE-4FD5-B988-829241BFB688}"/>
    <cellStyle name="Comma 3 4 2 2 4 8 10" xfId="21893" xr:uid="{62D3D8F4-A5C2-4138-A63D-D6A5D5482FF9}"/>
    <cellStyle name="Comma 3 4 2 2 4 8 2" xfId="7709" xr:uid="{BE3EBF4E-C4FA-49AC-B3E3-DEDDDBD55D25}"/>
    <cellStyle name="Comma 3 4 2 2 4 8 2 2" xfId="19267" xr:uid="{3DBD4C3E-2307-421C-A1A7-A382029AFF59}"/>
    <cellStyle name="Comma 3 4 2 2 4 8 2 2 2" xfId="48674" xr:uid="{89094A54-02EE-4E41-9D4C-1BBBFC821385}"/>
    <cellStyle name="Comma 3 4 2 2 4 8 2 2 3" xfId="29771" xr:uid="{E296849D-AB73-4C55-A1A9-5817F4D4BA76}"/>
    <cellStyle name="Comma 3 4 2 2 4 8 2 3" xfId="35284" xr:uid="{8B4D471F-99A7-4719-ACC2-FCE0CCA7F1BB}"/>
    <cellStyle name="Comma 3 4 2 2 4 8 2 4" xfId="24519" xr:uid="{DB6C8983-E371-498D-9898-3F1C16C560ED}"/>
    <cellStyle name="Comma 3 4 2 2 4 8 3" xfId="5084" xr:uid="{90792006-6EF7-49AC-A1F7-95F6D0EA95EA}"/>
    <cellStyle name="Comma 3 4 2 2 4 8 3 2" xfId="51300" xr:uid="{1A261ECB-D810-40F3-BCBD-0646071A3735}"/>
    <cellStyle name="Comma 3 4 2 2 4 8 3 3" xfId="37910" xr:uid="{869EB201-2C9D-4CE0-B3F1-E69844E33ADA}"/>
    <cellStyle name="Comma 3 4 2 2 4 8 3 4" xfId="27145" xr:uid="{823A2497-2291-4C8A-A7E5-71FEABD24CC4}"/>
    <cellStyle name="Comma 3 4 2 2 4 8 4" xfId="10335" xr:uid="{B916E7F0-1FBD-4B46-9FB1-29F0D02BE586}"/>
    <cellStyle name="Comma 3 4 2 2 4 8 4 2" xfId="53926" xr:uid="{CC7BBE22-D962-4430-9E85-F4B87765833A}"/>
    <cellStyle name="Comma 3 4 2 2 4 8 4 3" xfId="40536" xr:uid="{1E8CDBED-E8DE-4BEA-BEB3-F5FD9EBB4582}"/>
    <cellStyle name="Comma 3 4 2 2 4 8 5" xfId="12961" xr:uid="{45EC4EFE-C7EE-49DD-816E-AAB5A5803DDC}"/>
    <cellStyle name="Comma 3 4 2 2 4 8 5 2" xfId="56551" xr:uid="{7EDB6373-3403-45B6-85F7-F175CED826FB}"/>
    <cellStyle name="Comma 3 4 2 2 4 8 5 3" xfId="43161" xr:uid="{1CF2CEA7-B081-4ABB-9A56-F5F2415109A6}"/>
    <cellStyle name="Comma 3 4 2 2 4 8 6" xfId="16114" xr:uid="{074BE6FB-26C5-42E8-8CFD-9FEB39985144}"/>
    <cellStyle name="Comma 3 4 2 2 4 8 6 2" xfId="45787" xr:uid="{758A8525-A7AB-4FDF-AC03-2F68BC13B8A7}"/>
    <cellStyle name="Comma 3 4 2 2 4 8 7" xfId="59177" xr:uid="{0C19A6D4-A327-45BF-B440-FE6326EF7495}"/>
    <cellStyle name="Comma 3 4 2 2 4 8 8" xfId="61804" xr:uid="{4FD8984C-084F-4BE1-A815-AD0767853A4A}"/>
    <cellStyle name="Comma 3 4 2 2 4 8 9" xfId="32397" xr:uid="{81FA4773-1791-4E6E-89E2-F32F6EE18E87}"/>
    <cellStyle name="Comma 3 4 2 2 4 9" xfId="5345" xr:uid="{46CE3A6E-9890-4813-9ED7-E4CDFEAB2C72}"/>
    <cellStyle name="Comma 3 4 2 2 4 9 2" xfId="16903" xr:uid="{98D8D890-3B47-4C9B-B160-1CA7413B4FEE}"/>
    <cellStyle name="Comma 3 4 2 2 4 9 2 2" xfId="46049" xr:uid="{643D6EEE-6607-40B2-8031-5FC7508970AD}"/>
    <cellStyle name="Comma 3 4 2 2 4 9 2 3" xfId="27407" xr:uid="{7E7A5691-334E-48A5-AE08-627BA3E2A032}"/>
    <cellStyle name="Comma 3 4 2 2 4 9 3" xfId="13750" xr:uid="{A2AFB0CB-8092-404A-9C6C-226764AE161F}"/>
    <cellStyle name="Comma 3 4 2 2 4 9 3 2" xfId="32659" xr:uid="{D46C2E5E-759B-4527-BBC5-E656A9CA6F13}"/>
    <cellStyle name="Comma 3 4 2 2 4 9 4" xfId="22155" xr:uid="{32CD54B5-30B6-43B5-9FB9-EE6492CEFACF}"/>
    <cellStyle name="Comma 3 4 2 2 5" xfId="107" xr:uid="{00000000-0005-0000-0000-000005020000}"/>
    <cellStyle name="Comma 3 4 2 2 5 10" xfId="2736" xr:uid="{ADBC355F-BD71-405A-A58F-3BC2D9CB93D1}"/>
    <cellStyle name="Comma 3 4 2 2 5 10 2" xfId="16391" xr:uid="{87C6639A-F59A-4518-830A-1353460128B9}"/>
    <cellStyle name="Comma 3 4 2 2 5 10 2 2" xfId="46326" xr:uid="{59D47C4F-85B8-4CCB-8262-26C54FB0BAB9}"/>
    <cellStyle name="Comma 3 4 2 2 5 10 3" xfId="32936" xr:uid="{A8FC715B-9013-412B-8EF0-E2E07E0E9CAC}"/>
    <cellStyle name="Comma 3 4 2 2 5 10 4" xfId="24797" xr:uid="{8F18402D-1394-4C70-A6F5-1348D23E9753}"/>
    <cellStyle name="Comma 3 4 2 2 5 11" xfId="7987" xr:uid="{96C160F1-8834-4C5E-BAEC-808FEEFEF419}"/>
    <cellStyle name="Comma 3 4 2 2 5 11 2" xfId="48952" xr:uid="{17BA9F82-554C-46CA-A73A-57723E6C7C6D}"/>
    <cellStyle name="Comma 3 4 2 2 5 11 3" xfId="35562" xr:uid="{DB52018D-CEA4-4DFA-8652-90DBE938DEC1}"/>
    <cellStyle name="Comma 3 4 2 2 5 12" xfId="10613" xr:uid="{71C6DFC1-2781-4C88-A0AC-738006F9F24A}"/>
    <cellStyle name="Comma 3 4 2 2 5 12 2" xfId="51578" xr:uid="{AF23B87B-7C8C-49B5-BCEE-9F29FFAB50A2}"/>
    <cellStyle name="Comma 3 4 2 2 5 12 3" xfId="38188" xr:uid="{735A070F-A987-47E5-AD1E-C57DD31AD18B}"/>
    <cellStyle name="Comma 3 4 2 2 5 13" xfId="13238" xr:uid="{A8AF0160-03F9-4E74-AB0B-93FC98BF6E87}"/>
    <cellStyle name="Comma 3 4 2 2 5 13 2" xfId="54203" xr:uid="{6B7F6B43-C26A-4575-845C-AC991EC05E7C}"/>
    <cellStyle name="Comma 3 4 2 2 5 13 3" xfId="40813" xr:uid="{805B4421-959E-4BAC-B44E-85880AAB2CB6}"/>
    <cellStyle name="Comma 3 4 2 2 5 14" xfId="43439" xr:uid="{E925B332-DE8F-4137-A9DD-4B36DA977DB7}"/>
    <cellStyle name="Comma 3 4 2 2 5 15" xfId="56829" xr:uid="{799C15F5-8062-4182-BB11-17D3E1254E47}"/>
    <cellStyle name="Comma 3 4 2 2 5 16" xfId="59456" xr:uid="{78416B36-BD6E-4AF6-A7BF-60B11DD47CEE}"/>
    <cellStyle name="Comma 3 4 2 2 5 17" xfId="30049" xr:uid="{13355235-EA2D-47FD-BCEE-461BB1CD16D9}"/>
    <cellStyle name="Comma 3 4 2 2 5 18" xfId="19545" xr:uid="{52FA27B4-E235-4037-BA3E-886BD1BFE1DF}"/>
    <cellStyle name="Comma 3 4 2 2 5 2" xfId="245" xr:uid="{00000000-0005-0000-0000-000006020000}"/>
    <cellStyle name="Comma 3 4 2 2 5 2 10" xfId="8125" xr:uid="{87D9F8BF-AF8F-476D-8FCA-B8B9F8F6C197}"/>
    <cellStyle name="Comma 3 4 2 2 5 2 10 2" xfId="49090" xr:uid="{8130F63A-C45C-4871-9E43-3FAD15BD6287}"/>
    <cellStyle name="Comma 3 4 2 2 5 2 10 3" xfId="35700" xr:uid="{5DB1E90C-70F9-4DA2-A824-D91FBB668AF7}"/>
    <cellStyle name="Comma 3 4 2 2 5 2 11" xfId="10751" xr:uid="{E47A638D-5F52-43A0-9F21-8066E82B9F54}"/>
    <cellStyle name="Comma 3 4 2 2 5 2 11 2" xfId="51716" xr:uid="{3C939B78-353F-466E-9365-C6D063D00700}"/>
    <cellStyle name="Comma 3 4 2 2 5 2 11 3" xfId="38326" xr:uid="{7EAD43C1-B91E-4B97-AD11-FFE3A5FBCED4}"/>
    <cellStyle name="Comma 3 4 2 2 5 2 12" xfId="13376" xr:uid="{38A25399-B9C0-4F43-9D13-447643252122}"/>
    <cellStyle name="Comma 3 4 2 2 5 2 12 2" xfId="54341" xr:uid="{8B584F41-50E0-4FAD-94D6-4750945D6FEE}"/>
    <cellStyle name="Comma 3 4 2 2 5 2 12 3" xfId="40951" xr:uid="{E158F660-AA2D-4C1A-91B9-93F10E1BB51D}"/>
    <cellStyle name="Comma 3 4 2 2 5 2 13" xfId="43577" xr:uid="{FCEAED8A-D82E-4BFA-BDD1-CCDC45ADB9F4}"/>
    <cellStyle name="Comma 3 4 2 2 5 2 14" xfId="56967" xr:uid="{E5E13DB3-BFAB-4189-84E0-68C50BCD15C6}"/>
    <cellStyle name="Comma 3 4 2 2 5 2 15" xfId="59594" xr:uid="{B9206658-E127-4CF8-AE40-7100EB24F636}"/>
    <cellStyle name="Comma 3 4 2 2 5 2 16" xfId="30187" xr:uid="{7E7AD022-3F69-4950-B0A8-0DB998C5830F}"/>
    <cellStyle name="Comma 3 4 2 2 5 2 17" xfId="19683" xr:uid="{283678A9-1E7B-4E39-B6A6-21B5B062E854}"/>
    <cellStyle name="Comma 3 4 2 2 5 2 2" xfId="506" xr:uid="{00000000-0005-0000-0000-000007020000}"/>
    <cellStyle name="Comma 3 4 2 2 5 2 2 10" xfId="30447" xr:uid="{657AF33E-7E64-489A-8728-952D7C592516}"/>
    <cellStyle name="Comma 3 4 2 2 5 2 2 11" xfId="19943" xr:uid="{8ECF796B-AB12-48C6-90E6-BA232E2A6A97}"/>
    <cellStyle name="Comma 3 4 2 2 5 2 2 2" xfId="1829" xr:uid="{869E23CA-662D-4652-8EA3-E90C59469DD0}"/>
    <cellStyle name="Comma 3 4 2 2 5 2 2 2 10" xfId="21265" xr:uid="{501564ED-27AB-4D5F-A05C-E0B84328B26D}"/>
    <cellStyle name="Comma 3 4 2 2 5 2 2 2 2" xfId="7081" xr:uid="{CA910700-20DC-4F1D-81E9-0F3B06AC3430}"/>
    <cellStyle name="Comma 3 4 2 2 5 2 2 2 2 2" xfId="18639" xr:uid="{7C998834-516A-4CDA-A895-E5003B625BD6}"/>
    <cellStyle name="Comma 3 4 2 2 5 2 2 2 2 2 2" xfId="48046" xr:uid="{4D5A37C2-65CC-4FE8-B43D-CD094C5C2E0E}"/>
    <cellStyle name="Comma 3 4 2 2 5 2 2 2 2 2 3" xfId="29143" xr:uid="{E9CD9287-C037-4425-8D18-73423110A8DE}"/>
    <cellStyle name="Comma 3 4 2 2 5 2 2 2 2 3" xfId="34656" xr:uid="{352A041F-F264-44E5-8CA5-463A92D64E53}"/>
    <cellStyle name="Comma 3 4 2 2 5 2 2 2 2 4" xfId="23891" xr:uid="{13E94BF1-C256-495A-B2AD-3C6C5B273873}"/>
    <cellStyle name="Comma 3 4 2 2 5 2 2 2 3" xfId="4456" xr:uid="{0D6605E4-E1C2-493B-ABC2-A239833462A3}"/>
    <cellStyle name="Comma 3 4 2 2 5 2 2 2 3 2" xfId="50672" xr:uid="{BB16A2EC-E134-43D9-8ACA-1B30CBC87BEB}"/>
    <cellStyle name="Comma 3 4 2 2 5 2 2 2 3 3" xfId="37282" xr:uid="{3F19381D-B22A-461B-B401-85CCB14E0F1A}"/>
    <cellStyle name="Comma 3 4 2 2 5 2 2 2 3 4" xfId="26517" xr:uid="{163CB7BF-BB5A-459F-B489-71519098776F}"/>
    <cellStyle name="Comma 3 4 2 2 5 2 2 2 4" xfId="9707" xr:uid="{5695DD42-4F57-4E56-9220-C0C298E4CEF9}"/>
    <cellStyle name="Comma 3 4 2 2 5 2 2 2 4 2" xfId="53298" xr:uid="{7C40C001-CC32-49E2-948E-A3C0E60F3B67}"/>
    <cellStyle name="Comma 3 4 2 2 5 2 2 2 4 3" xfId="39908" xr:uid="{D4E950F9-45BC-4A8C-BC7D-B371B956ACFC}"/>
    <cellStyle name="Comma 3 4 2 2 5 2 2 2 5" xfId="12333" xr:uid="{8E766EEC-6704-473D-BD71-38F18FB44D0F}"/>
    <cellStyle name="Comma 3 4 2 2 5 2 2 2 5 2" xfId="55923" xr:uid="{A5455649-DDD9-4FA5-A2F6-EFAB05A7DCF8}"/>
    <cellStyle name="Comma 3 4 2 2 5 2 2 2 5 3" xfId="42533" xr:uid="{251A410D-2148-4620-9305-21F1BC2C3C95}"/>
    <cellStyle name="Comma 3 4 2 2 5 2 2 2 6" xfId="15486" xr:uid="{3E996B9F-7289-46F9-B0B2-846F8A94C4D2}"/>
    <cellStyle name="Comma 3 4 2 2 5 2 2 2 6 2" xfId="45159" xr:uid="{6E340D6D-9B4C-46D2-8CDA-7A8D9946C98C}"/>
    <cellStyle name="Comma 3 4 2 2 5 2 2 2 7" xfId="58549" xr:uid="{FD9BFB58-B10B-40ED-9A02-394A1F1205BB}"/>
    <cellStyle name="Comma 3 4 2 2 5 2 2 2 8" xfId="61176" xr:uid="{CFE9286E-5719-49D4-9C5C-7F419A8BFAE3}"/>
    <cellStyle name="Comma 3 4 2 2 5 2 2 2 9" xfId="31769" xr:uid="{A28769AB-E4C9-42F8-8DF0-2CE44ABC0D5D}"/>
    <cellStyle name="Comma 3 4 2 2 5 2 2 3" xfId="5759" xr:uid="{5EB279EA-DC5F-44EA-A16D-6ADB0311F28D}"/>
    <cellStyle name="Comma 3 4 2 2 5 2 2 3 2" xfId="17317" xr:uid="{43FAAF77-5397-4884-A0AE-038D3FA1B44D}"/>
    <cellStyle name="Comma 3 4 2 2 5 2 2 3 2 2" xfId="46724" xr:uid="{D38F0CE7-3FA2-4500-BA0A-D5F46CDFC8EC}"/>
    <cellStyle name="Comma 3 4 2 2 5 2 2 3 2 3" xfId="27821" xr:uid="{388C1C90-2161-468B-83B3-B8A32234F848}"/>
    <cellStyle name="Comma 3 4 2 2 5 2 2 3 3" xfId="14164" xr:uid="{F6781CD8-C59F-4DF7-8E9B-6ED2E6A3BB7A}"/>
    <cellStyle name="Comma 3 4 2 2 5 2 2 3 3 2" xfId="33334" xr:uid="{D0DDB571-B2D4-41C5-B861-B228A088F083}"/>
    <cellStyle name="Comma 3 4 2 2 5 2 2 3 4" xfId="22569" xr:uid="{C97F5084-B6D8-495B-B9A0-F16032573CCF}"/>
    <cellStyle name="Comma 3 4 2 2 5 2 2 4" xfId="3134" xr:uid="{34BCD6E9-E8F0-437B-9D43-98D5F3A1D010}"/>
    <cellStyle name="Comma 3 4 2 2 5 2 2 4 2" xfId="16789" xr:uid="{0346A111-5366-4659-B618-71027D54A04D}"/>
    <cellStyle name="Comma 3 4 2 2 5 2 2 4 2 2" xfId="49350" xr:uid="{104B1DE4-9A09-4354-A860-5343133F8F20}"/>
    <cellStyle name="Comma 3 4 2 2 5 2 2 4 3" xfId="35960" xr:uid="{A59C3C9A-C61B-4A82-998C-3C04EDCABB2A}"/>
    <cellStyle name="Comma 3 4 2 2 5 2 2 4 4" xfId="25195" xr:uid="{2C5DEC66-5DF1-4DEB-9514-B5912BD1F372}"/>
    <cellStyle name="Comma 3 4 2 2 5 2 2 5" xfId="8385" xr:uid="{1B81A53C-19DF-4D30-B362-084EBAB2DBBF}"/>
    <cellStyle name="Comma 3 4 2 2 5 2 2 5 2" xfId="51976" xr:uid="{0AD3D669-1EF3-4A44-9475-65A3935869C0}"/>
    <cellStyle name="Comma 3 4 2 2 5 2 2 5 3" xfId="38586" xr:uid="{11D49BA3-7AE5-4571-99DE-86E84935746E}"/>
    <cellStyle name="Comma 3 4 2 2 5 2 2 6" xfId="11011" xr:uid="{1ED6F949-2A3D-48FD-811C-E56A86BEBB48}"/>
    <cellStyle name="Comma 3 4 2 2 5 2 2 6 2" xfId="54601" xr:uid="{D082B245-6FFB-47FC-808E-9B62B153682A}"/>
    <cellStyle name="Comma 3 4 2 2 5 2 2 6 3" xfId="41211" xr:uid="{D3406E0D-E2F7-4126-95C2-EE8A4166389C}"/>
    <cellStyle name="Comma 3 4 2 2 5 2 2 7" xfId="13636" xr:uid="{A87D2E83-6CEB-4F28-A9AD-C3912304CAC1}"/>
    <cellStyle name="Comma 3 4 2 2 5 2 2 7 2" xfId="43837" xr:uid="{D508D2C8-C384-406F-B41D-051ABA74FD23}"/>
    <cellStyle name="Comma 3 4 2 2 5 2 2 8" xfId="57227" xr:uid="{E5AE9253-9E88-48CF-BCA2-DA2E146A6FB7}"/>
    <cellStyle name="Comma 3 4 2 2 5 2 2 9" xfId="59854" xr:uid="{752502D9-CC20-4D36-B6E9-F5E2AECB947E}"/>
    <cellStyle name="Comma 3 4 2 2 5 2 3" xfId="766" xr:uid="{00000000-0005-0000-0000-000008020000}"/>
    <cellStyle name="Comma 3 4 2 2 5 2 3 10" xfId="30707" xr:uid="{340539FA-4F2E-4414-8B9C-4A241ADC47C1}"/>
    <cellStyle name="Comma 3 4 2 2 5 2 3 11" xfId="20203" xr:uid="{358F2646-9191-40C2-8C05-BEFD4DA9BAB7}"/>
    <cellStyle name="Comma 3 4 2 2 5 2 3 2" xfId="2089" xr:uid="{BCCB216C-02C3-4E58-86C3-1D64F444F127}"/>
    <cellStyle name="Comma 3 4 2 2 5 2 3 2 10" xfId="21525" xr:uid="{A89D16EB-32BC-4814-8A0C-34334B29D6FE}"/>
    <cellStyle name="Comma 3 4 2 2 5 2 3 2 2" xfId="7341" xr:uid="{92EA28CF-419A-493A-885B-8B7D00F6D45A}"/>
    <cellStyle name="Comma 3 4 2 2 5 2 3 2 2 2" xfId="18899" xr:uid="{5628E92A-74E0-475E-B1BD-CE76043DC44D}"/>
    <cellStyle name="Comma 3 4 2 2 5 2 3 2 2 2 2" xfId="48306" xr:uid="{29329632-C8FF-4A70-8A03-6CF1F7ACC92E}"/>
    <cellStyle name="Comma 3 4 2 2 5 2 3 2 2 2 3" xfId="29403" xr:uid="{F330FEC9-8EE8-4823-99DF-9344217ECAFA}"/>
    <cellStyle name="Comma 3 4 2 2 5 2 3 2 2 3" xfId="34916" xr:uid="{60AF9AB3-FC9A-4C00-BDBD-E942EBD5C835}"/>
    <cellStyle name="Comma 3 4 2 2 5 2 3 2 2 4" xfId="24151" xr:uid="{CA98552E-9A82-42B9-9F02-1A47CE539CB0}"/>
    <cellStyle name="Comma 3 4 2 2 5 2 3 2 3" xfId="4716" xr:uid="{220E4F9B-D41F-42F3-8F79-BCA558CE70A7}"/>
    <cellStyle name="Comma 3 4 2 2 5 2 3 2 3 2" xfId="50932" xr:uid="{CF17A641-B71C-468F-8FB7-FF541A676E80}"/>
    <cellStyle name="Comma 3 4 2 2 5 2 3 2 3 3" xfId="37542" xr:uid="{F5EBCAAA-87AC-4566-A466-72D0B2EB06D5}"/>
    <cellStyle name="Comma 3 4 2 2 5 2 3 2 3 4" xfId="26777" xr:uid="{7259D580-E237-4A36-9F65-2D021D903C78}"/>
    <cellStyle name="Comma 3 4 2 2 5 2 3 2 4" xfId="9967" xr:uid="{FB97CDD7-1170-455E-8970-8B1A1592DE8F}"/>
    <cellStyle name="Comma 3 4 2 2 5 2 3 2 4 2" xfId="53558" xr:uid="{746F6EE2-A39A-463D-9DEC-671441204A7F}"/>
    <cellStyle name="Comma 3 4 2 2 5 2 3 2 4 3" xfId="40168" xr:uid="{66F1E156-EE7C-4FA1-8D30-4D95E1713F4C}"/>
    <cellStyle name="Comma 3 4 2 2 5 2 3 2 5" xfId="12593" xr:uid="{3D431DB4-35B3-4F47-B831-9CD831DF57C9}"/>
    <cellStyle name="Comma 3 4 2 2 5 2 3 2 5 2" xfId="56183" xr:uid="{C4E09584-F988-4C03-BC17-2D78388CD2CF}"/>
    <cellStyle name="Comma 3 4 2 2 5 2 3 2 5 3" xfId="42793" xr:uid="{E05181EA-0B33-48ED-95E7-27084092D78B}"/>
    <cellStyle name="Comma 3 4 2 2 5 2 3 2 6" xfId="15746" xr:uid="{D9EB743B-E892-4945-A16D-A30FA32195FC}"/>
    <cellStyle name="Comma 3 4 2 2 5 2 3 2 6 2" xfId="45419" xr:uid="{1678680D-FAD4-4C18-AD87-9301DBF7DB54}"/>
    <cellStyle name="Comma 3 4 2 2 5 2 3 2 7" xfId="58809" xr:uid="{4FC07F07-2576-4F3E-B310-C837190F676D}"/>
    <cellStyle name="Comma 3 4 2 2 5 2 3 2 8" xfId="61436" xr:uid="{638E045E-D58B-47F0-8AF9-B9B6B8FACE3D}"/>
    <cellStyle name="Comma 3 4 2 2 5 2 3 2 9" xfId="32029" xr:uid="{07121AE3-E0A1-4191-8BDF-CB46E42A3991}"/>
    <cellStyle name="Comma 3 4 2 2 5 2 3 3" xfId="6019" xr:uid="{1C9B187D-EBF5-4778-BDA1-BF7A2E927E64}"/>
    <cellStyle name="Comma 3 4 2 2 5 2 3 3 2" xfId="17577" xr:uid="{FFAE2A75-4CFC-4DC9-984B-21753CACFCB8}"/>
    <cellStyle name="Comma 3 4 2 2 5 2 3 3 2 2" xfId="46984" xr:uid="{63EEF5F0-41D1-4FB1-BB93-8BCE4A00F743}"/>
    <cellStyle name="Comma 3 4 2 2 5 2 3 3 2 3" xfId="28081" xr:uid="{C2D7E2F2-5C5F-42EB-8047-57DFA862FA6F}"/>
    <cellStyle name="Comma 3 4 2 2 5 2 3 3 3" xfId="33594" xr:uid="{E1D381AE-E899-4C51-8CC8-34BC47E902F7}"/>
    <cellStyle name="Comma 3 4 2 2 5 2 3 3 4" xfId="22829" xr:uid="{B3E95A91-3563-42AE-AA76-F21C3AFA362D}"/>
    <cellStyle name="Comma 3 4 2 2 5 2 3 4" xfId="3394" xr:uid="{69398642-8A4D-4F45-ABCF-EC3487E7710B}"/>
    <cellStyle name="Comma 3 4 2 2 5 2 3 4 2" xfId="49610" xr:uid="{6A4F52AF-18FC-4123-916D-2BB39ED60127}"/>
    <cellStyle name="Comma 3 4 2 2 5 2 3 4 3" xfId="36220" xr:uid="{4E624A7C-7226-4135-9DCF-D4FC30136573}"/>
    <cellStyle name="Comma 3 4 2 2 5 2 3 4 4" xfId="25455" xr:uid="{8EEBED6C-3F58-462F-8436-5E31CF631C48}"/>
    <cellStyle name="Comma 3 4 2 2 5 2 3 5" xfId="8645" xr:uid="{98EF2C78-A388-4CA1-9A56-21AB758F6A8C}"/>
    <cellStyle name="Comma 3 4 2 2 5 2 3 5 2" xfId="52236" xr:uid="{27B71DFA-C836-4787-AFD9-85C403C21826}"/>
    <cellStyle name="Comma 3 4 2 2 5 2 3 5 3" xfId="38846" xr:uid="{7DA94904-D084-42DC-88B8-DBD2FD76BC16}"/>
    <cellStyle name="Comma 3 4 2 2 5 2 3 6" xfId="11271" xr:uid="{DFA3B352-CBF0-4635-9D00-D6BD39BD136E}"/>
    <cellStyle name="Comma 3 4 2 2 5 2 3 6 2" xfId="54861" xr:uid="{5DBA020C-7F45-4234-9357-757284F40294}"/>
    <cellStyle name="Comma 3 4 2 2 5 2 3 6 3" xfId="41471" xr:uid="{B115FFD9-D316-428A-87D5-FE1C57CA4407}"/>
    <cellStyle name="Comma 3 4 2 2 5 2 3 7" xfId="14424" xr:uid="{7A2E375D-F590-4E1B-988C-A0735719578A}"/>
    <cellStyle name="Comma 3 4 2 2 5 2 3 7 2" xfId="44097" xr:uid="{1B233FFE-0DE8-4AAE-AF06-B04F58858F01}"/>
    <cellStyle name="Comma 3 4 2 2 5 2 3 8" xfId="57487" xr:uid="{F9DA67CF-4E11-4400-8365-8F3B05F83E84}"/>
    <cellStyle name="Comma 3 4 2 2 5 2 3 9" xfId="60114" xr:uid="{885035C3-E27F-4C06-AF91-A489EF13ADA7}"/>
    <cellStyle name="Comma 3 4 2 2 5 2 4" xfId="1026" xr:uid="{00000000-0005-0000-0000-000009020000}"/>
    <cellStyle name="Comma 3 4 2 2 5 2 4 10" xfId="30967" xr:uid="{5BB5CEBD-7449-40DD-8940-CF2608EDAA13}"/>
    <cellStyle name="Comma 3 4 2 2 5 2 4 11" xfId="20463" xr:uid="{FC62553F-F4D2-49BF-A021-C7FAC1AEBBB0}"/>
    <cellStyle name="Comma 3 4 2 2 5 2 4 2" xfId="2349" xr:uid="{134A1ADF-B02D-44F2-8077-A113BC9039E6}"/>
    <cellStyle name="Comma 3 4 2 2 5 2 4 2 10" xfId="21785" xr:uid="{2B8AD4C9-93B7-4EEA-8CD5-16643E5982FB}"/>
    <cellStyle name="Comma 3 4 2 2 5 2 4 2 2" xfId="7601" xr:uid="{CEB756DD-26FC-43D7-AC9B-1EBA2CBC3EEC}"/>
    <cellStyle name="Comma 3 4 2 2 5 2 4 2 2 2" xfId="19159" xr:uid="{35819254-6BE8-46F7-8E64-1D513D27AF91}"/>
    <cellStyle name="Comma 3 4 2 2 5 2 4 2 2 2 2" xfId="48566" xr:uid="{878B73CA-C7E5-4B6F-817D-9A8B220F41A1}"/>
    <cellStyle name="Comma 3 4 2 2 5 2 4 2 2 2 3" xfId="29663" xr:uid="{4D7B918B-507F-472D-8C03-7E1CF4D5E19A}"/>
    <cellStyle name="Comma 3 4 2 2 5 2 4 2 2 3" xfId="35176" xr:uid="{BFE279D9-2AC1-46E4-B2F1-DBC24049C6BB}"/>
    <cellStyle name="Comma 3 4 2 2 5 2 4 2 2 4" xfId="24411" xr:uid="{9966BDB4-BD6F-481B-8615-91FC9D9984E3}"/>
    <cellStyle name="Comma 3 4 2 2 5 2 4 2 3" xfId="4976" xr:uid="{FC85BB6F-59C4-4679-A0A1-BC8C087B0D44}"/>
    <cellStyle name="Comma 3 4 2 2 5 2 4 2 3 2" xfId="51192" xr:uid="{62419F16-EC2A-40AB-8DE6-1DA1D035F976}"/>
    <cellStyle name="Comma 3 4 2 2 5 2 4 2 3 3" xfId="37802" xr:uid="{23655F34-65D2-48B3-A056-999371C4DC38}"/>
    <cellStyle name="Comma 3 4 2 2 5 2 4 2 3 4" xfId="27037" xr:uid="{333FE963-84E6-4AD2-8869-6C15C700D548}"/>
    <cellStyle name="Comma 3 4 2 2 5 2 4 2 4" xfId="10227" xr:uid="{AB849188-3D9B-4527-AF3B-F84D0D728975}"/>
    <cellStyle name="Comma 3 4 2 2 5 2 4 2 4 2" xfId="53818" xr:uid="{FF82CE60-8E74-4115-BCD3-308F3BF39B87}"/>
    <cellStyle name="Comma 3 4 2 2 5 2 4 2 4 3" xfId="40428" xr:uid="{A4766B66-45A1-44F1-9236-F112008B5A0C}"/>
    <cellStyle name="Comma 3 4 2 2 5 2 4 2 5" xfId="12853" xr:uid="{F4C72BE6-C6D3-4826-AADA-BC33073DA300}"/>
    <cellStyle name="Comma 3 4 2 2 5 2 4 2 5 2" xfId="56443" xr:uid="{833473AD-5B3B-4ACB-BCDC-143B21D428D3}"/>
    <cellStyle name="Comma 3 4 2 2 5 2 4 2 5 3" xfId="43053" xr:uid="{C495E45E-ED14-4BEC-93FD-8B38D9914BDB}"/>
    <cellStyle name="Comma 3 4 2 2 5 2 4 2 6" xfId="16006" xr:uid="{8BEFD2CD-1296-4012-BE1F-4EE4323CF3FD}"/>
    <cellStyle name="Comma 3 4 2 2 5 2 4 2 6 2" xfId="45679" xr:uid="{518DF542-0499-4E9E-932D-30583F27256F}"/>
    <cellStyle name="Comma 3 4 2 2 5 2 4 2 7" xfId="59069" xr:uid="{50B741AC-0C35-4434-8E59-A4AAF5D92C1F}"/>
    <cellStyle name="Comma 3 4 2 2 5 2 4 2 8" xfId="61696" xr:uid="{B273BB5F-4462-4564-B992-7511280449B1}"/>
    <cellStyle name="Comma 3 4 2 2 5 2 4 2 9" xfId="32289" xr:uid="{3C16F727-8842-450A-BFD6-423179152CF5}"/>
    <cellStyle name="Comma 3 4 2 2 5 2 4 3" xfId="6279" xr:uid="{3322A0B5-1145-416B-A301-6676418B9B41}"/>
    <cellStyle name="Comma 3 4 2 2 5 2 4 3 2" xfId="17837" xr:uid="{C85EAE70-5A51-4A2E-A2C3-5367BF3FBA80}"/>
    <cellStyle name="Comma 3 4 2 2 5 2 4 3 2 2" xfId="47244" xr:uid="{6004FDD9-508C-43FC-A2A0-15437AA328E8}"/>
    <cellStyle name="Comma 3 4 2 2 5 2 4 3 2 3" xfId="28341" xr:uid="{C75C7F0E-F031-464E-B8ED-86D635781FFF}"/>
    <cellStyle name="Comma 3 4 2 2 5 2 4 3 3" xfId="33854" xr:uid="{8025BC7A-F9CA-4DC5-870F-BEE60A6ED962}"/>
    <cellStyle name="Comma 3 4 2 2 5 2 4 3 4" xfId="23089" xr:uid="{200FE4D6-0294-4266-AA42-0994AC3185E0}"/>
    <cellStyle name="Comma 3 4 2 2 5 2 4 4" xfId="3654" xr:uid="{9C1237AF-C092-4F1F-8610-760870B8A96C}"/>
    <cellStyle name="Comma 3 4 2 2 5 2 4 4 2" xfId="49870" xr:uid="{8C7CFCA2-65D3-4DB8-A277-BC4B24F80905}"/>
    <cellStyle name="Comma 3 4 2 2 5 2 4 4 3" xfId="36480" xr:uid="{B3E79808-CD55-4E9C-BC2A-2FC5801A1FA2}"/>
    <cellStyle name="Comma 3 4 2 2 5 2 4 4 4" xfId="25715" xr:uid="{4D9FCD9B-4371-4D2D-A28A-196824D793F5}"/>
    <cellStyle name="Comma 3 4 2 2 5 2 4 5" xfId="8905" xr:uid="{F67E5962-778F-4E39-B101-93D14013A9FA}"/>
    <cellStyle name="Comma 3 4 2 2 5 2 4 5 2" xfId="52496" xr:uid="{BA775B56-61F7-42C8-B6F9-1278826AD5D3}"/>
    <cellStyle name="Comma 3 4 2 2 5 2 4 5 3" xfId="39106" xr:uid="{FC036BDD-054E-460C-8135-AC5A004CAD1F}"/>
    <cellStyle name="Comma 3 4 2 2 5 2 4 6" xfId="11531" xr:uid="{B5363B77-90C0-4415-8C5F-B498212B8157}"/>
    <cellStyle name="Comma 3 4 2 2 5 2 4 6 2" xfId="55121" xr:uid="{59E88DD8-337F-4BAA-A3B3-154D05A7C0A3}"/>
    <cellStyle name="Comma 3 4 2 2 5 2 4 6 3" xfId="41731" xr:uid="{755BFDE2-876E-4318-964F-819AEF17F18B}"/>
    <cellStyle name="Comma 3 4 2 2 5 2 4 7" xfId="14684" xr:uid="{EDDACAA9-57F6-43BA-A0B6-7292E638FDD2}"/>
    <cellStyle name="Comma 3 4 2 2 5 2 4 7 2" xfId="44357" xr:uid="{44CD40F1-2A82-4C4C-AD92-C56106E0908A}"/>
    <cellStyle name="Comma 3 4 2 2 5 2 4 8" xfId="57747" xr:uid="{ACF9258D-F92D-4763-A86A-AA3F7126A7AB}"/>
    <cellStyle name="Comma 3 4 2 2 5 2 4 9" xfId="60374" xr:uid="{2E62B603-F590-46A7-A2A1-BFEA2ED3033B}"/>
    <cellStyle name="Comma 3 4 2 2 5 2 5" xfId="1306" xr:uid="{F51B37F0-78F4-4D99-AD7E-0EEC1FAA6B04}"/>
    <cellStyle name="Comma 3 4 2 2 5 2 5 10" xfId="20743" xr:uid="{D9381C11-2633-484B-838E-ED2F368CE1F4}"/>
    <cellStyle name="Comma 3 4 2 2 5 2 5 2" xfId="6559" xr:uid="{C34D0FCA-9642-4D2D-A8C4-702C70619BF2}"/>
    <cellStyle name="Comma 3 4 2 2 5 2 5 2 2" xfId="18117" xr:uid="{D9CA66EC-B934-4A77-9B0B-D4EEA5EADFC8}"/>
    <cellStyle name="Comma 3 4 2 2 5 2 5 2 2 2" xfId="47524" xr:uid="{CC8DA667-86C5-4F97-8D84-A7B5FAC59E06}"/>
    <cellStyle name="Comma 3 4 2 2 5 2 5 2 2 3" xfId="28621" xr:uid="{F29574F2-19F6-4808-B5E9-97B45D9016E3}"/>
    <cellStyle name="Comma 3 4 2 2 5 2 5 2 3" xfId="34134" xr:uid="{7F42B37F-5D2E-46C3-8270-A5C5ED1A0334}"/>
    <cellStyle name="Comma 3 4 2 2 5 2 5 2 4" xfId="23369" xr:uid="{13CDB4C0-810F-45FE-9CF3-372FB87E159F}"/>
    <cellStyle name="Comma 3 4 2 2 5 2 5 3" xfId="3934" xr:uid="{C99F3894-ABF8-4AB4-8953-F2BE8B208999}"/>
    <cellStyle name="Comma 3 4 2 2 5 2 5 3 2" xfId="50150" xr:uid="{D209CF10-C3F7-4C18-AB60-5866E0EBC4B6}"/>
    <cellStyle name="Comma 3 4 2 2 5 2 5 3 3" xfId="36760" xr:uid="{8C2F0D8C-8E80-49C8-B327-83EB2566CC0B}"/>
    <cellStyle name="Comma 3 4 2 2 5 2 5 3 4" xfId="25995" xr:uid="{44CB5840-08A8-4082-8FA9-AC778F65B02A}"/>
    <cellStyle name="Comma 3 4 2 2 5 2 5 4" xfId="9185" xr:uid="{A9600582-1F66-4673-86F6-A70E3321C35E}"/>
    <cellStyle name="Comma 3 4 2 2 5 2 5 4 2" xfId="52776" xr:uid="{6E507280-8E29-45A1-8C62-FD8BC67491AE}"/>
    <cellStyle name="Comma 3 4 2 2 5 2 5 4 3" xfId="39386" xr:uid="{E8DE31D8-C48C-4165-A934-8D909EB2C158}"/>
    <cellStyle name="Comma 3 4 2 2 5 2 5 5" xfId="11811" xr:uid="{886BBEBE-39A8-42DE-997A-A35F87D17953}"/>
    <cellStyle name="Comma 3 4 2 2 5 2 5 5 2" xfId="55401" xr:uid="{94F500C7-9F5F-4256-A430-92D9E308A158}"/>
    <cellStyle name="Comma 3 4 2 2 5 2 5 5 3" xfId="42011" xr:uid="{6FC94FAF-4E7F-4604-A2E2-BEBC7811BAE8}"/>
    <cellStyle name="Comma 3 4 2 2 5 2 5 6" xfId="14964" xr:uid="{B6C1DF9F-9BB3-439C-BD41-7B5369D39BE0}"/>
    <cellStyle name="Comma 3 4 2 2 5 2 5 6 2" xfId="44637" xr:uid="{6B83E234-E415-48E3-B235-FBDD0CF2B541}"/>
    <cellStyle name="Comma 3 4 2 2 5 2 5 7" xfId="58027" xr:uid="{C1369332-89B2-428E-92CF-57A4AF9DFA61}"/>
    <cellStyle name="Comma 3 4 2 2 5 2 5 8" xfId="60654" xr:uid="{5B9D2EF5-C145-4487-8F83-62738301B381}"/>
    <cellStyle name="Comma 3 4 2 2 5 2 5 9" xfId="31247" xr:uid="{C310393E-E065-44E4-9DF0-AA42C3C0A098}"/>
    <cellStyle name="Comma 3 4 2 2 5 2 6" xfId="1569" xr:uid="{B01A8157-342D-4A2A-B401-0B84670F9CB7}"/>
    <cellStyle name="Comma 3 4 2 2 5 2 6 10" xfId="21005" xr:uid="{17CCFCA2-6FB9-4F18-98D9-498EA16ABE40}"/>
    <cellStyle name="Comma 3 4 2 2 5 2 6 2" xfId="6821" xr:uid="{2B780120-7207-4836-BB07-17E505A68742}"/>
    <cellStyle name="Comma 3 4 2 2 5 2 6 2 2" xfId="18379" xr:uid="{31D169C7-F56A-4372-A99E-CF2B05264A4A}"/>
    <cellStyle name="Comma 3 4 2 2 5 2 6 2 2 2" xfId="47786" xr:uid="{8DA55EC5-79B1-4DE3-A950-A83D0C7B0148}"/>
    <cellStyle name="Comma 3 4 2 2 5 2 6 2 2 3" xfId="28883" xr:uid="{8050F0AB-8F41-414F-93B9-93D172658646}"/>
    <cellStyle name="Comma 3 4 2 2 5 2 6 2 3" xfId="34396" xr:uid="{DCD76440-08A1-42D3-BD17-6F2E0AE0D025}"/>
    <cellStyle name="Comma 3 4 2 2 5 2 6 2 4" xfId="23631" xr:uid="{AFBC4081-034E-4AB8-B9DF-C1C234634146}"/>
    <cellStyle name="Comma 3 4 2 2 5 2 6 3" xfId="4196" xr:uid="{BD8D7873-DE88-4920-98A2-70145E6F5620}"/>
    <cellStyle name="Comma 3 4 2 2 5 2 6 3 2" xfId="50412" xr:uid="{1E87FBA9-A4C5-40D2-91F3-3760E0328C55}"/>
    <cellStyle name="Comma 3 4 2 2 5 2 6 3 3" xfId="37022" xr:uid="{AD4DB9C2-99D5-4E87-9BA4-886A69CF5A6D}"/>
    <cellStyle name="Comma 3 4 2 2 5 2 6 3 4" xfId="26257" xr:uid="{747AF360-5DFE-45C3-B46B-86553F577FF9}"/>
    <cellStyle name="Comma 3 4 2 2 5 2 6 4" xfId="9447" xr:uid="{D390B37E-F574-43B9-9565-AB27224DDDA6}"/>
    <cellStyle name="Comma 3 4 2 2 5 2 6 4 2" xfId="53038" xr:uid="{4997FDD3-E074-4EB6-B5D8-1F4EC035D2B2}"/>
    <cellStyle name="Comma 3 4 2 2 5 2 6 4 3" xfId="39648" xr:uid="{DD998058-4C46-446E-A61A-CFE3BEA3A270}"/>
    <cellStyle name="Comma 3 4 2 2 5 2 6 5" xfId="12073" xr:uid="{8C420246-0FDD-46C4-9CB1-005FC91EF04F}"/>
    <cellStyle name="Comma 3 4 2 2 5 2 6 5 2" xfId="55663" xr:uid="{B8D293F2-E9BF-4E3F-804C-DA41F67C15CB}"/>
    <cellStyle name="Comma 3 4 2 2 5 2 6 5 3" xfId="42273" xr:uid="{29724F2C-EAED-4036-9D89-8415A1BD60E8}"/>
    <cellStyle name="Comma 3 4 2 2 5 2 6 6" xfId="15226" xr:uid="{E8E3A63A-D0AC-4454-A1F0-5E2013F1F2C1}"/>
    <cellStyle name="Comma 3 4 2 2 5 2 6 6 2" xfId="44899" xr:uid="{5B5C7E87-81D8-4795-B8C8-66BB8DACF657}"/>
    <cellStyle name="Comma 3 4 2 2 5 2 6 7" xfId="58289" xr:uid="{5E13ED91-6028-455D-96C3-1086FDFA0672}"/>
    <cellStyle name="Comma 3 4 2 2 5 2 6 8" xfId="60916" xr:uid="{4D6F0529-BB7C-4334-9474-5E75F11FE843}"/>
    <cellStyle name="Comma 3 4 2 2 5 2 6 9" xfId="31509" xr:uid="{7118757E-7AB5-4D85-A4BF-D27A274A8A05}"/>
    <cellStyle name="Comma 3 4 2 2 5 2 7" xfId="2612" xr:uid="{CD87A04D-F2B2-42CF-8B2E-14C8D6765646}"/>
    <cellStyle name="Comma 3 4 2 2 5 2 7 10" xfId="22047" xr:uid="{A5008AE5-9B9F-4333-9196-0FA0965ED650}"/>
    <cellStyle name="Comma 3 4 2 2 5 2 7 2" xfId="7863" xr:uid="{3C72D2D5-DFBA-47F7-81AF-2DE3F81B981D}"/>
    <cellStyle name="Comma 3 4 2 2 5 2 7 2 2" xfId="19421" xr:uid="{132EAADF-F72E-43A4-9A6E-019292E921E7}"/>
    <cellStyle name="Comma 3 4 2 2 5 2 7 2 2 2" xfId="48828" xr:uid="{4D3D51B6-108B-46A5-9579-B35CE7682C0F}"/>
    <cellStyle name="Comma 3 4 2 2 5 2 7 2 2 3" xfId="29925" xr:uid="{88D7DF4B-D6DB-493D-B01F-94CDC0D0DA46}"/>
    <cellStyle name="Comma 3 4 2 2 5 2 7 2 3" xfId="35438" xr:uid="{5AAA00AB-2C48-4512-A1AF-5654D082B485}"/>
    <cellStyle name="Comma 3 4 2 2 5 2 7 2 4" xfId="24673" xr:uid="{35840D00-E1A3-4AF5-BF48-DFE08E1D13DC}"/>
    <cellStyle name="Comma 3 4 2 2 5 2 7 3" xfId="5238" xr:uid="{30F947FA-01A4-4E8E-AD53-E901A16EDC3D}"/>
    <cellStyle name="Comma 3 4 2 2 5 2 7 3 2" xfId="51454" xr:uid="{E9EF3541-A6AA-45EB-AA01-E23687A359C1}"/>
    <cellStyle name="Comma 3 4 2 2 5 2 7 3 3" xfId="38064" xr:uid="{24ED3855-61B4-4EEF-AFCA-F42038E55DB5}"/>
    <cellStyle name="Comma 3 4 2 2 5 2 7 3 4" xfId="27299" xr:uid="{7D42D5CC-BD2E-49E5-B8A1-583960F281F0}"/>
    <cellStyle name="Comma 3 4 2 2 5 2 7 4" xfId="10489" xr:uid="{78694E9D-E54E-41B7-98F5-227032A7EEC2}"/>
    <cellStyle name="Comma 3 4 2 2 5 2 7 4 2" xfId="54080" xr:uid="{7010CC8A-29E2-4A80-83E4-94788A9385E3}"/>
    <cellStyle name="Comma 3 4 2 2 5 2 7 4 3" xfId="40690" xr:uid="{705787A7-80FB-4E40-9F1A-69FC72E2AB5A}"/>
    <cellStyle name="Comma 3 4 2 2 5 2 7 5" xfId="13115" xr:uid="{6E4AA2A8-4EB7-4183-97A0-C2D067365F00}"/>
    <cellStyle name="Comma 3 4 2 2 5 2 7 5 2" xfId="56705" xr:uid="{C2052BD1-778D-40A2-A531-8182CDD29517}"/>
    <cellStyle name="Comma 3 4 2 2 5 2 7 5 3" xfId="43315" xr:uid="{2B958D2E-8094-4314-BE54-A8B3A2E68B92}"/>
    <cellStyle name="Comma 3 4 2 2 5 2 7 6" xfId="16268" xr:uid="{702054C9-D6D7-46C5-B4E6-D090F4FF28AF}"/>
    <cellStyle name="Comma 3 4 2 2 5 2 7 6 2" xfId="45941" xr:uid="{E89867E4-EA3E-4661-9774-9D32E8012A61}"/>
    <cellStyle name="Comma 3 4 2 2 5 2 7 7" xfId="59331" xr:uid="{2B2274EF-87AF-4010-9D43-46C3BD4CE9AF}"/>
    <cellStyle name="Comma 3 4 2 2 5 2 7 8" xfId="61958" xr:uid="{DD29444A-67B7-4EE2-81DA-7B3AAD35D1F2}"/>
    <cellStyle name="Comma 3 4 2 2 5 2 7 9" xfId="32551" xr:uid="{E6A2CB97-BD41-47F4-BBBE-2B10E9FAD207}"/>
    <cellStyle name="Comma 3 4 2 2 5 2 8" xfId="5499" xr:uid="{F5F52D93-733C-4AD5-8D22-1809D3E7441D}"/>
    <cellStyle name="Comma 3 4 2 2 5 2 8 2" xfId="17057" xr:uid="{411DB0D6-E843-4D1D-B397-4FE08BF34804}"/>
    <cellStyle name="Comma 3 4 2 2 5 2 8 2 2" xfId="46203" xr:uid="{F72233B4-03B8-44AB-BE62-F0E6621FD6C8}"/>
    <cellStyle name="Comma 3 4 2 2 5 2 8 2 3" xfId="27561" xr:uid="{E3588754-6835-4AA1-9E0D-217F68FC7D0F}"/>
    <cellStyle name="Comma 3 4 2 2 5 2 8 3" xfId="13904" xr:uid="{7923ACA2-3238-4233-9A9F-05580E6E4E9D}"/>
    <cellStyle name="Comma 3 4 2 2 5 2 8 3 2" xfId="32813" xr:uid="{8404E7C9-F6CE-4488-9109-3E3B0F5AB762}"/>
    <cellStyle name="Comma 3 4 2 2 5 2 8 4" xfId="22309" xr:uid="{2B05DA7D-2145-4290-943F-845E673CE5E3}"/>
    <cellStyle name="Comma 3 4 2 2 5 2 9" xfId="2874" xr:uid="{6DD75A3D-C143-4DCB-B4C5-51FA94DBB4A2}"/>
    <cellStyle name="Comma 3 4 2 2 5 2 9 2" xfId="16529" xr:uid="{B76A97D2-6FA3-4123-A78D-07C9DD0B3E3C}"/>
    <cellStyle name="Comma 3 4 2 2 5 2 9 2 2" xfId="46464" xr:uid="{401FB319-2AC5-4F09-9DDD-CC04B802A41A}"/>
    <cellStyle name="Comma 3 4 2 2 5 2 9 3" xfId="33074" xr:uid="{641FD3E7-78F0-4DF6-BC48-500A673E3D4B}"/>
    <cellStyle name="Comma 3 4 2 2 5 2 9 4" xfId="24935" xr:uid="{9BE5D3B4-C9B5-4977-8063-76BEEED62BF4}"/>
    <cellStyle name="Comma 3 4 2 2 5 3" xfId="368" xr:uid="{00000000-0005-0000-0000-00000A020000}"/>
    <cellStyle name="Comma 3 4 2 2 5 3 10" xfId="30309" xr:uid="{DAA7F1F9-12BA-46CA-B365-8D9398072F47}"/>
    <cellStyle name="Comma 3 4 2 2 5 3 11" xfId="19805" xr:uid="{7E3CE671-F05A-455A-8B9B-CBDBCF01D52A}"/>
    <cellStyle name="Comma 3 4 2 2 5 3 2" xfId="1691" xr:uid="{948206C3-7B8B-474B-A307-2C521DE50556}"/>
    <cellStyle name="Comma 3 4 2 2 5 3 2 10" xfId="21127" xr:uid="{CF52F905-F2DC-4ECF-B146-BE991930A9F8}"/>
    <cellStyle name="Comma 3 4 2 2 5 3 2 2" xfId="6943" xr:uid="{4A71E273-8916-4B32-A983-8E7A91A026B8}"/>
    <cellStyle name="Comma 3 4 2 2 5 3 2 2 2" xfId="18501" xr:uid="{6B909E16-06BA-4644-83AD-2D60A0946521}"/>
    <cellStyle name="Comma 3 4 2 2 5 3 2 2 2 2" xfId="47908" xr:uid="{C3873D1C-4A95-4B26-BD31-3DA71B3A2C06}"/>
    <cellStyle name="Comma 3 4 2 2 5 3 2 2 2 3" xfId="29005" xr:uid="{017D2D19-BF9C-43D1-AAAC-2B17C74BC931}"/>
    <cellStyle name="Comma 3 4 2 2 5 3 2 2 3" xfId="34518" xr:uid="{48470F96-23A5-4ABD-8FA8-D4EDD4C149F7}"/>
    <cellStyle name="Comma 3 4 2 2 5 3 2 2 4" xfId="23753" xr:uid="{A6E7269E-FD0F-4D08-BC7C-10B05397D0CE}"/>
    <cellStyle name="Comma 3 4 2 2 5 3 2 3" xfId="4318" xr:uid="{07EF6C2C-2B61-4FFD-887B-B810372BE140}"/>
    <cellStyle name="Comma 3 4 2 2 5 3 2 3 2" xfId="50534" xr:uid="{C963ADC1-E694-40AF-A0B7-C4F4B8CD9B7B}"/>
    <cellStyle name="Comma 3 4 2 2 5 3 2 3 3" xfId="37144" xr:uid="{FCAFB691-404D-42AF-BF76-E3E138A83DE3}"/>
    <cellStyle name="Comma 3 4 2 2 5 3 2 3 4" xfId="26379" xr:uid="{38E4EDCF-EEB8-4B92-A4A0-82D1F85467AD}"/>
    <cellStyle name="Comma 3 4 2 2 5 3 2 4" xfId="9569" xr:uid="{6563E625-67A1-4637-9A4C-E6B5E3C86FC3}"/>
    <cellStyle name="Comma 3 4 2 2 5 3 2 4 2" xfId="53160" xr:uid="{0ECB0567-7378-4094-8F9A-FA226D76CBF8}"/>
    <cellStyle name="Comma 3 4 2 2 5 3 2 4 3" xfId="39770" xr:uid="{1C6DB1A3-A2F6-4695-B561-F9C075FFF43E}"/>
    <cellStyle name="Comma 3 4 2 2 5 3 2 5" xfId="12195" xr:uid="{026775CD-6B55-4A60-978F-10F60CBA3257}"/>
    <cellStyle name="Comma 3 4 2 2 5 3 2 5 2" xfId="55785" xr:uid="{F1FB4F0E-B147-4125-A7E2-67BEF23FF366}"/>
    <cellStyle name="Comma 3 4 2 2 5 3 2 5 3" xfId="42395" xr:uid="{C3D90837-21AD-421F-88E3-2EC34D250962}"/>
    <cellStyle name="Comma 3 4 2 2 5 3 2 6" xfId="15348" xr:uid="{28F2F424-B8F7-4969-96E2-2499D0D886C0}"/>
    <cellStyle name="Comma 3 4 2 2 5 3 2 6 2" xfId="45021" xr:uid="{8CE3C260-732D-4B1C-950B-6C12E9E40D94}"/>
    <cellStyle name="Comma 3 4 2 2 5 3 2 7" xfId="58411" xr:uid="{EED188CE-048A-4EC8-99BF-1DE2C49CF540}"/>
    <cellStyle name="Comma 3 4 2 2 5 3 2 8" xfId="61038" xr:uid="{9E09039C-7F83-4EF2-A61B-60F77726418B}"/>
    <cellStyle name="Comma 3 4 2 2 5 3 2 9" xfId="31631" xr:uid="{08547516-12BC-45A0-AA73-58530BB2E1ED}"/>
    <cellStyle name="Comma 3 4 2 2 5 3 3" xfId="5621" xr:uid="{50C67D18-8BC7-4269-B5BF-00C57FA0EA95}"/>
    <cellStyle name="Comma 3 4 2 2 5 3 3 2" xfId="17179" xr:uid="{57FF70A6-DB32-49B5-8D87-84897FB173AC}"/>
    <cellStyle name="Comma 3 4 2 2 5 3 3 2 2" xfId="46586" xr:uid="{6885083F-2084-41D1-A7DA-3E2F2284E7BF}"/>
    <cellStyle name="Comma 3 4 2 2 5 3 3 2 3" xfId="27683" xr:uid="{B0E7054E-B1B4-46F4-A330-1F11588EC8CC}"/>
    <cellStyle name="Comma 3 4 2 2 5 3 3 3" xfId="14026" xr:uid="{F33E8E34-6B68-4B0F-9B07-6D45E5D88F8F}"/>
    <cellStyle name="Comma 3 4 2 2 5 3 3 3 2" xfId="33196" xr:uid="{0F401A0D-080B-4CDB-B299-C64DA182E90F}"/>
    <cellStyle name="Comma 3 4 2 2 5 3 3 4" xfId="22431" xr:uid="{617B5668-9759-4F6B-B778-B36FDEF74D2F}"/>
    <cellStyle name="Comma 3 4 2 2 5 3 4" xfId="2996" xr:uid="{7604897A-6114-4571-BAC8-17C7615B4705}"/>
    <cellStyle name="Comma 3 4 2 2 5 3 4 2" xfId="16651" xr:uid="{AC43122C-E052-4268-AEF6-26E78C8F87B7}"/>
    <cellStyle name="Comma 3 4 2 2 5 3 4 2 2" xfId="49212" xr:uid="{A1D617E8-02E2-4191-8A99-64D58E61F300}"/>
    <cellStyle name="Comma 3 4 2 2 5 3 4 3" xfId="35822" xr:uid="{CCFB5466-BDB4-4EF7-A1D0-E41DE3108C11}"/>
    <cellStyle name="Comma 3 4 2 2 5 3 4 4" xfId="25057" xr:uid="{52FAC6CA-FAAA-45BC-9B26-0823D4179347}"/>
    <cellStyle name="Comma 3 4 2 2 5 3 5" xfId="8247" xr:uid="{24716842-6FA6-4EBA-86AD-D11C4EAED87D}"/>
    <cellStyle name="Comma 3 4 2 2 5 3 5 2" xfId="51838" xr:uid="{95FC4839-5895-4CE1-A7D9-2256FF9335D4}"/>
    <cellStyle name="Comma 3 4 2 2 5 3 5 3" xfId="38448" xr:uid="{6BDCA5E8-CF93-464F-8AC4-D5858C9F332E}"/>
    <cellStyle name="Comma 3 4 2 2 5 3 6" xfId="10873" xr:uid="{38DDABDA-A890-4823-93B4-FB208D1D9046}"/>
    <cellStyle name="Comma 3 4 2 2 5 3 6 2" xfId="54463" xr:uid="{5BC52D19-231B-4623-AC91-1C4CCDE5E969}"/>
    <cellStyle name="Comma 3 4 2 2 5 3 6 3" xfId="41073" xr:uid="{0B00E17F-BD78-4FAA-BD15-8AC4CA863937}"/>
    <cellStyle name="Comma 3 4 2 2 5 3 7" xfId="13498" xr:uid="{B30556A3-9284-4D45-B4B6-BE7D7985CF03}"/>
    <cellStyle name="Comma 3 4 2 2 5 3 7 2" xfId="43699" xr:uid="{A0EC0B18-818B-473E-AFD7-3968E42AD2AF}"/>
    <cellStyle name="Comma 3 4 2 2 5 3 8" xfId="57089" xr:uid="{5D9342AB-50C1-40FF-B863-51251B3A491D}"/>
    <cellStyle name="Comma 3 4 2 2 5 3 9" xfId="59716" xr:uid="{A8CD808F-5834-4F88-9CDF-52ED2DDBA10B}"/>
    <cellStyle name="Comma 3 4 2 2 5 4" xfId="628" xr:uid="{00000000-0005-0000-0000-00000B020000}"/>
    <cellStyle name="Comma 3 4 2 2 5 4 10" xfId="30569" xr:uid="{8B068D19-BDF8-4CDC-8258-047644046359}"/>
    <cellStyle name="Comma 3 4 2 2 5 4 11" xfId="20065" xr:uid="{88791521-ECAE-4EEB-A75E-F30024C900AC}"/>
    <cellStyle name="Comma 3 4 2 2 5 4 2" xfId="1951" xr:uid="{49654B4E-5509-4287-8F99-01B9CBE3CD1B}"/>
    <cellStyle name="Comma 3 4 2 2 5 4 2 10" xfId="21387" xr:uid="{A5C23D3C-8E01-4063-811A-1207525B682B}"/>
    <cellStyle name="Comma 3 4 2 2 5 4 2 2" xfId="7203" xr:uid="{AAED36A7-C8E8-4BD8-AE66-3A4A14FA6255}"/>
    <cellStyle name="Comma 3 4 2 2 5 4 2 2 2" xfId="18761" xr:uid="{09943846-3649-4BCC-B609-137699EBE1BA}"/>
    <cellStyle name="Comma 3 4 2 2 5 4 2 2 2 2" xfId="48168" xr:uid="{6C9DBE24-65C9-4E2E-8378-6B3C534FD244}"/>
    <cellStyle name="Comma 3 4 2 2 5 4 2 2 2 3" xfId="29265" xr:uid="{79488041-2527-42AF-B14C-47F4DBCAEC68}"/>
    <cellStyle name="Comma 3 4 2 2 5 4 2 2 3" xfId="34778" xr:uid="{1F27359E-755C-4B2E-9F63-A03E3C37AD6A}"/>
    <cellStyle name="Comma 3 4 2 2 5 4 2 2 4" xfId="24013" xr:uid="{22842CFA-2796-40F4-86DD-EE4680DCCD2B}"/>
    <cellStyle name="Comma 3 4 2 2 5 4 2 3" xfId="4578" xr:uid="{87C1F26C-2FFE-4AE6-B7BC-C88C5297A1AA}"/>
    <cellStyle name="Comma 3 4 2 2 5 4 2 3 2" xfId="50794" xr:uid="{DF67DCED-B416-4FAE-BE62-63446A0FB515}"/>
    <cellStyle name="Comma 3 4 2 2 5 4 2 3 3" xfId="37404" xr:uid="{A0FFAE18-9BBC-4304-BEBB-8FE5775FA42F}"/>
    <cellStyle name="Comma 3 4 2 2 5 4 2 3 4" xfId="26639" xr:uid="{D05DEAAE-C6F1-4BBB-8B02-FBC94575C6AA}"/>
    <cellStyle name="Comma 3 4 2 2 5 4 2 4" xfId="9829" xr:uid="{34F7DC7F-064C-4A42-A2E2-F3BC64FAE599}"/>
    <cellStyle name="Comma 3 4 2 2 5 4 2 4 2" xfId="53420" xr:uid="{3EE3A8D7-CD55-4B5A-B745-4893C2A19676}"/>
    <cellStyle name="Comma 3 4 2 2 5 4 2 4 3" xfId="40030" xr:uid="{F4FD72DE-7508-4E89-9FC6-7C7F54E4A35E}"/>
    <cellStyle name="Comma 3 4 2 2 5 4 2 5" xfId="12455" xr:uid="{D264FB0D-3CCD-427E-8D13-00C8648E9C7B}"/>
    <cellStyle name="Comma 3 4 2 2 5 4 2 5 2" xfId="56045" xr:uid="{D49765FF-AD03-462E-AB17-BC2951C15271}"/>
    <cellStyle name="Comma 3 4 2 2 5 4 2 5 3" xfId="42655" xr:uid="{C3F8AAF7-1866-4476-BA57-6AC41B98B9DE}"/>
    <cellStyle name="Comma 3 4 2 2 5 4 2 6" xfId="15608" xr:uid="{9D1D1A4A-5E74-45B0-BCDC-8DAB93B71E76}"/>
    <cellStyle name="Comma 3 4 2 2 5 4 2 6 2" xfId="45281" xr:uid="{0FCCC15F-14FF-4F0E-8C34-56593ABB92F0}"/>
    <cellStyle name="Comma 3 4 2 2 5 4 2 7" xfId="58671" xr:uid="{EF331A9D-DC39-498B-81DD-FAA04B525A97}"/>
    <cellStyle name="Comma 3 4 2 2 5 4 2 8" xfId="61298" xr:uid="{63DF1C74-FAB6-493C-89E9-F10C40E82C0C}"/>
    <cellStyle name="Comma 3 4 2 2 5 4 2 9" xfId="31891" xr:uid="{B73E6A6F-FA4D-4863-80C9-0C055228037F}"/>
    <cellStyle name="Comma 3 4 2 2 5 4 3" xfId="5881" xr:uid="{5704BF2F-D021-4EFF-AF27-16A8285496BD}"/>
    <cellStyle name="Comma 3 4 2 2 5 4 3 2" xfId="17439" xr:uid="{679BFEC3-C518-40A1-8E14-BA1F0FFA62A4}"/>
    <cellStyle name="Comma 3 4 2 2 5 4 3 2 2" xfId="46846" xr:uid="{3E5BBDF1-D350-4534-BACA-049991A61B0B}"/>
    <cellStyle name="Comma 3 4 2 2 5 4 3 2 3" xfId="27943" xr:uid="{968DD6AF-0A2C-4400-AD27-DA08BE977366}"/>
    <cellStyle name="Comma 3 4 2 2 5 4 3 3" xfId="33456" xr:uid="{2828D72A-1864-4FB3-AEC3-BCAF2E7D8F66}"/>
    <cellStyle name="Comma 3 4 2 2 5 4 3 4" xfId="22691" xr:uid="{493546F4-3AD7-4569-B1A8-C3B4DC825888}"/>
    <cellStyle name="Comma 3 4 2 2 5 4 4" xfId="3256" xr:uid="{A3FD43DC-FFAE-48F1-B5DF-4C72C092486E}"/>
    <cellStyle name="Comma 3 4 2 2 5 4 4 2" xfId="49472" xr:uid="{D325BA5D-5946-497D-BBBF-9B631E92CF2C}"/>
    <cellStyle name="Comma 3 4 2 2 5 4 4 3" xfId="36082" xr:uid="{243B0DAD-C609-4CF3-BA9C-7772072A0E14}"/>
    <cellStyle name="Comma 3 4 2 2 5 4 4 4" xfId="25317" xr:uid="{DAAF5D0A-DD45-4C68-90B7-57AD7E0521AB}"/>
    <cellStyle name="Comma 3 4 2 2 5 4 5" xfId="8507" xr:uid="{994BB7C3-56A3-4D1E-B811-758AC1012B9A}"/>
    <cellStyle name="Comma 3 4 2 2 5 4 5 2" xfId="52098" xr:uid="{60ED5D0C-AF8D-40B7-82BE-8C5D3585DCF4}"/>
    <cellStyle name="Comma 3 4 2 2 5 4 5 3" xfId="38708" xr:uid="{76992282-4C34-48BE-B2FC-314F8E8636E5}"/>
    <cellStyle name="Comma 3 4 2 2 5 4 6" xfId="11133" xr:uid="{3DA9B573-FD35-407A-8099-15AC8D52A594}"/>
    <cellStyle name="Comma 3 4 2 2 5 4 6 2" xfId="54723" xr:uid="{61455150-CF5E-4EB2-A464-AE65FF56200B}"/>
    <cellStyle name="Comma 3 4 2 2 5 4 6 3" xfId="41333" xr:uid="{079F6E6F-E43A-4AD7-AF91-3FD7CF3382B0}"/>
    <cellStyle name="Comma 3 4 2 2 5 4 7" xfId="14286" xr:uid="{F0313661-180F-4AB2-B0A9-1E81ECB3BC39}"/>
    <cellStyle name="Comma 3 4 2 2 5 4 7 2" xfId="43959" xr:uid="{6C2B4A53-4B3E-4F88-8F00-FF213CEE53F8}"/>
    <cellStyle name="Comma 3 4 2 2 5 4 8" xfId="57349" xr:uid="{D7A45CF2-EAF0-404B-8A0B-C96389CA13E3}"/>
    <cellStyle name="Comma 3 4 2 2 5 4 9" xfId="59976" xr:uid="{E57DE3F7-9AD0-4B78-B4C3-9BB3105ED313}"/>
    <cellStyle name="Comma 3 4 2 2 5 5" xfId="888" xr:uid="{00000000-0005-0000-0000-00000C020000}"/>
    <cellStyle name="Comma 3 4 2 2 5 5 10" xfId="30829" xr:uid="{6F502A21-837B-4ABF-AC3D-4A1CB1D7BE6E}"/>
    <cellStyle name="Comma 3 4 2 2 5 5 11" xfId="20325" xr:uid="{3DBFC4BD-D132-4EBF-B53A-A0203AFFC4EB}"/>
    <cellStyle name="Comma 3 4 2 2 5 5 2" xfId="2211" xr:uid="{F599817E-3144-4B4C-957D-94CE67C0BDB3}"/>
    <cellStyle name="Comma 3 4 2 2 5 5 2 10" xfId="21647" xr:uid="{1881780A-A45E-4ADB-A810-DF8295DBE5E8}"/>
    <cellStyle name="Comma 3 4 2 2 5 5 2 2" xfId="7463" xr:uid="{AB53A3B2-7C15-4DBE-BE48-759DF36B425B}"/>
    <cellStyle name="Comma 3 4 2 2 5 5 2 2 2" xfId="19021" xr:uid="{BED870F8-57B9-4332-8EF3-3CC4EC15D11E}"/>
    <cellStyle name="Comma 3 4 2 2 5 5 2 2 2 2" xfId="48428" xr:uid="{40372BE6-DD20-4A46-A450-B29D5BA58BF3}"/>
    <cellStyle name="Comma 3 4 2 2 5 5 2 2 2 3" xfId="29525" xr:uid="{091E30A2-F4BA-4DB3-83A2-4535175539CC}"/>
    <cellStyle name="Comma 3 4 2 2 5 5 2 2 3" xfId="35038" xr:uid="{E5216133-1CFC-4EE1-BB55-4B8F270A3C93}"/>
    <cellStyle name="Comma 3 4 2 2 5 5 2 2 4" xfId="24273" xr:uid="{1BAADF0E-4F4B-4FCB-9F7A-E249B4F359A9}"/>
    <cellStyle name="Comma 3 4 2 2 5 5 2 3" xfId="4838" xr:uid="{9EC7BDD4-E5AA-4AA6-90F7-C18536C778B1}"/>
    <cellStyle name="Comma 3 4 2 2 5 5 2 3 2" xfId="51054" xr:uid="{CBC8FB63-CAA2-48F7-B1C9-DC4AE982B0D2}"/>
    <cellStyle name="Comma 3 4 2 2 5 5 2 3 3" xfId="37664" xr:uid="{F0672BB2-29A3-4BBB-9B02-33DA7FDA69C6}"/>
    <cellStyle name="Comma 3 4 2 2 5 5 2 3 4" xfId="26899" xr:uid="{2A38E200-7EDB-4D3F-852C-DD884306DFCC}"/>
    <cellStyle name="Comma 3 4 2 2 5 5 2 4" xfId="10089" xr:uid="{C1AFB72E-85C4-47A7-8DAB-3D282BD5BBE1}"/>
    <cellStyle name="Comma 3 4 2 2 5 5 2 4 2" xfId="53680" xr:uid="{163C3971-7B97-4B58-8B05-C7FDCA5FB191}"/>
    <cellStyle name="Comma 3 4 2 2 5 5 2 4 3" xfId="40290" xr:uid="{B2447B64-EC5F-4E31-B3F6-C4C983229B53}"/>
    <cellStyle name="Comma 3 4 2 2 5 5 2 5" xfId="12715" xr:uid="{209F3EBE-7EF8-4712-955F-E26FE9AD6930}"/>
    <cellStyle name="Comma 3 4 2 2 5 5 2 5 2" xfId="56305" xr:uid="{71E5FDBA-3C92-4AFD-8A5A-69BD6690DAEA}"/>
    <cellStyle name="Comma 3 4 2 2 5 5 2 5 3" xfId="42915" xr:uid="{1E2A2F1C-F684-46B2-8538-BCACA502DDA4}"/>
    <cellStyle name="Comma 3 4 2 2 5 5 2 6" xfId="15868" xr:uid="{F23643ED-2CD1-48E7-80EC-B708D687F391}"/>
    <cellStyle name="Comma 3 4 2 2 5 5 2 6 2" xfId="45541" xr:uid="{FCFB28F1-2C8F-40AA-9D36-0B0243A71EF6}"/>
    <cellStyle name="Comma 3 4 2 2 5 5 2 7" xfId="58931" xr:uid="{869D9025-D561-40B2-B5BB-58E7F948F5F5}"/>
    <cellStyle name="Comma 3 4 2 2 5 5 2 8" xfId="61558" xr:uid="{2542F637-F332-4007-A9BB-64129AD7E5E6}"/>
    <cellStyle name="Comma 3 4 2 2 5 5 2 9" xfId="32151" xr:uid="{58B1C716-AB02-414A-9560-C7327D00670A}"/>
    <cellStyle name="Comma 3 4 2 2 5 5 3" xfId="6141" xr:uid="{1B1F6ED3-8708-4755-A63F-10B497398C39}"/>
    <cellStyle name="Comma 3 4 2 2 5 5 3 2" xfId="17699" xr:uid="{29EA7C37-DC97-443B-9EBD-111DE1E8A2CD}"/>
    <cellStyle name="Comma 3 4 2 2 5 5 3 2 2" xfId="47106" xr:uid="{0808F58C-3697-4601-886F-C6DBAE8368CF}"/>
    <cellStyle name="Comma 3 4 2 2 5 5 3 2 3" xfId="28203" xr:uid="{206CE817-6D70-4B34-89FE-2545803025DF}"/>
    <cellStyle name="Comma 3 4 2 2 5 5 3 3" xfId="33716" xr:uid="{EF03BD5D-56E4-4768-B9D8-2A12FE35A5CD}"/>
    <cellStyle name="Comma 3 4 2 2 5 5 3 4" xfId="22951" xr:uid="{6007EE57-B8B1-4BAB-9A3B-4370D44AD96F}"/>
    <cellStyle name="Comma 3 4 2 2 5 5 4" xfId="3516" xr:uid="{690CEF7C-240A-4F2B-9203-C7FC3EC232BC}"/>
    <cellStyle name="Comma 3 4 2 2 5 5 4 2" xfId="49732" xr:uid="{897C04BB-001A-49C3-A264-325865077B8D}"/>
    <cellStyle name="Comma 3 4 2 2 5 5 4 3" xfId="36342" xr:uid="{EB9A51EB-C48C-4BDC-B22F-AEB3D2578B26}"/>
    <cellStyle name="Comma 3 4 2 2 5 5 4 4" xfId="25577" xr:uid="{05E0EA74-4E93-436B-9B0C-60E342D51428}"/>
    <cellStyle name="Comma 3 4 2 2 5 5 5" xfId="8767" xr:uid="{742B201A-84CC-4887-A713-835FB02628EF}"/>
    <cellStyle name="Comma 3 4 2 2 5 5 5 2" xfId="52358" xr:uid="{46D8BF13-E001-44C0-A0C3-ED02E54A8558}"/>
    <cellStyle name="Comma 3 4 2 2 5 5 5 3" xfId="38968" xr:uid="{EC2E16E4-25E3-49D5-A7AB-FFE0BCDECE20}"/>
    <cellStyle name="Comma 3 4 2 2 5 5 6" xfId="11393" xr:uid="{62F87159-E14E-47E9-A42A-BB03133472A0}"/>
    <cellStyle name="Comma 3 4 2 2 5 5 6 2" xfId="54983" xr:uid="{A4AE59D2-32CA-4233-A869-32AE94D39733}"/>
    <cellStyle name="Comma 3 4 2 2 5 5 6 3" xfId="41593" xr:uid="{BEAE236A-D72E-43A4-BDD6-E3052ED632EA}"/>
    <cellStyle name="Comma 3 4 2 2 5 5 7" xfId="14546" xr:uid="{CD92210D-486B-474D-9A5B-B920E771B8E9}"/>
    <cellStyle name="Comma 3 4 2 2 5 5 7 2" xfId="44219" xr:uid="{F8189E1F-9E4D-42C0-95C7-F9675E8E55B7}"/>
    <cellStyle name="Comma 3 4 2 2 5 5 8" xfId="57609" xr:uid="{C134B89B-5612-49D0-BA8C-F28520C23ED9}"/>
    <cellStyle name="Comma 3 4 2 2 5 5 9" xfId="60236" xr:uid="{B66AFB22-4582-4672-8C07-87A82A26C1B3}"/>
    <cellStyle name="Comma 3 4 2 2 5 6" xfId="1168" xr:uid="{9B62D12C-6A3E-40A6-9B0E-08A63FCD7A29}"/>
    <cellStyle name="Comma 3 4 2 2 5 6 10" xfId="20605" xr:uid="{F2E75F00-C497-4941-AACA-812E6429E76A}"/>
    <cellStyle name="Comma 3 4 2 2 5 6 2" xfId="6421" xr:uid="{867CB19F-3EE6-446C-846F-2E72018C5B6E}"/>
    <cellStyle name="Comma 3 4 2 2 5 6 2 2" xfId="17979" xr:uid="{56DB1BF9-D7F1-41E9-B43E-FBAB38A31CD6}"/>
    <cellStyle name="Comma 3 4 2 2 5 6 2 2 2" xfId="47386" xr:uid="{9F09C7DA-FB94-4F3E-BB78-86AD692CE00E}"/>
    <cellStyle name="Comma 3 4 2 2 5 6 2 2 3" xfId="28483" xr:uid="{1900450B-99D4-43A9-A5DE-DE9F690EE1FF}"/>
    <cellStyle name="Comma 3 4 2 2 5 6 2 3" xfId="33996" xr:uid="{F55389CC-34AA-4C21-81C0-5E2E07ED73AD}"/>
    <cellStyle name="Comma 3 4 2 2 5 6 2 4" xfId="23231" xr:uid="{B824CA83-8D78-42F8-9365-35AB41BE3C4E}"/>
    <cellStyle name="Comma 3 4 2 2 5 6 3" xfId="3796" xr:uid="{B933BA52-F20C-4A31-A130-6C86D622FE0F}"/>
    <cellStyle name="Comma 3 4 2 2 5 6 3 2" xfId="50012" xr:uid="{87E2E7E2-D768-4970-AE62-432433FE2C75}"/>
    <cellStyle name="Comma 3 4 2 2 5 6 3 3" xfId="36622" xr:uid="{37AC4838-F550-46E4-80C3-3965142F77D5}"/>
    <cellStyle name="Comma 3 4 2 2 5 6 3 4" xfId="25857" xr:uid="{015DB4C1-DFEA-4AB0-ABE0-9918608A2F1D}"/>
    <cellStyle name="Comma 3 4 2 2 5 6 4" xfId="9047" xr:uid="{B9424D51-01F6-49EC-AEDE-A1920A08B841}"/>
    <cellStyle name="Comma 3 4 2 2 5 6 4 2" xfId="52638" xr:uid="{E16698DC-D4AD-4447-8CD9-E0E4B128B2C4}"/>
    <cellStyle name="Comma 3 4 2 2 5 6 4 3" xfId="39248" xr:uid="{6F0DFD80-99BC-4B79-8B65-A57170348265}"/>
    <cellStyle name="Comma 3 4 2 2 5 6 5" xfId="11673" xr:uid="{B490DB13-0A42-425D-B077-7FAC788E4DD3}"/>
    <cellStyle name="Comma 3 4 2 2 5 6 5 2" xfId="55263" xr:uid="{9FFF9220-4EF7-48D3-B82A-A1ED72BCEE53}"/>
    <cellStyle name="Comma 3 4 2 2 5 6 5 3" xfId="41873" xr:uid="{268A0542-35C9-4D4A-8082-FBF4202CAF64}"/>
    <cellStyle name="Comma 3 4 2 2 5 6 6" xfId="14826" xr:uid="{BB574645-2D00-463D-AD31-C47D2CD27685}"/>
    <cellStyle name="Comma 3 4 2 2 5 6 6 2" xfId="44499" xr:uid="{E812B9CC-FEDA-4E50-A1EC-F83A324D1FB5}"/>
    <cellStyle name="Comma 3 4 2 2 5 6 7" xfId="57889" xr:uid="{455A887C-5B26-42E3-8D89-49A03FEE3171}"/>
    <cellStyle name="Comma 3 4 2 2 5 6 8" xfId="60516" xr:uid="{D048B0A8-C8DC-45EF-B8D4-7D637B658B86}"/>
    <cellStyle name="Comma 3 4 2 2 5 6 9" xfId="31109" xr:uid="{925B9988-BC92-4A90-93F3-0272FE88FF1E}"/>
    <cellStyle name="Comma 3 4 2 2 5 7" xfId="1431" xr:uid="{62A68B8C-C8C8-49B8-BCAB-C669050C58CC}"/>
    <cellStyle name="Comma 3 4 2 2 5 7 10" xfId="20867" xr:uid="{9AC0CA4F-8E55-4AA1-A84C-8D0C6143F799}"/>
    <cellStyle name="Comma 3 4 2 2 5 7 2" xfId="6683" xr:uid="{8F1A8207-B597-492E-9BD2-23D2500DDAB1}"/>
    <cellStyle name="Comma 3 4 2 2 5 7 2 2" xfId="18241" xr:uid="{8ECA5953-5780-4991-AC44-75BAC0561D8A}"/>
    <cellStyle name="Comma 3 4 2 2 5 7 2 2 2" xfId="47648" xr:uid="{1CE13BEC-3A1C-4AF5-960D-0E3453BE4CDB}"/>
    <cellStyle name="Comma 3 4 2 2 5 7 2 2 3" xfId="28745" xr:uid="{22F532DB-4A75-4124-8881-9D41D15740A7}"/>
    <cellStyle name="Comma 3 4 2 2 5 7 2 3" xfId="34258" xr:uid="{D255483E-054A-48B7-8685-583BC9131086}"/>
    <cellStyle name="Comma 3 4 2 2 5 7 2 4" xfId="23493" xr:uid="{26AF2A0D-5624-40BB-8B8E-BEC689963283}"/>
    <cellStyle name="Comma 3 4 2 2 5 7 3" xfId="4058" xr:uid="{52BA10A4-EF51-453E-97B4-88D15EA903DC}"/>
    <cellStyle name="Comma 3 4 2 2 5 7 3 2" xfId="50274" xr:uid="{2F3FC64F-3982-4332-969F-7343152F6075}"/>
    <cellStyle name="Comma 3 4 2 2 5 7 3 3" xfId="36884" xr:uid="{47B0A657-A154-40A9-835B-187E5676D3BB}"/>
    <cellStyle name="Comma 3 4 2 2 5 7 3 4" xfId="26119" xr:uid="{39A6F273-E746-4862-8BA3-60908795D117}"/>
    <cellStyle name="Comma 3 4 2 2 5 7 4" xfId="9309" xr:uid="{68287960-71BC-437D-BB10-9619D13C9CC2}"/>
    <cellStyle name="Comma 3 4 2 2 5 7 4 2" xfId="52900" xr:uid="{0F4A7D10-BE0C-4B24-A2C4-3937FF14DD50}"/>
    <cellStyle name="Comma 3 4 2 2 5 7 4 3" xfId="39510" xr:uid="{1937266A-39C8-44F7-8E78-2785ED4F7265}"/>
    <cellStyle name="Comma 3 4 2 2 5 7 5" xfId="11935" xr:uid="{B0F787BB-1EA1-4AEE-B700-4B4C5C7B3F41}"/>
    <cellStyle name="Comma 3 4 2 2 5 7 5 2" xfId="55525" xr:uid="{AC0967E3-D721-4AB3-9B79-6CD572C820C8}"/>
    <cellStyle name="Comma 3 4 2 2 5 7 5 3" xfId="42135" xr:uid="{29132D35-2BCD-4AA0-8504-ADCC86FC91CC}"/>
    <cellStyle name="Comma 3 4 2 2 5 7 6" xfId="15088" xr:uid="{29E43106-4CE3-455D-9916-3AFE7C4CF968}"/>
    <cellStyle name="Comma 3 4 2 2 5 7 6 2" xfId="44761" xr:uid="{D51AFACE-524B-485E-BDAD-1AA90D93FF86}"/>
    <cellStyle name="Comma 3 4 2 2 5 7 7" xfId="58151" xr:uid="{4A3AA99A-3112-4782-9DB3-4EA754EBA047}"/>
    <cellStyle name="Comma 3 4 2 2 5 7 8" xfId="60778" xr:uid="{0C1F0E0D-E3A1-4186-97C5-DFD5E42C63E0}"/>
    <cellStyle name="Comma 3 4 2 2 5 7 9" xfId="31371" xr:uid="{397AD7D7-7FF1-4F57-812A-EFA13798969B}"/>
    <cellStyle name="Comma 3 4 2 2 5 8" xfId="2474" xr:uid="{A90BDA6C-82DF-4014-AC82-5B452C7D626C}"/>
    <cellStyle name="Comma 3 4 2 2 5 8 10" xfId="21909" xr:uid="{DE6FC6D0-11FD-4362-A430-34259950B071}"/>
    <cellStyle name="Comma 3 4 2 2 5 8 2" xfId="7725" xr:uid="{7FC98FB5-9955-41EA-9DE8-4A5C1C984793}"/>
    <cellStyle name="Comma 3 4 2 2 5 8 2 2" xfId="19283" xr:uid="{CC1B8DE0-9B4C-42CC-B252-C5EE9A8C6C89}"/>
    <cellStyle name="Comma 3 4 2 2 5 8 2 2 2" xfId="48690" xr:uid="{46CE0758-A5EA-4B0D-A422-F2136DC034FF}"/>
    <cellStyle name="Comma 3 4 2 2 5 8 2 2 3" xfId="29787" xr:uid="{40774A35-9C8F-419E-AD5E-B2C5FAC69536}"/>
    <cellStyle name="Comma 3 4 2 2 5 8 2 3" xfId="35300" xr:uid="{DF876150-EEED-4502-81E0-A93FB6DE50BA}"/>
    <cellStyle name="Comma 3 4 2 2 5 8 2 4" xfId="24535" xr:uid="{823AA8C9-EF90-4134-8030-4A1E9AFC35B9}"/>
    <cellStyle name="Comma 3 4 2 2 5 8 3" xfId="5100" xr:uid="{25257052-094B-48AA-A95D-7440CD9B4649}"/>
    <cellStyle name="Comma 3 4 2 2 5 8 3 2" xfId="51316" xr:uid="{7496E773-67E8-4F11-AF6A-E68985DF1A02}"/>
    <cellStyle name="Comma 3 4 2 2 5 8 3 3" xfId="37926" xr:uid="{75DDBE1B-16B9-4D86-A26C-1A17F78C7060}"/>
    <cellStyle name="Comma 3 4 2 2 5 8 3 4" xfId="27161" xr:uid="{C967999C-3FF1-48DD-B7EF-C88ADF972F05}"/>
    <cellStyle name="Comma 3 4 2 2 5 8 4" xfId="10351" xr:uid="{F6CCC4B7-8A50-4C95-B70C-597ADF8A2494}"/>
    <cellStyle name="Comma 3 4 2 2 5 8 4 2" xfId="53942" xr:uid="{6D5E4A97-3FD1-4639-9743-739118B65C81}"/>
    <cellStyle name="Comma 3 4 2 2 5 8 4 3" xfId="40552" xr:uid="{97E075C5-E44C-44B0-B63D-1456211CF517}"/>
    <cellStyle name="Comma 3 4 2 2 5 8 5" xfId="12977" xr:uid="{321BAF1E-021B-4D97-AD08-BA2F40930EAB}"/>
    <cellStyle name="Comma 3 4 2 2 5 8 5 2" xfId="56567" xr:uid="{F4860414-4EB8-449B-AE5E-BC75144444BA}"/>
    <cellStyle name="Comma 3 4 2 2 5 8 5 3" xfId="43177" xr:uid="{A28965AB-F406-47E6-91F4-8358123CB533}"/>
    <cellStyle name="Comma 3 4 2 2 5 8 6" xfId="16130" xr:uid="{9EA0F25C-55FA-4E09-A65E-7636E9FEA437}"/>
    <cellStyle name="Comma 3 4 2 2 5 8 6 2" xfId="45803" xr:uid="{5C1468AA-B0DB-459F-B21C-6A5E4484C9A4}"/>
    <cellStyle name="Comma 3 4 2 2 5 8 7" xfId="59193" xr:uid="{3DA9675C-D25F-4D1F-957E-9A512058CD87}"/>
    <cellStyle name="Comma 3 4 2 2 5 8 8" xfId="61820" xr:uid="{73046BD5-26E5-435E-9D12-9FF11CD71690}"/>
    <cellStyle name="Comma 3 4 2 2 5 8 9" xfId="32413" xr:uid="{71EB44D0-6975-4964-BDC0-3757842AFEF8}"/>
    <cellStyle name="Comma 3 4 2 2 5 9" xfId="5361" xr:uid="{3B696F39-D560-40C9-B2FE-A9AFB0E59C49}"/>
    <cellStyle name="Comma 3 4 2 2 5 9 2" xfId="16919" xr:uid="{A8B4819F-B5CC-4967-A1DC-EBDF792A8025}"/>
    <cellStyle name="Comma 3 4 2 2 5 9 2 2" xfId="46065" xr:uid="{C03AACAD-20BE-45D9-93EC-B4D098BEED0F}"/>
    <cellStyle name="Comma 3 4 2 2 5 9 2 3" xfId="27423" xr:uid="{58D6890A-5522-4AC0-90F2-926AEE5884EC}"/>
    <cellStyle name="Comma 3 4 2 2 5 9 3" xfId="13766" xr:uid="{12AD4091-A20C-4A8B-A02B-2AB6DEFE61DA}"/>
    <cellStyle name="Comma 3 4 2 2 5 9 3 2" xfId="32675" xr:uid="{1886B9DB-C999-4DAD-8EBF-42BEBA64025F}"/>
    <cellStyle name="Comma 3 4 2 2 5 9 4" xfId="22171" xr:uid="{FA938A1E-C87A-4BCD-940A-9D80D0A8A145}"/>
    <cellStyle name="Comma 3 4 2 2 6" xfId="123" xr:uid="{00000000-0005-0000-0000-00000D020000}"/>
    <cellStyle name="Comma 3 4 2 2 6 10" xfId="2752" xr:uid="{95BBA281-2C99-45AF-8F98-32AC9DEE909F}"/>
    <cellStyle name="Comma 3 4 2 2 6 10 2" xfId="16407" xr:uid="{2E96A7C6-F3AE-4E8C-8629-71D6ECD37A1E}"/>
    <cellStyle name="Comma 3 4 2 2 6 10 2 2" xfId="46342" xr:uid="{977006B7-0015-4819-9E2A-7A4597204699}"/>
    <cellStyle name="Comma 3 4 2 2 6 10 3" xfId="32952" xr:uid="{16D01B04-1050-4576-832E-C4BEA96EAB43}"/>
    <cellStyle name="Comma 3 4 2 2 6 10 4" xfId="24813" xr:uid="{CEACF407-63BE-4961-91D7-6465593C860F}"/>
    <cellStyle name="Comma 3 4 2 2 6 11" xfId="8003" xr:uid="{D17F1C3A-E58E-40C3-B0CE-18ABE720F4CD}"/>
    <cellStyle name="Comma 3 4 2 2 6 11 2" xfId="48968" xr:uid="{D839BA7A-A808-49D2-BB99-AC3188E60595}"/>
    <cellStyle name="Comma 3 4 2 2 6 11 3" xfId="35578" xr:uid="{A8E1D88D-7666-4293-9346-4E789E951637}"/>
    <cellStyle name="Comma 3 4 2 2 6 12" xfId="10629" xr:uid="{65B43225-318B-456F-B5E0-66A77996D7E2}"/>
    <cellStyle name="Comma 3 4 2 2 6 12 2" xfId="51594" xr:uid="{8CA0F731-C8AF-49DB-8DE5-561374B242AD}"/>
    <cellStyle name="Comma 3 4 2 2 6 12 3" xfId="38204" xr:uid="{D1BD93EB-DAE1-464E-9634-AA479D6B7766}"/>
    <cellStyle name="Comma 3 4 2 2 6 13" xfId="13254" xr:uid="{1243FFA7-EE39-4818-85FF-0AF6534A1A70}"/>
    <cellStyle name="Comma 3 4 2 2 6 13 2" xfId="54219" xr:uid="{1480C2C7-31D4-4FF9-8F58-6C19193AB490}"/>
    <cellStyle name="Comma 3 4 2 2 6 13 3" xfId="40829" xr:uid="{33A41DFB-A8A1-443E-BEDC-A33BF4CFBE05}"/>
    <cellStyle name="Comma 3 4 2 2 6 14" xfId="43455" xr:uid="{F414EB40-9AC4-4A76-9A0A-2DEBF867F147}"/>
    <cellStyle name="Comma 3 4 2 2 6 15" xfId="56845" xr:uid="{7E4D2A71-073F-467D-AAC1-BB5CD7BCB9AD}"/>
    <cellStyle name="Comma 3 4 2 2 6 16" xfId="59472" xr:uid="{2B836151-6E26-4A69-9B2E-9997C9F762EF}"/>
    <cellStyle name="Comma 3 4 2 2 6 17" xfId="30065" xr:uid="{B58F59D2-1A09-4189-8F3D-71F916BF0354}"/>
    <cellStyle name="Comma 3 4 2 2 6 18" xfId="19561" xr:uid="{5BBB1879-CECC-4986-A3F2-60D890117385}"/>
    <cellStyle name="Comma 3 4 2 2 6 2" xfId="261" xr:uid="{00000000-0005-0000-0000-00000E020000}"/>
    <cellStyle name="Comma 3 4 2 2 6 2 10" xfId="8141" xr:uid="{8688FCD6-6F94-4BE9-8428-DCA301E302C0}"/>
    <cellStyle name="Comma 3 4 2 2 6 2 10 2" xfId="49106" xr:uid="{826BA6E5-65B8-415F-BA94-1DD2351B398D}"/>
    <cellStyle name="Comma 3 4 2 2 6 2 10 3" xfId="35716" xr:uid="{8DEE006B-0163-4A59-801B-50AC75845E64}"/>
    <cellStyle name="Comma 3 4 2 2 6 2 11" xfId="10767" xr:uid="{40431D71-7ECD-4ECB-9B59-0F24CFD6AAAA}"/>
    <cellStyle name="Comma 3 4 2 2 6 2 11 2" xfId="51732" xr:uid="{32C6EDCB-49DA-4BCA-B36D-0C110108E76D}"/>
    <cellStyle name="Comma 3 4 2 2 6 2 11 3" xfId="38342" xr:uid="{2CADE0AB-07DC-4496-8378-DC5AD66A0A35}"/>
    <cellStyle name="Comma 3 4 2 2 6 2 12" xfId="13392" xr:uid="{69ADD0F7-EC71-43F4-970F-F2C391CF3228}"/>
    <cellStyle name="Comma 3 4 2 2 6 2 12 2" xfId="54357" xr:uid="{89E26B00-003D-4A99-81A1-58ED45BDD3F0}"/>
    <cellStyle name="Comma 3 4 2 2 6 2 12 3" xfId="40967" xr:uid="{688399C6-FEEF-41A2-AFF3-1D7F8445957A}"/>
    <cellStyle name="Comma 3 4 2 2 6 2 13" xfId="43593" xr:uid="{E6CEAE51-1B9D-4E57-911B-13EEFFB90BE6}"/>
    <cellStyle name="Comma 3 4 2 2 6 2 14" xfId="56983" xr:uid="{81FE1F09-7911-4EA8-A03C-5197DCFEAE15}"/>
    <cellStyle name="Comma 3 4 2 2 6 2 15" xfId="59610" xr:uid="{6775A822-50C4-4713-90C0-CA61BDF41ED7}"/>
    <cellStyle name="Comma 3 4 2 2 6 2 16" xfId="30203" xr:uid="{5F53F160-BE5C-43E7-88D5-BFC92AAB60CD}"/>
    <cellStyle name="Comma 3 4 2 2 6 2 17" xfId="19699" xr:uid="{44A18623-DF0C-4BAA-9113-308903CB45C4}"/>
    <cellStyle name="Comma 3 4 2 2 6 2 2" xfId="522" xr:uid="{00000000-0005-0000-0000-00000F020000}"/>
    <cellStyle name="Comma 3 4 2 2 6 2 2 10" xfId="30463" xr:uid="{B01C3497-92BA-4510-8168-838912F8676D}"/>
    <cellStyle name="Comma 3 4 2 2 6 2 2 11" xfId="19959" xr:uid="{F57A3E9F-ADA0-432C-A851-C5637CC1DF61}"/>
    <cellStyle name="Comma 3 4 2 2 6 2 2 2" xfId="1845" xr:uid="{C95994D4-4612-48B9-8737-4B81811072A3}"/>
    <cellStyle name="Comma 3 4 2 2 6 2 2 2 10" xfId="21281" xr:uid="{3624A012-429B-41B9-B979-3BAFD4420615}"/>
    <cellStyle name="Comma 3 4 2 2 6 2 2 2 2" xfId="7097" xr:uid="{0DDEA143-E34D-463F-A4E3-C1D2FCBAB44C}"/>
    <cellStyle name="Comma 3 4 2 2 6 2 2 2 2 2" xfId="18655" xr:uid="{DE3BF808-BF7A-4610-9956-0D8E5D6AEAA2}"/>
    <cellStyle name="Comma 3 4 2 2 6 2 2 2 2 2 2" xfId="48062" xr:uid="{DCFA2614-5644-4AC1-B4BB-2ADB45AB9E7B}"/>
    <cellStyle name="Comma 3 4 2 2 6 2 2 2 2 2 3" xfId="29159" xr:uid="{A1639B0C-21C6-463C-8862-6B1F343C4E9B}"/>
    <cellStyle name="Comma 3 4 2 2 6 2 2 2 2 3" xfId="34672" xr:uid="{F367FA08-9F9D-4F80-B7F5-33DCB6E87BE1}"/>
    <cellStyle name="Comma 3 4 2 2 6 2 2 2 2 4" xfId="23907" xr:uid="{53F08A13-7B5A-476F-B8BF-7BD9E0014592}"/>
    <cellStyle name="Comma 3 4 2 2 6 2 2 2 3" xfId="4472" xr:uid="{7544FBC6-99D6-4692-AF14-1B72C93CA8EE}"/>
    <cellStyle name="Comma 3 4 2 2 6 2 2 2 3 2" xfId="50688" xr:uid="{791E623C-F539-4E4C-A4DE-A21657FB5EA1}"/>
    <cellStyle name="Comma 3 4 2 2 6 2 2 2 3 3" xfId="37298" xr:uid="{E9D67E1E-2B3E-4561-8DBA-DD0522A36669}"/>
    <cellStyle name="Comma 3 4 2 2 6 2 2 2 3 4" xfId="26533" xr:uid="{210E934C-121C-4238-B6DC-417194015A86}"/>
    <cellStyle name="Comma 3 4 2 2 6 2 2 2 4" xfId="9723" xr:uid="{5F0FC375-067C-405D-9278-DFE94F7571A5}"/>
    <cellStyle name="Comma 3 4 2 2 6 2 2 2 4 2" xfId="53314" xr:uid="{666FB67C-B5D3-4ABE-8153-06706163304F}"/>
    <cellStyle name="Comma 3 4 2 2 6 2 2 2 4 3" xfId="39924" xr:uid="{F94B2EBD-33FA-4CC0-804F-8AE9063D4D65}"/>
    <cellStyle name="Comma 3 4 2 2 6 2 2 2 5" xfId="12349" xr:uid="{39EAFF16-56BB-40C2-BC6B-054F70356DC2}"/>
    <cellStyle name="Comma 3 4 2 2 6 2 2 2 5 2" xfId="55939" xr:uid="{A0DDC731-B596-4560-8DD5-DFB608FB0A86}"/>
    <cellStyle name="Comma 3 4 2 2 6 2 2 2 5 3" xfId="42549" xr:uid="{6949C166-38BE-4F4F-B528-7FDAD5F1E885}"/>
    <cellStyle name="Comma 3 4 2 2 6 2 2 2 6" xfId="15502" xr:uid="{3CA1D9A1-5DB6-49D0-AB2B-6459C9D9CF33}"/>
    <cellStyle name="Comma 3 4 2 2 6 2 2 2 6 2" xfId="45175" xr:uid="{FBF04618-6D08-4662-AB05-246956242C97}"/>
    <cellStyle name="Comma 3 4 2 2 6 2 2 2 7" xfId="58565" xr:uid="{1EDC451B-8B80-4913-80A9-B453427266AC}"/>
    <cellStyle name="Comma 3 4 2 2 6 2 2 2 8" xfId="61192" xr:uid="{A257D96B-C0B8-42AA-87B0-B22DD951FA16}"/>
    <cellStyle name="Comma 3 4 2 2 6 2 2 2 9" xfId="31785" xr:uid="{ADC3C892-4CDB-4EE4-8E37-55C04D46B706}"/>
    <cellStyle name="Comma 3 4 2 2 6 2 2 3" xfId="5775" xr:uid="{B0472FA7-E73F-48FA-91C1-6D7DCCEA1123}"/>
    <cellStyle name="Comma 3 4 2 2 6 2 2 3 2" xfId="17333" xr:uid="{853B464E-79EB-4A5E-BDDE-11DE2C42FF48}"/>
    <cellStyle name="Comma 3 4 2 2 6 2 2 3 2 2" xfId="46740" xr:uid="{F8F5BEAC-9E95-47CE-85E7-F350FD4F0FF8}"/>
    <cellStyle name="Comma 3 4 2 2 6 2 2 3 2 3" xfId="27837" xr:uid="{2F496F27-7A56-410F-8E02-67D03FCF4545}"/>
    <cellStyle name="Comma 3 4 2 2 6 2 2 3 3" xfId="14180" xr:uid="{131E8DD9-7205-4C5C-A729-A062552B7397}"/>
    <cellStyle name="Comma 3 4 2 2 6 2 2 3 3 2" xfId="33350" xr:uid="{47B9329A-390A-42C0-9F9A-17BD1DC768DB}"/>
    <cellStyle name="Comma 3 4 2 2 6 2 2 3 4" xfId="22585" xr:uid="{3A1257B4-917F-426B-954D-004D6FCFDF3B}"/>
    <cellStyle name="Comma 3 4 2 2 6 2 2 4" xfId="3150" xr:uid="{6728518A-307E-410E-AFE9-62B71769ACC7}"/>
    <cellStyle name="Comma 3 4 2 2 6 2 2 4 2" xfId="16805" xr:uid="{481BC201-5CD1-4459-9014-8A3B10A2C195}"/>
    <cellStyle name="Comma 3 4 2 2 6 2 2 4 2 2" xfId="49366" xr:uid="{12BCCFA3-6487-42E4-81B6-188E5AC0413E}"/>
    <cellStyle name="Comma 3 4 2 2 6 2 2 4 3" xfId="35976" xr:uid="{F8028755-AB75-4DFA-93E7-74A0B8929CDC}"/>
    <cellStyle name="Comma 3 4 2 2 6 2 2 4 4" xfId="25211" xr:uid="{A2F05865-0C02-444F-899A-0E7A2C97FD25}"/>
    <cellStyle name="Comma 3 4 2 2 6 2 2 5" xfId="8401" xr:uid="{8D382415-A20A-43EB-96E2-1CFC89249427}"/>
    <cellStyle name="Comma 3 4 2 2 6 2 2 5 2" xfId="51992" xr:uid="{E60E9B98-4C60-471B-83A9-182B6E9FDBDF}"/>
    <cellStyle name="Comma 3 4 2 2 6 2 2 5 3" xfId="38602" xr:uid="{38298266-EB2E-4935-A72C-7FCEC56D89E6}"/>
    <cellStyle name="Comma 3 4 2 2 6 2 2 6" xfId="11027" xr:uid="{2C018566-696A-474D-9834-3A2FF52D5769}"/>
    <cellStyle name="Comma 3 4 2 2 6 2 2 6 2" xfId="54617" xr:uid="{809F9F38-D7EA-4E50-98E0-FB88AB0DC0AD}"/>
    <cellStyle name="Comma 3 4 2 2 6 2 2 6 3" xfId="41227" xr:uid="{CCAB7686-4D6C-4935-A6B6-E97583B59663}"/>
    <cellStyle name="Comma 3 4 2 2 6 2 2 7" xfId="13652" xr:uid="{5C085AD4-CBA8-42A5-ACC6-63AAFB84D4C4}"/>
    <cellStyle name="Comma 3 4 2 2 6 2 2 7 2" xfId="43853" xr:uid="{4B7F000E-BC6E-4461-8496-2AE2A3EE1D95}"/>
    <cellStyle name="Comma 3 4 2 2 6 2 2 8" xfId="57243" xr:uid="{86625217-0C64-4E49-802F-D091DA7BC609}"/>
    <cellStyle name="Comma 3 4 2 2 6 2 2 9" xfId="59870" xr:uid="{6883FF0A-2DFF-41C9-AEA9-561C6D2B1565}"/>
    <cellStyle name="Comma 3 4 2 2 6 2 3" xfId="782" xr:uid="{00000000-0005-0000-0000-000010020000}"/>
    <cellStyle name="Comma 3 4 2 2 6 2 3 10" xfId="30723" xr:uid="{827AF934-1C69-43DE-B45A-873A00B85B0D}"/>
    <cellStyle name="Comma 3 4 2 2 6 2 3 11" xfId="20219" xr:uid="{5BAA7E2E-26C9-49F2-8C8A-B4D4AD955333}"/>
    <cellStyle name="Comma 3 4 2 2 6 2 3 2" xfId="2105" xr:uid="{32E26802-6BFD-45BD-A17A-3B856C433014}"/>
    <cellStyle name="Comma 3 4 2 2 6 2 3 2 10" xfId="21541" xr:uid="{30B1FC61-A3EB-4520-80F7-331C0803A43A}"/>
    <cellStyle name="Comma 3 4 2 2 6 2 3 2 2" xfId="7357" xr:uid="{6BDF5FD0-FAF2-46B8-B4AB-8573061F9A91}"/>
    <cellStyle name="Comma 3 4 2 2 6 2 3 2 2 2" xfId="18915" xr:uid="{CCE19687-6696-4E2D-AC2E-33A207C2363E}"/>
    <cellStyle name="Comma 3 4 2 2 6 2 3 2 2 2 2" xfId="48322" xr:uid="{0759AD91-CBCF-46AD-BC0D-5E270BCDB88E}"/>
    <cellStyle name="Comma 3 4 2 2 6 2 3 2 2 2 3" xfId="29419" xr:uid="{C83810B0-686D-4974-BF95-625C2D2A6ADB}"/>
    <cellStyle name="Comma 3 4 2 2 6 2 3 2 2 3" xfId="34932" xr:uid="{1A5C7280-B4D5-4F0E-9822-1702EE7CDB51}"/>
    <cellStyle name="Comma 3 4 2 2 6 2 3 2 2 4" xfId="24167" xr:uid="{66154FAA-B4AE-43D9-83B2-40F0891F48CE}"/>
    <cellStyle name="Comma 3 4 2 2 6 2 3 2 3" xfId="4732" xr:uid="{F8AB4613-405D-4043-9EB1-DE85C3ACC8AF}"/>
    <cellStyle name="Comma 3 4 2 2 6 2 3 2 3 2" xfId="50948" xr:uid="{B1F04A78-CF3B-488D-B6C8-02F4946C0415}"/>
    <cellStyle name="Comma 3 4 2 2 6 2 3 2 3 3" xfId="37558" xr:uid="{AA58E9B3-84FB-40D6-AD1F-392095E5754D}"/>
    <cellStyle name="Comma 3 4 2 2 6 2 3 2 3 4" xfId="26793" xr:uid="{4F982FF2-64E6-4B45-B29D-3FA9D9C5500C}"/>
    <cellStyle name="Comma 3 4 2 2 6 2 3 2 4" xfId="9983" xr:uid="{1F68B203-BE17-4A70-927B-59AA38B379DD}"/>
    <cellStyle name="Comma 3 4 2 2 6 2 3 2 4 2" xfId="53574" xr:uid="{C20039CE-45E2-45A6-8BBC-34BFE0908810}"/>
    <cellStyle name="Comma 3 4 2 2 6 2 3 2 4 3" xfId="40184" xr:uid="{C044B1B5-FA7D-4C94-83F5-291BD9B80DED}"/>
    <cellStyle name="Comma 3 4 2 2 6 2 3 2 5" xfId="12609" xr:uid="{4C9A7D8D-D48D-458B-973C-36D5FA84DB25}"/>
    <cellStyle name="Comma 3 4 2 2 6 2 3 2 5 2" xfId="56199" xr:uid="{BC3CBB91-8D0B-4FB0-B8DB-320CA2596BE7}"/>
    <cellStyle name="Comma 3 4 2 2 6 2 3 2 5 3" xfId="42809" xr:uid="{549B3C9D-A41B-4C92-B75A-1BE8E56384AA}"/>
    <cellStyle name="Comma 3 4 2 2 6 2 3 2 6" xfId="15762" xr:uid="{60DCCFD9-87B2-477B-9BF6-7C4C15A6AE22}"/>
    <cellStyle name="Comma 3 4 2 2 6 2 3 2 6 2" xfId="45435" xr:uid="{7561FC1B-CFF5-44F2-A649-591E42C128FC}"/>
    <cellStyle name="Comma 3 4 2 2 6 2 3 2 7" xfId="58825" xr:uid="{5789C71D-8D48-4DC1-A43A-19CF9D55B80D}"/>
    <cellStyle name="Comma 3 4 2 2 6 2 3 2 8" xfId="61452" xr:uid="{D377231F-1195-4013-9878-7607586EC906}"/>
    <cellStyle name="Comma 3 4 2 2 6 2 3 2 9" xfId="32045" xr:uid="{ABB735E3-8525-42F4-A85C-673D52B37EA0}"/>
    <cellStyle name="Comma 3 4 2 2 6 2 3 3" xfId="6035" xr:uid="{08FA4B40-5896-45F6-B437-ADCDA5E2A086}"/>
    <cellStyle name="Comma 3 4 2 2 6 2 3 3 2" xfId="17593" xr:uid="{E709664A-B392-4D1D-AFE6-C0045C5B8B7C}"/>
    <cellStyle name="Comma 3 4 2 2 6 2 3 3 2 2" xfId="47000" xr:uid="{6396A848-ADF5-4C79-8392-6D076E301C10}"/>
    <cellStyle name="Comma 3 4 2 2 6 2 3 3 2 3" xfId="28097" xr:uid="{C3BB598A-4158-43F9-B194-02BFE295C4FC}"/>
    <cellStyle name="Comma 3 4 2 2 6 2 3 3 3" xfId="33610" xr:uid="{4523D312-0FE6-4C18-85A9-3F12753C2BB7}"/>
    <cellStyle name="Comma 3 4 2 2 6 2 3 3 4" xfId="22845" xr:uid="{5A55CE75-7379-4D77-9D49-08DE2BF6B60E}"/>
    <cellStyle name="Comma 3 4 2 2 6 2 3 4" xfId="3410" xr:uid="{BCBB7BFF-ED69-4AE2-8524-9ECEB92F6B54}"/>
    <cellStyle name="Comma 3 4 2 2 6 2 3 4 2" xfId="49626" xr:uid="{45289EB8-B479-4AB5-8DAD-54AD635AADC9}"/>
    <cellStyle name="Comma 3 4 2 2 6 2 3 4 3" xfId="36236" xr:uid="{E1206088-8CB0-4736-A392-3D376A0F8604}"/>
    <cellStyle name="Comma 3 4 2 2 6 2 3 4 4" xfId="25471" xr:uid="{7B2CA5CA-1562-4FE9-8897-FC396B510757}"/>
    <cellStyle name="Comma 3 4 2 2 6 2 3 5" xfId="8661" xr:uid="{3C60FFED-EDCA-4EEE-88C2-29C1EFD486AC}"/>
    <cellStyle name="Comma 3 4 2 2 6 2 3 5 2" xfId="52252" xr:uid="{8C985F56-30DA-468F-9562-AFD29517E758}"/>
    <cellStyle name="Comma 3 4 2 2 6 2 3 5 3" xfId="38862" xr:uid="{CCBFA686-9821-465D-8D1F-4AE978E9193E}"/>
    <cellStyle name="Comma 3 4 2 2 6 2 3 6" xfId="11287" xr:uid="{44B81A18-454A-4336-9A36-6FC592657507}"/>
    <cellStyle name="Comma 3 4 2 2 6 2 3 6 2" xfId="54877" xr:uid="{F700AE8B-F27C-4994-90C4-F3E1F88CD72C}"/>
    <cellStyle name="Comma 3 4 2 2 6 2 3 6 3" xfId="41487" xr:uid="{839C546C-4C8A-4F04-A2F5-0247111F0CC5}"/>
    <cellStyle name="Comma 3 4 2 2 6 2 3 7" xfId="14440" xr:uid="{183F4FC2-B3E1-4AB0-826F-EABA20DF61D9}"/>
    <cellStyle name="Comma 3 4 2 2 6 2 3 7 2" xfId="44113" xr:uid="{55469E2A-E7DE-453C-8669-D0C08141A7CC}"/>
    <cellStyle name="Comma 3 4 2 2 6 2 3 8" xfId="57503" xr:uid="{2F7A47B3-7F2E-456D-8204-370401D2252A}"/>
    <cellStyle name="Comma 3 4 2 2 6 2 3 9" xfId="60130" xr:uid="{BFA47502-7B85-463C-94C0-57F9ABE28A3D}"/>
    <cellStyle name="Comma 3 4 2 2 6 2 4" xfId="1042" xr:uid="{00000000-0005-0000-0000-000011020000}"/>
    <cellStyle name="Comma 3 4 2 2 6 2 4 10" xfId="30983" xr:uid="{D22148B6-5D13-4B17-B939-322762AE5561}"/>
    <cellStyle name="Comma 3 4 2 2 6 2 4 11" xfId="20479" xr:uid="{996F8F7F-9E02-4B93-A833-9837D7FF2150}"/>
    <cellStyle name="Comma 3 4 2 2 6 2 4 2" xfId="2365" xr:uid="{4FD6ACFE-A397-4049-8B10-CEFFEB73FF74}"/>
    <cellStyle name="Comma 3 4 2 2 6 2 4 2 10" xfId="21801" xr:uid="{800B98A2-2E23-4CA0-87BB-95396F6FD351}"/>
    <cellStyle name="Comma 3 4 2 2 6 2 4 2 2" xfId="7617" xr:uid="{30C2EBD6-4D7D-4D34-9DAB-F4BAB6EB19F0}"/>
    <cellStyle name="Comma 3 4 2 2 6 2 4 2 2 2" xfId="19175" xr:uid="{2189F7D7-9A2D-4BE8-8C0F-4B18D3CF2645}"/>
    <cellStyle name="Comma 3 4 2 2 6 2 4 2 2 2 2" xfId="48582" xr:uid="{CA65EF90-B16F-465B-9058-8E935EB19C75}"/>
    <cellStyle name="Comma 3 4 2 2 6 2 4 2 2 2 3" xfId="29679" xr:uid="{352D3D0C-DCB5-422B-A645-BA792D12247C}"/>
    <cellStyle name="Comma 3 4 2 2 6 2 4 2 2 3" xfId="35192" xr:uid="{BCE418CC-2ED9-4CFA-A0D9-613169594F16}"/>
    <cellStyle name="Comma 3 4 2 2 6 2 4 2 2 4" xfId="24427" xr:uid="{0FA11DEE-79D4-4CB2-ABA3-F5E58D0E037E}"/>
    <cellStyle name="Comma 3 4 2 2 6 2 4 2 3" xfId="4992" xr:uid="{9515FFA7-ED9D-4CE5-ACD3-D56A4E951FF4}"/>
    <cellStyle name="Comma 3 4 2 2 6 2 4 2 3 2" xfId="51208" xr:uid="{7FF97423-42E4-4AB8-843D-22A801C912D8}"/>
    <cellStyle name="Comma 3 4 2 2 6 2 4 2 3 3" xfId="37818" xr:uid="{62580055-0B44-4DB7-83A6-9956A9C21996}"/>
    <cellStyle name="Comma 3 4 2 2 6 2 4 2 3 4" xfId="27053" xr:uid="{CE27A041-AF2B-43A6-82CC-3C33A3737F7A}"/>
    <cellStyle name="Comma 3 4 2 2 6 2 4 2 4" xfId="10243" xr:uid="{FDA7A535-7BD1-4D7E-ACF4-D65AC9DCC966}"/>
    <cellStyle name="Comma 3 4 2 2 6 2 4 2 4 2" xfId="53834" xr:uid="{19D568FC-4BB7-4ABD-9530-BEC17AF7F636}"/>
    <cellStyle name="Comma 3 4 2 2 6 2 4 2 4 3" xfId="40444" xr:uid="{06BA67C5-A4EC-40A3-A5AA-469383E98393}"/>
    <cellStyle name="Comma 3 4 2 2 6 2 4 2 5" xfId="12869" xr:uid="{46A18A87-ADE8-4E10-84A2-82E00BE65778}"/>
    <cellStyle name="Comma 3 4 2 2 6 2 4 2 5 2" xfId="56459" xr:uid="{7B50CE3E-A32B-415B-878A-6631A73F8497}"/>
    <cellStyle name="Comma 3 4 2 2 6 2 4 2 5 3" xfId="43069" xr:uid="{8EBEEE4E-15BB-4339-A5D7-DB82E0E7CE8E}"/>
    <cellStyle name="Comma 3 4 2 2 6 2 4 2 6" xfId="16022" xr:uid="{FB61F945-9254-4345-A5A3-1CADCD1A227B}"/>
    <cellStyle name="Comma 3 4 2 2 6 2 4 2 6 2" xfId="45695" xr:uid="{A22B41D4-D816-4642-B88D-31EEB26EF7FC}"/>
    <cellStyle name="Comma 3 4 2 2 6 2 4 2 7" xfId="59085" xr:uid="{E0E8557B-A20E-4BB6-A0B1-04677D37E70F}"/>
    <cellStyle name="Comma 3 4 2 2 6 2 4 2 8" xfId="61712" xr:uid="{4462C4F6-27B2-46C4-BFBD-E62595102C0A}"/>
    <cellStyle name="Comma 3 4 2 2 6 2 4 2 9" xfId="32305" xr:uid="{8848C6D3-FC9E-4A79-BB1E-06CF6F62DED3}"/>
    <cellStyle name="Comma 3 4 2 2 6 2 4 3" xfId="6295" xr:uid="{94D6AB1F-82C4-4D07-8D99-C8A8B5E75753}"/>
    <cellStyle name="Comma 3 4 2 2 6 2 4 3 2" xfId="17853" xr:uid="{E4A97543-3974-4FB0-B8A6-C4C498D0A2BB}"/>
    <cellStyle name="Comma 3 4 2 2 6 2 4 3 2 2" xfId="47260" xr:uid="{17E56D09-F044-4A9D-B1AF-B483F8F3A5E4}"/>
    <cellStyle name="Comma 3 4 2 2 6 2 4 3 2 3" xfId="28357" xr:uid="{0C50CE97-5B0F-4DD4-B814-928D6E4D2B43}"/>
    <cellStyle name="Comma 3 4 2 2 6 2 4 3 3" xfId="33870" xr:uid="{07482EE5-FD45-4A08-9D1A-40D05CF26734}"/>
    <cellStyle name="Comma 3 4 2 2 6 2 4 3 4" xfId="23105" xr:uid="{8DC869CF-1647-41EC-993A-DA203BE3E234}"/>
    <cellStyle name="Comma 3 4 2 2 6 2 4 4" xfId="3670" xr:uid="{B9F015E8-49C0-4939-A862-4C6C90D2E00B}"/>
    <cellStyle name="Comma 3 4 2 2 6 2 4 4 2" xfId="49886" xr:uid="{76CA25B6-BF3E-428E-A6B1-D3AFE7D98C22}"/>
    <cellStyle name="Comma 3 4 2 2 6 2 4 4 3" xfId="36496" xr:uid="{2E0E189A-B017-4959-972E-AA6485595AC0}"/>
    <cellStyle name="Comma 3 4 2 2 6 2 4 4 4" xfId="25731" xr:uid="{73E37D37-C221-4CC1-91D7-5DEC7E2CB1CC}"/>
    <cellStyle name="Comma 3 4 2 2 6 2 4 5" xfId="8921" xr:uid="{5DD9F2D9-1C83-4D89-BACC-023090D3622C}"/>
    <cellStyle name="Comma 3 4 2 2 6 2 4 5 2" xfId="52512" xr:uid="{E9E27774-5F6D-464C-94B5-A55A6B8655F4}"/>
    <cellStyle name="Comma 3 4 2 2 6 2 4 5 3" xfId="39122" xr:uid="{D78744A7-E0FE-4156-A2A1-06ACA01C3085}"/>
    <cellStyle name="Comma 3 4 2 2 6 2 4 6" xfId="11547" xr:uid="{84B752EC-17CA-4644-BAB0-90BF4346C0DA}"/>
    <cellStyle name="Comma 3 4 2 2 6 2 4 6 2" xfId="55137" xr:uid="{8ABCF832-1163-4304-98D3-FFCABA80837F}"/>
    <cellStyle name="Comma 3 4 2 2 6 2 4 6 3" xfId="41747" xr:uid="{76A4D805-1222-4BFA-8A46-FA1F8849AB40}"/>
    <cellStyle name="Comma 3 4 2 2 6 2 4 7" xfId="14700" xr:uid="{01606F08-52B5-44F5-BFE8-565D209D16A6}"/>
    <cellStyle name="Comma 3 4 2 2 6 2 4 7 2" xfId="44373" xr:uid="{7A49850A-4A1D-4DD4-8027-141B835911EB}"/>
    <cellStyle name="Comma 3 4 2 2 6 2 4 8" xfId="57763" xr:uid="{DF0A2FA2-5252-4416-9496-5BE518C9164F}"/>
    <cellStyle name="Comma 3 4 2 2 6 2 4 9" xfId="60390" xr:uid="{3849D236-957F-45FD-9290-2924A74778A6}"/>
    <cellStyle name="Comma 3 4 2 2 6 2 5" xfId="1322" xr:uid="{80F793E1-70F2-4A59-A677-662C1A53BF88}"/>
    <cellStyle name="Comma 3 4 2 2 6 2 5 10" xfId="20759" xr:uid="{8AD4901F-7A54-4C92-B009-8E7EB01B9FE4}"/>
    <cellStyle name="Comma 3 4 2 2 6 2 5 2" xfId="6575" xr:uid="{5EF36CFE-0AA0-4D0F-8B39-49C8408D8861}"/>
    <cellStyle name="Comma 3 4 2 2 6 2 5 2 2" xfId="18133" xr:uid="{BF580A71-A4A7-475C-8384-E17E4C0883A3}"/>
    <cellStyle name="Comma 3 4 2 2 6 2 5 2 2 2" xfId="47540" xr:uid="{BD609762-BDA2-46AA-AC7D-E9F31520D6E9}"/>
    <cellStyle name="Comma 3 4 2 2 6 2 5 2 2 3" xfId="28637" xr:uid="{9BD33DD1-F2FD-4AF7-A537-49927455CB2C}"/>
    <cellStyle name="Comma 3 4 2 2 6 2 5 2 3" xfId="34150" xr:uid="{F0CCE8C4-EF0D-4D57-9CF7-E3E489900570}"/>
    <cellStyle name="Comma 3 4 2 2 6 2 5 2 4" xfId="23385" xr:uid="{F64FB6EA-795D-4E87-B248-73D39AEC6F61}"/>
    <cellStyle name="Comma 3 4 2 2 6 2 5 3" xfId="3950" xr:uid="{3BE5A529-3D99-40B7-B5A3-B7C88A522E03}"/>
    <cellStyle name="Comma 3 4 2 2 6 2 5 3 2" xfId="50166" xr:uid="{D752A5F4-C91E-484D-9FEF-A1436902DA7C}"/>
    <cellStyle name="Comma 3 4 2 2 6 2 5 3 3" xfId="36776" xr:uid="{7521CFA2-3D8F-4D10-A59B-DD45CF563572}"/>
    <cellStyle name="Comma 3 4 2 2 6 2 5 3 4" xfId="26011" xr:uid="{334AAB21-05A6-4347-81AD-385E9CCD3CA9}"/>
    <cellStyle name="Comma 3 4 2 2 6 2 5 4" xfId="9201" xr:uid="{0C552070-2ABE-4B56-9EBF-78CA4D29A4CD}"/>
    <cellStyle name="Comma 3 4 2 2 6 2 5 4 2" xfId="52792" xr:uid="{B4924A1B-15F3-49E4-8802-E6FCA80686B9}"/>
    <cellStyle name="Comma 3 4 2 2 6 2 5 4 3" xfId="39402" xr:uid="{53598262-B575-4FD2-A1A7-85FD86E3B550}"/>
    <cellStyle name="Comma 3 4 2 2 6 2 5 5" xfId="11827" xr:uid="{467C6CD0-718F-4B54-9AE1-47EDB79316CC}"/>
    <cellStyle name="Comma 3 4 2 2 6 2 5 5 2" xfId="55417" xr:uid="{96EE745C-3D40-4383-8989-68BE9A304F70}"/>
    <cellStyle name="Comma 3 4 2 2 6 2 5 5 3" xfId="42027" xr:uid="{423E16A5-0C28-40A0-B1F8-522F0DC039D4}"/>
    <cellStyle name="Comma 3 4 2 2 6 2 5 6" xfId="14980" xr:uid="{C8772A0C-C29A-46EC-9083-861C4403E5F2}"/>
    <cellStyle name="Comma 3 4 2 2 6 2 5 6 2" xfId="44653" xr:uid="{0BD87736-D60A-424E-8620-ED75D26C29CB}"/>
    <cellStyle name="Comma 3 4 2 2 6 2 5 7" xfId="58043" xr:uid="{AA67EA73-5678-43FF-BA57-7D141DDFD959}"/>
    <cellStyle name="Comma 3 4 2 2 6 2 5 8" xfId="60670" xr:uid="{C310CD17-E6D4-42B3-B0F0-4EA9B8F5DF12}"/>
    <cellStyle name="Comma 3 4 2 2 6 2 5 9" xfId="31263" xr:uid="{B6EFF90E-0BD7-4A08-938F-41CE836DB857}"/>
    <cellStyle name="Comma 3 4 2 2 6 2 6" xfId="1585" xr:uid="{BE530FF9-36F1-4C3F-82FF-DF81DC5B49E8}"/>
    <cellStyle name="Comma 3 4 2 2 6 2 6 10" xfId="21021" xr:uid="{86442DFE-F5FE-44A1-A8DA-42209729BF09}"/>
    <cellStyle name="Comma 3 4 2 2 6 2 6 2" xfId="6837" xr:uid="{1C65FC9D-B520-4E4F-BBE3-844A2FD5D5C2}"/>
    <cellStyle name="Comma 3 4 2 2 6 2 6 2 2" xfId="18395" xr:uid="{11963E5F-DF45-4925-BCAD-29D0A146F4D3}"/>
    <cellStyle name="Comma 3 4 2 2 6 2 6 2 2 2" xfId="47802" xr:uid="{A86295D4-C7D2-46FF-9943-515C2A1AF3B9}"/>
    <cellStyle name="Comma 3 4 2 2 6 2 6 2 2 3" xfId="28899" xr:uid="{19670E32-16C3-49C1-AD18-1C9EC4DB1C32}"/>
    <cellStyle name="Comma 3 4 2 2 6 2 6 2 3" xfId="34412" xr:uid="{56749C05-EEF9-44E4-8C1A-52E0AA8700A4}"/>
    <cellStyle name="Comma 3 4 2 2 6 2 6 2 4" xfId="23647" xr:uid="{19D68B3E-A778-4F81-BE71-B0C434946930}"/>
    <cellStyle name="Comma 3 4 2 2 6 2 6 3" xfId="4212" xr:uid="{1AA9710C-0357-4167-B40F-86DD74A69407}"/>
    <cellStyle name="Comma 3 4 2 2 6 2 6 3 2" xfId="50428" xr:uid="{D7343A4E-B098-48EF-B54D-3BBBBF425F90}"/>
    <cellStyle name="Comma 3 4 2 2 6 2 6 3 3" xfId="37038" xr:uid="{50B8E200-EB10-474D-9B70-10EDA59B299F}"/>
    <cellStyle name="Comma 3 4 2 2 6 2 6 3 4" xfId="26273" xr:uid="{D0D6EAC5-1866-447B-A3DB-2260902DB5A6}"/>
    <cellStyle name="Comma 3 4 2 2 6 2 6 4" xfId="9463" xr:uid="{5F956D5E-0E5A-418B-92D0-A0E7B8DAC19C}"/>
    <cellStyle name="Comma 3 4 2 2 6 2 6 4 2" xfId="53054" xr:uid="{5D3BB393-D61C-4B97-A1B4-19BB8B0132E7}"/>
    <cellStyle name="Comma 3 4 2 2 6 2 6 4 3" xfId="39664" xr:uid="{D304FBC5-AAFB-4739-BDC5-EF0591B84E08}"/>
    <cellStyle name="Comma 3 4 2 2 6 2 6 5" xfId="12089" xr:uid="{EEADC822-DA8C-4D2E-8CA9-A0888B1EA267}"/>
    <cellStyle name="Comma 3 4 2 2 6 2 6 5 2" xfId="55679" xr:uid="{E4542086-F0AA-453D-8E58-3D9E11C65F67}"/>
    <cellStyle name="Comma 3 4 2 2 6 2 6 5 3" xfId="42289" xr:uid="{6129D4DB-2AAE-4A7E-84A8-2C1F0D1DB259}"/>
    <cellStyle name="Comma 3 4 2 2 6 2 6 6" xfId="15242" xr:uid="{7429088E-B4D5-44DB-B755-942687C8DC85}"/>
    <cellStyle name="Comma 3 4 2 2 6 2 6 6 2" xfId="44915" xr:uid="{AD52746D-101B-48B1-B161-00DD8F79539C}"/>
    <cellStyle name="Comma 3 4 2 2 6 2 6 7" xfId="58305" xr:uid="{83B074BB-5688-4072-92DD-7B6248E739E7}"/>
    <cellStyle name="Comma 3 4 2 2 6 2 6 8" xfId="60932" xr:uid="{717C54FF-D651-408B-9C88-A7DF991E3490}"/>
    <cellStyle name="Comma 3 4 2 2 6 2 6 9" xfId="31525" xr:uid="{9F465EE0-F154-4BA9-9F9F-C0A3CD31AA0C}"/>
    <cellStyle name="Comma 3 4 2 2 6 2 7" xfId="2628" xr:uid="{BCFF86B5-08FB-4332-A3D5-3B52FFEE4F8F}"/>
    <cellStyle name="Comma 3 4 2 2 6 2 7 10" xfId="22063" xr:uid="{5B2D4EE8-3EBF-4E21-9E1F-E8F7817F00AB}"/>
    <cellStyle name="Comma 3 4 2 2 6 2 7 2" xfId="7879" xr:uid="{E910337A-B9BE-4E17-8A0B-0E13A44508BF}"/>
    <cellStyle name="Comma 3 4 2 2 6 2 7 2 2" xfId="19437" xr:uid="{4AC4FF61-74DA-44EA-8372-E9948CA50379}"/>
    <cellStyle name="Comma 3 4 2 2 6 2 7 2 2 2" xfId="48844" xr:uid="{50F8EDE9-4967-406B-80E5-21E9C0A46AFF}"/>
    <cellStyle name="Comma 3 4 2 2 6 2 7 2 2 3" xfId="29941" xr:uid="{3DEE30B8-9C0B-454C-85A0-8F8BE612E27E}"/>
    <cellStyle name="Comma 3 4 2 2 6 2 7 2 3" xfId="35454" xr:uid="{F752BBC3-741B-4576-82BB-98CBB626001E}"/>
    <cellStyle name="Comma 3 4 2 2 6 2 7 2 4" xfId="24689" xr:uid="{BE802305-E8B9-40E3-AF61-EC5D48241164}"/>
    <cellStyle name="Comma 3 4 2 2 6 2 7 3" xfId="5254" xr:uid="{F68491CD-13DF-4501-9E6B-031FBB56E0B6}"/>
    <cellStyle name="Comma 3 4 2 2 6 2 7 3 2" xfId="51470" xr:uid="{8444BB3E-82A2-43B2-99F8-5281BE90DD1A}"/>
    <cellStyle name="Comma 3 4 2 2 6 2 7 3 3" xfId="38080" xr:uid="{7CD62F20-598B-4D7C-898C-4950173585E7}"/>
    <cellStyle name="Comma 3 4 2 2 6 2 7 3 4" xfId="27315" xr:uid="{E7367E0C-E129-48FC-93FB-BA8E700C0BBC}"/>
    <cellStyle name="Comma 3 4 2 2 6 2 7 4" xfId="10505" xr:uid="{987B9535-F335-40D4-B981-8670E3DF9AD1}"/>
    <cellStyle name="Comma 3 4 2 2 6 2 7 4 2" xfId="54096" xr:uid="{5D51D264-37A5-43CB-BC65-E55B11BA27A4}"/>
    <cellStyle name="Comma 3 4 2 2 6 2 7 4 3" xfId="40706" xr:uid="{32AEE6DD-D855-4D6B-BA28-D6DCF62F269C}"/>
    <cellStyle name="Comma 3 4 2 2 6 2 7 5" xfId="13131" xr:uid="{C6467E9A-FA10-446B-AF08-A3CAD39D6AE7}"/>
    <cellStyle name="Comma 3 4 2 2 6 2 7 5 2" xfId="56721" xr:uid="{D67C387F-3A34-4FCD-830F-6AA21F7C612E}"/>
    <cellStyle name="Comma 3 4 2 2 6 2 7 5 3" xfId="43331" xr:uid="{DD2A0E6A-7552-4D64-B7F5-FE03F671B574}"/>
    <cellStyle name="Comma 3 4 2 2 6 2 7 6" xfId="16284" xr:uid="{06FDC616-E242-41C7-A1DC-5F62813F5E39}"/>
    <cellStyle name="Comma 3 4 2 2 6 2 7 6 2" xfId="45957" xr:uid="{60A39721-F4AE-4761-B514-D18A7CFEBCCE}"/>
    <cellStyle name="Comma 3 4 2 2 6 2 7 7" xfId="59347" xr:uid="{DC62DB6F-ABBF-4EC4-A150-983370EA7782}"/>
    <cellStyle name="Comma 3 4 2 2 6 2 7 8" xfId="61974" xr:uid="{6A5B198B-F836-43E5-B257-D117B9A5C0BD}"/>
    <cellStyle name="Comma 3 4 2 2 6 2 7 9" xfId="32567" xr:uid="{BC7995D8-E28F-48A0-9429-DA4A67066ED1}"/>
    <cellStyle name="Comma 3 4 2 2 6 2 8" xfId="5515" xr:uid="{774F480C-8A5A-4AFE-8CCE-CAFA84B133A6}"/>
    <cellStyle name="Comma 3 4 2 2 6 2 8 2" xfId="17073" xr:uid="{94229BFD-8E15-413C-867F-53A4AE4F50EA}"/>
    <cellStyle name="Comma 3 4 2 2 6 2 8 2 2" xfId="46219" xr:uid="{0C690A7B-F354-4AAC-BC25-F99690781DE1}"/>
    <cellStyle name="Comma 3 4 2 2 6 2 8 2 3" xfId="27577" xr:uid="{93EF3902-8439-4C94-A9C4-A6D2E60CCE5E}"/>
    <cellStyle name="Comma 3 4 2 2 6 2 8 3" xfId="13920" xr:uid="{415FEE39-7255-4B00-B3E1-0D2088DA4B88}"/>
    <cellStyle name="Comma 3 4 2 2 6 2 8 3 2" xfId="32829" xr:uid="{97470D92-3B84-41B5-A70A-4D23641A082F}"/>
    <cellStyle name="Comma 3 4 2 2 6 2 8 4" xfId="22325" xr:uid="{A65CE697-9BD5-4531-AEFA-969D5E5F28A3}"/>
    <cellStyle name="Comma 3 4 2 2 6 2 9" xfId="2890" xr:uid="{E8385A94-A60B-4CB3-A0B8-18F7D710DC9D}"/>
    <cellStyle name="Comma 3 4 2 2 6 2 9 2" xfId="16545" xr:uid="{B137702D-5D1A-4B6B-851C-4578B6C2F870}"/>
    <cellStyle name="Comma 3 4 2 2 6 2 9 2 2" xfId="46480" xr:uid="{AC67AA69-B9F7-4A28-9F82-71C7B784D87F}"/>
    <cellStyle name="Comma 3 4 2 2 6 2 9 3" xfId="33090" xr:uid="{7975A98E-A09B-4CB1-BB97-BED781E23167}"/>
    <cellStyle name="Comma 3 4 2 2 6 2 9 4" xfId="24951" xr:uid="{63BCC54B-D63C-40A9-9B28-C0EF0C1897AA}"/>
    <cellStyle name="Comma 3 4 2 2 6 3" xfId="384" xr:uid="{00000000-0005-0000-0000-000012020000}"/>
    <cellStyle name="Comma 3 4 2 2 6 3 10" xfId="30325" xr:uid="{6BF7AE09-04F0-4D61-970F-2DE74B936398}"/>
    <cellStyle name="Comma 3 4 2 2 6 3 11" xfId="19821" xr:uid="{7351E7EF-2507-45DC-99E8-BCFD3E4EE296}"/>
    <cellStyle name="Comma 3 4 2 2 6 3 2" xfId="1707" xr:uid="{301F5CD9-D650-49AD-A2B3-8FF7AA29C020}"/>
    <cellStyle name="Comma 3 4 2 2 6 3 2 10" xfId="21143" xr:uid="{3197F70A-1173-41B8-9F47-7B28EF1BAB14}"/>
    <cellStyle name="Comma 3 4 2 2 6 3 2 2" xfId="6959" xr:uid="{DDF53207-3EA2-4A60-813F-13328EB954FA}"/>
    <cellStyle name="Comma 3 4 2 2 6 3 2 2 2" xfId="18517" xr:uid="{A17C7F6C-51CA-420C-A5D5-1FBC5D03B95F}"/>
    <cellStyle name="Comma 3 4 2 2 6 3 2 2 2 2" xfId="47924" xr:uid="{CD33FAFF-875F-49D6-9D74-C7E1C67D9A2F}"/>
    <cellStyle name="Comma 3 4 2 2 6 3 2 2 2 3" xfId="29021" xr:uid="{BA9DD93C-BC80-4C5A-BDA2-80B60E31737F}"/>
    <cellStyle name="Comma 3 4 2 2 6 3 2 2 3" xfId="34534" xr:uid="{DE38BA2C-F2DC-40A5-AFE6-06FE40AC543E}"/>
    <cellStyle name="Comma 3 4 2 2 6 3 2 2 4" xfId="23769" xr:uid="{4F0AEE97-D0EE-4137-9F69-4BE264D7A36F}"/>
    <cellStyle name="Comma 3 4 2 2 6 3 2 3" xfId="4334" xr:uid="{8E0AF8B3-AD1C-405B-A2DC-3666C2D3BEB2}"/>
    <cellStyle name="Comma 3 4 2 2 6 3 2 3 2" xfId="50550" xr:uid="{992F318B-68AF-45A0-8162-721F50EFBC45}"/>
    <cellStyle name="Comma 3 4 2 2 6 3 2 3 3" xfId="37160" xr:uid="{BCE58B18-8BFD-4E99-A88E-423BC0D96D11}"/>
    <cellStyle name="Comma 3 4 2 2 6 3 2 3 4" xfId="26395" xr:uid="{47FD7F1E-56CD-4B82-92D5-0858A9E1D92E}"/>
    <cellStyle name="Comma 3 4 2 2 6 3 2 4" xfId="9585" xr:uid="{6AF77F2E-BE0D-4F4E-A99E-1D9930A6D2F9}"/>
    <cellStyle name="Comma 3 4 2 2 6 3 2 4 2" xfId="53176" xr:uid="{0C35EC47-702D-4898-9DF4-440C9F0D0AE4}"/>
    <cellStyle name="Comma 3 4 2 2 6 3 2 4 3" xfId="39786" xr:uid="{8C21A7E8-0ECE-4385-B734-EB241C3F7319}"/>
    <cellStyle name="Comma 3 4 2 2 6 3 2 5" xfId="12211" xr:uid="{240704D5-EF3A-4F69-8A3C-2ABA51ACEDB0}"/>
    <cellStyle name="Comma 3 4 2 2 6 3 2 5 2" xfId="55801" xr:uid="{F23422A2-0AF2-40C2-8905-A725B83057C7}"/>
    <cellStyle name="Comma 3 4 2 2 6 3 2 5 3" xfId="42411" xr:uid="{E6CCCA4F-1A7F-4B93-9E1F-1B883F83D4F1}"/>
    <cellStyle name="Comma 3 4 2 2 6 3 2 6" xfId="15364" xr:uid="{90931BE8-67E0-408E-9B81-6A1467233EAF}"/>
    <cellStyle name="Comma 3 4 2 2 6 3 2 6 2" xfId="45037" xr:uid="{402F0886-DAFB-4BD0-90C5-50F6C08E39F7}"/>
    <cellStyle name="Comma 3 4 2 2 6 3 2 7" xfId="58427" xr:uid="{18C012F3-8D33-4479-AD9A-007D1DC6DC70}"/>
    <cellStyle name="Comma 3 4 2 2 6 3 2 8" xfId="61054" xr:uid="{3577F67F-6698-46F5-8537-8BC59DA556AF}"/>
    <cellStyle name="Comma 3 4 2 2 6 3 2 9" xfId="31647" xr:uid="{488E6795-DE2B-483B-AA09-82F2284C2843}"/>
    <cellStyle name="Comma 3 4 2 2 6 3 3" xfId="5637" xr:uid="{41DE85A1-D9AB-4CFE-918F-B9F2F723E06A}"/>
    <cellStyle name="Comma 3 4 2 2 6 3 3 2" xfId="17195" xr:uid="{57E71C1C-BEC7-448A-91B7-8AB8F41CFA40}"/>
    <cellStyle name="Comma 3 4 2 2 6 3 3 2 2" xfId="46602" xr:uid="{A017072F-2AF7-4015-830F-F87A3A46A006}"/>
    <cellStyle name="Comma 3 4 2 2 6 3 3 2 3" xfId="27699" xr:uid="{2CE7E546-36C8-471C-814C-7472453275DB}"/>
    <cellStyle name="Comma 3 4 2 2 6 3 3 3" xfId="14042" xr:uid="{B53F3F39-8495-4CFA-B4EE-E8D1D945DAF1}"/>
    <cellStyle name="Comma 3 4 2 2 6 3 3 3 2" xfId="33212" xr:uid="{EB007D45-B8E9-494B-9291-7C98510C0166}"/>
    <cellStyle name="Comma 3 4 2 2 6 3 3 4" xfId="22447" xr:uid="{394C6502-642E-4748-A97F-F5E35898BD4A}"/>
    <cellStyle name="Comma 3 4 2 2 6 3 4" xfId="3012" xr:uid="{36CD4437-3FE0-4B7D-BF92-2C07C8B493F1}"/>
    <cellStyle name="Comma 3 4 2 2 6 3 4 2" xfId="16667" xr:uid="{DF282DF3-A9BF-4EEE-B0CB-900683FD6D52}"/>
    <cellStyle name="Comma 3 4 2 2 6 3 4 2 2" xfId="49228" xr:uid="{83A2DF99-0DFD-484F-BF1D-242CB1625C81}"/>
    <cellStyle name="Comma 3 4 2 2 6 3 4 3" xfId="35838" xr:uid="{F0156916-2EF9-447C-A5B1-974D4BFC48C9}"/>
    <cellStyle name="Comma 3 4 2 2 6 3 4 4" xfId="25073" xr:uid="{FB997669-FB57-44A5-B87E-CF4A32F1D7FE}"/>
    <cellStyle name="Comma 3 4 2 2 6 3 5" xfId="8263" xr:uid="{26DD6777-FA1A-4262-95C6-6D747C04023D}"/>
    <cellStyle name="Comma 3 4 2 2 6 3 5 2" xfId="51854" xr:uid="{16EE6449-D903-4FF5-B697-A9CFA5607016}"/>
    <cellStyle name="Comma 3 4 2 2 6 3 5 3" xfId="38464" xr:uid="{CB51FE92-18E1-4ECC-963F-D4BA3BAD7BED}"/>
    <cellStyle name="Comma 3 4 2 2 6 3 6" xfId="10889" xr:uid="{D59BA666-D395-4BCD-B174-BDFDE08CFB94}"/>
    <cellStyle name="Comma 3 4 2 2 6 3 6 2" xfId="54479" xr:uid="{E68B021A-4EC4-48FE-82D2-2C9C7C0212B9}"/>
    <cellStyle name="Comma 3 4 2 2 6 3 6 3" xfId="41089" xr:uid="{6138C9B7-F1F4-4BD4-94F5-7DB4DC5415D1}"/>
    <cellStyle name="Comma 3 4 2 2 6 3 7" xfId="13514" xr:uid="{CFEB6271-B6DC-456E-82A7-FAF8C527ABC1}"/>
    <cellStyle name="Comma 3 4 2 2 6 3 7 2" xfId="43715" xr:uid="{0F16718F-7F6D-43EE-B624-1886F5BE1480}"/>
    <cellStyle name="Comma 3 4 2 2 6 3 8" xfId="57105" xr:uid="{03BDED61-F8D9-4A11-8FF4-DA8BC82642D4}"/>
    <cellStyle name="Comma 3 4 2 2 6 3 9" xfId="59732" xr:uid="{3D493712-18D2-4D8B-B89A-9E0E2A650793}"/>
    <cellStyle name="Comma 3 4 2 2 6 4" xfId="644" xr:uid="{00000000-0005-0000-0000-000013020000}"/>
    <cellStyle name="Comma 3 4 2 2 6 4 10" xfId="30585" xr:uid="{26B42372-1D9F-4683-9C72-8DCAF209CA18}"/>
    <cellStyle name="Comma 3 4 2 2 6 4 11" xfId="20081" xr:uid="{2169265D-A8CF-4885-AE88-786B17089C83}"/>
    <cellStyle name="Comma 3 4 2 2 6 4 2" xfId="1967" xr:uid="{8F758EF8-879A-43A1-8941-E73D088A23E8}"/>
    <cellStyle name="Comma 3 4 2 2 6 4 2 10" xfId="21403" xr:uid="{A639BF88-5C85-4D0A-BF8C-4FE7F0247C0D}"/>
    <cellStyle name="Comma 3 4 2 2 6 4 2 2" xfId="7219" xr:uid="{0B1C6CF6-66B1-4659-908A-C7CF704E1816}"/>
    <cellStyle name="Comma 3 4 2 2 6 4 2 2 2" xfId="18777" xr:uid="{7C6EC0DD-EA5B-4A14-8AAA-800FAF70530E}"/>
    <cellStyle name="Comma 3 4 2 2 6 4 2 2 2 2" xfId="48184" xr:uid="{3CEED2CC-640B-4E6D-B1C6-C34C986E9090}"/>
    <cellStyle name="Comma 3 4 2 2 6 4 2 2 2 3" xfId="29281" xr:uid="{712DA48C-6676-40A1-B219-42A261A10ECF}"/>
    <cellStyle name="Comma 3 4 2 2 6 4 2 2 3" xfId="34794" xr:uid="{CBDB44CC-8437-42AE-8F56-7343BA1BF0CE}"/>
    <cellStyle name="Comma 3 4 2 2 6 4 2 2 4" xfId="24029" xr:uid="{BA988590-A65D-4E29-9A13-009CAD70A640}"/>
    <cellStyle name="Comma 3 4 2 2 6 4 2 3" xfId="4594" xr:uid="{1F7ED52E-E3C5-42B1-9AED-9DDE6B8A0478}"/>
    <cellStyle name="Comma 3 4 2 2 6 4 2 3 2" xfId="50810" xr:uid="{837D514A-0EBA-4EF2-A8DD-7BE8D98B3F29}"/>
    <cellStyle name="Comma 3 4 2 2 6 4 2 3 3" xfId="37420" xr:uid="{CF661BA5-B63E-4DB5-BF0F-8BBE6CC0A889}"/>
    <cellStyle name="Comma 3 4 2 2 6 4 2 3 4" xfId="26655" xr:uid="{D5B7AF48-3108-4E00-961B-9CDC74E78094}"/>
    <cellStyle name="Comma 3 4 2 2 6 4 2 4" xfId="9845" xr:uid="{E959354B-6889-4733-9E0B-27EB19A22EB9}"/>
    <cellStyle name="Comma 3 4 2 2 6 4 2 4 2" xfId="53436" xr:uid="{3EE13DA8-C602-4546-A5B4-CDF92EF4BB04}"/>
    <cellStyle name="Comma 3 4 2 2 6 4 2 4 3" xfId="40046" xr:uid="{D8E1A8D9-F670-4AA3-8C0B-7B633AA87E17}"/>
    <cellStyle name="Comma 3 4 2 2 6 4 2 5" xfId="12471" xr:uid="{6B6FF1BE-B53D-48D2-9CC6-9950A1B33693}"/>
    <cellStyle name="Comma 3 4 2 2 6 4 2 5 2" xfId="56061" xr:uid="{C2AC97FC-8FE8-40B8-B739-21A77FD37F6D}"/>
    <cellStyle name="Comma 3 4 2 2 6 4 2 5 3" xfId="42671" xr:uid="{5A44B7EA-DD20-47C5-B847-43B7AF88E9C4}"/>
    <cellStyle name="Comma 3 4 2 2 6 4 2 6" xfId="15624" xr:uid="{95D1544F-37CB-4848-890B-DBF4D9D89BB2}"/>
    <cellStyle name="Comma 3 4 2 2 6 4 2 6 2" xfId="45297" xr:uid="{FC7B2D68-8A3D-4057-A2BA-AF85B7612AE4}"/>
    <cellStyle name="Comma 3 4 2 2 6 4 2 7" xfId="58687" xr:uid="{69B541E8-6AD7-473C-861C-B58ED54C23DF}"/>
    <cellStyle name="Comma 3 4 2 2 6 4 2 8" xfId="61314" xr:uid="{E0A3ABCF-F2E5-4909-9CEF-D0908ADF11F3}"/>
    <cellStyle name="Comma 3 4 2 2 6 4 2 9" xfId="31907" xr:uid="{E6D3DDE9-DE7B-4EDC-9923-2D1910EF10FC}"/>
    <cellStyle name="Comma 3 4 2 2 6 4 3" xfId="5897" xr:uid="{74BEA9B0-83AE-44BB-B33C-249B13191066}"/>
    <cellStyle name="Comma 3 4 2 2 6 4 3 2" xfId="17455" xr:uid="{577660E6-C569-4BDA-8EAF-85E0A9E66EDA}"/>
    <cellStyle name="Comma 3 4 2 2 6 4 3 2 2" xfId="46862" xr:uid="{1F41680C-C0AA-4E4E-94D9-AFE6D33E0083}"/>
    <cellStyle name="Comma 3 4 2 2 6 4 3 2 3" xfId="27959" xr:uid="{6412CD39-8410-4529-A589-1DEB76E63CB6}"/>
    <cellStyle name="Comma 3 4 2 2 6 4 3 3" xfId="33472" xr:uid="{E06D2240-2A37-4BF0-863C-2E00E0861149}"/>
    <cellStyle name="Comma 3 4 2 2 6 4 3 4" xfId="22707" xr:uid="{D979C4A7-5CB4-4D39-9F7A-BE392A3D93EB}"/>
    <cellStyle name="Comma 3 4 2 2 6 4 4" xfId="3272" xr:uid="{C67F38E2-FFB9-4877-9DB1-4E63C68B75EA}"/>
    <cellStyle name="Comma 3 4 2 2 6 4 4 2" xfId="49488" xr:uid="{64454E84-AFFF-48CE-BB3C-09DF913138A5}"/>
    <cellStyle name="Comma 3 4 2 2 6 4 4 3" xfId="36098" xr:uid="{96D677D8-4FCE-4181-A7E1-39B04206E343}"/>
    <cellStyle name="Comma 3 4 2 2 6 4 4 4" xfId="25333" xr:uid="{9F15B924-4BB9-4382-8E73-5BD0895F46FD}"/>
    <cellStyle name="Comma 3 4 2 2 6 4 5" xfId="8523" xr:uid="{1F6A587E-F325-4052-B1E7-EE6724EED5AE}"/>
    <cellStyle name="Comma 3 4 2 2 6 4 5 2" xfId="52114" xr:uid="{DD504FCB-22F1-4313-BC09-2E4EAC3E3473}"/>
    <cellStyle name="Comma 3 4 2 2 6 4 5 3" xfId="38724" xr:uid="{EF9143B7-F09C-48FC-AD6E-95063B21D936}"/>
    <cellStyle name="Comma 3 4 2 2 6 4 6" xfId="11149" xr:uid="{B81B518F-686F-492C-8E33-13B290B2A226}"/>
    <cellStyle name="Comma 3 4 2 2 6 4 6 2" xfId="54739" xr:uid="{C538E9EB-4FD4-4171-A92A-421FD2C2ADCE}"/>
    <cellStyle name="Comma 3 4 2 2 6 4 6 3" xfId="41349" xr:uid="{89DF4140-DC44-4F5A-B605-8D44710A307C}"/>
    <cellStyle name="Comma 3 4 2 2 6 4 7" xfId="14302" xr:uid="{5A081E3E-155A-4111-81EC-3E04D6519DA1}"/>
    <cellStyle name="Comma 3 4 2 2 6 4 7 2" xfId="43975" xr:uid="{756AA27B-2437-4991-B780-709630190180}"/>
    <cellStyle name="Comma 3 4 2 2 6 4 8" xfId="57365" xr:uid="{54C50565-D5C2-49F5-8A58-A153CCA6499A}"/>
    <cellStyle name="Comma 3 4 2 2 6 4 9" xfId="59992" xr:uid="{E6C2782D-2DA7-44FA-AE30-F64804DBE92E}"/>
    <cellStyle name="Comma 3 4 2 2 6 5" xfId="904" xr:uid="{00000000-0005-0000-0000-000014020000}"/>
    <cellStyle name="Comma 3 4 2 2 6 5 10" xfId="30845" xr:uid="{1575CBB9-CAD4-4E1C-BDC8-433D64035D44}"/>
    <cellStyle name="Comma 3 4 2 2 6 5 11" xfId="20341" xr:uid="{0067C4EC-7E0C-49B3-A454-8D6A4E3210A7}"/>
    <cellStyle name="Comma 3 4 2 2 6 5 2" xfId="2227" xr:uid="{33A146C9-23FE-4308-82B7-088B40C4EB29}"/>
    <cellStyle name="Comma 3 4 2 2 6 5 2 10" xfId="21663" xr:uid="{5E107077-7D82-4490-B5FD-C4967CC54249}"/>
    <cellStyle name="Comma 3 4 2 2 6 5 2 2" xfId="7479" xr:uid="{474FE0C0-898D-4496-9E52-7FAF09FBCE75}"/>
    <cellStyle name="Comma 3 4 2 2 6 5 2 2 2" xfId="19037" xr:uid="{F1162B8F-8DE8-4ED0-A95B-F18FBCE8D113}"/>
    <cellStyle name="Comma 3 4 2 2 6 5 2 2 2 2" xfId="48444" xr:uid="{66EF7352-83B9-4E87-8FA5-4ED0C6E799FE}"/>
    <cellStyle name="Comma 3 4 2 2 6 5 2 2 2 3" xfId="29541" xr:uid="{1D179C96-09A5-436D-9047-1371ACFC0215}"/>
    <cellStyle name="Comma 3 4 2 2 6 5 2 2 3" xfId="35054" xr:uid="{AE1E2293-5F1C-4F15-9E56-3ADD2FC5AA03}"/>
    <cellStyle name="Comma 3 4 2 2 6 5 2 2 4" xfId="24289" xr:uid="{521CCF95-F8C4-4681-9625-F1DE04DFA4D9}"/>
    <cellStyle name="Comma 3 4 2 2 6 5 2 3" xfId="4854" xr:uid="{365B3697-78B4-40A2-8D00-77DABFE7D85D}"/>
    <cellStyle name="Comma 3 4 2 2 6 5 2 3 2" xfId="51070" xr:uid="{B98248F1-A70F-484F-99B4-81761541E4ED}"/>
    <cellStyle name="Comma 3 4 2 2 6 5 2 3 3" xfId="37680" xr:uid="{D20FC088-4375-4AAC-9736-22332DE612D1}"/>
    <cellStyle name="Comma 3 4 2 2 6 5 2 3 4" xfId="26915" xr:uid="{4E46F5C4-8166-4B23-9B49-BE0276922E06}"/>
    <cellStyle name="Comma 3 4 2 2 6 5 2 4" xfId="10105" xr:uid="{20BC51BB-594A-4E54-98AC-FD42FAA93534}"/>
    <cellStyle name="Comma 3 4 2 2 6 5 2 4 2" xfId="53696" xr:uid="{53155889-7C34-4E3B-9A57-59E56F2A39B2}"/>
    <cellStyle name="Comma 3 4 2 2 6 5 2 4 3" xfId="40306" xr:uid="{5141CFA1-C6A3-4CB7-AD38-DB8BA06C8157}"/>
    <cellStyle name="Comma 3 4 2 2 6 5 2 5" xfId="12731" xr:uid="{D3A02B93-2A59-4BEF-9A6D-1E070B428214}"/>
    <cellStyle name="Comma 3 4 2 2 6 5 2 5 2" xfId="56321" xr:uid="{9CDA2A9A-8196-447E-982F-2FDCC8549AEC}"/>
    <cellStyle name="Comma 3 4 2 2 6 5 2 5 3" xfId="42931" xr:uid="{AE2E5278-77CF-4AF6-B29C-E4F8F4151222}"/>
    <cellStyle name="Comma 3 4 2 2 6 5 2 6" xfId="15884" xr:uid="{7CF7394E-8EE6-4217-B97B-5B20E0191D30}"/>
    <cellStyle name="Comma 3 4 2 2 6 5 2 6 2" xfId="45557" xr:uid="{F9E1794B-F758-47CF-AE10-DC74B9F72F03}"/>
    <cellStyle name="Comma 3 4 2 2 6 5 2 7" xfId="58947" xr:uid="{737D78F9-7EAD-462B-817E-3494DFBB8F63}"/>
    <cellStyle name="Comma 3 4 2 2 6 5 2 8" xfId="61574" xr:uid="{5152C94C-69AA-406F-8B9E-D6A470E110FD}"/>
    <cellStyle name="Comma 3 4 2 2 6 5 2 9" xfId="32167" xr:uid="{4C149E8F-FD92-4D80-8EE3-2767462D24A8}"/>
    <cellStyle name="Comma 3 4 2 2 6 5 3" xfId="6157" xr:uid="{B6B00D2F-50E7-42A8-B5FB-7B2B4A4AB858}"/>
    <cellStyle name="Comma 3 4 2 2 6 5 3 2" xfId="17715" xr:uid="{2F7B6AB4-7F37-48F6-97D3-4ED2E55F8C56}"/>
    <cellStyle name="Comma 3 4 2 2 6 5 3 2 2" xfId="47122" xr:uid="{006360FC-91E4-4214-A167-9F06E9B62E3F}"/>
    <cellStyle name="Comma 3 4 2 2 6 5 3 2 3" xfId="28219" xr:uid="{9100AD69-E3F8-4FA4-A340-D64A6FA2E32F}"/>
    <cellStyle name="Comma 3 4 2 2 6 5 3 3" xfId="33732" xr:uid="{3B6C8AD9-C26D-469D-89F0-17DC9D1A9127}"/>
    <cellStyle name="Comma 3 4 2 2 6 5 3 4" xfId="22967" xr:uid="{BBDA7B75-FEE3-4519-A5C1-B2D4FC5EF956}"/>
    <cellStyle name="Comma 3 4 2 2 6 5 4" xfId="3532" xr:uid="{4E0B4F56-FC6F-4F4C-84A2-F23DDCA96830}"/>
    <cellStyle name="Comma 3 4 2 2 6 5 4 2" xfId="49748" xr:uid="{8C84A9FB-611A-4561-8BC5-9926BB76D28C}"/>
    <cellStyle name="Comma 3 4 2 2 6 5 4 3" xfId="36358" xr:uid="{3DCD1586-5811-4B3F-A4C8-0A7C21277F7E}"/>
    <cellStyle name="Comma 3 4 2 2 6 5 4 4" xfId="25593" xr:uid="{27132AC7-848F-4DC9-852B-1A9CF0B14684}"/>
    <cellStyle name="Comma 3 4 2 2 6 5 5" xfId="8783" xr:uid="{F75266C1-C7B1-4DD1-AB0A-9BFEF5BAEC84}"/>
    <cellStyle name="Comma 3 4 2 2 6 5 5 2" xfId="52374" xr:uid="{C03ECEFA-5366-473A-9396-8C1F256EF249}"/>
    <cellStyle name="Comma 3 4 2 2 6 5 5 3" xfId="38984" xr:uid="{8AB3BB7C-E6DE-483D-A083-B401D1BDFF08}"/>
    <cellStyle name="Comma 3 4 2 2 6 5 6" xfId="11409" xr:uid="{0C218B68-62B0-4830-B36E-10F1E1EEBDE8}"/>
    <cellStyle name="Comma 3 4 2 2 6 5 6 2" xfId="54999" xr:uid="{9A9E480E-2572-4619-80B9-EF84F662D6A9}"/>
    <cellStyle name="Comma 3 4 2 2 6 5 6 3" xfId="41609" xr:uid="{8565466F-7A07-43CC-9D5D-D436CBA3466C}"/>
    <cellStyle name="Comma 3 4 2 2 6 5 7" xfId="14562" xr:uid="{7876FEB9-FA88-4A0F-9B9E-11771EEC5711}"/>
    <cellStyle name="Comma 3 4 2 2 6 5 7 2" xfId="44235" xr:uid="{2CAB1639-6127-47BF-B588-1CA380979EA7}"/>
    <cellStyle name="Comma 3 4 2 2 6 5 8" xfId="57625" xr:uid="{2048933E-8E56-4164-AE69-1EED92C13CBA}"/>
    <cellStyle name="Comma 3 4 2 2 6 5 9" xfId="60252" xr:uid="{26EA57FD-83F7-476B-B113-1E529FA72162}"/>
    <cellStyle name="Comma 3 4 2 2 6 6" xfId="1184" xr:uid="{B10D6AFF-2166-44A7-8A17-0A451A5636E3}"/>
    <cellStyle name="Comma 3 4 2 2 6 6 10" xfId="20621" xr:uid="{93427E2C-9747-49B1-886E-39A0F713C487}"/>
    <cellStyle name="Comma 3 4 2 2 6 6 2" xfId="6437" xr:uid="{1B7B0D0A-FC3C-4872-87CF-35F24C6D4F0E}"/>
    <cellStyle name="Comma 3 4 2 2 6 6 2 2" xfId="17995" xr:uid="{F5B93A42-E39F-4C66-94BE-E0052C0108EA}"/>
    <cellStyle name="Comma 3 4 2 2 6 6 2 2 2" xfId="47402" xr:uid="{FB6034EA-492F-4AFC-B29C-B6C33899D5A6}"/>
    <cellStyle name="Comma 3 4 2 2 6 6 2 2 3" xfId="28499" xr:uid="{9BC3857A-751A-4A7A-898E-29D8580293B0}"/>
    <cellStyle name="Comma 3 4 2 2 6 6 2 3" xfId="34012" xr:uid="{25FA5B10-E5C8-4797-ACCF-B07545B3B341}"/>
    <cellStyle name="Comma 3 4 2 2 6 6 2 4" xfId="23247" xr:uid="{7B936324-32DC-4684-B75C-B579951A85AF}"/>
    <cellStyle name="Comma 3 4 2 2 6 6 3" xfId="3812" xr:uid="{02534390-FA15-4208-AB55-A07215CC9CF3}"/>
    <cellStyle name="Comma 3 4 2 2 6 6 3 2" xfId="50028" xr:uid="{86C35B6A-A422-45E0-86CD-CBB3FCF5BE3F}"/>
    <cellStyle name="Comma 3 4 2 2 6 6 3 3" xfId="36638" xr:uid="{47411F75-3B8C-44F3-94E3-6DF840B688F0}"/>
    <cellStyle name="Comma 3 4 2 2 6 6 3 4" xfId="25873" xr:uid="{D2A21080-B0CE-48E3-BD4E-761EF45F2A12}"/>
    <cellStyle name="Comma 3 4 2 2 6 6 4" xfId="9063" xr:uid="{16232997-8DE5-49B9-A2F7-FAFBD8270DBB}"/>
    <cellStyle name="Comma 3 4 2 2 6 6 4 2" xfId="52654" xr:uid="{7E90B299-AC0E-46BD-AE06-F8F3AA3E3A26}"/>
    <cellStyle name="Comma 3 4 2 2 6 6 4 3" xfId="39264" xr:uid="{60005177-1244-40E2-854D-1D530A73D28D}"/>
    <cellStyle name="Comma 3 4 2 2 6 6 5" xfId="11689" xr:uid="{7EAB831A-18F3-43E6-B0A5-CBCFF11B152F}"/>
    <cellStyle name="Comma 3 4 2 2 6 6 5 2" xfId="55279" xr:uid="{1EA13461-D903-4631-A8D8-7124B94BF887}"/>
    <cellStyle name="Comma 3 4 2 2 6 6 5 3" xfId="41889" xr:uid="{1414387A-DDB3-49D3-9913-3202B0A8E467}"/>
    <cellStyle name="Comma 3 4 2 2 6 6 6" xfId="14842" xr:uid="{462565A6-283B-45B8-8718-210E91630499}"/>
    <cellStyle name="Comma 3 4 2 2 6 6 6 2" xfId="44515" xr:uid="{38155E5C-BF42-4978-AF28-E6DBDC057A84}"/>
    <cellStyle name="Comma 3 4 2 2 6 6 7" xfId="57905" xr:uid="{1D2D93E0-B6BB-4D23-BBDE-450D9666E849}"/>
    <cellStyle name="Comma 3 4 2 2 6 6 8" xfId="60532" xr:uid="{0F5DE8F4-C63B-4317-846E-D1AA3B99C853}"/>
    <cellStyle name="Comma 3 4 2 2 6 6 9" xfId="31125" xr:uid="{B4C76E97-3CDB-4499-AF94-D38FB5960FDB}"/>
    <cellStyle name="Comma 3 4 2 2 6 7" xfId="1447" xr:uid="{587870A1-BCAA-47C8-8C9D-2C1A177E0376}"/>
    <cellStyle name="Comma 3 4 2 2 6 7 10" xfId="20883" xr:uid="{5BAF1BB1-0CCA-4452-87F2-5703DE8FA32C}"/>
    <cellStyle name="Comma 3 4 2 2 6 7 2" xfId="6699" xr:uid="{D30D2D8C-17AB-44C7-B386-C6A589843724}"/>
    <cellStyle name="Comma 3 4 2 2 6 7 2 2" xfId="18257" xr:uid="{968AEC97-60D5-4A54-9C8C-251A33D0FEA8}"/>
    <cellStyle name="Comma 3 4 2 2 6 7 2 2 2" xfId="47664" xr:uid="{03FBB6C6-6759-4710-A7F0-D1724AB09EF9}"/>
    <cellStyle name="Comma 3 4 2 2 6 7 2 2 3" xfId="28761" xr:uid="{99956791-29FE-4F1A-BA0D-E35409E4E6B0}"/>
    <cellStyle name="Comma 3 4 2 2 6 7 2 3" xfId="34274" xr:uid="{C01B362A-802E-4D17-B0D4-F57B073C736B}"/>
    <cellStyle name="Comma 3 4 2 2 6 7 2 4" xfId="23509" xr:uid="{97F93B56-5FD2-42FB-B3B4-0CC129B4FA8E}"/>
    <cellStyle name="Comma 3 4 2 2 6 7 3" xfId="4074" xr:uid="{13A17A85-9C90-44F3-9750-F90CA404C3A7}"/>
    <cellStyle name="Comma 3 4 2 2 6 7 3 2" xfId="50290" xr:uid="{C8DFA9E1-034B-4F68-B6A7-3ED6DCFF7260}"/>
    <cellStyle name="Comma 3 4 2 2 6 7 3 3" xfId="36900" xr:uid="{F1641132-BF65-4120-8D68-2BD99B46BE1E}"/>
    <cellStyle name="Comma 3 4 2 2 6 7 3 4" xfId="26135" xr:uid="{78F67F87-8627-42F0-AE9C-21766540C1BF}"/>
    <cellStyle name="Comma 3 4 2 2 6 7 4" xfId="9325" xr:uid="{73FFC579-74D7-4CF4-839E-75D8BD730964}"/>
    <cellStyle name="Comma 3 4 2 2 6 7 4 2" xfId="52916" xr:uid="{F2D90112-9291-4962-A835-63A73023DFE5}"/>
    <cellStyle name="Comma 3 4 2 2 6 7 4 3" xfId="39526" xr:uid="{0989B55C-36BB-4647-8E5F-5893F1A6A838}"/>
    <cellStyle name="Comma 3 4 2 2 6 7 5" xfId="11951" xr:uid="{915E6DC6-5A6A-454E-8E4D-5969C3130F69}"/>
    <cellStyle name="Comma 3 4 2 2 6 7 5 2" xfId="55541" xr:uid="{63326649-CDAE-4A9E-8C9E-9DF84C43662E}"/>
    <cellStyle name="Comma 3 4 2 2 6 7 5 3" xfId="42151" xr:uid="{D0524078-8DBB-406B-90C6-C7804A881D38}"/>
    <cellStyle name="Comma 3 4 2 2 6 7 6" xfId="15104" xr:uid="{FE46969A-4FB9-4EF6-9348-5D4DC83D211A}"/>
    <cellStyle name="Comma 3 4 2 2 6 7 6 2" xfId="44777" xr:uid="{36BEF66E-C01F-4631-B552-BA696B214674}"/>
    <cellStyle name="Comma 3 4 2 2 6 7 7" xfId="58167" xr:uid="{4C32A8CB-4E35-480E-A7D6-AE97597B4F51}"/>
    <cellStyle name="Comma 3 4 2 2 6 7 8" xfId="60794" xr:uid="{379C71AC-91A3-4D87-9C88-E0383E985C21}"/>
    <cellStyle name="Comma 3 4 2 2 6 7 9" xfId="31387" xr:uid="{1F6DE66C-3687-432D-BCB5-98F4AF7A50EF}"/>
    <cellStyle name="Comma 3 4 2 2 6 8" xfId="2490" xr:uid="{EA49C932-FB6E-4B91-8C72-A8E6EB4C3D9E}"/>
    <cellStyle name="Comma 3 4 2 2 6 8 10" xfId="21925" xr:uid="{B8692AA1-0D0D-447F-9FD8-E2618DD5381E}"/>
    <cellStyle name="Comma 3 4 2 2 6 8 2" xfId="7741" xr:uid="{E531B7FB-685F-4273-973A-60FC1F3323AD}"/>
    <cellStyle name="Comma 3 4 2 2 6 8 2 2" xfId="19299" xr:uid="{3408C1D1-A1B2-4A68-AC9E-FFE158B1BB4D}"/>
    <cellStyle name="Comma 3 4 2 2 6 8 2 2 2" xfId="48706" xr:uid="{923D8D8E-2140-4F67-8BA4-84A19BDBB7F3}"/>
    <cellStyle name="Comma 3 4 2 2 6 8 2 2 3" xfId="29803" xr:uid="{B571D9CC-CFE9-4AA3-A57C-65A0F1F874D9}"/>
    <cellStyle name="Comma 3 4 2 2 6 8 2 3" xfId="35316" xr:uid="{3D180C77-B501-48B5-961D-FFD8CE95A165}"/>
    <cellStyle name="Comma 3 4 2 2 6 8 2 4" xfId="24551" xr:uid="{8D99B642-7EB5-4F68-AF1D-5A5545FD5420}"/>
    <cellStyle name="Comma 3 4 2 2 6 8 3" xfId="5116" xr:uid="{EB0599EA-6638-451C-824D-CE95C82BE601}"/>
    <cellStyle name="Comma 3 4 2 2 6 8 3 2" xfId="51332" xr:uid="{D9E19037-A6BB-4078-AFF4-A9CC70852E7A}"/>
    <cellStyle name="Comma 3 4 2 2 6 8 3 3" xfId="37942" xr:uid="{E2012FF9-A8D6-4C38-B1C9-550E7CE0F19A}"/>
    <cellStyle name="Comma 3 4 2 2 6 8 3 4" xfId="27177" xr:uid="{2460B1BD-5693-4FCC-A831-EB960B97179F}"/>
    <cellStyle name="Comma 3 4 2 2 6 8 4" xfId="10367" xr:uid="{72276334-9382-41FC-941C-78A35257D031}"/>
    <cellStyle name="Comma 3 4 2 2 6 8 4 2" xfId="53958" xr:uid="{CFA5ECCF-935D-477B-8059-BD45F83BF028}"/>
    <cellStyle name="Comma 3 4 2 2 6 8 4 3" xfId="40568" xr:uid="{7DED404F-B001-47F8-AA48-AD3981456523}"/>
    <cellStyle name="Comma 3 4 2 2 6 8 5" xfId="12993" xr:uid="{F0E13513-2C4A-4644-8A5C-56ECA795212D}"/>
    <cellStyle name="Comma 3 4 2 2 6 8 5 2" xfId="56583" xr:uid="{A1CA3879-0EA1-4554-A00B-7EFC8487F244}"/>
    <cellStyle name="Comma 3 4 2 2 6 8 5 3" xfId="43193" xr:uid="{3E799B44-6896-45B7-9FE0-2BDCC660CC69}"/>
    <cellStyle name="Comma 3 4 2 2 6 8 6" xfId="16146" xr:uid="{D4C3F9B2-7112-4536-861D-E439D1E424A0}"/>
    <cellStyle name="Comma 3 4 2 2 6 8 6 2" xfId="45819" xr:uid="{181C52FF-F477-4D53-8072-4FA846BC07E8}"/>
    <cellStyle name="Comma 3 4 2 2 6 8 7" xfId="59209" xr:uid="{E2072029-0645-4E00-ADB4-924AA1D7A551}"/>
    <cellStyle name="Comma 3 4 2 2 6 8 8" xfId="61836" xr:uid="{ED775EAC-8326-429C-BBA8-6DB0884E2C87}"/>
    <cellStyle name="Comma 3 4 2 2 6 8 9" xfId="32429" xr:uid="{E36ABD09-70D5-4996-9665-289C3B893D24}"/>
    <cellStyle name="Comma 3 4 2 2 6 9" xfId="5377" xr:uid="{D01AB0D1-72D6-4DD8-A760-17350468F901}"/>
    <cellStyle name="Comma 3 4 2 2 6 9 2" xfId="16935" xr:uid="{A38F4364-8DC5-4BA6-8092-41A6983DD717}"/>
    <cellStyle name="Comma 3 4 2 2 6 9 2 2" xfId="46081" xr:uid="{6F4DA58D-2E9F-42B0-9876-CB7C19C01222}"/>
    <cellStyle name="Comma 3 4 2 2 6 9 2 3" xfId="27439" xr:uid="{B7B0A845-0B30-4528-89F9-0D98A720B585}"/>
    <cellStyle name="Comma 3 4 2 2 6 9 3" xfId="13782" xr:uid="{5760C5DF-D293-468B-BBED-6A1728EDDA28}"/>
    <cellStyle name="Comma 3 4 2 2 6 9 3 2" xfId="32691" xr:uid="{A5CC0081-52AF-414A-9C25-374D9CEF2BBE}"/>
    <cellStyle name="Comma 3 4 2 2 6 9 4" xfId="22187" xr:uid="{F9D268D0-91AF-462D-80A6-FD1C87E25616}"/>
    <cellStyle name="Comma 3 4 2 2 7" xfId="149" xr:uid="{00000000-0005-0000-0000-000015020000}"/>
    <cellStyle name="Comma 3 4 2 2 7 10" xfId="8029" xr:uid="{B53C44C8-88CC-46B6-974A-78D1F4CE7708}"/>
    <cellStyle name="Comma 3 4 2 2 7 10 2" xfId="48994" xr:uid="{10228774-C4BB-4238-A92E-7C24881AEAA9}"/>
    <cellStyle name="Comma 3 4 2 2 7 10 3" xfId="35604" xr:uid="{0EE4C119-083A-43BF-8B17-3457F0BF7399}"/>
    <cellStyle name="Comma 3 4 2 2 7 11" xfId="10655" xr:uid="{1ED4C3B4-190B-4E0F-9171-2052E814D8B5}"/>
    <cellStyle name="Comma 3 4 2 2 7 11 2" xfId="51620" xr:uid="{A2B4F5BD-3B0F-4BDD-A6CE-7BE39AFCBD7D}"/>
    <cellStyle name="Comma 3 4 2 2 7 11 3" xfId="38230" xr:uid="{4905A1EC-3904-46B6-A6AC-AE027E71A231}"/>
    <cellStyle name="Comma 3 4 2 2 7 12" xfId="13280" xr:uid="{E8BD15BF-0C1D-41DB-AF67-56CF5031C4AA}"/>
    <cellStyle name="Comma 3 4 2 2 7 12 2" xfId="54245" xr:uid="{D7CEC7F8-1469-4DDF-B2FD-1C9D758DE42D}"/>
    <cellStyle name="Comma 3 4 2 2 7 12 3" xfId="40855" xr:uid="{A72C54BC-5128-40C3-848C-D39503197E3B}"/>
    <cellStyle name="Comma 3 4 2 2 7 13" xfId="43481" xr:uid="{993DC46A-1F5C-4106-AC1A-E87671A20D8D}"/>
    <cellStyle name="Comma 3 4 2 2 7 14" xfId="56871" xr:uid="{4DF79494-65E1-420F-9A9A-298C6FCA3CC7}"/>
    <cellStyle name="Comma 3 4 2 2 7 15" xfId="59498" xr:uid="{C0C29EFB-086B-444B-972C-3DFBB6433548}"/>
    <cellStyle name="Comma 3 4 2 2 7 16" xfId="30091" xr:uid="{0EA2028A-9E62-4399-B587-EB59A0D15FA5}"/>
    <cellStyle name="Comma 3 4 2 2 7 17" xfId="19587" xr:uid="{8C53915A-B811-4371-AFF1-F98F64C959B2}"/>
    <cellStyle name="Comma 3 4 2 2 7 2" xfId="410" xr:uid="{00000000-0005-0000-0000-000016020000}"/>
    <cellStyle name="Comma 3 4 2 2 7 2 10" xfId="30351" xr:uid="{45D94707-D081-4448-81F1-DA5D148FEC91}"/>
    <cellStyle name="Comma 3 4 2 2 7 2 11" xfId="19847" xr:uid="{E51B65A9-A710-4FF3-ADAC-BF378D890C31}"/>
    <cellStyle name="Comma 3 4 2 2 7 2 2" xfId="1733" xr:uid="{BD646A08-F901-4B36-83A8-AC5CCB049B1F}"/>
    <cellStyle name="Comma 3 4 2 2 7 2 2 10" xfId="21169" xr:uid="{C709F236-CF6C-4F30-805D-608F420F4DC6}"/>
    <cellStyle name="Comma 3 4 2 2 7 2 2 2" xfId="6985" xr:uid="{633C89DB-C7EF-4D47-944D-CEFA65E8A2AD}"/>
    <cellStyle name="Comma 3 4 2 2 7 2 2 2 2" xfId="18543" xr:uid="{7BDCC2EA-ED2C-40FA-BFB2-1150FFF55A80}"/>
    <cellStyle name="Comma 3 4 2 2 7 2 2 2 2 2" xfId="47950" xr:uid="{7A228333-C2E6-4626-A0B8-A119C0190D52}"/>
    <cellStyle name="Comma 3 4 2 2 7 2 2 2 2 3" xfId="29047" xr:uid="{636147D9-2AE6-4BAA-B583-DB7CF995671A}"/>
    <cellStyle name="Comma 3 4 2 2 7 2 2 2 3" xfId="34560" xr:uid="{4C36D436-C319-4666-AE41-49843E3206B5}"/>
    <cellStyle name="Comma 3 4 2 2 7 2 2 2 4" xfId="23795" xr:uid="{E5A61072-FAFA-4395-A2C2-C950711D5B4D}"/>
    <cellStyle name="Comma 3 4 2 2 7 2 2 3" xfId="4360" xr:uid="{327C1932-88D4-41EB-AF46-26C2C93154D5}"/>
    <cellStyle name="Comma 3 4 2 2 7 2 2 3 2" xfId="50576" xr:uid="{C15CA85B-9E98-4F70-8B75-5C6C75BAEF78}"/>
    <cellStyle name="Comma 3 4 2 2 7 2 2 3 3" xfId="37186" xr:uid="{BB8AB5F6-CB95-4884-9CDC-7B01E990DFF6}"/>
    <cellStyle name="Comma 3 4 2 2 7 2 2 3 4" xfId="26421" xr:uid="{B07ED040-37B5-4E7B-98F7-60B9BF345898}"/>
    <cellStyle name="Comma 3 4 2 2 7 2 2 4" xfId="9611" xr:uid="{866A02E0-9002-4410-95A2-E3F371D2C989}"/>
    <cellStyle name="Comma 3 4 2 2 7 2 2 4 2" xfId="53202" xr:uid="{D1602303-1C4C-47B3-B2F3-09C86C7C05A6}"/>
    <cellStyle name="Comma 3 4 2 2 7 2 2 4 3" xfId="39812" xr:uid="{DE31F28B-C65A-4A25-9390-EFB095C1BD08}"/>
    <cellStyle name="Comma 3 4 2 2 7 2 2 5" xfId="12237" xr:uid="{975F203F-9196-42E3-AA73-79E1D0A15706}"/>
    <cellStyle name="Comma 3 4 2 2 7 2 2 5 2" xfId="55827" xr:uid="{F8FA89EF-8AE0-4061-BFE4-01DEE1CCA544}"/>
    <cellStyle name="Comma 3 4 2 2 7 2 2 5 3" xfId="42437" xr:uid="{197E2397-BA2B-4C8D-B2DB-5897A694A1B2}"/>
    <cellStyle name="Comma 3 4 2 2 7 2 2 6" xfId="15390" xr:uid="{792CC536-1511-4415-A8FF-1CB72A0A9C18}"/>
    <cellStyle name="Comma 3 4 2 2 7 2 2 6 2" xfId="45063" xr:uid="{87CDE38F-C80F-46CA-A91B-9F6A5240DDD7}"/>
    <cellStyle name="Comma 3 4 2 2 7 2 2 7" xfId="58453" xr:uid="{1746174A-BDB6-4C57-BE8D-98873FCD8AD7}"/>
    <cellStyle name="Comma 3 4 2 2 7 2 2 8" xfId="61080" xr:uid="{F2AC1139-54CE-4010-90EB-FFC2114E03CC}"/>
    <cellStyle name="Comma 3 4 2 2 7 2 2 9" xfId="31673" xr:uid="{2C77C262-EBC9-4956-A033-5AA257B9B545}"/>
    <cellStyle name="Comma 3 4 2 2 7 2 3" xfId="5663" xr:uid="{FF5616D6-F38F-42CB-8178-AC3630118D4D}"/>
    <cellStyle name="Comma 3 4 2 2 7 2 3 2" xfId="17221" xr:uid="{6D46E51B-E3CC-475D-AAE2-B3F57C0DFC49}"/>
    <cellStyle name="Comma 3 4 2 2 7 2 3 2 2" xfId="46628" xr:uid="{687CD52C-C456-483A-995F-10E5C0A1135B}"/>
    <cellStyle name="Comma 3 4 2 2 7 2 3 2 3" xfId="27725" xr:uid="{E3A1A9DC-FE8E-4F45-B149-398A9B7505FD}"/>
    <cellStyle name="Comma 3 4 2 2 7 2 3 3" xfId="14068" xr:uid="{43822370-8EDA-4755-A758-E7BA1645C2F3}"/>
    <cellStyle name="Comma 3 4 2 2 7 2 3 3 2" xfId="33238" xr:uid="{290BE7D9-BB0E-4164-B141-02951D11CC31}"/>
    <cellStyle name="Comma 3 4 2 2 7 2 3 4" xfId="22473" xr:uid="{B26B0A82-3799-4FE1-A03B-C644CCB58EAF}"/>
    <cellStyle name="Comma 3 4 2 2 7 2 4" xfId="3038" xr:uid="{C0785786-A4BC-4E12-95F4-3970C009DB8D}"/>
    <cellStyle name="Comma 3 4 2 2 7 2 4 2" xfId="16693" xr:uid="{190D08D3-7547-4F3C-BB07-6D0CC8741D6D}"/>
    <cellStyle name="Comma 3 4 2 2 7 2 4 2 2" xfId="49254" xr:uid="{1A204A4F-FB9D-4F64-8FD5-77C142894CDA}"/>
    <cellStyle name="Comma 3 4 2 2 7 2 4 3" xfId="35864" xr:uid="{EB7894A6-7907-4E50-8D6E-1A6AE6E5FFF3}"/>
    <cellStyle name="Comma 3 4 2 2 7 2 4 4" xfId="25099" xr:uid="{1829EDC2-0D50-4BFC-A718-D923CA7EF713}"/>
    <cellStyle name="Comma 3 4 2 2 7 2 5" xfId="8289" xr:uid="{B2040568-10A6-4E57-92D5-43903D46A9C7}"/>
    <cellStyle name="Comma 3 4 2 2 7 2 5 2" xfId="51880" xr:uid="{F83C1296-C220-4C12-B948-ECD555DD407C}"/>
    <cellStyle name="Comma 3 4 2 2 7 2 5 3" xfId="38490" xr:uid="{90A82848-4B3F-4C62-8262-C74CA6FBA2E1}"/>
    <cellStyle name="Comma 3 4 2 2 7 2 6" xfId="10915" xr:uid="{C40E34FA-D467-470D-A7AB-BA72466EBABA}"/>
    <cellStyle name="Comma 3 4 2 2 7 2 6 2" xfId="54505" xr:uid="{3024DF74-4EAF-4C35-9B8F-EFB0F21ED9B0}"/>
    <cellStyle name="Comma 3 4 2 2 7 2 6 3" xfId="41115" xr:uid="{7BB65EFC-1F9E-4B94-8631-3E79047BA5EC}"/>
    <cellStyle name="Comma 3 4 2 2 7 2 7" xfId="13540" xr:uid="{EAF42683-3BFB-439A-BEBD-56F2D3DE77CF}"/>
    <cellStyle name="Comma 3 4 2 2 7 2 7 2" xfId="43741" xr:uid="{DBFE46E7-B0FF-4D67-809E-D89B0D1E62D6}"/>
    <cellStyle name="Comma 3 4 2 2 7 2 8" xfId="57131" xr:uid="{E95A0EEE-B450-4F40-8B61-96B472F94E54}"/>
    <cellStyle name="Comma 3 4 2 2 7 2 9" xfId="59758" xr:uid="{E6E7F834-7293-49D3-8506-DF713F2477B3}"/>
    <cellStyle name="Comma 3 4 2 2 7 3" xfId="670" xr:uid="{00000000-0005-0000-0000-000017020000}"/>
    <cellStyle name="Comma 3 4 2 2 7 3 10" xfId="30611" xr:uid="{40C19C46-4749-42B3-B8A9-594F9FA5D462}"/>
    <cellStyle name="Comma 3 4 2 2 7 3 11" xfId="20107" xr:uid="{3599FF09-898D-4EC6-8892-5956BB95618B}"/>
    <cellStyle name="Comma 3 4 2 2 7 3 2" xfId="1993" xr:uid="{830E2610-FE5A-407E-AECC-8D63879A7264}"/>
    <cellStyle name="Comma 3 4 2 2 7 3 2 10" xfId="21429" xr:uid="{17E30523-DE83-465F-B2B7-BE3ED024227F}"/>
    <cellStyle name="Comma 3 4 2 2 7 3 2 2" xfId="7245" xr:uid="{3FC628D3-92F9-4EEF-822A-236BBB8B0A67}"/>
    <cellStyle name="Comma 3 4 2 2 7 3 2 2 2" xfId="18803" xr:uid="{283ACB35-92AD-440B-A4AD-2166C318DA9E}"/>
    <cellStyle name="Comma 3 4 2 2 7 3 2 2 2 2" xfId="48210" xr:uid="{CD1B1335-AC7C-45D2-B92C-DF0F902C1F85}"/>
    <cellStyle name="Comma 3 4 2 2 7 3 2 2 2 3" xfId="29307" xr:uid="{8CF808EA-C803-4866-82E2-809339271FCF}"/>
    <cellStyle name="Comma 3 4 2 2 7 3 2 2 3" xfId="34820" xr:uid="{4FFC2BA4-63EB-4310-94AE-4B7589243B76}"/>
    <cellStyle name="Comma 3 4 2 2 7 3 2 2 4" xfId="24055" xr:uid="{6135E02B-A156-470D-A276-5E286001F347}"/>
    <cellStyle name="Comma 3 4 2 2 7 3 2 3" xfId="4620" xr:uid="{D797EA4B-A4EE-48DD-BFA0-ED68858DAF05}"/>
    <cellStyle name="Comma 3 4 2 2 7 3 2 3 2" xfId="50836" xr:uid="{2639AAF1-E209-4C8B-A87A-CA35A0B9942E}"/>
    <cellStyle name="Comma 3 4 2 2 7 3 2 3 3" xfId="37446" xr:uid="{343D4426-EEED-44D3-AB58-EBE4AA0E60BA}"/>
    <cellStyle name="Comma 3 4 2 2 7 3 2 3 4" xfId="26681" xr:uid="{B6A2A019-EB98-4B17-9C2A-D400646AEC42}"/>
    <cellStyle name="Comma 3 4 2 2 7 3 2 4" xfId="9871" xr:uid="{96273A76-929E-4C89-8178-3F44443CEE44}"/>
    <cellStyle name="Comma 3 4 2 2 7 3 2 4 2" xfId="53462" xr:uid="{CE497D1A-3627-4A70-BD05-FEFE429E8A83}"/>
    <cellStyle name="Comma 3 4 2 2 7 3 2 4 3" xfId="40072" xr:uid="{2000D880-FE24-4830-8D4F-86F987E2810D}"/>
    <cellStyle name="Comma 3 4 2 2 7 3 2 5" xfId="12497" xr:uid="{2E9894E3-C9B8-4DF7-9D5B-8676F66F5FA6}"/>
    <cellStyle name="Comma 3 4 2 2 7 3 2 5 2" xfId="56087" xr:uid="{1F222C94-AD1F-4DF0-8BCE-FAD5ED03DAAC}"/>
    <cellStyle name="Comma 3 4 2 2 7 3 2 5 3" xfId="42697" xr:uid="{055969C1-3CE6-49E6-A139-D66E21770279}"/>
    <cellStyle name="Comma 3 4 2 2 7 3 2 6" xfId="15650" xr:uid="{81FC94C9-B184-4D1C-BBAD-C4DD1B291E27}"/>
    <cellStyle name="Comma 3 4 2 2 7 3 2 6 2" xfId="45323" xr:uid="{48677325-EB60-47AB-920A-6F3C300D22CE}"/>
    <cellStyle name="Comma 3 4 2 2 7 3 2 7" xfId="58713" xr:uid="{AE628924-1963-4190-B0D4-598D9A589F03}"/>
    <cellStyle name="Comma 3 4 2 2 7 3 2 8" xfId="61340" xr:uid="{7EA57E12-37D5-4066-9B93-6806BE644F10}"/>
    <cellStyle name="Comma 3 4 2 2 7 3 2 9" xfId="31933" xr:uid="{A2C431B7-3E98-4008-BED5-29675A3087D8}"/>
    <cellStyle name="Comma 3 4 2 2 7 3 3" xfId="5923" xr:uid="{61570C29-8C0B-4BA1-A7D6-C86B401FC05E}"/>
    <cellStyle name="Comma 3 4 2 2 7 3 3 2" xfId="17481" xr:uid="{29E2186B-298A-4CF3-9BCF-74DC4218976A}"/>
    <cellStyle name="Comma 3 4 2 2 7 3 3 2 2" xfId="46888" xr:uid="{3CD7EF37-73B0-41FD-AD7D-103515EF2690}"/>
    <cellStyle name="Comma 3 4 2 2 7 3 3 2 3" xfId="27985" xr:uid="{5394F0A1-F73E-477F-8362-EC52318FDD8A}"/>
    <cellStyle name="Comma 3 4 2 2 7 3 3 3" xfId="33498" xr:uid="{3D335D4D-A5CA-48AB-AF53-DDE366D641F5}"/>
    <cellStyle name="Comma 3 4 2 2 7 3 3 4" xfId="22733" xr:uid="{7B605DED-4E57-4060-8356-3231F1B74A61}"/>
    <cellStyle name="Comma 3 4 2 2 7 3 4" xfId="3298" xr:uid="{58AD166E-4A8D-45B8-93A4-880CA5C8B768}"/>
    <cellStyle name="Comma 3 4 2 2 7 3 4 2" xfId="49514" xr:uid="{FBF7D937-DAF6-4527-BF5F-2F3F94081021}"/>
    <cellStyle name="Comma 3 4 2 2 7 3 4 3" xfId="36124" xr:uid="{E431E2D8-C478-48E0-BDA2-F60F56FF8DB8}"/>
    <cellStyle name="Comma 3 4 2 2 7 3 4 4" xfId="25359" xr:uid="{B1C0F263-8FB0-40B3-9935-B48A067D8929}"/>
    <cellStyle name="Comma 3 4 2 2 7 3 5" xfId="8549" xr:uid="{182CFC59-6542-4DDA-9158-93159DB5DF4F}"/>
    <cellStyle name="Comma 3 4 2 2 7 3 5 2" xfId="52140" xr:uid="{CA170FC7-37C7-4078-9C5E-CA3F27A9DCDD}"/>
    <cellStyle name="Comma 3 4 2 2 7 3 5 3" xfId="38750" xr:uid="{69F7B49E-9502-4D7B-8C0F-5BB3C4207291}"/>
    <cellStyle name="Comma 3 4 2 2 7 3 6" xfId="11175" xr:uid="{6BA790A6-31FD-4C42-BAD6-FAC47C01BA1A}"/>
    <cellStyle name="Comma 3 4 2 2 7 3 6 2" xfId="54765" xr:uid="{EEFC61A2-A9EB-47CF-AA7D-8DD394516A18}"/>
    <cellStyle name="Comma 3 4 2 2 7 3 6 3" xfId="41375" xr:uid="{C821094F-8984-4DC8-A62D-CFC24FC53C75}"/>
    <cellStyle name="Comma 3 4 2 2 7 3 7" xfId="14328" xr:uid="{B4E60F83-FD54-40D7-B5E4-9B82BB7DAA85}"/>
    <cellStyle name="Comma 3 4 2 2 7 3 7 2" xfId="44001" xr:uid="{17F96F13-0CD8-4848-961A-B9E4AA6EB23E}"/>
    <cellStyle name="Comma 3 4 2 2 7 3 8" xfId="57391" xr:uid="{3D403797-961C-4615-89ED-C8B9FC9DAE72}"/>
    <cellStyle name="Comma 3 4 2 2 7 3 9" xfId="60018" xr:uid="{76D0091E-C024-425F-A8FC-6B87DF91CEDB}"/>
    <cellStyle name="Comma 3 4 2 2 7 4" xfId="930" xr:uid="{00000000-0005-0000-0000-000018020000}"/>
    <cellStyle name="Comma 3 4 2 2 7 4 10" xfId="30871" xr:uid="{90207C14-DD3E-47CA-8727-4AB7B52650B8}"/>
    <cellStyle name="Comma 3 4 2 2 7 4 11" xfId="20367" xr:uid="{46E1C8EF-EA30-42FD-AD7B-6FF0956958FC}"/>
    <cellStyle name="Comma 3 4 2 2 7 4 2" xfId="2253" xr:uid="{8730B411-013A-488A-9477-9169B8C733E7}"/>
    <cellStyle name="Comma 3 4 2 2 7 4 2 10" xfId="21689" xr:uid="{AA5CBF36-3937-4435-868A-2373000B3B28}"/>
    <cellStyle name="Comma 3 4 2 2 7 4 2 2" xfId="7505" xr:uid="{91DCA820-BD46-4D55-B3CA-F7D9A759A303}"/>
    <cellStyle name="Comma 3 4 2 2 7 4 2 2 2" xfId="19063" xr:uid="{06C7F3C4-D8A0-478C-8108-8F0ADD594D02}"/>
    <cellStyle name="Comma 3 4 2 2 7 4 2 2 2 2" xfId="48470" xr:uid="{EB7D438B-A7B6-4D78-822C-D3CAC0C0713E}"/>
    <cellStyle name="Comma 3 4 2 2 7 4 2 2 2 3" xfId="29567" xr:uid="{B914EA10-CF8D-4E25-89F3-5E4BE5A2317A}"/>
    <cellStyle name="Comma 3 4 2 2 7 4 2 2 3" xfId="35080" xr:uid="{B4619FD4-071B-4E7E-9A49-AD7357852F7B}"/>
    <cellStyle name="Comma 3 4 2 2 7 4 2 2 4" xfId="24315" xr:uid="{F001C909-1EBE-40A3-A91B-20F33FB7C306}"/>
    <cellStyle name="Comma 3 4 2 2 7 4 2 3" xfId="4880" xr:uid="{655C3083-4D99-4F62-9323-1ED32963DA85}"/>
    <cellStyle name="Comma 3 4 2 2 7 4 2 3 2" xfId="51096" xr:uid="{476B292C-6E26-4856-8691-D212CC1BB932}"/>
    <cellStyle name="Comma 3 4 2 2 7 4 2 3 3" xfId="37706" xr:uid="{CE1DE7B1-9162-439E-A870-A096E474E2D4}"/>
    <cellStyle name="Comma 3 4 2 2 7 4 2 3 4" xfId="26941" xr:uid="{78A64D1D-DF3F-4DF7-AF7E-F53BC741D0D8}"/>
    <cellStyle name="Comma 3 4 2 2 7 4 2 4" xfId="10131" xr:uid="{8B1CA6D7-89B4-49EF-84B3-90680F261390}"/>
    <cellStyle name="Comma 3 4 2 2 7 4 2 4 2" xfId="53722" xr:uid="{C6CB093D-DA2D-458E-850B-0BD804F19F71}"/>
    <cellStyle name="Comma 3 4 2 2 7 4 2 4 3" xfId="40332" xr:uid="{C7474272-DA0C-4635-BE0A-74BB2AC9FFF5}"/>
    <cellStyle name="Comma 3 4 2 2 7 4 2 5" xfId="12757" xr:uid="{C8B86B7E-383A-435B-9496-CA1E5FAA00A7}"/>
    <cellStyle name="Comma 3 4 2 2 7 4 2 5 2" xfId="56347" xr:uid="{4329D700-927F-4089-A096-81782047E387}"/>
    <cellStyle name="Comma 3 4 2 2 7 4 2 5 3" xfId="42957" xr:uid="{1832284C-4F3C-495C-8FE5-9DD54485E344}"/>
    <cellStyle name="Comma 3 4 2 2 7 4 2 6" xfId="15910" xr:uid="{B7B6A56F-520A-424D-AAA2-9FA274DB6FDF}"/>
    <cellStyle name="Comma 3 4 2 2 7 4 2 6 2" xfId="45583" xr:uid="{5BDC9D0F-0C58-430E-B0A4-30C8C4CD9178}"/>
    <cellStyle name="Comma 3 4 2 2 7 4 2 7" xfId="58973" xr:uid="{702ABCCB-46A8-4C44-A716-20EC2667EA38}"/>
    <cellStyle name="Comma 3 4 2 2 7 4 2 8" xfId="61600" xr:uid="{428808A7-F243-471B-A5D4-30EC8C4A904B}"/>
    <cellStyle name="Comma 3 4 2 2 7 4 2 9" xfId="32193" xr:uid="{0065F04C-269E-4505-9A26-91B867883C82}"/>
    <cellStyle name="Comma 3 4 2 2 7 4 3" xfId="6183" xr:uid="{E27C259C-237C-475A-AEBF-BA9CE885053D}"/>
    <cellStyle name="Comma 3 4 2 2 7 4 3 2" xfId="17741" xr:uid="{102E0A07-9935-49CC-837F-65C9E393577B}"/>
    <cellStyle name="Comma 3 4 2 2 7 4 3 2 2" xfId="47148" xr:uid="{18691E68-D394-4E41-BED9-596CD04A55B0}"/>
    <cellStyle name="Comma 3 4 2 2 7 4 3 2 3" xfId="28245" xr:uid="{FAC31879-DD90-4812-9231-20F3B1025046}"/>
    <cellStyle name="Comma 3 4 2 2 7 4 3 3" xfId="33758" xr:uid="{07354B31-41BA-4761-8B68-ADD5DFF16DED}"/>
    <cellStyle name="Comma 3 4 2 2 7 4 3 4" xfId="22993" xr:uid="{0B6FDDC4-9F13-4E7E-8D4E-7003DE0DAC16}"/>
    <cellStyle name="Comma 3 4 2 2 7 4 4" xfId="3558" xr:uid="{C95732FE-79F5-4D4E-BA47-866237F45471}"/>
    <cellStyle name="Comma 3 4 2 2 7 4 4 2" xfId="49774" xr:uid="{15737ABF-F7F8-4B79-8BA5-A38CAB266FE9}"/>
    <cellStyle name="Comma 3 4 2 2 7 4 4 3" xfId="36384" xr:uid="{C1D407CB-839F-4D2F-AFE2-AAA4B0C326D1}"/>
    <cellStyle name="Comma 3 4 2 2 7 4 4 4" xfId="25619" xr:uid="{60DFC742-9BF2-4EA8-B639-C194FDC43D34}"/>
    <cellStyle name="Comma 3 4 2 2 7 4 5" xfId="8809" xr:uid="{092748A9-DA5F-45CC-AEA6-508177C84D86}"/>
    <cellStyle name="Comma 3 4 2 2 7 4 5 2" xfId="52400" xr:uid="{5E9CC549-AB57-4354-B521-068EA6B0988F}"/>
    <cellStyle name="Comma 3 4 2 2 7 4 5 3" xfId="39010" xr:uid="{2356CF8D-5D59-4884-BA2A-4A795F9A2CAE}"/>
    <cellStyle name="Comma 3 4 2 2 7 4 6" xfId="11435" xr:uid="{60373945-D2B7-421D-82D8-91AEBF2B855B}"/>
    <cellStyle name="Comma 3 4 2 2 7 4 6 2" xfId="55025" xr:uid="{1352DB2E-9B4B-4C24-B2F1-E42D3B1A08EA}"/>
    <cellStyle name="Comma 3 4 2 2 7 4 6 3" xfId="41635" xr:uid="{5FF7A712-5F18-4D78-AED9-EDBD88D49856}"/>
    <cellStyle name="Comma 3 4 2 2 7 4 7" xfId="14588" xr:uid="{28661EE3-734A-4B64-95CF-B5C51DD0E65D}"/>
    <cellStyle name="Comma 3 4 2 2 7 4 7 2" xfId="44261" xr:uid="{758B144E-C2FA-4179-B35B-E15936CA8181}"/>
    <cellStyle name="Comma 3 4 2 2 7 4 8" xfId="57651" xr:uid="{554A2329-95D4-40DB-BFB5-CDF0FEF62B52}"/>
    <cellStyle name="Comma 3 4 2 2 7 4 9" xfId="60278" xr:uid="{00FE22BA-034B-4CD6-AF18-444B9FAFE6D6}"/>
    <cellStyle name="Comma 3 4 2 2 7 5" xfId="1210" xr:uid="{9EC46026-B3D4-423C-8A1F-E2206EE170A2}"/>
    <cellStyle name="Comma 3 4 2 2 7 5 10" xfId="20647" xr:uid="{3298F787-5E83-4538-ABCC-2EF67C76C963}"/>
    <cellStyle name="Comma 3 4 2 2 7 5 2" xfId="6463" xr:uid="{A584FF37-8545-4304-8BC7-23800BBD01DE}"/>
    <cellStyle name="Comma 3 4 2 2 7 5 2 2" xfId="18021" xr:uid="{D96EB7C6-9D2E-4003-93F0-13A5E6D68465}"/>
    <cellStyle name="Comma 3 4 2 2 7 5 2 2 2" xfId="47428" xr:uid="{A0F6889A-12C4-4EA5-8625-F9668E63230F}"/>
    <cellStyle name="Comma 3 4 2 2 7 5 2 2 3" xfId="28525" xr:uid="{49D071DE-06BD-4B1B-8F6C-788DCEFFEE8D}"/>
    <cellStyle name="Comma 3 4 2 2 7 5 2 3" xfId="34038" xr:uid="{45F92A26-C5AF-4F60-8D6C-BB23D98773AD}"/>
    <cellStyle name="Comma 3 4 2 2 7 5 2 4" xfId="23273" xr:uid="{A5254031-1204-4C4B-93B9-D1884CE6C42B}"/>
    <cellStyle name="Comma 3 4 2 2 7 5 3" xfId="3838" xr:uid="{49F8546F-C544-4DF6-8591-7984D712A3AE}"/>
    <cellStyle name="Comma 3 4 2 2 7 5 3 2" xfId="50054" xr:uid="{E68C5728-860E-4AC1-AB23-897C59607676}"/>
    <cellStyle name="Comma 3 4 2 2 7 5 3 3" xfId="36664" xr:uid="{A655E3A5-D4BE-4355-861D-AD16FC4F0B53}"/>
    <cellStyle name="Comma 3 4 2 2 7 5 3 4" xfId="25899" xr:uid="{F491702A-4D55-445A-B381-52B23B8EB7C2}"/>
    <cellStyle name="Comma 3 4 2 2 7 5 4" xfId="9089" xr:uid="{6C527E3C-E39E-4B6E-B760-4CDABA025169}"/>
    <cellStyle name="Comma 3 4 2 2 7 5 4 2" xfId="52680" xr:uid="{02CDC218-28F4-4A86-B1C4-772704BFF893}"/>
    <cellStyle name="Comma 3 4 2 2 7 5 4 3" xfId="39290" xr:uid="{98CA07A2-4598-4C03-A6FB-610B788CC736}"/>
    <cellStyle name="Comma 3 4 2 2 7 5 5" xfId="11715" xr:uid="{BACA6446-DEA3-4FE8-83C7-E6FA9572853D}"/>
    <cellStyle name="Comma 3 4 2 2 7 5 5 2" xfId="55305" xr:uid="{F6BB567B-19B8-4DA3-886E-182339247D7C}"/>
    <cellStyle name="Comma 3 4 2 2 7 5 5 3" xfId="41915" xr:uid="{31E9CA66-160A-4C19-A3FB-A056633A2674}"/>
    <cellStyle name="Comma 3 4 2 2 7 5 6" xfId="14868" xr:uid="{4F63A2FE-11F7-4A97-8ACB-E14E9EF4329C}"/>
    <cellStyle name="Comma 3 4 2 2 7 5 6 2" xfId="44541" xr:uid="{11556674-B733-4F77-8133-65F928BE4ECB}"/>
    <cellStyle name="Comma 3 4 2 2 7 5 7" xfId="57931" xr:uid="{7CFD8810-A99D-4902-BB13-4D3C339F856B}"/>
    <cellStyle name="Comma 3 4 2 2 7 5 8" xfId="60558" xr:uid="{D84C49D9-C068-43E2-87A7-A7A68903B720}"/>
    <cellStyle name="Comma 3 4 2 2 7 5 9" xfId="31151" xr:uid="{E848F173-B363-401C-9A53-177C65988350}"/>
    <cellStyle name="Comma 3 4 2 2 7 6" xfId="1473" xr:uid="{DA69EBC7-3A9C-4C2C-B082-1659C3CB2967}"/>
    <cellStyle name="Comma 3 4 2 2 7 6 10" xfId="20909" xr:uid="{407103BB-A3EC-457B-8D6E-96969AF85231}"/>
    <cellStyle name="Comma 3 4 2 2 7 6 2" xfId="6725" xr:uid="{01CE0E05-46A5-4E4C-BCA0-35FA0796DCB0}"/>
    <cellStyle name="Comma 3 4 2 2 7 6 2 2" xfId="18283" xr:uid="{1B58277D-B781-4DA9-8C7D-63290C0AEF2D}"/>
    <cellStyle name="Comma 3 4 2 2 7 6 2 2 2" xfId="47690" xr:uid="{D03CC445-A74B-4A68-9C4E-A4DC5E265CA0}"/>
    <cellStyle name="Comma 3 4 2 2 7 6 2 2 3" xfId="28787" xr:uid="{3AACF6CD-3696-490A-8064-1320A777FE3B}"/>
    <cellStyle name="Comma 3 4 2 2 7 6 2 3" xfId="34300" xr:uid="{66C011DC-0DA1-46CA-8E56-04552CFCD0C7}"/>
    <cellStyle name="Comma 3 4 2 2 7 6 2 4" xfId="23535" xr:uid="{DEB8E83A-97DE-466D-805B-15D79EC0FAC7}"/>
    <cellStyle name="Comma 3 4 2 2 7 6 3" xfId="4100" xr:uid="{5EC47E03-B78E-44EA-A30D-C3522C09EF4C}"/>
    <cellStyle name="Comma 3 4 2 2 7 6 3 2" xfId="50316" xr:uid="{30913A23-526E-491B-9121-78AC72102152}"/>
    <cellStyle name="Comma 3 4 2 2 7 6 3 3" xfId="36926" xr:uid="{AF896FFB-5863-4092-A9BD-FDE055F0E049}"/>
    <cellStyle name="Comma 3 4 2 2 7 6 3 4" xfId="26161" xr:uid="{C9384AEC-65A9-40DB-A954-E83CFE50D890}"/>
    <cellStyle name="Comma 3 4 2 2 7 6 4" xfId="9351" xr:uid="{689BE5AD-CF78-4C26-91FE-D3AA14AC6454}"/>
    <cellStyle name="Comma 3 4 2 2 7 6 4 2" xfId="52942" xr:uid="{F0370899-48D9-4AE7-87BB-7EFB5132C2E4}"/>
    <cellStyle name="Comma 3 4 2 2 7 6 4 3" xfId="39552" xr:uid="{76DFAABB-1714-46CD-B42A-766F48EBD2C3}"/>
    <cellStyle name="Comma 3 4 2 2 7 6 5" xfId="11977" xr:uid="{C1B81A3A-24E9-4E9C-A307-504FF0D948DF}"/>
    <cellStyle name="Comma 3 4 2 2 7 6 5 2" xfId="55567" xr:uid="{328DA4D3-1FAD-41D1-B3A7-F550540C2A2C}"/>
    <cellStyle name="Comma 3 4 2 2 7 6 5 3" xfId="42177" xr:uid="{4E1A0CEE-14C6-40CE-B5DE-7F105A980777}"/>
    <cellStyle name="Comma 3 4 2 2 7 6 6" xfId="15130" xr:uid="{BF1691EF-73F3-4B85-B3DE-A38338CCEF62}"/>
    <cellStyle name="Comma 3 4 2 2 7 6 6 2" xfId="44803" xr:uid="{26B0F883-38D7-4F13-BF7A-AD5FDD67517F}"/>
    <cellStyle name="Comma 3 4 2 2 7 6 7" xfId="58193" xr:uid="{3580F8D6-3B06-4888-B85E-821EF2C8105E}"/>
    <cellStyle name="Comma 3 4 2 2 7 6 8" xfId="60820" xr:uid="{53BAC4C8-2970-4044-9CAA-46E9519C3C17}"/>
    <cellStyle name="Comma 3 4 2 2 7 6 9" xfId="31413" xr:uid="{6C7A7D99-2D85-4726-98E6-448C280840C2}"/>
    <cellStyle name="Comma 3 4 2 2 7 7" xfId="2516" xr:uid="{6D6B0420-0DA7-4702-A0AF-0AEC00871B64}"/>
    <cellStyle name="Comma 3 4 2 2 7 7 10" xfId="21951" xr:uid="{F6B532DD-BCE7-460D-9EE3-39F86141A19E}"/>
    <cellStyle name="Comma 3 4 2 2 7 7 2" xfId="7767" xr:uid="{41A54100-86AD-4823-9116-CB2464FAE98D}"/>
    <cellStyle name="Comma 3 4 2 2 7 7 2 2" xfId="19325" xr:uid="{6D22C60D-5FAA-4E5A-88EB-434BB595BF3E}"/>
    <cellStyle name="Comma 3 4 2 2 7 7 2 2 2" xfId="48732" xr:uid="{07D36AA6-25C1-42C2-AE76-1D8B10E676E6}"/>
    <cellStyle name="Comma 3 4 2 2 7 7 2 2 3" xfId="29829" xr:uid="{1E657BB2-02AB-40FC-BE50-61D5BADB2525}"/>
    <cellStyle name="Comma 3 4 2 2 7 7 2 3" xfId="35342" xr:uid="{5E055603-B1BD-44F2-A236-2DFB8248266E}"/>
    <cellStyle name="Comma 3 4 2 2 7 7 2 4" xfId="24577" xr:uid="{93A01409-C54A-4F28-9844-5B03EFDEAED7}"/>
    <cellStyle name="Comma 3 4 2 2 7 7 3" xfId="5142" xr:uid="{41347916-21F1-4652-B847-85ED431D4141}"/>
    <cellStyle name="Comma 3 4 2 2 7 7 3 2" xfId="51358" xr:uid="{EC0640CD-7075-4084-AC7B-68B24D1ECAD6}"/>
    <cellStyle name="Comma 3 4 2 2 7 7 3 3" xfId="37968" xr:uid="{BD33DFE0-B636-413E-82D3-E08263E7D702}"/>
    <cellStyle name="Comma 3 4 2 2 7 7 3 4" xfId="27203" xr:uid="{B7C9BEE1-80FC-48D9-B4B8-1FA33AF90C1D}"/>
    <cellStyle name="Comma 3 4 2 2 7 7 4" xfId="10393" xr:uid="{6365E174-FE2A-4D69-8BE0-B0A391077F0A}"/>
    <cellStyle name="Comma 3 4 2 2 7 7 4 2" xfId="53984" xr:uid="{83293FEB-CD0B-4FBD-A625-35E1BADBD403}"/>
    <cellStyle name="Comma 3 4 2 2 7 7 4 3" xfId="40594" xr:uid="{79B87B0F-1C23-4793-9C74-E59882027335}"/>
    <cellStyle name="Comma 3 4 2 2 7 7 5" xfId="13019" xr:uid="{DB4CA85E-42D6-4520-83C1-8655D9672B82}"/>
    <cellStyle name="Comma 3 4 2 2 7 7 5 2" xfId="56609" xr:uid="{173300EE-A314-4386-A93F-55066E1AE7D1}"/>
    <cellStyle name="Comma 3 4 2 2 7 7 5 3" xfId="43219" xr:uid="{F95D2DD2-4745-4EDA-80A6-44F1FA748CC9}"/>
    <cellStyle name="Comma 3 4 2 2 7 7 6" xfId="16172" xr:uid="{D79DB6FF-F6D9-41B7-BD24-B7BD0B0D10AC}"/>
    <cellStyle name="Comma 3 4 2 2 7 7 6 2" xfId="45845" xr:uid="{24F3593F-8ABF-43D3-B98B-C99E1DABD7F7}"/>
    <cellStyle name="Comma 3 4 2 2 7 7 7" xfId="59235" xr:uid="{84ECF500-E08E-48D1-B191-DFF3097819A3}"/>
    <cellStyle name="Comma 3 4 2 2 7 7 8" xfId="61862" xr:uid="{497799D4-149F-483D-9AF5-7E6BDEFB986F}"/>
    <cellStyle name="Comma 3 4 2 2 7 7 9" xfId="32455" xr:uid="{905C8A3E-B732-4B29-AE95-2025D7DAB180}"/>
    <cellStyle name="Comma 3 4 2 2 7 8" xfId="5403" xr:uid="{F51533F8-E082-4FD8-AE6D-1343F2405ABF}"/>
    <cellStyle name="Comma 3 4 2 2 7 8 2" xfId="16961" xr:uid="{CD2ED22C-7BD9-42AE-BBF1-20A9CC21D041}"/>
    <cellStyle name="Comma 3 4 2 2 7 8 2 2" xfId="46107" xr:uid="{2361C8DB-4199-4ED6-8D59-9CB1608E901B}"/>
    <cellStyle name="Comma 3 4 2 2 7 8 2 3" xfId="27465" xr:uid="{9C25FCD1-227D-4BF9-B0C5-F01CF3C86755}"/>
    <cellStyle name="Comma 3 4 2 2 7 8 3" xfId="13808" xr:uid="{DDECD7F4-B166-4CB0-8EE7-85C500F46F42}"/>
    <cellStyle name="Comma 3 4 2 2 7 8 3 2" xfId="32717" xr:uid="{963E223C-0127-441B-8620-50CE88AB5895}"/>
    <cellStyle name="Comma 3 4 2 2 7 8 4" xfId="22213" xr:uid="{B3F665B7-A835-4FC8-AB72-3B061D10DEA6}"/>
    <cellStyle name="Comma 3 4 2 2 7 9" xfId="2778" xr:uid="{3244191B-A6CD-4582-AF30-08C8FE6B4CFD}"/>
    <cellStyle name="Comma 3 4 2 2 7 9 2" xfId="16433" xr:uid="{90BFC149-5091-41C1-A4F9-7227232BA513}"/>
    <cellStyle name="Comma 3 4 2 2 7 9 2 2" xfId="46368" xr:uid="{E350EBEE-4D58-4C7E-9BFC-A6E6443B37C5}"/>
    <cellStyle name="Comma 3 4 2 2 7 9 3" xfId="32978" xr:uid="{C22C1C3E-70B8-45A0-B8DE-58D53C35DE29}"/>
    <cellStyle name="Comma 3 4 2 2 7 9 4" xfId="24839" xr:uid="{432D4DDB-4747-464B-833B-531AB86E91C2}"/>
    <cellStyle name="Comma 3 4 2 2 8" xfId="181" xr:uid="{00000000-0005-0000-0000-000019020000}"/>
    <cellStyle name="Comma 3 4 2 2 8 10" xfId="8061" xr:uid="{FEEFE806-552A-4B1F-A94E-B695B32610FB}"/>
    <cellStyle name="Comma 3 4 2 2 8 10 2" xfId="49026" xr:uid="{8A4E1F5D-6B1D-4205-9046-3BCAAD396701}"/>
    <cellStyle name="Comma 3 4 2 2 8 10 3" xfId="35636" xr:uid="{0C6C81B4-E4C6-4469-971F-F39DAF88A9AF}"/>
    <cellStyle name="Comma 3 4 2 2 8 11" xfId="10687" xr:uid="{6FC38B41-281D-4BBF-95FB-1BFA7DBCDE41}"/>
    <cellStyle name="Comma 3 4 2 2 8 11 2" xfId="51652" xr:uid="{3E683369-7F06-4C53-9C0F-4C6F396E934B}"/>
    <cellStyle name="Comma 3 4 2 2 8 11 3" xfId="38262" xr:uid="{9D418076-51E1-4E9C-94E0-9EB5D6D45EF3}"/>
    <cellStyle name="Comma 3 4 2 2 8 12" xfId="13312" xr:uid="{3A7926BC-6B0B-46E4-9D2B-703746311551}"/>
    <cellStyle name="Comma 3 4 2 2 8 12 2" xfId="54277" xr:uid="{F4774DBA-DF9E-4ECB-ACD4-3969FC28C4B3}"/>
    <cellStyle name="Comma 3 4 2 2 8 12 3" xfId="40887" xr:uid="{7C7731AB-2C9D-4F63-B36D-7DBE53BA0CC5}"/>
    <cellStyle name="Comma 3 4 2 2 8 13" xfId="43513" xr:uid="{CB28D19D-BEC9-4F40-9E17-11993F934744}"/>
    <cellStyle name="Comma 3 4 2 2 8 14" xfId="56903" xr:uid="{0F1EEC91-394C-4A07-B2A7-BCD894602335}"/>
    <cellStyle name="Comma 3 4 2 2 8 15" xfId="59530" xr:uid="{FBCBBA13-C8F3-4E5D-887D-C5FF2D51C923}"/>
    <cellStyle name="Comma 3 4 2 2 8 16" xfId="30123" xr:uid="{281B26CC-0C1C-4B9E-BA04-4707255DCC95}"/>
    <cellStyle name="Comma 3 4 2 2 8 17" xfId="19619" xr:uid="{C9020F33-6316-46B1-A221-E8EFC7F88F42}"/>
    <cellStyle name="Comma 3 4 2 2 8 2" xfId="442" xr:uid="{00000000-0005-0000-0000-00001A020000}"/>
    <cellStyle name="Comma 3 4 2 2 8 2 10" xfId="30383" xr:uid="{298953C2-9DFB-4628-8C79-5F12874302DE}"/>
    <cellStyle name="Comma 3 4 2 2 8 2 11" xfId="19879" xr:uid="{67E96164-A595-43F6-9FBC-B1FDF9FA8D34}"/>
    <cellStyle name="Comma 3 4 2 2 8 2 2" xfId="1765" xr:uid="{BFC1F401-3FA9-4A3D-9A0D-3C050C51BA18}"/>
    <cellStyle name="Comma 3 4 2 2 8 2 2 10" xfId="21201" xr:uid="{7B989E56-E2AF-495F-8ED0-D4ABA541D2EF}"/>
    <cellStyle name="Comma 3 4 2 2 8 2 2 2" xfId="7017" xr:uid="{E57D07F8-5D4B-4D64-9333-84C9DC90929F}"/>
    <cellStyle name="Comma 3 4 2 2 8 2 2 2 2" xfId="18575" xr:uid="{B60D9C32-6638-491E-B264-80E953333364}"/>
    <cellStyle name="Comma 3 4 2 2 8 2 2 2 2 2" xfId="47982" xr:uid="{B58A600F-04DA-42B2-B96F-2ED91BD16CE9}"/>
    <cellStyle name="Comma 3 4 2 2 8 2 2 2 2 3" xfId="29079" xr:uid="{B423012F-31CC-4D42-A434-6AEE3AF70BB4}"/>
    <cellStyle name="Comma 3 4 2 2 8 2 2 2 3" xfId="34592" xr:uid="{FC36C709-92D9-4E89-9833-6307ED711600}"/>
    <cellStyle name="Comma 3 4 2 2 8 2 2 2 4" xfId="23827" xr:uid="{EA1D5D3A-46B7-4186-B1C4-5AB86B7F17C4}"/>
    <cellStyle name="Comma 3 4 2 2 8 2 2 3" xfId="4392" xr:uid="{FFD34AE1-43A4-44B7-A225-17414AFCE945}"/>
    <cellStyle name="Comma 3 4 2 2 8 2 2 3 2" xfId="50608" xr:uid="{8F812B4B-9B02-4DB9-B54A-A314A14917EA}"/>
    <cellStyle name="Comma 3 4 2 2 8 2 2 3 3" xfId="37218" xr:uid="{E653EE76-E5F4-495D-9702-C9BD9941CA95}"/>
    <cellStyle name="Comma 3 4 2 2 8 2 2 3 4" xfId="26453" xr:uid="{1C9E2B4F-BA2A-493E-8D95-1ACDE2C01093}"/>
    <cellStyle name="Comma 3 4 2 2 8 2 2 4" xfId="9643" xr:uid="{A02B182E-EFB9-42B1-9600-0DB8AE0D8831}"/>
    <cellStyle name="Comma 3 4 2 2 8 2 2 4 2" xfId="53234" xr:uid="{64CAA217-90E6-463F-890B-90A35AAF99BC}"/>
    <cellStyle name="Comma 3 4 2 2 8 2 2 4 3" xfId="39844" xr:uid="{C51B33B1-EC5A-4345-A2B0-16B6C7694D69}"/>
    <cellStyle name="Comma 3 4 2 2 8 2 2 5" xfId="12269" xr:uid="{F7D9347B-1354-4FD1-98EB-1FA9C53849DD}"/>
    <cellStyle name="Comma 3 4 2 2 8 2 2 5 2" xfId="55859" xr:uid="{75829076-CE0E-404D-BC5B-FEFC14F7ADBF}"/>
    <cellStyle name="Comma 3 4 2 2 8 2 2 5 3" xfId="42469" xr:uid="{D6BF57E3-5784-46B2-8AD2-BDB285925AB0}"/>
    <cellStyle name="Comma 3 4 2 2 8 2 2 6" xfId="15422" xr:uid="{A34A1F8A-3CE7-4316-AE30-A1071643F68B}"/>
    <cellStyle name="Comma 3 4 2 2 8 2 2 6 2" xfId="45095" xr:uid="{EE7688DD-62F4-4093-B0F5-DED3F674389A}"/>
    <cellStyle name="Comma 3 4 2 2 8 2 2 7" xfId="58485" xr:uid="{215FB4C5-6193-45A1-8767-EE2CA6BA7BFE}"/>
    <cellStyle name="Comma 3 4 2 2 8 2 2 8" xfId="61112" xr:uid="{29A6D323-CAF1-4F69-B558-345F26EF7FBD}"/>
    <cellStyle name="Comma 3 4 2 2 8 2 2 9" xfId="31705" xr:uid="{AA41E753-0E48-4C5B-82EF-23D5151CD397}"/>
    <cellStyle name="Comma 3 4 2 2 8 2 3" xfId="5695" xr:uid="{8116B022-B748-4E36-9EE6-ACC53D02D5C7}"/>
    <cellStyle name="Comma 3 4 2 2 8 2 3 2" xfId="17253" xr:uid="{1491760D-3EAF-4569-8007-C11B4C4B406A}"/>
    <cellStyle name="Comma 3 4 2 2 8 2 3 2 2" xfId="46660" xr:uid="{79A75621-B06A-4AB0-A9D4-FD780E97A77D}"/>
    <cellStyle name="Comma 3 4 2 2 8 2 3 2 3" xfId="27757" xr:uid="{D857D4FB-E0E4-47AF-B835-C8C489C2E8BD}"/>
    <cellStyle name="Comma 3 4 2 2 8 2 3 3" xfId="14100" xr:uid="{FF9E35CB-DCA3-4317-932D-DCE35919C120}"/>
    <cellStyle name="Comma 3 4 2 2 8 2 3 3 2" xfId="33270" xr:uid="{A06C8A61-6D59-4927-A3EA-55F122845FD2}"/>
    <cellStyle name="Comma 3 4 2 2 8 2 3 4" xfId="22505" xr:uid="{75085777-8C4E-428D-B340-58E328299CF6}"/>
    <cellStyle name="Comma 3 4 2 2 8 2 4" xfId="3070" xr:uid="{22E72661-5C84-4296-96F3-928CE7E08B1E}"/>
    <cellStyle name="Comma 3 4 2 2 8 2 4 2" xfId="16725" xr:uid="{77B85459-98AF-40FB-9A93-55931AFB160C}"/>
    <cellStyle name="Comma 3 4 2 2 8 2 4 2 2" xfId="49286" xr:uid="{9739DECC-27B3-4DD5-BED9-AA547CDC6FE5}"/>
    <cellStyle name="Comma 3 4 2 2 8 2 4 3" xfId="35896" xr:uid="{B43454FC-49EF-48DE-9BC4-8DF465C83039}"/>
    <cellStyle name="Comma 3 4 2 2 8 2 4 4" xfId="25131" xr:uid="{AB4E1681-B3C2-4AEE-BB20-EF5CE1340789}"/>
    <cellStyle name="Comma 3 4 2 2 8 2 5" xfId="8321" xr:uid="{E571B30F-BBD0-4573-8636-076456594577}"/>
    <cellStyle name="Comma 3 4 2 2 8 2 5 2" xfId="51912" xr:uid="{466719A5-44B5-4CFA-9A79-D98D849B167B}"/>
    <cellStyle name="Comma 3 4 2 2 8 2 5 3" xfId="38522" xr:uid="{65DED37A-4E1F-490E-9CDA-D429B23A92C2}"/>
    <cellStyle name="Comma 3 4 2 2 8 2 6" xfId="10947" xr:uid="{5587B675-4AB9-47B1-9271-35098683B17F}"/>
    <cellStyle name="Comma 3 4 2 2 8 2 6 2" xfId="54537" xr:uid="{7A86AB4A-263F-4AD4-8860-57AABDB4CFF7}"/>
    <cellStyle name="Comma 3 4 2 2 8 2 6 3" xfId="41147" xr:uid="{6F348B45-C92A-415A-BF0B-8505EE168074}"/>
    <cellStyle name="Comma 3 4 2 2 8 2 7" xfId="13572" xr:uid="{D8D22B05-97CC-45B7-9CE1-FA6386570807}"/>
    <cellStyle name="Comma 3 4 2 2 8 2 7 2" xfId="43773" xr:uid="{6A777622-343B-4A2C-BB69-56D7E343D5BC}"/>
    <cellStyle name="Comma 3 4 2 2 8 2 8" xfId="57163" xr:uid="{60952F97-4B67-4619-BF92-970A1E4C294A}"/>
    <cellStyle name="Comma 3 4 2 2 8 2 9" xfId="59790" xr:uid="{F8D4B760-F9C9-4366-A4A6-33C9A1E06872}"/>
    <cellStyle name="Comma 3 4 2 2 8 3" xfId="702" xr:uid="{00000000-0005-0000-0000-00001B020000}"/>
    <cellStyle name="Comma 3 4 2 2 8 3 10" xfId="30643" xr:uid="{8F1D61C9-1019-4C80-829C-9FE5ACC26AC6}"/>
    <cellStyle name="Comma 3 4 2 2 8 3 11" xfId="20139" xr:uid="{00B14F21-F175-4664-82EC-EF2DFED2DF2F}"/>
    <cellStyle name="Comma 3 4 2 2 8 3 2" xfId="2025" xr:uid="{3FE8F3FC-D31E-4A25-BEB2-7642D7C1FE6D}"/>
    <cellStyle name="Comma 3 4 2 2 8 3 2 10" xfId="21461" xr:uid="{FE538645-DA7C-4096-A588-3AD8A2A433F2}"/>
    <cellStyle name="Comma 3 4 2 2 8 3 2 2" xfId="7277" xr:uid="{EE9D92E1-C94C-48FD-914E-C45EBBC4D508}"/>
    <cellStyle name="Comma 3 4 2 2 8 3 2 2 2" xfId="18835" xr:uid="{D2BC60C1-E438-408B-B9C3-85639C0CA522}"/>
    <cellStyle name="Comma 3 4 2 2 8 3 2 2 2 2" xfId="48242" xr:uid="{22A515FD-AB07-41FF-B268-D897613FA372}"/>
    <cellStyle name="Comma 3 4 2 2 8 3 2 2 2 3" xfId="29339" xr:uid="{04D8E64E-BEF8-4B0F-96E7-0AE0841B7F1E}"/>
    <cellStyle name="Comma 3 4 2 2 8 3 2 2 3" xfId="34852" xr:uid="{62D79B71-3B22-489C-9FF3-D4BF28CB1291}"/>
    <cellStyle name="Comma 3 4 2 2 8 3 2 2 4" xfId="24087" xr:uid="{65687648-75DB-4655-A486-1C475706675D}"/>
    <cellStyle name="Comma 3 4 2 2 8 3 2 3" xfId="4652" xr:uid="{D01DA836-511A-4592-8320-6BCA4ABC2411}"/>
    <cellStyle name="Comma 3 4 2 2 8 3 2 3 2" xfId="50868" xr:uid="{F9D5D6C0-4AB2-4432-A6A4-1C0E733F0E35}"/>
    <cellStyle name="Comma 3 4 2 2 8 3 2 3 3" xfId="37478" xr:uid="{CDA0D56A-77C6-4EDE-B7E5-0FA41CF53DB0}"/>
    <cellStyle name="Comma 3 4 2 2 8 3 2 3 4" xfId="26713" xr:uid="{C8E52CCC-CBF0-4620-B329-B028F1D7E088}"/>
    <cellStyle name="Comma 3 4 2 2 8 3 2 4" xfId="9903" xr:uid="{C4A3A7F6-2201-4BE1-9557-28485ECA1161}"/>
    <cellStyle name="Comma 3 4 2 2 8 3 2 4 2" xfId="53494" xr:uid="{E86CBE20-1149-4780-A7F4-785BE95D8404}"/>
    <cellStyle name="Comma 3 4 2 2 8 3 2 4 3" xfId="40104" xr:uid="{67C347DD-8AFA-450A-9C84-1954BD1F2731}"/>
    <cellStyle name="Comma 3 4 2 2 8 3 2 5" xfId="12529" xr:uid="{14AAA5FE-3C5F-4F04-8806-A457A65CAF49}"/>
    <cellStyle name="Comma 3 4 2 2 8 3 2 5 2" xfId="56119" xr:uid="{F64E8FA7-A821-4AAD-8C99-AB160CF3B34D}"/>
    <cellStyle name="Comma 3 4 2 2 8 3 2 5 3" xfId="42729" xr:uid="{0D7FBF0A-836D-4BDF-8541-A660B2459E4B}"/>
    <cellStyle name="Comma 3 4 2 2 8 3 2 6" xfId="15682" xr:uid="{23CED930-D789-4375-8847-2A6BFAD5F23D}"/>
    <cellStyle name="Comma 3 4 2 2 8 3 2 6 2" xfId="45355" xr:uid="{E5814C14-36A3-442A-909A-F2CAD6A19445}"/>
    <cellStyle name="Comma 3 4 2 2 8 3 2 7" xfId="58745" xr:uid="{523128D4-1691-49C0-A8DB-FC79331A2B45}"/>
    <cellStyle name="Comma 3 4 2 2 8 3 2 8" xfId="61372" xr:uid="{383E09A2-3C81-4E21-B1A3-8CB8F4C1CBEC}"/>
    <cellStyle name="Comma 3 4 2 2 8 3 2 9" xfId="31965" xr:uid="{8A4B0B2B-0461-4858-8204-72F5B7DBA467}"/>
    <cellStyle name="Comma 3 4 2 2 8 3 3" xfId="5955" xr:uid="{7FD712A6-0A1E-46D7-8880-B9ABC0A478AC}"/>
    <cellStyle name="Comma 3 4 2 2 8 3 3 2" xfId="17513" xr:uid="{D0F49317-4A11-4D96-8CF0-6BB34896B7E7}"/>
    <cellStyle name="Comma 3 4 2 2 8 3 3 2 2" xfId="46920" xr:uid="{562F723D-2676-45A5-AEAD-E6D3F489370C}"/>
    <cellStyle name="Comma 3 4 2 2 8 3 3 2 3" xfId="28017" xr:uid="{DE54A11E-806A-40D2-9E53-0C5291FF2A56}"/>
    <cellStyle name="Comma 3 4 2 2 8 3 3 3" xfId="33530" xr:uid="{14CD1958-1894-4885-9CB0-4D2E621A1EF2}"/>
    <cellStyle name="Comma 3 4 2 2 8 3 3 4" xfId="22765" xr:uid="{676C04C0-30A8-4861-8843-C0CA1A6789D1}"/>
    <cellStyle name="Comma 3 4 2 2 8 3 4" xfId="3330" xr:uid="{DF331284-C98D-4564-B374-5A518B6AAEB2}"/>
    <cellStyle name="Comma 3 4 2 2 8 3 4 2" xfId="49546" xr:uid="{F982BA38-BAA6-4F5B-B795-9242B611C1FB}"/>
    <cellStyle name="Comma 3 4 2 2 8 3 4 3" xfId="36156" xr:uid="{8E16BD04-C8E2-4148-B2A8-2DC43D8039F9}"/>
    <cellStyle name="Comma 3 4 2 2 8 3 4 4" xfId="25391" xr:uid="{AC3EB445-5484-4940-A4D4-016292C9AB8A}"/>
    <cellStyle name="Comma 3 4 2 2 8 3 5" xfId="8581" xr:uid="{1267B804-5F74-47E1-B87C-98530560DC5C}"/>
    <cellStyle name="Comma 3 4 2 2 8 3 5 2" xfId="52172" xr:uid="{A43D1DF7-75D8-4BBA-9F41-982DA280EE82}"/>
    <cellStyle name="Comma 3 4 2 2 8 3 5 3" xfId="38782" xr:uid="{7994C2F5-891E-4BF5-B32C-E6DDA08B11DD}"/>
    <cellStyle name="Comma 3 4 2 2 8 3 6" xfId="11207" xr:uid="{E36412A0-0F51-45BC-995E-0FE498486864}"/>
    <cellStyle name="Comma 3 4 2 2 8 3 6 2" xfId="54797" xr:uid="{DD7F9615-5BA6-4455-93A2-8D7B85D48CCB}"/>
    <cellStyle name="Comma 3 4 2 2 8 3 6 3" xfId="41407" xr:uid="{29F1495B-28DF-42BC-9A24-42F1DABD21BF}"/>
    <cellStyle name="Comma 3 4 2 2 8 3 7" xfId="14360" xr:uid="{315F854D-B0CE-40A3-9140-587EEBA1154F}"/>
    <cellStyle name="Comma 3 4 2 2 8 3 7 2" xfId="44033" xr:uid="{A0DAF879-CA9C-4BE1-BDC6-1A9E76FEE1C9}"/>
    <cellStyle name="Comma 3 4 2 2 8 3 8" xfId="57423" xr:uid="{9C04E848-619A-4CB5-AE4B-BEBE20BA37D3}"/>
    <cellStyle name="Comma 3 4 2 2 8 3 9" xfId="60050" xr:uid="{68778747-CEF9-439C-9572-73C931EFE8A9}"/>
    <cellStyle name="Comma 3 4 2 2 8 4" xfId="962" xr:uid="{00000000-0005-0000-0000-00001C020000}"/>
    <cellStyle name="Comma 3 4 2 2 8 4 10" xfId="30903" xr:uid="{51040A6B-216C-47BB-9F92-0723AAE4E843}"/>
    <cellStyle name="Comma 3 4 2 2 8 4 11" xfId="20399" xr:uid="{1B100264-D090-46D8-8372-26512C934E07}"/>
    <cellStyle name="Comma 3 4 2 2 8 4 2" xfId="2285" xr:uid="{72F1D422-0995-425C-8B88-F8CA4CDD7564}"/>
    <cellStyle name="Comma 3 4 2 2 8 4 2 10" xfId="21721" xr:uid="{63C7B876-FD6E-48C4-A66E-BCD2D9B3EF2F}"/>
    <cellStyle name="Comma 3 4 2 2 8 4 2 2" xfId="7537" xr:uid="{CABFF2F7-2FB2-46CA-B1AD-297B570496E3}"/>
    <cellStyle name="Comma 3 4 2 2 8 4 2 2 2" xfId="19095" xr:uid="{616C24BB-FF69-445A-9804-7516EFDE2920}"/>
    <cellStyle name="Comma 3 4 2 2 8 4 2 2 2 2" xfId="48502" xr:uid="{49AAB59F-EEAA-4A39-BDA6-2DCCC36CE006}"/>
    <cellStyle name="Comma 3 4 2 2 8 4 2 2 2 3" xfId="29599" xr:uid="{B9108659-9295-49BA-AF83-1859A73A1983}"/>
    <cellStyle name="Comma 3 4 2 2 8 4 2 2 3" xfId="35112" xr:uid="{AE04BDBE-A378-4E64-9986-8CFC4ADE6B77}"/>
    <cellStyle name="Comma 3 4 2 2 8 4 2 2 4" xfId="24347" xr:uid="{E1FC8711-0237-4BCD-9708-53103249A3A9}"/>
    <cellStyle name="Comma 3 4 2 2 8 4 2 3" xfId="4912" xr:uid="{AADABC63-EC92-422F-8264-3FA28DFEB167}"/>
    <cellStyle name="Comma 3 4 2 2 8 4 2 3 2" xfId="51128" xr:uid="{A564FCB5-0C72-4C78-859E-3A60D19CE507}"/>
    <cellStyle name="Comma 3 4 2 2 8 4 2 3 3" xfId="37738" xr:uid="{2360C07D-9A0F-4FF7-861A-10BEBDD40E15}"/>
    <cellStyle name="Comma 3 4 2 2 8 4 2 3 4" xfId="26973" xr:uid="{B9F94DCA-7169-44EC-9F63-5580AFC7822D}"/>
    <cellStyle name="Comma 3 4 2 2 8 4 2 4" xfId="10163" xr:uid="{147B46B6-1A0E-43CC-96AC-26982614E0D7}"/>
    <cellStyle name="Comma 3 4 2 2 8 4 2 4 2" xfId="53754" xr:uid="{80E6E51D-9C6C-46E5-9A4D-D7A74CE15D3E}"/>
    <cellStyle name="Comma 3 4 2 2 8 4 2 4 3" xfId="40364" xr:uid="{DF6E0701-F122-4E1B-BF7F-A1760252F194}"/>
    <cellStyle name="Comma 3 4 2 2 8 4 2 5" xfId="12789" xr:uid="{97DC87CF-C958-4142-85CD-2CD4907E091D}"/>
    <cellStyle name="Comma 3 4 2 2 8 4 2 5 2" xfId="56379" xr:uid="{DFF71C5F-03C3-4C1C-BA22-BB05B358D342}"/>
    <cellStyle name="Comma 3 4 2 2 8 4 2 5 3" xfId="42989" xr:uid="{BD1A15D3-A87D-46AB-97B3-2BFF49A07FA3}"/>
    <cellStyle name="Comma 3 4 2 2 8 4 2 6" xfId="15942" xr:uid="{308CB901-E368-417A-944C-A8CAD9B55562}"/>
    <cellStyle name="Comma 3 4 2 2 8 4 2 6 2" xfId="45615" xr:uid="{11CACB5D-61AD-4F78-941E-454EDD3CD84B}"/>
    <cellStyle name="Comma 3 4 2 2 8 4 2 7" xfId="59005" xr:uid="{8092F2A2-84B2-441C-8297-50E3A775AFBD}"/>
    <cellStyle name="Comma 3 4 2 2 8 4 2 8" xfId="61632" xr:uid="{5627A06D-6D24-46BF-A835-E48FACC66F09}"/>
    <cellStyle name="Comma 3 4 2 2 8 4 2 9" xfId="32225" xr:uid="{F363C160-1DEC-4736-81E5-B0A281E8CCE2}"/>
    <cellStyle name="Comma 3 4 2 2 8 4 3" xfId="6215" xr:uid="{7BD4B891-ED84-4FDC-8A70-12CB98796681}"/>
    <cellStyle name="Comma 3 4 2 2 8 4 3 2" xfId="17773" xr:uid="{12F18638-AE3E-480A-88C0-0E6258B29BD6}"/>
    <cellStyle name="Comma 3 4 2 2 8 4 3 2 2" xfId="47180" xr:uid="{E0B0EC39-C167-4CAA-8BD2-7A2C063EA6C7}"/>
    <cellStyle name="Comma 3 4 2 2 8 4 3 2 3" xfId="28277" xr:uid="{5A8AD30F-3DC9-4722-AE02-FDBC792D84DC}"/>
    <cellStyle name="Comma 3 4 2 2 8 4 3 3" xfId="33790" xr:uid="{6B3271DA-BB1D-49C3-BA83-0A14AB9CCAA4}"/>
    <cellStyle name="Comma 3 4 2 2 8 4 3 4" xfId="23025" xr:uid="{2E73D52A-E206-40FF-9491-6703F9A3038A}"/>
    <cellStyle name="Comma 3 4 2 2 8 4 4" xfId="3590" xr:uid="{6E8D95F9-5FA7-4A5A-BEEA-75D43C089B20}"/>
    <cellStyle name="Comma 3 4 2 2 8 4 4 2" xfId="49806" xr:uid="{94E465AE-B31A-4907-8F84-E9FBC7C06169}"/>
    <cellStyle name="Comma 3 4 2 2 8 4 4 3" xfId="36416" xr:uid="{9FC8A9D8-5D6F-4AA9-BFCA-288463F83E2E}"/>
    <cellStyle name="Comma 3 4 2 2 8 4 4 4" xfId="25651" xr:uid="{A01222BB-E73B-405A-B005-C842E3BCAE22}"/>
    <cellStyle name="Comma 3 4 2 2 8 4 5" xfId="8841" xr:uid="{95BE3440-27EE-43B4-AA8D-EC1A8467ABCB}"/>
    <cellStyle name="Comma 3 4 2 2 8 4 5 2" xfId="52432" xr:uid="{82C9B975-2516-40C9-93AF-3D75E67C339F}"/>
    <cellStyle name="Comma 3 4 2 2 8 4 5 3" xfId="39042" xr:uid="{E55ABE55-921C-4CA4-8E6A-ED511843AF1D}"/>
    <cellStyle name="Comma 3 4 2 2 8 4 6" xfId="11467" xr:uid="{BBA32CE1-1423-4F84-AFEB-29AC255F1D0C}"/>
    <cellStyle name="Comma 3 4 2 2 8 4 6 2" xfId="55057" xr:uid="{394FFCBE-F0DE-4686-A28B-138947CE3FC5}"/>
    <cellStyle name="Comma 3 4 2 2 8 4 6 3" xfId="41667" xr:uid="{EB509EA1-9796-4645-B782-6DDA70338BA1}"/>
    <cellStyle name="Comma 3 4 2 2 8 4 7" xfId="14620" xr:uid="{2846C3DA-1F80-408E-A961-260CAB4C7F37}"/>
    <cellStyle name="Comma 3 4 2 2 8 4 7 2" xfId="44293" xr:uid="{F91CF0AD-E1EB-45DF-A233-3B17D8009865}"/>
    <cellStyle name="Comma 3 4 2 2 8 4 8" xfId="57683" xr:uid="{AE960F4A-E7D8-4C21-9E7C-617F9A4F35FB}"/>
    <cellStyle name="Comma 3 4 2 2 8 4 9" xfId="60310" xr:uid="{2E4F8150-1731-46F9-A613-67091588FA4F}"/>
    <cellStyle name="Comma 3 4 2 2 8 5" xfId="1242" xr:uid="{1F9E4111-681A-48F5-AFF2-A5895C148937}"/>
    <cellStyle name="Comma 3 4 2 2 8 5 10" xfId="20679" xr:uid="{AEA36D32-6096-4FDF-B9D1-9BF877927CF2}"/>
    <cellStyle name="Comma 3 4 2 2 8 5 2" xfId="6495" xr:uid="{77D884CD-505B-470C-AC68-3AC72B15B740}"/>
    <cellStyle name="Comma 3 4 2 2 8 5 2 2" xfId="18053" xr:uid="{7BDFBF66-F85F-4BFC-91C2-EDF48208EA6B}"/>
    <cellStyle name="Comma 3 4 2 2 8 5 2 2 2" xfId="47460" xr:uid="{04636919-FA31-447C-B94C-430FB434C6C9}"/>
    <cellStyle name="Comma 3 4 2 2 8 5 2 2 3" xfId="28557" xr:uid="{479DE9B0-D730-4663-BFE3-159011CF0543}"/>
    <cellStyle name="Comma 3 4 2 2 8 5 2 3" xfId="34070" xr:uid="{7007EC21-D4B2-4C40-AC52-8D229DC707D9}"/>
    <cellStyle name="Comma 3 4 2 2 8 5 2 4" xfId="23305" xr:uid="{B88BFB28-5543-425B-B44C-7F04F4C2CC5F}"/>
    <cellStyle name="Comma 3 4 2 2 8 5 3" xfId="3870" xr:uid="{7A4B492B-219F-4263-846C-7932E36C89C5}"/>
    <cellStyle name="Comma 3 4 2 2 8 5 3 2" xfId="50086" xr:uid="{8E8DBAEA-583F-475A-8BFD-C2471BAF6279}"/>
    <cellStyle name="Comma 3 4 2 2 8 5 3 3" xfId="36696" xr:uid="{21042F5B-019E-476D-ADE2-C44F2A7D2017}"/>
    <cellStyle name="Comma 3 4 2 2 8 5 3 4" xfId="25931" xr:uid="{7B584790-FA33-42E7-A2DB-DB262DA87458}"/>
    <cellStyle name="Comma 3 4 2 2 8 5 4" xfId="9121" xr:uid="{3A1BD6AF-97B4-4376-B1FB-E98B7DA43A22}"/>
    <cellStyle name="Comma 3 4 2 2 8 5 4 2" xfId="52712" xr:uid="{6BDCF8F5-3F6A-4DD9-901F-E030A982A3CE}"/>
    <cellStyle name="Comma 3 4 2 2 8 5 4 3" xfId="39322" xr:uid="{11AEF7AA-08AB-4F1A-B815-4FF0CFFF3E5B}"/>
    <cellStyle name="Comma 3 4 2 2 8 5 5" xfId="11747" xr:uid="{83A937B7-3F1F-4782-AFC3-74144DEA56C4}"/>
    <cellStyle name="Comma 3 4 2 2 8 5 5 2" xfId="55337" xr:uid="{1C23EEC7-5965-4C11-BD53-AF11BE3F5056}"/>
    <cellStyle name="Comma 3 4 2 2 8 5 5 3" xfId="41947" xr:uid="{D1BA14AA-26E0-4D48-A38A-736835E23799}"/>
    <cellStyle name="Comma 3 4 2 2 8 5 6" xfId="14900" xr:uid="{85E6BF9E-C7B8-46E6-AB19-C4C382FE8B0B}"/>
    <cellStyle name="Comma 3 4 2 2 8 5 6 2" xfId="44573" xr:uid="{54892402-552A-4C43-A22F-5CF8DA8B4E88}"/>
    <cellStyle name="Comma 3 4 2 2 8 5 7" xfId="57963" xr:uid="{0B7009CE-41C6-4D05-A666-1090BF5314D5}"/>
    <cellStyle name="Comma 3 4 2 2 8 5 8" xfId="60590" xr:uid="{CB82147C-C7AE-463D-BA12-72A1D978EAE1}"/>
    <cellStyle name="Comma 3 4 2 2 8 5 9" xfId="31183" xr:uid="{BF62C3FF-61CB-4192-BC53-F1C70A897D96}"/>
    <cellStyle name="Comma 3 4 2 2 8 6" xfId="1505" xr:uid="{CE1D5758-2F55-40AB-8085-B9E291619978}"/>
    <cellStyle name="Comma 3 4 2 2 8 6 10" xfId="20941" xr:uid="{56E4C171-0270-4E4F-B6B6-E98E05A6528B}"/>
    <cellStyle name="Comma 3 4 2 2 8 6 2" xfId="6757" xr:uid="{7BED73F3-59B4-4177-B5E4-23295E2B81FF}"/>
    <cellStyle name="Comma 3 4 2 2 8 6 2 2" xfId="18315" xr:uid="{A793764E-41DB-4E7E-8D3B-DBB5E86A0D31}"/>
    <cellStyle name="Comma 3 4 2 2 8 6 2 2 2" xfId="47722" xr:uid="{99149E82-DB23-4CD9-AFEA-49C331E87881}"/>
    <cellStyle name="Comma 3 4 2 2 8 6 2 2 3" xfId="28819" xr:uid="{E605B97A-F32A-4477-AE5C-7E65131BE798}"/>
    <cellStyle name="Comma 3 4 2 2 8 6 2 3" xfId="34332" xr:uid="{88245D68-8D78-4906-A537-D740DA4A0375}"/>
    <cellStyle name="Comma 3 4 2 2 8 6 2 4" xfId="23567" xr:uid="{9F5BEAB6-6F3F-428D-A259-9FF99B128536}"/>
    <cellStyle name="Comma 3 4 2 2 8 6 3" xfId="4132" xr:uid="{C5118D45-B122-499C-9C70-09BD88F2E981}"/>
    <cellStyle name="Comma 3 4 2 2 8 6 3 2" xfId="50348" xr:uid="{ECF06763-686A-4443-8DDD-63D3F1175CC2}"/>
    <cellStyle name="Comma 3 4 2 2 8 6 3 3" xfId="36958" xr:uid="{4FC8A877-1DB0-447F-ADEB-2CF5B0664E08}"/>
    <cellStyle name="Comma 3 4 2 2 8 6 3 4" xfId="26193" xr:uid="{2CB8B3C2-F247-4017-B041-2986AB255E0E}"/>
    <cellStyle name="Comma 3 4 2 2 8 6 4" xfId="9383" xr:uid="{82CE7939-C482-450E-8D3B-C49A20F35B8A}"/>
    <cellStyle name="Comma 3 4 2 2 8 6 4 2" xfId="52974" xr:uid="{CF475E60-836B-4B7F-82AA-0BB336DE1CC1}"/>
    <cellStyle name="Comma 3 4 2 2 8 6 4 3" xfId="39584" xr:uid="{66E8DC43-46D6-4218-9126-1B5A8601CEA4}"/>
    <cellStyle name="Comma 3 4 2 2 8 6 5" xfId="12009" xr:uid="{DC5E06A5-FB54-4047-93B1-B3DF87AFFBEE}"/>
    <cellStyle name="Comma 3 4 2 2 8 6 5 2" xfId="55599" xr:uid="{CE8C379D-78A2-44EF-B1E3-72DA296BCBB8}"/>
    <cellStyle name="Comma 3 4 2 2 8 6 5 3" xfId="42209" xr:uid="{6269F4EE-4C7A-4729-912F-9E7B1910BFFC}"/>
    <cellStyle name="Comma 3 4 2 2 8 6 6" xfId="15162" xr:uid="{BF663EB5-37CC-4A4E-853A-7EA241AC9821}"/>
    <cellStyle name="Comma 3 4 2 2 8 6 6 2" xfId="44835" xr:uid="{278F989C-D876-4DCF-B0B6-4BEECEA90B4B}"/>
    <cellStyle name="Comma 3 4 2 2 8 6 7" xfId="58225" xr:uid="{CD12B9DB-56F7-43D4-B05B-70961E2F0926}"/>
    <cellStyle name="Comma 3 4 2 2 8 6 8" xfId="60852" xr:uid="{809A7FD4-404E-47AB-A69F-F870168BB7DA}"/>
    <cellStyle name="Comma 3 4 2 2 8 6 9" xfId="31445" xr:uid="{EF6A054B-06A8-4994-95C8-AD6B2BD77108}"/>
    <cellStyle name="Comma 3 4 2 2 8 7" xfId="2548" xr:uid="{3ED9349D-571C-4610-8E8F-B4CB5734D41A}"/>
    <cellStyle name="Comma 3 4 2 2 8 7 10" xfId="21983" xr:uid="{F6B79FEF-A7AF-4B05-BB1B-8E086BD40A80}"/>
    <cellStyle name="Comma 3 4 2 2 8 7 2" xfId="7799" xr:uid="{430D785D-1045-49A8-A5F3-1D396E88FA01}"/>
    <cellStyle name="Comma 3 4 2 2 8 7 2 2" xfId="19357" xr:uid="{B20E01E3-CE51-40DC-9A29-27D9E8A77A9B}"/>
    <cellStyle name="Comma 3 4 2 2 8 7 2 2 2" xfId="48764" xr:uid="{7546BDAF-7D61-459E-A993-72BF485DA94C}"/>
    <cellStyle name="Comma 3 4 2 2 8 7 2 2 3" xfId="29861" xr:uid="{8436795B-B9DB-439E-9DBA-E9EB07D24ED6}"/>
    <cellStyle name="Comma 3 4 2 2 8 7 2 3" xfId="35374" xr:uid="{89B9D5DD-39AA-42FE-8A9A-A38AED08CD1F}"/>
    <cellStyle name="Comma 3 4 2 2 8 7 2 4" xfId="24609" xr:uid="{A4B6EAFF-8F39-4D11-B79C-FAC2B6D00869}"/>
    <cellStyle name="Comma 3 4 2 2 8 7 3" xfId="5174" xr:uid="{812200DE-3C7F-4582-B80E-BC9B5C1C6A62}"/>
    <cellStyle name="Comma 3 4 2 2 8 7 3 2" xfId="51390" xr:uid="{70649567-6A14-427E-8254-C6DC5DF01258}"/>
    <cellStyle name="Comma 3 4 2 2 8 7 3 3" xfId="38000" xr:uid="{B6764CCF-0E62-43DE-8941-7D0ADAAA9FC0}"/>
    <cellStyle name="Comma 3 4 2 2 8 7 3 4" xfId="27235" xr:uid="{6FDEF10A-ABD0-46F3-A2C7-75A4F03FEB11}"/>
    <cellStyle name="Comma 3 4 2 2 8 7 4" xfId="10425" xr:uid="{52F5F1DF-837F-4962-934F-D0C6BECF6A66}"/>
    <cellStyle name="Comma 3 4 2 2 8 7 4 2" xfId="54016" xr:uid="{BCB3396E-48F5-42C5-8393-07022EBE74D7}"/>
    <cellStyle name="Comma 3 4 2 2 8 7 4 3" xfId="40626" xr:uid="{CE2C25F8-C99E-4AF1-866D-464B3790ED73}"/>
    <cellStyle name="Comma 3 4 2 2 8 7 5" xfId="13051" xr:uid="{FC09800D-3E9A-4ABC-B21A-90C44557C7CA}"/>
    <cellStyle name="Comma 3 4 2 2 8 7 5 2" xfId="56641" xr:uid="{71AF4460-C102-444D-AD22-F240E6854B5B}"/>
    <cellStyle name="Comma 3 4 2 2 8 7 5 3" xfId="43251" xr:uid="{B7517FEE-A154-4788-A4E2-C0B343DB8F9D}"/>
    <cellStyle name="Comma 3 4 2 2 8 7 6" xfId="16204" xr:uid="{C54E1403-E9FD-4639-B829-76B02894F052}"/>
    <cellStyle name="Comma 3 4 2 2 8 7 6 2" xfId="45877" xr:uid="{232C6AE3-D3E1-4697-A116-4F201D282341}"/>
    <cellStyle name="Comma 3 4 2 2 8 7 7" xfId="59267" xr:uid="{41855011-6756-470C-9FEE-D8227E9310A6}"/>
    <cellStyle name="Comma 3 4 2 2 8 7 8" xfId="61894" xr:uid="{1629C46A-3D16-41F4-A38C-5E96921625A5}"/>
    <cellStyle name="Comma 3 4 2 2 8 7 9" xfId="32487" xr:uid="{DFAF8674-400E-4EDC-BCD3-18D524289DAF}"/>
    <cellStyle name="Comma 3 4 2 2 8 8" xfId="5435" xr:uid="{2527C91F-16C7-49BD-B28E-5ECE228B096B}"/>
    <cellStyle name="Comma 3 4 2 2 8 8 2" xfId="16993" xr:uid="{380BB236-D283-40D4-908E-806FEAA6623D}"/>
    <cellStyle name="Comma 3 4 2 2 8 8 2 2" xfId="46139" xr:uid="{A6CA0CD3-5123-4892-85A9-556B1C397BB9}"/>
    <cellStyle name="Comma 3 4 2 2 8 8 2 3" xfId="27497" xr:uid="{5CB0C586-C931-4176-963D-D5A799620208}"/>
    <cellStyle name="Comma 3 4 2 2 8 8 3" xfId="13840" xr:uid="{4E2E70F0-E6A3-436F-8C73-53418A132756}"/>
    <cellStyle name="Comma 3 4 2 2 8 8 3 2" xfId="32749" xr:uid="{88D02D67-711D-43E8-85F7-34C74937249D}"/>
    <cellStyle name="Comma 3 4 2 2 8 8 4" xfId="22245" xr:uid="{9257974C-4095-46A0-BE1E-0A6EEC1E0062}"/>
    <cellStyle name="Comma 3 4 2 2 8 9" xfId="2810" xr:uid="{C5EEF942-5BC1-434A-A789-057DC9649285}"/>
    <cellStyle name="Comma 3 4 2 2 8 9 2" xfId="16465" xr:uid="{499BA5CE-13A4-4588-98CA-89F46831A971}"/>
    <cellStyle name="Comma 3 4 2 2 8 9 2 2" xfId="46400" xr:uid="{64EAF892-5C6A-4677-84E5-88042C1B32C2}"/>
    <cellStyle name="Comma 3 4 2 2 8 9 3" xfId="33010" xr:uid="{72B8B510-2D95-44DF-8C8D-5128ABC60CD9}"/>
    <cellStyle name="Comma 3 4 2 2 8 9 4" xfId="24871" xr:uid="{41606963-6594-4F13-956B-69AAB4FE14CF}"/>
    <cellStyle name="Comma 3 4 2 2 9" xfId="287" xr:uid="{00000000-0005-0000-0000-00001D020000}"/>
    <cellStyle name="Comma 3 4 2 2 9 10" xfId="8167" xr:uid="{B35C1B3F-FC7A-4FC0-A809-C2766BAEADE8}"/>
    <cellStyle name="Comma 3 4 2 2 9 10 2" xfId="49132" xr:uid="{F39F7F0F-774E-4C06-A180-2C4F8D63DDBE}"/>
    <cellStyle name="Comma 3 4 2 2 9 10 3" xfId="35742" xr:uid="{1199C8DC-8DE0-41F3-9937-580478DABC35}"/>
    <cellStyle name="Comma 3 4 2 2 9 11" xfId="10793" xr:uid="{9F7673CC-8C98-4476-8E9F-51E88C578C48}"/>
    <cellStyle name="Comma 3 4 2 2 9 11 2" xfId="51758" xr:uid="{C02F8297-D906-4A67-9A15-420D2E690E22}"/>
    <cellStyle name="Comma 3 4 2 2 9 11 3" xfId="38368" xr:uid="{FA61BB77-CE21-4216-AFC1-13F81C0AAB63}"/>
    <cellStyle name="Comma 3 4 2 2 9 12" xfId="13418" xr:uid="{DD4B82A2-7226-4BFA-A99B-FC8B84C96FB0}"/>
    <cellStyle name="Comma 3 4 2 2 9 12 2" xfId="54383" xr:uid="{AD422166-AE73-47E7-BBC5-BF5DE4787626}"/>
    <cellStyle name="Comma 3 4 2 2 9 12 3" xfId="40993" xr:uid="{099319AD-8F06-4C5C-BB03-F28C2AB71B0B}"/>
    <cellStyle name="Comma 3 4 2 2 9 13" xfId="43619" xr:uid="{AB79DEBE-C8B4-4952-AA83-93AAA75F4195}"/>
    <cellStyle name="Comma 3 4 2 2 9 14" xfId="57009" xr:uid="{AEEFEAB1-7C0F-426F-8294-001B69FA7B76}"/>
    <cellStyle name="Comma 3 4 2 2 9 15" xfId="59636" xr:uid="{E9C55319-8726-4AC9-B972-5CF6189BFBB5}"/>
    <cellStyle name="Comma 3 4 2 2 9 16" xfId="30229" xr:uid="{3D233922-1B22-45E4-A5F6-13D117CFEA3D}"/>
    <cellStyle name="Comma 3 4 2 2 9 17" xfId="19725" xr:uid="{47B42237-D804-4A31-BB87-987A2834CBF6}"/>
    <cellStyle name="Comma 3 4 2 2 9 2" xfId="548" xr:uid="{00000000-0005-0000-0000-00001E020000}"/>
    <cellStyle name="Comma 3 4 2 2 9 2 10" xfId="30489" xr:uid="{69080C9C-FD8A-43D0-9F66-604C9CC22CF8}"/>
    <cellStyle name="Comma 3 4 2 2 9 2 11" xfId="19985" xr:uid="{D1F18BA4-C31F-49AA-BD15-D17BE18A1586}"/>
    <cellStyle name="Comma 3 4 2 2 9 2 2" xfId="1871" xr:uid="{3E80BB71-0A92-4F8B-BEAA-337F59B32CCE}"/>
    <cellStyle name="Comma 3 4 2 2 9 2 2 10" xfId="21307" xr:uid="{8EC311D5-5CE7-4994-996C-F898FDC909B4}"/>
    <cellStyle name="Comma 3 4 2 2 9 2 2 2" xfId="7123" xr:uid="{1F3E61B8-CF95-417B-BCE9-4095EAAA7926}"/>
    <cellStyle name="Comma 3 4 2 2 9 2 2 2 2" xfId="18681" xr:uid="{E1AA4681-8D00-4BC7-9BD6-8639809C7E7D}"/>
    <cellStyle name="Comma 3 4 2 2 9 2 2 2 2 2" xfId="48088" xr:uid="{D47D3572-1E89-434E-A8E1-FBD50544EC3A}"/>
    <cellStyle name="Comma 3 4 2 2 9 2 2 2 2 3" xfId="29185" xr:uid="{ECB23D2B-5FEB-4EC7-BAB0-02D0146128A6}"/>
    <cellStyle name="Comma 3 4 2 2 9 2 2 2 3" xfId="34698" xr:uid="{E3D12FBC-AB8F-4399-9E3D-87A8EAAD2EC5}"/>
    <cellStyle name="Comma 3 4 2 2 9 2 2 2 4" xfId="23933" xr:uid="{0F96049B-7C6B-47FF-99AD-582073640398}"/>
    <cellStyle name="Comma 3 4 2 2 9 2 2 3" xfId="4498" xr:uid="{8DC16D74-4B79-4BCC-9FCC-6B7E9837FEBB}"/>
    <cellStyle name="Comma 3 4 2 2 9 2 2 3 2" xfId="50714" xr:uid="{3C24077E-8C1F-4DFD-8C27-0FA46ED6A4B2}"/>
    <cellStyle name="Comma 3 4 2 2 9 2 2 3 3" xfId="37324" xr:uid="{D4515B4B-113F-458E-8880-AE8BEAF44178}"/>
    <cellStyle name="Comma 3 4 2 2 9 2 2 3 4" xfId="26559" xr:uid="{24A9A44C-4D8E-4283-9DAA-438248A11C05}"/>
    <cellStyle name="Comma 3 4 2 2 9 2 2 4" xfId="9749" xr:uid="{FFA52C67-A3FC-416C-A506-ABDC08695F0E}"/>
    <cellStyle name="Comma 3 4 2 2 9 2 2 4 2" xfId="53340" xr:uid="{95CED108-9348-4B1C-949F-AA620F2A1E43}"/>
    <cellStyle name="Comma 3 4 2 2 9 2 2 4 3" xfId="39950" xr:uid="{232A6DC2-9D2C-4E97-9112-1FF9696BC975}"/>
    <cellStyle name="Comma 3 4 2 2 9 2 2 5" xfId="12375" xr:uid="{1C0D06A5-E742-4223-8B69-DA3E34C56363}"/>
    <cellStyle name="Comma 3 4 2 2 9 2 2 5 2" xfId="55965" xr:uid="{91DAC069-2773-4F23-B42E-9B515ECF1B50}"/>
    <cellStyle name="Comma 3 4 2 2 9 2 2 5 3" xfId="42575" xr:uid="{FBFE50DC-15DE-49D5-ABC1-CA05BED402E6}"/>
    <cellStyle name="Comma 3 4 2 2 9 2 2 6" xfId="15528" xr:uid="{08AFD04D-B1DA-4730-AFAD-3337C29DBDA0}"/>
    <cellStyle name="Comma 3 4 2 2 9 2 2 6 2" xfId="45201" xr:uid="{ED0F4CE0-6913-46D0-9386-21D350C36CE6}"/>
    <cellStyle name="Comma 3 4 2 2 9 2 2 7" xfId="58591" xr:uid="{C79B7FA4-D403-4FBA-B9CA-FAB0D0A28E2F}"/>
    <cellStyle name="Comma 3 4 2 2 9 2 2 8" xfId="61218" xr:uid="{E2019C98-F3B0-48FD-BC5D-872D1987F886}"/>
    <cellStyle name="Comma 3 4 2 2 9 2 2 9" xfId="31811" xr:uid="{E970DEAD-434D-47E1-84AD-9D34CCC90ACF}"/>
    <cellStyle name="Comma 3 4 2 2 9 2 3" xfId="5801" xr:uid="{FF1115D6-6375-4DED-B653-7A538A266FB3}"/>
    <cellStyle name="Comma 3 4 2 2 9 2 3 2" xfId="17359" xr:uid="{5C26BE68-E90C-4DB0-BA71-783960327623}"/>
    <cellStyle name="Comma 3 4 2 2 9 2 3 2 2" xfId="46766" xr:uid="{B3777808-42EC-4BF5-A538-E9BDC0CB7103}"/>
    <cellStyle name="Comma 3 4 2 2 9 2 3 2 3" xfId="27863" xr:uid="{00FBBAD6-7263-43CD-88DB-1A58CDF75EBD}"/>
    <cellStyle name="Comma 3 4 2 2 9 2 3 3" xfId="14206" xr:uid="{4B3ACD93-AE8B-4AB0-B4EC-CCE50C4F78A9}"/>
    <cellStyle name="Comma 3 4 2 2 9 2 3 3 2" xfId="33376" xr:uid="{2C2417E9-5631-46EF-9DC4-F055751B5F17}"/>
    <cellStyle name="Comma 3 4 2 2 9 2 3 4" xfId="22611" xr:uid="{DB4C05A8-387E-421A-A708-74DCBEB68522}"/>
    <cellStyle name="Comma 3 4 2 2 9 2 4" xfId="3176" xr:uid="{C65061E0-CDC2-4801-A39B-A9DBBDBDAB7D}"/>
    <cellStyle name="Comma 3 4 2 2 9 2 4 2" xfId="16831" xr:uid="{1BBB798A-149A-4981-9A43-C0D347517EC7}"/>
    <cellStyle name="Comma 3 4 2 2 9 2 4 2 2" xfId="49392" xr:uid="{B68730AE-170E-49D8-893D-C8FACD8E5E4E}"/>
    <cellStyle name="Comma 3 4 2 2 9 2 4 3" xfId="36002" xr:uid="{819D603D-F354-43DA-943E-329E8A053CCE}"/>
    <cellStyle name="Comma 3 4 2 2 9 2 4 4" xfId="25237" xr:uid="{683F22AB-418E-44C7-93CC-0A99DDF5BD2A}"/>
    <cellStyle name="Comma 3 4 2 2 9 2 5" xfId="8427" xr:uid="{92608F4B-E50D-44BC-9076-B68D92B1D1D5}"/>
    <cellStyle name="Comma 3 4 2 2 9 2 5 2" xfId="52018" xr:uid="{09429394-BF8E-40DF-B314-30D88BB8011C}"/>
    <cellStyle name="Comma 3 4 2 2 9 2 5 3" xfId="38628" xr:uid="{B222DD67-EB36-485F-A2E2-A10F9AC6F237}"/>
    <cellStyle name="Comma 3 4 2 2 9 2 6" xfId="11053" xr:uid="{1B07A9C4-B2A1-4D2C-816E-122D86CB9036}"/>
    <cellStyle name="Comma 3 4 2 2 9 2 6 2" xfId="54643" xr:uid="{330ECFFB-9625-490E-9031-90F4BC01185E}"/>
    <cellStyle name="Comma 3 4 2 2 9 2 6 3" xfId="41253" xr:uid="{BFF2D54E-E214-4C82-9E1E-53F088BACE71}"/>
    <cellStyle name="Comma 3 4 2 2 9 2 7" xfId="13678" xr:uid="{C3177A9D-C9AB-4B0A-83B5-2C392E7AB4D4}"/>
    <cellStyle name="Comma 3 4 2 2 9 2 7 2" xfId="43879" xr:uid="{0B97B9D6-B65D-4AFF-8EEA-7E13DEF19842}"/>
    <cellStyle name="Comma 3 4 2 2 9 2 8" xfId="57269" xr:uid="{A90C9DBF-B9E8-40C2-A65F-34CEC9C8683F}"/>
    <cellStyle name="Comma 3 4 2 2 9 2 9" xfId="59896" xr:uid="{87AADD76-F909-48E8-925D-8ED365ECB0E5}"/>
    <cellStyle name="Comma 3 4 2 2 9 3" xfId="808" xr:uid="{00000000-0005-0000-0000-00001F020000}"/>
    <cellStyle name="Comma 3 4 2 2 9 3 10" xfId="30749" xr:uid="{4DABFD4F-3DC2-4745-A244-BB692839FD90}"/>
    <cellStyle name="Comma 3 4 2 2 9 3 11" xfId="20245" xr:uid="{46864D63-E44F-40E5-8A91-4C43E8C86461}"/>
    <cellStyle name="Comma 3 4 2 2 9 3 2" xfId="2131" xr:uid="{657A2A1C-64BF-49DC-AF0A-2D2179C11E0D}"/>
    <cellStyle name="Comma 3 4 2 2 9 3 2 10" xfId="21567" xr:uid="{07D8C540-D874-4964-9719-E7298870118B}"/>
    <cellStyle name="Comma 3 4 2 2 9 3 2 2" xfId="7383" xr:uid="{47D4F3CF-65F5-4FC8-8699-46C7A2070C27}"/>
    <cellStyle name="Comma 3 4 2 2 9 3 2 2 2" xfId="18941" xr:uid="{02FD67A7-3D8B-40C9-8DCE-9C4280A35926}"/>
    <cellStyle name="Comma 3 4 2 2 9 3 2 2 2 2" xfId="48348" xr:uid="{BE266400-0CAB-413B-A585-FCED9F69CF5E}"/>
    <cellStyle name="Comma 3 4 2 2 9 3 2 2 2 3" xfId="29445" xr:uid="{3F6E1A2A-B788-494F-8DEE-BC339837CF69}"/>
    <cellStyle name="Comma 3 4 2 2 9 3 2 2 3" xfId="34958" xr:uid="{5180340E-E8BA-43CF-B162-9A5F146061EB}"/>
    <cellStyle name="Comma 3 4 2 2 9 3 2 2 4" xfId="24193" xr:uid="{209E9748-9279-4B81-AFDF-9A4282FA6F04}"/>
    <cellStyle name="Comma 3 4 2 2 9 3 2 3" xfId="4758" xr:uid="{49C51B60-186D-4A61-8D6F-190B6790F9B5}"/>
    <cellStyle name="Comma 3 4 2 2 9 3 2 3 2" xfId="50974" xr:uid="{2A944E01-B3F9-4663-AF32-6116F1DC6573}"/>
    <cellStyle name="Comma 3 4 2 2 9 3 2 3 3" xfId="37584" xr:uid="{EDD3E04A-EDF0-4665-B90F-3639C2A2AB6B}"/>
    <cellStyle name="Comma 3 4 2 2 9 3 2 3 4" xfId="26819" xr:uid="{BF754629-2757-479E-9A03-8B8AAA23D12C}"/>
    <cellStyle name="Comma 3 4 2 2 9 3 2 4" xfId="10009" xr:uid="{EAC1F97C-B028-41BC-A7A3-2CED90C6DBB3}"/>
    <cellStyle name="Comma 3 4 2 2 9 3 2 4 2" xfId="53600" xr:uid="{CDB266E8-9D51-48AA-80AE-1488F808BDEF}"/>
    <cellStyle name="Comma 3 4 2 2 9 3 2 4 3" xfId="40210" xr:uid="{A33C4861-9C73-48B5-AA27-C07F0B277F36}"/>
    <cellStyle name="Comma 3 4 2 2 9 3 2 5" xfId="12635" xr:uid="{C2B9FD09-4EB4-4174-A43B-E21C5D2D713D}"/>
    <cellStyle name="Comma 3 4 2 2 9 3 2 5 2" xfId="56225" xr:uid="{F2C38658-7AAA-4615-8362-BCFF63151F94}"/>
    <cellStyle name="Comma 3 4 2 2 9 3 2 5 3" xfId="42835" xr:uid="{ED9738F2-4A9F-49EC-B4F3-B07A02EE1059}"/>
    <cellStyle name="Comma 3 4 2 2 9 3 2 6" xfId="15788" xr:uid="{EC24A843-EDD0-4653-B6D5-6FAA7830FD5C}"/>
    <cellStyle name="Comma 3 4 2 2 9 3 2 6 2" xfId="45461" xr:uid="{1C8D9503-EB5E-4097-9DEB-C5EBECDC848C}"/>
    <cellStyle name="Comma 3 4 2 2 9 3 2 7" xfId="58851" xr:uid="{485ABE4A-3CDA-45EC-A387-C075307FF8EE}"/>
    <cellStyle name="Comma 3 4 2 2 9 3 2 8" xfId="61478" xr:uid="{3E7D8C40-306E-4771-A04E-CB8F530DF88C}"/>
    <cellStyle name="Comma 3 4 2 2 9 3 2 9" xfId="32071" xr:uid="{32227AC6-7CAF-4140-AF3B-1792F249B858}"/>
    <cellStyle name="Comma 3 4 2 2 9 3 3" xfId="6061" xr:uid="{9514890C-F3BF-4AFE-9D84-075566529258}"/>
    <cellStyle name="Comma 3 4 2 2 9 3 3 2" xfId="17619" xr:uid="{39A1F592-CD6A-4DF0-8FEE-A7CF6DFB4A78}"/>
    <cellStyle name="Comma 3 4 2 2 9 3 3 2 2" xfId="47026" xr:uid="{CD1DCAAA-6823-4C59-87FA-157F36C13A84}"/>
    <cellStyle name="Comma 3 4 2 2 9 3 3 2 3" xfId="28123" xr:uid="{4F3AF187-2069-4717-8316-E96BE549D754}"/>
    <cellStyle name="Comma 3 4 2 2 9 3 3 3" xfId="33636" xr:uid="{0BC76C26-2934-4BDE-A68B-E570A4288A07}"/>
    <cellStyle name="Comma 3 4 2 2 9 3 3 4" xfId="22871" xr:uid="{0DEB1751-1C64-427F-87D5-1C9A367B2B3E}"/>
    <cellStyle name="Comma 3 4 2 2 9 3 4" xfId="3436" xr:uid="{59BAEB25-D716-401B-A956-11470D53A929}"/>
    <cellStyle name="Comma 3 4 2 2 9 3 4 2" xfId="49652" xr:uid="{A5057638-9FD4-478B-978B-0FC617F70A8B}"/>
    <cellStyle name="Comma 3 4 2 2 9 3 4 3" xfId="36262" xr:uid="{A2BE736C-4FFC-4452-A18D-B19212005077}"/>
    <cellStyle name="Comma 3 4 2 2 9 3 4 4" xfId="25497" xr:uid="{87C92FAD-ED06-456A-93C5-F0A57D511C0D}"/>
    <cellStyle name="Comma 3 4 2 2 9 3 5" xfId="8687" xr:uid="{6AADD10E-2FF0-4F6B-BFD9-7C218E01C6AA}"/>
    <cellStyle name="Comma 3 4 2 2 9 3 5 2" xfId="52278" xr:uid="{5708C4EA-8F6F-4CF3-A38E-D10F513191BE}"/>
    <cellStyle name="Comma 3 4 2 2 9 3 5 3" xfId="38888" xr:uid="{0CC5094D-7718-45B3-AECF-93CA860DA5E1}"/>
    <cellStyle name="Comma 3 4 2 2 9 3 6" xfId="11313" xr:uid="{D4CB4E65-A82B-44E2-A472-BDA47B064D5F}"/>
    <cellStyle name="Comma 3 4 2 2 9 3 6 2" xfId="54903" xr:uid="{58C1B827-A5F1-4C19-AFE6-702928BD691A}"/>
    <cellStyle name="Comma 3 4 2 2 9 3 6 3" xfId="41513" xr:uid="{B95F48FD-2F86-4E70-AC63-ABB9ACCE154A}"/>
    <cellStyle name="Comma 3 4 2 2 9 3 7" xfId="14466" xr:uid="{4147A827-845A-42BD-BA74-2CE3F8D7DBCD}"/>
    <cellStyle name="Comma 3 4 2 2 9 3 7 2" xfId="44139" xr:uid="{2BECDFD8-B5F2-4DD8-9117-93046B8028BF}"/>
    <cellStyle name="Comma 3 4 2 2 9 3 8" xfId="57529" xr:uid="{E83E71E9-45D3-475D-A1CA-DFE2680BCB5E}"/>
    <cellStyle name="Comma 3 4 2 2 9 3 9" xfId="60156" xr:uid="{29054FAB-1B1C-4315-AB35-B3BDB186BDAF}"/>
    <cellStyle name="Comma 3 4 2 2 9 4" xfId="1068" xr:uid="{00000000-0005-0000-0000-000020020000}"/>
    <cellStyle name="Comma 3 4 2 2 9 4 10" xfId="31009" xr:uid="{5F9D4CC3-F87E-4D35-A8BA-E05FB97F6E17}"/>
    <cellStyle name="Comma 3 4 2 2 9 4 11" xfId="20505" xr:uid="{3C5A92C0-93DF-4D39-9445-1679F65336D5}"/>
    <cellStyle name="Comma 3 4 2 2 9 4 2" xfId="2391" xr:uid="{69666189-D6BE-48BA-970D-14043FD06C14}"/>
    <cellStyle name="Comma 3 4 2 2 9 4 2 10" xfId="21827" xr:uid="{E576913A-E248-44AC-99C5-4EDBE49B1EC7}"/>
    <cellStyle name="Comma 3 4 2 2 9 4 2 2" xfId="7643" xr:uid="{B293640C-AEB9-4AE3-A3E5-EE0D14B5AB90}"/>
    <cellStyle name="Comma 3 4 2 2 9 4 2 2 2" xfId="19201" xr:uid="{226C25B1-F2C6-4C82-9810-E66BEE2359C0}"/>
    <cellStyle name="Comma 3 4 2 2 9 4 2 2 2 2" xfId="48608" xr:uid="{4E58C66D-2F15-4468-9C73-49A793E32730}"/>
    <cellStyle name="Comma 3 4 2 2 9 4 2 2 2 3" xfId="29705" xr:uid="{653CAC92-A354-4617-981A-17C3FB960F06}"/>
    <cellStyle name="Comma 3 4 2 2 9 4 2 2 3" xfId="35218" xr:uid="{78A6A849-7096-4893-90D4-C729DC5B9149}"/>
    <cellStyle name="Comma 3 4 2 2 9 4 2 2 4" xfId="24453" xr:uid="{46D535C0-8CF9-4384-B9FA-9DB062A5BA54}"/>
    <cellStyle name="Comma 3 4 2 2 9 4 2 3" xfId="5018" xr:uid="{B7495E8F-5413-42F4-BF3C-8620E2CD33AF}"/>
    <cellStyle name="Comma 3 4 2 2 9 4 2 3 2" xfId="51234" xr:uid="{DF40BEA0-6640-49FC-BCB1-DFCC165451C9}"/>
    <cellStyle name="Comma 3 4 2 2 9 4 2 3 3" xfId="37844" xr:uid="{BC9EE997-1101-483A-B733-885B9CE86741}"/>
    <cellStyle name="Comma 3 4 2 2 9 4 2 3 4" xfId="27079" xr:uid="{5AEA4C23-F97D-4A5D-8D3F-D439595DEB15}"/>
    <cellStyle name="Comma 3 4 2 2 9 4 2 4" xfId="10269" xr:uid="{E6B32EF1-ECB9-4919-8E3C-3A74664F8694}"/>
    <cellStyle name="Comma 3 4 2 2 9 4 2 4 2" xfId="53860" xr:uid="{E97E919C-F407-4B57-A777-1BB4DFA2E707}"/>
    <cellStyle name="Comma 3 4 2 2 9 4 2 4 3" xfId="40470" xr:uid="{669D6533-5FB9-4B79-8155-28457F7111B4}"/>
    <cellStyle name="Comma 3 4 2 2 9 4 2 5" xfId="12895" xr:uid="{D1FF4F21-6379-4EB4-AA94-8FA301515B4B}"/>
    <cellStyle name="Comma 3 4 2 2 9 4 2 5 2" xfId="56485" xr:uid="{35B1AB43-76AE-47D0-A470-27EE35D061B8}"/>
    <cellStyle name="Comma 3 4 2 2 9 4 2 5 3" xfId="43095" xr:uid="{038B0784-C10A-4F6A-BEC3-60F6E4881853}"/>
    <cellStyle name="Comma 3 4 2 2 9 4 2 6" xfId="16048" xr:uid="{D7AF5880-906C-475D-9CC0-6E6CAA695CB7}"/>
    <cellStyle name="Comma 3 4 2 2 9 4 2 6 2" xfId="45721" xr:uid="{DE047E2F-FFF5-4859-A915-C6361E3E0712}"/>
    <cellStyle name="Comma 3 4 2 2 9 4 2 7" xfId="59111" xr:uid="{7E4CCA68-5CC3-4786-9321-81B950B1E79C}"/>
    <cellStyle name="Comma 3 4 2 2 9 4 2 8" xfId="61738" xr:uid="{C6F7D9F0-C1EE-4B23-A75C-18A78328F327}"/>
    <cellStyle name="Comma 3 4 2 2 9 4 2 9" xfId="32331" xr:uid="{67A6AD5E-1825-462E-96FC-3B302C7FB419}"/>
    <cellStyle name="Comma 3 4 2 2 9 4 3" xfId="6321" xr:uid="{1CA4A846-3CB0-431E-B608-39D987103520}"/>
    <cellStyle name="Comma 3 4 2 2 9 4 3 2" xfId="17879" xr:uid="{0B8A8ABC-DB52-4DF1-94BB-B05F972FD1E1}"/>
    <cellStyle name="Comma 3 4 2 2 9 4 3 2 2" xfId="47286" xr:uid="{32DA9F1C-0D0E-4096-95C1-615A9A824C74}"/>
    <cellStyle name="Comma 3 4 2 2 9 4 3 2 3" xfId="28383" xr:uid="{22B1EB23-5C27-409F-9C9B-5641607AE732}"/>
    <cellStyle name="Comma 3 4 2 2 9 4 3 3" xfId="33896" xr:uid="{5C1D24EC-1D2D-437A-963D-65F07F614A44}"/>
    <cellStyle name="Comma 3 4 2 2 9 4 3 4" xfId="23131" xr:uid="{9614DB39-9253-450C-8FC5-8C0317284B4E}"/>
    <cellStyle name="Comma 3 4 2 2 9 4 4" xfId="3696" xr:uid="{C4AC4866-9952-4623-96BC-7963141F8811}"/>
    <cellStyle name="Comma 3 4 2 2 9 4 4 2" xfId="49912" xr:uid="{EC698B39-3CF7-4453-A109-10EB442C054B}"/>
    <cellStyle name="Comma 3 4 2 2 9 4 4 3" xfId="36522" xr:uid="{B4C2221A-DE25-4564-8EC6-3507DADAAD3A}"/>
    <cellStyle name="Comma 3 4 2 2 9 4 4 4" xfId="25757" xr:uid="{311A16A1-C1C0-49E7-8247-07C27D76B0FA}"/>
    <cellStyle name="Comma 3 4 2 2 9 4 5" xfId="8947" xr:uid="{4CF4AF79-10B5-49F6-A267-C7E31AF42173}"/>
    <cellStyle name="Comma 3 4 2 2 9 4 5 2" xfId="52538" xr:uid="{DB635709-5091-40E4-8380-7875F7BC2A7E}"/>
    <cellStyle name="Comma 3 4 2 2 9 4 5 3" xfId="39148" xr:uid="{861F78E8-B0F7-4507-A9D9-BFCED2B96C2F}"/>
    <cellStyle name="Comma 3 4 2 2 9 4 6" xfId="11573" xr:uid="{6534BA12-D138-44AE-94EB-B5C6DAFF9E24}"/>
    <cellStyle name="Comma 3 4 2 2 9 4 6 2" xfId="55163" xr:uid="{3052E39B-7350-4F70-9384-D38FAB9F0231}"/>
    <cellStyle name="Comma 3 4 2 2 9 4 6 3" xfId="41773" xr:uid="{8CB0861B-CA48-4A6F-A0E0-711CFB91A265}"/>
    <cellStyle name="Comma 3 4 2 2 9 4 7" xfId="14726" xr:uid="{EAEF85C8-1099-43B9-A9C4-B5EAC0CE316C}"/>
    <cellStyle name="Comma 3 4 2 2 9 4 7 2" xfId="44399" xr:uid="{8F7F45ED-70D6-47C0-BB9D-E94BD51F4413}"/>
    <cellStyle name="Comma 3 4 2 2 9 4 8" xfId="57789" xr:uid="{32879AEE-7031-4D7B-91D9-96A23A1885E6}"/>
    <cellStyle name="Comma 3 4 2 2 9 4 9" xfId="60416" xr:uid="{AC163A9D-C6E3-44CD-862E-F08C39FF7A21}"/>
    <cellStyle name="Comma 3 4 2 2 9 5" xfId="1348" xr:uid="{6080075D-4DF6-4458-8BBF-D9C54442FD61}"/>
    <cellStyle name="Comma 3 4 2 2 9 5 10" xfId="20785" xr:uid="{574B7A02-DDBF-4373-BA48-F0C25075837D}"/>
    <cellStyle name="Comma 3 4 2 2 9 5 2" xfId="6601" xr:uid="{A184A150-4549-4C05-968D-192F763B86FB}"/>
    <cellStyle name="Comma 3 4 2 2 9 5 2 2" xfId="18159" xr:uid="{DDEB68B8-585F-4CE5-AB92-46C4F414E2F9}"/>
    <cellStyle name="Comma 3 4 2 2 9 5 2 2 2" xfId="47566" xr:uid="{5A9F8DF7-8E22-4D1D-B75E-2A84827198DD}"/>
    <cellStyle name="Comma 3 4 2 2 9 5 2 2 3" xfId="28663" xr:uid="{11359C11-F2C1-4BC6-BD28-C6B7E19B0CC4}"/>
    <cellStyle name="Comma 3 4 2 2 9 5 2 3" xfId="34176" xr:uid="{94D763E9-2D2A-49A6-BBA2-EF2639F94975}"/>
    <cellStyle name="Comma 3 4 2 2 9 5 2 4" xfId="23411" xr:uid="{D2E8DB8A-2682-4C7D-83B1-17F6C7383024}"/>
    <cellStyle name="Comma 3 4 2 2 9 5 3" xfId="3976" xr:uid="{51B482ED-0400-4875-A4FC-410688B1C48B}"/>
    <cellStyle name="Comma 3 4 2 2 9 5 3 2" xfId="50192" xr:uid="{A5A0FDD9-1D6D-4E02-B440-446AE70DC69F}"/>
    <cellStyle name="Comma 3 4 2 2 9 5 3 3" xfId="36802" xr:uid="{1DC749F0-45B7-4A94-AE42-2A987A8C9D2F}"/>
    <cellStyle name="Comma 3 4 2 2 9 5 3 4" xfId="26037" xr:uid="{9C0C1F58-6289-4C97-B727-91E299496CCD}"/>
    <cellStyle name="Comma 3 4 2 2 9 5 4" xfId="9227" xr:uid="{D0EA29D4-8EED-436A-8F21-0A39B2FD5B58}"/>
    <cellStyle name="Comma 3 4 2 2 9 5 4 2" xfId="52818" xr:uid="{DB7B2D0A-3E83-4E10-8D5A-CA7DED5DD596}"/>
    <cellStyle name="Comma 3 4 2 2 9 5 4 3" xfId="39428" xr:uid="{C076CACD-595A-4555-9FB9-ACD3271D79F2}"/>
    <cellStyle name="Comma 3 4 2 2 9 5 5" xfId="11853" xr:uid="{96076E83-A5D6-4E61-BBE8-72D07402E544}"/>
    <cellStyle name="Comma 3 4 2 2 9 5 5 2" xfId="55443" xr:uid="{2CF8734B-BC02-48B8-804E-9613B04AB224}"/>
    <cellStyle name="Comma 3 4 2 2 9 5 5 3" xfId="42053" xr:uid="{38ABC7A8-52D9-4512-8780-C49265C5E23D}"/>
    <cellStyle name="Comma 3 4 2 2 9 5 6" xfId="15006" xr:uid="{9F6BB5DE-CE11-454E-A493-2B8EE99F203E}"/>
    <cellStyle name="Comma 3 4 2 2 9 5 6 2" xfId="44679" xr:uid="{75C67C01-6196-4F77-8F62-81FDC423EDA3}"/>
    <cellStyle name="Comma 3 4 2 2 9 5 7" xfId="58069" xr:uid="{038E890E-C682-432B-824B-1DE510A65BA1}"/>
    <cellStyle name="Comma 3 4 2 2 9 5 8" xfId="60696" xr:uid="{739E10F0-1DD9-4984-9A16-705445668B70}"/>
    <cellStyle name="Comma 3 4 2 2 9 5 9" xfId="31289" xr:uid="{ECD0BADB-0874-4A6C-A25B-A98274CBE510}"/>
    <cellStyle name="Comma 3 4 2 2 9 6" xfId="1611" xr:uid="{742EFD9A-0026-4DD9-878D-64E566E08B7C}"/>
    <cellStyle name="Comma 3 4 2 2 9 6 10" xfId="21047" xr:uid="{512DAA9D-E1FF-4501-92C1-858DC7069B87}"/>
    <cellStyle name="Comma 3 4 2 2 9 6 2" xfId="6863" xr:uid="{BC93735F-3544-4982-80F1-436A1AF3F943}"/>
    <cellStyle name="Comma 3 4 2 2 9 6 2 2" xfId="18421" xr:uid="{012A9EFF-BF1A-4E15-94FC-D1B73BEF756A}"/>
    <cellStyle name="Comma 3 4 2 2 9 6 2 2 2" xfId="47828" xr:uid="{306A6F1E-39F7-44A3-8E70-43B2E2C71086}"/>
    <cellStyle name="Comma 3 4 2 2 9 6 2 2 3" xfId="28925" xr:uid="{1E85A8D8-BB9D-44AD-A859-3634B35F8568}"/>
    <cellStyle name="Comma 3 4 2 2 9 6 2 3" xfId="34438" xr:uid="{C06318D1-FF9A-4F07-933D-113581EE5523}"/>
    <cellStyle name="Comma 3 4 2 2 9 6 2 4" xfId="23673" xr:uid="{FC9B6D46-2C7F-4921-A296-950903B756FA}"/>
    <cellStyle name="Comma 3 4 2 2 9 6 3" xfId="4238" xr:uid="{0C307F4B-F7C4-4EF6-9CEC-5D1A5714B4AB}"/>
    <cellStyle name="Comma 3 4 2 2 9 6 3 2" xfId="50454" xr:uid="{9414AB96-ECED-47B1-8302-16BF7F76979C}"/>
    <cellStyle name="Comma 3 4 2 2 9 6 3 3" xfId="37064" xr:uid="{C596F2BB-60A2-4BDA-964B-C4F79380206B}"/>
    <cellStyle name="Comma 3 4 2 2 9 6 3 4" xfId="26299" xr:uid="{FB36B112-20EF-44C5-929F-5331D7D25BB3}"/>
    <cellStyle name="Comma 3 4 2 2 9 6 4" xfId="9489" xr:uid="{4FF915A9-5C18-40E1-B86F-CD19043800AD}"/>
    <cellStyle name="Comma 3 4 2 2 9 6 4 2" xfId="53080" xr:uid="{C86AA68F-466B-4319-B6EB-223E53F1A97C}"/>
    <cellStyle name="Comma 3 4 2 2 9 6 4 3" xfId="39690" xr:uid="{65F147DB-F684-4021-AD11-FA4D97510489}"/>
    <cellStyle name="Comma 3 4 2 2 9 6 5" xfId="12115" xr:uid="{579EFEC0-7948-4748-9B7B-D38067C01C6A}"/>
    <cellStyle name="Comma 3 4 2 2 9 6 5 2" xfId="55705" xr:uid="{C1186980-0F55-4CA4-87A3-A03018A2CC2B}"/>
    <cellStyle name="Comma 3 4 2 2 9 6 5 3" xfId="42315" xr:uid="{DED8B98E-46B6-4D7A-A54C-1D8022CEC2A1}"/>
    <cellStyle name="Comma 3 4 2 2 9 6 6" xfId="15268" xr:uid="{2E073F75-FF59-46A5-892D-12761318095A}"/>
    <cellStyle name="Comma 3 4 2 2 9 6 6 2" xfId="44941" xr:uid="{A9C5016E-A37C-4142-BEAA-9D6082B10499}"/>
    <cellStyle name="Comma 3 4 2 2 9 6 7" xfId="58331" xr:uid="{E2E95809-845F-4ED6-AE68-55C298485A7E}"/>
    <cellStyle name="Comma 3 4 2 2 9 6 8" xfId="60958" xr:uid="{EBB75169-240F-4A9D-9C9A-4BE8026F5091}"/>
    <cellStyle name="Comma 3 4 2 2 9 6 9" xfId="31551" xr:uid="{EB740845-2A74-4517-810E-EF766A4965A4}"/>
    <cellStyle name="Comma 3 4 2 2 9 7" xfId="2654" xr:uid="{522ACB7B-2932-4174-A1DD-84F28B013E89}"/>
    <cellStyle name="Comma 3 4 2 2 9 7 10" xfId="22089" xr:uid="{72AAD7BA-54E6-44D8-8C3F-22DDD06FE2B2}"/>
    <cellStyle name="Comma 3 4 2 2 9 7 2" xfId="7905" xr:uid="{C6DEFD4F-B506-40B8-BBDE-BE772CD53D2C}"/>
    <cellStyle name="Comma 3 4 2 2 9 7 2 2" xfId="19463" xr:uid="{2E0FA0E4-594C-4DF2-B0BE-BF50673AA738}"/>
    <cellStyle name="Comma 3 4 2 2 9 7 2 2 2" xfId="48870" xr:uid="{1BD6CD7F-FA87-4337-98E1-58A69CD954BC}"/>
    <cellStyle name="Comma 3 4 2 2 9 7 2 2 3" xfId="29967" xr:uid="{7535CB18-1B5D-4415-92C3-BDE413FE93D0}"/>
    <cellStyle name="Comma 3 4 2 2 9 7 2 3" xfId="35480" xr:uid="{588247B1-0C70-4520-A8A8-853F4C52F24D}"/>
    <cellStyle name="Comma 3 4 2 2 9 7 2 4" xfId="24715" xr:uid="{D433C12A-960E-498A-9C24-78652FD41B8B}"/>
    <cellStyle name="Comma 3 4 2 2 9 7 3" xfId="5280" xr:uid="{3252020E-E4B1-4754-A2FB-7BDA16C8B44F}"/>
    <cellStyle name="Comma 3 4 2 2 9 7 3 2" xfId="51496" xr:uid="{ADC6ED27-A237-4F2E-B80E-7D8FDC8EBC47}"/>
    <cellStyle name="Comma 3 4 2 2 9 7 3 3" xfId="38106" xr:uid="{4B24B2B0-FA9D-42FB-82EC-29855DD9D206}"/>
    <cellStyle name="Comma 3 4 2 2 9 7 3 4" xfId="27341" xr:uid="{8FDF0731-E09B-4CCD-AA4E-AFFE76E9D13A}"/>
    <cellStyle name="Comma 3 4 2 2 9 7 4" xfId="10531" xr:uid="{754D0B0E-ACAF-43BE-BE83-D0ED4E0AA1E0}"/>
    <cellStyle name="Comma 3 4 2 2 9 7 4 2" xfId="54122" xr:uid="{4E83F290-C7CB-4B25-BA79-CF3CF45B0128}"/>
    <cellStyle name="Comma 3 4 2 2 9 7 4 3" xfId="40732" xr:uid="{01E5F327-B021-4556-BC53-702A9C36FC77}"/>
    <cellStyle name="Comma 3 4 2 2 9 7 5" xfId="13157" xr:uid="{7DD4614E-D1CF-4841-A1CA-AAFFA144F0C5}"/>
    <cellStyle name="Comma 3 4 2 2 9 7 5 2" xfId="56747" xr:uid="{8EA83DF1-CCDF-4B55-992C-5C6DA7FC28D9}"/>
    <cellStyle name="Comma 3 4 2 2 9 7 5 3" xfId="43357" xr:uid="{816F0CF4-AFAA-475E-9156-C94FFE55F405}"/>
    <cellStyle name="Comma 3 4 2 2 9 7 6" xfId="16310" xr:uid="{F24CE0C1-E19F-4A09-9AAE-EA7F5D19480D}"/>
    <cellStyle name="Comma 3 4 2 2 9 7 6 2" xfId="45983" xr:uid="{86E20A15-17B1-4AD0-A2D6-D8B1244AB736}"/>
    <cellStyle name="Comma 3 4 2 2 9 7 7" xfId="59373" xr:uid="{A0F7BD4E-52F6-4CD5-9321-0DAC9CE62A88}"/>
    <cellStyle name="Comma 3 4 2 2 9 7 8" xfId="62000" xr:uid="{B6251064-089D-482A-AD21-639AADB8AE6C}"/>
    <cellStyle name="Comma 3 4 2 2 9 7 9" xfId="32593" xr:uid="{8F62D4A6-2076-4F61-84E8-B09ED92F15D6}"/>
    <cellStyle name="Comma 3 4 2 2 9 8" xfId="5541" xr:uid="{3A992A0E-C9FE-40F0-BD35-DE796F44F1D5}"/>
    <cellStyle name="Comma 3 4 2 2 9 8 2" xfId="17099" xr:uid="{5AD67029-757D-4D97-87E1-309A8EA55133}"/>
    <cellStyle name="Comma 3 4 2 2 9 8 2 2" xfId="46245" xr:uid="{904B69A5-1061-4CB1-A7CA-C42401FD885F}"/>
    <cellStyle name="Comma 3 4 2 2 9 8 2 3" xfId="27603" xr:uid="{A7B75300-5471-4DEC-A423-BBA0A27F8454}"/>
    <cellStyle name="Comma 3 4 2 2 9 8 3" xfId="13946" xr:uid="{DDFA2BD6-CF27-4271-97EF-D3E272B5DDE0}"/>
    <cellStyle name="Comma 3 4 2 2 9 8 3 2" xfId="32855" xr:uid="{2D28BD7E-38A4-4F53-985C-B2B77D88B1FE}"/>
    <cellStyle name="Comma 3 4 2 2 9 8 4" xfId="22351" xr:uid="{7CC2FAF8-807E-44BF-A9F6-5CD9E4FAE452}"/>
    <cellStyle name="Comma 3 4 2 2 9 9" xfId="2916" xr:uid="{D38AE892-F535-4869-85FA-F93597410F22}"/>
    <cellStyle name="Comma 3 4 2 2 9 9 2" xfId="16571" xr:uid="{0DC6A8AF-8F55-4F71-BA8A-E757DCA11F40}"/>
    <cellStyle name="Comma 3 4 2 2 9 9 2 2" xfId="46506" xr:uid="{3CB1721D-0FE2-4117-BB6E-047F73162C00}"/>
    <cellStyle name="Comma 3 4 2 2 9 9 3" xfId="33116" xr:uid="{63FC45CA-EDA3-45FF-ACD6-EC22E2C5D393}"/>
    <cellStyle name="Comma 3 4 2 2 9 9 4" xfId="24977" xr:uid="{E7AB0F02-1067-4631-A191-BE6862164B83}"/>
    <cellStyle name="Comma 3 4 2 20" xfId="7914" xr:uid="{7DD98D7B-206E-4528-B092-679116B36DF8}"/>
    <cellStyle name="Comma 3 4 2 20 2" xfId="48879" xr:uid="{D720D7B4-6A6F-43E3-B121-BEC7B56DE188}"/>
    <cellStyle name="Comma 3 4 2 20 3" xfId="35489" xr:uid="{DF24553E-6221-437A-A5AE-35B6881565FA}"/>
    <cellStyle name="Comma 3 4 2 21" xfId="10540" xr:uid="{49CB5261-F182-4C85-9AEE-ADCA5002EB7F}"/>
    <cellStyle name="Comma 3 4 2 21 2" xfId="51505" xr:uid="{0AA8946A-DCA6-4C33-8986-B59E3880040D}"/>
    <cellStyle name="Comma 3 4 2 21 3" xfId="38115" xr:uid="{B5441481-CA77-40CD-8969-03123A2C3307}"/>
    <cellStyle name="Comma 3 4 2 22" xfId="13166" xr:uid="{55515450-7E5D-4D4F-A406-A90E7E34C802}"/>
    <cellStyle name="Comma 3 4 2 22 2" xfId="54131" xr:uid="{EB9E56B1-9B8B-4005-A385-08D498FCEF94}"/>
    <cellStyle name="Comma 3 4 2 22 3" xfId="40741" xr:uid="{FDB829F9-FDB8-4B0E-85C3-52181D931768}"/>
    <cellStyle name="Comma 3 4 2 23" xfId="43366" xr:uid="{E2D95C8F-5511-4BB8-B74C-9869C28AEAC5}"/>
    <cellStyle name="Comma 3 4 2 24" xfId="56756" xr:uid="{4C36ABCC-F775-4173-A67F-A0FE79862D91}"/>
    <cellStyle name="Comma 3 4 2 25" xfId="59383" xr:uid="{813E25B2-6959-4FAF-ACA4-D88778928FCB}"/>
    <cellStyle name="Comma 3 4 2 26" xfId="29977" xr:uid="{5CF062C6-8D41-43ED-BC99-02F7E8520B0D}"/>
    <cellStyle name="Comma 3 4 2 27" xfId="19473" xr:uid="{70302D76-7E82-4D58-8704-00E279B0343B}"/>
    <cellStyle name="Comma 3 4 2 3" xfId="54" xr:uid="{00000000-0005-0000-0000-000021020000}"/>
    <cellStyle name="Comma 3 4 2 3 10" xfId="5308" xr:uid="{C186AB7D-BB36-4363-AF61-49B4C4CED970}"/>
    <cellStyle name="Comma 3 4 2 3 10 2" xfId="16866" xr:uid="{216ACC55-41DE-409E-BE8B-1D39F26B31B8}"/>
    <cellStyle name="Comma 3 4 2 3 10 2 2" xfId="46012" xr:uid="{8707D0D0-5C73-496C-8641-3BD0B72A28F5}"/>
    <cellStyle name="Comma 3 4 2 3 10 2 3" xfId="27370" xr:uid="{74F1E0A2-7A80-4CDB-BC73-FE3B2533FA2C}"/>
    <cellStyle name="Comma 3 4 2 3 10 3" xfId="13713" xr:uid="{C8C7A093-9839-4093-B2A1-5F06E7065E23}"/>
    <cellStyle name="Comma 3 4 2 3 10 3 2" xfId="32622" xr:uid="{560EC9D8-8090-44E9-90F8-98186F2B9C45}"/>
    <cellStyle name="Comma 3 4 2 3 10 4" xfId="22118" xr:uid="{2760CA59-1A39-4E4E-8FC5-2FCDF9A07EA6}"/>
    <cellStyle name="Comma 3 4 2 3 11" xfId="2683" xr:uid="{C0DA9571-6826-417E-80E9-0C499D76E5ED}"/>
    <cellStyle name="Comma 3 4 2 3 11 2" xfId="16338" xr:uid="{F011FEE9-3125-42A0-BCD2-25732E69D3AD}"/>
    <cellStyle name="Comma 3 4 2 3 11 2 2" xfId="46273" xr:uid="{971D20E5-49E8-4D46-808A-610219463C62}"/>
    <cellStyle name="Comma 3 4 2 3 11 3" xfId="32883" xr:uid="{69F3A3F1-A04D-4FE8-8BEB-22A0CD02B584}"/>
    <cellStyle name="Comma 3 4 2 3 11 4" xfId="24744" xr:uid="{CF42E90C-8CBF-40AC-9C34-73F7D98D0766}"/>
    <cellStyle name="Comma 3 4 2 3 12" xfId="7934" xr:uid="{70E581FE-B624-453B-80F3-0C2608286503}"/>
    <cellStyle name="Comma 3 4 2 3 12 2" xfId="48899" xr:uid="{3A038D1E-A006-4FAB-8EF2-CB5A268B6E13}"/>
    <cellStyle name="Comma 3 4 2 3 12 3" xfId="35509" xr:uid="{607F6AE5-59AC-4E69-8141-42EFD9FF4F77}"/>
    <cellStyle name="Comma 3 4 2 3 13" xfId="10560" xr:uid="{28AFD6F4-8B30-4ABF-A7F0-8F22BCF391EE}"/>
    <cellStyle name="Comma 3 4 2 3 13 2" xfId="51525" xr:uid="{851A3B9A-A19F-47E3-BD64-80CA1DD1E556}"/>
    <cellStyle name="Comma 3 4 2 3 13 3" xfId="38135" xr:uid="{675ECE07-A075-41D9-A2F1-CE2582773950}"/>
    <cellStyle name="Comma 3 4 2 3 14" xfId="13185" xr:uid="{400A81C4-29F1-4359-86DE-0CCBB6C50899}"/>
    <cellStyle name="Comma 3 4 2 3 14 2" xfId="54150" xr:uid="{D098D5CF-BA14-4F08-ADFC-EAAF218D4E8B}"/>
    <cellStyle name="Comma 3 4 2 3 14 3" xfId="40760" xr:uid="{AEE68863-7AD6-41BA-9214-96CDC5179529}"/>
    <cellStyle name="Comma 3 4 2 3 15" xfId="43386" xr:uid="{3482B802-9C21-43FA-BBD6-3B79EB19A586}"/>
    <cellStyle name="Comma 3 4 2 3 16" xfId="56776" xr:uid="{DD77C6F2-98FF-4FCA-AE94-2617E3222255}"/>
    <cellStyle name="Comma 3 4 2 3 17" xfId="59403" xr:uid="{2492017E-D726-47FF-BC36-02E98671FAF6}"/>
    <cellStyle name="Comma 3 4 2 3 18" xfId="29996" xr:uid="{92DE95E9-0844-42B3-A7FC-5A5981BABA18}"/>
    <cellStyle name="Comma 3 4 2 3 19" xfId="19492" xr:uid="{DE53A43B-81DB-4232-A7A3-0C756C318D24}"/>
    <cellStyle name="Comma 3 4 2 3 2" xfId="157" xr:uid="{00000000-0005-0000-0000-000022020000}"/>
    <cellStyle name="Comma 3 4 2 3 2 10" xfId="8037" xr:uid="{CDD353B0-E405-47CD-8FAC-7A639533C2F8}"/>
    <cellStyle name="Comma 3 4 2 3 2 10 2" xfId="49002" xr:uid="{18667790-2910-49B6-8410-9824374A4B56}"/>
    <cellStyle name="Comma 3 4 2 3 2 10 3" xfId="35612" xr:uid="{BADA7F24-2796-49AC-8917-8FB23719028E}"/>
    <cellStyle name="Comma 3 4 2 3 2 11" xfId="10663" xr:uid="{AC46B0C8-0810-4A53-8F39-20ED213FB2B7}"/>
    <cellStyle name="Comma 3 4 2 3 2 11 2" xfId="51628" xr:uid="{BDC7D123-A77A-4513-B278-83C15C225CEB}"/>
    <cellStyle name="Comma 3 4 2 3 2 11 3" xfId="38238" xr:uid="{D1AB3BF2-8A55-4F5F-8A15-F42880A75042}"/>
    <cellStyle name="Comma 3 4 2 3 2 12" xfId="13288" xr:uid="{6E3666F9-CE97-4515-82F9-481C9CFD17C9}"/>
    <cellStyle name="Comma 3 4 2 3 2 12 2" xfId="54253" xr:uid="{5E85208B-D7E0-45ED-86FD-D0231830BA34}"/>
    <cellStyle name="Comma 3 4 2 3 2 12 3" xfId="40863" xr:uid="{18DF4580-6B02-4E6A-8F37-6C5554CE0CA1}"/>
    <cellStyle name="Comma 3 4 2 3 2 13" xfId="43489" xr:uid="{E5434F36-3F9D-4FAC-9F48-E7821E7CED1B}"/>
    <cellStyle name="Comma 3 4 2 3 2 14" xfId="56879" xr:uid="{3359048B-DB5C-45C9-861D-4DC637D2E663}"/>
    <cellStyle name="Comma 3 4 2 3 2 15" xfId="59506" xr:uid="{06892F46-E655-4D93-ACDB-ED8EAE05B6F0}"/>
    <cellStyle name="Comma 3 4 2 3 2 16" xfId="30099" xr:uid="{00D60512-BC09-4F1D-9CAB-14973E21CE18}"/>
    <cellStyle name="Comma 3 4 2 3 2 17" xfId="19595" xr:uid="{94717D04-CF45-49A2-BC40-4A24E7FB88CC}"/>
    <cellStyle name="Comma 3 4 2 3 2 2" xfId="418" xr:uid="{00000000-0005-0000-0000-000023020000}"/>
    <cellStyle name="Comma 3 4 2 3 2 2 10" xfId="30359" xr:uid="{A1099101-D1EE-4ACA-9276-DF7047E6F21A}"/>
    <cellStyle name="Comma 3 4 2 3 2 2 11" xfId="19855" xr:uid="{901C380B-7B67-4C94-B0E1-EF677FEA3786}"/>
    <cellStyle name="Comma 3 4 2 3 2 2 2" xfId="1741" xr:uid="{A7BE3307-D3D5-420A-92B3-38143D5710FB}"/>
    <cellStyle name="Comma 3 4 2 3 2 2 2 10" xfId="21177" xr:uid="{1718C1EB-A96F-4592-A56B-7AFAC97E23C4}"/>
    <cellStyle name="Comma 3 4 2 3 2 2 2 2" xfId="6993" xr:uid="{AF22B80A-7685-4951-B5B2-34A6582020C0}"/>
    <cellStyle name="Comma 3 4 2 3 2 2 2 2 2" xfId="18551" xr:uid="{8E187006-641E-4A24-BE6C-D26E7670AAA3}"/>
    <cellStyle name="Comma 3 4 2 3 2 2 2 2 2 2" xfId="47958" xr:uid="{199F5C42-3DDE-4F1E-B573-024D71194575}"/>
    <cellStyle name="Comma 3 4 2 3 2 2 2 2 2 3" xfId="29055" xr:uid="{364DDA0B-B169-468C-B4CD-E04151965EA4}"/>
    <cellStyle name="Comma 3 4 2 3 2 2 2 2 3" xfId="34568" xr:uid="{6A899B34-9714-4D2B-B41C-972035D8FB85}"/>
    <cellStyle name="Comma 3 4 2 3 2 2 2 2 4" xfId="23803" xr:uid="{D66BC46E-F62F-4270-A741-741D1129AE00}"/>
    <cellStyle name="Comma 3 4 2 3 2 2 2 3" xfId="4368" xr:uid="{5BDB0495-4AA8-4994-93C9-A1A64F4A3682}"/>
    <cellStyle name="Comma 3 4 2 3 2 2 2 3 2" xfId="50584" xr:uid="{3698DAC8-7818-4485-8B5C-D175BBFA7A14}"/>
    <cellStyle name="Comma 3 4 2 3 2 2 2 3 3" xfId="37194" xr:uid="{CD9BA814-6AB8-4962-84DE-E4E0571BADCB}"/>
    <cellStyle name="Comma 3 4 2 3 2 2 2 3 4" xfId="26429" xr:uid="{6F87FF47-02DC-43D5-8F14-BF2871906869}"/>
    <cellStyle name="Comma 3 4 2 3 2 2 2 4" xfId="9619" xr:uid="{21BD8812-7F4F-4DAF-B303-E1D26668212D}"/>
    <cellStyle name="Comma 3 4 2 3 2 2 2 4 2" xfId="53210" xr:uid="{D6452B95-AA77-4C00-BEC2-8B27505D4F7C}"/>
    <cellStyle name="Comma 3 4 2 3 2 2 2 4 3" xfId="39820" xr:uid="{F7A2823F-5B06-40CC-B556-51F4C1F4C671}"/>
    <cellStyle name="Comma 3 4 2 3 2 2 2 5" xfId="12245" xr:uid="{854FC968-0FCF-4E7B-B5E1-EFDE07A338C8}"/>
    <cellStyle name="Comma 3 4 2 3 2 2 2 5 2" xfId="55835" xr:uid="{6B68CF5B-10CC-432C-A80E-074A37A51845}"/>
    <cellStyle name="Comma 3 4 2 3 2 2 2 5 3" xfId="42445" xr:uid="{EA1AFCF4-EB85-4840-A92C-1FFC1D20B641}"/>
    <cellStyle name="Comma 3 4 2 3 2 2 2 6" xfId="15398" xr:uid="{A7E18D1F-789F-4D7F-A9F2-9E600DFC5EE4}"/>
    <cellStyle name="Comma 3 4 2 3 2 2 2 6 2" xfId="45071" xr:uid="{D5D5F93A-1106-40CD-B4F2-18D945F34DE8}"/>
    <cellStyle name="Comma 3 4 2 3 2 2 2 7" xfId="58461" xr:uid="{85853D6B-0264-48F4-BF3C-351B36317BBB}"/>
    <cellStyle name="Comma 3 4 2 3 2 2 2 8" xfId="61088" xr:uid="{66665145-B13D-4C17-8E46-7545A0689613}"/>
    <cellStyle name="Comma 3 4 2 3 2 2 2 9" xfId="31681" xr:uid="{41F78484-A220-4866-A1D8-BDD98816F3EF}"/>
    <cellStyle name="Comma 3 4 2 3 2 2 3" xfId="5671" xr:uid="{F211D2EB-BC5E-4E9C-AC44-BF633C20093B}"/>
    <cellStyle name="Comma 3 4 2 3 2 2 3 2" xfId="17229" xr:uid="{61472AD2-916C-4267-B2B8-97A614F62452}"/>
    <cellStyle name="Comma 3 4 2 3 2 2 3 2 2" xfId="46636" xr:uid="{D32ABF45-A96F-4250-82B4-105E81EB208B}"/>
    <cellStyle name="Comma 3 4 2 3 2 2 3 2 3" xfId="27733" xr:uid="{CECDA316-AE11-4A78-B4BC-023C755A18C6}"/>
    <cellStyle name="Comma 3 4 2 3 2 2 3 3" xfId="14076" xr:uid="{21D335A5-9EBE-4122-9459-23077029FE0E}"/>
    <cellStyle name="Comma 3 4 2 3 2 2 3 3 2" xfId="33246" xr:uid="{25DB6220-5EFD-4A22-9F7A-0383A1B19D1F}"/>
    <cellStyle name="Comma 3 4 2 3 2 2 3 4" xfId="22481" xr:uid="{40B39E37-6463-44F4-BBC6-D19E69EA915B}"/>
    <cellStyle name="Comma 3 4 2 3 2 2 4" xfId="3046" xr:uid="{C2C6E2EA-8FCF-4638-9FFB-DA2A4215DD5A}"/>
    <cellStyle name="Comma 3 4 2 3 2 2 4 2" xfId="16701" xr:uid="{CF4ADC6E-A1AC-485B-993D-5825FADE211C}"/>
    <cellStyle name="Comma 3 4 2 3 2 2 4 2 2" xfId="49262" xr:uid="{BC195431-16E5-4EFF-8B4D-DBAC56216CF8}"/>
    <cellStyle name="Comma 3 4 2 3 2 2 4 3" xfId="35872" xr:uid="{AF41C304-405B-48CC-AD88-DB7D123C1495}"/>
    <cellStyle name="Comma 3 4 2 3 2 2 4 4" xfId="25107" xr:uid="{07AE4B4D-0A15-4882-8302-675B99955214}"/>
    <cellStyle name="Comma 3 4 2 3 2 2 5" xfId="8297" xr:uid="{C49A3B47-999A-4C0D-BE54-A018B1C2D5A8}"/>
    <cellStyle name="Comma 3 4 2 3 2 2 5 2" xfId="51888" xr:uid="{754C2880-004F-4B2D-9365-2E93900A93A3}"/>
    <cellStyle name="Comma 3 4 2 3 2 2 5 3" xfId="38498" xr:uid="{0AC85368-7889-4FBB-9557-D2EC00D953EC}"/>
    <cellStyle name="Comma 3 4 2 3 2 2 6" xfId="10923" xr:uid="{B6E3BA91-AE6D-400D-AD0F-A572C292B948}"/>
    <cellStyle name="Comma 3 4 2 3 2 2 6 2" xfId="54513" xr:uid="{8B266300-32F7-44DD-971D-9B21D80F584D}"/>
    <cellStyle name="Comma 3 4 2 3 2 2 6 3" xfId="41123" xr:uid="{D9640CAC-4C1A-4DDF-8396-D6DF43CD71D2}"/>
    <cellStyle name="Comma 3 4 2 3 2 2 7" xfId="13548" xr:uid="{DCA1380F-4E40-470D-AE53-F8617F892970}"/>
    <cellStyle name="Comma 3 4 2 3 2 2 7 2" xfId="43749" xr:uid="{F81EBAD3-9E58-4BD1-BC8D-4BA243238D16}"/>
    <cellStyle name="Comma 3 4 2 3 2 2 8" xfId="57139" xr:uid="{7D0744E4-E109-416F-A033-7BBBFE78265B}"/>
    <cellStyle name="Comma 3 4 2 3 2 2 9" xfId="59766" xr:uid="{3F03C423-6341-4CD0-AD57-D98E4BB1B25B}"/>
    <cellStyle name="Comma 3 4 2 3 2 3" xfId="678" xr:uid="{00000000-0005-0000-0000-000024020000}"/>
    <cellStyle name="Comma 3 4 2 3 2 3 10" xfId="30619" xr:uid="{2012C881-86DA-495D-A6E9-5BB2D2267011}"/>
    <cellStyle name="Comma 3 4 2 3 2 3 11" xfId="20115" xr:uid="{F3959EE9-7398-43AD-9EBB-08544BC6A690}"/>
    <cellStyle name="Comma 3 4 2 3 2 3 2" xfId="2001" xr:uid="{FC5CF1C6-A344-4513-BFFC-3E88A5EBC1EC}"/>
    <cellStyle name="Comma 3 4 2 3 2 3 2 10" xfId="21437" xr:uid="{52825A6C-EB63-4C06-B6DB-73E949FBB725}"/>
    <cellStyle name="Comma 3 4 2 3 2 3 2 2" xfId="7253" xr:uid="{163A17DC-6C03-45B9-8721-DB2ADF96C985}"/>
    <cellStyle name="Comma 3 4 2 3 2 3 2 2 2" xfId="18811" xr:uid="{C034873B-600F-46B7-A248-2701C2A5C964}"/>
    <cellStyle name="Comma 3 4 2 3 2 3 2 2 2 2" xfId="48218" xr:uid="{1AD3CB1C-447D-491C-84E5-D64F7B429BE8}"/>
    <cellStyle name="Comma 3 4 2 3 2 3 2 2 2 3" xfId="29315" xr:uid="{D52C187F-E1C0-46B3-B2E4-957C00DAE429}"/>
    <cellStyle name="Comma 3 4 2 3 2 3 2 2 3" xfId="34828" xr:uid="{E27C7A30-A626-4F5F-8322-CD8DB384071D}"/>
    <cellStyle name="Comma 3 4 2 3 2 3 2 2 4" xfId="24063" xr:uid="{C3962DF1-47B6-4C96-AEDD-C2B482C0AABA}"/>
    <cellStyle name="Comma 3 4 2 3 2 3 2 3" xfId="4628" xr:uid="{467CD9D1-44CF-4682-AE68-491C34299FD0}"/>
    <cellStyle name="Comma 3 4 2 3 2 3 2 3 2" xfId="50844" xr:uid="{C11FD435-F709-413E-9B36-EA0161C600A2}"/>
    <cellStyle name="Comma 3 4 2 3 2 3 2 3 3" xfId="37454" xr:uid="{38CFCEF7-6509-411A-8E48-B5CFCB6827F8}"/>
    <cellStyle name="Comma 3 4 2 3 2 3 2 3 4" xfId="26689" xr:uid="{F5234D60-7F15-4FD8-BA96-6BDB7283A5AC}"/>
    <cellStyle name="Comma 3 4 2 3 2 3 2 4" xfId="9879" xr:uid="{B5D84EE9-8651-4255-A439-85A9C4B98E22}"/>
    <cellStyle name="Comma 3 4 2 3 2 3 2 4 2" xfId="53470" xr:uid="{77CD1977-6839-4639-AF87-089707E98CDC}"/>
    <cellStyle name="Comma 3 4 2 3 2 3 2 4 3" xfId="40080" xr:uid="{2AA89D56-AE41-4CFA-A886-B472A5153941}"/>
    <cellStyle name="Comma 3 4 2 3 2 3 2 5" xfId="12505" xr:uid="{C8C95A6F-CC87-47B7-BAC7-D7B1CFB0195B}"/>
    <cellStyle name="Comma 3 4 2 3 2 3 2 5 2" xfId="56095" xr:uid="{C48D6F2B-618E-4EF8-9A6D-EC117DC0E5EE}"/>
    <cellStyle name="Comma 3 4 2 3 2 3 2 5 3" xfId="42705" xr:uid="{BD6A6655-3D7A-4498-B596-D99B4EE31A27}"/>
    <cellStyle name="Comma 3 4 2 3 2 3 2 6" xfId="15658" xr:uid="{420250A1-F3ED-482C-BFF5-517DF149813F}"/>
    <cellStyle name="Comma 3 4 2 3 2 3 2 6 2" xfId="45331" xr:uid="{B1307C97-5DB5-4E5C-9DDD-9FEF78C84F9B}"/>
    <cellStyle name="Comma 3 4 2 3 2 3 2 7" xfId="58721" xr:uid="{085A5CA8-19C0-4794-877E-4B6FFC20518D}"/>
    <cellStyle name="Comma 3 4 2 3 2 3 2 8" xfId="61348" xr:uid="{0543F21A-D565-4B3A-9F2E-ADCF7D0AD69C}"/>
    <cellStyle name="Comma 3 4 2 3 2 3 2 9" xfId="31941" xr:uid="{2C49687E-A342-4629-BB73-29E07D3BECF3}"/>
    <cellStyle name="Comma 3 4 2 3 2 3 3" xfId="5931" xr:uid="{EBDF37D0-39F2-4264-819D-FF403341770F}"/>
    <cellStyle name="Comma 3 4 2 3 2 3 3 2" xfId="17489" xr:uid="{376C8964-C048-4BFE-943D-9D288F30A71A}"/>
    <cellStyle name="Comma 3 4 2 3 2 3 3 2 2" xfId="46896" xr:uid="{B2D365FB-0E46-4B2D-AD1A-812851ADEB07}"/>
    <cellStyle name="Comma 3 4 2 3 2 3 3 2 3" xfId="27993" xr:uid="{6D56313D-3C96-4DC9-83A3-C7BDC6CBD85F}"/>
    <cellStyle name="Comma 3 4 2 3 2 3 3 3" xfId="33506" xr:uid="{C0551E67-5756-4D73-B8FE-AB38B34024E6}"/>
    <cellStyle name="Comma 3 4 2 3 2 3 3 4" xfId="22741" xr:uid="{FC3DDFAC-7819-4D73-9A63-E7A8B9777772}"/>
    <cellStyle name="Comma 3 4 2 3 2 3 4" xfId="3306" xr:uid="{45F4A8FA-636F-4442-9039-D39632CEB280}"/>
    <cellStyle name="Comma 3 4 2 3 2 3 4 2" xfId="49522" xr:uid="{88E32BD9-FAFD-425E-BEC3-84CA459EB7C5}"/>
    <cellStyle name="Comma 3 4 2 3 2 3 4 3" xfId="36132" xr:uid="{7BB98C0A-D597-4DE4-AD8E-89009C84295E}"/>
    <cellStyle name="Comma 3 4 2 3 2 3 4 4" xfId="25367" xr:uid="{6AB75487-E594-4548-AF66-B618FCE9BAD8}"/>
    <cellStyle name="Comma 3 4 2 3 2 3 5" xfId="8557" xr:uid="{AA16AFEA-AC5A-48B3-A7E5-35A5D7906CF5}"/>
    <cellStyle name="Comma 3 4 2 3 2 3 5 2" xfId="52148" xr:uid="{E3A831AC-CE28-40E3-91DB-79FF368A0CC8}"/>
    <cellStyle name="Comma 3 4 2 3 2 3 5 3" xfId="38758" xr:uid="{44DEB149-D171-40C4-BC7F-ACB9A8998C3D}"/>
    <cellStyle name="Comma 3 4 2 3 2 3 6" xfId="11183" xr:uid="{E41B4FFF-6583-44DF-AE9B-827CA5921A68}"/>
    <cellStyle name="Comma 3 4 2 3 2 3 6 2" xfId="54773" xr:uid="{F38F543A-755C-4A97-A591-607BF3B2C73C}"/>
    <cellStyle name="Comma 3 4 2 3 2 3 6 3" xfId="41383" xr:uid="{DD72C88E-C964-44F6-B1AE-C1BB4CF1C925}"/>
    <cellStyle name="Comma 3 4 2 3 2 3 7" xfId="14336" xr:uid="{91E8D19A-A63B-419A-9453-EB76549C12CF}"/>
    <cellStyle name="Comma 3 4 2 3 2 3 7 2" xfId="44009" xr:uid="{40F72D5F-6755-4B83-ACA6-C45DD3350E78}"/>
    <cellStyle name="Comma 3 4 2 3 2 3 8" xfId="57399" xr:uid="{BA1F5DBD-21C1-4BF4-A25F-BCDC4446505C}"/>
    <cellStyle name="Comma 3 4 2 3 2 3 9" xfId="60026" xr:uid="{247850EB-8608-4B73-BE3B-4942B43AA741}"/>
    <cellStyle name="Comma 3 4 2 3 2 4" xfId="938" xr:uid="{00000000-0005-0000-0000-000025020000}"/>
    <cellStyle name="Comma 3 4 2 3 2 4 10" xfId="30879" xr:uid="{1C86F008-03BC-4964-8FB0-1E3CAAD252AF}"/>
    <cellStyle name="Comma 3 4 2 3 2 4 11" xfId="20375" xr:uid="{6A63C1C6-8C17-4809-817D-CCB0E71CF93A}"/>
    <cellStyle name="Comma 3 4 2 3 2 4 2" xfId="2261" xr:uid="{298BCDEF-3CFB-44B5-AE37-318231CB6362}"/>
    <cellStyle name="Comma 3 4 2 3 2 4 2 10" xfId="21697" xr:uid="{03A022B4-6BB5-4BBD-853E-249775121EFC}"/>
    <cellStyle name="Comma 3 4 2 3 2 4 2 2" xfId="7513" xr:uid="{B4A46C2A-AFD5-4F56-9A65-074126B5CFF0}"/>
    <cellStyle name="Comma 3 4 2 3 2 4 2 2 2" xfId="19071" xr:uid="{3A02BE08-F606-4AA9-A420-2EFEC97139C7}"/>
    <cellStyle name="Comma 3 4 2 3 2 4 2 2 2 2" xfId="48478" xr:uid="{72EE4680-2471-4F88-8BE0-41265FB65FB9}"/>
    <cellStyle name="Comma 3 4 2 3 2 4 2 2 2 3" xfId="29575" xr:uid="{301F92DD-C626-421B-88E5-0BC792CA4C6F}"/>
    <cellStyle name="Comma 3 4 2 3 2 4 2 2 3" xfId="35088" xr:uid="{581DD9C8-4483-4BC0-9B82-6FAC824629AD}"/>
    <cellStyle name="Comma 3 4 2 3 2 4 2 2 4" xfId="24323" xr:uid="{71CDFEA4-27E4-4E06-A6D9-8C7267526CA3}"/>
    <cellStyle name="Comma 3 4 2 3 2 4 2 3" xfId="4888" xr:uid="{BCA12397-046C-4018-BBE5-4EBA7B847D18}"/>
    <cellStyle name="Comma 3 4 2 3 2 4 2 3 2" xfId="51104" xr:uid="{0DC10247-41E5-4400-9A8E-367A3CAEA751}"/>
    <cellStyle name="Comma 3 4 2 3 2 4 2 3 3" xfId="37714" xr:uid="{31A02D8E-34E9-41B3-B12A-50087E8ACEFB}"/>
    <cellStyle name="Comma 3 4 2 3 2 4 2 3 4" xfId="26949" xr:uid="{B691D339-28E6-49E3-8398-053D5F0EFF4B}"/>
    <cellStyle name="Comma 3 4 2 3 2 4 2 4" xfId="10139" xr:uid="{53136BB7-380D-4A97-AE3D-B1EB51E3636A}"/>
    <cellStyle name="Comma 3 4 2 3 2 4 2 4 2" xfId="53730" xr:uid="{284DC6BE-ACF9-4C08-9111-0AB6F2FA164D}"/>
    <cellStyle name="Comma 3 4 2 3 2 4 2 4 3" xfId="40340" xr:uid="{70C4ED60-1ED8-464B-9D74-41E1B0FAD478}"/>
    <cellStyle name="Comma 3 4 2 3 2 4 2 5" xfId="12765" xr:uid="{F550A85E-1EE1-497E-BD72-B13096A89F51}"/>
    <cellStyle name="Comma 3 4 2 3 2 4 2 5 2" xfId="56355" xr:uid="{EE3603D3-4823-4E0B-B327-31D337909DD0}"/>
    <cellStyle name="Comma 3 4 2 3 2 4 2 5 3" xfId="42965" xr:uid="{A781EF32-6B8F-48E6-888B-D6ADB4DF7B26}"/>
    <cellStyle name="Comma 3 4 2 3 2 4 2 6" xfId="15918" xr:uid="{64571AAB-FAF6-43FF-93DB-D0598B84EF2B}"/>
    <cellStyle name="Comma 3 4 2 3 2 4 2 6 2" xfId="45591" xr:uid="{FF222961-8356-4A1E-9C1D-026D56CEEB2A}"/>
    <cellStyle name="Comma 3 4 2 3 2 4 2 7" xfId="58981" xr:uid="{6C9A0A56-DA2B-4FF8-81C5-5B14A0F54D01}"/>
    <cellStyle name="Comma 3 4 2 3 2 4 2 8" xfId="61608" xr:uid="{695E2ADF-43A3-4C9D-885B-5D65A1C5B981}"/>
    <cellStyle name="Comma 3 4 2 3 2 4 2 9" xfId="32201" xr:uid="{148B434E-7BA1-4567-9EC8-DD0081CBB044}"/>
    <cellStyle name="Comma 3 4 2 3 2 4 3" xfId="6191" xr:uid="{BC9B399B-DF5F-4D73-9691-45D9BD203E93}"/>
    <cellStyle name="Comma 3 4 2 3 2 4 3 2" xfId="17749" xr:uid="{0A54B0EC-E773-40C8-9967-527D5A25C76A}"/>
    <cellStyle name="Comma 3 4 2 3 2 4 3 2 2" xfId="47156" xr:uid="{0C5317B7-8DDF-48AC-8EF3-27C4FF7832CB}"/>
    <cellStyle name="Comma 3 4 2 3 2 4 3 2 3" xfId="28253" xr:uid="{D56E1952-73E4-4883-944F-CD540EFE7049}"/>
    <cellStyle name="Comma 3 4 2 3 2 4 3 3" xfId="33766" xr:uid="{CE27FBA6-C88C-4474-B46C-D6FCE194D0F0}"/>
    <cellStyle name="Comma 3 4 2 3 2 4 3 4" xfId="23001" xr:uid="{7827A39D-0907-4711-9E71-343BD002F4C7}"/>
    <cellStyle name="Comma 3 4 2 3 2 4 4" xfId="3566" xr:uid="{05D8F903-6317-4A30-8CD0-FB675C2CA2EA}"/>
    <cellStyle name="Comma 3 4 2 3 2 4 4 2" xfId="49782" xr:uid="{8712BABD-69F1-4A79-B832-8ADAB395397C}"/>
    <cellStyle name="Comma 3 4 2 3 2 4 4 3" xfId="36392" xr:uid="{3910FAEC-A59B-4241-A84B-F864E295E62F}"/>
    <cellStyle name="Comma 3 4 2 3 2 4 4 4" xfId="25627" xr:uid="{33E1BC37-F4A0-4871-8FA7-96DE7B388B05}"/>
    <cellStyle name="Comma 3 4 2 3 2 4 5" xfId="8817" xr:uid="{178C7479-741F-437A-9905-442740CAE1DF}"/>
    <cellStyle name="Comma 3 4 2 3 2 4 5 2" xfId="52408" xr:uid="{A8C41A17-8469-4C4E-B1C1-3529D55F4768}"/>
    <cellStyle name="Comma 3 4 2 3 2 4 5 3" xfId="39018" xr:uid="{57658AE4-D17C-4539-8EFB-EEA30DEFE0E2}"/>
    <cellStyle name="Comma 3 4 2 3 2 4 6" xfId="11443" xr:uid="{45504E0A-957B-482B-B112-680B2356E57A}"/>
    <cellStyle name="Comma 3 4 2 3 2 4 6 2" xfId="55033" xr:uid="{719ADF09-53AE-4F37-A6A4-F4A5EC7AA3B3}"/>
    <cellStyle name="Comma 3 4 2 3 2 4 6 3" xfId="41643" xr:uid="{1A207002-E8B6-4416-AC57-BBEDEAAB3261}"/>
    <cellStyle name="Comma 3 4 2 3 2 4 7" xfId="14596" xr:uid="{EDE3A91B-4895-427B-9F3E-48BDF93305DF}"/>
    <cellStyle name="Comma 3 4 2 3 2 4 7 2" xfId="44269" xr:uid="{8C034D49-5149-4480-B619-7518108C2B31}"/>
    <cellStyle name="Comma 3 4 2 3 2 4 8" xfId="57659" xr:uid="{95B376EE-BE00-43C2-B540-A38F82148412}"/>
    <cellStyle name="Comma 3 4 2 3 2 4 9" xfId="60286" xr:uid="{41D4BD35-F416-4ED0-A22E-F3FA2F345514}"/>
    <cellStyle name="Comma 3 4 2 3 2 5" xfId="1218" xr:uid="{FEB8EFB2-2189-43AF-9CFF-59C5266D25A5}"/>
    <cellStyle name="Comma 3 4 2 3 2 5 10" xfId="20655" xr:uid="{226021FF-203F-430C-B710-71FE4A1F4946}"/>
    <cellStyle name="Comma 3 4 2 3 2 5 2" xfId="6471" xr:uid="{015FCB86-2A8E-4359-96A8-394D202E14AD}"/>
    <cellStyle name="Comma 3 4 2 3 2 5 2 2" xfId="18029" xr:uid="{57E9C3B7-CE3B-47CB-8FFC-11ED7BDA021F}"/>
    <cellStyle name="Comma 3 4 2 3 2 5 2 2 2" xfId="47436" xr:uid="{62C5A880-DB8A-4954-A58F-3D6F042788BB}"/>
    <cellStyle name="Comma 3 4 2 3 2 5 2 2 3" xfId="28533" xr:uid="{E9498A5B-7003-4CDE-B376-820B10423106}"/>
    <cellStyle name="Comma 3 4 2 3 2 5 2 3" xfId="34046" xr:uid="{16B2A910-AB7C-4EDD-AFE7-3DB9F7A8E6FA}"/>
    <cellStyle name="Comma 3 4 2 3 2 5 2 4" xfId="23281" xr:uid="{6AA5EB5E-5812-490A-9325-452CD05CDE5D}"/>
    <cellStyle name="Comma 3 4 2 3 2 5 3" xfId="3846" xr:uid="{0CBDEFD0-4A75-4A94-B421-0A7C99048DC1}"/>
    <cellStyle name="Comma 3 4 2 3 2 5 3 2" xfId="50062" xr:uid="{0E481FD1-F524-4735-A64F-8299E73BFDAA}"/>
    <cellStyle name="Comma 3 4 2 3 2 5 3 3" xfId="36672" xr:uid="{ECAD9D0A-A819-45C3-BC0B-16CD4A2D151A}"/>
    <cellStyle name="Comma 3 4 2 3 2 5 3 4" xfId="25907" xr:uid="{F3C7E002-4261-4FC9-9CC4-8A716809D2E5}"/>
    <cellStyle name="Comma 3 4 2 3 2 5 4" xfId="9097" xr:uid="{19709E6A-F8BA-448E-B580-37484508DC9E}"/>
    <cellStyle name="Comma 3 4 2 3 2 5 4 2" xfId="52688" xr:uid="{1F7F5E10-B6F9-4862-9651-9636D0611C4A}"/>
    <cellStyle name="Comma 3 4 2 3 2 5 4 3" xfId="39298" xr:uid="{DA1F05D5-AA80-43A3-B0CA-7CDD45B59288}"/>
    <cellStyle name="Comma 3 4 2 3 2 5 5" xfId="11723" xr:uid="{FA5F1F77-EE90-4CB6-9B81-1C003E804C22}"/>
    <cellStyle name="Comma 3 4 2 3 2 5 5 2" xfId="55313" xr:uid="{20278DC2-AC93-44B3-9FC1-3568AADD5836}"/>
    <cellStyle name="Comma 3 4 2 3 2 5 5 3" xfId="41923" xr:uid="{9D40038E-D98B-41CC-AFEE-C8AEC05C41CC}"/>
    <cellStyle name="Comma 3 4 2 3 2 5 6" xfId="14876" xr:uid="{85FEF280-00C5-4A5E-9306-8BA327A40878}"/>
    <cellStyle name="Comma 3 4 2 3 2 5 6 2" xfId="44549" xr:uid="{49E707EF-0CAF-46F3-859E-910F50DF774F}"/>
    <cellStyle name="Comma 3 4 2 3 2 5 7" xfId="57939" xr:uid="{FB815018-8954-41C7-AFF1-70971E0B8D93}"/>
    <cellStyle name="Comma 3 4 2 3 2 5 8" xfId="60566" xr:uid="{CDF8DC4D-D336-4655-81F0-8D1DF5812EC0}"/>
    <cellStyle name="Comma 3 4 2 3 2 5 9" xfId="31159" xr:uid="{9144CB19-3193-43DD-8454-5A75E60B3CF4}"/>
    <cellStyle name="Comma 3 4 2 3 2 6" xfId="1481" xr:uid="{E7C909A8-1A14-41BD-B16C-DE9712372339}"/>
    <cellStyle name="Comma 3 4 2 3 2 6 10" xfId="20917" xr:uid="{8739369D-79D2-4C9B-A343-B168EB8BE61E}"/>
    <cellStyle name="Comma 3 4 2 3 2 6 2" xfId="6733" xr:uid="{EBF8AADD-A210-4868-B539-2B5802F5E8D1}"/>
    <cellStyle name="Comma 3 4 2 3 2 6 2 2" xfId="18291" xr:uid="{6534EEF7-7DBB-4470-A1E7-05BBE67FADD2}"/>
    <cellStyle name="Comma 3 4 2 3 2 6 2 2 2" xfId="47698" xr:uid="{FC1FB9E6-5AA1-4AAC-A58B-1B53DBFEB891}"/>
    <cellStyle name="Comma 3 4 2 3 2 6 2 2 3" xfId="28795" xr:uid="{C3FD958F-AA76-49EE-9B6E-74FA393ECC5B}"/>
    <cellStyle name="Comma 3 4 2 3 2 6 2 3" xfId="34308" xr:uid="{D89B159E-FEB0-4D98-A75F-F173C1827DF7}"/>
    <cellStyle name="Comma 3 4 2 3 2 6 2 4" xfId="23543" xr:uid="{453764A1-96CD-4C5C-B040-31893CCE3EC0}"/>
    <cellStyle name="Comma 3 4 2 3 2 6 3" xfId="4108" xr:uid="{3E4F3D5A-6EDA-4E64-823E-4872BF3380E4}"/>
    <cellStyle name="Comma 3 4 2 3 2 6 3 2" xfId="50324" xr:uid="{37C6DB25-8629-4B64-92F8-2F08A7051D36}"/>
    <cellStyle name="Comma 3 4 2 3 2 6 3 3" xfId="36934" xr:uid="{A8348FAD-14AE-4B90-A342-8F5EBEDBA94F}"/>
    <cellStyle name="Comma 3 4 2 3 2 6 3 4" xfId="26169" xr:uid="{C3BB8C1A-C81A-4A4A-BF17-9D2C667B1A63}"/>
    <cellStyle name="Comma 3 4 2 3 2 6 4" xfId="9359" xr:uid="{6FD83535-7719-4886-A4C9-EE5C4DDCD701}"/>
    <cellStyle name="Comma 3 4 2 3 2 6 4 2" xfId="52950" xr:uid="{E8B2A434-8DA6-4CAD-A214-4E7A8C93E30B}"/>
    <cellStyle name="Comma 3 4 2 3 2 6 4 3" xfId="39560" xr:uid="{9E8173B3-D7C7-4647-A5C4-0C9C3B9CD71B}"/>
    <cellStyle name="Comma 3 4 2 3 2 6 5" xfId="11985" xr:uid="{C0423C86-1CDF-400A-A65B-17ADE3A970CC}"/>
    <cellStyle name="Comma 3 4 2 3 2 6 5 2" xfId="55575" xr:uid="{5E220473-B0E1-49E1-8857-35F95E0FC395}"/>
    <cellStyle name="Comma 3 4 2 3 2 6 5 3" xfId="42185" xr:uid="{68B95F5E-8535-4F12-9FD1-72C459870876}"/>
    <cellStyle name="Comma 3 4 2 3 2 6 6" xfId="15138" xr:uid="{656207A0-883A-4AB7-8FA3-B606CEA730C6}"/>
    <cellStyle name="Comma 3 4 2 3 2 6 6 2" xfId="44811" xr:uid="{923E2D54-EF4C-4129-9EA2-8105825E52E4}"/>
    <cellStyle name="Comma 3 4 2 3 2 6 7" xfId="58201" xr:uid="{AB015C44-774A-4740-AC9E-EB1E60F1B66E}"/>
    <cellStyle name="Comma 3 4 2 3 2 6 8" xfId="60828" xr:uid="{0FE72850-6253-4FAA-9F52-46B55A15D53B}"/>
    <cellStyle name="Comma 3 4 2 3 2 6 9" xfId="31421" xr:uid="{0D3DF836-93CB-41B1-ABE8-AD85704EBBE7}"/>
    <cellStyle name="Comma 3 4 2 3 2 7" xfId="2524" xr:uid="{EA643008-B0E6-463E-9C5C-5A6C26C0EFE8}"/>
    <cellStyle name="Comma 3 4 2 3 2 7 10" xfId="21959" xr:uid="{D637F8D5-A931-40F4-805B-8145996FF5DD}"/>
    <cellStyle name="Comma 3 4 2 3 2 7 2" xfId="7775" xr:uid="{F4ACDBBE-EDAF-4041-98B2-D0B06EA04200}"/>
    <cellStyle name="Comma 3 4 2 3 2 7 2 2" xfId="19333" xr:uid="{60940D66-6D34-457D-900B-513E901B5F03}"/>
    <cellStyle name="Comma 3 4 2 3 2 7 2 2 2" xfId="48740" xr:uid="{95B32457-4069-47FB-A1C8-E4897947BC3E}"/>
    <cellStyle name="Comma 3 4 2 3 2 7 2 2 3" xfId="29837" xr:uid="{73C0F2D2-D849-4111-A15C-315153E1C7FA}"/>
    <cellStyle name="Comma 3 4 2 3 2 7 2 3" xfId="35350" xr:uid="{66E57113-1542-4E98-ABD2-9CC6471814D1}"/>
    <cellStyle name="Comma 3 4 2 3 2 7 2 4" xfId="24585" xr:uid="{A34CC4AB-BB2A-400A-9DAF-EEC40B9D68C4}"/>
    <cellStyle name="Comma 3 4 2 3 2 7 3" xfId="5150" xr:uid="{B5BF1FEF-C4CB-4327-A760-52E4B2AEA50C}"/>
    <cellStyle name="Comma 3 4 2 3 2 7 3 2" xfId="51366" xr:uid="{C593C4C7-22B7-452E-BCD7-8C69F4971BA8}"/>
    <cellStyle name="Comma 3 4 2 3 2 7 3 3" xfId="37976" xr:uid="{7F0FD3DE-41E6-4717-BAF1-E81DCD8740F6}"/>
    <cellStyle name="Comma 3 4 2 3 2 7 3 4" xfId="27211" xr:uid="{AEE66DDC-3EAA-4721-AB51-5F6714A6362A}"/>
    <cellStyle name="Comma 3 4 2 3 2 7 4" xfId="10401" xr:uid="{3950F45E-DB1E-4C68-94F3-939EE3B007C4}"/>
    <cellStyle name="Comma 3 4 2 3 2 7 4 2" xfId="53992" xr:uid="{C3F9425C-4F95-4AE3-9FED-668EA36B03C7}"/>
    <cellStyle name="Comma 3 4 2 3 2 7 4 3" xfId="40602" xr:uid="{5F9E1655-197D-430D-9B82-42F60D87324C}"/>
    <cellStyle name="Comma 3 4 2 3 2 7 5" xfId="13027" xr:uid="{907E0C00-25F3-4139-A695-8154FE4107F6}"/>
    <cellStyle name="Comma 3 4 2 3 2 7 5 2" xfId="56617" xr:uid="{C4842433-E1C1-4CE3-9648-6D30C873FB44}"/>
    <cellStyle name="Comma 3 4 2 3 2 7 5 3" xfId="43227" xr:uid="{0F33AB37-FCE9-4680-BCD8-E953F203FF52}"/>
    <cellStyle name="Comma 3 4 2 3 2 7 6" xfId="16180" xr:uid="{AA614002-39A0-4C60-80E8-4C02E569CA04}"/>
    <cellStyle name="Comma 3 4 2 3 2 7 6 2" xfId="45853" xr:uid="{40886C73-62B9-4345-A5FF-E8117439F366}"/>
    <cellStyle name="Comma 3 4 2 3 2 7 7" xfId="59243" xr:uid="{F9B302DE-CC6B-4304-B5A4-5B5E30A84402}"/>
    <cellStyle name="Comma 3 4 2 3 2 7 8" xfId="61870" xr:uid="{0ABB7BCD-3F61-49FB-8779-922ADAF427C9}"/>
    <cellStyle name="Comma 3 4 2 3 2 7 9" xfId="32463" xr:uid="{08451D6A-9B5B-49ED-BE13-C1AC7E499C81}"/>
    <cellStyle name="Comma 3 4 2 3 2 8" xfId="5411" xr:uid="{6AA4311E-BD1D-4579-A351-342B64F369D5}"/>
    <cellStyle name="Comma 3 4 2 3 2 8 2" xfId="16969" xr:uid="{F8553B96-F14E-4B92-8BDC-93035274A197}"/>
    <cellStyle name="Comma 3 4 2 3 2 8 2 2" xfId="46115" xr:uid="{FD61DE27-222E-4CCA-A438-9C5B6059E2F2}"/>
    <cellStyle name="Comma 3 4 2 3 2 8 2 3" xfId="27473" xr:uid="{A9ABF452-CD94-4D38-B917-8EF4FE942F12}"/>
    <cellStyle name="Comma 3 4 2 3 2 8 3" xfId="13816" xr:uid="{4920E52A-C6A7-4194-95C4-BDFC1FBF32EB}"/>
    <cellStyle name="Comma 3 4 2 3 2 8 3 2" xfId="32725" xr:uid="{9CBEF9D0-D40B-4125-99F0-468D39A9F576}"/>
    <cellStyle name="Comma 3 4 2 3 2 8 4" xfId="22221" xr:uid="{75DC4DE4-607C-4429-83BF-22A26577564B}"/>
    <cellStyle name="Comma 3 4 2 3 2 9" xfId="2786" xr:uid="{71C82A51-6057-4310-B31B-1D52D9A76D2E}"/>
    <cellStyle name="Comma 3 4 2 3 2 9 2" xfId="16441" xr:uid="{8BF03CA1-B781-4758-8B5E-845AB5B5242B}"/>
    <cellStyle name="Comma 3 4 2 3 2 9 2 2" xfId="46376" xr:uid="{FF07E588-1C3C-40F2-A48B-9AFE47A41FE6}"/>
    <cellStyle name="Comma 3 4 2 3 2 9 3" xfId="32986" xr:uid="{9B07DC8C-9D1F-40D0-8D87-0A7369EF4797}"/>
    <cellStyle name="Comma 3 4 2 3 2 9 4" xfId="24847" xr:uid="{2CAA63FF-4878-4EAE-940A-5E51F9EAB139}"/>
    <cellStyle name="Comma 3 4 2 3 3" xfId="192" xr:uid="{00000000-0005-0000-0000-000026020000}"/>
    <cellStyle name="Comma 3 4 2 3 3 10" xfId="8072" xr:uid="{1633161E-4A84-4564-878F-EA7ED78621EC}"/>
    <cellStyle name="Comma 3 4 2 3 3 10 2" xfId="49037" xr:uid="{7B774287-FF27-4220-9719-4EF0BAD96FC1}"/>
    <cellStyle name="Comma 3 4 2 3 3 10 3" xfId="35647" xr:uid="{5E807CB7-0665-4C30-9F6C-DC77B97C7ABD}"/>
    <cellStyle name="Comma 3 4 2 3 3 11" xfId="10698" xr:uid="{F4EC7182-3513-41E2-8E63-0695B78DF3CB}"/>
    <cellStyle name="Comma 3 4 2 3 3 11 2" xfId="51663" xr:uid="{DD1A9D02-32BB-4F7A-BDF2-6F5DE0CF8161}"/>
    <cellStyle name="Comma 3 4 2 3 3 11 3" xfId="38273" xr:uid="{A23B7429-E54B-456B-9DEA-A07F27409FA2}"/>
    <cellStyle name="Comma 3 4 2 3 3 12" xfId="13323" xr:uid="{4F2DCCCF-83C8-4FD8-AADA-8946A21FB38C}"/>
    <cellStyle name="Comma 3 4 2 3 3 12 2" xfId="54288" xr:uid="{CBDA7C19-0D86-41D4-A5F6-460FAF5530D0}"/>
    <cellStyle name="Comma 3 4 2 3 3 12 3" xfId="40898" xr:uid="{44BC64F7-FA48-407B-929C-FC4B7ED77378}"/>
    <cellStyle name="Comma 3 4 2 3 3 13" xfId="43524" xr:uid="{FA437032-449F-4079-9859-CD5BFB439969}"/>
    <cellStyle name="Comma 3 4 2 3 3 14" xfId="56914" xr:uid="{F58AC1AE-6733-490D-8B5C-8FBD48A95FDD}"/>
    <cellStyle name="Comma 3 4 2 3 3 15" xfId="59541" xr:uid="{4BC79B06-30F2-4DA9-82FC-0BB5885D9908}"/>
    <cellStyle name="Comma 3 4 2 3 3 16" xfId="30134" xr:uid="{BF79140E-07CD-4F17-A4FB-9B7D9FBE6379}"/>
    <cellStyle name="Comma 3 4 2 3 3 17" xfId="19630" xr:uid="{F1655265-D621-431A-92C1-6EA4125FC590}"/>
    <cellStyle name="Comma 3 4 2 3 3 2" xfId="453" xr:uid="{00000000-0005-0000-0000-000027020000}"/>
    <cellStyle name="Comma 3 4 2 3 3 2 10" xfId="30394" xr:uid="{0C128AD8-33B1-4ABE-B260-80214731F0E6}"/>
    <cellStyle name="Comma 3 4 2 3 3 2 11" xfId="19890" xr:uid="{A661841C-61DB-4E7D-907C-5EC8F92C3988}"/>
    <cellStyle name="Comma 3 4 2 3 3 2 2" xfId="1776" xr:uid="{0258C95B-F69F-465F-9BEC-F6A261EB00FD}"/>
    <cellStyle name="Comma 3 4 2 3 3 2 2 10" xfId="21212" xr:uid="{47B1DC90-C569-4B57-AA4D-3500D29D0A6D}"/>
    <cellStyle name="Comma 3 4 2 3 3 2 2 2" xfId="7028" xr:uid="{5500E617-A313-48F2-9D79-DEBB2839B7B2}"/>
    <cellStyle name="Comma 3 4 2 3 3 2 2 2 2" xfId="18586" xr:uid="{C3D8E61D-71CC-4E3B-924C-07675901BCF1}"/>
    <cellStyle name="Comma 3 4 2 3 3 2 2 2 2 2" xfId="47993" xr:uid="{2D4E7E0F-CE01-4044-A56A-F5F4F227A706}"/>
    <cellStyle name="Comma 3 4 2 3 3 2 2 2 2 3" xfId="29090" xr:uid="{AEE48AA5-BA46-4C74-863B-697CD6C3866D}"/>
    <cellStyle name="Comma 3 4 2 3 3 2 2 2 3" xfId="34603" xr:uid="{6D3D3D1C-96E6-42F2-93E9-AC460A229B7C}"/>
    <cellStyle name="Comma 3 4 2 3 3 2 2 2 4" xfId="23838" xr:uid="{29B816A5-EE6B-4801-BDD7-0A8C9B846AB2}"/>
    <cellStyle name="Comma 3 4 2 3 3 2 2 3" xfId="4403" xr:uid="{8B1FD14D-1EEA-4BD2-A514-61735637F3F1}"/>
    <cellStyle name="Comma 3 4 2 3 3 2 2 3 2" xfId="50619" xr:uid="{01EF6A43-5E75-4EE2-9CB3-DB73E77765E0}"/>
    <cellStyle name="Comma 3 4 2 3 3 2 2 3 3" xfId="37229" xr:uid="{A12C8070-2A44-490C-AEE8-02968598DAEF}"/>
    <cellStyle name="Comma 3 4 2 3 3 2 2 3 4" xfId="26464" xr:uid="{5CFC9B3A-65E8-4FA8-9D16-5E9D9DD88905}"/>
    <cellStyle name="Comma 3 4 2 3 3 2 2 4" xfId="9654" xr:uid="{EE5D2B3B-2C2D-405E-B62A-91C32B3A893D}"/>
    <cellStyle name="Comma 3 4 2 3 3 2 2 4 2" xfId="53245" xr:uid="{40917F72-EA31-4A05-A77D-4321C6421F48}"/>
    <cellStyle name="Comma 3 4 2 3 3 2 2 4 3" xfId="39855" xr:uid="{D281D67C-D634-4338-9892-FD1411871283}"/>
    <cellStyle name="Comma 3 4 2 3 3 2 2 5" xfId="12280" xr:uid="{F048E50C-3294-46F1-8B47-E8B75DD5DB50}"/>
    <cellStyle name="Comma 3 4 2 3 3 2 2 5 2" xfId="55870" xr:uid="{D01EF974-9A78-4E4E-9B1F-8D5DCC79CE05}"/>
    <cellStyle name="Comma 3 4 2 3 3 2 2 5 3" xfId="42480" xr:uid="{4F658A22-C232-46C2-8BDF-4DAFCA9169D9}"/>
    <cellStyle name="Comma 3 4 2 3 3 2 2 6" xfId="15433" xr:uid="{B0340475-E04A-4FCE-9301-697D6D8A5B25}"/>
    <cellStyle name="Comma 3 4 2 3 3 2 2 6 2" xfId="45106" xr:uid="{7F1873B1-89C3-4B47-8BEB-04F678D371A9}"/>
    <cellStyle name="Comma 3 4 2 3 3 2 2 7" xfId="58496" xr:uid="{6FEDFB0F-ADFC-44F8-A41C-175A82BED91F}"/>
    <cellStyle name="Comma 3 4 2 3 3 2 2 8" xfId="61123" xr:uid="{C0E32B5F-81D2-43F5-9DFA-D4A598E88F45}"/>
    <cellStyle name="Comma 3 4 2 3 3 2 2 9" xfId="31716" xr:uid="{0C508461-C42B-4F81-A9FF-FC39230680FD}"/>
    <cellStyle name="Comma 3 4 2 3 3 2 3" xfId="5706" xr:uid="{C9C3433E-163F-47A6-A747-BD910546EC69}"/>
    <cellStyle name="Comma 3 4 2 3 3 2 3 2" xfId="17264" xr:uid="{7EC2B9C2-289A-4FD3-B25F-B9F2EDB8293E}"/>
    <cellStyle name="Comma 3 4 2 3 3 2 3 2 2" xfId="46671" xr:uid="{B9A768D5-6A88-41D1-9D68-252B18228DE1}"/>
    <cellStyle name="Comma 3 4 2 3 3 2 3 2 3" xfId="27768" xr:uid="{1E8F310F-15B9-45C9-8FF8-DD7E0D13587F}"/>
    <cellStyle name="Comma 3 4 2 3 3 2 3 3" xfId="14111" xr:uid="{94A49988-2A9C-4142-B97C-D034B8FF033F}"/>
    <cellStyle name="Comma 3 4 2 3 3 2 3 3 2" xfId="33281" xr:uid="{62D37D30-1DDC-4F9B-BA13-B07936CB5589}"/>
    <cellStyle name="Comma 3 4 2 3 3 2 3 4" xfId="22516" xr:uid="{E26A4E5B-3024-47AC-9440-BEE9559DFEE0}"/>
    <cellStyle name="Comma 3 4 2 3 3 2 4" xfId="3081" xr:uid="{3A59C253-08BA-46FA-B85C-EEF7176CEFCA}"/>
    <cellStyle name="Comma 3 4 2 3 3 2 4 2" xfId="16736" xr:uid="{A39CB30B-03D9-4B05-AE4F-49D07DF79CF1}"/>
    <cellStyle name="Comma 3 4 2 3 3 2 4 2 2" xfId="49297" xr:uid="{F2D5C12F-0A83-470C-AE36-1F02F5A5C33E}"/>
    <cellStyle name="Comma 3 4 2 3 3 2 4 3" xfId="35907" xr:uid="{00F895C4-CF57-447C-8866-D74357937B00}"/>
    <cellStyle name="Comma 3 4 2 3 3 2 4 4" xfId="25142" xr:uid="{E0B21788-EB48-4E23-B9AD-2C8AE891001D}"/>
    <cellStyle name="Comma 3 4 2 3 3 2 5" xfId="8332" xr:uid="{5A719FB3-901F-4CBF-94BE-55B634A0FBE9}"/>
    <cellStyle name="Comma 3 4 2 3 3 2 5 2" xfId="51923" xr:uid="{AB502259-B32B-4E9E-AFF2-530F24D28CA3}"/>
    <cellStyle name="Comma 3 4 2 3 3 2 5 3" xfId="38533" xr:uid="{0484DA1E-233E-4A18-BA37-8E27BD75F127}"/>
    <cellStyle name="Comma 3 4 2 3 3 2 6" xfId="10958" xr:uid="{6CB28411-15C5-4CA2-9A01-BAAF74F77B39}"/>
    <cellStyle name="Comma 3 4 2 3 3 2 6 2" xfId="54548" xr:uid="{08EAB62D-D2E4-499E-8F18-21E0776A0349}"/>
    <cellStyle name="Comma 3 4 2 3 3 2 6 3" xfId="41158" xr:uid="{82E4671B-4E3E-4454-95C3-08DA2ED81B73}"/>
    <cellStyle name="Comma 3 4 2 3 3 2 7" xfId="13583" xr:uid="{8F99AF2A-D73E-4209-9C95-19F11162930B}"/>
    <cellStyle name="Comma 3 4 2 3 3 2 7 2" xfId="43784" xr:uid="{B13624E0-7D22-4D75-B130-10BE29AFB64D}"/>
    <cellStyle name="Comma 3 4 2 3 3 2 8" xfId="57174" xr:uid="{44F16E84-A2BF-43A5-81D1-799C50CBC7FB}"/>
    <cellStyle name="Comma 3 4 2 3 3 2 9" xfId="59801" xr:uid="{6DAB23EF-7D1E-4FCE-BD5A-407AB899A35D}"/>
    <cellStyle name="Comma 3 4 2 3 3 3" xfId="713" xr:uid="{00000000-0005-0000-0000-000028020000}"/>
    <cellStyle name="Comma 3 4 2 3 3 3 10" xfId="30654" xr:uid="{C447C953-69CE-4AA8-AC7B-5D9B5B0C5496}"/>
    <cellStyle name="Comma 3 4 2 3 3 3 11" xfId="20150" xr:uid="{840E56AA-C156-4A02-9952-5A8C2E90768C}"/>
    <cellStyle name="Comma 3 4 2 3 3 3 2" xfId="2036" xr:uid="{47F839FF-4F51-47B0-8B47-C2F08A10B90B}"/>
    <cellStyle name="Comma 3 4 2 3 3 3 2 10" xfId="21472" xr:uid="{CF59FB7F-4F5F-496A-A6D2-B919F1788EE3}"/>
    <cellStyle name="Comma 3 4 2 3 3 3 2 2" xfId="7288" xr:uid="{474F0AD1-8E0A-4403-BFCF-07F313B5397B}"/>
    <cellStyle name="Comma 3 4 2 3 3 3 2 2 2" xfId="18846" xr:uid="{6C73E840-6DC1-48B6-A48F-19412C2D1960}"/>
    <cellStyle name="Comma 3 4 2 3 3 3 2 2 2 2" xfId="48253" xr:uid="{ED025550-CFF5-4E8B-87FA-80E7BB03F571}"/>
    <cellStyle name="Comma 3 4 2 3 3 3 2 2 2 3" xfId="29350" xr:uid="{18EC9E3D-891A-4ABF-90D0-412C3215AE36}"/>
    <cellStyle name="Comma 3 4 2 3 3 3 2 2 3" xfId="34863" xr:uid="{E85B5381-7D01-4E12-8D0B-B1213FF943E7}"/>
    <cellStyle name="Comma 3 4 2 3 3 3 2 2 4" xfId="24098" xr:uid="{07183044-CFEA-465A-A6D8-8723DEEC7161}"/>
    <cellStyle name="Comma 3 4 2 3 3 3 2 3" xfId="4663" xr:uid="{B2B6A65A-1CF9-4615-8045-36C223BDB48D}"/>
    <cellStyle name="Comma 3 4 2 3 3 3 2 3 2" xfId="50879" xr:uid="{7C8FC1A5-67D7-42BD-9737-04D5589906AD}"/>
    <cellStyle name="Comma 3 4 2 3 3 3 2 3 3" xfId="37489" xr:uid="{B31F65E9-B3B4-452F-8BFD-02A7EB463B6F}"/>
    <cellStyle name="Comma 3 4 2 3 3 3 2 3 4" xfId="26724" xr:uid="{F3AA4EBB-0CE7-4844-BACE-197498A69EB7}"/>
    <cellStyle name="Comma 3 4 2 3 3 3 2 4" xfId="9914" xr:uid="{947CF861-1B29-454F-9659-2583C43B4B3E}"/>
    <cellStyle name="Comma 3 4 2 3 3 3 2 4 2" xfId="53505" xr:uid="{04A1380E-20B8-42BF-BB95-06813857AE06}"/>
    <cellStyle name="Comma 3 4 2 3 3 3 2 4 3" xfId="40115" xr:uid="{2F1E7C11-6208-4340-9B47-C3D1BDC02DBD}"/>
    <cellStyle name="Comma 3 4 2 3 3 3 2 5" xfId="12540" xr:uid="{17D2D701-E4F9-4609-80DC-7C22579A983C}"/>
    <cellStyle name="Comma 3 4 2 3 3 3 2 5 2" xfId="56130" xr:uid="{F5DAF178-1EF6-49EB-9682-E99614002B73}"/>
    <cellStyle name="Comma 3 4 2 3 3 3 2 5 3" xfId="42740" xr:uid="{88B7CEBD-F7C7-4758-9408-2CD4E5725CA5}"/>
    <cellStyle name="Comma 3 4 2 3 3 3 2 6" xfId="15693" xr:uid="{9B7466AA-3F85-44F3-B21A-1A39698F972F}"/>
    <cellStyle name="Comma 3 4 2 3 3 3 2 6 2" xfId="45366" xr:uid="{22E22AE8-0669-4310-90ED-BCFF615765F9}"/>
    <cellStyle name="Comma 3 4 2 3 3 3 2 7" xfId="58756" xr:uid="{658516CC-BA76-49A4-8EC3-07821CF3FA20}"/>
    <cellStyle name="Comma 3 4 2 3 3 3 2 8" xfId="61383" xr:uid="{8BBC4B6E-E24C-403B-AFC5-A670C40B4017}"/>
    <cellStyle name="Comma 3 4 2 3 3 3 2 9" xfId="31976" xr:uid="{70EE7E46-9518-4FCC-9621-557247E7BE85}"/>
    <cellStyle name="Comma 3 4 2 3 3 3 3" xfId="5966" xr:uid="{911FEAA7-CF2D-4772-A9B7-BE23255F2FCC}"/>
    <cellStyle name="Comma 3 4 2 3 3 3 3 2" xfId="17524" xr:uid="{CE56AE21-26B0-454C-A8C8-6754859B402B}"/>
    <cellStyle name="Comma 3 4 2 3 3 3 3 2 2" xfId="46931" xr:uid="{B791A055-1EBC-437C-B857-2E4DB7F5AE5A}"/>
    <cellStyle name="Comma 3 4 2 3 3 3 3 2 3" xfId="28028" xr:uid="{B3821052-9BD1-4468-AAD8-3E8A92148660}"/>
    <cellStyle name="Comma 3 4 2 3 3 3 3 3" xfId="33541" xr:uid="{64D8670F-1FD0-444D-965D-998803E54C18}"/>
    <cellStyle name="Comma 3 4 2 3 3 3 3 4" xfId="22776" xr:uid="{DA2CCB2D-C2EC-42A9-AF29-51224695CCB9}"/>
    <cellStyle name="Comma 3 4 2 3 3 3 4" xfId="3341" xr:uid="{4ED53901-7EAC-43BA-9FD0-850A3655339D}"/>
    <cellStyle name="Comma 3 4 2 3 3 3 4 2" xfId="49557" xr:uid="{9FA4014A-A5B3-4BD6-A511-B7C8A52A47A9}"/>
    <cellStyle name="Comma 3 4 2 3 3 3 4 3" xfId="36167" xr:uid="{AE6E6799-8771-4F21-B17E-A816F8116FDF}"/>
    <cellStyle name="Comma 3 4 2 3 3 3 4 4" xfId="25402" xr:uid="{4F6EF683-C878-488D-9B24-0FF6FB778FC5}"/>
    <cellStyle name="Comma 3 4 2 3 3 3 5" xfId="8592" xr:uid="{E2DFD3C8-E798-4353-8061-A9A442125E8E}"/>
    <cellStyle name="Comma 3 4 2 3 3 3 5 2" xfId="52183" xr:uid="{391AECC9-C9E0-4C5E-B051-B8D5E9CA4FC7}"/>
    <cellStyle name="Comma 3 4 2 3 3 3 5 3" xfId="38793" xr:uid="{2C469A49-2466-4252-8D48-950979D3CF53}"/>
    <cellStyle name="Comma 3 4 2 3 3 3 6" xfId="11218" xr:uid="{0B50DC57-AC43-4778-93CC-5479E3802804}"/>
    <cellStyle name="Comma 3 4 2 3 3 3 6 2" xfId="54808" xr:uid="{42434C9F-86EB-49BF-9082-38653BDA9E01}"/>
    <cellStyle name="Comma 3 4 2 3 3 3 6 3" xfId="41418" xr:uid="{B8AFA580-657D-437C-B766-A88123B2BD53}"/>
    <cellStyle name="Comma 3 4 2 3 3 3 7" xfId="14371" xr:uid="{25DBA53E-02DE-4D0F-8514-53ACE14972A8}"/>
    <cellStyle name="Comma 3 4 2 3 3 3 7 2" xfId="44044" xr:uid="{8545B30A-5DA8-4E74-B9C6-95E07C67DA0C}"/>
    <cellStyle name="Comma 3 4 2 3 3 3 8" xfId="57434" xr:uid="{9ADD61CC-7577-4568-BA59-93117AA8A174}"/>
    <cellStyle name="Comma 3 4 2 3 3 3 9" xfId="60061" xr:uid="{505F59B9-1DD2-4717-B611-9E7358F7571F}"/>
    <cellStyle name="Comma 3 4 2 3 3 4" xfId="973" xr:uid="{00000000-0005-0000-0000-000029020000}"/>
    <cellStyle name="Comma 3 4 2 3 3 4 10" xfId="30914" xr:uid="{BB8472D5-CD1C-4051-AEB2-5CB2207CA6D7}"/>
    <cellStyle name="Comma 3 4 2 3 3 4 11" xfId="20410" xr:uid="{BA720FD4-D435-4D22-8477-4A2C5532D9A5}"/>
    <cellStyle name="Comma 3 4 2 3 3 4 2" xfId="2296" xr:uid="{B958EE56-7DF1-4FA9-A055-503F675DA274}"/>
    <cellStyle name="Comma 3 4 2 3 3 4 2 10" xfId="21732" xr:uid="{48047AAC-5F70-4461-8D6C-E4D05BCC53AF}"/>
    <cellStyle name="Comma 3 4 2 3 3 4 2 2" xfId="7548" xr:uid="{30105CFB-BB88-476F-BBFE-912819795E4A}"/>
    <cellStyle name="Comma 3 4 2 3 3 4 2 2 2" xfId="19106" xr:uid="{6398423A-2410-41BC-9F0A-32BAFA68C39F}"/>
    <cellStyle name="Comma 3 4 2 3 3 4 2 2 2 2" xfId="48513" xr:uid="{5CFA3D4E-ED70-4F42-B353-AF4315C1A7D8}"/>
    <cellStyle name="Comma 3 4 2 3 3 4 2 2 2 3" xfId="29610" xr:uid="{D44F999B-86D8-4DA4-BCD7-35B3D35B9584}"/>
    <cellStyle name="Comma 3 4 2 3 3 4 2 2 3" xfId="35123" xr:uid="{5E8999EC-1762-4C8F-A8B3-85ABB481825C}"/>
    <cellStyle name="Comma 3 4 2 3 3 4 2 2 4" xfId="24358" xr:uid="{FCD524EB-1479-4D49-A3F3-0FA864B308F7}"/>
    <cellStyle name="Comma 3 4 2 3 3 4 2 3" xfId="4923" xr:uid="{2EB9DC3E-35CF-464A-A07D-7F992F2C594D}"/>
    <cellStyle name="Comma 3 4 2 3 3 4 2 3 2" xfId="51139" xr:uid="{B9F1A908-A263-409A-9F8C-F2B0D762F072}"/>
    <cellStyle name="Comma 3 4 2 3 3 4 2 3 3" xfId="37749" xr:uid="{FC038779-16F0-4383-9289-B55E2BC0BB26}"/>
    <cellStyle name="Comma 3 4 2 3 3 4 2 3 4" xfId="26984" xr:uid="{982B4693-BA7C-4C99-A1D9-298CCD7786DF}"/>
    <cellStyle name="Comma 3 4 2 3 3 4 2 4" xfId="10174" xr:uid="{87C6B27E-06B4-4A7E-9FD8-F1022D2C9B47}"/>
    <cellStyle name="Comma 3 4 2 3 3 4 2 4 2" xfId="53765" xr:uid="{79495D62-BF23-48FF-AE8B-B93B930AB51B}"/>
    <cellStyle name="Comma 3 4 2 3 3 4 2 4 3" xfId="40375" xr:uid="{92D7E459-33B2-4E40-AB44-833EAF34FAA1}"/>
    <cellStyle name="Comma 3 4 2 3 3 4 2 5" xfId="12800" xr:uid="{95155DD9-47DA-4DBD-90F4-84F80E7EEEE0}"/>
    <cellStyle name="Comma 3 4 2 3 3 4 2 5 2" xfId="56390" xr:uid="{7BE2807D-575A-4A26-8ECF-598B1230923E}"/>
    <cellStyle name="Comma 3 4 2 3 3 4 2 5 3" xfId="43000" xr:uid="{4FB1BA6D-EA9B-4A37-A06A-5C3770F1D8B1}"/>
    <cellStyle name="Comma 3 4 2 3 3 4 2 6" xfId="15953" xr:uid="{86B3725B-C5DD-45A3-8093-05C6304CBA0A}"/>
    <cellStyle name="Comma 3 4 2 3 3 4 2 6 2" xfId="45626" xr:uid="{BBAE2599-93FF-4EE4-B20C-6EE3D679C12A}"/>
    <cellStyle name="Comma 3 4 2 3 3 4 2 7" xfId="59016" xr:uid="{20F97E2A-029E-4D14-848C-54B16DCB4464}"/>
    <cellStyle name="Comma 3 4 2 3 3 4 2 8" xfId="61643" xr:uid="{F9D2D7C9-6AD4-42E2-87E9-B0A8810DB444}"/>
    <cellStyle name="Comma 3 4 2 3 3 4 2 9" xfId="32236" xr:uid="{FA363F56-5440-46EA-8B81-8B162E81B9EF}"/>
    <cellStyle name="Comma 3 4 2 3 3 4 3" xfId="6226" xr:uid="{61396B15-4E5D-4BC3-9FB4-AA0882D58D68}"/>
    <cellStyle name="Comma 3 4 2 3 3 4 3 2" xfId="17784" xr:uid="{0C6872BC-A710-4E6A-8C73-D773BB2D1F29}"/>
    <cellStyle name="Comma 3 4 2 3 3 4 3 2 2" xfId="47191" xr:uid="{C5BD33C7-CFEA-407E-B937-8482604012F9}"/>
    <cellStyle name="Comma 3 4 2 3 3 4 3 2 3" xfId="28288" xr:uid="{CC7B5DC1-B6D0-487A-8D31-42F196E19461}"/>
    <cellStyle name="Comma 3 4 2 3 3 4 3 3" xfId="33801" xr:uid="{3D748017-21D9-4CB6-AB7D-C67F92FBDD80}"/>
    <cellStyle name="Comma 3 4 2 3 3 4 3 4" xfId="23036" xr:uid="{D8C22622-099E-4383-9448-3C4BAE03E246}"/>
    <cellStyle name="Comma 3 4 2 3 3 4 4" xfId="3601" xr:uid="{F8FBAC22-E7F3-4C9D-966B-5E34F813303E}"/>
    <cellStyle name="Comma 3 4 2 3 3 4 4 2" xfId="49817" xr:uid="{F0E4C118-0ADE-4B87-A554-797B14D47184}"/>
    <cellStyle name="Comma 3 4 2 3 3 4 4 3" xfId="36427" xr:uid="{283353E4-ABAA-4E86-BDEE-4A58662D13E1}"/>
    <cellStyle name="Comma 3 4 2 3 3 4 4 4" xfId="25662" xr:uid="{6BA07E7C-093A-4F74-88E3-9D79E39F8DA7}"/>
    <cellStyle name="Comma 3 4 2 3 3 4 5" xfId="8852" xr:uid="{B905A822-2D58-4813-A1F9-1C1894A62343}"/>
    <cellStyle name="Comma 3 4 2 3 3 4 5 2" xfId="52443" xr:uid="{BE4C8FD7-2E56-4409-BD50-8C7F228BD514}"/>
    <cellStyle name="Comma 3 4 2 3 3 4 5 3" xfId="39053" xr:uid="{7EFB385D-54E8-40EA-BE30-CF8106BB0AA3}"/>
    <cellStyle name="Comma 3 4 2 3 3 4 6" xfId="11478" xr:uid="{95E5A188-8C8D-4D18-A027-60B361D43E87}"/>
    <cellStyle name="Comma 3 4 2 3 3 4 6 2" xfId="55068" xr:uid="{A90D22D7-82E6-4C5F-8307-3DE186470F52}"/>
    <cellStyle name="Comma 3 4 2 3 3 4 6 3" xfId="41678" xr:uid="{DB7EB173-B86C-4804-8800-CE118802BCDA}"/>
    <cellStyle name="Comma 3 4 2 3 3 4 7" xfId="14631" xr:uid="{327FFCFF-DB5B-4D76-BC44-82A828EF5CD8}"/>
    <cellStyle name="Comma 3 4 2 3 3 4 7 2" xfId="44304" xr:uid="{95435F94-F84B-4E9F-8C72-325B11A81A4B}"/>
    <cellStyle name="Comma 3 4 2 3 3 4 8" xfId="57694" xr:uid="{DD3FB9C5-ED90-4C9D-917D-B443522FEBC6}"/>
    <cellStyle name="Comma 3 4 2 3 3 4 9" xfId="60321" xr:uid="{18D29590-0080-4B40-8352-9BC4050F4A49}"/>
    <cellStyle name="Comma 3 4 2 3 3 5" xfId="1253" xr:uid="{D0BF20B1-5FE9-44A6-A0B5-1E643A13D513}"/>
    <cellStyle name="Comma 3 4 2 3 3 5 10" xfId="20690" xr:uid="{634C7314-0A67-4188-8F09-D07A206718A2}"/>
    <cellStyle name="Comma 3 4 2 3 3 5 2" xfId="6506" xr:uid="{334C620E-817B-4AF6-A7EE-B3C6AAA0628B}"/>
    <cellStyle name="Comma 3 4 2 3 3 5 2 2" xfId="18064" xr:uid="{70D6EB8E-B0F2-486F-8123-80F874F6EBDC}"/>
    <cellStyle name="Comma 3 4 2 3 3 5 2 2 2" xfId="47471" xr:uid="{446A0C96-01A0-4AD9-A12A-B3F15EC1A48F}"/>
    <cellStyle name="Comma 3 4 2 3 3 5 2 2 3" xfId="28568" xr:uid="{2CBD411E-EE64-49D4-8A0A-91440C49B24F}"/>
    <cellStyle name="Comma 3 4 2 3 3 5 2 3" xfId="34081" xr:uid="{083B5457-3DC8-4DA9-909F-40773B4CFD87}"/>
    <cellStyle name="Comma 3 4 2 3 3 5 2 4" xfId="23316" xr:uid="{B3D03C43-84FC-4CE9-A11C-A31AA8AF7FA0}"/>
    <cellStyle name="Comma 3 4 2 3 3 5 3" xfId="3881" xr:uid="{D56164EE-6F93-4CBA-8F86-AF3344D384E5}"/>
    <cellStyle name="Comma 3 4 2 3 3 5 3 2" xfId="50097" xr:uid="{00DE68E1-3B0D-4C3A-AF9D-A13CADE09233}"/>
    <cellStyle name="Comma 3 4 2 3 3 5 3 3" xfId="36707" xr:uid="{7725FBBD-2254-405D-8230-807B785A4DB0}"/>
    <cellStyle name="Comma 3 4 2 3 3 5 3 4" xfId="25942" xr:uid="{DDC1ACDA-A4A9-4464-BA9A-AC4C97783901}"/>
    <cellStyle name="Comma 3 4 2 3 3 5 4" xfId="9132" xr:uid="{432DEEB0-0CA9-4634-B36F-A93070F82532}"/>
    <cellStyle name="Comma 3 4 2 3 3 5 4 2" xfId="52723" xr:uid="{7215B21B-D7CC-4646-9549-77E2D81E8425}"/>
    <cellStyle name="Comma 3 4 2 3 3 5 4 3" xfId="39333" xr:uid="{A560A356-2695-46B6-B32B-ED5F8B3B9DA4}"/>
    <cellStyle name="Comma 3 4 2 3 3 5 5" xfId="11758" xr:uid="{7289BEBB-8EA1-488D-A430-AA6B85F3016C}"/>
    <cellStyle name="Comma 3 4 2 3 3 5 5 2" xfId="55348" xr:uid="{1CA8ACC2-0CE3-4D98-8CF0-B8A34150F065}"/>
    <cellStyle name="Comma 3 4 2 3 3 5 5 3" xfId="41958" xr:uid="{8EA82510-3DBE-4F6F-BCB0-B0E50391E806}"/>
    <cellStyle name="Comma 3 4 2 3 3 5 6" xfId="14911" xr:uid="{94768622-8527-40B1-9C07-FD8A670EB280}"/>
    <cellStyle name="Comma 3 4 2 3 3 5 6 2" xfId="44584" xr:uid="{E4021260-AB84-4983-87B7-0044BC91A287}"/>
    <cellStyle name="Comma 3 4 2 3 3 5 7" xfId="57974" xr:uid="{CC3E4D1C-A7C3-4D58-A4B5-0D5D1C4F84AC}"/>
    <cellStyle name="Comma 3 4 2 3 3 5 8" xfId="60601" xr:uid="{CB990A94-CADC-4C26-84D1-138F987602A6}"/>
    <cellStyle name="Comma 3 4 2 3 3 5 9" xfId="31194" xr:uid="{E6CBEB3B-6546-42E9-8EBA-BD9F14636CF5}"/>
    <cellStyle name="Comma 3 4 2 3 3 6" xfId="1516" xr:uid="{1963BF8E-D91F-4EF0-82FC-4EB40C48D116}"/>
    <cellStyle name="Comma 3 4 2 3 3 6 10" xfId="20952" xr:uid="{309B26AD-59A3-45DA-81E1-3F81ED8BF0A5}"/>
    <cellStyle name="Comma 3 4 2 3 3 6 2" xfId="6768" xr:uid="{F4E034DC-3179-482D-B04F-0F60822F6964}"/>
    <cellStyle name="Comma 3 4 2 3 3 6 2 2" xfId="18326" xr:uid="{81B6E747-C92D-41B7-9D47-09E000F9E2BB}"/>
    <cellStyle name="Comma 3 4 2 3 3 6 2 2 2" xfId="47733" xr:uid="{8C8C28BC-EE0C-4C54-98CB-9DE0569E8FCA}"/>
    <cellStyle name="Comma 3 4 2 3 3 6 2 2 3" xfId="28830" xr:uid="{057E6525-9C72-482E-8FE2-D87B07311B94}"/>
    <cellStyle name="Comma 3 4 2 3 3 6 2 3" xfId="34343" xr:uid="{02286756-B19D-48DF-BC6C-3CF27F85BD3D}"/>
    <cellStyle name="Comma 3 4 2 3 3 6 2 4" xfId="23578" xr:uid="{6B2C9F64-F922-4D2F-B3CF-3B3D991640C6}"/>
    <cellStyle name="Comma 3 4 2 3 3 6 3" xfId="4143" xr:uid="{7BA65E6C-11CB-45D6-B595-5222C5A9021E}"/>
    <cellStyle name="Comma 3 4 2 3 3 6 3 2" xfId="50359" xr:uid="{F7547455-DA5E-4798-8E81-A4EB2235CA5E}"/>
    <cellStyle name="Comma 3 4 2 3 3 6 3 3" xfId="36969" xr:uid="{4ED729A3-C693-4383-9B5D-C0336D8BAC0D}"/>
    <cellStyle name="Comma 3 4 2 3 3 6 3 4" xfId="26204" xr:uid="{74EB1241-97A0-4474-B4E7-783B8F3B7672}"/>
    <cellStyle name="Comma 3 4 2 3 3 6 4" xfId="9394" xr:uid="{3F405835-2D59-476B-9277-7F2A3DBE4DC5}"/>
    <cellStyle name="Comma 3 4 2 3 3 6 4 2" xfId="52985" xr:uid="{8D0AC946-8473-4FE9-A492-D6D51B628211}"/>
    <cellStyle name="Comma 3 4 2 3 3 6 4 3" xfId="39595" xr:uid="{96A43904-1850-4A85-85BA-5F350DBC1759}"/>
    <cellStyle name="Comma 3 4 2 3 3 6 5" xfId="12020" xr:uid="{9B9C8502-4807-46C8-9767-6473D918D661}"/>
    <cellStyle name="Comma 3 4 2 3 3 6 5 2" xfId="55610" xr:uid="{E402451A-FF72-42DD-8E21-76A8C1067E22}"/>
    <cellStyle name="Comma 3 4 2 3 3 6 5 3" xfId="42220" xr:uid="{53B822DB-D61A-468D-B161-E28B6F0B7B39}"/>
    <cellStyle name="Comma 3 4 2 3 3 6 6" xfId="15173" xr:uid="{82E41575-EEB9-46AB-BE3C-DEA83D5472D6}"/>
    <cellStyle name="Comma 3 4 2 3 3 6 6 2" xfId="44846" xr:uid="{73DDC50A-35DF-4E0F-9E58-4C6323054520}"/>
    <cellStyle name="Comma 3 4 2 3 3 6 7" xfId="58236" xr:uid="{22ED0880-03CE-43F1-AE11-E5FE816D479A}"/>
    <cellStyle name="Comma 3 4 2 3 3 6 8" xfId="60863" xr:uid="{02AF7662-E801-43F5-BDDE-7E7245B3ADF4}"/>
    <cellStyle name="Comma 3 4 2 3 3 6 9" xfId="31456" xr:uid="{69FD56C8-61A5-4F18-B627-94F70F779B7D}"/>
    <cellStyle name="Comma 3 4 2 3 3 7" xfId="2559" xr:uid="{E5C6ED9F-BAA0-4893-80E1-2C8BE23DC3EF}"/>
    <cellStyle name="Comma 3 4 2 3 3 7 10" xfId="21994" xr:uid="{05D4D6B3-9C22-4D2E-BE24-088FF5298EAA}"/>
    <cellStyle name="Comma 3 4 2 3 3 7 2" xfId="7810" xr:uid="{9EFA5BFD-32D4-4C10-839B-4054F81488AA}"/>
    <cellStyle name="Comma 3 4 2 3 3 7 2 2" xfId="19368" xr:uid="{63D00241-3E85-4051-B121-CF806D4BC609}"/>
    <cellStyle name="Comma 3 4 2 3 3 7 2 2 2" xfId="48775" xr:uid="{A4F1B9EC-A41C-4EE3-BAB5-B5ACFD7C6E3A}"/>
    <cellStyle name="Comma 3 4 2 3 3 7 2 2 3" xfId="29872" xr:uid="{CD1C58A1-AF5D-4DE6-BA77-EED7BEFD1348}"/>
    <cellStyle name="Comma 3 4 2 3 3 7 2 3" xfId="35385" xr:uid="{C6E516A3-63B2-4DF8-AAC1-F79B52EA192F}"/>
    <cellStyle name="Comma 3 4 2 3 3 7 2 4" xfId="24620" xr:uid="{6DBFC6AA-919D-45DA-836D-77CEB9C347A8}"/>
    <cellStyle name="Comma 3 4 2 3 3 7 3" xfId="5185" xr:uid="{0FB330CD-599B-43F6-9206-2CBAD8D48AF4}"/>
    <cellStyle name="Comma 3 4 2 3 3 7 3 2" xfId="51401" xr:uid="{EC643D06-0A54-4D53-B394-892D91EBA446}"/>
    <cellStyle name="Comma 3 4 2 3 3 7 3 3" xfId="38011" xr:uid="{A414C6B9-E2FB-45BE-BA05-27646CFFFB9B}"/>
    <cellStyle name="Comma 3 4 2 3 3 7 3 4" xfId="27246" xr:uid="{3AF80B99-8265-4B66-A5C0-B7AC140DB75B}"/>
    <cellStyle name="Comma 3 4 2 3 3 7 4" xfId="10436" xr:uid="{DBBDE689-6D1C-418E-892E-61FE056E488E}"/>
    <cellStyle name="Comma 3 4 2 3 3 7 4 2" xfId="54027" xr:uid="{BC299762-78A9-44E4-B3C3-EB6DEE864527}"/>
    <cellStyle name="Comma 3 4 2 3 3 7 4 3" xfId="40637" xr:uid="{D0FAB99D-8BD5-4B1F-9A8E-A73C056CB113}"/>
    <cellStyle name="Comma 3 4 2 3 3 7 5" xfId="13062" xr:uid="{7D5ABB31-967A-4FF7-9696-4DE143A0A6B5}"/>
    <cellStyle name="Comma 3 4 2 3 3 7 5 2" xfId="56652" xr:uid="{C43F069B-20D2-4D54-A0A9-2DB704895720}"/>
    <cellStyle name="Comma 3 4 2 3 3 7 5 3" xfId="43262" xr:uid="{1D27FDBA-4A9B-4B55-98B8-90F3C457CB90}"/>
    <cellStyle name="Comma 3 4 2 3 3 7 6" xfId="16215" xr:uid="{4740A344-62C1-473D-A6FA-C762B23C0F2C}"/>
    <cellStyle name="Comma 3 4 2 3 3 7 6 2" xfId="45888" xr:uid="{EDB5832F-B16F-4878-8B4E-064A6CB5B5CA}"/>
    <cellStyle name="Comma 3 4 2 3 3 7 7" xfId="59278" xr:uid="{9A258CFA-1713-47DD-84AF-1F7A69F8B3D0}"/>
    <cellStyle name="Comma 3 4 2 3 3 7 8" xfId="61905" xr:uid="{EE92F8ED-BFBB-4B5A-B704-024E2FBC6C03}"/>
    <cellStyle name="Comma 3 4 2 3 3 7 9" xfId="32498" xr:uid="{73A836F3-E08A-419E-863B-B50F7FC06577}"/>
    <cellStyle name="Comma 3 4 2 3 3 8" xfId="5446" xr:uid="{BE91F2C4-4273-4876-99E8-67312AC48BA0}"/>
    <cellStyle name="Comma 3 4 2 3 3 8 2" xfId="17004" xr:uid="{4B3F518D-01CA-4767-A1C4-07DA88E8F6D0}"/>
    <cellStyle name="Comma 3 4 2 3 3 8 2 2" xfId="46150" xr:uid="{9FF949C2-B123-434C-BE9C-45F5D83702F0}"/>
    <cellStyle name="Comma 3 4 2 3 3 8 2 3" xfId="27508" xr:uid="{3EA19C90-20D1-4190-B836-6C07878FEFEA}"/>
    <cellStyle name="Comma 3 4 2 3 3 8 3" xfId="13851" xr:uid="{91F2D795-4B48-4F4A-8394-6E74B55081D6}"/>
    <cellStyle name="Comma 3 4 2 3 3 8 3 2" xfId="32760" xr:uid="{C617F9C7-2DF3-419A-B1C9-CA4ED1A3FDEB}"/>
    <cellStyle name="Comma 3 4 2 3 3 8 4" xfId="22256" xr:uid="{D26712F6-261A-4026-93B4-F18BB3E90AEF}"/>
    <cellStyle name="Comma 3 4 2 3 3 9" xfId="2821" xr:uid="{FAEB4FCC-75C0-4E07-992F-F88E2EAA820C}"/>
    <cellStyle name="Comma 3 4 2 3 3 9 2" xfId="16476" xr:uid="{18F882A7-D91E-4408-BDC0-6E3714C59565}"/>
    <cellStyle name="Comma 3 4 2 3 3 9 2 2" xfId="46411" xr:uid="{BEFA2721-417E-4DC7-9C32-C2DD60AD5E35}"/>
    <cellStyle name="Comma 3 4 2 3 3 9 3" xfId="33021" xr:uid="{2D4AD95D-B812-4ACA-9773-5C0F4DD1009F}"/>
    <cellStyle name="Comma 3 4 2 3 3 9 4" xfId="24882" xr:uid="{A0120133-DA7A-4067-B6C5-875419E61128}"/>
    <cellStyle name="Comma 3 4 2 3 4" xfId="315" xr:uid="{00000000-0005-0000-0000-00002A020000}"/>
    <cellStyle name="Comma 3 4 2 3 4 10" xfId="30256" xr:uid="{F7B964D9-BC5F-4C6C-916A-E95CAB7DA2ED}"/>
    <cellStyle name="Comma 3 4 2 3 4 11" xfId="19752" xr:uid="{3A0BC137-5516-4CCF-8D48-0E6BC1D7F248}"/>
    <cellStyle name="Comma 3 4 2 3 4 2" xfId="1638" xr:uid="{FA4E9914-C372-49E7-BDD3-7A07483DB613}"/>
    <cellStyle name="Comma 3 4 2 3 4 2 10" xfId="21074" xr:uid="{9E414CE5-C084-443F-8468-B184FC9F3933}"/>
    <cellStyle name="Comma 3 4 2 3 4 2 2" xfId="6890" xr:uid="{DEA68A55-E9DB-47A9-95E9-8D0E85D2B034}"/>
    <cellStyle name="Comma 3 4 2 3 4 2 2 2" xfId="18448" xr:uid="{8192CFAF-1055-4C41-83D8-BDF400F01D84}"/>
    <cellStyle name="Comma 3 4 2 3 4 2 2 2 2" xfId="47855" xr:uid="{CA7E9449-4C6B-4E61-B950-06959D1425AB}"/>
    <cellStyle name="Comma 3 4 2 3 4 2 2 2 3" xfId="28952" xr:uid="{D7FC5B4A-476E-437A-94AC-0344D5BDAFA4}"/>
    <cellStyle name="Comma 3 4 2 3 4 2 2 3" xfId="34465" xr:uid="{0A2D6D70-FB0C-48B1-9667-AA8740DB67E7}"/>
    <cellStyle name="Comma 3 4 2 3 4 2 2 4" xfId="23700" xr:uid="{30953B61-A2D3-4B2E-9EF5-97FFA6E97718}"/>
    <cellStyle name="Comma 3 4 2 3 4 2 3" xfId="4265" xr:uid="{017F06D6-36E7-48DD-B907-B4FDF115EA37}"/>
    <cellStyle name="Comma 3 4 2 3 4 2 3 2" xfId="50481" xr:uid="{2FF1235F-6209-4626-9588-2B5F2D4DB00B}"/>
    <cellStyle name="Comma 3 4 2 3 4 2 3 3" xfId="37091" xr:uid="{05546ECF-8BB8-4BE2-906C-7BA8A5F73568}"/>
    <cellStyle name="Comma 3 4 2 3 4 2 3 4" xfId="26326" xr:uid="{0A39FC39-B446-4C48-B8B1-81A1C7CBB314}"/>
    <cellStyle name="Comma 3 4 2 3 4 2 4" xfId="9516" xr:uid="{1829ED75-AEF3-4157-BC8E-29DBB6F45E6D}"/>
    <cellStyle name="Comma 3 4 2 3 4 2 4 2" xfId="53107" xr:uid="{D08A14FC-412C-4CAC-B738-5A00D9B3E6E6}"/>
    <cellStyle name="Comma 3 4 2 3 4 2 4 3" xfId="39717" xr:uid="{BA11242B-E33D-4B55-988F-C25E43D71D68}"/>
    <cellStyle name="Comma 3 4 2 3 4 2 5" xfId="12142" xr:uid="{A91B5075-5471-4F69-A95C-9B1E915A7EF3}"/>
    <cellStyle name="Comma 3 4 2 3 4 2 5 2" xfId="55732" xr:uid="{1E64BE80-2CF8-4F37-A080-B87C725323B6}"/>
    <cellStyle name="Comma 3 4 2 3 4 2 5 3" xfId="42342" xr:uid="{128A2271-E7FB-4742-A48D-8CC837BBC850}"/>
    <cellStyle name="Comma 3 4 2 3 4 2 6" xfId="15295" xr:uid="{2E6E402C-701F-49E7-A979-F5EED792B195}"/>
    <cellStyle name="Comma 3 4 2 3 4 2 6 2" xfId="44968" xr:uid="{E66D831C-07F4-4C20-8AA5-6ABCFAA033A2}"/>
    <cellStyle name="Comma 3 4 2 3 4 2 7" xfId="58358" xr:uid="{3418C490-363B-4CE5-8E47-505EAC132E68}"/>
    <cellStyle name="Comma 3 4 2 3 4 2 8" xfId="60985" xr:uid="{94280A44-4EBB-4938-AFC9-2ACFEE862047}"/>
    <cellStyle name="Comma 3 4 2 3 4 2 9" xfId="31578" xr:uid="{8C3EFB2D-EEC2-4E47-B925-8DA871F21D38}"/>
    <cellStyle name="Comma 3 4 2 3 4 3" xfId="5568" xr:uid="{29E4F57E-03E4-4680-8DB9-D5802BC0B1C9}"/>
    <cellStyle name="Comma 3 4 2 3 4 3 2" xfId="17126" xr:uid="{F67B8302-F7B4-450E-82E2-7D8F6D714E92}"/>
    <cellStyle name="Comma 3 4 2 3 4 3 2 2" xfId="46533" xr:uid="{AD347A8F-9F7E-4218-BA87-02C2CA8E4FA5}"/>
    <cellStyle name="Comma 3 4 2 3 4 3 2 3" xfId="27630" xr:uid="{7A71EAA4-9D98-4C92-BA23-F813460C5A30}"/>
    <cellStyle name="Comma 3 4 2 3 4 3 3" xfId="13973" xr:uid="{E245DBDC-7402-4636-9780-35F554AA848B}"/>
    <cellStyle name="Comma 3 4 2 3 4 3 3 2" xfId="33143" xr:uid="{BB258955-7ED5-46DD-B266-EB2DB87E5C77}"/>
    <cellStyle name="Comma 3 4 2 3 4 3 4" xfId="22378" xr:uid="{9AF6EA0F-FC7E-43D9-9C3F-8E997D5DD83F}"/>
    <cellStyle name="Comma 3 4 2 3 4 4" xfId="2943" xr:uid="{CB7BF30B-9F3B-4549-B7F4-6F13D46C6860}"/>
    <cellStyle name="Comma 3 4 2 3 4 4 2" xfId="16598" xr:uid="{494D093D-3E31-47EF-BB87-F6B12EA0F76E}"/>
    <cellStyle name="Comma 3 4 2 3 4 4 2 2" xfId="49159" xr:uid="{B3D586CB-DB67-44BD-8FAD-B316C70F8330}"/>
    <cellStyle name="Comma 3 4 2 3 4 4 3" xfId="35769" xr:uid="{ACA69285-5A0D-4881-8223-9E975C9E76EB}"/>
    <cellStyle name="Comma 3 4 2 3 4 4 4" xfId="25004" xr:uid="{F5D86DE2-EFF2-4587-9854-66D29AD0C7BF}"/>
    <cellStyle name="Comma 3 4 2 3 4 5" xfId="8194" xr:uid="{1D0E7D36-FC96-4AF1-A212-1CD28BF3FFBA}"/>
    <cellStyle name="Comma 3 4 2 3 4 5 2" xfId="51785" xr:uid="{265E231C-FB8C-485D-B956-5551FB851B2B}"/>
    <cellStyle name="Comma 3 4 2 3 4 5 3" xfId="38395" xr:uid="{33CFD081-E16D-4491-B7B9-F2A3020B9EA8}"/>
    <cellStyle name="Comma 3 4 2 3 4 6" xfId="10820" xr:uid="{B6126915-0D7A-4695-843C-779E01702FF8}"/>
    <cellStyle name="Comma 3 4 2 3 4 6 2" xfId="54410" xr:uid="{3981DFB0-BF2C-4550-B4F8-22528D14548E}"/>
    <cellStyle name="Comma 3 4 2 3 4 6 3" xfId="41020" xr:uid="{9CAD156E-85DC-4541-A498-D7F226DCBCC6}"/>
    <cellStyle name="Comma 3 4 2 3 4 7" xfId="13445" xr:uid="{E24D9541-1D39-4B43-82B9-87E1CA0424A9}"/>
    <cellStyle name="Comma 3 4 2 3 4 7 2" xfId="43646" xr:uid="{DC9BE909-08D1-464A-B686-37D4AF18A2BE}"/>
    <cellStyle name="Comma 3 4 2 3 4 8" xfId="57036" xr:uid="{F798368C-411E-47E9-90B4-E603FB110C3F}"/>
    <cellStyle name="Comma 3 4 2 3 4 9" xfId="59663" xr:uid="{34144922-1CFC-4B0E-A55C-2EAF6EA837E0}"/>
    <cellStyle name="Comma 3 4 2 3 5" xfId="575" xr:uid="{00000000-0005-0000-0000-00002B020000}"/>
    <cellStyle name="Comma 3 4 2 3 5 10" xfId="30516" xr:uid="{C2751092-DE6B-471F-86D4-CBEF58479260}"/>
    <cellStyle name="Comma 3 4 2 3 5 11" xfId="20012" xr:uid="{EAF6D343-4866-452C-87F8-78C9CDB417AF}"/>
    <cellStyle name="Comma 3 4 2 3 5 2" xfId="1898" xr:uid="{D670F3C7-62CC-4A78-9003-C7F8BD92E163}"/>
    <cellStyle name="Comma 3 4 2 3 5 2 10" xfId="21334" xr:uid="{EB923443-C4FD-4975-8BAA-A37ECA1C3B3B}"/>
    <cellStyle name="Comma 3 4 2 3 5 2 2" xfId="7150" xr:uid="{3FD714A8-7A31-4B4F-B54C-E4D94961BEDE}"/>
    <cellStyle name="Comma 3 4 2 3 5 2 2 2" xfId="18708" xr:uid="{6D3A4309-3062-4D37-B86E-A260B8EF8BBE}"/>
    <cellStyle name="Comma 3 4 2 3 5 2 2 2 2" xfId="48115" xr:uid="{16A49548-DEFF-42E3-9BE1-0D61CEE8BF35}"/>
    <cellStyle name="Comma 3 4 2 3 5 2 2 2 3" xfId="29212" xr:uid="{9135DC9A-7BB5-494C-B27A-789A22DAFD7A}"/>
    <cellStyle name="Comma 3 4 2 3 5 2 2 3" xfId="34725" xr:uid="{EE995BA2-BD2E-4978-A657-7567EDCBD4C1}"/>
    <cellStyle name="Comma 3 4 2 3 5 2 2 4" xfId="23960" xr:uid="{49E4B4AB-C04E-4EB5-8B00-059C78D3D675}"/>
    <cellStyle name="Comma 3 4 2 3 5 2 3" xfId="4525" xr:uid="{29B4AE20-8389-4CD5-B4C6-660FD8707AA0}"/>
    <cellStyle name="Comma 3 4 2 3 5 2 3 2" xfId="50741" xr:uid="{0BC3C7D0-17E4-41D8-838D-93DE44989BF2}"/>
    <cellStyle name="Comma 3 4 2 3 5 2 3 3" xfId="37351" xr:uid="{8F97C478-E145-49CD-AD76-BFE0A4C362FF}"/>
    <cellStyle name="Comma 3 4 2 3 5 2 3 4" xfId="26586" xr:uid="{FD187C3B-8DC8-4464-9081-22AEF6FCD6D0}"/>
    <cellStyle name="Comma 3 4 2 3 5 2 4" xfId="9776" xr:uid="{10E9D89F-664F-4486-9B9E-8C748D87FB68}"/>
    <cellStyle name="Comma 3 4 2 3 5 2 4 2" xfId="53367" xr:uid="{F5DEED99-53B4-435D-A172-3C90DBAC3474}"/>
    <cellStyle name="Comma 3 4 2 3 5 2 4 3" xfId="39977" xr:uid="{94B37032-F870-4016-A107-36FCA2840EF1}"/>
    <cellStyle name="Comma 3 4 2 3 5 2 5" xfId="12402" xr:uid="{BBF4891F-70E3-4EA6-B3D8-D95413ACEBFE}"/>
    <cellStyle name="Comma 3 4 2 3 5 2 5 2" xfId="55992" xr:uid="{9F5D4D77-086A-420E-B229-29CE4D755AF0}"/>
    <cellStyle name="Comma 3 4 2 3 5 2 5 3" xfId="42602" xr:uid="{2D792E0E-3162-468B-9A96-6673B2A6D80F}"/>
    <cellStyle name="Comma 3 4 2 3 5 2 6" xfId="15555" xr:uid="{7288D369-394B-4208-B578-728C6597FF07}"/>
    <cellStyle name="Comma 3 4 2 3 5 2 6 2" xfId="45228" xr:uid="{037E9083-DDD5-4F60-A8ED-F822F4A42698}"/>
    <cellStyle name="Comma 3 4 2 3 5 2 7" xfId="58618" xr:uid="{ED2B242C-AC3A-422F-AB2E-30D92011DCEE}"/>
    <cellStyle name="Comma 3 4 2 3 5 2 8" xfId="61245" xr:uid="{99B877EE-CAFA-48CD-AFF2-0CAE93C1A537}"/>
    <cellStyle name="Comma 3 4 2 3 5 2 9" xfId="31838" xr:uid="{2B940ABE-62AF-4F69-B6CD-90ECCAB96939}"/>
    <cellStyle name="Comma 3 4 2 3 5 3" xfId="5828" xr:uid="{822BF5D5-D946-4205-9BC4-5E1B66195BF2}"/>
    <cellStyle name="Comma 3 4 2 3 5 3 2" xfId="17386" xr:uid="{F1E807FE-1C94-4B00-B786-4D175E5C0C1B}"/>
    <cellStyle name="Comma 3 4 2 3 5 3 2 2" xfId="46793" xr:uid="{87D63270-F159-44B8-8E80-F32EE8CF7ACA}"/>
    <cellStyle name="Comma 3 4 2 3 5 3 2 3" xfId="27890" xr:uid="{5D6D6803-5E16-4C7A-A5B3-9D20356C715F}"/>
    <cellStyle name="Comma 3 4 2 3 5 3 3" xfId="33403" xr:uid="{CFFA2DB4-9B1F-429C-B8FF-1417B0B02049}"/>
    <cellStyle name="Comma 3 4 2 3 5 3 4" xfId="22638" xr:uid="{CD931A3D-D393-4545-86B9-C1D69E83A56F}"/>
    <cellStyle name="Comma 3 4 2 3 5 4" xfId="3203" xr:uid="{734EF708-9B5C-4CF0-AAF8-E4B52CE3A023}"/>
    <cellStyle name="Comma 3 4 2 3 5 4 2" xfId="49419" xr:uid="{8BA94D9F-D142-4802-BF4B-C2CC465A3037}"/>
    <cellStyle name="Comma 3 4 2 3 5 4 3" xfId="36029" xr:uid="{65444D9B-22A2-4E27-B2F5-5C0C58E5F98B}"/>
    <cellStyle name="Comma 3 4 2 3 5 4 4" xfId="25264" xr:uid="{F6A63D27-0D19-45C6-B66F-DE3E6C35EFD8}"/>
    <cellStyle name="Comma 3 4 2 3 5 5" xfId="8454" xr:uid="{E4C740CB-7BB2-419B-9ACC-3329B74BC900}"/>
    <cellStyle name="Comma 3 4 2 3 5 5 2" xfId="52045" xr:uid="{4117BC11-94E7-4E49-9CE4-F4A49957B431}"/>
    <cellStyle name="Comma 3 4 2 3 5 5 3" xfId="38655" xr:uid="{122CD1F3-2C43-41DD-BFC6-7EC917DB6B11}"/>
    <cellStyle name="Comma 3 4 2 3 5 6" xfId="11080" xr:uid="{DB06AC0F-6B0E-413F-AABD-4E0E20836318}"/>
    <cellStyle name="Comma 3 4 2 3 5 6 2" xfId="54670" xr:uid="{DE0F337A-7B34-40A7-973E-D898A2F5ECD5}"/>
    <cellStyle name="Comma 3 4 2 3 5 6 3" xfId="41280" xr:uid="{84C2BF10-01AA-4D73-94AE-1342F74CD02E}"/>
    <cellStyle name="Comma 3 4 2 3 5 7" xfId="14233" xr:uid="{28A6993F-E5E0-4176-BB5C-4FEEE6F2CBE9}"/>
    <cellStyle name="Comma 3 4 2 3 5 7 2" xfId="43906" xr:uid="{98289306-A950-4DB7-9161-7B58C0F9905C}"/>
    <cellStyle name="Comma 3 4 2 3 5 8" xfId="57296" xr:uid="{69113C94-E79B-41C3-A958-49B09A33B7F9}"/>
    <cellStyle name="Comma 3 4 2 3 5 9" xfId="59923" xr:uid="{9921A2A8-22FC-4628-933D-455F67665916}"/>
    <cellStyle name="Comma 3 4 2 3 6" xfId="835" xr:uid="{00000000-0005-0000-0000-00002C020000}"/>
    <cellStyle name="Comma 3 4 2 3 6 10" xfId="30776" xr:uid="{C6B5F1A5-2D4F-4950-AC98-538EBE162A5F}"/>
    <cellStyle name="Comma 3 4 2 3 6 11" xfId="20272" xr:uid="{735F7FB6-B4A2-4E56-BDB6-44DE4A39E0B6}"/>
    <cellStyle name="Comma 3 4 2 3 6 2" xfId="2158" xr:uid="{281020BE-2DEC-48B8-AF13-AD0051683E8C}"/>
    <cellStyle name="Comma 3 4 2 3 6 2 10" xfId="21594" xr:uid="{5547466B-E079-43EA-A125-5BBCE066F8C6}"/>
    <cellStyle name="Comma 3 4 2 3 6 2 2" xfId="7410" xr:uid="{9D881941-90D1-4DAB-B23C-57BC309B6354}"/>
    <cellStyle name="Comma 3 4 2 3 6 2 2 2" xfId="18968" xr:uid="{9770E957-81D2-4DB8-B601-48C09DF9BAD5}"/>
    <cellStyle name="Comma 3 4 2 3 6 2 2 2 2" xfId="48375" xr:uid="{6F21E660-5590-4206-AECE-D7D95FBF7A9E}"/>
    <cellStyle name="Comma 3 4 2 3 6 2 2 2 3" xfId="29472" xr:uid="{DD9FB7FF-3B68-4534-B1A7-E060BF8B5975}"/>
    <cellStyle name="Comma 3 4 2 3 6 2 2 3" xfId="34985" xr:uid="{890229F7-D2D0-4A45-B238-37392981BE3C}"/>
    <cellStyle name="Comma 3 4 2 3 6 2 2 4" xfId="24220" xr:uid="{EF5B3807-A23B-440C-8D3A-3ED1AFE503D6}"/>
    <cellStyle name="Comma 3 4 2 3 6 2 3" xfId="4785" xr:uid="{1D4528C5-B419-40C6-885B-D6660F4A9E62}"/>
    <cellStyle name="Comma 3 4 2 3 6 2 3 2" xfId="51001" xr:uid="{F269FFD4-D9DF-4643-93C3-0FD0E1E98CD9}"/>
    <cellStyle name="Comma 3 4 2 3 6 2 3 3" xfId="37611" xr:uid="{662598B9-95A7-410D-B4BF-F8DD376894E7}"/>
    <cellStyle name="Comma 3 4 2 3 6 2 3 4" xfId="26846" xr:uid="{6413C706-ED1F-462E-A29D-F69B40BDFE07}"/>
    <cellStyle name="Comma 3 4 2 3 6 2 4" xfId="10036" xr:uid="{FA5993D4-AE4A-4EB7-84D5-30C64D1A1C4A}"/>
    <cellStyle name="Comma 3 4 2 3 6 2 4 2" xfId="53627" xr:uid="{17CE8198-8F38-402D-BF65-FC0C18A1D277}"/>
    <cellStyle name="Comma 3 4 2 3 6 2 4 3" xfId="40237" xr:uid="{12FCBE6C-A708-48B1-AFB5-1B281E599AC3}"/>
    <cellStyle name="Comma 3 4 2 3 6 2 5" xfId="12662" xr:uid="{C66E4D9B-242F-457B-9406-21946F161278}"/>
    <cellStyle name="Comma 3 4 2 3 6 2 5 2" xfId="56252" xr:uid="{466ABA99-AE81-4362-96B7-D4D0F1C5441E}"/>
    <cellStyle name="Comma 3 4 2 3 6 2 5 3" xfId="42862" xr:uid="{1C52B3F1-2C7A-4D5E-8C29-1D8B7E2B3CA5}"/>
    <cellStyle name="Comma 3 4 2 3 6 2 6" xfId="15815" xr:uid="{542C6632-052A-4B4B-B7E7-92613CCE38F5}"/>
    <cellStyle name="Comma 3 4 2 3 6 2 6 2" xfId="45488" xr:uid="{7AA09DB1-1AE0-44D3-ABA0-669337A18E66}"/>
    <cellStyle name="Comma 3 4 2 3 6 2 7" xfId="58878" xr:uid="{A2DA1BED-22D2-446C-A1CF-124EE1CE2347}"/>
    <cellStyle name="Comma 3 4 2 3 6 2 8" xfId="61505" xr:uid="{3A5E1981-4D9E-4AD0-A6CB-1F2E421E9D0B}"/>
    <cellStyle name="Comma 3 4 2 3 6 2 9" xfId="32098" xr:uid="{516FEFE0-4F26-4D6B-8B93-319FD789F22F}"/>
    <cellStyle name="Comma 3 4 2 3 6 3" xfId="6088" xr:uid="{BF44D31D-E0B5-471E-BF7D-F6CE229057AA}"/>
    <cellStyle name="Comma 3 4 2 3 6 3 2" xfId="17646" xr:uid="{8AB0F022-8FB7-4408-9367-5BEA026F6A78}"/>
    <cellStyle name="Comma 3 4 2 3 6 3 2 2" xfId="47053" xr:uid="{97C46C87-E794-4AC8-8749-6ADF40B52EB0}"/>
    <cellStyle name="Comma 3 4 2 3 6 3 2 3" xfId="28150" xr:uid="{1B239F9C-B2A1-4AF0-941C-401683AC8745}"/>
    <cellStyle name="Comma 3 4 2 3 6 3 3" xfId="33663" xr:uid="{C2197281-79A1-4632-A6D5-3C545E28015D}"/>
    <cellStyle name="Comma 3 4 2 3 6 3 4" xfId="22898" xr:uid="{973F52C3-BF9F-477A-B31B-2406D8AFFEFA}"/>
    <cellStyle name="Comma 3 4 2 3 6 4" xfId="3463" xr:uid="{9E44FB87-5B15-4346-80CA-69244F2DE7BD}"/>
    <cellStyle name="Comma 3 4 2 3 6 4 2" xfId="49679" xr:uid="{48AE8C1F-60FC-45F2-9FB9-6426CB394DDD}"/>
    <cellStyle name="Comma 3 4 2 3 6 4 3" xfId="36289" xr:uid="{B3C0555E-8052-4941-A62E-9DFE6E4F8623}"/>
    <cellStyle name="Comma 3 4 2 3 6 4 4" xfId="25524" xr:uid="{7D17C2A1-89B4-4BBE-8C2D-FF9EBB078BA0}"/>
    <cellStyle name="Comma 3 4 2 3 6 5" xfId="8714" xr:uid="{FA821449-DF6A-4EBF-A98D-99866CE4199E}"/>
    <cellStyle name="Comma 3 4 2 3 6 5 2" xfId="52305" xr:uid="{2AC4C2DB-7235-4B81-84F9-F0FD4BF2F1BA}"/>
    <cellStyle name="Comma 3 4 2 3 6 5 3" xfId="38915" xr:uid="{8D80B033-51EF-473A-B161-1D70A3449100}"/>
    <cellStyle name="Comma 3 4 2 3 6 6" xfId="11340" xr:uid="{480BEC1C-F97F-4614-A951-851C2AFF5970}"/>
    <cellStyle name="Comma 3 4 2 3 6 6 2" xfId="54930" xr:uid="{4F1F05D5-D859-44BD-8032-C9C3256327DA}"/>
    <cellStyle name="Comma 3 4 2 3 6 6 3" xfId="41540" xr:uid="{22FFCD2F-7AC9-436E-88BA-62CA48E58DA2}"/>
    <cellStyle name="Comma 3 4 2 3 6 7" xfId="14493" xr:uid="{CECAD253-DEBC-4DE9-8F71-6C86B879D1B3}"/>
    <cellStyle name="Comma 3 4 2 3 6 7 2" xfId="44166" xr:uid="{3742E20D-F95A-4C5A-8379-2DE5FB79DE49}"/>
    <cellStyle name="Comma 3 4 2 3 6 8" xfId="57556" xr:uid="{1B8B025D-D119-4144-BD65-C0BA6E6FEF58}"/>
    <cellStyle name="Comma 3 4 2 3 6 9" xfId="60183" xr:uid="{6D494619-F939-4B45-B1C7-7127278433E9}"/>
    <cellStyle name="Comma 3 4 2 3 7" xfId="1115" xr:uid="{31BC10B6-DC91-4227-ADCB-002117238B51}"/>
    <cellStyle name="Comma 3 4 2 3 7 10" xfId="20552" xr:uid="{869FCAEA-C96B-467C-84F6-0FBA59641E0E}"/>
    <cellStyle name="Comma 3 4 2 3 7 2" xfId="6368" xr:uid="{0812C00B-CE17-495F-A530-A50F2079E416}"/>
    <cellStyle name="Comma 3 4 2 3 7 2 2" xfId="17926" xr:uid="{EABF3893-CBC8-4E5D-8B2E-A45F00758D5C}"/>
    <cellStyle name="Comma 3 4 2 3 7 2 2 2" xfId="47333" xr:uid="{82388CEF-55FE-4D82-8E0A-6FA47F841F78}"/>
    <cellStyle name="Comma 3 4 2 3 7 2 2 3" xfId="28430" xr:uid="{F7821E26-33C9-4FCC-B6C8-C7FC1B16E36B}"/>
    <cellStyle name="Comma 3 4 2 3 7 2 3" xfId="33943" xr:uid="{5B8DCDF5-0D34-4F67-B2AE-61C627C9FC9C}"/>
    <cellStyle name="Comma 3 4 2 3 7 2 4" xfId="23178" xr:uid="{C68CD74C-E9A0-4E09-B661-A920FF357325}"/>
    <cellStyle name="Comma 3 4 2 3 7 3" xfId="3743" xr:uid="{6AA7F5CB-3483-4B7D-A070-60875EA0E06D}"/>
    <cellStyle name="Comma 3 4 2 3 7 3 2" xfId="49959" xr:uid="{26620267-BDC4-4FAB-ABEC-640FD2B1EE36}"/>
    <cellStyle name="Comma 3 4 2 3 7 3 3" xfId="36569" xr:uid="{1CFDD2FC-7322-4858-96D0-0E91603BD908}"/>
    <cellStyle name="Comma 3 4 2 3 7 3 4" xfId="25804" xr:uid="{6398811A-E36E-44C9-B805-9E9D4010AA67}"/>
    <cellStyle name="Comma 3 4 2 3 7 4" xfId="8994" xr:uid="{0A10DF5F-1CF3-4D57-8EE5-BDBE124F1CE0}"/>
    <cellStyle name="Comma 3 4 2 3 7 4 2" xfId="52585" xr:uid="{B47CF3F5-D84B-4C82-BE73-00E69A29FCFB}"/>
    <cellStyle name="Comma 3 4 2 3 7 4 3" xfId="39195" xr:uid="{D72567EF-9321-48D0-9855-421403C16A81}"/>
    <cellStyle name="Comma 3 4 2 3 7 5" xfId="11620" xr:uid="{A498488E-0BA7-4A74-AD04-309423D0AF4C}"/>
    <cellStyle name="Comma 3 4 2 3 7 5 2" xfId="55210" xr:uid="{BDFB29F8-559B-4EC4-959F-C9997FA729F5}"/>
    <cellStyle name="Comma 3 4 2 3 7 5 3" xfId="41820" xr:uid="{72774CE6-E4A1-41FC-A2D4-24FCA8321E97}"/>
    <cellStyle name="Comma 3 4 2 3 7 6" xfId="14773" xr:uid="{251DC5D9-2128-4196-A6F7-21233F2C88F3}"/>
    <cellStyle name="Comma 3 4 2 3 7 6 2" xfId="44446" xr:uid="{798DD21F-AB8A-4A3C-897F-87DD379BF1C6}"/>
    <cellStyle name="Comma 3 4 2 3 7 7" xfId="57836" xr:uid="{DC4FD09D-20D8-459E-91B7-0B3F7339611B}"/>
    <cellStyle name="Comma 3 4 2 3 7 8" xfId="60463" xr:uid="{4B10B699-55C1-4375-9165-8A9BB54CEF1A}"/>
    <cellStyle name="Comma 3 4 2 3 7 9" xfId="31056" xr:uid="{00CB944A-4B27-4B5D-8B3B-92D701CECB5A}"/>
    <cellStyle name="Comma 3 4 2 3 8" xfId="1378" xr:uid="{FBC31F6A-2D0E-4166-9ECD-08DDAC7EF904}"/>
    <cellStyle name="Comma 3 4 2 3 8 10" xfId="20814" xr:uid="{25615A8C-5690-427B-9747-6C71CD9E05B7}"/>
    <cellStyle name="Comma 3 4 2 3 8 2" xfId="6630" xr:uid="{1B8D9EEF-D93A-4B9E-ACAA-1946BCF3F700}"/>
    <cellStyle name="Comma 3 4 2 3 8 2 2" xfId="18188" xr:uid="{5AFB8E8A-D3DF-4765-A1CE-708D2A3E70B9}"/>
    <cellStyle name="Comma 3 4 2 3 8 2 2 2" xfId="47595" xr:uid="{FD9705D3-D593-4F08-8977-68471966D62D}"/>
    <cellStyle name="Comma 3 4 2 3 8 2 2 3" xfId="28692" xr:uid="{AFAD9C49-8D5E-45A8-8806-9F520C3A9D30}"/>
    <cellStyle name="Comma 3 4 2 3 8 2 3" xfId="34205" xr:uid="{070A33A7-28D1-4B89-9F95-71C8C6C97C63}"/>
    <cellStyle name="Comma 3 4 2 3 8 2 4" xfId="23440" xr:uid="{C346FF12-E1EC-4B5D-9AC7-DD7942884559}"/>
    <cellStyle name="Comma 3 4 2 3 8 3" xfId="4005" xr:uid="{1C466906-C083-4932-887D-6D45FFB43B41}"/>
    <cellStyle name="Comma 3 4 2 3 8 3 2" xfId="50221" xr:uid="{DA2624C9-2D3F-461E-A2E8-2A9F46EB2A3A}"/>
    <cellStyle name="Comma 3 4 2 3 8 3 3" xfId="36831" xr:uid="{ED8DAC04-6D61-4BCD-BAC1-3DEB2358421E}"/>
    <cellStyle name="Comma 3 4 2 3 8 3 4" xfId="26066" xr:uid="{1C6A9F26-95D9-4B81-9651-CAA0996A2283}"/>
    <cellStyle name="Comma 3 4 2 3 8 4" xfId="9256" xr:uid="{4FB44A52-3F53-4CC9-80AF-8E66960058EC}"/>
    <cellStyle name="Comma 3 4 2 3 8 4 2" xfId="52847" xr:uid="{9556C22F-5BDE-4393-ADAA-FE5BB5761E4A}"/>
    <cellStyle name="Comma 3 4 2 3 8 4 3" xfId="39457" xr:uid="{6A592E61-0628-4809-B00B-F5DCB2E23B90}"/>
    <cellStyle name="Comma 3 4 2 3 8 5" xfId="11882" xr:uid="{F776F891-8482-4C85-B939-C24C40FD7BE8}"/>
    <cellStyle name="Comma 3 4 2 3 8 5 2" xfId="55472" xr:uid="{A6ECFE33-7597-41B3-822C-A8D6B70BB4FF}"/>
    <cellStyle name="Comma 3 4 2 3 8 5 3" xfId="42082" xr:uid="{C12B4ED2-67A8-46D9-A35E-E0D1E824C604}"/>
    <cellStyle name="Comma 3 4 2 3 8 6" xfId="15035" xr:uid="{5D57CAA4-C0A7-45C6-9426-BEA02F4B6F56}"/>
    <cellStyle name="Comma 3 4 2 3 8 6 2" xfId="44708" xr:uid="{61D29943-F567-4FB2-B0DD-C2827E1AFAAD}"/>
    <cellStyle name="Comma 3 4 2 3 8 7" xfId="58098" xr:uid="{5F7BAB3C-940E-4077-B74A-39BF27ECC73E}"/>
    <cellStyle name="Comma 3 4 2 3 8 8" xfId="60725" xr:uid="{D31EB6B8-9935-4DA8-B7EC-E0BE42B76F3F}"/>
    <cellStyle name="Comma 3 4 2 3 8 9" xfId="31318" xr:uid="{3DB45474-DB57-4D7B-8E4C-6C6A8F38566E}"/>
    <cellStyle name="Comma 3 4 2 3 9" xfId="2421" xr:uid="{48077DFD-5BD1-4AB7-99FD-3DACD4F1C9C0}"/>
    <cellStyle name="Comma 3 4 2 3 9 10" xfId="21856" xr:uid="{1F773614-4027-4370-8184-B2B3C8B91171}"/>
    <cellStyle name="Comma 3 4 2 3 9 2" xfId="7672" xr:uid="{F3AD73C2-1FAF-4E36-9863-9C176E365C75}"/>
    <cellStyle name="Comma 3 4 2 3 9 2 2" xfId="19230" xr:uid="{65621740-4175-4CD3-B00A-4E63D5054027}"/>
    <cellStyle name="Comma 3 4 2 3 9 2 2 2" xfId="48637" xr:uid="{338BCDCA-A86F-499E-BBA5-7AA6EDBA1DBD}"/>
    <cellStyle name="Comma 3 4 2 3 9 2 2 3" xfId="29734" xr:uid="{DFB382F2-745D-46C6-BEC9-69BEDC25E7D3}"/>
    <cellStyle name="Comma 3 4 2 3 9 2 3" xfId="35247" xr:uid="{D6BE0E82-7879-4630-8CFF-A549181A6E2C}"/>
    <cellStyle name="Comma 3 4 2 3 9 2 4" xfId="24482" xr:uid="{2EDC6FAC-8C8F-46E5-A868-B63716EAB7F5}"/>
    <cellStyle name="Comma 3 4 2 3 9 3" xfId="5047" xr:uid="{E7EC4927-206D-4B8C-91A8-7C2DF1E54FF1}"/>
    <cellStyle name="Comma 3 4 2 3 9 3 2" xfId="51263" xr:uid="{5895C232-51CE-4E00-871E-529FE64FEB60}"/>
    <cellStyle name="Comma 3 4 2 3 9 3 3" xfId="37873" xr:uid="{B296A4EC-59B2-498D-ABC9-72F245B6E474}"/>
    <cellStyle name="Comma 3 4 2 3 9 3 4" xfId="27108" xr:uid="{7BFCDB0F-8486-42B8-8B36-78EE5A70893B}"/>
    <cellStyle name="Comma 3 4 2 3 9 4" xfId="10298" xr:uid="{2A23F460-FEAB-41E1-AA63-01878A827ABF}"/>
    <cellStyle name="Comma 3 4 2 3 9 4 2" xfId="53889" xr:uid="{8EC39F82-4018-4D53-8E50-21BAD7E058F9}"/>
    <cellStyle name="Comma 3 4 2 3 9 4 3" xfId="40499" xr:uid="{A881312A-6E2F-4178-B9CE-98BD8BD04B44}"/>
    <cellStyle name="Comma 3 4 2 3 9 5" xfId="12924" xr:uid="{6D97930C-87C0-4FD2-AC91-18270E6710B9}"/>
    <cellStyle name="Comma 3 4 2 3 9 5 2" xfId="56514" xr:uid="{2CA6E33B-D176-4389-8848-B176B8870000}"/>
    <cellStyle name="Comma 3 4 2 3 9 5 3" xfId="43124" xr:uid="{494E6475-92BD-4DCC-9C73-B397C8982C91}"/>
    <cellStyle name="Comma 3 4 2 3 9 6" xfId="16077" xr:uid="{D24D4117-45E7-40B8-87AA-2D7E7BD2A379}"/>
    <cellStyle name="Comma 3 4 2 3 9 6 2" xfId="45750" xr:uid="{31F80F4A-1991-499D-91CE-06A545AD0B2D}"/>
    <cellStyle name="Comma 3 4 2 3 9 7" xfId="59140" xr:uid="{9BA5816B-CEC9-49FF-806E-751281850DFB}"/>
    <cellStyle name="Comma 3 4 2 3 9 8" xfId="61767" xr:uid="{A038C349-2797-4007-B93B-9768A1D82D34}"/>
    <cellStyle name="Comma 3 4 2 3 9 9" xfId="32360" xr:uid="{8F992F97-A690-43E8-8C0D-A1DE33D78348}"/>
    <cellStyle name="Comma 3 4 2 4" xfId="67" xr:uid="{00000000-0005-0000-0000-00002D020000}"/>
    <cellStyle name="Comma 3 4 2 4 10" xfId="2696" xr:uid="{C3C8B42A-751C-4E5F-93F0-924C35F5D541}"/>
    <cellStyle name="Comma 3 4 2 4 10 2" xfId="16351" xr:uid="{E6994843-85B3-4413-AC91-E4AD890F7ADB}"/>
    <cellStyle name="Comma 3 4 2 4 10 2 2" xfId="46286" xr:uid="{81CB1CF6-8A29-4572-8C6A-1993CC949F0B}"/>
    <cellStyle name="Comma 3 4 2 4 10 3" xfId="32896" xr:uid="{7CD3E2AB-C4B8-447C-8A94-77C33B992270}"/>
    <cellStyle name="Comma 3 4 2 4 10 4" xfId="24757" xr:uid="{664EEAE5-000B-4AE4-BBEC-E7C87DA17EFE}"/>
    <cellStyle name="Comma 3 4 2 4 11" xfId="7947" xr:uid="{01571A5D-8A8F-4043-98C8-7FE586FBC082}"/>
    <cellStyle name="Comma 3 4 2 4 11 2" xfId="48912" xr:uid="{CC0A4B5F-0585-4023-9BAB-9D3098804FED}"/>
    <cellStyle name="Comma 3 4 2 4 11 3" xfId="35522" xr:uid="{F7903603-3A52-459B-9845-D2DFC6CF423B}"/>
    <cellStyle name="Comma 3 4 2 4 12" xfId="10573" xr:uid="{45507AE3-CDE9-457F-A8C0-F0E5EF22A6FF}"/>
    <cellStyle name="Comma 3 4 2 4 12 2" xfId="51538" xr:uid="{7A7CF8CE-0156-434D-A6BD-CA2FB70224CD}"/>
    <cellStyle name="Comma 3 4 2 4 12 3" xfId="38148" xr:uid="{33FF6516-B76F-423B-A99A-AD8221D562FE}"/>
    <cellStyle name="Comma 3 4 2 4 13" xfId="13198" xr:uid="{541A9AD5-A57B-443F-9480-F4CB35847932}"/>
    <cellStyle name="Comma 3 4 2 4 13 2" xfId="54163" xr:uid="{1339A6FD-8430-485A-B1D4-8746C79E47E7}"/>
    <cellStyle name="Comma 3 4 2 4 13 3" xfId="40773" xr:uid="{1789489E-5EE7-4131-BB63-1E0C90A19E36}"/>
    <cellStyle name="Comma 3 4 2 4 14" xfId="43399" xr:uid="{760E2D8B-18F3-4203-B801-C2A94C1A3BF3}"/>
    <cellStyle name="Comma 3 4 2 4 15" xfId="56789" xr:uid="{4450FB0E-1C6C-45D6-964E-6D189201D704}"/>
    <cellStyle name="Comma 3 4 2 4 16" xfId="59416" xr:uid="{314CE973-90AC-40B4-B673-B2DC906475E5}"/>
    <cellStyle name="Comma 3 4 2 4 17" xfId="30009" xr:uid="{EE4FCE15-7147-4E16-92E6-240067484C09}"/>
    <cellStyle name="Comma 3 4 2 4 18" xfId="19505" xr:uid="{B409D65D-39A9-4149-8231-E51839BD2CC0}"/>
    <cellStyle name="Comma 3 4 2 4 2" xfId="205" xr:uid="{00000000-0005-0000-0000-00002E020000}"/>
    <cellStyle name="Comma 3 4 2 4 2 10" xfId="8085" xr:uid="{9FBDF9B0-E764-448A-85B2-9E9C4E4D54D8}"/>
    <cellStyle name="Comma 3 4 2 4 2 10 2" xfId="49050" xr:uid="{70723ED0-8A19-42BC-9405-81E4C4CF53D6}"/>
    <cellStyle name="Comma 3 4 2 4 2 10 3" xfId="35660" xr:uid="{0D3E28E8-C649-4F8A-8E9B-EF8690ED5CDC}"/>
    <cellStyle name="Comma 3 4 2 4 2 11" xfId="10711" xr:uid="{BFBB8C60-E035-41C3-9533-7A2FBD3D2388}"/>
    <cellStyle name="Comma 3 4 2 4 2 11 2" xfId="51676" xr:uid="{A4E71E81-B3AA-4D6F-AD4E-FF52BF5F3C28}"/>
    <cellStyle name="Comma 3 4 2 4 2 11 3" xfId="38286" xr:uid="{51237361-6924-483A-9D02-EE5247AE074D}"/>
    <cellStyle name="Comma 3 4 2 4 2 12" xfId="13336" xr:uid="{77506F33-8901-450C-B9E8-1BE3820EF94F}"/>
    <cellStyle name="Comma 3 4 2 4 2 12 2" xfId="54301" xr:uid="{CD69C722-41E3-44A1-8034-BD6011AF6408}"/>
    <cellStyle name="Comma 3 4 2 4 2 12 3" xfId="40911" xr:uid="{EC13FC0E-4E4E-4317-A089-2673E4D8F187}"/>
    <cellStyle name="Comma 3 4 2 4 2 13" xfId="43537" xr:uid="{443018F2-79CD-467C-A898-2C18F297291A}"/>
    <cellStyle name="Comma 3 4 2 4 2 14" xfId="56927" xr:uid="{7732068A-D66B-4AD3-B3F2-49CB04BA2D3C}"/>
    <cellStyle name="Comma 3 4 2 4 2 15" xfId="59554" xr:uid="{E668E0FF-F111-45D3-B373-6FD3186A490D}"/>
    <cellStyle name="Comma 3 4 2 4 2 16" xfId="30147" xr:uid="{999D53C0-DD34-4FD7-B895-BCD6F900B7D3}"/>
    <cellStyle name="Comma 3 4 2 4 2 17" xfId="19643" xr:uid="{7E363586-D7C2-464C-8F5D-733B58F26175}"/>
    <cellStyle name="Comma 3 4 2 4 2 2" xfId="466" xr:uid="{00000000-0005-0000-0000-00002F020000}"/>
    <cellStyle name="Comma 3 4 2 4 2 2 10" xfId="30407" xr:uid="{DF99E5A2-64E3-470E-9DAD-D5A510D9F2F5}"/>
    <cellStyle name="Comma 3 4 2 4 2 2 11" xfId="19903" xr:uid="{66E9F7EA-B68B-4142-8D5E-7C3C8F673B5F}"/>
    <cellStyle name="Comma 3 4 2 4 2 2 2" xfId="1789" xr:uid="{1C0B1806-4CDC-4F97-99E8-E2D5AA7A3E4B}"/>
    <cellStyle name="Comma 3 4 2 4 2 2 2 10" xfId="21225" xr:uid="{4D0DFEAF-A270-4808-B269-D338FFD2755F}"/>
    <cellStyle name="Comma 3 4 2 4 2 2 2 2" xfId="7041" xr:uid="{14410E6C-64F8-4498-9982-4A51C53C4971}"/>
    <cellStyle name="Comma 3 4 2 4 2 2 2 2 2" xfId="18599" xr:uid="{E1B15922-D1C9-41D5-9DCF-384386FA286C}"/>
    <cellStyle name="Comma 3 4 2 4 2 2 2 2 2 2" xfId="48006" xr:uid="{9BE36FE6-1560-49FA-AC6B-EA97E8C0ED04}"/>
    <cellStyle name="Comma 3 4 2 4 2 2 2 2 2 3" xfId="29103" xr:uid="{B71C9131-3047-46A5-A7D4-729193A17878}"/>
    <cellStyle name="Comma 3 4 2 4 2 2 2 2 3" xfId="34616" xr:uid="{8B53A618-7A5A-4143-B5B5-8D4FF4526881}"/>
    <cellStyle name="Comma 3 4 2 4 2 2 2 2 4" xfId="23851" xr:uid="{4F73CD93-15CA-4874-BC1B-76527359AB81}"/>
    <cellStyle name="Comma 3 4 2 4 2 2 2 3" xfId="4416" xr:uid="{6ADB4E63-316C-4C88-AE5C-EE40FC3F14D9}"/>
    <cellStyle name="Comma 3 4 2 4 2 2 2 3 2" xfId="50632" xr:uid="{0AB64256-F9CF-4225-98C5-E49C20D82EC9}"/>
    <cellStyle name="Comma 3 4 2 4 2 2 2 3 3" xfId="37242" xr:uid="{DAA97648-33A2-4378-B7C8-A3D3E8264DD8}"/>
    <cellStyle name="Comma 3 4 2 4 2 2 2 3 4" xfId="26477" xr:uid="{F5E2B714-81F3-4174-84E3-9561046AC5E2}"/>
    <cellStyle name="Comma 3 4 2 4 2 2 2 4" xfId="9667" xr:uid="{2AB5ABF4-441A-467C-8080-F7F8FB8864F8}"/>
    <cellStyle name="Comma 3 4 2 4 2 2 2 4 2" xfId="53258" xr:uid="{3BD814B0-9621-484C-A799-561CC1F20F57}"/>
    <cellStyle name="Comma 3 4 2 4 2 2 2 4 3" xfId="39868" xr:uid="{904E3839-24F6-46F8-930C-3613699F4161}"/>
    <cellStyle name="Comma 3 4 2 4 2 2 2 5" xfId="12293" xr:uid="{FC2F5572-162D-4493-A57B-8AA610194792}"/>
    <cellStyle name="Comma 3 4 2 4 2 2 2 5 2" xfId="55883" xr:uid="{986A132B-D2E9-4EFA-84EA-4460FF7F6CAB}"/>
    <cellStyle name="Comma 3 4 2 4 2 2 2 5 3" xfId="42493" xr:uid="{D45D1DA5-2469-4333-A3FD-0A1CBDED110D}"/>
    <cellStyle name="Comma 3 4 2 4 2 2 2 6" xfId="15446" xr:uid="{AC0E211F-5BBD-4EC2-B185-9E8F802DA54E}"/>
    <cellStyle name="Comma 3 4 2 4 2 2 2 6 2" xfId="45119" xr:uid="{31EB2291-D922-4278-B35A-ECA8F36809E3}"/>
    <cellStyle name="Comma 3 4 2 4 2 2 2 7" xfId="58509" xr:uid="{00BC369A-0490-48C3-89AB-7F053CCD5FA5}"/>
    <cellStyle name="Comma 3 4 2 4 2 2 2 8" xfId="61136" xr:uid="{FBC8DC1C-408B-43EC-8D54-41208D11CFC3}"/>
    <cellStyle name="Comma 3 4 2 4 2 2 2 9" xfId="31729" xr:uid="{4A696C9A-5BE3-4907-AA76-BCCB551F4634}"/>
    <cellStyle name="Comma 3 4 2 4 2 2 3" xfId="5719" xr:uid="{5B41A0D6-E071-459E-865E-7D4095E7AFD6}"/>
    <cellStyle name="Comma 3 4 2 4 2 2 3 2" xfId="17277" xr:uid="{4D51DC06-582C-4AB5-903E-877F0AA83BEF}"/>
    <cellStyle name="Comma 3 4 2 4 2 2 3 2 2" xfId="46684" xr:uid="{E4038C49-E645-43FB-B469-9C3BBC74B13D}"/>
    <cellStyle name="Comma 3 4 2 4 2 2 3 2 3" xfId="27781" xr:uid="{50441DE3-3F99-4702-A817-F5C638572AA4}"/>
    <cellStyle name="Comma 3 4 2 4 2 2 3 3" xfId="14124" xr:uid="{35380E0A-19A4-4F04-B28A-95C85EE01A93}"/>
    <cellStyle name="Comma 3 4 2 4 2 2 3 3 2" xfId="33294" xr:uid="{198CE6D9-0208-4E8C-AF95-FBF266DB212C}"/>
    <cellStyle name="Comma 3 4 2 4 2 2 3 4" xfId="22529" xr:uid="{8AACA54A-DC73-4998-B706-49180DBFACC9}"/>
    <cellStyle name="Comma 3 4 2 4 2 2 4" xfId="3094" xr:uid="{3F432AC2-ADCD-41CB-9192-919EE3CFB877}"/>
    <cellStyle name="Comma 3 4 2 4 2 2 4 2" xfId="16749" xr:uid="{1E80E55D-65BC-40B2-9027-BFDD1252E8CA}"/>
    <cellStyle name="Comma 3 4 2 4 2 2 4 2 2" xfId="49310" xr:uid="{6CFB8E23-C799-48ED-9C99-5E56D063A69F}"/>
    <cellStyle name="Comma 3 4 2 4 2 2 4 3" xfId="35920" xr:uid="{4D4E00E1-86CE-4BB2-9CA2-751A0E8FF161}"/>
    <cellStyle name="Comma 3 4 2 4 2 2 4 4" xfId="25155" xr:uid="{81D8BFF3-E409-428E-8FBE-47FEC246513B}"/>
    <cellStyle name="Comma 3 4 2 4 2 2 5" xfId="8345" xr:uid="{E19B5290-B2DD-4E04-9850-4AEC183CFBC6}"/>
    <cellStyle name="Comma 3 4 2 4 2 2 5 2" xfId="51936" xr:uid="{7950BF08-3A33-4492-A15F-0240C4999614}"/>
    <cellStyle name="Comma 3 4 2 4 2 2 5 3" xfId="38546" xr:uid="{4FAC161D-3380-46D7-8410-04D4FA448A6C}"/>
    <cellStyle name="Comma 3 4 2 4 2 2 6" xfId="10971" xr:uid="{C26C3E19-A376-4429-9DC3-8BE9E4DF56F9}"/>
    <cellStyle name="Comma 3 4 2 4 2 2 6 2" xfId="54561" xr:uid="{F6134868-8F9D-43E3-B733-D45397341DBF}"/>
    <cellStyle name="Comma 3 4 2 4 2 2 6 3" xfId="41171" xr:uid="{E81DC7D9-8EC1-4963-A5C2-97C7A3A23909}"/>
    <cellStyle name="Comma 3 4 2 4 2 2 7" xfId="13596" xr:uid="{6885E31A-1CFF-4114-8602-314454D29CF2}"/>
    <cellStyle name="Comma 3 4 2 4 2 2 7 2" xfId="43797" xr:uid="{54F34344-9471-4FDB-B69D-ED8F9940DB8A}"/>
    <cellStyle name="Comma 3 4 2 4 2 2 8" xfId="57187" xr:uid="{136AB2C6-0126-431A-BA99-772296588B38}"/>
    <cellStyle name="Comma 3 4 2 4 2 2 9" xfId="59814" xr:uid="{D4FBF396-7C63-4013-8E79-E462BB9ADFD3}"/>
    <cellStyle name="Comma 3 4 2 4 2 3" xfId="726" xr:uid="{00000000-0005-0000-0000-000030020000}"/>
    <cellStyle name="Comma 3 4 2 4 2 3 10" xfId="30667" xr:uid="{29A99524-BF23-4E05-BBCB-3D7784B037B5}"/>
    <cellStyle name="Comma 3 4 2 4 2 3 11" xfId="20163" xr:uid="{06BDA40A-7E55-4F5B-935C-E734C6F4BBE5}"/>
    <cellStyle name="Comma 3 4 2 4 2 3 2" xfId="2049" xr:uid="{86510F90-D443-4B8B-A81C-ADF606D4EC50}"/>
    <cellStyle name="Comma 3 4 2 4 2 3 2 10" xfId="21485" xr:uid="{78D74166-2B8C-4299-83EC-7675A864269D}"/>
    <cellStyle name="Comma 3 4 2 4 2 3 2 2" xfId="7301" xr:uid="{C2965876-D63D-442B-9383-EE97465DC95C}"/>
    <cellStyle name="Comma 3 4 2 4 2 3 2 2 2" xfId="18859" xr:uid="{A6BE35D2-929D-47CE-84C4-49D16BF47343}"/>
    <cellStyle name="Comma 3 4 2 4 2 3 2 2 2 2" xfId="48266" xr:uid="{BDFC7D4C-29A2-434F-BE26-36D6BA3484B3}"/>
    <cellStyle name="Comma 3 4 2 4 2 3 2 2 2 3" xfId="29363" xr:uid="{D8DE0DFB-5235-402F-BC0C-FC006116C3CF}"/>
    <cellStyle name="Comma 3 4 2 4 2 3 2 2 3" xfId="34876" xr:uid="{7DC9DB24-AF00-46DB-AA3A-5494AFACAB46}"/>
    <cellStyle name="Comma 3 4 2 4 2 3 2 2 4" xfId="24111" xr:uid="{CFA4C6D7-7B71-4A7B-8700-A7D234D6177E}"/>
    <cellStyle name="Comma 3 4 2 4 2 3 2 3" xfId="4676" xr:uid="{DF13D3CA-044A-4FAC-A42B-0666A5966B6F}"/>
    <cellStyle name="Comma 3 4 2 4 2 3 2 3 2" xfId="50892" xr:uid="{AE549653-3FC8-473B-ACE2-580AA153F021}"/>
    <cellStyle name="Comma 3 4 2 4 2 3 2 3 3" xfId="37502" xr:uid="{D4F45A8D-61BE-4189-9A6C-5159BE1B8008}"/>
    <cellStyle name="Comma 3 4 2 4 2 3 2 3 4" xfId="26737" xr:uid="{71587210-39B3-4C8C-9438-C9AE75AAF478}"/>
    <cellStyle name="Comma 3 4 2 4 2 3 2 4" xfId="9927" xr:uid="{21DA1E5A-7C3D-458D-AA4E-9C7CB29363BC}"/>
    <cellStyle name="Comma 3 4 2 4 2 3 2 4 2" xfId="53518" xr:uid="{F76691D9-A308-4D54-BD9F-D8384360CF8D}"/>
    <cellStyle name="Comma 3 4 2 4 2 3 2 4 3" xfId="40128" xr:uid="{FD975940-F50E-4885-96BE-5A87C1C36F29}"/>
    <cellStyle name="Comma 3 4 2 4 2 3 2 5" xfId="12553" xr:uid="{40794540-3714-4691-8750-FD2559B8EEA6}"/>
    <cellStyle name="Comma 3 4 2 4 2 3 2 5 2" xfId="56143" xr:uid="{F9F70070-E5D2-4B59-A65E-11A5ABDE606C}"/>
    <cellStyle name="Comma 3 4 2 4 2 3 2 5 3" xfId="42753" xr:uid="{0002284C-62B0-4A4F-AD64-75715684A7F7}"/>
    <cellStyle name="Comma 3 4 2 4 2 3 2 6" xfId="15706" xr:uid="{54C37661-A132-4735-9501-C5482A9E361C}"/>
    <cellStyle name="Comma 3 4 2 4 2 3 2 6 2" xfId="45379" xr:uid="{6DED9673-C096-427E-B541-A717AE1DE009}"/>
    <cellStyle name="Comma 3 4 2 4 2 3 2 7" xfId="58769" xr:uid="{900BFEE0-41B3-4221-91A4-5D125AA215DA}"/>
    <cellStyle name="Comma 3 4 2 4 2 3 2 8" xfId="61396" xr:uid="{8ECAB45D-7C7D-49F4-A929-13BDBFE5F633}"/>
    <cellStyle name="Comma 3 4 2 4 2 3 2 9" xfId="31989" xr:uid="{8281065D-6E72-46DA-A201-EA571552E57B}"/>
    <cellStyle name="Comma 3 4 2 4 2 3 3" xfId="5979" xr:uid="{9835D1C2-D6CF-4EBB-9352-617E80AF1A6C}"/>
    <cellStyle name="Comma 3 4 2 4 2 3 3 2" xfId="17537" xr:uid="{89F93C6C-DAED-4A95-B741-B9F258942FEF}"/>
    <cellStyle name="Comma 3 4 2 4 2 3 3 2 2" xfId="46944" xr:uid="{00381EF0-B210-449E-B5AA-ADA8CF62987B}"/>
    <cellStyle name="Comma 3 4 2 4 2 3 3 2 3" xfId="28041" xr:uid="{EF0D0C9A-603B-471E-86FE-80954256C19A}"/>
    <cellStyle name="Comma 3 4 2 4 2 3 3 3" xfId="33554" xr:uid="{F9271D2E-5DAC-436A-8EA8-6D5FEA3A3A54}"/>
    <cellStyle name="Comma 3 4 2 4 2 3 3 4" xfId="22789" xr:uid="{B85884F6-78FC-49C9-8A9A-BF24319B5062}"/>
    <cellStyle name="Comma 3 4 2 4 2 3 4" xfId="3354" xr:uid="{FBB024D7-014D-40D6-A123-04B1B0BDA7F3}"/>
    <cellStyle name="Comma 3 4 2 4 2 3 4 2" xfId="49570" xr:uid="{411CC468-40AC-47CB-B884-E31DF28D41C4}"/>
    <cellStyle name="Comma 3 4 2 4 2 3 4 3" xfId="36180" xr:uid="{ED366E6C-7B08-4DD2-B5F1-DCC6824DFCCA}"/>
    <cellStyle name="Comma 3 4 2 4 2 3 4 4" xfId="25415" xr:uid="{63085ABA-E553-47CD-BF5A-5C7F14D8CEB6}"/>
    <cellStyle name="Comma 3 4 2 4 2 3 5" xfId="8605" xr:uid="{3C9FF832-86A3-428A-9877-CBBC706771F1}"/>
    <cellStyle name="Comma 3 4 2 4 2 3 5 2" xfId="52196" xr:uid="{E0180D75-BFBE-466E-A8A3-71A89E1228EE}"/>
    <cellStyle name="Comma 3 4 2 4 2 3 5 3" xfId="38806" xr:uid="{CE178DDA-6B79-403A-838D-2F85FF21A03A}"/>
    <cellStyle name="Comma 3 4 2 4 2 3 6" xfId="11231" xr:uid="{B3FCE929-0C39-44DA-A977-ACC25D088AFE}"/>
    <cellStyle name="Comma 3 4 2 4 2 3 6 2" xfId="54821" xr:uid="{206CFBA1-E7C3-4B25-8608-81F0EE1B2190}"/>
    <cellStyle name="Comma 3 4 2 4 2 3 6 3" xfId="41431" xr:uid="{CD508A40-DCC2-4E66-9DA5-AF172A8B301A}"/>
    <cellStyle name="Comma 3 4 2 4 2 3 7" xfId="14384" xr:uid="{3B32EA7A-38A8-40B1-8F61-C4B07707F6C9}"/>
    <cellStyle name="Comma 3 4 2 4 2 3 7 2" xfId="44057" xr:uid="{018B3901-10EC-4BA4-BC91-0F2FA422BFB6}"/>
    <cellStyle name="Comma 3 4 2 4 2 3 8" xfId="57447" xr:uid="{F06138AD-5EE8-4EF4-9B2F-EE23660B4032}"/>
    <cellStyle name="Comma 3 4 2 4 2 3 9" xfId="60074" xr:uid="{053BE643-2383-40CC-9AD4-DE85C68A7C81}"/>
    <cellStyle name="Comma 3 4 2 4 2 4" xfId="986" xr:uid="{00000000-0005-0000-0000-000031020000}"/>
    <cellStyle name="Comma 3 4 2 4 2 4 10" xfId="30927" xr:uid="{F1F1F92F-3A75-411F-B398-4AA67FE5B706}"/>
    <cellStyle name="Comma 3 4 2 4 2 4 11" xfId="20423" xr:uid="{D3A444F2-D507-4197-AA9F-F69FF13A568E}"/>
    <cellStyle name="Comma 3 4 2 4 2 4 2" xfId="2309" xr:uid="{C0AB1286-4771-45F8-A820-14AB1FE73C83}"/>
    <cellStyle name="Comma 3 4 2 4 2 4 2 10" xfId="21745" xr:uid="{5C325287-B658-456E-A228-4BFA888160AE}"/>
    <cellStyle name="Comma 3 4 2 4 2 4 2 2" xfId="7561" xr:uid="{A05D07E6-DA03-4792-A89E-C75E08FAC34A}"/>
    <cellStyle name="Comma 3 4 2 4 2 4 2 2 2" xfId="19119" xr:uid="{59B9A9CD-09C4-4164-898B-02E0CCD144AB}"/>
    <cellStyle name="Comma 3 4 2 4 2 4 2 2 2 2" xfId="48526" xr:uid="{81BA5800-52D3-4C78-AF4D-745050AAA207}"/>
    <cellStyle name="Comma 3 4 2 4 2 4 2 2 2 3" xfId="29623" xr:uid="{B9205F61-E875-48D8-9FD3-1C54057BAA5D}"/>
    <cellStyle name="Comma 3 4 2 4 2 4 2 2 3" xfId="35136" xr:uid="{3CE0E742-FB6D-4E4D-A067-5D215F5AD26F}"/>
    <cellStyle name="Comma 3 4 2 4 2 4 2 2 4" xfId="24371" xr:uid="{986AB5F3-7AE1-4BE8-922D-6B907D83822F}"/>
    <cellStyle name="Comma 3 4 2 4 2 4 2 3" xfId="4936" xr:uid="{056A1843-ED4D-432D-A10F-8A75DC838C8D}"/>
    <cellStyle name="Comma 3 4 2 4 2 4 2 3 2" xfId="51152" xr:uid="{5AF6385C-3AF9-447D-A09C-9540F3D647DF}"/>
    <cellStyle name="Comma 3 4 2 4 2 4 2 3 3" xfId="37762" xr:uid="{C8D9A447-DD18-4785-9885-D9E66ADD809D}"/>
    <cellStyle name="Comma 3 4 2 4 2 4 2 3 4" xfId="26997" xr:uid="{5EDB174D-BCB0-4671-8C1D-7FF8EA0659CE}"/>
    <cellStyle name="Comma 3 4 2 4 2 4 2 4" xfId="10187" xr:uid="{99C5D134-E4B2-4118-9707-8770120F1601}"/>
    <cellStyle name="Comma 3 4 2 4 2 4 2 4 2" xfId="53778" xr:uid="{E3BD7B05-EF89-44CA-AA13-40D2DD82E662}"/>
    <cellStyle name="Comma 3 4 2 4 2 4 2 4 3" xfId="40388" xr:uid="{CD2FA7FC-E268-4580-B54F-560A768C8F7F}"/>
    <cellStyle name="Comma 3 4 2 4 2 4 2 5" xfId="12813" xr:uid="{DF929497-C5C9-44F7-9D27-6658A3DBC3DC}"/>
    <cellStyle name="Comma 3 4 2 4 2 4 2 5 2" xfId="56403" xr:uid="{EB14B406-9FC0-488F-9519-26E659C541F8}"/>
    <cellStyle name="Comma 3 4 2 4 2 4 2 5 3" xfId="43013" xr:uid="{55778AA1-EA03-40A0-845F-75BF20633E61}"/>
    <cellStyle name="Comma 3 4 2 4 2 4 2 6" xfId="15966" xr:uid="{BE44BE7B-7526-42CD-BC46-0FEBE5DCE00A}"/>
    <cellStyle name="Comma 3 4 2 4 2 4 2 6 2" xfId="45639" xr:uid="{FF44854B-274E-4D5A-8D0C-FDD9F8EA039F}"/>
    <cellStyle name="Comma 3 4 2 4 2 4 2 7" xfId="59029" xr:uid="{B9FACFF2-4EA7-4777-A348-FF9E876DE311}"/>
    <cellStyle name="Comma 3 4 2 4 2 4 2 8" xfId="61656" xr:uid="{5E091474-4242-48EA-9E1A-F699A713F3AD}"/>
    <cellStyle name="Comma 3 4 2 4 2 4 2 9" xfId="32249" xr:uid="{EE036180-67A8-45A6-A647-B1F1C7A5D343}"/>
    <cellStyle name="Comma 3 4 2 4 2 4 3" xfId="6239" xr:uid="{5E441264-D131-4B80-8EEB-5581D8796279}"/>
    <cellStyle name="Comma 3 4 2 4 2 4 3 2" xfId="17797" xr:uid="{9A91AE19-2DD5-4909-B8E7-8AD37C754424}"/>
    <cellStyle name="Comma 3 4 2 4 2 4 3 2 2" xfId="47204" xr:uid="{DA3ED6E6-303F-4FA3-8D44-F37D10F8BF03}"/>
    <cellStyle name="Comma 3 4 2 4 2 4 3 2 3" xfId="28301" xr:uid="{BD288BBE-C419-4788-9806-DF51456C5773}"/>
    <cellStyle name="Comma 3 4 2 4 2 4 3 3" xfId="33814" xr:uid="{CD0646EE-AA13-44FF-AC96-7F7E67748DA7}"/>
    <cellStyle name="Comma 3 4 2 4 2 4 3 4" xfId="23049" xr:uid="{99B10B46-556E-4813-A014-E93D0EEFC481}"/>
    <cellStyle name="Comma 3 4 2 4 2 4 4" xfId="3614" xr:uid="{A8C64EEC-C3BC-4A4B-81F7-2A56C2A894C0}"/>
    <cellStyle name="Comma 3 4 2 4 2 4 4 2" xfId="49830" xr:uid="{DBBCCD6F-D853-483E-B083-5FD4EFC8FE35}"/>
    <cellStyle name="Comma 3 4 2 4 2 4 4 3" xfId="36440" xr:uid="{01035259-C585-4186-9E3A-9A2DC31DE73C}"/>
    <cellStyle name="Comma 3 4 2 4 2 4 4 4" xfId="25675" xr:uid="{1E9FE9D9-DB06-4E91-8B41-223E88710D02}"/>
    <cellStyle name="Comma 3 4 2 4 2 4 5" xfId="8865" xr:uid="{0AB58727-37D2-4057-9F73-870A6BF2E62D}"/>
    <cellStyle name="Comma 3 4 2 4 2 4 5 2" xfId="52456" xr:uid="{44DDF3C8-F79A-467C-BB49-4798874D9B0D}"/>
    <cellStyle name="Comma 3 4 2 4 2 4 5 3" xfId="39066" xr:uid="{77188689-51D5-46B2-94B1-93483818DA5A}"/>
    <cellStyle name="Comma 3 4 2 4 2 4 6" xfId="11491" xr:uid="{B5BE4F6F-E74F-423D-B2CC-E3DFA65FB61B}"/>
    <cellStyle name="Comma 3 4 2 4 2 4 6 2" xfId="55081" xr:uid="{F9312448-5E0E-42C7-B0FE-65ECEE7B8273}"/>
    <cellStyle name="Comma 3 4 2 4 2 4 6 3" xfId="41691" xr:uid="{460D7937-9484-4771-B69F-8BE57FCB8482}"/>
    <cellStyle name="Comma 3 4 2 4 2 4 7" xfId="14644" xr:uid="{5FB31809-99CB-4C9D-9322-D3B83AD48860}"/>
    <cellStyle name="Comma 3 4 2 4 2 4 7 2" xfId="44317" xr:uid="{F9996898-6C3C-442F-8BA4-EE1213B7483A}"/>
    <cellStyle name="Comma 3 4 2 4 2 4 8" xfId="57707" xr:uid="{9B80F020-0C44-4144-B605-A93A03224153}"/>
    <cellStyle name="Comma 3 4 2 4 2 4 9" xfId="60334" xr:uid="{1D78653A-EEE6-433D-B414-38366BF6EBDD}"/>
    <cellStyle name="Comma 3 4 2 4 2 5" xfId="1266" xr:uid="{2DEA584F-A591-4DE3-9068-D488F21A761A}"/>
    <cellStyle name="Comma 3 4 2 4 2 5 10" xfId="20703" xr:uid="{C81D584D-3718-4F55-990C-FB83AC1AA476}"/>
    <cellStyle name="Comma 3 4 2 4 2 5 2" xfId="6519" xr:uid="{1FCA6D88-CF40-484D-A4A4-C125C708269D}"/>
    <cellStyle name="Comma 3 4 2 4 2 5 2 2" xfId="18077" xr:uid="{DA837B69-CEFA-4053-ACA4-3DF7048159E4}"/>
    <cellStyle name="Comma 3 4 2 4 2 5 2 2 2" xfId="47484" xr:uid="{C6B69563-9BFF-4C42-90D3-6F29F9117678}"/>
    <cellStyle name="Comma 3 4 2 4 2 5 2 2 3" xfId="28581" xr:uid="{357E67BE-7633-45F2-AE10-B2D958237A22}"/>
    <cellStyle name="Comma 3 4 2 4 2 5 2 3" xfId="34094" xr:uid="{48F135E6-7696-49B3-A9DD-F90B88CB0627}"/>
    <cellStyle name="Comma 3 4 2 4 2 5 2 4" xfId="23329" xr:uid="{5E332313-E03B-407C-A3FB-79C060FB109E}"/>
    <cellStyle name="Comma 3 4 2 4 2 5 3" xfId="3894" xr:uid="{5E29347F-A115-4E51-B274-47E531659C2C}"/>
    <cellStyle name="Comma 3 4 2 4 2 5 3 2" xfId="50110" xr:uid="{235030FD-E0EE-4DEF-B4E4-A3F0CA5924D0}"/>
    <cellStyle name="Comma 3 4 2 4 2 5 3 3" xfId="36720" xr:uid="{F77042F5-12ED-47CD-8066-CAFADD1B730D}"/>
    <cellStyle name="Comma 3 4 2 4 2 5 3 4" xfId="25955" xr:uid="{CC0C6A58-DDF5-4741-84CE-3A3DB44EDB66}"/>
    <cellStyle name="Comma 3 4 2 4 2 5 4" xfId="9145" xr:uid="{74C3C735-5DD7-4E38-A0D7-237EAC9D3B35}"/>
    <cellStyle name="Comma 3 4 2 4 2 5 4 2" xfId="52736" xr:uid="{CC1440E9-5306-4D09-B6D4-764C6CF3E91A}"/>
    <cellStyle name="Comma 3 4 2 4 2 5 4 3" xfId="39346" xr:uid="{41A0408E-A002-4CBD-A6DB-257FB7D46494}"/>
    <cellStyle name="Comma 3 4 2 4 2 5 5" xfId="11771" xr:uid="{7A2A3D9E-7AF7-49B3-AB2B-4833BBD38121}"/>
    <cellStyle name="Comma 3 4 2 4 2 5 5 2" xfId="55361" xr:uid="{0C59B41A-D686-4D7A-AD3E-E715D82F2FE0}"/>
    <cellStyle name="Comma 3 4 2 4 2 5 5 3" xfId="41971" xr:uid="{CB0FA371-1DA6-489A-85AB-861259FAE687}"/>
    <cellStyle name="Comma 3 4 2 4 2 5 6" xfId="14924" xr:uid="{5A37806B-73AA-4FF5-A8A5-90620B6ACAB0}"/>
    <cellStyle name="Comma 3 4 2 4 2 5 6 2" xfId="44597" xr:uid="{790285C4-14A2-4F1A-B6A3-ACD802EC0A48}"/>
    <cellStyle name="Comma 3 4 2 4 2 5 7" xfId="57987" xr:uid="{9866ED7E-A8BD-425D-9CF0-1DC22C612607}"/>
    <cellStyle name="Comma 3 4 2 4 2 5 8" xfId="60614" xr:uid="{819ABBAE-D85A-448D-A42B-6D30230EB24D}"/>
    <cellStyle name="Comma 3 4 2 4 2 5 9" xfId="31207" xr:uid="{D321E389-742A-4021-941B-28B0AC99315A}"/>
    <cellStyle name="Comma 3 4 2 4 2 6" xfId="1529" xr:uid="{16AF1FFD-AF10-441C-A030-FE28298CA4E3}"/>
    <cellStyle name="Comma 3 4 2 4 2 6 10" xfId="20965" xr:uid="{D1D5D526-7A24-4F9E-A2AB-E8427070E698}"/>
    <cellStyle name="Comma 3 4 2 4 2 6 2" xfId="6781" xr:uid="{CA0EFAAB-414E-475F-A107-97AD210DDB4E}"/>
    <cellStyle name="Comma 3 4 2 4 2 6 2 2" xfId="18339" xr:uid="{418F3221-F32C-4973-890F-16096349B8EF}"/>
    <cellStyle name="Comma 3 4 2 4 2 6 2 2 2" xfId="47746" xr:uid="{1CC62D95-C389-41AF-A7B1-6B6751188B62}"/>
    <cellStyle name="Comma 3 4 2 4 2 6 2 2 3" xfId="28843" xr:uid="{3A65F7F2-1F55-465B-B104-BB04973E0C52}"/>
    <cellStyle name="Comma 3 4 2 4 2 6 2 3" xfId="34356" xr:uid="{12514024-1F8D-4661-994E-E58C3452DD18}"/>
    <cellStyle name="Comma 3 4 2 4 2 6 2 4" xfId="23591" xr:uid="{E8F91D16-B7F1-4482-9300-775FD19FB1B1}"/>
    <cellStyle name="Comma 3 4 2 4 2 6 3" xfId="4156" xr:uid="{52B5FC66-0F91-42CE-AC1B-705AF37BAB24}"/>
    <cellStyle name="Comma 3 4 2 4 2 6 3 2" xfId="50372" xr:uid="{266928DB-1A44-4A8B-A7D4-75DFF504EC34}"/>
    <cellStyle name="Comma 3 4 2 4 2 6 3 3" xfId="36982" xr:uid="{E2879D2F-6E2C-4A46-ACAB-1C2FF03A0E6D}"/>
    <cellStyle name="Comma 3 4 2 4 2 6 3 4" xfId="26217" xr:uid="{96E8E0B3-B2AA-41A5-9F59-1D235B160483}"/>
    <cellStyle name="Comma 3 4 2 4 2 6 4" xfId="9407" xr:uid="{D21F381A-290C-4376-9758-61D745DFBC28}"/>
    <cellStyle name="Comma 3 4 2 4 2 6 4 2" xfId="52998" xr:uid="{EC694FF7-E081-4018-BB2D-F1DB8202F396}"/>
    <cellStyle name="Comma 3 4 2 4 2 6 4 3" xfId="39608" xr:uid="{DB7C4215-8924-4B4C-AC48-DF742CDD1079}"/>
    <cellStyle name="Comma 3 4 2 4 2 6 5" xfId="12033" xr:uid="{1178351B-9B19-4278-B31C-EEACBF0CDBC1}"/>
    <cellStyle name="Comma 3 4 2 4 2 6 5 2" xfId="55623" xr:uid="{B33D1063-299B-4CAE-BC2E-2D30E839B0D0}"/>
    <cellStyle name="Comma 3 4 2 4 2 6 5 3" xfId="42233" xr:uid="{58F46748-DCCE-4338-8907-55EE736D6E1F}"/>
    <cellStyle name="Comma 3 4 2 4 2 6 6" xfId="15186" xr:uid="{5B8094AA-AA91-4EDA-8B4E-3F3EB0493C52}"/>
    <cellStyle name="Comma 3 4 2 4 2 6 6 2" xfId="44859" xr:uid="{1BE999DA-47B9-409E-A9A5-F62B8F42F4FD}"/>
    <cellStyle name="Comma 3 4 2 4 2 6 7" xfId="58249" xr:uid="{D8740730-5E30-45F6-A7F2-B8222D47A62F}"/>
    <cellStyle name="Comma 3 4 2 4 2 6 8" xfId="60876" xr:uid="{43D1AB14-9757-40AC-B7D7-A304C421DB9D}"/>
    <cellStyle name="Comma 3 4 2 4 2 6 9" xfId="31469" xr:uid="{6B2DC4DF-0D23-41F4-A3D9-F591B3B31D77}"/>
    <cellStyle name="Comma 3 4 2 4 2 7" xfId="2572" xr:uid="{7A0A576D-FF88-4609-9C06-269B3B057B53}"/>
    <cellStyle name="Comma 3 4 2 4 2 7 10" xfId="22007" xr:uid="{50C380E9-A806-4E63-8116-CB63BC093722}"/>
    <cellStyle name="Comma 3 4 2 4 2 7 2" xfId="7823" xr:uid="{08234457-810E-4C9D-93C7-E6DA268BD3EE}"/>
    <cellStyle name="Comma 3 4 2 4 2 7 2 2" xfId="19381" xr:uid="{1E80E4CF-B82B-427A-99CE-CC00DD5CE1D6}"/>
    <cellStyle name="Comma 3 4 2 4 2 7 2 2 2" xfId="48788" xr:uid="{0A3D76E6-408E-465A-A18B-97BF0F9E8096}"/>
    <cellStyle name="Comma 3 4 2 4 2 7 2 2 3" xfId="29885" xr:uid="{54F202D1-693E-44D5-B544-94AF0710E1D8}"/>
    <cellStyle name="Comma 3 4 2 4 2 7 2 3" xfId="35398" xr:uid="{F6837CFA-6511-4EFE-A43E-2F87D16A3716}"/>
    <cellStyle name="Comma 3 4 2 4 2 7 2 4" xfId="24633" xr:uid="{C7A7A446-153F-4195-AA57-12CEFE384C89}"/>
    <cellStyle name="Comma 3 4 2 4 2 7 3" xfId="5198" xr:uid="{6A446B54-A573-4F15-BC8C-299D282C3FAB}"/>
    <cellStyle name="Comma 3 4 2 4 2 7 3 2" xfId="51414" xr:uid="{AD15CCFC-DD6C-44D8-97D5-D662678F783A}"/>
    <cellStyle name="Comma 3 4 2 4 2 7 3 3" xfId="38024" xr:uid="{04F03C56-2223-432A-B535-463A2CE0075C}"/>
    <cellStyle name="Comma 3 4 2 4 2 7 3 4" xfId="27259" xr:uid="{8D0E597D-F3C5-4A63-83FE-3F65AA04242C}"/>
    <cellStyle name="Comma 3 4 2 4 2 7 4" xfId="10449" xr:uid="{032F96DD-1142-4437-8A1C-41E10B16152A}"/>
    <cellStyle name="Comma 3 4 2 4 2 7 4 2" xfId="54040" xr:uid="{B829C231-7B5B-429E-B31D-C351B7440E44}"/>
    <cellStyle name="Comma 3 4 2 4 2 7 4 3" xfId="40650" xr:uid="{22EB7374-E982-4880-84E4-CAB1C49F132B}"/>
    <cellStyle name="Comma 3 4 2 4 2 7 5" xfId="13075" xr:uid="{FDE86F7B-5B01-4D92-86F9-1EB3FAD07BFE}"/>
    <cellStyle name="Comma 3 4 2 4 2 7 5 2" xfId="56665" xr:uid="{2E3A9F3E-0C13-4C38-B02E-105E53FE4095}"/>
    <cellStyle name="Comma 3 4 2 4 2 7 5 3" xfId="43275" xr:uid="{A6C4DC10-A2CC-4DDB-8614-D51FF4C80F81}"/>
    <cellStyle name="Comma 3 4 2 4 2 7 6" xfId="16228" xr:uid="{5456D4C0-65A7-4F5E-815A-68408B62E09A}"/>
    <cellStyle name="Comma 3 4 2 4 2 7 6 2" xfId="45901" xr:uid="{61EBD95F-8181-415F-8366-E80A601A02BE}"/>
    <cellStyle name="Comma 3 4 2 4 2 7 7" xfId="59291" xr:uid="{222F0866-A326-4199-8B46-82EC7C828C4A}"/>
    <cellStyle name="Comma 3 4 2 4 2 7 8" xfId="61918" xr:uid="{995A0C2C-87E8-48A4-B9D9-33978A5F7090}"/>
    <cellStyle name="Comma 3 4 2 4 2 7 9" xfId="32511" xr:uid="{E78EDDD7-CA8E-4060-A909-6C06E95EB140}"/>
    <cellStyle name="Comma 3 4 2 4 2 8" xfId="5459" xr:uid="{B3EE06F0-E0D2-4679-BE4B-A15E38748D53}"/>
    <cellStyle name="Comma 3 4 2 4 2 8 2" xfId="17017" xr:uid="{6D3E4D54-189D-428A-9F76-06698AB86300}"/>
    <cellStyle name="Comma 3 4 2 4 2 8 2 2" xfId="46163" xr:uid="{DA2F3790-DE94-4088-BE5D-CFA6FF92DCCD}"/>
    <cellStyle name="Comma 3 4 2 4 2 8 2 3" xfId="27521" xr:uid="{8469E20A-5BF7-4488-92BF-555DA2665F50}"/>
    <cellStyle name="Comma 3 4 2 4 2 8 3" xfId="13864" xr:uid="{02EF7AE7-80CD-421C-AADC-140F2AD1F1A1}"/>
    <cellStyle name="Comma 3 4 2 4 2 8 3 2" xfId="32773" xr:uid="{16184F5F-84D7-4D7A-9583-FF452A81B887}"/>
    <cellStyle name="Comma 3 4 2 4 2 8 4" xfId="22269" xr:uid="{4F1DFECF-86EE-497E-8480-8698EF5F9D2A}"/>
    <cellStyle name="Comma 3 4 2 4 2 9" xfId="2834" xr:uid="{93F80D57-F80A-4E69-9FB5-BEA865A5BE2C}"/>
    <cellStyle name="Comma 3 4 2 4 2 9 2" xfId="16489" xr:uid="{666DB5BF-07C9-469A-9A66-FD0BC999B3D5}"/>
    <cellStyle name="Comma 3 4 2 4 2 9 2 2" xfId="46424" xr:uid="{A196B3A9-65FF-4AA5-B053-CED2D6182224}"/>
    <cellStyle name="Comma 3 4 2 4 2 9 3" xfId="33034" xr:uid="{E9FD3A24-2728-49AD-9BD5-B0F4D46C61D1}"/>
    <cellStyle name="Comma 3 4 2 4 2 9 4" xfId="24895" xr:uid="{A3B6DD48-A6C7-46CE-A545-27BE6D7C8293}"/>
    <cellStyle name="Comma 3 4 2 4 3" xfId="328" xr:uid="{00000000-0005-0000-0000-000032020000}"/>
    <cellStyle name="Comma 3 4 2 4 3 10" xfId="30269" xr:uid="{06344AEF-146E-4A22-8BB3-992F8104E6C2}"/>
    <cellStyle name="Comma 3 4 2 4 3 11" xfId="19765" xr:uid="{9C7752BA-4676-44EC-A001-714750A8864C}"/>
    <cellStyle name="Comma 3 4 2 4 3 2" xfId="1651" xr:uid="{5FA8BD17-0258-495A-8754-6737CAE4C40B}"/>
    <cellStyle name="Comma 3 4 2 4 3 2 10" xfId="21087" xr:uid="{86F63BB7-2875-4E9C-8D03-22C44CD82919}"/>
    <cellStyle name="Comma 3 4 2 4 3 2 2" xfId="6903" xr:uid="{4937B37D-AFED-484F-8203-0B5AD1033EC7}"/>
    <cellStyle name="Comma 3 4 2 4 3 2 2 2" xfId="18461" xr:uid="{01F2C1F9-1CBB-4DFC-9270-F24EEADAE1B5}"/>
    <cellStyle name="Comma 3 4 2 4 3 2 2 2 2" xfId="47868" xr:uid="{914559F0-0261-4669-B382-B662451B4A92}"/>
    <cellStyle name="Comma 3 4 2 4 3 2 2 2 3" xfId="28965" xr:uid="{3C56C7A2-EC1C-4ECF-A5AB-116B8D5F036A}"/>
    <cellStyle name="Comma 3 4 2 4 3 2 2 3" xfId="34478" xr:uid="{130FA507-CF0F-47F5-9B5A-A7E4846491F8}"/>
    <cellStyle name="Comma 3 4 2 4 3 2 2 4" xfId="23713" xr:uid="{99A0FA7E-39AE-49E2-8548-BDBFD8E1C204}"/>
    <cellStyle name="Comma 3 4 2 4 3 2 3" xfId="4278" xr:uid="{615425A1-C9BC-423D-B614-53ACA9A77BC7}"/>
    <cellStyle name="Comma 3 4 2 4 3 2 3 2" xfId="50494" xr:uid="{1FDC38C8-65B2-44BE-BC62-0CA07FC07AEF}"/>
    <cellStyle name="Comma 3 4 2 4 3 2 3 3" xfId="37104" xr:uid="{35423936-3FD6-46A0-A7F0-3E4DE7AC2DED}"/>
    <cellStyle name="Comma 3 4 2 4 3 2 3 4" xfId="26339" xr:uid="{22E7B90B-090A-4896-9F93-FC005CE08B32}"/>
    <cellStyle name="Comma 3 4 2 4 3 2 4" xfId="9529" xr:uid="{C4BAB199-AE2A-4325-B54E-59890672A73C}"/>
    <cellStyle name="Comma 3 4 2 4 3 2 4 2" xfId="53120" xr:uid="{1DF6A911-8EF4-4DF3-85C3-66AA128C7A6E}"/>
    <cellStyle name="Comma 3 4 2 4 3 2 4 3" xfId="39730" xr:uid="{F2B81649-3E7E-40AD-97A3-62E5C81E1314}"/>
    <cellStyle name="Comma 3 4 2 4 3 2 5" xfId="12155" xr:uid="{3642430E-4E24-4B43-8E5F-92851820B968}"/>
    <cellStyle name="Comma 3 4 2 4 3 2 5 2" xfId="55745" xr:uid="{F590C8E9-19F3-4DD7-8006-2BAB339CB0B7}"/>
    <cellStyle name="Comma 3 4 2 4 3 2 5 3" xfId="42355" xr:uid="{EBC8554B-0D12-4F22-9010-DC3C51E71518}"/>
    <cellStyle name="Comma 3 4 2 4 3 2 6" xfId="15308" xr:uid="{6E971598-0BB1-44C8-BFEF-BCC8FE986014}"/>
    <cellStyle name="Comma 3 4 2 4 3 2 6 2" xfId="44981" xr:uid="{EB98F608-9B6C-4A48-84BC-B976A44A7013}"/>
    <cellStyle name="Comma 3 4 2 4 3 2 7" xfId="58371" xr:uid="{C768F5BE-EAE8-4B82-A8AC-EC6AFB02483F}"/>
    <cellStyle name="Comma 3 4 2 4 3 2 8" xfId="60998" xr:uid="{892D61C4-24C8-49E7-B034-104A838312D9}"/>
    <cellStyle name="Comma 3 4 2 4 3 2 9" xfId="31591" xr:uid="{B807EF94-EB33-4789-8D1B-D6F62FF3EC6D}"/>
    <cellStyle name="Comma 3 4 2 4 3 3" xfId="5581" xr:uid="{2EC989A7-C5D2-45A4-BF58-A4D11F2F1C26}"/>
    <cellStyle name="Comma 3 4 2 4 3 3 2" xfId="17139" xr:uid="{2DAE44F5-BD69-47CE-907E-044E0CC91BA0}"/>
    <cellStyle name="Comma 3 4 2 4 3 3 2 2" xfId="46546" xr:uid="{39AEAC0A-5571-41D0-B8A8-8C422DFF960E}"/>
    <cellStyle name="Comma 3 4 2 4 3 3 2 3" xfId="27643" xr:uid="{0BD3CE7F-E861-44D6-A8D6-F93C0B328946}"/>
    <cellStyle name="Comma 3 4 2 4 3 3 3" xfId="13986" xr:uid="{1A3CCCB5-AE8D-46E6-B5C4-0668E2CB91C0}"/>
    <cellStyle name="Comma 3 4 2 4 3 3 3 2" xfId="33156" xr:uid="{45F11426-7DB5-4C5C-B303-0FA3BF9265F5}"/>
    <cellStyle name="Comma 3 4 2 4 3 3 4" xfId="22391" xr:uid="{07EBFEA9-5FF0-4AC1-A8C0-D6164C408F3D}"/>
    <cellStyle name="Comma 3 4 2 4 3 4" xfId="2956" xr:uid="{51D2FF0D-5A37-4CF2-8058-1423B7D0BFDB}"/>
    <cellStyle name="Comma 3 4 2 4 3 4 2" xfId="16611" xr:uid="{8E03ED90-A4C1-4952-8346-8AF1C0F8B83C}"/>
    <cellStyle name="Comma 3 4 2 4 3 4 2 2" xfId="49172" xr:uid="{9877F794-817C-4C70-9DBF-CAA346B177FC}"/>
    <cellStyle name="Comma 3 4 2 4 3 4 3" xfId="35782" xr:uid="{2FE84F7B-59A6-4ACC-94CF-57ADA0EBAA0C}"/>
    <cellStyle name="Comma 3 4 2 4 3 4 4" xfId="25017" xr:uid="{72767F23-E1F9-4ADD-B4A8-42ECB32EA8D2}"/>
    <cellStyle name="Comma 3 4 2 4 3 5" xfId="8207" xr:uid="{4F717D3E-73EE-46E7-B00C-C73306AB8846}"/>
    <cellStyle name="Comma 3 4 2 4 3 5 2" xfId="51798" xr:uid="{02D02735-B606-44AD-9958-CCC3EDB9DEAC}"/>
    <cellStyle name="Comma 3 4 2 4 3 5 3" xfId="38408" xr:uid="{18F8005D-63D4-409C-9E31-A105E8E074E8}"/>
    <cellStyle name="Comma 3 4 2 4 3 6" xfId="10833" xr:uid="{16011FDD-E6D9-41B2-A1C5-26A85ACF3967}"/>
    <cellStyle name="Comma 3 4 2 4 3 6 2" xfId="54423" xr:uid="{FDFD3B7D-D9C1-4BBA-80FA-5C754724E3D7}"/>
    <cellStyle name="Comma 3 4 2 4 3 6 3" xfId="41033" xr:uid="{1836FF0A-2303-4C7C-9167-F64F007DD8BE}"/>
    <cellStyle name="Comma 3 4 2 4 3 7" xfId="13458" xr:uid="{C87CCF3B-BE95-4E5B-8422-AEBFBF4B21CE}"/>
    <cellStyle name="Comma 3 4 2 4 3 7 2" xfId="43659" xr:uid="{82BFD897-F81B-4BA3-9798-62EDB3CBF8C9}"/>
    <cellStyle name="Comma 3 4 2 4 3 8" xfId="57049" xr:uid="{4374E32B-5C59-4C4F-8059-78FC0BC4FCA4}"/>
    <cellStyle name="Comma 3 4 2 4 3 9" xfId="59676" xr:uid="{17809362-B93B-4C44-87EB-D6E41369FF9C}"/>
    <cellStyle name="Comma 3 4 2 4 4" xfId="588" xr:uid="{00000000-0005-0000-0000-000033020000}"/>
    <cellStyle name="Comma 3 4 2 4 4 10" xfId="30529" xr:uid="{67B4BB3F-23A2-47E5-941C-0BBA2847331D}"/>
    <cellStyle name="Comma 3 4 2 4 4 11" xfId="20025" xr:uid="{D825ACA3-1954-4CD7-8B34-7C5BAEEFC09E}"/>
    <cellStyle name="Comma 3 4 2 4 4 2" xfId="1911" xr:uid="{D2A2F725-18B8-45BF-9869-A35C04BF7587}"/>
    <cellStyle name="Comma 3 4 2 4 4 2 10" xfId="21347" xr:uid="{36A78B39-CB81-48C9-A014-3CD3428F114B}"/>
    <cellStyle name="Comma 3 4 2 4 4 2 2" xfId="7163" xr:uid="{8C4A4F1C-08B2-4C08-814D-7F9DF10E256A}"/>
    <cellStyle name="Comma 3 4 2 4 4 2 2 2" xfId="18721" xr:uid="{9154129C-B3EB-403E-BA1C-934AF5328889}"/>
    <cellStyle name="Comma 3 4 2 4 4 2 2 2 2" xfId="48128" xr:uid="{9FA47510-D6AA-4998-B714-D7FED23B6FC7}"/>
    <cellStyle name="Comma 3 4 2 4 4 2 2 2 3" xfId="29225" xr:uid="{AC2D3F26-DCBD-433B-A8B4-6EA4375BFCD0}"/>
    <cellStyle name="Comma 3 4 2 4 4 2 2 3" xfId="34738" xr:uid="{0AF3CA17-ED41-4095-9E34-D17C8BAEE49F}"/>
    <cellStyle name="Comma 3 4 2 4 4 2 2 4" xfId="23973" xr:uid="{55B12D87-4025-4B1F-AAA1-5B0822F4F7AB}"/>
    <cellStyle name="Comma 3 4 2 4 4 2 3" xfId="4538" xr:uid="{41E1436F-E673-45A6-ABA8-63B09F03D73F}"/>
    <cellStyle name="Comma 3 4 2 4 4 2 3 2" xfId="50754" xr:uid="{8966C931-4868-46C5-98FF-3D678B77C566}"/>
    <cellStyle name="Comma 3 4 2 4 4 2 3 3" xfId="37364" xr:uid="{47C3A38D-F492-4BCF-8C08-29DC1806E42E}"/>
    <cellStyle name="Comma 3 4 2 4 4 2 3 4" xfId="26599" xr:uid="{7F7AF85E-FFC4-4F8C-984C-A4056752F20C}"/>
    <cellStyle name="Comma 3 4 2 4 4 2 4" xfId="9789" xr:uid="{96E878EA-0ECE-48E4-8741-6ADBDCDC5BDE}"/>
    <cellStyle name="Comma 3 4 2 4 4 2 4 2" xfId="53380" xr:uid="{BA5F62FB-4CD1-448B-865F-7F1F5C99A9FC}"/>
    <cellStyle name="Comma 3 4 2 4 4 2 4 3" xfId="39990" xr:uid="{5E142D73-E074-4922-9925-ED03CC367EC6}"/>
    <cellStyle name="Comma 3 4 2 4 4 2 5" xfId="12415" xr:uid="{FD44C411-DEB5-43F4-BDFB-5AFE9A64530D}"/>
    <cellStyle name="Comma 3 4 2 4 4 2 5 2" xfId="56005" xr:uid="{ED82B6D1-96B7-40BC-BA15-D6D5382628E2}"/>
    <cellStyle name="Comma 3 4 2 4 4 2 5 3" xfId="42615" xr:uid="{0C80A894-C226-4D0D-8588-1D5222A26F81}"/>
    <cellStyle name="Comma 3 4 2 4 4 2 6" xfId="15568" xr:uid="{FAD3C9F9-FB44-4224-9136-F846EAE530A1}"/>
    <cellStyle name="Comma 3 4 2 4 4 2 6 2" xfId="45241" xr:uid="{A36B638F-AA58-4EC4-BD7A-9307B5C597C0}"/>
    <cellStyle name="Comma 3 4 2 4 4 2 7" xfId="58631" xr:uid="{2E55E20B-A9CA-4E66-A448-F5D4A1A3C5E4}"/>
    <cellStyle name="Comma 3 4 2 4 4 2 8" xfId="61258" xr:uid="{3B52963A-9FC7-4363-B056-3DDC3E7554BA}"/>
    <cellStyle name="Comma 3 4 2 4 4 2 9" xfId="31851" xr:uid="{7BAF8375-8B04-4CF5-BC80-5C7A7F265B3C}"/>
    <cellStyle name="Comma 3 4 2 4 4 3" xfId="5841" xr:uid="{86F45182-8C42-4F31-9074-2E765183050B}"/>
    <cellStyle name="Comma 3 4 2 4 4 3 2" xfId="17399" xr:uid="{B1C6E7DE-D0BE-4630-8698-2F31A501DAA5}"/>
    <cellStyle name="Comma 3 4 2 4 4 3 2 2" xfId="46806" xr:uid="{8503BCDF-68DB-465B-82BE-268783EA13D8}"/>
    <cellStyle name="Comma 3 4 2 4 4 3 2 3" xfId="27903" xr:uid="{67E9736D-A346-4928-A3E6-DF2E3AFB079D}"/>
    <cellStyle name="Comma 3 4 2 4 4 3 3" xfId="33416" xr:uid="{9F9D68D1-DF57-4C10-9060-69506220C63E}"/>
    <cellStyle name="Comma 3 4 2 4 4 3 4" xfId="22651" xr:uid="{DA70DBC6-8AA9-4CA2-BF57-14DD15CBF70B}"/>
    <cellStyle name="Comma 3 4 2 4 4 4" xfId="3216" xr:uid="{C7E98D81-5533-4E7F-823A-A34030C919C4}"/>
    <cellStyle name="Comma 3 4 2 4 4 4 2" xfId="49432" xr:uid="{3014B2E9-B0AD-40AA-AF57-EC947B4733D0}"/>
    <cellStyle name="Comma 3 4 2 4 4 4 3" xfId="36042" xr:uid="{472A7805-A4F8-4E63-9F4D-3E759AB959AA}"/>
    <cellStyle name="Comma 3 4 2 4 4 4 4" xfId="25277" xr:uid="{E5818B7D-1DC6-414D-9E41-A52CCB4C054C}"/>
    <cellStyle name="Comma 3 4 2 4 4 5" xfId="8467" xr:uid="{7DCE78C5-FCF5-4455-AB28-8857CE53587B}"/>
    <cellStyle name="Comma 3 4 2 4 4 5 2" xfId="52058" xr:uid="{60C0728D-917E-4FF6-B6CE-C559A71FBC79}"/>
    <cellStyle name="Comma 3 4 2 4 4 5 3" xfId="38668" xr:uid="{29D46949-4B5C-4DCB-8001-7A6F4D0E56A6}"/>
    <cellStyle name="Comma 3 4 2 4 4 6" xfId="11093" xr:uid="{C9CDF0CA-FE63-4A6F-9D6C-F95A9B71DBD9}"/>
    <cellStyle name="Comma 3 4 2 4 4 6 2" xfId="54683" xr:uid="{4EC9E09B-A000-4717-BEB0-0B52624AAD87}"/>
    <cellStyle name="Comma 3 4 2 4 4 6 3" xfId="41293" xr:uid="{58F50A39-A304-4369-B9F9-5DF3109B8362}"/>
    <cellStyle name="Comma 3 4 2 4 4 7" xfId="14246" xr:uid="{4FC435EB-CA96-4EAF-A6CA-F556FD6F1680}"/>
    <cellStyle name="Comma 3 4 2 4 4 7 2" xfId="43919" xr:uid="{943A976C-AE24-413D-8182-CBA4086ADFAC}"/>
    <cellStyle name="Comma 3 4 2 4 4 8" xfId="57309" xr:uid="{2F501247-9669-4806-8CDD-E9F4A78FF071}"/>
    <cellStyle name="Comma 3 4 2 4 4 9" xfId="59936" xr:uid="{12CC9B89-1FEC-47EC-9670-C65FB9363253}"/>
    <cellStyle name="Comma 3 4 2 4 5" xfId="848" xr:uid="{00000000-0005-0000-0000-000034020000}"/>
    <cellStyle name="Comma 3 4 2 4 5 10" xfId="30789" xr:uid="{444A5B83-856D-4326-B286-BF5B68F44DD0}"/>
    <cellStyle name="Comma 3 4 2 4 5 11" xfId="20285" xr:uid="{6F9EA7F6-C6E0-4290-99F1-76A6C755D25B}"/>
    <cellStyle name="Comma 3 4 2 4 5 2" xfId="2171" xr:uid="{4E21C8E0-9F7D-4615-A5D6-68429A4D63A0}"/>
    <cellStyle name="Comma 3 4 2 4 5 2 10" xfId="21607" xr:uid="{B85A2523-5E75-4431-8CDE-474EA6D824D7}"/>
    <cellStyle name="Comma 3 4 2 4 5 2 2" xfId="7423" xr:uid="{DCF36EFD-C1FC-481C-A7F9-680C1D969EC6}"/>
    <cellStyle name="Comma 3 4 2 4 5 2 2 2" xfId="18981" xr:uid="{10E7EF43-2A8A-4E14-BD3C-2DFBEC3B225E}"/>
    <cellStyle name="Comma 3 4 2 4 5 2 2 2 2" xfId="48388" xr:uid="{F49E9B44-5CF4-4599-89A8-12918AFB4482}"/>
    <cellStyle name="Comma 3 4 2 4 5 2 2 2 3" xfId="29485" xr:uid="{40E0AFF9-B6BF-4091-9C8B-9413146C1B17}"/>
    <cellStyle name="Comma 3 4 2 4 5 2 2 3" xfId="34998" xr:uid="{B523B227-A250-4EC7-BECA-6746DF8DF012}"/>
    <cellStyle name="Comma 3 4 2 4 5 2 2 4" xfId="24233" xr:uid="{0C5D5A67-C37C-40D0-A4A1-CCC7FBF02A1D}"/>
    <cellStyle name="Comma 3 4 2 4 5 2 3" xfId="4798" xr:uid="{99C12B72-E1EE-4BEE-936B-B19D4D11C0DE}"/>
    <cellStyle name="Comma 3 4 2 4 5 2 3 2" xfId="51014" xr:uid="{0CA903C7-4630-4712-91D3-44686E663C14}"/>
    <cellStyle name="Comma 3 4 2 4 5 2 3 3" xfId="37624" xr:uid="{1F8AC1A5-4109-45C5-91FA-B082C0A8F233}"/>
    <cellStyle name="Comma 3 4 2 4 5 2 3 4" xfId="26859" xr:uid="{BF1C79AA-2148-4FD3-9747-29BD2392CDD2}"/>
    <cellStyle name="Comma 3 4 2 4 5 2 4" xfId="10049" xr:uid="{C050C161-B319-414D-9C66-ED3DA0AD7365}"/>
    <cellStyle name="Comma 3 4 2 4 5 2 4 2" xfId="53640" xr:uid="{3806F167-FDE9-424C-8A67-F51E9E7A4D63}"/>
    <cellStyle name="Comma 3 4 2 4 5 2 4 3" xfId="40250" xr:uid="{851EA884-EA0D-43CD-9B12-D7A34D60A3FC}"/>
    <cellStyle name="Comma 3 4 2 4 5 2 5" xfId="12675" xr:uid="{AF7C0743-D495-44E0-AC9B-5B012EE00955}"/>
    <cellStyle name="Comma 3 4 2 4 5 2 5 2" xfId="56265" xr:uid="{250B6816-2809-47A4-B820-16060590E9B9}"/>
    <cellStyle name="Comma 3 4 2 4 5 2 5 3" xfId="42875" xr:uid="{C30FA177-4DE2-42F3-9AB6-F51FEBDDD52F}"/>
    <cellStyle name="Comma 3 4 2 4 5 2 6" xfId="15828" xr:uid="{5907519B-7CB6-4457-B9E5-CFC03D0FD5F2}"/>
    <cellStyle name="Comma 3 4 2 4 5 2 6 2" xfId="45501" xr:uid="{BD091598-4069-4CE1-A5A5-92F7C42DDC07}"/>
    <cellStyle name="Comma 3 4 2 4 5 2 7" xfId="58891" xr:uid="{1BC63DF3-0316-494B-8F68-781054258716}"/>
    <cellStyle name="Comma 3 4 2 4 5 2 8" xfId="61518" xr:uid="{6AE7567E-354F-4DF6-B53D-597D6DAB095F}"/>
    <cellStyle name="Comma 3 4 2 4 5 2 9" xfId="32111" xr:uid="{7F23571B-A950-4DB9-A2E8-2AFF3486DAB5}"/>
    <cellStyle name="Comma 3 4 2 4 5 3" xfId="6101" xr:uid="{30103BC1-DB28-4DE6-A5D8-1FF7716CDC91}"/>
    <cellStyle name="Comma 3 4 2 4 5 3 2" xfId="17659" xr:uid="{0CFD839F-FD9F-494E-897E-111CF4E40ED4}"/>
    <cellStyle name="Comma 3 4 2 4 5 3 2 2" xfId="47066" xr:uid="{CC7871B2-E45D-4EFA-87EA-0D1844BA4476}"/>
    <cellStyle name="Comma 3 4 2 4 5 3 2 3" xfId="28163" xr:uid="{98C9F674-1D4C-437A-9CA2-516B52081C8F}"/>
    <cellStyle name="Comma 3 4 2 4 5 3 3" xfId="33676" xr:uid="{9F20B953-BCA7-48BC-B5B7-82B4989498FC}"/>
    <cellStyle name="Comma 3 4 2 4 5 3 4" xfId="22911" xr:uid="{A6DDB4F9-3C85-4F4A-AFE5-D76736C89A03}"/>
    <cellStyle name="Comma 3 4 2 4 5 4" xfId="3476" xr:uid="{C8608E2C-D1C3-4186-8D32-402D98B4D3F1}"/>
    <cellStyle name="Comma 3 4 2 4 5 4 2" xfId="49692" xr:uid="{554A3B0A-86C1-4123-ACCE-AA888CB4503D}"/>
    <cellStyle name="Comma 3 4 2 4 5 4 3" xfId="36302" xr:uid="{ACA501D6-860A-4411-AEF4-081ABE15D099}"/>
    <cellStyle name="Comma 3 4 2 4 5 4 4" xfId="25537" xr:uid="{BB4058AC-A057-4C1D-B576-C8CD085C67B1}"/>
    <cellStyle name="Comma 3 4 2 4 5 5" xfId="8727" xr:uid="{C4A98F8B-80FA-47A1-9142-6DD1EE1CC3AC}"/>
    <cellStyle name="Comma 3 4 2 4 5 5 2" xfId="52318" xr:uid="{7D54801F-5BE1-43CD-83AB-C7B8D078C619}"/>
    <cellStyle name="Comma 3 4 2 4 5 5 3" xfId="38928" xr:uid="{C27BE77E-CC49-4750-A89F-3E8CD1F56F25}"/>
    <cellStyle name="Comma 3 4 2 4 5 6" xfId="11353" xr:uid="{350AC2B8-CDEA-4019-8E80-C097333F5A21}"/>
    <cellStyle name="Comma 3 4 2 4 5 6 2" xfId="54943" xr:uid="{B2CB4B0E-7B80-440E-B4C6-708E120254FA}"/>
    <cellStyle name="Comma 3 4 2 4 5 6 3" xfId="41553" xr:uid="{F1377EB8-669C-4FFA-8F61-96AB16B3DBA2}"/>
    <cellStyle name="Comma 3 4 2 4 5 7" xfId="14506" xr:uid="{DD47F1DE-D516-49EA-AC6B-793443BC7DAB}"/>
    <cellStyle name="Comma 3 4 2 4 5 7 2" xfId="44179" xr:uid="{6165966B-B6F0-492A-8684-AF3B53405441}"/>
    <cellStyle name="Comma 3 4 2 4 5 8" xfId="57569" xr:uid="{1ED0A85A-534C-4ED8-821B-8EBCAF355FE8}"/>
    <cellStyle name="Comma 3 4 2 4 5 9" xfId="60196" xr:uid="{533AE216-00B9-4364-BFF6-65C7BA853869}"/>
    <cellStyle name="Comma 3 4 2 4 6" xfId="1128" xr:uid="{E2B41BF6-0AD5-44AB-9420-5E50E50245F4}"/>
    <cellStyle name="Comma 3 4 2 4 6 10" xfId="20565" xr:uid="{8086F45B-24AC-4D4F-B011-EC2CF477384D}"/>
    <cellStyle name="Comma 3 4 2 4 6 2" xfId="6381" xr:uid="{728CCA6E-7CF1-4AA4-97BD-37E34E20283A}"/>
    <cellStyle name="Comma 3 4 2 4 6 2 2" xfId="17939" xr:uid="{B8D9DC85-D478-486F-AC6D-B3EA41076834}"/>
    <cellStyle name="Comma 3 4 2 4 6 2 2 2" xfId="47346" xr:uid="{78B7EB6E-42A3-4405-BA0B-E220B186E8CB}"/>
    <cellStyle name="Comma 3 4 2 4 6 2 2 3" xfId="28443" xr:uid="{63DDAD80-A4D4-4069-9A76-86C63E48DC82}"/>
    <cellStyle name="Comma 3 4 2 4 6 2 3" xfId="33956" xr:uid="{67711321-2FE3-4E9B-83E8-EE9F4D6CBE84}"/>
    <cellStyle name="Comma 3 4 2 4 6 2 4" xfId="23191" xr:uid="{ED9AF62E-A288-4543-9B50-1375DF29DCDE}"/>
    <cellStyle name="Comma 3 4 2 4 6 3" xfId="3756" xr:uid="{2F21D1C1-3413-4ED5-AE04-188CB1BCA420}"/>
    <cellStyle name="Comma 3 4 2 4 6 3 2" xfId="49972" xr:uid="{717ACEFC-02F7-49EB-A38F-DD1990984DE4}"/>
    <cellStyle name="Comma 3 4 2 4 6 3 3" xfId="36582" xr:uid="{07DB8FFF-A9D4-416A-AC44-0EAF87ECA3FA}"/>
    <cellStyle name="Comma 3 4 2 4 6 3 4" xfId="25817" xr:uid="{C0A3C9DF-6047-4507-A30F-7DB8A5DFE732}"/>
    <cellStyle name="Comma 3 4 2 4 6 4" xfId="9007" xr:uid="{4879602B-3156-4BF1-8FFD-6227C8C5D843}"/>
    <cellStyle name="Comma 3 4 2 4 6 4 2" xfId="52598" xr:uid="{2C39E4D5-4865-4899-A82E-06B747C01DDD}"/>
    <cellStyle name="Comma 3 4 2 4 6 4 3" xfId="39208" xr:uid="{C44E2CC3-9E3B-4E69-8296-233B60D7CA73}"/>
    <cellStyle name="Comma 3 4 2 4 6 5" xfId="11633" xr:uid="{291086CB-D8A5-4724-BDFF-11FD7C1D9C08}"/>
    <cellStyle name="Comma 3 4 2 4 6 5 2" xfId="55223" xr:uid="{AF94D273-DF13-4CCE-83F4-CD70F210361A}"/>
    <cellStyle name="Comma 3 4 2 4 6 5 3" xfId="41833" xr:uid="{BFE4D19E-844C-472F-88BA-20AB90ABB3CF}"/>
    <cellStyle name="Comma 3 4 2 4 6 6" xfId="14786" xr:uid="{FD65FB0F-97D9-4384-AB1A-167F7DEE8963}"/>
    <cellStyle name="Comma 3 4 2 4 6 6 2" xfId="44459" xr:uid="{88F1661D-B74C-4164-98E7-44EDDBD9686D}"/>
    <cellStyle name="Comma 3 4 2 4 6 7" xfId="57849" xr:uid="{130AB6DD-80A8-4650-A811-EC67874E86B0}"/>
    <cellStyle name="Comma 3 4 2 4 6 8" xfId="60476" xr:uid="{73D832BC-76B5-46B7-B142-C71CF3FED61E}"/>
    <cellStyle name="Comma 3 4 2 4 6 9" xfId="31069" xr:uid="{9586F8B8-7E50-4619-9264-5C5A9DBBB4EE}"/>
    <cellStyle name="Comma 3 4 2 4 7" xfId="1391" xr:uid="{EE4E43B7-152E-43FD-9779-7709284E5E3A}"/>
    <cellStyle name="Comma 3 4 2 4 7 10" xfId="20827" xr:uid="{6E0132C5-AEF7-4205-9AD2-BF65CFDE5740}"/>
    <cellStyle name="Comma 3 4 2 4 7 2" xfId="6643" xr:uid="{30445C7F-3145-4662-8747-7BA40031C735}"/>
    <cellStyle name="Comma 3 4 2 4 7 2 2" xfId="18201" xr:uid="{A50EC989-0AE2-4FC7-9433-54AD1BF6A07D}"/>
    <cellStyle name="Comma 3 4 2 4 7 2 2 2" xfId="47608" xr:uid="{C8FA1709-0130-445A-9CF5-F40B47C00B92}"/>
    <cellStyle name="Comma 3 4 2 4 7 2 2 3" xfId="28705" xr:uid="{A4391DD4-03CB-4DE7-8393-5405D729F299}"/>
    <cellStyle name="Comma 3 4 2 4 7 2 3" xfId="34218" xr:uid="{711B6336-DF3D-450F-A2E8-9A87C7C229C4}"/>
    <cellStyle name="Comma 3 4 2 4 7 2 4" xfId="23453" xr:uid="{07E1F170-5ECB-4103-BA38-613887D860BB}"/>
    <cellStyle name="Comma 3 4 2 4 7 3" xfId="4018" xr:uid="{66779393-E6A4-4B5F-97F7-339207245269}"/>
    <cellStyle name="Comma 3 4 2 4 7 3 2" xfId="50234" xr:uid="{E96B9D5E-2303-475F-8AC3-4C9E20C165B0}"/>
    <cellStyle name="Comma 3 4 2 4 7 3 3" xfId="36844" xr:uid="{C59D1732-A1D0-4546-90F1-06813BA40723}"/>
    <cellStyle name="Comma 3 4 2 4 7 3 4" xfId="26079" xr:uid="{C72163E6-9106-462B-BB89-C7DE3D57DEA7}"/>
    <cellStyle name="Comma 3 4 2 4 7 4" xfId="9269" xr:uid="{35C9B314-E6A8-4BDC-816E-B7834F47AD43}"/>
    <cellStyle name="Comma 3 4 2 4 7 4 2" xfId="52860" xr:uid="{887FAE49-C60E-4DDD-90A7-AE18962F1959}"/>
    <cellStyle name="Comma 3 4 2 4 7 4 3" xfId="39470" xr:uid="{1235C61F-787C-49C0-83DF-2D0664866F7E}"/>
    <cellStyle name="Comma 3 4 2 4 7 5" xfId="11895" xr:uid="{5A0DD1F1-0F58-4CD0-9B4C-5EC1809F8079}"/>
    <cellStyle name="Comma 3 4 2 4 7 5 2" xfId="55485" xr:uid="{6816F4E9-39CA-4ED1-BE55-CE2EF4FE308B}"/>
    <cellStyle name="Comma 3 4 2 4 7 5 3" xfId="42095" xr:uid="{BEC47817-DA78-4373-8FE8-B9145B103416}"/>
    <cellStyle name="Comma 3 4 2 4 7 6" xfId="15048" xr:uid="{A6E557A2-3ED3-46D1-B163-8568A2A0ED10}"/>
    <cellStyle name="Comma 3 4 2 4 7 6 2" xfId="44721" xr:uid="{B7FE05E0-8449-44E9-BB5D-6D73385243AE}"/>
    <cellStyle name="Comma 3 4 2 4 7 7" xfId="58111" xr:uid="{BAA1A06A-08E0-4D36-A9D4-6355487B12A5}"/>
    <cellStyle name="Comma 3 4 2 4 7 8" xfId="60738" xr:uid="{6D1FCC08-AC75-4024-BB9A-2593396EA0C2}"/>
    <cellStyle name="Comma 3 4 2 4 7 9" xfId="31331" xr:uid="{9509A1F7-C08F-4480-9B94-B15EDD961C08}"/>
    <cellStyle name="Comma 3 4 2 4 8" xfId="2434" xr:uid="{B4762886-54AB-4512-8BF6-B1218ECD6539}"/>
    <cellStyle name="Comma 3 4 2 4 8 10" xfId="21869" xr:uid="{A2D9E6E2-DAC1-40F3-9CCB-21D7814D183C}"/>
    <cellStyle name="Comma 3 4 2 4 8 2" xfId="7685" xr:uid="{0253F200-B8E4-4A75-8544-D1A0EF19DA58}"/>
    <cellStyle name="Comma 3 4 2 4 8 2 2" xfId="19243" xr:uid="{CEC8FD70-E3D8-4338-A3C8-1F566742C787}"/>
    <cellStyle name="Comma 3 4 2 4 8 2 2 2" xfId="48650" xr:uid="{6E2E9306-9E90-44E9-B9ED-96F3154388F6}"/>
    <cellStyle name="Comma 3 4 2 4 8 2 2 3" xfId="29747" xr:uid="{C8D28B5E-4386-4BF1-A100-FE4AAD96381D}"/>
    <cellStyle name="Comma 3 4 2 4 8 2 3" xfId="35260" xr:uid="{0D6AC2AC-5714-409C-B103-371447B6D065}"/>
    <cellStyle name="Comma 3 4 2 4 8 2 4" xfId="24495" xr:uid="{F7E7E823-9483-443A-BC3B-19E1D710D9D8}"/>
    <cellStyle name="Comma 3 4 2 4 8 3" xfId="5060" xr:uid="{62DF4481-200D-463B-BC0E-28B03E2D97A2}"/>
    <cellStyle name="Comma 3 4 2 4 8 3 2" xfId="51276" xr:uid="{51C348B4-7E16-46CE-9F34-6FCE63383F7B}"/>
    <cellStyle name="Comma 3 4 2 4 8 3 3" xfId="37886" xr:uid="{B4C0901E-18B5-4BEC-95B1-C0038ABA9018}"/>
    <cellStyle name="Comma 3 4 2 4 8 3 4" xfId="27121" xr:uid="{35DF6E5D-F507-4D3F-AB46-D0A00EB2EAD0}"/>
    <cellStyle name="Comma 3 4 2 4 8 4" xfId="10311" xr:uid="{5375874F-3C2D-4070-9C75-CD9E56D88572}"/>
    <cellStyle name="Comma 3 4 2 4 8 4 2" xfId="53902" xr:uid="{3B58714E-A4D3-4B5E-9EFD-B79A7563CFE2}"/>
    <cellStyle name="Comma 3 4 2 4 8 4 3" xfId="40512" xr:uid="{63E74329-7FBE-43AF-94D4-CF05E54DA2A4}"/>
    <cellStyle name="Comma 3 4 2 4 8 5" xfId="12937" xr:uid="{40B4DD4B-5352-411C-878E-1C3D3AE82490}"/>
    <cellStyle name="Comma 3 4 2 4 8 5 2" xfId="56527" xr:uid="{13A0610F-5A33-4D55-8245-CAA866174E74}"/>
    <cellStyle name="Comma 3 4 2 4 8 5 3" xfId="43137" xr:uid="{47773560-0C8E-4829-B593-0068B6BCDDB1}"/>
    <cellStyle name="Comma 3 4 2 4 8 6" xfId="16090" xr:uid="{914D8BE9-573F-45C4-B7FD-CEEFA8076789}"/>
    <cellStyle name="Comma 3 4 2 4 8 6 2" xfId="45763" xr:uid="{636C64EB-400D-4F2B-BD31-F656D9DEE3D6}"/>
    <cellStyle name="Comma 3 4 2 4 8 7" xfId="59153" xr:uid="{BEB3B67B-AF9E-4242-A110-7F98330F6D1D}"/>
    <cellStyle name="Comma 3 4 2 4 8 8" xfId="61780" xr:uid="{D766D067-B6D1-4E8F-80EA-7AB35787B7DB}"/>
    <cellStyle name="Comma 3 4 2 4 8 9" xfId="32373" xr:uid="{53697B54-D972-40B0-93E8-9FCD969A80CC}"/>
    <cellStyle name="Comma 3 4 2 4 9" xfId="5321" xr:uid="{169B700B-BC42-4027-BF67-E6AFD7230A66}"/>
    <cellStyle name="Comma 3 4 2 4 9 2" xfId="16879" xr:uid="{39DA9953-E79F-4362-B5A6-CC36D0382647}"/>
    <cellStyle name="Comma 3 4 2 4 9 2 2" xfId="46025" xr:uid="{F3AEAA0E-0E74-4DBD-8892-B964D93B2ADC}"/>
    <cellStyle name="Comma 3 4 2 4 9 2 3" xfId="27383" xr:uid="{1BDD8F07-C9DB-47CD-9C3E-E427DBA6FBA3}"/>
    <cellStyle name="Comma 3 4 2 4 9 3" xfId="13726" xr:uid="{4DC47E55-A557-43A6-83D5-637051FDC5FF}"/>
    <cellStyle name="Comma 3 4 2 4 9 3 2" xfId="32635" xr:uid="{89C47FEE-DA8E-46E9-ABD8-2A2848D2268D}"/>
    <cellStyle name="Comma 3 4 2 4 9 4" xfId="22131" xr:uid="{06C9405A-E80A-456D-ABCF-6AD472CB95A4}"/>
    <cellStyle name="Comma 3 4 2 5" xfId="83" xr:uid="{00000000-0005-0000-0000-000035020000}"/>
    <cellStyle name="Comma 3 4 2 5 10" xfId="2712" xr:uid="{EC1C802F-C80B-43A7-994A-F40405B9BC70}"/>
    <cellStyle name="Comma 3 4 2 5 10 2" xfId="16367" xr:uid="{6C406C21-DC57-4C12-AA19-7F536F30063E}"/>
    <cellStyle name="Comma 3 4 2 5 10 2 2" xfId="46302" xr:uid="{0F13EF71-B237-40A0-84F3-3C3B5925A712}"/>
    <cellStyle name="Comma 3 4 2 5 10 3" xfId="32912" xr:uid="{C7E2DE02-34A7-45D8-8686-850D05C94479}"/>
    <cellStyle name="Comma 3 4 2 5 10 4" xfId="24773" xr:uid="{5CED064A-46ED-4FAC-ADC2-E32B0DE4D2D8}"/>
    <cellStyle name="Comma 3 4 2 5 11" xfId="7963" xr:uid="{4B689CA2-743D-4D1A-975A-126338DF7971}"/>
    <cellStyle name="Comma 3 4 2 5 11 2" xfId="48928" xr:uid="{2604EF4A-8C93-483B-AC8E-A9EB7ECE6A77}"/>
    <cellStyle name="Comma 3 4 2 5 11 3" xfId="35538" xr:uid="{801A491B-2F4D-4F1C-B30C-1C4E9E7345F7}"/>
    <cellStyle name="Comma 3 4 2 5 12" xfId="10589" xr:uid="{65239AD8-61AB-4CB0-8B61-B0DBFA2C9367}"/>
    <cellStyle name="Comma 3 4 2 5 12 2" xfId="51554" xr:uid="{A9890968-3516-4E03-8380-51E2F854A2AC}"/>
    <cellStyle name="Comma 3 4 2 5 12 3" xfId="38164" xr:uid="{D0F3EEE5-1773-4436-93D2-9EA566B0416D}"/>
    <cellStyle name="Comma 3 4 2 5 13" xfId="13214" xr:uid="{6BE1F32B-1CDF-4B9E-A22C-A761D88E7824}"/>
    <cellStyle name="Comma 3 4 2 5 13 2" xfId="54179" xr:uid="{E8AFCEB2-23DD-4295-A7CD-C3A225512ADC}"/>
    <cellStyle name="Comma 3 4 2 5 13 3" xfId="40789" xr:uid="{04F45EB9-A842-4E14-9539-1A906D6CD1A4}"/>
    <cellStyle name="Comma 3 4 2 5 14" xfId="43415" xr:uid="{11525192-8153-4A45-B1F0-81BAF4D49BE7}"/>
    <cellStyle name="Comma 3 4 2 5 15" xfId="56805" xr:uid="{8AFD7546-33DE-4E64-AC07-DF5E71322024}"/>
    <cellStyle name="Comma 3 4 2 5 16" xfId="59432" xr:uid="{E394580E-D310-4CB3-8BF9-E5B7270A03A4}"/>
    <cellStyle name="Comma 3 4 2 5 17" xfId="30025" xr:uid="{82EB46D1-9671-48D6-A648-DFE232A42507}"/>
    <cellStyle name="Comma 3 4 2 5 18" xfId="19521" xr:uid="{A9BE5CD5-30D9-4F8D-A79A-EA14CBEEEAAA}"/>
    <cellStyle name="Comma 3 4 2 5 2" xfId="221" xr:uid="{00000000-0005-0000-0000-000036020000}"/>
    <cellStyle name="Comma 3 4 2 5 2 10" xfId="8101" xr:uid="{8DADB28B-443D-4E1E-ACA4-38235D913FA2}"/>
    <cellStyle name="Comma 3 4 2 5 2 10 2" xfId="49066" xr:uid="{E1CCBBC9-B679-424F-9864-C9AF6DEBF958}"/>
    <cellStyle name="Comma 3 4 2 5 2 10 3" xfId="35676" xr:uid="{71B164AC-7B30-4727-BAB7-23CF61D27DBD}"/>
    <cellStyle name="Comma 3 4 2 5 2 11" xfId="10727" xr:uid="{4B1BC441-969D-43B3-95C5-2C0BD0BA120B}"/>
    <cellStyle name="Comma 3 4 2 5 2 11 2" xfId="51692" xr:uid="{065D3887-5CCE-4482-A0B1-6271B16F363F}"/>
    <cellStyle name="Comma 3 4 2 5 2 11 3" xfId="38302" xr:uid="{20EB7D80-7DB1-4996-89E0-943356C80D40}"/>
    <cellStyle name="Comma 3 4 2 5 2 12" xfId="13352" xr:uid="{8FFDA519-6507-4A9D-8CB1-BCA14EDEE318}"/>
    <cellStyle name="Comma 3 4 2 5 2 12 2" xfId="54317" xr:uid="{C700CA92-BFA7-4963-9073-717E1A012104}"/>
    <cellStyle name="Comma 3 4 2 5 2 12 3" xfId="40927" xr:uid="{41B80586-88A6-445B-8EE0-B28315746795}"/>
    <cellStyle name="Comma 3 4 2 5 2 13" xfId="43553" xr:uid="{B6CE7D8C-75E9-4583-A9CC-864248BF0A83}"/>
    <cellStyle name="Comma 3 4 2 5 2 14" xfId="56943" xr:uid="{5FFD1DB1-1FB6-48E1-8566-E42A666CCFB2}"/>
    <cellStyle name="Comma 3 4 2 5 2 15" xfId="59570" xr:uid="{E3C2A4AB-74CF-48F7-B72E-E22D543D846D}"/>
    <cellStyle name="Comma 3 4 2 5 2 16" xfId="30163" xr:uid="{61962A77-7D8A-41DA-8BF9-107ADDF46DCB}"/>
    <cellStyle name="Comma 3 4 2 5 2 17" xfId="19659" xr:uid="{25D75DF9-F2A3-43C9-BFD1-386FDECE717B}"/>
    <cellStyle name="Comma 3 4 2 5 2 2" xfId="482" xr:uid="{00000000-0005-0000-0000-000037020000}"/>
    <cellStyle name="Comma 3 4 2 5 2 2 10" xfId="30423" xr:uid="{32D2B9A0-21BB-4478-A1AB-DEF05F27C994}"/>
    <cellStyle name="Comma 3 4 2 5 2 2 11" xfId="19919" xr:uid="{6A6A835C-FD45-4156-AFCD-1E30EC5636FB}"/>
    <cellStyle name="Comma 3 4 2 5 2 2 2" xfId="1805" xr:uid="{2F43538C-0D7E-44BD-8DF6-F1642EB8BC28}"/>
    <cellStyle name="Comma 3 4 2 5 2 2 2 10" xfId="21241" xr:uid="{B88F2BFD-FB6B-4074-8784-3B0C268CF89A}"/>
    <cellStyle name="Comma 3 4 2 5 2 2 2 2" xfId="7057" xr:uid="{D094CBEF-65E4-4CD0-A518-6402966EB758}"/>
    <cellStyle name="Comma 3 4 2 5 2 2 2 2 2" xfId="18615" xr:uid="{FC46D8AD-30D6-44D2-B647-6528169C6463}"/>
    <cellStyle name="Comma 3 4 2 5 2 2 2 2 2 2" xfId="48022" xr:uid="{3172ABD0-0556-4210-BA82-79D1970227F8}"/>
    <cellStyle name="Comma 3 4 2 5 2 2 2 2 2 3" xfId="29119" xr:uid="{337F4230-D73A-4E62-917A-606C10C69525}"/>
    <cellStyle name="Comma 3 4 2 5 2 2 2 2 3" xfId="34632" xr:uid="{9DE90179-A1F4-4DEA-8048-9A6858EA6FD0}"/>
    <cellStyle name="Comma 3 4 2 5 2 2 2 2 4" xfId="23867" xr:uid="{816D931B-E7A4-4494-A3E4-9F118B3A0D75}"/>
    <cellStyle name="Comma 3 4 2 5 2 2 2 3" xfId="4432" xr:uid="{2E08E1EC-4550-41F5-AF83-E890C2244F91}"/>
    <cellStyle name="Comma 3 4 2 5 2 2 2 3 2" xfId="50648" xr:uid="{76B193D4-8754-4931-A340-8F9007D41D9D}"/>
    <cellStyle name="Comma 3 4 2 5 2 2 2 3 3" xfId="37258" xr:uid="{8CCE3115-7D10-4F41-843D-215925239CEC}"/>
    <cellStyle name="Comma 3 4 2 5 2 2 2 3 4" xfId="26493" xr:uid="{74FDE444-AFC2-4DC5-9A3F-A110AE6B2EB3}"/>
    <cellStyle name="Comma 3 4 2 5 2 2 2 4" xfId="9683" xr:uid="{8AD78F87-CFF8-4DC1-9D45-8F0D8AAAB475}"/>
    <cellStyle name="Comma 3 4 2 5 2 2 2 4 2" xfId="53274" xr:uid="{65FA6A9A-58AB-4A0D-A346-FD597023B86A}"/>
    <cellStyle name="Comma 3 4 2 5 2 2 2 4 3" xfId="39884" xr:uid="{280537AD-1C57-48BB-BB06-56BAF1D17286}"/>
    <cellStyle name="Comma 3 4 2 5 2 2 2 5" xfId="12309" xr:uid="{E7985CA3-8F04-452A-A91A-33F0424B9AF4}"/>
    <cellStyle name="Comma 3 4 2 5 2 2 2 5 2" xfId="55899" xr:uid="{B7A3EC2F-BCDD-427E-A8B2-4A4B6EFD3CD6}"/>
    <cellStyle name="Comma 3 4 2 5 2 2 2 5 3" xfId="42509" xr:uid="{006F79DE-E12B-4549-BAA9-C682222C5DB0}"/>
    <cellStyle name="Comma 3 4 2 5 2 2 2 6" xfId="15462" xr:uid="{73753A67-ED99-49B0-B15E-EBE8A0D19D9D}"/>
    <cellStyle name="Comma 3 4 2 5 2 2 2 6 2" xfId="45135" xr:uid="{09283650-7AFA-4FF2-A400-8C153EA964F4}"/>
    <cellStyle name="Comma 3 4 2 5 2 2 2 7" xfId="58525" xr:uid="{E64221AB-7CFD-4846-B320-BA229F89BC72}"/>
    <cellStyle name="Comma 3 4 2 5 2 2 2 8" xfId="61152" xr:uid="{52773E00-C729-455F-A234-B59FD0A87744}"/>
    <cellStyle name="Comma 3 4 2 5 2 2 2 9" xfId="31745" xr:uid="{22BA5877-3957-4DB4-AD41-3F18F45F8EB9}"/>
    <cellStyle name="Comma 3 4 2 5 2 2 3" xfId="5735" xr:uid="{E62B17A1-33A8-4428-904C-AEF790C74F4C}"/>
    <cellStyle name="Comma 3 4 2 5 2 2 3 2" xfId="17293" xr:uid="{B1909060-0A94-419F-8159-06D710F0CCF7}"/>
    <cellStyle name="Comma 3 4 2 5 2 2 3 2 2" xfId="46700" xr:uid="{FEBC84A9-A2A6-4C01-809C-9544764337DF}"/>
    <cellStyle name="Comma 3 4 2 5 2 2 3 2 3" xfId="27797" xr:uid="{3AC52CDE-A947-4181-8EFD-F06C03D866D7}"/>
    <cellStyle name="Comma 3 4 2 5 2 2 3 3" xfId="14140" xr:uid="{1CAF7DCB-E47A-4631-BD5F-609DF4DFD60D}"/>
    <cellStyle name="Comma 3 4 2 5 2 2 3 3 2" xfId="33310" xr:uid="{4BC1F0F8-A0FC-4462-BDD7-0879B16157F9}"/>
    <cellStyle name="Comma 3 4 2 5 2 2 3 4" xfId="22545" xr:uid="{9CF8D14E-016F-4180-8054-40CBBE4E2A9E}"/>
    <cellStyle name="Comma 3 4 2 5 2 2 4" xfId="3110" xr:uid="{A64DDE1B-F109-4EC5-BC88-0E78E4AD9236}"/>
    <cellStyle name="Comma 3 4 2 5 2 2 4 2" xfId="16765" xr:uid="{909E98B8-E173-462F-8B93-267661D6F13F}"/>
    <cellStyle name="Comma 3 4 2 5 2 2 4 2 2" xfId="49326" xr:uid="{36642623-CD59-4039-B7B9-156D5F9B6549}"/>
    <cellStyle name="Comma 3 4 2 5 2 2 4 3" xfId="35936" xr:uid="{3498FE96-2A6E-486D-93F6-9C18990055F6}"/>
    <cellStyle name="Comma 3 4 2 5 2 2 4 4" xfId="25171" xr:uid="{B6D77707-AEE8-4930-BA6A-B1AABEB468D2}"/>
    <cellStyle name="Comma 3 4 2 5 2 2 5" xfId="8361" xr:uid="{B6EAB868-F333-4E27-A79D-24842352F749}"/>
    <cellStyle name="Comma 3 4 2 5 2 2 5 2" xfId="51952" xr:uid="{3E3E2C24-96E6-411D-BEBC-E6C163757633}"/>
    <cellStyle name="Comma 3 4 2 5 2 2 5 3" xfId="38562" xr:uid="{C06701EC-BE66-441B-9A7B-26433A43874B}"/>
    <cellStyle name="Comma 3 4 2 5 2 2 6" xfId="10987" xr:uid="{6F127C5A-6F7C-4370-926B-B12154F95C96}"/>
    <cellStyle name="Comma 3 4 2 5 2 2 6 2" xfId="54577" xr:uid="{E397733D-2A95-42A8-BCFA-46CC14129A23}"/>
    <cellStyle name="Comma 3 4 2 5 2 2 6 3" xfId="41187" xr:uid="{1270B4A0-9110-45A9-BE38-9ED37FE7BE8A}"/>
    <cellStyle name="Comma 3 4 2 5 2 2 7" xfId="13612" xr:uid="{FDB9076D-3EA1-41A2-8C7C-A22E2E5B216A}"/>
    <cellStyle name="Comma 3 4 2 5 2 2 7 2" xfId="43813" xr:uid="{BDED1053-7BB2-4AED-A986-EA74E494694A}"/>
    <cellStyle name="Comma 3 4 2 5 2 2 8" xfId="57203" xr:uid="{54EDABF6-CA25-4085-8F76-961D99978952}"/>
    <cellStyle name="Comma 3 4 2 5 2 2 9" xfId="59830" xr:uid="{4FB91CA5-C5E2-4635-A157-A26B0FC7019A}"/>
    <cellStyle name="Comma 3 4 2 5 2 3" xfId="742" xr:uid="{00000000-0005-0000-0000-000038020000}"/>
    <cellStyle name="Comma 3 4 2 5 2 3 10" xfId="30683" xr:uid="{F7625C85-7C0A-4AC3-A523-0CBFDF0AA9A1}"/>
    <cellStyle name="Comma 3 4 2 5 2 3 11" xfId="20179" xr:uid="{CF2309E1-61AB-4487-94C0-3990BF46865E}"/>
    <cellStyle name="Comma 3 4 2 5 2 3 2" xfId="2065" xr:uid="{C1C28D64-610A-4FE0-A506-FB122F1D2BFF}"/>
    <cellStyle name="Comma 3 4 2 5 2 3 2 10" xfId="21501" xr:uid="{E6348562-29F7-4AF9-B8B6-2B7DF0B5E818}"/>
    <cellStyle name="Comma 3 4 2 5 2 3 2 2" xfId="7317" xr:uid="{139C7D85-3934-474C-97D4-E87594BD3799}"/>
    <cellStyle name="Comma 3 4 2 5 2 3 2 2 2" xfId="18875" xr:uid="{EDFCBE9F-4038-414F-BCAE-B8DB1ADAB538}"/>
    <cellStyle name="Comma 3 4 2 5 2 3 2 2 2 2" xfId="48282" xr:uid="{3CE94F65-D86A-4762-AA25-24083D972800}"/>
    <cellStyle name="Comma 3 4 2 5 2 3 2 2 2 3" xfId="29379" xr:uid="{A5AEC590-349C-4E0F-B1B1-03D0C2DEFDD3}"/>
    <cellStyle name="Comma 3 4 2 5 2 3 2 2 3" xfId="34892" xr:uid="{470CF5FE-7FD7-4D23-897B-40226215BCDE}"/>
    <cellStyle name="Comma 3 4 2 5 2 3 2 2 4" xfId="24127" xr:uid="{095B6FA5-BC00-4AC8-9295-37BC60EB0236}"/>
    <cellStyle name="Comma 3 4 2 5 2 3 2 3" xfId="4692" xr:uid="{6C33917A-016C-4802-8989-0D0882BA5865}"/>
    <cellStyle name="Comma 3 4 2 5 2 3 2 3 2" xfId="50908" xr:uid="{355D14E9-A51A-4E1B-BFFC-ABAEA1B3E45F}"/>
    <cellStyle name="Comma 3 4 2 5 2 3 2 3 3" xfId="37518" xr:uid="{1D0E51BF-AB0E-4975-A5FE-9250BD8A20F7}"/>
    <cellStyle name="Comma 3 4 2 5 2 3 2 3 4" xfId="26753" xr:uid="{57738E14-1795-484E-892A-C82B02F9EF80}"/>
    <cellStyle name="Comma 3 4 2 5 2 3 2 4" xfId="9943" xr:uid="{AFFB2BD9-CE06-41C5-B9D5-AEDF71E8091B}"/>
    <cellStyle name="Comma 3 4 2 5 2 3 2 4 2" xfId="53534" xr:uid="{80109445-6F0A-45F6-A820-38722D10CC80}"/>
    <cellStyle name="Comma 3 4 2 5 2 3 2 4 3" xfId="40144" xr:uid="{B8AA1852-D34D-4B8D-9A02-0CEC213E25E8}"/>
    <cellStyle name="Comma 3 4 2 5 2 3 2 5" xfId="12569" xr:uid="{E60C6E6F-31D9-410B-81E8-437CD203778A}"/>
    <cellStyle name="Comma 3 4 2 5 2 3 2 5 2" xfId="56159" xr:uid="{4B28FDE9-E7A1-41B1-9983-E874B8A9B857}"/>
    <cellStyle name="Comma 3 4 2 5 2 3 2 5 3" xfId="42769" xr:uid="{65B334A7-AD87-4AF2-9531-7D91D9A33EC9}"/>
    <cellStyle name="Comma 3 4 2 5 2 3 2 6" xfId="15722" xr:uid="{6956E96B-C327-4D72-8F05-0F4402337831}"/>
    <cellStyle name="Comma 3 4 2 5 2 3 2 6 2" xfId="45395" xr:uid="{43C82333-9B79-48F4-9EDF-3016CE76A464}"/>
    <cellStyle name="Comma 3 4 2 5 2 3 2 7" xfId="58785" xr:uid="{9EE63FA0-B185-4A18-8D2E-69266671C17F}"/>
    <cellStyle name="Comma 3 4 2 5 2 3 2 8" xfId="61412" xr:uid="{D1E49401-8E76-4052-B0EA-043CC31B4853}"/>
    <cellStyle name="Comma 3 4 2 5 2 3 2 9" xfId="32005" xr:uid="{32B9D4E7-E37A-492D-BF62-63D422423752}"/>
    <cellStyle name="Comma 3 4 2 5 2 3 3" xfId="5995" xr:uid="{0A9ED339-2398-4620-8E1C-B9730F82D2A9}"/>
    <cellStyle name="Comma 3 4 2 5 2 3 3 2" xfId="17553" xr:uid="{B945C9F8-D88F-409F-8072-3256FE337411}"/>
    <cellStyle name="Comma 3 4 2 5 2 3 3 2 2" xfId="46960" xr:uid="{BEE30F55-7882-4388-8ACD-8FCD8E0C7F0C}"/>
    <cellStyle name="Comma 3 4 2 5 2 3 3 2 3" xfId="28057" xr:uid="{2B45F428-E64F-4617-B916-5311AD6BF0A0}"/>
    <cellStyle name="Comma 3 4 2 5 2 3 3 3" xfId="33570" xr:uid="{0F0D179F-ECF2-461B-AF8D-214F2AC7BB8B}"/>
    <cellStyle name="Comma 3 4 2 5 2 3 3 4" xfId="22805" xr:uid="{6A032E0C-47DF-48F7-A727-4CCBC83FE4B8}"/>
    <cellStyle name="Comma 3 4 2 5 2 3 4" xfId="3370" xr:uid="{B75804AE-91B2-4C3D-A786-F37C796C2C3D}"/>
    <cellStyle name="Comma 3 4 2 5 2 3 4 2" xfId="49586" xr:uid="{1D449991-65C8-40E1-A9C9-0D82749D3D3C}"/>
    <cellStyle name="Comma 3 4 2 5 2 3 4 3" xfId="36196" xr:uid="{C0A6C339-8615-4042-A957-B0B80422D761}"/>
    <cellStyle name="Comma 3 4 2 5 2 3 4 4" xfId="25431" xr:uid="{F8553500-2ADC-4FE9-B929-B512138D2C0B}"/>
    <cellStyle name="Comma 3 4 2 5 2 3 5" xfId="8621" xr:uid="{31C26DEB-F993-4918-A61F-66FED2AEF2B7}"/>
    <cellStyle name="Comma 3 4 2 5 2 3 5 2" xfId="52212" xr:uid="{2FB0CDD6-2CAD-4FEF-8E2C-6F696E4384F4}"/>
    <cellStyle name="Comma 3 4 2 5 2 3 5 3" xfId="38822" xr:uid="{3332FB31-A336-42FC-BA86-61D05E227D17}"/>
    <cellStyle name="Comma 3 4 2 5 2 3 6" xfId="11247" xr:uid="{8A4D976B-6067-42DD-8B16-36182F798CC2}"/>
    <cellStyle name="Comma 3 4 2 5 2 3 6 2" xfId="54837" xr:uid="{AC0544F5-DD71-4C0A-B1F9-F6A6DCAE4661}"/>
    <cellStyle name="Comma 3 4 2 5 2 3 6 3" xfId="41447" xr:uid="{ACBDB4AC-8647-46DB-B588-AEB67CB5D7B7}"/>
    <cellStyle name="Comma 3 4 2 5 2 3 7" xfId="14400" xr:uid="{D04A7751-459C-4B4D-8C84-FE0C2ED8C035}"/>
    <cellStyle name="Comma 3 4 2 5 2 3 7 2" xfId="44073" xr:uid="{D41B7D68-7FC2-424A-AB7B-9FA1058A5968}"/>
    <cellStyle name="Comma 3 4 2 5 2 3 8" xfId="57463" xr:uid="{FAD805C1-297C-4D8B-9A0B-7D8594CBA955}"/>
    <cellStyle name="Comma 3 4 2 5 2 3 9" xfId="60090" xr:uid="{91B9D518-E1BE-41C2-9368-B3A98F3BA358}"/>
    <cellStyle name="Comma 3 4 2 5 2 4" xfId="1002" xr:uid="{00000000-0005-0000-0000-000039020000}"/>
    <cellStyle name="Comma 3 4 2 5 2 4 10" xfId="30943" xr:uid="{092B6EDA-1B38-4B44-BA03-60C41373C91F}"/>
    <cellStyle name="Comma 3 4 2 5 2 4 11" xfId="20439" xr:uid="{E1B776D1-581C-4FE0-BF60-0C2F6AD732D7}"/>
    <cellStyle name="Comma 3 4 2 5 2 4 2" xfId="2325" xr:uid="{CB0CEEAF-BD96-49A1-8F88-7EB5C5F1AF97}"/>
    <cellStyle name="Comma 3 4 2 5 2 4 2 10" xfId="21761" xr:uid="{4C69E1B0-6C8E-4808-AF7C-288D8393A89C}"/>
    <cellStyle name="Comma 3 4 2 5 2 4 2 2" xfId="7577" xr:uid="{16818FD7-E13A-4C17-A2EA-AADD6151B431}"/>
    <cellStyle name="Comma 3 4 2 5 2 4 2 2 2" xfId="19135" xr:uid="{80D12F62-5257-4050-9580-6A64C384B5CE}"/>
    <cellStyle name="Comma 3 4 2 5 2 4 2 2 2 2" xfId="48542" xr:uid="{7B3D5AA1-E98D-4AFA-94D2-99CB8D9C1041}"/>
    <cellStyle name="Comma 3 4 2 5 2 4 2 2 2 3" xfId="29639" xr:uid="{7E5458A0-E1CB-46D0-A706-9EE50F115DB7}"/>
    <cellStyle name="Comma 3 4 2 5 2 4 2 2 3" xfId="35152" xr:uid="{281DB806-1CE2-48F7-BB6F-353393FFFB2D}"/>
    <cellStyle name="Comma 3 4 2 5 2 4 2 2 4" xfId="24387" xr:uid="{5CA36EDC-9203-410B-A94A-B39280D2D6FF}"/>
    <cellStyle name="Comma 3 4 2 5 2 4 2 3" xfId="4952" xr:uid="{32DC4006-6DF3-4F60-ADC4-CC873311155A}"/>
    <cellStyle name="Comma 3 4 2 5 2 4 2 3 2" xfId="51168" xr:uid="{1C449F18-F083-44A8-BBD7-8F0DA99B56C9}"/>
    <cellStyle name="Comma 3 4 2 5 2 4 2 3 3" xfId="37778" xr:uid="{DC94B22D-7687-495E-A966-8ED333B99D63}"/>
    <cellStyle name="Comma 3 4 2 5 2 4 2 3 4" xfId="27013" xr:uid="{A00F3623-5E1F-4F39-81CC-F0E389B8049E}"/>
    <cellStyle name="Comma 3 4 2 5 2 4 2 4" xfId="10203" xr:uid="{76CE097E-F16B-420D-B132-F38D4DC67D98}"/>
    <cellStyle name="Comma 3 4 2 5 2 4 2 4 2" xfId="53794" xr:uid="{A1B64F7D-E3D5-41E0-90B8-618E6B47F025}"/>
    <cellStyle name="Comma 3 4 2 5 2 4 2 4 3" xfId="40404" xr:uid="{788CC03B-0B72-485F-B29E-C1A094BBB570}"/>
    <cellStyle name="Comma 3 4 2 5 2 4 2 5" xfId="12829" xr:uid="{08A4205D-B04A-40AC-934C-BBEBF2DA0EA5}"/>
    <cellStyle name="Comma 3 4 2 5 2 4 2 5 2" xfId="56419" xr:uid="{D3D033ED-4D62-4692-852A-B85F732AE874}"/>
    <cellStyle name="Comma 3 4 2 5 2 4 2 5 3" xfId="43029" xr:uid="{B52E7899-9C83-4502-8768-B412554AE6D5}"/>
    <cellStyle name="Comma 3 4 2 5 2 4 2 6" xfId="15982" xr:uid="{50E5C768-00B4-46C4-9AEE-2182E8935879}"/>
    <cellStyle name="Comma 3 4 2 5 2 4 2 6 2" xfId="45655" xr:uid="{399D469C-B325-42E6-9537-D2F1BD7DCBA6}"/>
    <cellStyle name="Comma 3 4 2 5 2 4 2 7" xfId="59045" xr:uid="{A0627A9F-30AE-44D6-BA47-D15A16C86DF9}"/>
    <cellStyle name="Comma 3 4 2 5 2 4 2 8" xfId="61672" xr:uid="{65E5A30D-1B8A-43FD-A905-C45357F5CC90}"/>
    <cellStyle name="Comma 3 4 2 5 2 4 2 9" xfId="32265" xr:uid="{46FBA0BD-1F2D-42C8-9645-C8EF96301B0C}"/>
    <cellStyle name="Comma 3 4 2 5 2 4 3" xfId="6255" xr:uid="{283E7BB1-59C1-44F0-97BA-D96DA5C38FDF}"/>
    <cellStyle name="Comma 3 4 2 5 2 4 3 2" xfId="17813" xr:uid="{67CA7C6A-7807-4C44-A790-5E300A94B209}"/>
    <cellStyle name="Comma 3 4 2 5 2 4 3 2 2" xfId="47220" xr:uid="{92B1902D-EF74-47EE-A474-8CFA77E4234C}"/>
    <cellStyle name="Comma 3 4 2 5 2 4 3 2 3" xfId="28317" xr:uid="{77E377CF-7818-4F4D-AEA2-5EE6517061D5}"/>
    <cellStyle name="Comma 3 4 2 5 2 4 3 3" xfId="33830" xr:uid="{D3AA759E-5BDB-4868-A1A2-9FCF8211723E}"/>
    <cellStyle name="Comma 3 4 2 5 2 4 3 4" xfId="23065" xr:uid="{DBB75358-810E-4114-8199-D2FD359C7A7F}"/>
    <cellStyle name="Comma 3 4 2 5 2 4 4" xfId="3630" xr:uid="{F10D93C3-10FB-4904-AAB9-7B5564F3D874}"/>
    <cellStyle name="Comma 3 4 2 5 2 4 4 2" xfId="49846" xr:uid="{FEC4926D-40BA-48E0-B5C7-C74AA2A73CF8}"/>
    <cellStyle name="Comma 3 4 2 5 2 4 4 3" xfId="36456" xr:uid="{DBD328B4-6BA1-479E-AF45-6E9B5DF9EC0A}"/>
    <cellStyle name="Comma 3 4 2 5 2 4 4 4" xfId="25691" xr:uid="{6F302AC7-2426-4FCE-BE7D-0451429813C0}"/>
    <cellStyle name="Comma 3 4 2 5 2 4 5" xfId="8881" xr:uid="{353B4AA1-E942-40D6-B549-2003E74FC2FE}"/>
    <cellStyle name="Comma 3 4 2 5 2 4 5 2" xfId="52472" xr:uid="{F274BFA7-E137-4F61-BB0F-95627123E5AF}"/>
    <cellStyle name="Comma 3 4 2 5 2 4 5 3" xfId="39082" xr:uid="{7A9499A9-8741-4084-AFAB-856CD2A34219}"/>
    <cellStyle name="Comma 3 4 2 5 2 4 6" xfId="11507" xr:uid="{0117E075-9C9A-48AD-927D-D6D10AC6C767}"/>
    <cellStyle name="Comma 3 4 2 5 2 4 6 2" xfId="55097" xr:uid="{D570A5F8-F876-4E40-B948-EC6135C17CC8}"/>
    <cellStyle name="Comma 3 4 2 5 2 4 6 3" xfId="41707" xr:uid="{17BB3B6F-E0E4-4D60-9A81-8D2AA21E5979}"/>
    <cellStyle name="Comma 3 4 2 5 2 4 7" xfId="14660" xr:uid="{4DBD15C4-8670-4AF0-A9E0-4C9A28CDD4F9}"/>
    <cellStyle name="Comma 3 4 2 5 2 4 7 2" xfId="44333" xr:uid="{6488190A-8B13-470A-B7B9-EB9A8405509D}"/>
    <cellStyle name="Comma 3 4 2 5 2 4 8" xfId="57723" xr:uid="{2FF327C9-DC0E-404F-9625-46A9F560DC36}"/>
    <cellStyle name="Comma 3 4 2 5 2 4 9" xfId="60350" xr:uid="{B48DD187-8D2D-42AC-B3C7-FD2DA157A9EC}"/>
    <cellStyle name="Comma 3 4 2 5 2 5" xfId="1282" xr:uid="{CF7D245B-6D75-489A-9AB0-71A27BBE055F}"/>
    <cellStyle name="Comma 3 4 2 5 2 5 10" xfId="20719" xr:uid="{F6140B78-9E9B-4207-9E69-0F767DA968FE}"/>
    <cellStyle name="Comma 3 4 2 5 2 5 2" xfId="6535" xr:uid="{4131091F-A553-4FF4-BA24-B9662CE4B74C}"/>
    <cellStyle name="Comma 3 4 2 5 2 5 2 2" xfId="18093" xr:uid="{313DE940-A931-44B2-8BF7-9E020BED6D28}"/>
    <cellStyle name="Comma 3 4 2 5 2 5 2 2 2" xfId="47500" xr:uid="{3A6C2118-00D7-45B5-83D4-79D428563C6C}"/>
    <cellStyle name="Comma 3 4 2 5 2 5 2 2 3" xfId="28597" xr:uid="{178E4256-CAB7-4E33-BDA6-F73C02DE4858}"/>
    <cellStyle name="Comma 3 4 2 5 2 5 2 3" xfId="34110" xr:uid="{7DD47EC2-BBA8-4601-8EAA-625156C8E352}"/>
    <cellStyle name="Comma 3 4 2 5 2 5 2 4" xfId="23345" xr:uid="{2F32F58D-B6DE-4FCD-89A7-FC7B8CEBA71E}"/>
    <cellStyle name="Comma 3 4 2 5 2 5 3" xfId="3910" xr:uid="{708E140B-25AB-46A1-B627-FF4A18A3218D}"/>
    <cellStyle name="Comma 3 4 2 5 2 5 3 2" xfId="50126" xr:uid="{98E5ED46-DE42-49FB-A034-8FFFB6E9732C}"/>
    <cellStyle name="Comma 3 4 2 5 2 5 3 3" xfId="36736" xr:uid="{733CD9F9-8F7F-4198-8813-4C60E7E25B4F}"/>
    <cellStyle name="Comma 3 4 2 5 2 5 3 4" xfId="25971" xr:uid="{2E79DE73-A252-485A-9F88-5707A23FC178}"/>
    <cellStyle name="Comma 3 4 2 5 2 5 4" xfId="9161" xr:uid="{C7D0124C-5825-4F9B-8D83-BCAB3F6A58CB}"/>
    <cellStyle name="Comma 3 4 2 5 2 5 4 2" xfId="52752" xr:uid="{1F34C0E5-DD08-4F41-9482-CAF53D6D35A7}"/>
    <cellStyle name="Comma 3 4 2 5 2 5 4 3" xfId="39362" xr:uid="{F5DBF87D-AEA4-4B05-BBC8-7F3009AF3C2B}"/>
    <cellStyle name="Comma 3 4 2 5 2 5 5" xfId="11787" xr:uid="{5D1F9968-F9D2-4F28-B1BD-6DC41820B3EA}"/>
    <cellStyle name="Comma 3 4 2 5 2 5 5 2" xfId="55377" xr:uid="{93F41D6D-74F2-447E-8311-ED89CFF6DDF3}"/>
    <cellStyle name="Comma 3 4 2 5 2 5 5 3" xfId="41987" xr:uid="{8552055D-179A-4148-9B07-4A0505306991}"/>
    <cellStyle name="Comma 3 4 2 5 2 5 6" xfId="14940" xr:uid="{E81B6A5A-8C53-4B66-8B94-BC1869BE4CF5}"/>
    <cellStyle name="Comma 3 4 2 5 2 5 6 2" xfId="44613" xr:uid="{2A75E0B0-A4CC-4B45-A1D4-7382F53BC8EE}"/>
    <cellStyle name="Comma 3 4 2 5 2 5 7" xfId="58003" xr:uid="{837A304F-9132-40E9-96A7-5A50515FF645}"/>
    <cellStyle name="Comma 3 4 2 5 2 5 8" xfId="60630" xr:uid="{C055D825-0107-4E7D-81E4-D1E4DBAB3AA5}"/>
    <cellStyle name="Comma 3 4 2 5 2 5 9" xfId="31223" xr:uid="{AEB15880-A776-46F8-A9E4-6B149674A665}"/>
    <cellStyle name="Comma 3 4 2 5 2 6" xfId="1545" xr:uid="{D06CEA3B-6E4B-45BC-AFA3-4D4DD6028A01}"/>
    <cellStyle name="Comma 3 4 2 5 2 6 10" xfId="20981" xr:uid="{1FB4E71B-17B7-4EA0-A1E4-EE5A78E6CF30}"/>
    <cellStyle name="Comma 3 4 2 5 2 6 2" xfId="6797" xr:uid="{1C3FDF7C-D76B-4B77-97B1-BC7DA5A0A8F8}"/>
    <cellStyle name="Comma 3 4 2 5 2 6 2 2" xfId="18355" xr:uid="{FFB360DC-48B3-4F2C-B03F-B4694DC2670B}"/>
    <cellStyle name="Comma 3 4 2 5 2 6 2 2 2" xfId="47762" xr:uid="{A3E31C07-90E5-4FB8-AA63-6732771F1829}"/>
    <cellStyle name="Comma 3 4 2 5 2 6 2 2 3" xfId="28859" xr:uid="{1BD50522-60CC-4119-A65E-F02FD40CA2A0}"/>
    <cellStyle name="Comma 3 4 2 5 2 6 2 3" xfId="34372" xr:uid="{782BF3D7-F260-4BC9-AC28-327C7BB9FEB3}"/>
    <cellStyle name="Comma 3 4 2 5 2 6 2 4" xfId="23607" xr:uid="{5FD949E2-DB66-4632-A5B6-8383FDA47E34}"/>
    <cellStyle name="Comma 3 4 2 5 2 6 3" xfId="4172" xr:uid="{DD15FCBF-DBFA-46B2-833E-0479313ABFC5}"/>
    <cellStyle name="Comma 3 4 2 5 2 6 3 2" xfId="50388" xr:uid="{9E7DF59D-8EBB-4593-A671-5249C4A905B2}"/>
    <cellStyle name="Comma 3 4 2 5 2 6 3 3" xfId="36998" xr:uid="{E087F2A7-7748-416A-92D5-190D5EC8C0D2}"/>
    <cellStyle name="Comma 3 4 2 5 2 6 3 4" xfId="26233" xr:uid="{FE4A9255-6A4A-4869-B199-BD11A67D978B}"/>
    <cellStyle name="Comma 3 4 2 5 2 6 4" xfId="9423" xr:uid="{7FA88370-7020-47E9-8553-7F5674CEED97}"/>
    <cellStyle name="Comma 3 4 2 5 2 6 4 2" xfId="53014" xr:uid="{BBE694E9-97FA-46E9-970C-505556BE537D}"/>
    <cellStyle name="Comma 3 4 2 5 2 6 4 3" xfId="39624" xr:uid="{B2BCC226-3AF1-4751-93E4-F37094DF67E8}"/>
    <cellStyle name="Comma 3 4 2 5 2 6 5" xfId="12049" xr:uid="{12CDFF2B-6249-4316-9861-1583C54B9926}"/>
    <cellStyle name="Comma 3 4 2 5 2 6 5 2" xfId="55639" xr:uid="{7CF0CD45-A199-45D4-9DDB-ED305E0FBEBE}"/>
    <cellStyle name="Comma 3 4 2 5 2 6 5 3" xfId="42249" xr:uid="{DB2294C0-4D9E-43DE-A61C-CECA861260D5}"/>
    <cellStyle name="Comma 3 4 2 5 2 6 6" xfId="15202" xr:uid="{EAFB9B12-FDA1-4A3B-88FB-D1AAC4D8A9D8}"/>
    <cellStyle name="Comma 3 4 2 5 2 6 6 2" xfId="44875" xr:uid="{2E6875D0-3513-4973-8DE4-9EC2CCEC0743}"/>
    <cellStyle name="Comma 3 4 2 5 2 6 7" xfId="58265" xr:uid="{5791FC11-45AF-43E0-8610-BA88AEF8C1D8}"/>
    <cellStyle name="Comma 3 4 2 5 2 6 8" xfId="60892" xr:uid="{BED91C61-8F6C-4616-AA59-D68B8984639C}"/>
    <cellStyle name="Comma 3 4 2 5 2 6 9" xfId="31485" xr:uid="{E18A9053-D435-4F4E-83E1-B0B8D40D8B1F}"/>
    <cellStyle name="Comma 3 4 2 5 2 7" xfId="2588" xr:uid="{D382DD22-72C0-4881-8879-504D44C32B79}"/>
    <cellStyle name="Comma 3 4 2 5 2 7 10" xfId="22023" xr:uid="{D20B6285-56B7-47D6-B2B8-999D808E716F}"/>
    <cellStyle name="Comma 3 4 2 5 2 7 2" xfId="7839" xr:uid="{81FBD902-315B-4CB4-98C8-76C2EBE59490}"/>
    <cellStyle name="Comma 3 4 2 5 2 7 2 2" xfId="19397" xr:uid="{9C67C51A-4BF7-4A9E-817F-54E5131526F5}"/>
    <cellStyle name="Comma 3 4 2 5 2 7 2 2 2" xfId="48804" xr:uid="{AD909381-4592-462C-AAC8-3539609DD2ED}"/>
    <cellStyle name="Comma 3 4 2 5 2 7 2 2 3" xfId="29901" xr:uid="{C191CA72-F34B-4FD2-B21E-AB74BD6D3D3A}"/>
    <cellStyle name="Comma 3 4 2 5 2 7 2 3" xfId="35414" xr:uid="{2494C6CE-C037-4644-A01D-0C1AE13172E7}"/>
    <cellStyle name="Comma 3 4 2 5 2 7 2 4" xfId="24649" xr:uid="{112896D6-1850-4E76-B231-69B745D0F605}"/>
    <cellStyle name="Comma 3 4 2 5 2 7 3" xfId="5214" xr:uid="{19AB6BF0-3562-488D-808B-5A6871545D2D}"/>
    <cellStyle name="Comma 3 4 2 5 2 7 3 2" xfId="51430" xr:uid="{EEC5DF07-D56C-46F6-A927-CED34694C13D}"/>
    <cellStyle name="Comma 3 4 2 5 2 7 3 3" xfId="38040" xr:uid="{6BED0D04-8E6E-4C3B-8139-3F97422ABAF9}"/>
    <cellStyle name="Comma 3 4 2 5 2 7 3 4" xfId="27275" xr:uid="{4C20E95B-B3D4-4D15-A80A-EFED9C54B2E3}"/>
    <cellStyle name="Comma 3 4 2 5 2 7 4" xfId="10465" xr:uid="{95D876EB-754A-42AC-97E4-AC88B424E635}"/>
    <cellStyle name="Comma 3 4 2 5 2 7 4 2" xfId="54056" xr:uid="{C7348156-DE04-4882-B7C0-21741EBCD50A}"/>
    <cellStyle name="Comma 3 4 2 5 2 7 4 3" xfId="40666" xr:uid="{52243CF8-B6D5-40E8-9BDC-D058FD94AA3F}"/>
    <cellStyle name="Comma 3 4 2 5 2 7 5" xfId="13091" xr:uid="{CD446E86-F848-4137-8570-721EFFA9C353}"/>
    <cellStyle name="Comma 3 4 2 5 2 7 5 2" xfId="56681" xr:uid="{F8F31F4E-BCB3-4C8C-AF01-05AA24331369}"/>
    <cellStyle name="Comma 3 4 2 5 2 7 5 3" xfId="43291" xr:uid="{EE9A959D-7C1E-4A53-BBFF-401EB5C172F2}"/>
    <cellStyle name="Comma 3 4 2 5 2 7 6" xfId="16244" xr:uid="{228C9797-B36D-4E15-A2B7-4B613549CDB0}"/>
    <cellStyle name="Comma 3 4 2 5 2 7 6 2" xfId="45917" xr:uid="{DC400136-7D6D-4FD0-900F-64718B4943EC}"/>
    <cellStyle name="Comma 3 4 2 5 2 7 7" xfId="59307" xr:uid="{C1C0B74D-AAC9-4201-9254-76B47DFD6A77}"/>
    <cellStyle name="Comma 3 4 2 5 2 7 8" xfId="61934" xr:uid="{79A52184-8772-40E4-8E3E-655DC9BA89CD}"/>
    <cellStyle name="Comma 3 4 2 5 2 7 9" xfId="32527" xr:uid="{26328304-3BBD-4441-BCDD-B7E2FB2F0BD5}"/>
    <cellStyle name="Comma 3 4 2 5 2 8" xfId="5475" xr:uid="{600D8DF6-D5F8-49FC-82C1-1B4CFA611CA0}"/>
    <cellStyle name="Comma 3 4 2 5 2 8 2" xfId="17033" xr:uid="{1CFB5347-8589-4A8E-9985-47245C66F356}"/>
    <cellStyle name="Comma 3 4 2 5 2 8 2 2" xfId="46179" xr:uid="{C61B55F2-FBDC-4638-98EF-ED8427CF47D7}"/>
    <cellStyle name="Comma 3 4 2 5 2 8 2 3" xfId="27537" xr:uid="{91C48CA7-4EB9-4227-BCB8-DB0FC9A599AA}"/>
    <cellStyle name="Comma 3 4 2 5 2 8 3" xfId="13880" xr:uid="{337318CD-ACE2-4C17-96E2-2551D93E08DB}"/>
    <cellStyle name="Comma 3 4 2 5 2 8 3 2" xfId="32789" xr:uid="{1D094E38-AE10-458B-A1D0-5201BF1554FF}"/>
    <cellStyle name="Comma 3 4 2 5 2 8 4" xfId="22285" xr:uid="{6B093068-6155-411E-9729-2410785A087A}"/>
    <cellStyle name="Comma 3 4 2 5 2 9" xfId="2850" xr:uid="{B257C9DF-9949-45ED-B665-0F9D680C345E}"/>
    <cellStyle name="Comma 3 4 2 5 2 9 2" xfId="16505" xr:uid="{185AECB8-A08B-4FDD-BBB8-99B14D7CA6E3}"/>
    <cellStyle name="Comma 3 4 2 5 2 9 2 2" xfId="46440" xr:uid="{B1285BA8-8BEE-4F79-BFD5-FB6CA9867F32}"/>
    <cellStyle name="Comma 3 4 2 5 2 9 3" xfId="33050" xr:uid="{F859CCDD-E75C-45BC-8FF5-3A9718C5BEEA}"/>
    <cellStyle name="Comma 3 4 2 5 2 9 4" xfId="24911" xr:uid="{AA613B2E-798B-474A-8957-BD390A8B273C}"/>
    <cellStyle name="Comma 3 4 2 5 3" xfId="344" xr:uid="{00000000-0005-0000-0000-00003A020000}"/>
    <cellStyle name="Comma 3 4 2 5 3 10" xfId="30285" xr:uid="{AC85E3AA-6359-436E-B92E-D24DE3D47E91}"/>
    <cellStyle name="Comma 3 4 2 5 3 11" xfId="19781" xr:uid="{97387C06-8C13-4DEC-9F58-3F1987F16123}"/>
    <cellStyle name="Comma 3 4 2 5 3 2" xfId="1667" xr:uid="{77DA4CDA-4029-485F-A682-DFAD497952EB}"/>
    <cellStyle name="Comma 3 4 2 5 3 2 10" xfId="21103" xr:uid="{A18348FA-C7FE-46D7-A939-88FA2EF7C46A}"/>
    <cellStyle name="Comma 3 4 2 5 3 2 2" xfId="6919" xr:uid="{458F9A1F-11C6-49C7-989E-D368A56B6AFF}"/>
    <cellStyle name="Comma 3 4 2 5 3 2 2 2" xfId="18477" xr:uid="{8CF842AB-060C-400C-BF6F-B63831C46C59}"/>
    <cellStyle name="Comma 3 4 2 5 3 2 2 2 2" xfId="47884" xr:uid="{5A43C068-8682-4B08-BFF3-1783EAA6DFC8}"/>
    <cellStyle name="Comma 3 4 2 5 3 2 2 2 3" xfId="28981" xr:uid="{EFCE40DC-3C68-4E87-BD9B-F290FB100EF2}"/>
    <cellStyle name="Comma 3 4 2 5 3 2 2 3" xfId="34494" xr:uid="{130A16C0-EECF-4A74-A9D4-84F40CADA067}"/>
    <cellStyle name="Comma 3 4 2 5 3 2 2 4" xfId="23729" xr:uid="{01D3D82C-4948-414A-A3A6-FCC42DECAC5A}"/>
    <cellStyle name="Comma 3 4 2 5 3 2 3" xfId="4294" xr:uid="{121723A8-72CF-4787-8F6F-9A097F07A844}"/>
    <cellStyle name="Comma 3 4 2 5 3 2 3 2" xfId="50510" xr:uid="{95D06AE9-DDC5-41C9-8E8F-0B76A4038EB8}"/>
    <cellStyle name="Comma 3 4 2 5 3 2 3 3" xfId="37120" xr:uid="{EAFEDCB0-B0D6-4675-9C59-15289388F356}"/>
    <cellStyle name="Comma 3 4 2 5 3 2 3 4" xfId="26355" xr:uid="{011A1C10-72B5-496E-9A8F-FE1BF620F338}"/>
    <cellStyle name="Comma 3 4 2 5 3 2 4" xfId="9545" xr:uid="{225FBE1B-4F99-411E-A94C-9586F8DC8D9F}"/>
    <cellStyle name="Comma 3 4 2 5 3 2 4 2" xfId="53136" xr:uid="{572807DC-E0AF-400B-96FA-F5C7484891B0}"/>
    <cellStyle name="Comma 3 4 2 5 3 2 4 3" xfId="39746" xr:uid="{F6FEC81B-B530-49A2-8AC9-5BB62980F4E4}"/>
    <cellStyle name="Comma 3 4 2 5 3 2 5" xfId="12171" xr:uid="{8DED9D86-57F7-4BA0-AB71-FC793FDA0D2E}"/>
    <cellStyle name="Comma 3 4 2 5 3 2 5 2" xfId="55761" xr:uid="{F4FA7F53-F0EC-4F09-AFA0-4A8DD3DD5D32}"/>
    <cellStyle name="Comma 3 4 2 5 3 2 5 3" xfId="42371" xr:uid="{481B038E-3B83-408F-93E9-D6FE167F0876}"/>
    <cellStyle name="Comma 3 4 2 5 3 2 6" xfId="15324" xr:uid="{7E504213-AACE-44A2-8915-C44CCCF30FED}"/>
    <cellStyle name="Comma 3 4 2 5 3 2 6 2" xfId="44997" xr:uid="{8D498ABD-5CB4-459A-8043-8C7530DEC8D7}"/>
    <cellStyle name="Comma 3 4 2 5 3 2 7" xfId="58387" xr:uid="{9BCDC113-BB82-4D98-A5F9-4E845EA1CE34}"/>
    <cellStyle name="Comma 3 4 2 5 3 2 8" xfId="61014" xr:uid="{5D07F030-2E11-487F-A6D7-054A9F7362FB}"/>
    <cellStyle name="Comma 3 4 2 5 3 2 9" xfId="31607" xr:uid="{57CBB203-18EF-46B7-8E28-4FFE4383B290}"/>
    <cellStyle name="Comma 3 4 2 5 3 3" xfId="5597" xr:uid="{A03716FE-E7B9-435C-A381-5B689EE4A6AC}"/>
    <cellStyle name="Comma 3 4 2 5 3 3 2" xfId="17155" xr:uid="{5995F942-D4F4-496B-B8BD-A2D1B069F9D3}"/>
    <cellStyle name="Comma 3 4 2 5 3 3 2 2" xfId="46562" xr:uid="{59098E7A-4F3D-4FFF-A629-10FE31E2D495}"/>
    <cellStyle name="Comma 3 4 2 5 3 3 2 3" xfId="27659" xr:uid="{5238952C-6E21-4A73-8E73-67F3669CC4A2}"/>
    <cellStyle name="Comma 3 4 2 5 3 3 3" xfId="14002" xr:uid="{958E214A-207B-46E2-8E99-AC53A9DCF45F}"/>
    <cellStyle name="Comma 3 4 2 5 3 3 3 2" xfId="33172" xr:uid="{34819D7E-7102-4B80-AFA3-3179BE42EE8C}"/>
    <cellStyle name="Comma 3 4 2 5 3 3 4" xfId="22407" xr:uid="{C6A5D3F2-2E0D-4C6F-91EF-39D3BCAC63AE}"/>
    <cellStyle name="Comma 3 4 2 5 3 4" xfId="2972" xr:uid="{FEE3FFA4-74C8-4FCD-A2D6-AEE31B072E43}"/>
    <cellStyle name="Comma 3 4 2 5 3 4 2" xfId="16627" xr:uid="{6CFB2D72-74E4-4442-95BC-4CE03C203E3C}"/>
    <cellStyle name="Comma 3 4 2 5 3 4 2 2" xfId="49188" xr:uid="{1C927913-4DED-4FBB-B4EE-C4F80342A714}"/>
    <cellStyle name="Comma 3 4 2 5 3 4 3" xfId="35798" xr:uid="{1A49EC1D-FA5F-445F-A29C-92243AB2FDBF}"/>
    <cellStyle name="Comma 3 4 2 5 3 4 4" xfId="25033" xr:uid="{4A0E91B7-9899-4379-8421-F1A716C9E845}"/>
    <cellStyle name="Comma 3 4 2 5 3 5" xfId="8223" xr:uid="{4A77C737-7FAF-4FA6-95FC-48A414D76ECF}"/>
    <cellStyle name="Comma 3 4 2 5 3 5 2" xfId="51814" xr:uid="{F859C0A1-9503-4392-9802-8F73E155769B}"/>
    <cellStyle name="Comma 3 4 2 5 3 5 3" xfId="38424" xr:uid="{CBEC5A91-A709-4A9B-82DB-BCF00BFC1198}"/>
    <cellStyle name="Comma 3 4 2 5 3 6" xfId="10849" xr:uid="{76D2B454-2A82-412F-8B21-B07AE7959C92}"/>
    <cellStyle name="Comma 3 4 2 5 3 6 2" xfId="54439" xr:uid="{5D0A7531-6FBA-4C78-BD49-80D446E9E89C}"/>
    <cellStyle name="Comma 3 4 2 5 3 6 3" xfId="41049" xr:uid="{DFAB9B8E-CF81-4D5F-9781-B398FC329B8B}"/>
    <cellStyle name="Comma 3 4 2 5 3 7" xfId="13474" xr:uid="{70DEB315-A322-4B99-A5E4-1C2ED72E1FBD}"/>
    <cellStyle name="Comma 3 4 2 5 3 7 2" xfId="43675" xr:uid="{3ADD5C11-8B89-478C-94D1-60821A47A4B4}"/>
    <cellStyle name="Comma 3 4 2 5 3 8" xfId="57065" xr:uid="{23FEC780-1E24-4851-AC82-BD2B5D2CF2CE}"/>
    <cellStyle name="Comma 3 4 2 5 3 9" xfId="59692" xr:uid="{16273DF4-591E-4B10-A7D7-B7FC49438088}"/>
    <cellStyle name="Comma 3 4 2 5 4" xfId="604" xr:uid="{00000000-0005-0000-0000-00003B020000}"/>
    <cellStyle name="Comma 3 4 2 5 4 10" xfId="30545" xr:uid="{5139429D-FE3A-4C5E-86ED-B98D25406F1F}"/>
    <cellStyle name="Comma 3 4 2 5 4 11" xfId="20041" xr:uid="{3663E11C-F7C5-4A00-9615-D573FA3A98A5}"/>
    <cellStyle name="Comma 3 4 2 5 4 2" xfId="1927" xr:uid="{8C576A7B-3714-4D77-9BBF-C4E96452E31B}"/>
    <cellStyle name="Comma 3 4 2 5 4 2 10" xfId="21363" xr:uid="{C0AFF09C-C787-4884-A296-D1A44AC2B2C7}"/>
    <cellStyle name="Comma 3 4 2 5 4 2 2" xfId="7179" xr:uid="{ACAA8807-725A-4D2F-93DF-0F2D4C2288B2}"/>
    <cellStyle name="Comma 3 4 2 5 4 2 2 2" xfId="18737" xr:uid="{44EB1F09-1963-4827-A7EC-83EF13FEFE09}"/>
    <cellStyle name="Comma 3 4 2 5 4 2 2 2 2" xfId="48144" xr:uid="{335E777E-4B68-4B57-B932-960876BD7859}"/>
    <cellStyle name="Comma 3 4 2 5 4 2 2 2 3" xfId="29241" xr:uid="{88E5A40B-6BE5-4839-82AE-D79817607CAD}"/>
    <cellStyle name="Comma 3 4 2 5 4 2 2 3" xfId="34754" xr:uid="{418E11BA-FCBE-4989-8C28-E1244AF8C876}"/>
    <cellStyle name="Comma 3 4 2 5 4 2 2 4" xfId="23989" xr:uid="{358FD796-29F3-473D-B096-A7540E652088}"/>
    <cellStyle name="Comma 3 4 2 5 4 2 3" xfId="4554" xr:uid="{825B1FE6-B20E-4AC0-8291-DEFF0B10D64A}"/>
    <cellStyle name="Comma 3 4 2 5 4 2 3 2" xfId="50770" xr:uid="{97946E2B-8621-45CB-9CD1-77FED7FCCCBC}"/>
    <cellStyle name="Comma 3 4 2 5 4 2 3 3" xfId="37380" xr:uid="{14462900-AAC1-49B5-B9A3-818E473368FA}"/>
    <cellStyle name="Comma 3 4 2 5 4 2 3 4" xfId="26615" xr:uid="{AC7AE578-60B1-489B-ABA0-88392EA2E11E}"/>
    <cellStyle name="Comma 3 4 2 5 4 2 4" xfId="9805" xr:uid="{5CBAD9CA-3FB0-4417-81B9-95029FC94D78}"/>
    <cellStyle name="Comma 3 4 2 5 4 2 4 2" xfId="53396" xr:uid="{E6974F12-4A1A-4175-94E9-363D24D40456}"/>
    <cellStyle name="Comma 3 4 2 5 4 2 4 3" xfId="40006" xr:uid="{2368B22A-5432-4112-9E31-B4349D7CA8A5}"/>
    <cellStyle name="Comma 3 4 2 5 4 2 5" xfId="12431" xr:uid="{F9D73500-2AFC-467D-8DA7-147B0AE467C3}"/>
    <cellStyle name="Comma 3 4 2 5 4 2 5 2" xfId="56021" xr:uid="{F7D6B287-FDD5-436C-9F9F-5C039AE2B5EB}"/>
    <cellStyle name="Comma 3 4 2 5 4 2 5 3" xfId="42631" xr:uid="{347CD8EC-1570-44E5-9E8C-C6A3A0DED125}"/>
    <cellStyle name="Comma 3 4 2 5 4 2 6" xfId="15584" xr:uid="{72737279-F79A-4974-BAEA-316958AE2979}"/>
    <cellStyle name="Comma 3 4 2 5 4 2 6 2" xfId="45257" xr:uid="{4546649F-E5E1-4880-9465-D58A32E92B9F}"/>
    <cellStyle name="Comma 3 4 2 5 4 2 7" xfId="58647" xr:uid="{FAA4DCED-BC9E-4233-810F-93350035B94B}"/>
    <cellStyle name="Comma 3 4 2 5 4 2 8" xfId="61274" xr:uid="{57271BFF-FDDD-455D-9796-55112F64C34F}"/>
    <cellStyle name="Comma 3 4 2 5 4 2 9" xfId="31867" xr:uid="{54AE21E8-F763-482F-BDAC-09B616A83065}"/>
    <cellStyle name="Comma 3 4 2 5 4 3" xfId="5857" xr:uid="{B7CADC5A-6752-44D7-9734-18E8F24CD075}"/>
    <cellStyle name="Comma 3 4 2 5 4 3 2" xfId="17415" xr:uid="{B8B61E88-1A1C-4322-B1D1-5B4BEFEB7942}"/>
    <cellStyle name="Comma 3 4 2 5 4 3 2 2" xfId="46822" xr:uid="{7393D9E2-33C3-4C8D-91CE-D52E565AADA5}"/>
    <cellStyle name="Comma 3 4 2 5 4 3 2 3" xfId="27919" xr:uid="{E1968C3A-BDBA-45BD-84C9-21EED6A819C7}"/>
    <cellStyle name="Comma 3 4 2 5 4 3 3" xfId="33432" xr:uid="{643512A5-70DC-4A58-9372-97A8E6FBC7D7}"/>
    <cellStyle name="Comma 3 4 2 5 4 3 4" xfId="22667" xr:uid="{7BC95D04-69F2-46B9-9958-E2EB66BEB889}"/>
    <cellStyle name="Comma 3 4 2 5 4 4" xfId="3232" xr:uid="{10FB2782-D84B-417C-A69A-F2940746A30D}"/>
    <cellStyle name="Comma 3 4 2 5 4 4 2" xfId="49448" xr:uid="{DF359BAB-8988-4EF8-BE1D-450B0EF1A140}"/>
    <cellStyle name="Comma 3 4 2 5 4 4 3" xfId="36058" xr:uid="{CF8A6F95-5170-4BFC-96B1-BD843B9D0B45}"/>
    <cellStyle name="Comma 3 4 2 5 4 4 4" xfId="25293" xr:uid="{7E58959D-CEA6-47BB-B7C3-9CDC29433E91}"/>
    <cellStyle name="Comma 3 4 2 5 4 5" xfId="8483" xr:uid="{8E11855C-2443-4608-801C-C003BEB0AE20}"/>
    <cellStyle name="Comma 3 4 2 5 4 5 2" xfId="52074" xr:uid="{85FCF901-B3ED-47E3-8776-A2BD4C12C50D}"/>
    <cellStyle name="Comma 3 4 2 5 4 5 3" xfId="38684" xr:uid="{7C8DCC5A-61D4-4A0B-B19D-AA73D5814AFF}"/>
    <cellStyle name="Comma 3 4 2 5 4 6" xfId="11109" xr:uid="{D27377CD-F4F3-4ED3-B6D8-3A4D0BC3D9E3}"/>
    <cellStyle name="Comma 3 4 2 5 4 6 2" xfId="54699" xr:uid="{02E5269D-37E7-4AE2-9963-7B7B5677311B}"/>
    <cellStyle name="Comma 3 4 2 5 4 6 3" xfId="41309" xr:uid="{6CC79BE4-3584-4FD3-9887-AF31B2260510}"/>
    <cellStyle name="Comma 3 4 2 5 4 7" xfId="14262" xr:uid="{28812F1D-2285-4C5B-90CC-8596B2E1348E}"/>
    <cellStyle name="Comma 3 4 2 5 4 7 2" xfId="43935" xr:uid="{92E2D9B3-264E-4716-9B80-B7312CBE3BDA}"/>
    <cellStyle name="Comma 3 4 2 5 4 8" xfId="57325" xr:uid="{CE46F84B-44A5-4C53-B774-A57B4C74C0E5}"/>
    <cellStyle name="Comma 3 4 2 5 4 9" xfId="59952" xr:uid="{2E719B19-7769-42F9-ABA1-F6C46C6AEB40}"/>
    <cellStyle name="Comma 3 4 2 5 5" xfId="864" xr:uid="{00000000-0005-0000-0000-00003C020000}"/>
    <cellStyle name="Comma 3 4 2 5 5 10" xfId="30805" xr:uid="{91BEDE9F-2A52-4926-8F72-4F0F709B2A27}"/>
    <cellStyle name="Comma 3 4 2 5 5 11" xfId="20301" xr:uid="{E18185ED-90E0-49C0-B450-2151663FC79D}"/>
    <cellStyle name="Comma 3 4 2 5 5 2" xfId="2187" xr:uid="{67284941-B123-429F-97ED-B41FDE8CD82C}"/>
    <cellStyle name="Comma 3 4 2 5 5 2 10" xfId="21623" xr:uid="{A183E5B5-4215-49A7-8E29-D403CCD0DD70}"/>
    <cellStyle name="Comma 3 4 2 5 5 2 2" xfId="7439" xr:uid="{79505690-1628-43FD-B5F1-D72391C368E3}"/>
    <cellStyle name="Comma 3 4 2 5 5 2 2 2" xfId="18997" xr:uid="{35521F11-E0DB-40DF-90DC-4F86F36D43EF}"/>
    <cellStyle name="Comma 3 4 2 5 5 2 2 2 2" xfId="48404" xr:uid="{D0F20D90-826B-43A5-8C62-259007065244}"/>
    <cellStyle name="Comma 3 4 2 5 5 2 2 2 3" xfId="29501" xr:uid="{68F519E7-5140-4C0E-9251-0ABE59A0FD2D}"/>
    <cellStyle name="Comma 3 4 2 5 5 2 2 3" xfId="35014" xr:uid="{E553395E-8A6A-43A2-8939-DA18907B0AAE}"/>
    <cellStyle name="Comma 3 4 2 5 5 2 2 4" xfId="24249" xr:uid="{B2C9EE27-17BE-49AD-A0A6-64814F9988B7}"/>
    <cellStyle name="Comma 3 4 2 5 5 2 3" xfId="4814" xr:uid="{E20B4AA8-E823-418E-BD9A-E1A900471DF8}"/>
    <cellStyle name="Comma 3 4 2 5 5 2 3 2" xfId="51030" xr:uid="{28B43A10-96CF-4274-BF1B-9A2F8E3A03C8}"/>
    <cellStyle name="Comma 3 4 2 5 5 2 3 3" xfId="37640" xr:uid="{F940A9AD-5EA3-4655-A496-874BAB5260D4}"/>
    <cellStyle name="Comma 3 4 2 5 5 2 3 4" xfId="26875" xr:uid="{8FAD4498-1905-4ABE-87E1-C9B68937033C}"/>
    <cellStyle name="Comma 3 4 2 5 5 2 4" xfId="10065" xr:uid="{7B7D002E-509A-4502-8628-06434AC30FF5}"/>
    <cellStyle name="Comma 3 4 2 5 5 2 4 2" xfId="53656" xr:uid="{0F2E8135-7AC3-42F8-ABDD-2A3FC39944E7}"/>
    <cellStyle name="Comma 3 4 2 5 5 2 4 3" xfId="40266" xr:uid="{F48FCA79-D5BF-4F86-9C6E-BE1661DF9953}"/>
    <cellStyle name="Comma 3 4 2 5 5 2 5" xfId="12691" xr:uid="{264751A0-23CD-4CBA-AFA9-EE7D2B676DCB}"/>
    <cellStyle name="Comma 3 4 2 5 5 2 5 2" xfId="56281" xr:uid="{AB91E10F-7403-433B-A059-A14FE3DC2031}"/>
    <cellStyle name="Comma 3 4 2 5 5 2 5 3" xfId="42891" xr:uid="{FC2D1D5E-6DA0-4216-8B62-28D743466AB5}"/>
    <cellStyle name="Comma 3 4 2 5 5 2 6" xfId="15844" xr:uid="{AE8D3605-8CEE-4CEA-BAA2-2AC59CB4474A}"/>
    <cellStyle name="Comma 3 4 2 5 5 2 6 2" xfId="45517" xr:uid="{A88C5DD9-C703-4E45-A7B3-7D8380F363D7}"/>
    <cellStyle name="Comma 3 4 2 5 5 2 7" xfId="58907" xr:uid="{3EA8B427-6BDA-4201-91EA-DA431FE1E051}"/>
    <cellStyle name="Comma 3 4 2 5 5 2 8" xfId="61534" xr:uid="{CF9A9269-82DF-4AF8-A36D-82877D0C08EF}"/>
    <cellStyle name="Comma 3 4 2 5 5 2 9" xfId="32127" xr:uid="{7F5CB390-9FB6-450F-B9C2-6BE6FC4DAB53}"/>
    <cellStyle name="Comma 3 4 2 5 5 3" xfId="6117" xr:uid="{D21C39CE-73AE-4176-9F07-3A880341B626}"/>
    <cellStyle name="Comma 3 4 2 5 5 3 2" xfId="17675" xr:uid="{8647F00E-766D-4D0E-9A83-C0BB5021A6B0}"/>
    <cellStyle name="Comma 3 4 2 5 5 3 2 2" xfId="47082" xr:uid="{95601F60-ACB1-4C94-839E-4471FB256E52}"/>
    <cellStyle name="Comma 3 4 2 5 5 3 2 3" xfId="28179" xr:uid="{B88BA314-975B-4E4D-9285-BF2172FCABF0}"/>
    <cellStyle name="Comma 3 4 2 5 5 3 3" xfId="33692" xr:uid="{571E6F48-C9AB-4671-B287-DFFFAF813318}"/>
    <cellStyle name="Comma 3 4 2 5 5 3 4" xfId="22927" xr:uid="{960394BD-F359-46BF-9F2C-302D043638C1}"/>
    <cellStyle name="Comma 3 4 2 5 5 4" xfId="3492" xr:uid="{C8C87C8F-17BE-4B26-8650-6D976454A1D3}"/>
    <cellStyle name="Comma 3 4 2 5 5 4 2" xfId="49708" xr:uid="{7FD6AB14-00E8-4097-AAB6-886DDBD60937}"/>
    <cellStyle name="Comma 3 4 2 5 5 4 3" xfId="36318" xr:uid="{8925D31B-C766-4510-942B-B607DDDEC8EE}"/>
    <cellStyle name="Comma 3 4 2 5 5 4 4" xfId="25553" xr:uid="{57F41166-EDF1-4164-9B97-7B81468D89E4}"/>
    <cellStyle name="Comma 3 4 2 5 5 5" xfId="8743" xr:uid="{A1F15C13-B7EC-48DF-9BC7-DF2B02AEC89D}"/>
    <cellStyle name="Comma 3 4 2 5 5 5 2" xfId="52334" xr:uid="{1084BBBA-F55F-46B1-B74D-8443DD6430D4}"/>
    <cellStyle name="Comma 3 4 2 5 5 5 3" xfId="38944" xr:uid="{64D1167C-DA55-4C35-8312-84A19DE81594}"/>
    <cellStyle name="Comma 3 4 2 5 5 6" xfId="11369" xr:uid="{E4945B42-E559-4F98-AA0C-57C7DAA8E0EF}"/>
    <cellStyle name="Comma 3 4 2 5 5 6 2" xfId="54959" xr:uid="{375B21AA-5510-416D-9E8E-FCCF6955E02D}"/>
    <cellStyle name="Comma 3 4 2 5 5 6 3" xfId="41569" xr:uid="{70EF29AC-06D8-4522-9102-3B1B5BB345AA}"/>
    <cellStyle name="Comma 3 4 2 5 5 7" xfId="14522" xr:uid="{0FC6177B-8246-488F-ADD3-2B9AACE5288B}"/>
    <cellStyle name="Comma 3 4 2 5 5 7 2" xfId="44195" xr:uid="{81B35627-82FB-431B-9A8E-9CA4E815E31C}"/>
    <cellStyle name="Comma 3 4 2 5 5 8" xfId="57585" xr:uid="{9DD044F6-8A7E-466F-BC0E-9309A1B839C4}"/>
    <cellStyle name="Comma 3 4 2 5 5 9" xfId="60212" xr:uid="{9076BE76-F3DA-430E-AFBB-9C4035EE72BD}"/>
    <cellStyle name="Comma 3 4 2 5 6" xfId="1144" xr:uid="{5EB00C52-C04B-49A4-B253-97AE53642BB1}"/>
    <cellStyle name="Comma 3 4 2 5 6 10" xfId="20581" xr:uid="{3A9ACA1F-0516-428D-B64E-73B565263995}"/>
    <cellStyle name="Comma 3 4 2 5 6 2" xfId="6397" xr:uid="{E1EBB2D0-0585-427A-A8AD-9359B107746D}"/>
    <cellStyle name="Comma 3 4 2 5 6 2 2" xfId="17955" xr:uid="{4161E497-C4E0-4651-8461-8B791ECCC074}"/>
    <cellStyle name="Comma 3 4 2 5 6 2 2 2" xfId="47362" xr:uid="{0C0E635B-E096-4689-B72C-3AD0968446A9}"/>
    <cellStyle name="Comma 3 4 2 5 6 2 2 3" xfId="28459" xr:uid="{F2FFDD5A-D178-4F73-BCB9-2F0AD01C2349}"/>
    <cellStyle name="Comma 3 4 2 5 6 2 3" xfId="33972" xr:uid="{EB950422-1EFD-4EB0-8C04-8C53AD627E3E}"/>
    <cellStyle name="Comma 3 4 2 5 6 2 4" xfId="23207" xr:uid="{8F85978A-8B74-4D07-9EEC-6F9479700408}"/>
    <cellStyle name="Comma 3 4 2 5 6 3" xfId="3772" xr:uid="{2D89B053-D527-4255-8114-AF5BFB6DD0A0}"/>
    <cellStyle name="Comma 3 4 2 5 6 3 2" xfId="49988" xr:uid="{4C3BB090-FBDB-410B-BC53-4793AB56DB77}"/>
    <cellStyle name="Comma 3 4 2 5 6 3 3" xfId="36598" xr:uid="{02A62315-2A3C-46F3-91F8-1232D0D27A4E}"/>
    <cellStyle name="Comma 3 4 2 5 6 3 4" xfId="25833" xr:uid="{426D234A-E309-4BAF-A768-102A91207E80}"/>
    <cellStyle name="Comma 3 4 2 5 6 4" xfId="9023" xr:uid="{C7B3B3EC-601A-4751-A57E-D27C1D40CA5C}"/>
    <cellStyle name="Comma 3 4 2 5 6 4 2" xfId="52614" xr:uid="{EB0D3007-86B1-40FE-B81D-843EB816BEEB}"/>
    <cellStyle name="Comma 3 4 2 5 6 4 3" xfId="39224" xr:uid="{0B19491D-2913-4383-9A7E-11F6EEF3076B}"/>
    <cellStyle name="Comma 3 4 2 5 6 5" xfId="11649" xr:uid="{9DE87A30-A978-4971-B563-18CA19309699}"/>
    <cellStyle name="Comma 3 4 2 5 6 5 2" xfId="55239" xr:uid="{90CB9209-0555-47F0-80AD-CB49CFCBCE76}"/>
    <cellStyle name="Comma 3 4 2 5 6 5 3" xfId="41849" xr:uid="{CD97664E-9EB1-463E-AEB4-765EA6E69AA4}"/>
    <cellStyle name="Comma 3 4 2 5 6 6" xfId="14802" xr:uid="{4BE51C19-1A16-4B85-B86D-48576444D647}"/>
    <cellStyle name="Comma 3 4 2 5 6 6 2" xfId="44475" xr:uid="{351781F4-C030-4EFC-9308-6CF054F62F5A}"/>
    <cellStyle name="Comma 3 4 2 5 6 7" xfId="57865" xr:uid="{2736D14D-8CF6-4B45-81E7-479C893B89BC}"/>
    <cellStyle name="Comma 3 4 2 5 6 8" xfId="60492" xr:uid="{CC1F522B-00B9-47F4-AFF9-CEB042580F39}"/>
    <cellStyle name="Comma 3 4 2 5 6 9" xfId="31085" xr:uid="{B63599B6-A452-4A60-8972-EA8B2B7E1651}"/>
    <cellStyle name="Comma 3 4 2 5 7" xfId="1407" xr:uid="{16AB3F84-75D9-4341-9EA5-33F5DE99C942}"/>
    <cellStyle name="Comma 3 4 2 5 7 10" xfId="20843" xr:uid="{7E103D7E-78BB-45FE-8C72-A243631F78C5}"/>
    <cellStyle name="Comma 3 4 2 5 7 2" xfId="6659" xr:uid="{89302DE8-29F4-45F1-8830-0381E3A12813}"/>
    <cellStyle name="Comma 3 4 2 5 7 2 2" xfId="18217" xr:uid="{7AC4BE3E-14B7-4CD6-8D01-5923AC61081B}"/>
    <cellStyle name="Comma 3 4 2 5 7 2 2 2" xfId="47624" xr:uid="{071849E2-9A0F-4283-B360-A7B109E6A377}"/>
    <cellStyle name="Comma 3 4 2 5 7 2 2 3" xfId="28721" xr:uid="{14AFEF65-9440-45F2-9A00-D59BE80C759E}"/>
    <cellStyle name="Comma 3 4 2 5 7 2 3" xfId="34234" xr:uid="{62AE5379-BA52-48BD-BB2C-667445348A1D}"/>
    <cellStyle name="Comma 3 4 2 5 7 2 4" xfId="23469" xr:uid="{2B282AF7-A0BC-4143-AD35-53C68AED1AE0}"/>
    <cellStyle name="Comma 3 4 2 5 7 3" xfId="4034" xr:uid="{511F6739-F2FC-4F7E-9516-96DF525DE54E}"/>
    <cellStyle name="Comma 3 4 2 5 7 3 2" xfId="50250" xr:uid="{3DFCC6A2-9010-4565-8211-058D5E439E70}"/>
    <cellStyle name="Comma 3 4 2 5 7 3 3" xfId="36860" xr:uid="{9916AD8B-A74C-467E-8626-8C1BBAA10E95}"/>
    <cellStyle name="Comma 3 4 2 5 7 3 4" xfId="26095" xr:uid="{C368B748-726F-46CB-81E1-DCBF58EA80D3}"/>
    <cellStyle name="Comma 3 4 2 5 7 4" xfId="9285" xr:uid="{699BB3DC-4AF6-47DD-A77C-358A9240C84D}"/>
    <cellStyle name="Comma 3 4 2 5 7 4 2" xfId="52876" xr:uid="{99811BCB-146E-41C8-B11C-B6F3C0B330FE}"/>
    <cellStyle name="Comma 3 4 2 5 7 4 3" xfId="39486" xr:uid="{97276C5B-90BF-46A7-BF1B-B7ED0D275B08}"/>
    <cellStyle name="Comma 3 4 2 5 7 5" xfId="11911" xr:uid="{127EF40C-40B4-440A-B9C8-A4568A3BFF9A}"/>
    <cellStyle name="Comma 3 4 2 5 7 5 2" xfId="55501" xr:uid="{A435FB0C-72EF-4508-B470-EA478F068E53}"/>
    <cellStyle name="Comma 3 4 2 5 7 5 3" xfId="42111" xr:uid="{C224563C-C75D-455A-9CE7-D331C239DCAD}"/>
    <cellStyle name="Comma 3 4 2 5 7 6" xfId="15064" xr:uid="{73B946C2-D0F7-4B5B-B94A-61A0E4F986FB}"/>
    <cellStyle name="Comma 3 4 2 5 7 6 2" xfId="44737" xr:uid="{60456A57-29E6-4F8A-9A27-721D9982A9E2}"/>
    <cellStyle name="Comma 3 4 2 5 7 7" xfId="58127" xr:uid="{E7BDF26E-D53F-4C1A-8AE0-0F5474C785F4}"/>
    <cellStyle name="Comma 3 4 2 5 7 8" xfId="60754" xr:uid="{6213E8FF-B857-465F-ADE0-451E6A298F10}"/>
    <cellStyle name="Comma 3 4 2 5 7 9" xfId="31347" xr:uid="{0A081390-3889-499E-8CE5-F50B1D9337A6}"/>
    <cellStyle name="Comma 3 4 2 5 8" xfId="2450" xr:uid="{F55D0F20-2E0A-4C44-A1DE-56BB2AC67CA9}"/>
    <cellStyle name="Comma 3 4 2 5 8 10" xfId="21885" xr:uid="{D9812490-45F0-4E74-85BB-45391DDB9E06}"/>
    <cellStyle name="Comma 3 4 2 5 8 2" xfId="7701" xr:uid="{DFA8A8B0-534F-4A7C-A042-EAF9CF0CE2F0}"/>
    <cellStyle name="Comma 3 4 2 5 8 2 2" xfId="19259" xr:uid="{8749165D-E427-4451-BCAB-BD13A22A28DC}"/>
    <cellStyle name="Comma 3 4 2 5 8 2 2 2" xfId="48666" xr:uid="{37279088-BF56-4F27-898D-A038C41A4948}"/>
    <cellStyle name="Comma 3 4 2 5 8 2 2 3" xfId="29763" xr:uid="{55589A8E-F4DB-4CC5-9BC9-51B227FF8BAB}"/>
    <cellStyle name="Comma 3 4 2 5 8 2 3" xfId="35276" xr:uid="{4F5FD511-FED7-4855-96DB-94572AD748D5}"/>
    <cellStyle name="Comma 3 4 2 5 8 2 4" xfId="24511" xr:uid="{FFD0E776-EB32-411E-863D-65F7AE5D2561}"/>
    <cellStyle name="Comma 3 4 2 5 8 3" xfId="5076" xr:uid="{EEAE9C65-40A5-45BB-96C5-2A88F04B69A5}"/>
    <cellStyle name="Comma 3 4 2 5 8 3 2" xfId="51292" xr:uid="{54AB73E9-5599-4E98-B5EC-615BE7077EFD}"/>
    <cellStyle name="Comma 3 4 2 5 8 3 3" xfId="37902" xr:uid="{32B80169-CBD1-43BA-A74D-E6A8E02DF35A}"/>
    <cellStyle name="Comma 3 4 2 5 8 3 4" xfId="27137" xr:uid="{A3DAC35E-F274-4543-9E5F-7D6100B57065}"/>
    <cellStyle name="Comma 3 4 2 5 8 4" xfId="10327" xr:uid="{9440B0B1-1394-4C53-80A2-2B59142BE824}"/>
    <cellStyle name="Comma 3 4 2 5 8 4 2" xfId="53918" xr:uid="{634465EF-FDB0-4363-AF1D-D1AC3F3EFDF4}"/>
    <cellStyle name="Comma 3 4 2 5 8 4 3" xfId="40528" xr:uid="{3A84874C-4B2C-44CC-93A2-48354FB62AD4}"/>
    <cellStyle name="Comma 3 4 2 5 8 5" xfId="12953" xr:uid="{BCD22AA5-3C5F-4A0A-8FCA-9A609D342601}"/>
    <cellStyle name="Comma 3 4 2 5 8 5 2" xfId="56543" xr:uid="{E1F3D04E-7B20-404C-977D-0990292BABAD}"/>
    <cellStyle name="Comma 3 4 2 5 8 5 3" xfId="43153" xr:uid="{5D8EC01F-1414-4AB1-855E-687E947CBCB6}"/>
    <cellStyle name="Comma 3 4 2 5 8 6" xfId="16106" xr:uid="{50CEE3AB-F199-4A4E-A416-9ACEC2815157}"/>
    <cellStyle name="Comma 3 4 2 5 8 6 2" xfId="45779" xr:uid="{BB597396-2284-4E5A-8C1A-E50737A2E06B}"/>
    <cellStyle name="Comma 3 4 2 5 8 7" xfId="59169" xr:uid="{B655AC9A-93D8-412F-AB73-7A95A6A7A892}"/>
    <cellStyle name="Comma 3 4 2 5 8 8" xfId="61796" xr:uid="{47BD6E9E-2CD5-4436-9FB5-50F973DFAFDF}"/>
    <cellStyle name="Comma 3 4 2 5 8 9" xfId="32389" xr:uid="{AE81EA0C-BCFF-4D40-B971-C60A48ED0B63}"/>
    <cellStyle name="Comma 3 4 2 5 9" xfId="5337" xr:uid="{505743B0-A0A3-4EFE-A83C-2F90BE42FCE9}"/>
    <cellStyle name="Comma 3 4 2 5 9 2" xfId="16895" xr:uid="{79B7C916-D6DF-4147-BB33-1B6F5B3D4178}"/>
    <cellStyle name="Comma 3 4 2 5 9 2 2" xfId="46041" xr:uid="{860521F1-643A-4ACB-BE55-83946A0802A0}"/>
    <cellStyle name="Comma 3 4 2 5 9 2 3" xfId="27399" xr:uid="{D2DB11BA-BF35-4D3C-BF7E-8119EE72739D}"/>
    <cellStyle name="Comma 3 4 2 5 9 3" xfId="13742" xr:uid="{B4E49975-5BA5-4615-8B29-62D2F9E10E57}"/>
    <cellStyle name="Comma 3 4 2 5 9 3 2" xfId="32651" xr:uid="{D911931D-EB51-4D5E-B064-03BD6B2C7FB9}"/>
    <cellStyle name="Comma 3 4 2 5 9 4" xfId="22147" xr:uid="{4A61B985-D7DF-41C3-919D-BDAD14FEA5D8}"/>
    <cellStyle name="Comma 3 4 2 6" xfId="99" xr:uid="{00000000-0005-0000-0000-00003D020000}"/>
    <cellStyle name="Comma 3 4 2 6 10" xfId="2728" xr:uid="{E5BD5E26-5BC6-4FA4-95D2-80A083B519D0}"/>
    <cellStyle name="Comma 3 4 2 6 10 2" xfId="16383" xr:uid="{DAF695ED-102F-48DA-A854-1138AD321904}"/>
    <cellStyle name="Comma 3 4 2 6 10 2 2" xfId="46318" xr:uid="{EC8C5D8A-CA4A-420F-88E1-8A6C86EDD33D}"/>
    <cellStyle name="Comma 3 4 2 6 10 3" xfId="32928" xr:uid="{C3B24578-377C-4BD8-8524-E0619661409B}"/>
    <cellStyle name="Comma 3 4 2 6 10 4" xfId="24789" xr:uid="{87A26A9C-90B7-454A-8EDE-A0F1F8C154B5}"/>
    <cellStyle name="Comma 3 4 2 6 11" xfId="7979" xr:uid="{DF050FC5-DD15-4371-84B7-FCD7F1E554AC}"/>
    <cellStyle name="Comma 3 4 2 6 11 2" xfId="48944" xr:uid="{4A10416E-C079-45C5-B672-FC12478A3A08}"/>
    <cellStyle name="Comma 3 4 2 6 11 3" xfId="35554" xr:uid="{3E981C95-1656-4F80-9A16-5E51FAF81D72}"/>
    <cellStyle name="Comma 3 4 2 6 12" xfId="10605" xr:uid="{BAF061D4-66E7-4E47-B4AB-DC2BA5803D76}"/>
    <cellStyle name="Comma 3 4 2 6 12 2" xfId="51570" xr:uid="{0B44060F-C258-41E7-9547-34D78C9C0356}"/>
    <cellStyle name="Comma 3 4 2 6 12 3" xfId="38180" xr:uid="{CE128EC1-090F-4287-A926-17EDD1486A8B}"/>
    <cellStyle name="Comma 3 4 2 6 13" xfId="13230" xr:uid="{3B1E8958-C6DE-44C2-931D-FDBBC1A7067A}"/>
    <cellStyle name="Comma 3 4 2 6 13 2" xfId="54195" xr:uid="{D592E011-54D6-4015-B646-FAE9BDA649F5}"/>
    <cellStyle name="Comma 3 4 2 6 13 3" xfId="40805" xr:uid="{3A966995-5B79-4F1A-AA1D-9B7487DE3284}"/>
    <cellStyle name="Comma 3 4 2 6 14" xfId="43431" xr:uid="{2B8838B9-9D46-4CC4-990C-13ACF813970A}"/>
    <cellStyle name="Comma 3 4 2 6 15" xfId="56821" xr:uid="{6CA15A86-F12C-4791-98CF-2518964ECDC0}"/>
    <cellStyle name="Comma 3 4 2 6 16" xfId="59448" xr:uid="{88E160BD-9AC6-494C-9DAF-DF85F2B34AB3}"/>
    <cellStyle name="Comma 3 4 2 6 17" xfId="30041" xr:uid="{9CA111B3-92D6-48DC-BAF1-2605F232BE7E}"/>
    <cellStyle name="Comma 3 4 2 6 18" xfId="19537" xr:uid="{662479BB-3722-4BF5-B643-6E05F96F387B}"/>
    <cellStyle name="Comma 3 4 2 6 2" xfId="237" xr:uid="{00000000-0005-0000-0000-00003E020000}"/>
    <cellStyle name="Comma 3 4 2 6 2 10" xfId="8117" xr:uid="{AF4FE3A2-B70F-41D4-AC8D-F0F5482B2314}"/>
    <cellStyle name="Comma 3 4 2 6 2 10 2" xfId="49082" xr:uid="{436AFACE-1FB4-4380-8DF0-346F4F329921}"/>
    <cellStyle name="Comma 3 4 2 6 2 10 3" xfId="35692" xr:uid="{006420E0-A0C9-46A0-810C-0E86FB67C2F2}"/>
    <cellStyle name="Comma 3 4 2 6 2 11" xfId="10743" xr:uid="{5259449E-1083-4DBD-8826-64C5A6D6DC8A}"/>
    <cellStyle name="Comma 3 4 2 6 2 11 2" xfId="51708" xr:uid="{ACC1171C-D9CD-4299-A626-4FB1EA0E2623}"/>
    <cellStyle name="Comma 3 4 2 6 2 11 3" xfId="38318" xr:uid="{FC4AA828-873C-4953-9F2E-A234B051E7EA}"/>
    <cellStyle name="Comma 3 4 2 6 2 12" xfId="13368" xr:uid="{81C5BD97-1E4D-4F84-9FAE-9B6A78ADDF44}"/>
    <cellStyle name="Comma 3 4 2 6 2 12 2" xfId="54333" xr:uid="{33D7968F-646F-4B32-8D1F-6675F9C631BB}"/>
    <cellStyle name="Comma 3 4 2 6 2 12 3" xfId="40943" xr:uid="{4A960BD7-AC62-4E07-8B3B-BE22FF077B75}"/>
    <cellStyle name="Comma 3 4 2 6 2 13" xfId="43569" xr:uid="{77A3F73F-C11E-42AB-815F-F66244E2A681}"/>
    <cellStyle name="Comma 3 4 2 6 2 14" xfId="56959" xr:uid="{2F92DD88-F603-40F2-A346-E27836230B53}"/>
    <cellStyle name="Comma 3 4 2 6 2 15" xfId="59586" xr:uid="{7A48D9D8-744A-4BB2-AC14-F8340632E693}"/>
    <cellStyle name="Comma 3 4 2 6 2 16" xfId="30179" xr:uid="{5065034D-36B4-4E6B-BF5E-4451359E4B66}"/>
    <cellStyle name="Comma 3 4 2 6 2 17" xfId="19675" xr:uid="{99F6CB00-27E4-4C07-8CCF-03DFEA65E84D}"/>
    <cellStyle name="Comma 3 4 2 6 2 2" xfId="498" xr:uid="{00000000-0005-0000-0000-00003F020000}"/>
    <cellStyle name="Comma 3 4 2 6 2 2 10" xfId="30439" xr:uid="{CBD92648-9D1E-45B7-85EA-E42E036F1AC3}"/>
    <cellStyle name="Comma 3 4 2 6 2 2 11" xfId="19935" xr:uid="{358013AB-E0C4-418A-A4E1-C0FC87F0206C}"/>
    <cellStyle name="Comma 3 4 2 6 2 2 2" xfId="1821" xr:uid="{3C2E68E9-6F06-4AEE-A7AD-A208094108DD}"/>
    <cellStyle name="Comma 3 4 2 6 2 2 2 10" xfId="21257" xr:uid="{386ED26B-39BF-432C-B144-71BF24B648B1}"/>
    <cellStyle name="Comma 3 4 2 6 2 2 2 2" xfId="7073" xr:uid="{63063B1C-B0AF-43FA-A61A-72788AC6353B}"/>
    <cellStyle name="Comma 3 4 2 6 2 2 2 2 2" xfId="18631" xr:uid="{DDC275AB-8349-4BDA-822A-3AEB646B4669}"/>
    <cellStyle name="Comma 3 4 2 6 2 2 2 2 2 2" xfId="48038" xr:uid="{0493B4A7-7381-4A05-9400-C09DB2696DF5}"/>
    <cellStyle name="Comma 3 4 2 6 2 2 2 2 2 3" xfId="29135" xr:uid="{EFAB1BF2-BF6E-40AA-A372-294946576E68}"/>
    <cellStyle name="Comma 3 4 2 6 2 2 2 2 3" xfId="34648" xr:uid="{9D41F904-F45E-44DB-835C-F92CA605DB1C}"/>
    <cellStyle name="Comma 3 4 2 6 2 2 2 2 4" xfId="23883" xr:uid="{89083067-EFF8-4374-BD48-70F25BA16810}"/>
    <cellStyle name="Comma 3 4 2 6 2 2 2 3" xfId="4448" xr:uid="{6060E9EC-E8B4-4438-A452-5F6D4F73A4C4}"/>
    <cellStyle name="Comma 3 4 2 6 2 2 2 3 2" xfId="50664" xr:uid="{C02B8BB7-A245-4196-8EF2-C0B6645BC4C1}"/>
    <cellStyle name="Comma 3 4 2 6 2 2 2 3 3" xfId="37274" xr:uid="{BFD20DFB-90A8-440B-B6AD-B3B003ED95AF}"/>
    <cellStyle name="Comma 3 4 2 6 2 2 2 3 4" xfId="26509" xr:uid="{F601021F-5DBD-4E8E-AEDC-41D670B089BD}"/>
    <cellStyle name="Comma 3 4 2 6 2 2 2 4" xfId="9699" xr:uid="{1A54F43C-3EA1-442E-A724-EA9FA6D35C52}"/>
    <cellStyle name="Comma 3 4 2 6 2 2 2 4 2" xfId="53290" xr:uid="{A1EFC9B2-45A3-4427-8ECD-0DBD92A5E2A0}"/>
    <cellStyle name="Comma 3 4 2 6 2 2 2 4 3" xfId="39900" xr:uid="{5A9EBF22-98E8-4259-A892-75BF7D2D37B8}"/>
    <cellStyle name="Comma 3 4 2 6 2 2 2 5" xfId="12325" xr:uid="{D015EB16-0586-471D-B3DF-02816802557C}"/>
    <cellStyle name="Comma 3 4 2 6 2 2 2 5 2" xfId="55915" xr:uid="{DEEA3CC8-78CF-4DFE-A0E7-FC075A9F61BD}"/>
    <cellStyle name="Comma 3 4 2 6 2 2 2 5 3" xfId="42525" xr:uid="{9D47D9EE-0449-4945-9842-CB74411993DF}"/>
    <cellStyle name="Comma 3 4 2 6 2 2 2 6" xfId="15478" xr:uid="{E9942B81-AB50-4F66-9160-ECE89DE5CDF1}"/>
    <cellStyle name="Comma 3 4 2 6 2 2 2 6 2" xfId="45151" xr:uid="{BA2CD8E2-7AC4-40F0-91FA-24937773F383}"/>
    <cellStyle name="Comma 3 4 2 6 2 2 2 7" xfId="58541" xr:uid="{4B502D7A-06AC-4060-9EFB-331CF3D5F3BD}"/>
    <cellStyle name="Comma 3 4 2 6 2 2 2 8" xfId="61168" xr:uid="{183FC0E5-459C-4E1A-9C9D-5B230C9B1AE1}"/>
    <cellStyle name="Comma 3 4 2 6 2 2 2 9" xfId="31761" xr:uid="{3BB6CAD6-6676-44FF-8A13-9DD74BD661D3}"/>
    <cellStyle name="Comma 3 4 2 6 2 2 3" xfId="5751" xr:uid="{3631120F-40A7-483D-852C-1451E7463AEC}"/>
    <cellStyle name="Comma 3 4 2 6 2 2 3 2" xfId="17309" xr:uid="{24A9B581-3B76-497B-8C3C-20974F02D9B3}"/>
    <cellStyle name="Comma 3 4 2 6 2 2 3 2 2" xfId="46716" xr:uid="{68C58BFB-0D92-4E21-9671-BE2F165FA833}"/>
    <cellStyle name="Comma 3 4 2 6 2 2 3 2 3" xfId="27813" xr:uid="{B341109E-C0F2-4339-946F-07A391987544}"/>
    <cellStyle name="Comma 3 4 2 6 2 2 3 3" xfId="14156" xr:uid="{4BC29C5F-31BF-477D-90EA-1232C7173A31}"/>
    <cellStyle name="Comma 3 4 2 6 2 2 3 3 2" xfId="33326" xr:uid="{E5AD5E99-06A5-443B-B224-BD0F7425D1AB}"/>
    <cellStyle name="Comma 3 4 2 6 2 2 3 4" xfId="22561" xr:uid="{7C9C14AE-749D-4142-962B-24CABC9D94AE}"/>
    <cellStyle name="Comma 3 4 2 6 2 2 4" xfId="3126" xr:uid="{8651BCA8-9D7F-45D3-855E-BF7E0A2E0ADD}"/>
    <cellStyle name="Comma 3 4 2 6 2 2 4 2" xfId="16781" xr:uid="{22590045-02B2-47FB-A8F1-3C97DDE49FD7}"/>
    <cellStyle name="Comma 3 4 2 6 2 2 4 2 2" xfId="49342" xr:uid="{E22CBF50-DB76-44E7-BB26-EF4ABA9FD311}"/>
    <cellStyle name="Comma 3 4 2 6 2 2 4 3" xfId="35952" xr:uid="{CD32A7EF-F416-4EDE-A284-8914B79CE8D0}"/>
    <cellStyle name="Comma 3 4 2 6 2 2 4 4" xfId="25187" xr:uid="{9FB3E194-FC45-4CDD-8EF6-E99C9C309719}"/>
    <cellStyle name="Comma 3 4 2 6 2 2 5" xfId="8377" xr:uid="{AF251910-603C-4CDF-B4AD-6871E35129DD}"/>
    <cellStyle name="Comma 3 4 2 6 2 2 5 2" xfId="51968" xr:uid="{2F3FFBE6-F06F-4D46-ABF3-0E660ED9B418}"/>
    <cellStyle name="Comma 3 4 2 6 2 2 5 3" xfId="38578" xr:uid="{4A125D2E-E092-470F-8C1F-0D54E64221C4}"/>
    <cellStyle name="Comma 3 4 2 6 2 2 6" xfId="11003" xr:uid="{B6F83AA9-ED8C-4B05-AADE-BA033F087D9A}"/>
    <cellStyle name="Comma 3 4 2 6 2 2 6 2" xfId="54593" xr:uid="{7161ED14-AC5B-477A-B5E2-8AF97E913620}"/>
    <cellStyle name="Comma 3 4 2 6 2 2 6 3" xfId="41203" xr:uid="{8CA0FF4A-88D5-46E5-B250-77F65706E7AB}"/>
    <cellStyle name="Comma 3 4 2 6 2 2 7" xfId="13628" xr:uid="{A5345191-D7C9-403A-9FF5-580639EED2C4}"/>
    <cellStyle name="Comma 3 4 2 6 2 2 7 2" xfId="43829" xr:uid="{B3EEE021-9B42-42BB-B285-655D11DC9B85}"/>
    <cellStyle name="Comma 3 4 2 6 2 2 8" xfId="57219" xr:uid="{E901BBC9-A53E-4A56-8B0B-CDD59BC98FBA}"/>
    <cellStyle name="Comma 3 4 2 6 2 2 9" xfId="59846" xr:uid="{93E7C550-1FA5-425E-9414-87A71D40F922}"/>
    <cellStyle name="Comma 3 4 2 6 2 3" xfId="758" xr:uid="{00000000-0005-0000-0000-000040020000}"/>
    <cellStyle name="Comma 3 4 2 6 2 3 10" xfId="30699" xr:uid="{2C37920B-0C90-41A1-A536-A47057F7B7FB}"/>
    <cellStyle name="Comma 3 4 2 6 2 3 11" xfId="20195" xr:uid="{8F79378D-4053-4DB2-9015-FE6CC7A06567}"/>
    <cellStyle name="Comma 3 4 2 6 2 3 2" xfId="2081" xr:uid="{15D97D53-3858-45EF-B8F5-BE938D996C5C}"/>
    <cellStyle name="Comma 3 4 2 6 2 3 2 10" xfId="21517" xr:uid="{03D26B33-B7DC-442C-9173-53258D3D2052}"/>
    <cellStyle name="Comma 3 4 2 6 2 3 2 2" xfId="7333" xr:uid="{292850D8-396C-41CD-9576-42924B10D6DB}"/>
    <cellStyle name="Comma 3 4 2 6 2 3 2 2 2" xfId="18891" xr:uid="{B93D0783-9364-4C57-AAE2-A822E2DAC9EA}"/>
    <cellStyle name="Comma 3 4 2 6 2 3 2 2 2 2" xfId="48298" xr:uid="{0914D2C3-D96C-41CC-B40A-07D609D68ABE}"/>
    <cellStyle name="Comma 3 4 2 6 2 3 2 2 2 3" xfId="29395" xr:uid="{4AB6FDDE-64F5-4553-B5D0-D08022D25496}"/>
    <cellStyle name="Comma 3 4 2 6 2 3 2 2 3" xfId="34908" xr:uid="{244DB039-A00E-48DB-91DF-7CF86370F632}"/>
    <cellStyle name="Comma 3 4 2 6 2 3 2 2 4" xfId="24143" xr:uid="{BF0CE701-1A0E-46AA-9D43-D9A93DB08644}"/>
    <cellStyle name="Comma 3 4 2 6 2 3 2 3" xfId="4708" xr:uid="{A9757951-7295-427F-8BF0-829A089971B4}"/>
    <cellStyle name="Comma 3 4 2 6 2 3 2 3 2" xfId="50924" xr:uid="{11D821E3-C03F-4584-9121-E8C3B3056852}"/>
    <cellStyle name="Comma 3 4 2 6 2 3 2 3 3" xfId="37534" xr:uid="{A2D0BF3C-B928-4ADE-96A3-3EDB702C39ED}"/>
    <cellStyle name="Comma 3 4 2 6 2 3 2 3 4" xfId="26769" xr:uid="{EA4F7F85-12CB-4ACB-88B1-C9525AD775DA}"/>
    <cellStyle name="Comma 3 4 2 6 2 3 2 4" xfId="9959" xr:uid="{75179D70-AE6C-40DB-B83A-D1D86E2B857B}"/>
    <cellStyle name="Comma 3 4 2 6 2 3 2 4 2" xfId="53550" xr:uid="{FA7D6B92-58E6-4421-8445-C8440F588225}"/>
    <cellStyle name="Comma 3 4 2 6 2 3 2 4 3" xfId="40160" xr:uid="{09040C78-257A-4F75-81DF-4EAC994C0B26}"/>
    <cellStyle name="Comma 3 4 2 6 2 3 2 5" xfId="12585" xr:uid="{BD4A7580-6663-4BDF-A2A7-2A57D0753C6C}"/>
    <cellStyle name="Comma 3 4 2 6 2 3 2 5 2" xfId="56175" xr:uid="{4CB43919-36BC-4CDA-8331-A39684654653}"/>
    <cellStyle name="Comma 3 4 2 6 2 3 2 5 3" xfId="42785" xr:uid="{34584DC8-C778-48B9-85A4-A91F3A9FD25A}"/>
    <cellStyle name="Comma 3 4 2 6 2 3 2 6" xfId="15738" xr:uid="{F195B481-45F5-43BE-BB5C-EAFCE069B9A8}"/>
    <cellStyle name="Comma 3 4 2 6 2 3 2 6 2" xfId="45411" xr:uid="{DDF272A1-665A-408E-9990-8E4610B86F5C}"/>
    <cellStyle name="Comma 3 4 2 6 2 3 2 7" xfId="58801" xr:uid="{F1093203-E49B-45B9-B1BA-862682711741}"/>
    <cellStyle name="Comma 3 4 2 6 2 3 2 8" xfId="61428" xr:uid="{134161F3-821F-485C-A228-5E328A6734F7}"/>
    <cellStyle name="Comma 3 4 2 6 2 3 2 9" xfId="32021" xr:uid="{D2BE4DD0-E0A6-4D36-BBC6-789DEE20F9C0}"/>
    <cellStyle name="Comma 3 4 2 6 2 3 3" xfId="6011" xr:uid="{1A75BDDD-141F-46B8-8230-74112301144B}"/>
    <cellStyle name="Comma 3 4 2 6 2 3 3 2" xfId="17569" xr:uid="{4311A45A-AFB7-493C-9BB1-C55F35DF4FF6}"/>
    <cellStyle name="Comma 3 4 2 6 2 3 3 2 2" xfId="46976" xr:uid="{A9D4C5B1-F2ED-441E-9FB7-457FD2601968}"/>
    <cellStyle name="Comma 3 4 2 6 2 3 3 2 3" xfId="28073" xr:uid="{A704A21C-B63F-4B9A-811D-B5761EE335DB}"/>
    <cellStyle name="Comma 3 4 2 6 2 3 3 3" xfId="33586" xr:uid="{D26EDB73-26BC-4C31-AE70-9356E5C1D4E1}"/>
    <cellStyle name="Comma 3 4 2 6 2 3 3 4" xfId="22821" xr:uid="{C4801595-11D4-456A-8F39-E82F00961180}"/>
    <cellStyle name="Comma 3 4 2 6 2 3 4" xfId="3386" xr:uid="{EEBBE066-2E36-4C53-9BED-0A2ED7299A6F}"/>
    <cellStyle name="Comma 3 4 2 6 2 3 4 2" xfId="49602" xr:uid="{65C3F9B3-3270-430C-A0FB-6705305556C8}"/>
    <cellStyle name="Comma 3 4 2 6 2 3 4 3" xfId="36212" xr:uid="{3F1C1ACC-82DF-4A37-9FF7-360CE6D9C7C9}"/>
    <cellStyle name="Comma 3 4 2 6 2 3 4 4" xfId="25447" xr:uid="{19B69544-4238-4881-8757-5D79B84E5133}"/>
    <cellStyle name="Comma 3 4 2 6 2 3 5" xfId="8637" xr:uid="{84D28046-A6B2-4700-A90A-B5ACDFCF7633}"/>
    <cellStyle name="Comma 3 4 2 6 2 3 5 2" xfId="52228" xr:uid="{06A77BEA-89D2-4B0D-800E-BE0E49DC6134}"/>
    <cellStyle name="Comma 3 4 2 6 2 3 5 3" xfId="38838" xr:uid="{4B1C073A-BE29-437D-B8FE-2E5814D71E41}"/>
    <cellStyle name="Comma 3 4 2 6 2 3 6" xfId="11263" xr:uid="{3CD99DF8-9A4E-4723-843B-6A7412991901}"/>
    <cellStyle name="Comma 3 4 2 6 2 3 6 2" xfId="54853" xr:uid="{30D2C651-37B2-4E4A-8E7A-C0A12942CD50}"/>
    <cellStyle name="Comma 3 4 2 6 2 3 6 3" xfId="41463" xr:uid="{EDD4B87B-4E8B-4016-BA3E-EB343DFDA516}"/>
    <cellStyle name="Comma 3 4 2 6 2 3 7" xfId="14416" xr:uid="{F06523AF-A0FC-41EB-A6EB-5A4FA65E3DEF}"/>
    <cellStyle name="Comma 3 4 2 6 2 3 7 2" xfId="44089" xr:uid="{91FD0CAC-35EC-4EA0-B116-71A1CF30A956}"/>
    <cellStyle name="Comma 3 4 2 6 2 3 8" xfId="57479" xr:uid="{6519D067-F4C6-4AF3-8BE7-3D32E7773820}"/>
    <cellStyle name="Comma 3 4 2 6 2 3 9" xfId="60106" xr:uid="{D7CCD9CE-0788-4BEA-BD40-D986CECAD412}"/>
    <cellStyle name="Comma 3 4 2 6 2 4" xfId="1018" xr:uid="{00000000-0005-0000-0000-000041020000}"/>
    <cellStyle name="Comma 3 4 2 6 2 4 10" xfId="30959" xr:uid="{61A138CD-D702-4708-A5F4-1CC41FD62D3B}"/>
    <cellStyle name="Comma 3 4 2 6 2 4 11" xfId="20455" xr:uid="{25E33830-DB5A-4525-8FBB-D576F42DA82F}"/>
    <cellStyle name="Comma 3 4 2 6 2 4 2" xfId="2341" xr:uid="{A19C53B1-A118-40E6-8CB9-BDC8F3E5A5ED}"/>
    <cellStyle name="Comma 3 4 2 6 2 4 2 10" xfId="21777" xr:uid="{7885BDB7-54CF-4C5C-9BB5-45036D83BC9F}"/>
    <cellStyle name="Comma 3 4 2 6 2 4 2 2" xfId="7593" xr:uid="{0B1F004B-D6F9-4967-9839-6B06CB40E579}"/>
    <cellStyle name="Comma 3 4 2 6 2 4 2 2 2" xfId="19151" xr:uid="{D8E1C5FB-E9AC-493E-AE01-6BFB3DC36E65}"/>
    <cellStyle name="Comma 3 4 2 6 2 4 2 2 2 2" xfId="48558" xr:uid="{260B7743-AC4E-454D-9582-A33C30AE559B}"/>
    <cellStyle name="Comma 3 4 2 6 2 4 2 2 2 3" xfId="29655" xr:uid="{C763440A-767E-43A1-9997-AE76CF991781}"/>
    <cellStyle name="Comma 3 4 2 6 2 4 2 2 3" xfId="35168" xr:uid="{602065FA-979E-40F8-BFB5-D9329B0FCDCA}"/>
    <cellStyle name="Comma 3 4 2 6 2 4 2 2 4" xfId="24403" xr:uid="{8CCEA5EC-D9AE-479D-AE9F-E8E56F39AB94}"/>
    <cellStyle name="Comma 3 4 2 6 2 4 2 3" xfId="4968" xr:uid="{64722088-1BA4-4E6E-9C10-3A677FE5AF0C}"/>
    <cellStyle name="Comma 3 4 2 6 2 4 2 3 2" xfId="51184" xr:uid="{B366D0C9-AFDC-4929-B026-C01369C682A4}"/>
    <cellStyle name="Comma 3 4 2 6 2 4 2 3 3" xfId="37794" xr:uid="{47477FAB-4E4C-465D-9769-4A1E3FEF920C}"/>
    <cellStyle name="Comma 3 4 2 6 2 4 2 3 4" xfId="27029" xr:uid="{9AA50F63-45F9-4EF1-8EF2-E5B038AC54E9}"/>
    <cellStyle name="Comma 3 4 2 6 2 4 2 4" xfId="10219" xr:uid="{AAAE837B-5E49-40F5-9E92-7D5F69F81B20}"/>
    <cellStyle name="Comma 3 4 2 6 2 4 2 4 2" xfId="53810" xr:uid="{B03AC7C0-B15A-47C0-BFC9-AC625FC78101}"/>
    <cellStyle name="Comma 3 4 2 6 2 4 2 4 3" xfId="40420" xr:uid="{87CDC0C0-D235-4188-95AD-5A8081321051}"/>
    <cellStyle name="Comma 3 4 2 6 2 4 2 5" xfId="12845" xr:uid="{CB1812BF-04E8-4B14-A477-0EFA52DBB6E7}"/>
    <cellStyle name="Comma 3 4 2 6 2 4 2 5 2" xfId="56435" xr:uid="{3673C270-D627-4E99-901F-075C8624956A}"/>
    <cellStyle name="Comma 3 4 2 6 2 4 2 5 3" xfId="43045" xr:uid="{D4FBD97E-FFE4-46B3-8E8D-9BE03466C90D}"/>
    <cellStyle name="Comma 3 4 2 6 2 4 2 6" xfId="15998" xr:uid="{AC3736CE-DBA2-48C4-B983-EA155FB4CCB6}"/>
    <cellStyle name="Comma 3 4 2 6 2 4 2 6 2" xfId="45671" xr:uid="{4A8DE63D-DE82-4852-93E8-9DDE48C06999}"/>
    <cellStyle name="Comma 3 4 2 6 2 4 2 7" xfId="59061" xr:uid="{EAB3D38C-E9F5-4A41-8FAE-83180475F0E8}"/>
    <cellStyle name="Comma 3 4 2 6 2 4 2 8" xfId="61688" xr:uid="{CEC8F749-8282-42EF-B6C7-FF0245753713}"/>
    <cellStyle name="Comma 3 4 2 6 2 4 2 9" xfId="32281" xr:uid="{198605F4-A33D-4964-B86E-D64D3E663546}"/>
    <cellStyle name="Comma 3 4 2 6 2 4 3" xfId="6271" xr:uid="{65285AC0-B5AC-4CD7-B549-F98358CA54B9}"/>
    <cellStyle name="Comma 3 4 2 6 2 4 3 2" xfId="17829" xr:uid="{C5FF09D2-B473-4B57-9919-869B63B02634}"/>
    <cellStyle name="Comma 3 4 2 6 2 4 3 2 2" xfId="47236" xr:uid="{6AB21AAE-9D09-4BED-9DE5-690783E45B3C}"/>
    <cellStyle name="Comma 3 4 2 6 2 4 3 2 3" xfId="28333" xr:uid="{C96436E4-67B9-4211-9CA2-8C21F902C250}"/>
    <cellStyle name="Comma 3 4 2 6 2 4 3 3" xfId="33846" xr:uid="{01B4E5CC-5B91-4D41-9A88-BE20C2187D8E}"/>
    <cellStyle name="Comma 3 4 2 6 2 4 3 4" xfId="23081" xr:uid="{6944BDDE-3B7E-4E16-ADF5-AF4BDB62E75A}"/>
    <cellStyle name="Comma 3 4 2 6 2 4 4" xfId="3646" xr:uid="{4345DD7A-7A88-4AA3-8AF9-69FE54D978A0}"/>
    <cellStyle name="Comma 3 4 2 6 2 4 4 2" xfId="49862" xr:uid="{B6AA3BCA-1AEA-42EF-B453-775AB4831736}"/>
    <cellStyle name="Comma 3 4 2 6 2 4 4 3" xfId="36472" xr:uid="{0AF2D1B6-3501-4533-B7CB-C6CCF354479C}"/>
    <cellStyle name="Comma 3 4 2 6 2 4 4 4" xfId="25707" xr:uid="{F692F62B-EF15-457D-BB2B-2656FB02A171}"/>
    <cellStyle name="Comma 3 4 2 6 2 4 5" xfId="8897" xr:uid="{B7B67C56-5B4A-4185-A90C-1CB78D5C04D6}"/>
    <cellStyle name="Comma 3 4 2 6 2 4 5 2" xfId="52488" xr:uid="{F173F008-7104-41EA-AF93-C1706B6EEBD9}"/>
    <cellStyle name="Comma 3 4 2 6 2 4 5 3" xfId="39098" xr:uid="{D43E0986-ABF3-41E6-AABA-3BA41EAF3010}"/>
    <cellStyle name="Comma 3 4 2 6 2 4 6" xfId="11523" xr:uid="{1E14FCAC-1B68-49EC-8C82-496F0257DB64}"/>
    <cellStyle name="Comma 3 4 2 6 2 4 6 2" xfId="55113" xr:uid="{26AC7D21-ED3D-4E24-95EB-E1623BCBAF73}"/>
    <cellStyle name="Comma 3 4 2 6 2 4 6 3" xfId="41723" xr:uid="{7A85CFA0-DBA4-41DF-AA60-1A606E8C1C61}"/>
    <cellStyle name="Comma 3 4 2 6 2 4 7" xfId="14676" xr:uid="{746574F5-975F-4FF0-AE5A-9A8DD4565991}"/>
    <cellStyle name="Comma 3 4 2 6 2 4 7 2" xfId="44349" xr:uid="{80DCF392-4F96-40A3-8279-BE8C97CD836D}"/>
    <cellStyle name="Comma 3 4 2 6 2 4 8" xfId="57739" xr:uid="{FC2834C1-FEB1-4213-8524-75ED1B1C0736}"/>
    <cellStyle name="Comma 3 4 2 6 2 4 9" xfId="60366" xr:uid="{1DB36F23-21AF-426A-B50A-9BF264824ACF}"/>
    <cellStyle name="Comma 3 4 2 6 2 5" xfId="1298" xr:uid="{96B4617A-238D-4F26-96A5-CC5CFF71D4F2}"/>
    <cellStyle name="Comma 3 4 2 6 2 5 10" xfId="20735" xr:uid="{B81B1452-4889-4A41-B714-CA6801EDD020}"/>
    <cellStyle name="Comma 3 4 2 6 2 5 2" xfId="6551" xr:uid="{5FB62CE8-EDF6-4AD5-80D6-AC05F78E9E59}"/>
    <cellStyle name="Comma 3 4 2 6 2 5 2 2" xfId="18109" xr:uid="{6963B731-4EC4-4C8D-AF7E-A6C19C45FCEB}"/>
    <cellStyle name="Comma 3 4 2 6 2 5 2 2 2" xfId="47516" xr:uid="{444B4599-AA62-4D53-9FC0-3F2072A93B55}"/>
    <cellStyle name="Comma 3 4 2 6 2 5 2 2 3" xfId="28613" xr:uid="{987D6307-FF1E-4DDC-BAD6-55BBEF3E3424}"/>
    <cellStyle name="Comma 3 4 2 6 2 5 2 3" xfId="34126" xr:uid="{1589BE2B-F866-4AE8-932B-50207762FD43}"/>
    <cellStyle name="Comma 3 4 2 6 2 5 2 4" xfId="23361" xr:uid="{8C8A1B6D-8BF0-476F-BA7A-35BDFBEF664B}"/>
    <cellStyle name="Comma 3 4 2 6 2 5 3" xfId="3926" xr:uid="{FBFFF844-C3E3-4F23-B332-3F3F7719E740}"/>
    <cellStyle name="Comma 3 4 2 6 2 5 3 2" xfId="50142" xr:uid="{FB306AAD-9329-4B82-9D39-DAC0D06C08CA}"/>
    <cellStyle name="Comma 3 4 2 6 2 5 3 3" xfId="36752" xr:uid="{BC577204-035B-43B9-A17B-F3E92D272928}"/>
    <cellStyle name="Comma 3 4 2 6 2 5 3 4" xfId="25987" xr:uid="{1A341D62-F550-4DDC-B13A-2A2D1D02DCCD}"/>
    <cellStyle name="Comma 3 4 2 6 2 5 4" xfId="9177" xr:uid="{906FF785-695B-4F58-96D4-2CA323AE090A}"/>
    <cellStyle name="Comma 3 4 2 6 2 5 4 2" xfId="52768" xr:uid="{E85A5E84-4D50-489A-A0E6-B6019549C384}"/>
    <cellStyle name="Comma 3 4 2 6 2 5 4 3" xfId="39378" xr:uid="{BD71ADC4-01FC-4046-B503-A594F2EBD445}"/>
    <cellStyle name="Comma 3 4 2 6 2 5 5" xfId="11803" xr:uid="{6E8D26E4-E6CA-48C6-AC2E-F45EDF553BA1}"/>
    <cellStyle name="Comma 3 4 2 6 2 5 5 2" xfId="55393" xr:uid="{8B11D48A-AA65-4C93-A195-A2095EE8533A}"/>
    <cellStyle name="Comma 3 4 2 6 2 5 5 3" xfId="42003" xr:uid="{C39AFF5D-4D56-4D9B-B6D2-0C3F41DCA1BE}"/>
    <cellStyle name="Comma 3 4 2 6 2 5 6" xfId="14956" xr:uid="{0473DCE5-A9C2-4EE4-9181-F73459D6DE8B}"/>
    <cellStyle name="Comma 3 4 2 6 2 5 6 2" xfId="44629" xr:uid="{B3E22D65-65AC-43C5-8614-E5F7D7172C44}"/>
    <cellStyle name="Comma 3 4 2 6 2 5 7" xfId="58019" xr:uid="{1DFD14C2-456A-4BEB-8D06-50C10559E564}"/>
    <cellStyle name="Comma 3 4 2 6 2 5 8" xfId="60646" xr:uid="{7C22E78D-2DD2-49EE-82B9-C0DEE72FBA79}"/>
    <cellStyle name="Comma 3 4 2 6 2 5 9" xfId="31239" xr:uid="{70294CB8-E4D9-4CAD-B839-3FBA57901145}"/>
    <cellStyle name="Comma 3 4 2 6 2 6" xfId="1561" xr:uid="{E04CED6F-00AB-44A5-8278-C9AF3E43240D}"/>
    <cellStyle name="Comma 3 4 2 6 2 6 10" xfId="20997" xr:uid="{E875BC75-7365-4988-999C-AEF93371FE8C}"/>
    <cellStyle name="Comma 3 4 2 6 2 6 2" xfId="6813" xr:uid="{6B3DFF11-C52B-4056-A805-25BF6350033A}"/>
    <cellStyle name="Comma 3 4 2 6 2 6 2 2" xfId="18371" xr:uid="{4013C50A-6DCC-496B-AFFE-53EEDB7F496D}"/>
    <cellStyle name="Comma 3 4 2 6 2 6 2 2 2" xfId="47778" xr:uid="{5269254A-D226-454F-B3CD-A70305D0CC73}"/>
    <cellStyle name="Comma 3 4 2 6 2 6 2 2 3" xfId="28875" xr:uid="{32308212-FB32-4B02-B852-8FA96B4BF700}"/>
    <cellStyle name="Comma 3 4 2 6 2 6 2 3" xfId="34388" xr:uid="{83BBC295-9D31-402C-9873-3E9E969E00B3}"/>
    <cellStyle name="Comma 3 4 2 6 2 6 2 4" xfId="23623" xr:uid="{56580E74-730D-4202-BBC1-2555E72FBFA3}"/>
    <cellStyle name="Comma 3 4 2 6 2 6 3" xfId="4188" xr:uid="{150EB4C2-9BF5-479A-82E9-115052BD3142}"/>
    <cellStyle name="Comma 3 4 2 6 2 6 3 2" xfId="50404" xr:uid="{62865B41-AB49-40E2-A203-1D8423F774FE}"/>
    <cellStyle name="Comma 3 4 2 6 2 6 3 3" xfId="37014" xr:uid="{C28652A8-750A-4276-AF66-C43A59CC3608}"/>
    <cellStyle name="Comma 3 4 2 6 2 6 3 4" xfId="26249" xr:uid="{16BCB757-C19A-45ED-A1F4-C589C9D26367}"/>
    <cellStyle name="Comma 3 4 2 6 2 6 4" xfId="9439" xr:uid="{8A9AEAF8-A4B3-41E5-85DF-786611B85252}"/>
    <cellStyle name="Comma 3 4 2 6 2 6 4 2" xfId="53030" xr:uid="{6AC750A6-1BC1-4CEB-B313-0F164B625B98}"/>
    <cellStyle name="Comma 3 4 2 6 2 6 4 3" xfId="39640" xr:uid="{7D7B1D3D-0BB5-4D15-86E4-812C29DF978A}"/>
    <cellStyle name="Comma 3 4 2 6 2 6 5" xfId="12065" xr:uid="{3183851E-ECE8-4202-A59D-9E3587F6EBAF}"/>
    <cellStyle name="Comma 3 4 2 6 2 6 5 2" xfId="55655" xr:uid="{E845E62A-C2CE-493F-98DB-E00251A67657}"/>
    <cellStyle name="Comma 3 4 2 6 2 6 5 3" xfId="42265" xr:uid="{83D0F81D-4B73-4352-B0A3-E1D54BB681FE}"/>
    <cellStyle name="Comma 3 4 2 6 2 6 6" xfId="15218" xr:uid="{247C13E0-F78A-42CF-840B-4362579F3C16}"/>
    <cellStyle name="Comma 3 4 2 6 2 6 6 2" xfId="44891" xr:uid="{F8BF53D7-29C1-4E38-B5A8-3BD01D91DF59}"/>
    <cellStyle name="Comma 3 4 2 6 2 6 7" xfId="58281" xr:uid="{688CA32F-6226-414C-812C-6E94E5DC71B2}"/>
    <cellStyle name="Comma 3 4 2 6 2 6 8" xfId="60908" xr:uid="{18E78DCB-365E-47CE-9846-A73C2EB0C595}"/>
    <cellStyle name="Comma 3 4 2 6 2 6 9" xfId="31501" xr:uid="{82CADF53-3F62-480C-A211-29930FC1EC26}"/>
    <cellStyle name="Comma 3 4 2 6 2 7" xfId="2604" xr:uid="{4650006D-FFB1-4D40-A63A-D12C15B4C902}"/>
    <cellStyle name="Comma 3 4 2 6 2 7 10" xfId="22039" xr:uid="{97192D5E-47D6-4D86-B0AA-EB2CF469C1B3}"/>
    <cellStyle name="Comma 3 4 2 6 2 7 2" xfId="7855" xr:uid="{4B6115B4-9179-4A58-9A07-1D5E9C8D751C}"/>
    <cellStyle name="Comma 3 4 2 6 2 7 2 2" xfId="19413" xr:uid="{C64685E9-B183-4752-A3D3-5FCADF240F49}"/>
    <cellStyle name="Comma 3 4 2 6 2 7 2 2 2" xfId="48820" xr:uid="{5AFDE215-9A88-409C-ABDC-10E3CF82A0A8}"/>
    <cellStyle name="Comma 3 4 2 6 2 7 2 2 3" xfId="29917" xr:uid="{9ECDE39B-66FC-4E3F-B1D9-95279DC1E808}"/>
    <cellStyle name="Comma 3 4 2 6 2 7 2 3" xfId="35430" xr:uid="{56FD1C79-6F87-495B-A2EE-140E8C73A387}"/>
    <cellStyle name="Comma 3 4 2 6 2 7 2 4" xfId="24665" xr:uid="{042CF39F-D894-4BAF-A162-CD8C45697330}"/>
    <cellStyle name="Comma 3 4 2 6 2 7 3" xfId="5230" xr:uid="{A884E4A5-E8AE-463A-AE21-F1B4228A8202}"/>
    <cellStyle name="Comma 3 4 2 6 2 7 3 2" xfId="51446" xr:uid="{7919450C-AD62-4282-B942-ECC4FD09CFAC}"/>
    <cellStyle name="Comma 3 4 2 6 2 7 3 3" xfId="38056" xr:uid="{D6DA70B5-7F0B-46EB-AD3D-8F1C3F95C6F5}"/>
    <cellStyle name="Comma 3 4 2 6 2 7 3 4" xfId="27291" xr:uid="{E06F03E7-9ABD-4835-8E43-E48356456F47}"/>
    <cellStyle name="Comma 3 4 2 6 2 7 4" xfId="10481" xr:uid="{44AB7467-2CC4-41DE-89C5-7E630AC78BC8}"/>
    <cellStyle name="Comma 3 4 2 6 2 7 4 2" xfId="54072" xr:uid="{1BAE515D-8FDC-4C3C-9B17-4390D65B5D7F}"/>
    <cellStyle name="Comma 3 4 2 6 2 7 4 3" xfId="40682" xr:uid="{EF66FF28-1049-40D6-94E6-369618E8B3A6}"/>
    <cellStyle name="Comma 3 4 2 6 2 7 5" xfId="13107" xr:uid="{58C3B323-757E-4C83-8CE8-9C47E2395622}"/>
    <cellStyle name="Comma 3 4 2 6 2 7 5 2" xfId="56697" xr:uid="{9E4C5B63-B91F-46A1-963A-D20AA65FBFE4}"/>
    <cellStyle name="Comma 3 4 2 6 2 7 5 3" xfId="43307" xr:uid="{ED6DAD99-318F-4E13-BA2D-D760251CC4EC}"/>
    <cellStyle name="Comma 3 4 2 6 2 7 6" xfId="16260" xr:uid="{9886E915-4B65-460A-83FA-61598D006C74}"/>
    <cellStyle name="Comma 3 4 2 6 2 7 6 2" xfId="45933" xr:uid="{EA7AC915-A8B1-4329-989E-C7D354FBA0F2}"/>
    <cellStyle name="Comma 3 4 2 6 2 7 7" xfId="59323" xr:uid="{558C4452-9699-49A0-9D1B-9628D2E5706D}"/>
    <cellStyle name="Comma 3 4 2 6 2 7 8" xfId="61950" xr:uid="{55BF33D5-B58F-4F12-8337-6D103BD86AB5}"/>
    <cellStyle name="Comma 3 4 2 6 2 7 9" xfId="32543" xr:uid="{CAAE2789-CF7D-469B-A82A-43E250F8FC7E}"/>
    <cellStyle name="Comma 3 4 2 6 2 8" xfId="5491" xr:uid="{E37BF92F-BE18-4DD6-9F49-C443112D0E47}"/>
    <cellStyle name="Comma 3 4 2 6 2 8 2" xfId="17049" xr:uid="{C7C33B51-DB15-4F31-B146-0F2F9ABCD8D5}"/>
    <cellStyle name="Comma 3 4 2 6 2 8 2 2" xfId="46195" xr:uid="{E6019054-574B-4C21-803B-4A9549340F15}"/>
    <cellStyle name="Comma 3 4 2 6 2 8 2 3" xfId="27553" xr:uid="{311A22AA-1A09-4B97-B805-0CD1F2DE0CC2}"/>
    <cellStyle name="Comma 3 4 2 6 2 8 3" xfId="13896" xr:uid="{EBF3702B-3B0C-46D6-9B11-BD5CE063D497}"/>
    <cellStyle name="Comma 3 4 2 6 2 8 3 2" xfId="32805" xr:uid="{31C11C2A-E966-4C8D-A0F5-191E77B99D34}"/>
    <cellStyle name="Comma 3 4 2 6 2 8 4" xfId="22301" xr:uid="{A1054414-8029-4F55-B54C-8D7D93381BB9}"/>
    <cellStyle name="Comma 3 4 2 6 2 9" xfId="2866" xr:uid="{2EF09B8A-6359-493B-A903-A450F483D38B}"/>
    <cellStyle name="Comma 3 4 2 6 2 9 2" xfId="16521" xr:uid="{129BA496-F348-4FB4-9B8A-D6A46E575E68}"/>
    <cellStyle name="Comma 3 4 2 6 2 9 2 2" xfId="46456" xr:uid="{731F3BA2-D75B-4DD7-AEE6-60E8029295DC}"/>
    <cellStyle name="Comma 3 4 2 6 2 9 3" xfId="33066" xr:uid="{7129A95F-D549-4EDA-863B-C3F82E1D2140}"/>
    <cellStyle name="Comma 3 4 2 6 2 9 4" xfId="24927" xr:uid="{D1DBE70A-BBA0-424F-BA25-C3C697339517}"/>
    <cellStyle name="Comma 3 4 2 6 3" xfId="360" xr:uid="{00000000-0005-0000-0000-000042020000}"/>
    <cellStyle name="Comma 3 4 2 6 3 10" xfId="30301" xr:uid="{76BD4F66-2ADB-4FB4-A29B-D9794EB5F37A}"/>
    <cellStyle name="Comma 3 4 2 6 3 11" xfId="19797" xr:uid="{EEEEAE70-D301-41D3-9EB5-566DEFB99C70}"/>
    <cellStyle name="Comma 3 4 2 6 3 2" xfId="1683" xr:uid="{EA9218CF-5801-4404-A0D8-8BB600B1591B}"/>
    <cellStyle name="Comma 3 4 2 6 3 2 10" xfId="21119" xr:uid="{06732034-B955-4255-9FAA-413722AFF9E4}"/>
    <cellStyle name="Comma 3 4 2 6 3 2 2" xfId="6935" xr:uid="{05E9875E-20CF-434A-AB1B-73EA750B4364}"/>
    <cellStyle name="Comma 3 4 2 6 3 2 2 2" xfId="18493" xr:uid="{E247310F-6D94-473F-8F00-AD5F5459A86A}"/>
    <cellStyle name="Comma 3 4 2 6 3 2 2 2 2" xfId="47900" xr:uid="{58FED09E-93FE-4725-B44E-F72E801771BA}"/>
    <cellStyle name="Comma 3 4 2 6 3 2 2 2 3" xfId="28997" xr:uid="{DE05D684-84C0-498D-A43D-CA2BA4DB2F3A}"/>
    <cellStyle name="Comma 3 4 2 6 3 2 2 3" xfId="34510" xr:uid="{5856B0C6-7022-432C-9BB6-B1E65BF2FB92}"/>
    <cellStyle name="Comma 3 4 2 6 3 2 2 4" xfId="23745" xr:uid="{C5662710-8A65-480B-923D-6A333499BE79}"/>
    <cellStyle name="Comma 3 4 2 6 3 2 3" xfId="4310" xr:uid="{5A90AFE6-7774-4973-9BDF-97028CE33520}"/>
    <cellStyle name="Comma 3 4 2 6 3 2 3 2" xfId="50526" xr:uid="{60A3EF1C-3FAD-4B5C-B317-62DAC551B718}"/>
    <cellStyle name="Comma 3 4 2 6 3 2 3 3" xfId="37136" xr:uid="{E810C273-CA63-4A24-88A5-203C8FFBF29A}"/>
    <cellStyle name="Comma 3 4 2 6 3 2 3 4" xfId="26371" xr:uid="{394AA84D-BA08-4335-81AD-347E01C0522F}"/>
    <cellStyle name="Comma 3 4 2 6 3 2 4" xfId="9561" xr:uid="{3BF1B5D6-C792-41A2-BD82-639809D1B85E}"/>
    <cellStyle name="Comma 3 4 2 6 3 2 4 2" xfId="53152" xr:uid="{2ABE5D00-A816-4F06-A065-E512A30FC2FF}"/>
    <cellStyle name="Comma 3 4 2 6 3 2 4 3" xfId="39762" xr:uid="{459E7AC2-76FC-44B4-A780-2C666B5704ED}"/>
    <cellStyle name="Comma 3 4 2 6 3 2 5" xfId="12187" xr:uid="{4F4F9DFD-1E6C-4095-A546-25676E1D72CE}"/>
    <cellStyle name="Comma 3 4 2 6 3 2 5 2" xfId="55777" xr:uid="{B52B8954-2249-4C50-A062-7B44E5CB6BD8}"/>
    <cellStyle name="Comma 3 4 2 6 3 2 5 3" xfId="42387" xr:uid="{961815CB-314A-4EEB-BA24-95DA8E0595A4}"/>
    <cellStyle name="Comma 3 4 2 6 3 2 6" xfId="15340" xr:uid="{52F2D6DB-7DE0-44D5-A608-919AF7521E07}"/>
    <cellStyle name="Comma 3 4 2 6 3 2 6 2" xfId="45013" xr:uid="{FF1F6033-492C-48C4-8B3A-E28C661D32C4}"/>
    <cellStyle name="Comma 3 4 2 6 3 2 7" xfId="58403" xr:uid="{829D207D-E717-4259-9037-F81AE4D8047F}"/>
    <cellStyle name="Comma 3 4 2 6 3 2 8" xfId="61030" xr:uid="{FC073C85-8F77-483F-9B64-52E347C11AB1}"/>
    <cellStyle name="Comma 3 4 2 6 3 2 9" xfId="31623" xr:uid="{1569037F-B637-4DB9-ADD9-72C0E82A92ED}"/>
    <cellStyle name="Comma 3 4 2 6 3 3" xfId="5613" xr:uid="{2F468E01-B282-419B-B2DF-ABCCB9E09D17}"/>
    <cellStyle name="Comma 3 4 2 6 3 3 2" xfId="17171" xr:uid="{F33834B2-963F-4B0B-A111-AAC12C1F068C}"/>
    <cellStyle name="Comma 3 4 2 6 3 3 2 2" xfId="46578" xr:uid="{149F6B51-9BAB-407C-80F6-C65866E29CBA}"/>
    <cellStyle name="Comma 3 4 2 6 3 3 2 3" xfId="27675" xr:uid="{07A0E5C5-221B-4917-BF50-E440F6854081}"/>
    <cellStyle name="Comma 3 4 2 6 3 3 3" xfId="14018" xr:uid="{CAD3B916-D346-4325-BA83-02262A54F2A9}"/>
    <cellStyle name="Comma 3 4 2 6 3 3 3 2" xfId="33188" xr:uid="{3692DA90-E184-430B-84A6-8371AA934E8C}"/>
    <cellStyle name="Comma 3 4 2 6 3 3 4" xfId="22423" xr:uid="{E30203A9-5DAA-4E32-B64D-945FAA0A8963}"/>
    <cellStyle name="Comma 3 4 2 6 3 4" xfId="2988" xr:uid="{545F51EA-179B-4166-BC4A-5198EB6D16AE}"/>
    <cellStyle name="Comma 3 4 2 6 3 4 2" xfId="16643" xr:uid="{5B17F986-333E-41FD-B77E-4D96296142B1}"/>
    <cellStyle name="Comma 3 4 2 6 3 4 2 2" xfId="49204" xr:uid="{BF2D8E2B-3A7A-43C1-A6AA-E152E68FEFCD}"/>
    <cellStyle name="Comma 3 4 2 6 3 4 3" xfId="35814" xr:uid="{A25782ED-5643-42BD-82B0-F230AC24CB10}"/>
    <cellStyle name="Comma 3 4 2 6 3 4 4" xfId="25049" xr:uid="{3030027E-92DE-4629-9061-D55CDAAB7EBD}"/>
    <cellStyle name="Comma 3 4 2 6 3 5" xfId="8239" xr:uid="{726783A9-7166-4114-9181-9A06BEFA4B40}"/>
    <cellStyle name="Comma 3 4 2 6 3 5 2" xfId="51830" xr:uid="{951917FB-CB83-404C-B9A0-3059124AC920}"/>
    <cellStyle name="Comma 3 4 2 6 3 5 3" xfId="38440" xr:uid="{ADD0B40D-0590-4FB2-80A6-D98B09F24394}"/>
    <cellStyle name="Comma 3 4 2 6 3 6" xfId="10865" xr:uid="{ADF62306-C2BE-40D5-BF9A-1F40CD0DFC36}"/>
    <cellStyle name="Comma 3 4 2 6 3 6 2" xfId="54455" xr:uid="{83C9DE34-4C0E-49B1-9868-9C9E8E58354E}"/>
    <cellStyle name="Comma 3 4 2 6 3 6 3" xfId="41065" xr:uid="{3A0CF0BD-C241-4B3C-943A-06747BE3D0E3}"/>
    <cellStyle name="Comma 3 4 2 6 3 7" xfId="13490" xr:uid="{33521A86-7134-4B7A-8F1E-30801CC5C13A}"/>
    <cellStyle name="Comma 3 4 2 6 3 7 2" xfId="43691" xr:uid="{13D31F37-2FD4-4C0A-9BB1-F88C25F57A7B}"/>
    <cellStyle name="Comma 3 4 2 6 3 8" xfId="57081" xr:uid="{F659D35E-DEE0-4AF1-BE8C-8C2D8522A1E1}"/>
    <cellStyle name="Comma 3 4 2 6 3 9" xfId="59708" xr:uid="{BFBE06D9-160B-49BE-8EFE-06BE196F9F5C}"/>
    <cellStyle name="Comma 3 4 2 6 4" xfId="620" xr:uid="{00000000-0005-0000-0000-000043020000}"/>
    <cellStyle name="Comma 3 4 2 6 4 10" xfId="30561" xr:uid="{D9C2BFBC-3A72-41CC-9F3D-8217215459CA}"/>
    <cellStyle name="Comma 3 4 2 6 4 11" xfId="20057" xr:uid="{92C3E5DB-99ED-477C-A4C4-D03456BEA306}"/>
    <cellStyle name="Comma 3 4 2 6 4 2" xfId="1943" xr:uid="{1701E9D9-8A31-4257-B241-6E37C8856107}"/>
    <cellStyle name="Comma 3 4 2 6 4 2 10" xfId="21379" xr:uid="{41EED9D9-6CCC-43FB-ABCB-3E459714029F}"/>
    <cellStyle name="Comma 3 4 2 6 4 2 2" xfId="7195" xr:uid="{7322CE06-64B5-4B13-831C-6D5CEAC7DFEF}"/>
    <cellStyle name="Comma 3 4 2 6 4 2 2 2" xfId="18753" xr:uid="{7A1840F4-2E7F-4C38-ACCC-64E7CBECD8BA}"/>
    <cellStyle name="Comma 3 4 2 6 4 2 2 2 2" xfId="48160" xr:uid="{2CC19B88-A6BF-44E2-9545-830EBC8C8FBB}"/>
    <cellStyle name="Comma 3 4 2 6 4 2 2 2 3" xfId="29257" xr:uid="{E5A71521-40A3-4B47-A432-AA79EAD24335}"/>
    <cellStyle name="Comma 3 4 2 6 4 2 2 3" xfId="34770" xr:uid="{BF0D478D-5041-478E-B985-715B985D5529}"/>
    <cellStyle name="Comma 3 4 2 6 4 2 2 4" xfId="24005" xr:uid="{746902CD-1B76-4987-977D-3301EF7510F6}"/>
    <cellStyle name="Comma 3 4 2 6 4 2 3" xfId="4570" xr:uid="{5E616B82-4A84-4514-BDBF-C61AA5940530}"/>
    <cellStyle name="Comma 3 4 2 6 4 2 3 2" xfId="50786" xr:uid="{E42A3927-8192-496F-B163-5F5F477443FE}"/>
    <cellStyle name="Comma 3 4 2 6 4 2 3 3" xfId="37396" xr:uid="{6D3C0101-ED0A-4F26-A4F5-8B92C5782A3B}"/>
    <cellStyle name="Comma 3 4 2 6 4 2 3 4" xfId="26631" xr:uid="{729C11E5-AA04-4B8D-A998-F365B441BCB4}"/>
    <cellStyle name="Comma 3 4 2 6 4 2 4" xfId="9821" xr:uid="{BBACE0BD-7BDC-43D7-B92A-53DDF473D622}"/>
    <cellStyle name="Comma 3 4 2 6 4 2 4 2" xfId="53412" xr:uid="{5E919555-23C7-40BF-B7E0-D42C41D07407}"/>
    <cellStyle name="Comma 3 4 2 6 4 2 4 3" xfId="40022" xr:uid="{02516F86-C9E3-4203-8429-9F52143F54F4}"/>
    <cellStyle name="Comma 3 4 2 6 4 2 5" xfId="12447" xr:uid="{C8537633-81BD-4D49-8353-7B2FD5445AE4}"/>
    <cellStyle name="Comma 3 4 2 6 4 2 5 2" xfId="56037" xr:uid="{198C8524-61CA-420D-B699-A184427A86D3}"/>
    <cellStyle name="Comma 3 4 2 6 4 2 5 3" xfId="42647" xr:uid="{9A293F8C-2AB1-478E-BD54-28847876AB6C}"/>
    <cellStyle name="Comma 3 4 2 6 4 2 6" xfId="15600" xr:uid="{BDE2949C-F691-4D2E-9174-2B5DC2D96F6B}"/>
    <cellStyle name="Comma 3 4 2 6 4 2 6 2" xfId="45273" xr:uid="{A46738D7-B2EB-4FC7-9384-3B2DA05A4FCC}"/>
    <cellStyle name="Comma 3 4 2 6 4 2 7" xfId="58663" xr:uid="{F6586CB9-21E3-4B1F-B248-647B343DFA0A}"/>
    <cellStyle name="Comma 3 4 2 6 4 2 8" xfId="61290" xr:uid="{6B87396C-855C-4A69-8719-D980BAC32ABD}"/>
    <cellStyle name="Comma 3 4 2 6 4 2 9" xfId="31883" xr:uid="{70CF462C-D7BC-4500-934E-A5F18942C0D1}"/>
    <cellStyle name="Comma 3 4 2 6 4 3" xfId="5873" xr:uid="{D286A615-2391-4672-ADFA-DA1D1D3318AA}"/>
    <cellStyle name="Comma 3 4 2 6 4 3 2" xfId="17431" xr:uid="{2EBB058E-1C8B-4E3E-B551-301040ACF55F}"/>
    <cellStyle name="Comma 3 4 2 6 4 3 2 2" xfId="46838" xr:uid="{15AE471E-9805-431C-B7E8-733DF44B4978}"/>
    <cellStyle name="Comma 3 4 2 6 4 3 2 3" xfId="27935" xr:uid="{A842E4CE-9D57-469F-BFC9-FB2BA8D4D6FF}"/>
    <cellStyle name="Comma 3 4 2 6 4 3 3" xfId="33448" xr:uid="{426C10C6-87B4-4E0B-9609-16F3677E7881}"/>
    <cellStyle name="Comma 3 4 2 6 4 3 4" xfId="22683" xr:uid="{06A96758-5F24-4A07-AFA9-9D472E1B84FC}"/>
    <cellStyle name="Comma 3 4 2 6 4 4" xfId="3248" xr:uid="{1DDB0057-0763-401D-978B-51984A79CDC4}"/>
    <cellStyle name="Comma 3 4 2 6 4 4 2" xfId="49464" xr:uid="{4A5DCC4E-1771-4872-A773-E1B8CB4D0EC1}"/>
    <cellStyle name="Comma 3 4 2 6 4 4 3" xfId="36074" xr:uid="{8DDF8974-7D1A-44A0-8843-2C3645FDD376}"/>
    <cellStyle name="Comma 3 4 2 6 4 4 4" xfId="25309" xr:uid="{035884A3-D73F-4364-BC04-9C6506BC5449}"/>
    <cellStyle name="Comma 3 4 2 6 4 5" xfId="8499" xr:uid="{4B72C746-D150-4F5D-91E2-9F7B37A9010E}"/>
    <cellStyle name="Comma 3 4 2 6 4 5 2" xfId="52090" xr:uid="{4606581D-A90E-4B65-BFEB-874AD85E2049}"/>
    <cellStyle name="Comma 3 4 2 6 4 5 3" xfId="38700" xr:uid="{0AF153EB-C5BA-4FD2-BBEF-1A475C7D610A}"/>
    <cellStyle name="Comma 3 4 2 6 4 6" xfId="11125" xr:uid="{0D81609C-6BD2-41B2-BD76-A64CAA563330}"/>
    <cellStyle name="Comma 3 4 2 6 4 6 2" xfId="54715" xr:uid="{25C64497-BAC0-4840-9257-6C9841861489}"/>
    <cellStyle name="Comma 3 4 2 6 4 6 3" xfId="41325" xr:uid="{5D2B99D9-B19B-4522-BD6F-D2D50FC893A9}"/>
    <cellStyle name="Comma 3 4 2 6 4 7" xfId="14278" xr:uid="{A0BCAEB8-F4D9-48AB-A966-F86258DC4997}"/>
    <cellStyle name="Comma 3 4 2 6 4 7 2" xfId="43951" xr:uid="{98B19AF0-0CB2-4D13-8797-751B682C6C4F}"/>
    <cellStyle name="Comma 3 4 2 6 4 8" xfId="57341" xr:uid="{788B62D1-23DC-40F7-818D-6B254C978EE4}"/>
    <cellStyle name="Comma 3 4 2 6 4 9" xfId="59968" xr:uid="{E182D381-5578-453E-8AB2-72BEE325EEA1}"/>
    <cellStyle name="Comma 3 4 2 6 5" xfId="880" xr:uid="{00000000-0005-0000-0000-000044020000}"/>
    <cellStyle name="Comma 3 4 2 6 5 10" xfId="30821" xr:uid="{14121620-5B0A-49F4-9A80-E4B2A8904B42}"/>
    <cellStyle name="Comma 3 4 2 6 5 11" xfId="20317" xr:uid="{DD0605D6-3CB3-4B6E-BE21-75EEBE3723E0}"/>
    <cellStyle name="Comma 3 4 2 6 5 2" xfId="2203" xr:uid="{7AE635DE-11AC-4F25-9CF1-E5F08CF4ADE7}"/>
    <cellStyle name="Comma 3 4 2 6 5 2 10" xfId="21639" xr:uid="{587B502A-3EDF-4D7A-81A6-23E1D118D371}"/>
    <cellStyle name="Comma 3 4 2 6 5 2 2" xfId="7455" xr:uid="{E77F354D-A31D-4EA8-B08F-772EACEBA1FF}"/>
    <cellStyle name="Comma 3 4 2 6 5 2 2 2" xfId="19013" xr:uid="{3319D2AB-4461-4B9D-BE80-B276F8E48601}"/>
    <cellStyle name="Comma 3 4 2 6 5 2 2 2 2" xfId="48420" xr:uid="{475310B1-3817-4AA3-92DA-22C1912A05FC}"/>
    <cellStyle name="Comma 3 4 2 6 5 2 2 2 3" xfId="29517" xr:uid="{C8EFEC88-0E9D-4F93-B583-4BE98E9839C1}"/>
    <cellStyle name="Comma 3 4 2 6 5 2 2 3" xfId="35030" xr:uid="{36CDB4E4-EDFE-4169-8A9A-81DAD0A75061}"/>
    <cellStyle name="Comma 3 4 2 6 5 2 2 4" xfId="24265" xr:uid="{C60FDA31-D6B7-45C7-B731-C22FF184269C}"/>
    <cellStyle name="Comma 3 4 2 6 5 2 3" xfId="4830" xr:uid="{126B6B02-F5AF-4077-B4C6-0C7180C584F0}"/>
    <cellStyle name="Comma 3 4 2 6 5 2 3 2" xfId="51046" xr:uid="{F003697B-B753-4B93-9E69-F7EE5C3FFB90}"/>
    <cellStyle name="Comma 3 4 2 6 5 2 3 3" xfId="37656" xr:uid="{0FABB21D-2E66-45E3-9AA7-63DAD06C193C}"/>
    <cellStyle name="Comma 3 4 2 6 5 2 3 4" xfId="26891" xr:uid="{AB10A01E-42C0-4368-ADF5-4469F2D7C9F7}"/>
    <cellStyle name="Comma 3 4 2 6 5 2 4" xfId="10081" xr:uid="{878B9D89-32AB-47A3-934D-A0223A156B0A}"/>
    <cellStyle name="Comma 3 4 2 6 5 2 4 2" xfId="53672" xr:uid="{59C7DE98-00EE-4154-8D7C-F6E663C1A077}"/>
    <cellStyle name="Comma 3 4 2 6 5 2 4 3" xfId="40282" xr:uid="{3F9DCA77-D471-46E5-AA76-DADE957C70DC}"/>
    <cellStyle name="Comma 3 4 2 6 5 2 5" xfId="12707" xr:uid="{F48F792C-405A-402E-8F34-D270B1EC755B}"/>
    <cellStyle name="Comma 3 4 2 6 5 2 5 2" xfId="56297" xr:uid="{93D52FB0-E3C6-4E0D-9628-EF912E3AEC99}"/>
    <cellStyle name="Comma 3 4 2 6 5 2 5 3" xfId="42907" xr:uid="{E4C43323-8F0A-4EC5-9D2B-980833D94793}"/>
    <cellStyle name="Comma 3 4 2 6 5 2 6" xfId="15860" xr:uid="{D9B25A8F-FE36-469E-8B8A-AAB107DD8318}"/>
    <cellStyle name="Comma 3 4 2 6 5 2 6 2" xfId="45533" xr:uid="{90727BCB-367B-491A-9648-77093EBF4B1C}"/>
    <cellStyle name="Comma 3 4 2 6 5 2 7" xfId="58923" xr:uid="{BA10A553-E52D-4FCE-B39C-B5F86983FA8D}"/>
    <cellStyle name="Comma 3 4 2 6 5 2 8" xfId="61550" xr:uid="{101AA3EF-B49A-4EDD-AC88-DD6BAACCBF51}"/>
    <cellStyle name="Comma 3 4 2 6 5 2 9" xfId="32143" xr:uid="{40A97D51-5330-47FD-91AD-09708F6285EE}"/>
    <cellStyle name="Comma 3 4 2 6 5 3" xfId="6133" xr:uid="{D8C4719B-29A6-4E70-9F37-D38E34B84C94}"/>
    <cellStyle name="Comma 3 4 2 6 5 3 2" xfId="17691" xr:uid="{2E14EF85-A21B-4FA8-9E9A-4E0C80C0090D}"/>
    <cellStyle name="Comma 3 4 2 6 5 3 2 2" xfId="47098" xr:uid="{D0B05831-2273-488F-9045-DC822E7738D8}"/>
    <cellStyle name="Comma 3 4 2 6 5 3 2 3" xfId="28195" xr:uid="{3DE3B4B8-9C8A-408B-AF1F-F91ECB505637}"/>
    <cellStyle name="Comma 3 4 2 6 5 3 3" xfId="33708" xr:uid="{83EFF2E4-8E29-44A7-AE41-69665A2BCC9E}"/>
    <cellStyle name="Comma 3 4 2 6 5 3 4" xfId="22943" xr:uid="{9A358A85-A0C2-4C4B-A3D6-B62040A2FFDB}"/>
    <cellStyle name="Comma 3 4 2 6 5 4" xfId="3508" xr:uid="{71F3A82C-28F2-40C8-9AEC-7CEC9BB53243}"/>
    <cellStyle name="Comma 3 4 2 6 5 4 2" xfId="49724" xr:uid="{632C81D5-DB3B-4500-A139-08A6FFD2B7D4}"/>
    <cellStyle name="Comma 3 4 2 6 5 4 3" xfId="36334" xr:uid="{3BBC432E-178E-4BCF-9FFF-04033B758E04}"/>
    <cellStyle name="Comma 3 4 2 6 5 4 4" xfId="25569" xr:uid="{14D6E1FE-CB0A-48ED-AEC7-7201C5410AED}"/>
    <cellStyle name="Comma 3 4 2 6 5 5" xfId="8759" xr:uid="{518F117B-BA85-4C70-B2E6-9D620E715890}"/>
    <cellStyle name="Comma 3 4 2 6 5 5 2" xfId="52350" xr:uid="{3946B5CB-002C-42D9-9F4D-25FB8C20E244}"/>
    <cellStyle name="Comma 3 4 2 6 5 5 3" xfId="38960" xr:uid="{512C9AE2-7A9A-47FD-8A68-C4A57E2B989A}"/>
    <cellStyle name="Comma 3 4 2 6 5 6" xfId="11385" xr:uid="{8FFCAD88-C524-4A7E-9BB5-F12728409968}"/>
    <cellStyle name="Comma 3 4 2 6 5 6 2" xfId="54975" xr:uid="{6BE5BC98-D9E3-49E4-868B-BDA52CF24086}"/>
    <cellStyle name="Comma 3 4 2 6 5 6 3" xfId="41585" xr:uid="{51CFB505-EDDB-438F-BEC3-697BEBB98946}"/>
    <cellStyle name="Comma 3 4 2 6 5 7" xfId="14538" xr:uid="{66B3513A-396E-4652-9428-49AD434DF896}"/>
    <cellStyle name="Comma 3 4 2 6 5 7 2" xfId="44211" xr:uid="{46DA01EE-ED37-40B0-8CFA-8BEE241253F4}"/>
    <cellStyle name="Comma 3 4 2 6 5 8" xfId="57601" xr:uid="{EAE0672A-C76A-420C-831E-F974B045E368}"/>
    <cellStyle name="Comma 3 4 2 6 5 9" xfId="60228" xr:uid="{7FB555E5-7CA2-45A7-867F-DABC41C4F473}"/>
    <cellStyle name="Comma 3 4 2 6 6" xfId="1160" xr:uid="{3FC9A73C-3C2B-4A73-BDCE-9ED51D090F51}"/>
    <cellStyle name="Comma 3 4 2 6 6 10" xfId="20597" xr:uid="{C186C0EB-B6FC-4B34-87C2-3FCF646E517A}"/>
    <cellStyle name="Comma 3 4 2 6 6 2" xfId="6413" xr:uid="{A7F0F71E-BB1D-4942-B1DC-860A929C172E}"/>
    <cellStyle name="Comma 3 4 2 6 6 2 2" xfId="17971" xr:uid="{061927B5-9C4D-405D-9890-472811059218}"/>
    <cellStyle name="Comma 3 4 2 6 6 2 2 2" xfId="47378" xr:uid="{B8E4268E-CE21-4989-87DE-D6C5ADFA0E63}"/>
    <cellStyle name="Comma 3 4 2 6 6 2 2 3" xfId="28475" xr:uid="{67331BA4-0CB5-4FA8-9A05-E2B8F73D86E6}"/>
    <cellStyle name="Comma 3 4 2 6 6 2 3" xfId="33988" xr:uid="{E630EF71-6772-4543-BFF0-CCF965C84990}"/>
    <cellStyle name="Comma 3 4 2 6 6 2 4" xfId="23223" xr:uid="{4886079E-0DFE-4EFE-BECB-2AEA9F40B570}"/>
    <cellStyle name="Comma 3 4 2 6 6 3" xfId="3788" xr:uid="{A8980114-AFC9-4EF1-ABDE-A015BCB3BC9A}"/>
    <cellStyle name="Comma 3 4 2 6 6 3 2" xfId="50004" xr:uid="{CAAD9C85-4F37-47BE-BC9C-BCD9B78A09D6}"/>
    <cellStyle name="Comma 3 4 2 6 6 3 3" xfId="36614" xr:uid="{2F53E1D2-CADB-4E2A-9397-5F4784385F1A}"/>
    <cellStyle name="Comma 3 4 2 6 6 3 4" xfId="25849" xr:uid="{9C8494EC-199F-4D1E-99F9-443D50AD41F7}"/>
    <cellStyle name="Comma 3 4 2 6 6 4" xfId="9039" xr:uid="{E67C0428-402B-4887-AC95-C6A8A218B1CA}"/>
    <cellStyle name="Comma 3 4 2 6 6 4 2" xfId="52630" xr:uid="{7CD62AEE-8885-4F98-A0E5-1B3F691B79EE}"/>
    <cellStyle name="Comma 3 4 2 6 6 4 3" xfId="39240" xr:uid="{106FBD1D-8049-41B5-8ABB-17BC9A9F5CBC}"/>
    <cellStyle name="Comma 3 4 2 6 6 5" xfId="11665" xr:uid="{21FFD21F-61C3-41FC-A22D-8BF1B9D7C04F}"/>
    <cellStyle name="Comma 3 4 2 6 6 5 2" xfId="55255" xr:uid="{C8BA9EAE-6E71-483D-9248-75D004775361}"/>
    <cellStyle name="Comma 3 4 2 6 6 5 3" xfId="41865" xr:uid="{A6CD1108-C23D-4B25-A076-A0B2946C7C37}"/>
    <cellStyle name="Comma 3 4 2 6 6 6" xfId="14818" xr:uid="{6A76A15C-2D99-44AB-90C7-F90B111E051C}"/>
    <cellStyle name="Comma 3 4 2 6 6 6 2" xfId="44491" xr:uid="{FADC0F80-020C-4A1E-9746-27BA0E34621B}"/>
    <cellStyle name="Comma 3 4 2 6 6 7" xfId="57881" xr:uid="{1DBDCA63-D003-4E18-8CA7-2D977EA90565}"/>
    <cellStyle name="Comma 3 4 2 6 6 8" xfId="60508" xr:uid="{23CD95DF-5DED-4D61-ACFD-6CB5FDFD929A}"/>
    <cellStyle name="Comma 3 4 2 6 6 9" xfId="31101" xr:uid="{A545508C-BC71-4098-9650-54A917CD9A58}"/>
    <cellStyle name="Comma 3 4 2 6 7" xfId="1423" xr:uid="{EC51A021-5B83-44CC-BF51-6F7761C41B9A}"/>
    <cellStyle name="Comma 3 4 2 6 7 10" xfId="20859" xr:uid="{4D61F5F2-BC68-4A57-A826-C5E084981CF9}"/>
    <cellStyle name="Comma 3 4 2 6 7 2" xfId="6675" xr:uid="{A8EEB0C9-6FE1-460B-A857-0441E3560397}"/>
    <cellStyle name="Comma 3 4 2 6 7 2 2" xfId="18233" xr:uid="{C5860381-70F3-4F28-9E21-E7E70D849DE8}"/>
    <cellStyle name="Comma 3 4 2 6 7 2 2 2" xfId="47640" xr:uid="{A87D4C96-07BC-4EA3-9E64-AD01269D0EA3}"/>
    <cellStyle name="Comma 3 4 2 6 7 2 2 3" xfId="28737" xr:uid="{8EF428F2-8C16-4E25-94C7-08A4E82D7469}"/>
    <cellStyle name="Comma 3 4 2 6 7 2 3" xfId="34250" xr:uid="{5E0DF179-48B7-48B1-8206-35DBE3B65201}"/>
    <cellStyle name="Comma 3 4 2 6 7 2 4" xfId="23485" xr:uid="{93C6EB92-9FB2-4BBA-A7BB-8B55595B7004}"/>
    <cellStyle name="Comma 3 4 2 6 7 3" xfId="4050" xr:uid="{50299FE8-7ACA-4ADD-8E48-1A976F15538A}"/>
    <cellStyle name="Comma 3 4 2 6 7 3 2" xfId="50266" xr:uid="{D6BB4EEC-9AFC-40F6-B27F-1FD08BECD827}"/>
    <cellStyle name="Comma 3 4 2 6 7 3 3" xfId="36876" xr:uid="{BB16013E-B837-4341-B520-CD725B5F3811}"/>
    <cellStyle name="Comma 3 4 2 6 7 3 4" xfId="26111" xr:uid="{0BB57B39-BE12-433C-AAD1-0937A1A96F70}"/>
    <cellStyle name="Comma 3 4 2 6 7 4" xfId="9301" xr:uid="{CABF002B-2072-40CE-8546-226FE39A4401}"/>
    <cellStyle name="Comma 3 4 2 6 7 4 2" xfId="52892" xr:uid="{8464DA60-BC3A-43DD-8B19-CE84AED37016}"/>
    <cellStyle name="Comma 3 4 2 6 7 4 3" xfId="39502" xr:uid="{38114BB2-37DC-4189-A2FB-7D2EBB289F7F}"/>
    <cellStyle name="Comma 3 4 2 6 7 5" xfId="11927" xr:uid="{804D5BFE-FDBC-4CF6-9546-797E8C889F9E}"/>
    <cellStyle name="Comma 3 4 2 6 7 5 2" xfId="55517" xr:uid="{FD0BCD42-9FA9-4664-A4D1-B173F26826AB}"/>
    <cellStyle name="Comma 3 4 2 6 7 5 3" xfId="42127" xr:uid="{43409B57-4AD0-4D6E-ACA9-CB005B7904DB}"/>
    <cellStyle name="Comma 3 4 2 6 7 6" xfId="15080" xr:uid="{44D45A01-670A-476C-BD97-29C2003A033F}"/>
    <cellStyle name="Comma 3 4 2 6 7 6 2" xfId="44753" xr:uid="{03603751-529A-4B14-8DEA-81C40E18B9DE}"/>
    <cellStyle name="Comma 3 4 2 6 7 7" xfId="58143" xr:uid="{CE396DDC-FF4A-4236-9CFE-2FEE54C9381A}"/>
    <cellStyle name="Comma 3 4 2 6 7 8" xfId="60770" xr:uid="{A74E4B30-73D9-425E-AFB4-FE1B82AD95CF}"/>
    <cellStyle name="Comma 3 4 2 6 7 9" xfId="31363" xr:uid="{47F1031C-AD18-43FB-A1F5-99D074010AB9}"/>
    <cellStyle name="Comma 3 4 2 6 8" xfId="2466" xr:uid="{6455B4E5-8F61-49E9-84E5-4A2BB493CEB8}"/>
    <cellStyle name="Comma 3 4 2 6 8 10" xfId="21901" xr:uid="{72DFAE46-6173-4000-B86B-CCA7C2462E92}"/>
    <cellStyle name="Comma 3 4 2 6 8 2" xfId="7717" xr:uid="{45724C93-9F25-4217-AC8A-16B8C734F906}"/>
    <cellStyle name="Comma 3 4 2 6 8 2 2" xfId="19275" xr:uid="{387F935B-B289-49A4-B3A5-5DA893170649}"/>
    <cellStyle name="Comma 3 4 2 6 8 2 2 2" xfId="48682" xr:uid="{FD5B495B-6ED0-4EFF-8226-9E0E73DD4060}"/>
    <cellStyle name="Comma 3 4 2 6 8 2 2 3" xfId="29779" xr:uid="{B4D396CD-4D1C-4FBC-86F2-1B4315FD1513}"/>
    <cellStyle name="Comma 3 4 2 6 8 2 3" xfId="35292" xr:uid="{1A4598BB-54D4-46FD-9204-27519794EFB0}"/>
    <cellStyle name="Comma 3 4 2 6 8 2 4" xfId="24527" xr:uid="{523DFCEF-1C0E-43D6-92C5-705B4AA6D2C2}"/>
    <cellStyle name="Comma 3 4 2 6 8 3" xfId="5092" xr:uid="{0A74E327-E69C-4D1F-9BBB-EB7EF42308D3}"/>
    <cellStyle name="Comma 3 4 2 6 8 3 2" xfId="51308" xr:uid="{E0B12A13-540B-4E5E-BE99-289BD12AE947}"/>
    <cellStyle name="Comma 3 4 2 6 8 3 3" xfId="37918" xr:uid="{8ED7FB21-475C-4342-902C-6BEEA47BC842}"/>
    <cellStyle name="Comma 3 4 2 6 8 3 4" xfId="27153" xr:uid="{F48F65D1-660C-4AE4-9F6D-4306328FCF0C}"/>
    <cellStyle name="Comma 3 4 2 6 8 4" xfId="10343" xr:uid="{4D23926D-FA03-4071-ABEA-B3075BB10101}"/>
    <cellStyle name="Comma 3 4 2 6 8 4 2" xfId="53934" xr:uid="{489117B5-5675-4BCA-8EA6-AED956452E39}"/>
    <cellStyle name="Comma 3 4 2 6 8 4 3" xfId="40544" xr:uid="{02A137A2-6A23-459B-95A7-7B5093CDF917}"/>
    <cellStyle name="Comma 3 4 2 6 8 5" xfId="12969" xr:uid="{10903854-3F1A-4191-9AD0-236097240F73}"/>
    <cellStyle name="Comma 3 4 2 6 8 5 2" xfId="56559" xr:uid="{86AD1BA9-0F24-45DE-936C-C11086D165A1}"/>
    <cellStyle name="Comma 3 4 2 6 8 5 3" xfId="43169" xr:uid="{DE3CAF56-1638-4DEB-88F3-02B5688C69CA}"/>
    <cellStyle name="Comma 3 4 2 6 8 6" xfId="16122" xr:uid="{F90B9C6C-FD7E-4F0C-91AA-CD5A2CCA1DAB}"/>
    <cellStyle name="Comma 3 4 2 6 8 6 2" xfId="45795" xr:uid="{9C29A7F5-5F83-4D0A-BFC2-5BD2246FD437}"/>
    <cellStyle name="Comma 3 4 2 6 8 7" xfId="59185" xr:uid="{9BAEC675-7DC8-4265-9C3F-5526A5851362}"/>
    <cellStyle name="Comma 3 4 2 6 8 8" xfId="61812" xr:uid="{5B45896C-D991-4CFD-A6ED-DF79B6EB1BAA}"/>
    <cellStyle name="Comma 3 4 2 6 8 9" xfId="32405" xr:uid="{B015F1B7-31EE-4FF0-8FB3-72ED9917FB3F}"/>
    <cellStyle name="Comma 3 4 2 6 9" xfId="5353" xr:uid="{EF89097D-AD6B-43B7-AB13-2C19273D0A8A}"/>
    <cellStyle name="Comma 3 4 2 6 9 2" xfId="16911" xr:uid="{BDBB4188-D5C6-4C2D-8DA1-0F11A0CCDCB3}"/>
    <cellStyle name="Comma 3 4 2 6 9 2 2" xfId="46057" xr:uid="{547EB41A-920E-4405-92E9-463ED82633D9}"/>
    <cellStyle name="Comma 3 4 2 6 9 2 3" xfId="27415" xr:uid="{93BE91FE-F22B-469B-9E37-782DF6BB1DCB}"/>
    <cellStyle name="Comma 3 4 2 6 9 3" xfId="13758" xr:uid="{A303E434-C56D-4BA1-98B0-21E413CCD09A}"/>
    <cellStyle name="Comma 3 4 2 6 9 3 2" xfId="32667" xr:uid="{17E2751E-E08B-4F77-9AC0-FA9643F7F298}"/>
    <cellStyle name="Comma 3 4 2 6 9 4" xfId="22163" xr:uid="{85E122DF-27ED-4949-A44A-3D4E1F1C43C5}"/>
    <cellStyle name="Comma 3 4 2 7" xfId="116" xr:uid="{00000000-0005-0000-0000-000045020000}"/>
    <cellStyle name="Comma 3 4 2 7 10" xfId="2745" xr:uid="{BD795A61-60C3-4F41-9BA0-C86E5095B60C}"/>
    <cellStyle name="Comma 3 4 2 7 10 2" xfId="16400" xr:uid="{DEFB70C2-40EA-48C2-81FB-DE207FC29EE3}"/>
    <cellStyle name="Comma 3 4 2 7 10 2 2" xfId="46335" xr:uid="{5D68CB74-0F7C-4AE0-9A28-3CC0714444ED}"/>
    <cellStyle name="Comma 3 4 2 7 10 3" xfId="32945" xr:uid="{2BB56CFE-5D34-4693-81EF-EE321F78A6C5}"/>
    <cellStyle name="Comma 3 4 2 7 10 4" xfId="24806" xr:uid="{5B1058B4-7FE7-4988-90D0-7C98AD12CF5A}"/>
    <cellStyle name="Comma 3 4 2 7 11" xfId="7996" xr:uid="{D12BB6FE-01F9-47B1-A890-0DD87B31C7DD}"/>
    <cellStyle name="Comma 3 4 2 7 11 2" xfId="48961" xr:uid="{615EEE8E-FF61-4277-864B-040C35287A36}"/>
    <cellStyle name="Comma 3 4 2 7 11 3" xfId="35571" xr:uid="{621BE433-0310-4944-8F90-780A6D28BFF6}"/>
    <cellStyle name="Comma 3 4 2 7 12" xfId="10622" xr:uid="{BFD71C3C-F5BF-4F49-AD7C-3CF19E87F5D4}"/>
    <cellStyle name="Comma 3 4 2 7 12 2" xfId="51587" xr:uid="{D109A4F5-C304-4026-9B8D-0791D53C5BB8}"/>
    <cellStyle name="Comma 3 4 2 7 12 3" xfId="38197" xr:uid="{96482994-D3B4-4CE0-9115-8BD28B92D995}"/>
    <cellStyle name="Comma 3 4 2 7 13" xfId="13247" xr:uid="{41A4D403-98C9-4D0C-B690-13256AE3070A}"/>
    <cellStyle name="Comma 3 4 2 7 13 2" xfId="54212" xr:uid="{90DE6369-8FDC-4029-850E-EB647283594C}"/>
    <cellStyle name="Comma 3 4 2 7 13 3" xfId="40822" xr:uid="{07E9F8B7-5BBB-4E93-BFEE-8A28B6B6D20D}"/>
    <cellStyle name="Comma 3 4 2 7 14" xfId="43448" xr:uid="{F7F931BB-FA5D-4C03-AAB4-0B364304FA8B}"/>
    <cellStyle name="Comma 3 4 2 7 15" xfId="56838" xr:uid="{EB232111-C22D-4171-B9E2-A339AC75B0EB}"/>
    <cellStyle name="Comma 3 4 2 7 16" xfId="59465" xr:uid="{4E2D7FA6-2C99-4B05-9C00-D213B5751029}"/>
    <cellStyle name="Comma 3 4 2 7 17" xfId="30058" xr:uid="{ABFF152F-D546-411D-9960-8478029364AD}"/>
    <cellStyle name="Comma 3 4 2 7 18" xfId="19554" xr:uid="{C2C15625-DA60-488A-8515-269A69275C21}"/>
    <cellStyle name="Comma 3 4 2 7 2" xfId="254" xr:uid="{00000000-0005-0000-0000-000046020000}"/>
    <cellStyle name="Comma 3 4 2 7 2 10" xfId="8134" xr:uid="{00180860-F34E-4F04-B33E-8A19A3A716D9}"/>
    <cellStyle name="Comma 3 4 2 7 2 10 2" xfId="49099" xr:uid="{B921AF2B-87AA-4353-9650-2041490D73F8}"/>
    <cellStyle name="Comma 3 4 2 7 2 10 3" xfId="35709" xr:uid="{9E0E0191-6AFB-491C-BBF9-512C9CF854F1}"/>
    <cellStyle name="Comma 3 4 2 7 2 11" xfId="10760" xr:uid="{4CBF173B-23D4-483F-AFB3-38330EDD63FA}"/>
    <cellStyle name="Comma 3 4 2 7 2 11 2" xfId="51725" xr:uid="{C1C46264-1780-4391-814B-4E1DFAF29084}"/>
    <cellStyle name="Comma 3 4 2 7 2 11 3" xfId="38335" xr:uid="{64135DFF-97F8-4E73-965F-CCF2EB857AA7}"/>
    <cellStyle name="Comma 3 4 2 7 2 12" xfId="13385" xr:uid="{335D7223-4F19-456E-BE56-05DA4EF45617}"/>
    <cellStyle name="Comma 3 4 2 7 2 12 2" xfId="54350" xr:uid="{3AFD0802-D6A1-4F05-A6EF-46B2F351A12F}"/>
    <cellStyle name="Comma 3 4 2 7 2 12 3" xfId="40960" xr:uid="{D517FB3A-0A7C-4E16-A661-79E1BA4E92AC}"/>
    <cellStyle name="Comma 3 4 2 7 2 13" xfId="43586" xr:uid="{B3235147-1DD3-4778-84E6-B9FA075DFDD0}"/>
    <cellStyle name="Comma 3 4 2 7 2 14" xfId="56976" xr:uid="{C0B55D06-6FDF-44A1-A9DB-0D8CF5DA74C4}"/>
    <cellStyle name="Comma 3 4 2 7 2 15" xfId="59603" xr:uid="{886CCBDA-59D7-4F4A-BC1E-BA7BB10E3273}"/>
    <cellStyle name="Comma 3 4 2 7 2 16" xfId="30196" xr:uid="{46E6D61E-BF6C-4403-8EF5-872D3F59A223}"/>
    <cellStyle name="Comma 3 4 2 7 2 17" xfId="19692" xr:uid="{9F17D8BD-FCC1-4FFB-954D-C5239A80B4F9}"/>
    <cellStyle name="Comma 3 4 2 7 2 2" xfId="515" xr:uid="{00000000-0005-0000-0000-000047020000}"/>
    <cellStyle name="Comma 3 4 2 7 2 2 10" xfId="30456" xr:uid="{E193D16D-5CB7-4C4D-9EDA-25CA68364858}"/>
    <cellStyle name="Comma 3 4 2 7 2 2 11" xfId="19952" xr:uid="{FCB3D965-CC01-4F6B-85BE-1CB35DC6B42B}"/>
    <cellStyle name="Comma 3 4 2 7 2 2 2" xfId="1838" xr:uid="{12826CD0-2714-467C-80C0-8AE3CEF814A2}"/>
    <cellStyle name="Comma 3 4 2 7 2 2 2 10" xfId="21274" xr:uid="{DCF1B271-FE73-47C3-9A1B-71111D11C534}"/>
    <cellStyle name="Comma 3 4 2 7 2 2 2 2" xfId="7090" xr:uid="{92EDDCFA-E688-4076-A69E-0D42E4238AF3}"/>
    <cellStyle name="Comma 3 4 2 7 2 2 2 2 2" xfId="18648" xr:uid="{41D03F0D-96AE-49B6-AAD8-A243FE306508}"/>
    <cellStyle name="Comma 3 4 2 7 2 2 2 2 2 2" xfId="48055" xr:uid="{1FCD78E2-BBE5-451C-9451-DC751EE9FEAA}"/>
    <cellStyle name="Comma 3 4 2 7 2 2 2 2 2 3" xfId="29152" xr:uid="{94399883-6852-4E0A-B25F-F7C48205C05E}"/>
    <cellStyle name="Comma 3 4 2 7 2 2 2 2 3" xfId="34665" xr:uid="{D229DADC-3726-412A-9C73-38175611A315}"/>
    <cellStyle name="Comma 3 4 2 7 2 2 2 2 4" xfId="23900" xr:uid="{0E014B79-704E-46F0-961F-A0C07FB8C8AC}"/>
    <cellStyle name="Comma 3 4 2 7 2 2 2 3" xfId="4465" xr:uid="{DB52DADB-DD02-441B-960E-59CD969D3416}"/>
    <cellStyle name="Comma 3 4 2 7 2 2 2 3 2" xfId="50681" xr:uid="{8C34C0E0-AA8C-4598-BC92-4354BEAE9CF2}"/>
    <cellStyle name="Comma 3 4 2 7 2 2 2 3 3" xfId="37291" xr:uid="{1677E7C9-DDCA-488C-89AC-0DE52EC25660}"/>
    <cellStyle name="Comma 3 4 2 7 2 2 2 3 4" xfId="26526" xr:uid="{6BD298B2-0E06-49C5-9C9F-1ECCCBD82E1A}"/>
    <cellStyle name="Comma 3 4 2 7 2 2 2 4" xfId="9716" xr:uid="{21CBA1AF-D17C-4C24-A138-1C2CBAB33328}"/>
    <cellStyle name="Comma 3 4 2 7 2 2 2 4 2" xfId="53307" xr:uid="{F7E93C67-CA92-4165-A71A-070ED2823D16}"/>
    <cellStyle name="Comma 3 4 2 7 2 2 2 4 3" xfId="39917" xr:uid="{092FAB81-5D1D-467D-8959-FB96BD39D471}"/>
    <cellStyle name="Comma 3 4 2 7 2 2 2 5" xfId="12342" xr:uid="{EBC4240C-577A-4010-A3C8-14A4B483B101}"/>
    <cellStyle name="Comma 3 4 2 7 2 2 2 5 2" xfId="55932" xr:uid="{FE2C1A70-158B-46BC-BD45-604858D9B9ED}"/>
    <cellStyle name="Comma 3 4 2 7 2 2 2 5 3" xfId="42542" xr:uid="{F7C0850C-BD41-4E11-B4F2-84CF7A063FAC}"/>
    <cellStyle name="Comma 3 4 2 7 2 2 2 6" xfId="15495" xr:uid="{4C891FF0-94F5-4DCD-8BB7-63241688B259}"/>
    <cellStyle name="Comma 3 4 2 7 2 2 2 6 2" xfId="45168" xr:uid="{4917B5D2-95CB-4C29-937A-E5E6112A138D}"/>
    <cellStyle name="Comma 3 4 2 7 2 2 2 7" xfId="58558" xr:uid="{1083B288-0421-4A09-9AF0-2106388CA45E}"/>
    <cellStyle name="Comma 3 4 2 7 2 2 2 8" xfId="61185" xr:uid="{D0546513-7ED8-44C6-9D03-E7F15D1D6C35}"/>
    <cellStyle name="Comma 3 4 2 7 2 2 2 9" xfId="31778" xr:uid="{9D67E94A-CF07-4E30-B02B-B94011B63A01}"/>
    <cellStyle name="Comma 3 4 2 7 2 2 3" xfId="5768" xr:uid="{52064855-3D45-445C-9B7E-CA1925774AFE}"/>
    <cellStyle name="Comma 3 4 2 7 2 2 3 2" xfId="17326" xr:uid="{79D22F59-C537-493A-89CA-7F3C0F3361FF}"/>
    <cellStyle name="Comma 3 4 2 7 2 2 3 2 2" xfId="46733" xr:uid="{B8F817AB-B7F0-4AE7-AE4C-AB935A70D866}"/>
    <cellStyle name="Comma 3 4 2 7 2 2 3 2 3" xfId="27830" xr:uid="{C3A599A0-B868-474B-921B-75675CA4F613}"/>
    <cellStyle name="Comma 3 4 2 7 2 2 3 3" xfId="14173" xr:uid="{F5C9CA6D-259E-40EB-A82D-1920F699DEEB}"/>
    <cellStyle name="Comma 3 4 2 7 2 2 3 3 2" xfId="33343" xr:uid="{B05C6090-C824-462B-AC61-925DB65CB753}"/>
    <cellStyle name="Comma 3 4 2 7 2 2 3 4" xfId="22578" xr:uid="{63410C7F-ECD6-4533-A535-1AF055DB7951}"/>
    <cellStyle name="Comma 3 4 2 7 2 2 4" xfId="3143" xr:uid="{34FDCC24-D45A-4B38-9E9C-4E0692BB39DD}"/>
    <cellStyle name="Comma 3 4 2 7 2 2 4 2" xfId="16798" xr:uid="{20C71728-8860-4866-B251-39CA0268843D}"/>
    <cellStyle name="Comma 3 4 2 7 2 2 4 2 2" xfId="49359" xr:uid="{F40F1C8B-6309-4C98-BCAA-CB6E6A4F3121}"/>
    <cellStyle name="Comma 3 4 2 7 2 2 4 3" xfId="35969" xr:uid="{BB77F238-632F-4350-978A-77BB12C69A22}"/>
    <cellStyle name="Comma 3 4 2 7 2 2 4 4" xfId="25204" xr:uid="{790DF483-1130-428A-91DB-141E184F7915}"/>
    <cellStyle name="Comma 3 4 2 7 2 2 5" xfId="8394" xr:uid="{F103EC32-711A-42FE-8E8D-1B92925E7293}"/>
    <cellStyle name="Comma 3 4 2 7 2 2 5 2" xfId="51985" xr:uid="{7744F979-3F8A-45A6-AB06-710A7985F361}"/>
    <cellStyle name="Comma 3 4 2 7 2 2 5 3" xfId="38595" xr:uid="{C0DCBEEF-1C16-44C0-8FA5-6FE8018BA516}"/>
    <cellStyle name="Comma 3 4 2 7 2 2 6" xfId="11020" xr:uid="{EE9D618F-5368-4F80-B210-DA097E20C227}"/>
    <cellStyle name="Comma 3 4 2 7 2 2 6 2" xfId="54610" xr:uid="{FF3B49E2-40D5-4EE3-BA0A-7AC223221CA3}"/>
    <cellStyle name="Comma 3 4 2 7 2 2 6 3" xfId="41220" xr:uid="{27F157C7-942A-4C19-A472-66E8A0680DCE}"/>
    <cellStyle name="Comma 3 4 2 7 2 2 7" xfId="13645" xr:uid="{64390614-BC59-431A-97F5-4531922E8791}"/>
    <cellStyle name="Comma 3 4 2 7 2 2 7 2" xfId="43846" xr:uid="{ABB9FEAF-3EA4-4FE2-ABC4-06A5B4127F25}"/>
    <cellStyle name="Comma 3 4 2 7 2 2 8" xfId="57236" xr:uid="{AAB99411-3233-4722-94D7-FDDA29874E36}"/>
    <cellStyle name="Comma 3 4 2 7 2 2 9" xfId="59863" xr:uid="{AD1CB826-4C0F-4D07-B6A3-1185B9BE3C1A}"/>
    <cellStyle name="Comma 3 4 2 7 2 3" xfId="775" xr:uid="{00000000-0005-0000-0000-000048020000}"/>
    <cellStyle name="Comma 3 4 2 7 2 3 10" xfId="30716" xr:uid="{6201AF11-2C9A-4DC2-84B4-8590A13C49B7}"/>
    <cellStyle name="Comma 3 4 2 7 2 3 11" xfId="20212" xr:uid="{A46B1482-9696-44CD-9302-F98AA73E7FC8}"/>
    <cellStyle name="Comma 3 4 2 7 2 3 2" xfId="2098" xr:uid="{A57FC774-4E6F-4E89-92F5-5494E99C455E}"/>
    <cellStyle name="Comma 3 4 2 7 2 3 2 10" xfId="21534" xr:uid="{B358FBFD-2EDF-4E2D-B9D3-3CFB5C70C803}"/>
    <cellStyle name="Comma 3 4 2 7 2 3 2 2" xfId="7350" xr:uid="{7FE59BFF-C71C-44C8-8133-E5711A4235D1}"/>
    <cellStyle name="Comma 3 4 2 7 2 3 2 2 2" xfId="18908" xr:uid="{825E258D-44D2-4CD6-98A3-80667848C6F8}"/>
    <cellStyle name="Comma 3 4 2 7 2 3 2 2 2 2" xfId="48315" xr:uid="{730EF0BB-6B9E-4BC4-BFA6-0752E42B5CC4}"/>
    <cellStyle name="Comma 3 4 2 7 2 3 2 2 2 3" xfId="29412" xr:uid="{65BFBAC6-8F60-4068-B083-7D649B8C1709}"/>
    <cellStyle name="Comma 3 4 2 7 2 3 2 2 3" xfId="34925" xr:uid="{9142D389-5237-48C3-8820-984A1019DA9E}"/>
    <cellStyle name="Comma 3 4 2 7 2 3 2 2 4" xfId="24160" xr:uid="{C5D7EAF6-0FF5-4A5B-84D0-68C375CD87F9}"/>
    <cellStyle name="Comma 3 4 2 7 2 3 2 3" xfId="4725" xr:uid="{330C64F0-082D-4C10-8596-F34801D7AF72}"/>
    <cellStyle name="Comma 3 4 2 7 2 3 2 3 2" xfId="50941" xr:uid="{45438C45-2A58-4757-8211-D7A2087A49CB}"/>
    <cellStyle name="Comma 3 4 2 7 2 3 2 3 3" xfId="37551" xr:uid="{6BAC32B9-3AE1-47A5-B221-BA2417657591}"/>
    <cellStyle name="Comma 3 4 2 7 2 3 2 3 4" xfId="26786" xr:uid="{0253526C-38B5-43D0-9F70-3BF61A81AADF}"/>
    <cellStyle name="Comma 3 4 2 7 2 3 2 4" xfId="9976" xr:uid="{2CEE2B15-6609-4B6E-A292-7C2FA0F6CB79}"/>
    <cellStyle name="Comma 3 4 2 7 2 3 2 4 2" xfId="53567" xr:uid="{AC2C6D37-5B63-4A82-AB89-364B6F221A01}"/>
    <cellStyle name="Comma 3 4 2 7 2 3 2 4 3" xfId="40177" xr:uid="{7C85317E-3F6C-4FC8-AB27-6090A0EFF6FA}"/>
    <cellStyle name="Comma 3 4 2 7 2 3 2 5" xfId="12602" xr:uid="{B2177B99-B185-4A86-9B66-39334D510E35}"/>
    <cellStyle name="Comma 3 4 2 7 2 3 2 5 2" xfId="56192" xr:uid="{EBD11427-A960-4048-BB76-9263D64A4711}"/>
    <cellStyle name="Comma 3 4 2 7 2 3 2 5 3" xfId="42802" xr:uid="{42638520-5493-41DE-963B-8B9CA4FD101F}"/>
    <cellStyle name="Comma 3 4 2 7 2 3 2 6" xfId="15755" xr:uid="{C5E2271B-73AD-4A25-80BB-46C8B1EB8777}"/>
    <cellStyle name="Comma 3 4 2 7 2 3 2 6 2" xfId="45428" xr:uid="{EEDA0DD3-7BE8-4BA1-B66E-81589F681311}"/>
    <cellStyle name="Comma 3 4 2 7 2 3 2 7" xfId="58818" xr:uid="{09255862-A949-435E-8AE1-872CA796F28D}"/>
    <cellStyle name="Comma 3 4 2 7 2 3 2 8" xfId="61445" xr:uid="{368BEF9F-131E-465F-94F6-1BDFE91D1BC3}"/>
    <cellStyle name="Comma 3 4 2 7 2 3 2 9" xfId="32038" xr:uid="{60CD84B3-9CF2-4DF7-A8EB-394C3290AA36}"/>
    <cellStyle name="Comma 3 4 2 7 2 3 3" xfId="6028" xr:uid="{CE208733-7E46-4A67-996F-3960B136D931}"/>
    <cellStyle name="Comma 3 4 2 7 2 3 3 2" xfId="17586" xr:uid="{B229C5A3-A7C2-41F6-A51D-9691C9B215C2}"/>
    <cellStyle name="Comma 3 4 2 7 2 3 3 2 2" xfId="46993" xr:uid="{AC0EF26E-5A54-4826-AFF6-5A43ED8C5E50}"/>
    <cellStyle name="Comma 3 4 2 7 2 3 3 2 3" xfId="28090" xr:uid="{D7BEF890-6996-4266-8F2A-4992D864CF72}"/>
    <cellStyle name="Comma 3 4 2 7 2 3 3 3" xfId="33603" xr:uid="{C6BA3D9C-00EE-4D3F-9377-5F90F6800737}"/>
    <cellStyle name="Comma 3 4 2 7 2 3 3 4" xfId="22838" xr:uid="{E7E7FBB0-BF86-4A41-9780-73A27D006022}"/>
    <cellStyle name="Comma 3 4 2 7 2 3 4" xfId="3403" xr:uid="{43FB7C33-1BEC-4C49-B2CE-47C7AD5CA4FB}"/>
    <cellStyle name="Comma 3 4 2 7 2 3 4 2" xfId="49619" xr:uid="{1532B71C-87BB-46B4-8239-A46F79BD25B6}"/>
    <cellStyle name="Comma 3 4 2 7 2 3 4 3" xfId="36229" xr:uid="{B308A71B-3DC3-4F1B-9D8B-17CB0F278D22}"/>
    <cellStyle name="Comma 3 4 2 7 2 3 4 4" xfId="25464" xr:uid="{20864D6F-D6A4-4236-A47C-7E4E095F0A81}"/>
    <cellStyle name="Comma 3 4 2 7 2 3 5" xfId="8654" xr:uid="{754EB8E9-C5BC-41CF-9DD4-FE0D83DA19B1}"/>
    <cellStyle name="Comma 3 4 2 7 2 3 5 2" xfId="52245" xr:uid="{4BBC7103-107E-4DA2-A2A0-598C5CF23908}"/>
    <cellStyle name="Comma 3 4 2 7 2 3 5 3" xfId="38855" xr:uid="{37C8B621-F5A9-47E8-BB74-45C6B423DEBF}"/>
    <cellStyle name="Comma 3 4 2 7 2 3 6" xfId="11280" xr:uid="{679762F8-11D2-4A24-A76D-F46F361A4E17}"/>
    <cellStyle name="Comma 3 4 2 7 2 3 6 2" xfId="54870" xr:uid="{C5987A45-C203-4940-A455-FEAD422B66B8}"/>
    <cellStyle name="Comma 3 4 2 7 2 3 6 3" xfId="41480" xr:uid="{A5601545-2B8A-4354-83A1-7C276A9765FD}"/>
    <cellStyle name="Comma 3 4 2 7 2 3 7" xfId="14433" xr:uid="{B9D27F17-BB70-4716-8EBF-13DF71C68278}"/>
    <cellStyle name="Comma 3 4 2 7 2 3 7 2" xfId="44106" xr:uid="{D2DFDA4B-E6B2-424F-842A-1E09293F9216}"/>
    <cellStyle name="Comma 3 4 2 7 2 3 8" xfId="57496" xr:uid="{DB192A71-C2F1-4ED2-9A55-93B94F5FCB2E}"/>
    <cellStyle name="Comma 3 4 2 7 2 3 9" xfId="60123" xr:uid="{52EA40DD-0120-4D92-BCC7-E80131F6563A}"/>
    <cellStyle name="Comma 3 4 2 7 2 4" xfId="1035" xr:uid="{00000000-0005-0000-0000-000049020000}"/>
    <cellStyle name="Comma 3 4 2 7 2 4 10" xfId="30976" xr:uid="{9C8281E2-353F-4859-BECB-B00C777AA722}"/>
    <cellStyle name="Comma 3 4 2 7 2 4 11" xfId="20472" xr:uid="{86261D84-1A0F-413A-8536-50E74F75E372}"/>
    <cellStyle name="Comma 3 4 2 7 2 4 2" xfId="2358" xr:uid="{33540429-9A80-4294-972A-03599C2DB5F9}"/>
    <cellStyle name="Comma 3 4 2 7 2 4 2 10" xfId="21794" xr:uid="{141A603C-D923-4A76-A383-809D325CD104}"/>
    <cellStyle name="Comma 3 4 2 7 2 4 2 2" xfId="7610" xr:uid="{79218109-3AB0-49EA-96BF-792ECD1B1A01}"/>
    <cellStyle name="Comma 3 4 2 7 2 4 2 2 2" xfId="19168" xr:uid="{5B24BEC5-80B9-463A-9BC5-B4A369621302}"/>
    <cellStyle name="Comma 3 4 2 7 2 4 2 2 2 2" xfId="48575" xr:uid="{DB718AE8-283B-4B8F-82DA-E8B4A4BD1EF0}"/>
    <cellStyle name="Comma 3 4 2 7 2 4 2 2 2 3" xfId="29672" xr:uid="{D2815CE4-CFE6-457A-AB67-F6CF38B3D611}"/>
    <cellStyle name="Comma 3 4 2 7 2 4 2 2 3" xfId="35185" xr:uid="{A7EF14AD-7874-4225-8CFD-647819A912D1}"/>
    <cellStyle name="Comma 3 4 2 7 2 4 2 2 4" xfId="24420" xr:uid="{B0726EF1-CFE5-4392-992B-27A34B8FCB0F}"/>
    <cellStyle name="Comma 3 4 2 7 2 4 2 3" xfId="4985" xr:uid="{04747218-3BC7-4A3C-8026-1BA61DB1815A}"/>
    <cellStyle name="Comma 3 4 2 7 2 4 2 3 2" xfId="51201" xr:uid="{F2709372-C1BF-4DDA-BB43-33E62F9702B0}"/>
    <cellStyle name="Comma 3 4 2 7 2 4 2 3 3" xfId="37811" xr:uid="{B3B485C8-8E6E-479B-9131-94D0C7E269EA}"/>
    <cellStyle name="Comma 3 4 2 7 2 4 2 3 4" xfId="27046" xr:uid="{A46CF83C-0628-4073-8705-9939A974F542}"/>
    <cellStyle name="Comma 3 4 2 7 2 4 2 4" xfId="10236" xr:uid="{D085391C-036A-4C28-8904-1518A2E7A2AC}"/>
    <cellStyle name="Comma 3 4 2 7 2 4 2 4 2" xfId="53827" xr:uid="{E68C96EA-A70C-452C-AD5B-E0AB484FE596}"/>
    <cellStyle name="Comma 3 4 2 7 2 4 2 4 3" xfId="40437" xr:uid="{934AC75F-6759-4655-9E39-185F54C7BA1D}"/>
    <cellStyle name="Comma 3 4 2 7 2 4 2 5" xfId="12862" xr:uid="{805E6B98-F40A-4E4A-9869-86C8486B5FA8}"/>
    <cellStyle name="Comma 3 4 2 7 2 4 2 5 2" xfId="56452" xr:uid="{EE28820A-F362-4D56-8FA7-3AAC2ABF7D04}"/>
    <cellStyle name="Comma 3 4 2 7 2 4 2 5 3" xfId="43062" xr:uid="{8355C22A-78EC-4DDF-AF93-0E18D8F9CD95}"/>
    <cellStyle name="Comma 3 4 2 7 2 4 2 6" xfId="16015" xr:uid="{9ADD40BD-DE36-4DE2-9B21-5AA7238D504E}"/>
    <cellStyle name="Comma 3 4 2 7 2 4 2 6 2" xfId="45688" xr:uid="{8195503A-347B-4D13-AE9E-1C5EE8E29A33}"/>
    <cellStyle name="Comma 3 4 2 7 2 4 2 7" xfId="59078" xr:uid="{8D04E3C5-0E26-4C08-B97C-7CE5912E2493}"/>
    <cellStyle name="Comma 3 4 2 7 2 4 2 8" xfId="61705" xr:uid="{0084FCC5-F214-4E1D-9D19-F669437749AC}"/>
    <cellStyle name="Comma 3 4 2 7 2 4 2 9" xfId="32298" xr:uid="{39563F62-F510-43D1-9FB9-66C67971FDA4}"/>
    <cellStyle name="Comma 3 4 2 7 2 4 3" xfId="6288" xr:uid="{B9830317-4725-4273-B04E-96B9CF863279}"/>
    <cellStyle name="Comma 3 4 2 7 2 4 3 2" xfId="17846" xr:uid="{63822DE4-A19C-42FA-99F3-F443E99D956B}"/>
    <cellStyle name="Comma 3 4 2 7 2 4 3 2 2" xfId="47253" xr:uid="{C389D0CF-8467-4F7C-8AF7-899B8A5680C4}"/>
    <cellStyle name="Comma 3 4 2 7 2 4 3 2 3" xfId="28350" xr:uid="{F3BB44BA-F9C3-4DD2-A051-4A91D27EFBEB}"/>
    <cellStyle name="Comma 3 4 2 7 2 4 3 3" xfId="33863" xr:uid="{A8CB7B6B-1A0F-4047-9387-5C2FF5C8C92A}"/>
    <cellStyle name="Comma 3 4 2 7 2 4 3 4" xfId="23098" xr:uid="{D92C659E-AD8E-4B3D-9AD9-EB456BCDB2CA}"/>
    <cellStyle name="Comma 3 4 2 7 2 4 4" xfId="3663" xr:uid="{D325A5C9-D15A-40DA-AE7C-CC51A5151412}"/>
    <cellStyle name="Comma 3 4 2 7 2 4 4 2" xfId="49879" xr:uid="{D9ED1F8B-9710-45F1-BD64-5D351698F712}"/>
    <cellStyle name="Comma 3 4 2 7 2 4 4 3" xfId="36489" xr:uid="{1E7C9BF7-827E-46EB-9595-5C2DB228FF2A}"/>
    <cellStyle name="Comma 3 4 2 7 2 4 4 4" xfId="25724" xr:uid="{257AF37B-F045-4C3E-9D26-8A5E2E291C14}"/>
    <cellStyle name="Comma 3 4 2 7 2 4 5" xfId="8914" xr:uid="{69C1891B-4783-43E1-B5E8-59F461437418}"/>
    <cellStyle name="Comma 3 4 2 7 2 4 5 2" xfId="52505" xr:uid="{133E0350-786F-48CA-B142-DEF3D70FAAA1}"/>
    <cellStyle name="Comma 3 4 2 7 2 4 5 3" xfId="39115" xr:uid="{A88595A1-B3C2-4C3E-8332-FF795EBDA992}"/>
    <cellStyle name="Comma 3 4 2 7 2 4 6" xfId="11540" xr:uid="{59555DBF-1BB2-477F-880A-7D4917E825A7}"/>
    <cellStyle name="Comma 3 4 2 7 2 4 6 2" xfId="55130" xr:uid="{670317F3-E4D9-4D49-BE5E-3C90F73850A3}"/>
    <cellStyle name="Comma 3 4 2 7 2 4 6 3" xfId="41740" xr:uid="{A765EE6C-5F5F-46AC-81F2-6D2AE4CC60A6}"/>
    <cellStyle name="Comma 3 4 2 7 2 4 7" xfId="14693" xr:uid="{50CC190E-A6A5-4D00-BE3F-F5F27685D550}"/>
    <cellStyle name="Comma 3 4 2 7 2 4 7 2" xfId="44366" xr:uid="{D0515056-3719-44BA-9BB0-DB76352C52FD}"/>
    <cellStyle name="Comma 3 4 2 7 2 4 8" xfId="57756" xr:uid="{066911DC-5929-41E3-AAD7-2837E84BE112}"/>
    <cellStyle name="Comma 3 4 2 7 2 4 9" xfId="60383" xr:uid="{DFBDD726-4870-40FE-9201-FCE2F8F12343}"/>
    <cellStyle name="Comma 3 4 2 7 2 5" xfId="1315" xr:uid="{34F46429-F501-4E35-90C2-FD465CF2EB44}"/>
    <cellStyle name="Comma 3 4 2 7 2 5 10" xfId="20752" xr:uid="{497538B1-83AB-412D-AE86-7D3CE47E96C3}"/>
    <cellStyle name="Comma 3 4 2 7 2 5 2" xfId="6568" xr:uid="{A34E80FF-2A36-4EE5-8D10-4D629F1A5852}"/>
    <cellStyle name="Comma 3 4 2 7 2 5 2 2" xfId="18126" xr:uid="{4554FABD-0FA0-404E-BA17-B4C87CF3F641}"/>
    <cellStyle name="Comma 3 4 2 7 2 5 2 2 2" xfId="47533" xr:uid="{59427864-6E89-4230-89EE-989628324B1C}"/>
    <cellStyle name="Comma 3 4 2 7 2 5 2 2 3" xfId="28630" xr:uid="{07BE6A43-9E11-412F-A6D2-861DB3879587}"/>
    <cellStyle name="Comma 3 4 2 7 2 5 2 3" xfId="34143" xr:uid="{44096229-E26D-45F1-A0E2-7CD6017CA5F2}"/>
    <cellStyle name="Comma 3 4 2 7 2 5 2 4" xfId="23378" xr:uid="{C311ED5F-BAC8-42E2-AA41-5AD2ED655987}"/>
    <cellStyle name="Comma 3 4 2 7 2 5 3" xfId="3943" xr:uid="{D709AFB6-32F5-4920-AF75-52753792FAD0}"/>
    <cellStyle name="Comma 3 4 2 7 2 5 3 2" xfId="50159" xr:uid="{F9714347-4D20-4AD1-ADBC-39A757439976}"/>
    <cellStyle name="Comma 3 4 2 7 2 5 3 3" xfId="36769" xr:uid="{BF6321C6-5482-40C5-84B3-E5D845BA1CA4}"/>
    <cellStyle name="Comma 3 4 2 7 2 5 3 4" xfId="26004" xr:uid="{C8C263E8-898C-431E-8468-38F5E89E573A}"/>
    <cellStyle name="Comma 3 4 2 7 2 5 4" xfId="9194" xr:uid="{44D8ACDE-350F-4FCB-9B04-1A0D23819C07}"/>
    <cellStyle name="Comma 3 4 2 7 2 5 4 2" xfId="52785" xr:uid="{C0B45DC5-0A95-44F8-B63B-DDAA31A18CA3}"/>
    <cellStyle name="Comma 3 4 2 7 2 5 4 3" xfId="39395" xr:uid="{85F2F351-1D6C-4FD5-B7C4-5715036CB021}"/>
    <cellStyle name="Comma 3 4 2 7 2 5 5" xfId="11820" xr:uid="{7133F635-3698-471E-ABA0-AB60D3FC8D15}"/>
    <cellStyle name="Comma 3 4 2 7 2 5 5 2" xfId="55410" xr:uid="{A095CB01-1214-45B9-A503-A12BBB9D90C8}"/>
    <cellStyle name="Comma 3 4 2 7 2 5 5 3" xfId="42020" xr:uid="{C35CE8EE-9D74-410B-A707-ACD8F059C097}"/>
    <cellStyle name="Comma 3 4 2 7 2 5 6" xfId="14973" xr:uid="{BDC9CB28-A4B5-4B82-8804-2850C26D3AAC}"/>
    <cellStyle name="Comma 3 4 2 7 2 5 6 2" xfId="44646" xr:uid="{D7069CD9-5490-4FA3-ADC4-9E968A242607}"/>
    <cellStyle name="Comma 3 4 2 7 2 5 7" xfId="58036" xr:uid="{A21479C4-0DCF-4075-9E5A-47D93CADE0FB}"/>
    <cellStyle name="Comma 3 4 2 7 2 5 8" xfId="60663" xr:uid="{F0F943A6-8BC8-4FAA-86C5-B985974DF2C8}"/>
    <cellStyle name="Comma 3 4 2 7 2 5 9" xfId="31256" xr:uid="{7A01DD48-00F3-45EF-86EA-3C7BD2287415}"/>
    <cellStyle name="Comma 3 4 2 7 2 6" xfId="1578" xr:uid="{F8E3AEBD-3EBE-4C1A-B43E-3EABB5F9B2F2}"/>
    <cellStyle name="Comma 3 4 2 7 2 6 10" xfId="21014" xr:uid="{337BB8A8-261C-4ACF-AA21-F68048BB2B45}"/>
    <cellStyle name="Comma 3 4 2 7 2 6 2" xfId="6830" xr:uid="{80E0468D-6234-4A14-A377-11349ACF49CA}"/>
    <cellStyle name="Comma 3 4 2 7 2 6 2 2" xfId="18388" xr:uid="{93871F85-081E-48D9-81EB-C3FDE770861F}"/>
    <cellStyle name="Comma 3 4 2 7 2 6 2 2 2" xfId="47795" xr:uid="{9E797FD2-F73C-41F1-B378-516C98DAFD5C}"/>
    <cellStyle name="Comma 3 4 2 7 2 6 2 2 3" xfId="28892" xr:uid="{264EA6B6-A372-485E-B373-DEBA6AEFD033}"/>
    <cellStyle name="Comma 3 4 2 7 2 6 2 3" xfId="34405" xr:uid="{E4CD45E0-1BAC-4B49-BB6E-18B9866F82CB}"/>
    <cellStyle name="Comma 3 4 2 7 2 6 2 4" xfId="23640" xr:uid="{B445EB96-85CA-428D-B0D6-32091FFFA812}"/>
    <cellStyle name="Comma 3 4 2 7 2 6 3" xfId="4205" xr:uid="{321FC481-5E72-406D-B90D-A0482D4E1EA0}"/>
    <cellStyle name="Comma 3 4 2 7 2 6 3 2" xfId="50421" xr:uid="{EBE0BE54-B1DA-4959-A22E-59811B15E568}"/>
    <cellStyle name="Comma 3 4 2 7 2 6 3 3" xfId="37031" xr:uid="{C82736EE-C8FF-4BD5-8A87-3DC9C814A575}"/>
    <cellStyle name="Comma 3 4 2 7 2 6 3 4" xfId="26266" xr:uid="{015BD9A2-4A89-4FA5-A47A-3B94AAD1CE3E}"/>
    <cellStyle name="Comma 3 4 2 7 2 6 4" xfId="9456" xr:uid="{66B8E430-2BC4-4F0F-BB89-1DFD81F82FF1}"/>
    <cellStyle name="Comma 3 4 2 7 2 6 4 2" xfId="53047" xr:uid="{2E2465B2-416D-4F08-AFC0-4CDDAF50B4B6}"/>
    <cellStyle name="Comma 3 4 2 7 2 6 4 3" xfId="39657" xr:uid="{DB9AFC42-C516-4346-987F-4B06BA3816D3}"/>
    <cellStyle name="Comma 3 4 2 7 2 6 5" xfId="12082" xr:uid="{45FFDB20-5E9F-4A77-B0AF-34521DF19BBD}"/>
    <cellStyle name="Comma 3 4 2 7 2 6 5 2" xfId="55672" xr:uid="{AD21995B-2B79-406A-8D7F-6C3CDC2FA81F}"/>
    <cellStyle name="Comma 3 4 2 7 2 6 5 3" xfId="42282" xr:uid="{CD2E377B-F47B-41CC-8965-2D1CFC3FFD6A}"/>
    <cellStyle name="Comma 3 4 2 7 2 6 6" xfId="15235" xr:uid="{09A923E4-9D8A-4E9B-90D0-A0560203E71E}"/>
    <cellStyle name="Comma 3 4 2 7 2 6 6 2" xfId="44908" xr:uid="{6F67F486-1E9A-4984-B2D1-B9EE6177410B}"/>
    <cellStyle name="Comma 3 4 2 7 2 6 7" xfId="58298" xr:uid="{6262D885-A6A9-4C16-9728-041AE68A8B09}"/>
    <cellStyle name="Comma 3 4 2 7 2 6 8" xfId="60925" xr:uid="{55DBAF61-17DE-4B1E-9B55-E52E1EF8BB5A}"/>
    <cellStyle name="Comma 3 4 2 7 2 6 9" xfId="31518" xr:uid="{28A1E128-F7BA-41E6-9C7D-EB3A3055C703}"/>
    <cellStyle name="Comma 3 4 2 7 2 7" xfId="2621" xr:uid="{9A3CF948-37EB-4789-BFB2-7B31F5BB143E}"/>
    <cellStyle name="Comma 3 4 2 7 2 7 10" xfId="22056" xr:uid="{C31F6742-0EDB-4533-9720-4930502410DC}"/>
    <cellStyle name="Comma 3 4 2 7 2 7 2" xfId="7872" xr:uid="{3C040A3D-4875-455C-98CE-5D5493826ED1}"/>
    <cellStyle name="Comma 3 4 2 7 2 7 2 2" xfId="19430" xr:uid="{6067EBBB-B396-429D-8A1B-44D344147709}"/>
    <cellStyle name="Comma 3 4 2 7 2 7 2 2 2" xfId="48837" xr:uid="{406B32AA-6263-41F3-9B90-7BFE4532B24C}"/>
    <cellStyle name="Comma 3 4 2 7 2 7 2 2 3" xfId="29934" xr:uid="{C67E1E42-C924-44F6-BC83-3DAE976C55D3}"/>
    <cellStyle name="Comma 3 4 2 7 2 7 2 3" xfId="35447" xr:uid="{286405F7-5D33-48C9-8C1D-AD23823B31AD}"/>
    <cellStyle name="Comma 3 4 2 7 2 7 2 4" xfId="24682" xr:uid="{C7FDF54E-73BE-4CB9-B884-426038B48A56}"/>
    <cellStyle name="Comma 3 4 2 7 2 7 3" xfId="5247" xr:uid="{C8EC524E-CD0D-48EC-9BD4-0CB4E9736F23}"/>
    <cellStyle name="Comma 3 4 2 7 2 7 3 2" xfId="51463" xr:uid="{1D708E54-C2D7-4394-8B21-E78812E4650F}"/>
    <cellStyle name="Comma 3 4 2 7 2 7 3 3" xfId="38073" xr:uid="{CDFED499-7844-4D86-942C-6CF11A60D086}"/>
    <cellStyle name="Comma 3 4 2 7 2 7 3 4" xfId="27308" xr:uid="{0410C0A9-BC88-4668-AD2F-D793FF3C15C5}"/>
    <cellStyle name="Comma 3 4 2 7 2 7 4" xfId="10498" xr:uid="{96AC7403-B3FC-4795-9547-2CFAA549E8E2}"/>
    <cellStyle name="Comma 3 4 2 7 2 7 4 2" xfId="54089" xr:uid="{278A5164-7A6C-45CE-8D28-1E86963F9E49}"/>
    <cellStyle name="Comma 3 4 2 7 2 7 4 3" xfId="40699" xr:uid="{AACA56CC-BFE2-4D5F-9573-7CAFCCA27488}"/>
    <cellStyle name="Comma 3 4 2 7 2 7 5" xfId="13124" xr:uid="{7291C477-88D1-4590-81EC-2EA254058B66}"/>
    <cellStyle name="Comma 3 4 2 7 2 7 5 2" xfId="56714" xr:uid="{20E48C90-D543-4F44-9207-7366A7A38C4D}"/>
    <cellStyle name="Comma 3 4 2 7 2 7 5 3" xfId="43324" xr:uid="{0E045624-6E6C-46DB-8AA3-F683A771C14C}"/>
    <cellStyle name="Comma 3 4 2 7 2 7 6" xfId="16277" xr:uid="{4DD82207-DA96-483C-B3C6-5EA500194993}"/>
    <cellStyle name="Comma 3 4 2 7 2 7 6 2" xfId="45950" xr:uid="{02BE39A5-9C00-40E6-995D-457F78C063E5}"/>
    <cellStyle name="Comma 3 4 2 7 2 7 7" xfId="59340" xr:uid="{21BCC07C-F6C2-43EA-A2E4-008089819D61}"/>
    <cellStyle name="Comma 3 4 2 7 2 7 8" xfId="61967" xr:uid="{1515D554-CEFE-4558-B00A-85F0B789AA33}"/>
    <cellStyle name="Comma 3 4 2 7 2 7 9" xfId="32560" xr:uid="{97DE8F72-FF40-42AC-B75A-0D299FEEDA77}"/>
    <cellStyle name="Comma 3 4 2 7 2 8" xfId="5508" xr:uid="{C95FD519-4274-4517-9865-C52C2CE9A40F}"/>
    <cellStyle name="Comma 3 4 2 7 2 8 2" xfId="17066" xr:uid="{56CD64BB-76EA-4033-B328-953AD9454C41}"/>
    <cellStyle name="Comma 3 4 2 7 2 8 2 2" xfId="46212" xr:uid="{570EE4FF-3BFD-4A5D-BF1D-0265BDBB5494}"/>
    <cellStyle name="Comma 3 4 2 7 2 8 2 3" xfId="27570" xr:uid="{C206850D-6695-4D2F-9E17-B253E67D590D}"/>
    <cellStyle name="Comma 3 4 2 7 2 8 3" xfId="13913" xr:uid="{405F586E-0464-430E-811D-F51C7D7C7D03}"/>
    <cellStyle name="Comma 3 4 2 7 2 8 3 2" xfId="32822" xr:uid="{21033CD2-B0A6-4868-BBA0-3EF89D7F7D9C}"/>
    <cellStyle name="Comma 3 4 2 7 2 8 4" xfId="22318" xr:uid="{D5845958-0DD9-42FC-9818-FFF17DC21209}"/>
    <cellStyle name="Comma 3 4 2 7 2 9" xfId="2883" xr:uid="{3F1E63B0-30DF-4DF6-B1F9-E169045E5E89}"/>
    <cellStyle name="Comma 3 4 2 7 2 9 2" xfId="16538" xr:uid="{1C5121BB-A642-4F01-AE77-17438E4DED4C}"/>
    <cellStyle name="Comma 3 4 2 7 2 9 2 2" xfId="46473" xr:uid="{5C270A1C-02A4-4E89-9587-F487B53DC88B}"/>
    <cellStyle name="Comma 3 4 2 7 2 9 3" xfId="33083" xr:uid="{6F70051E-2870-4D64-90D2-D4BB23E2AD0D}"/>
    <cellStyle name="Comma 3 4 2 7 2 9 4" xfId="24944" xr:uid="{2E4A0B08-D470-44C1-9A9B-6C22AA5FE43D}"/>
    <cellStyle name="Comma 3 4 2 7 3" xfId="377" xr:uid="{00000000-0005-0000-0000-00004A020000}"/>
    <cellStyle name="Comma 3 4 2 7 3 10" xfId="30318" xr:uid="{11043CA5-D30B-49CE-B612-651394207B3E}"/>
    <cellStyle name="Comma 3 4 2 7 3 11" xfId="19814" xr:uid="{17536EF9-9578-4A8D-8114-33D9A4302C5A}"/>
    <cellStyle name="Comma 3 4 2 7 3 2" xfId="1700" xr:uid="{828AC5A1-B8BC-438A-88A0-2771D84AF349}"/>
    <cellStyle name="Comma 3 4 2 7 3 2 10" xfId="21136" xr:uid="{B0AA7F17-66E1-4FA7-B054-608431395E1C}"/>
    <cellStyle name="Comma 3 4 2 7 3 2 2" xfId="6952" xr:uid="{C8E0445D-36AE-49EF-96BC-A72BC3CCC12E}"/>
    <cellStyle name="Comma 3 4 2 7 3 2 2 2" xfId="18510" xr:uid="{3C368314-3E57-4791-994A-65E5FB2ADFCD}"/>
    <cellStyle name="Comma 3 4 2 7 3 2 2 2 2" xfId="47917" xr:uid="{0AD662DD-B1CC-4A43-B6AA-7CED83A6CB8E}"/>
    <cellStyle name="Comma 3 4 2 7 3 2 2 2 3" xfId="29014" xr:uid="{348E7966-E641-4049-A8B5-2876487B271D}"/>
    <cellStyle name="Comma 3 4 2 7 3 2 2 3" xfId="34527" xr:uid="{5F8BA7BB-AB1B-4803-85FB-48D2F59D7939}"/>
    <cellStyle name="Comma 3 4 2 7 3 2 2 4" xfId="23762" xr:uid="{6F154ADC-FA60-4982-A0ED-F368E8C7D2BC}"/>
    <cellStyle name="Comma 3 4 2 7 3 2 3" xfId="4327" xr:uid="{0F7735F2-D036-47EB-9E73-E05B1477AAE6}"/>
    <cellStyle name="Comma 3 4 2 7 3 2 3 2" xfId="50543" xr:uid="{53DE516D-0EAC-40F3-9B37-A4F5895FEAA6}"/>
    <cellStyle name="Comma 3 4 2 7 3 2 3 3" xfId="37153" xr:uid="{5734186C-A9A6-47D5-8BAB-F82E27662059}"/>
    <cellStyle name="Comma 3 4 2 7 3 2 3 4" xfId="26388" xr:uid="{09882550-96F2-4253-A1CC-B88F5F5846DD}"/>
    <cellStyle name="Comma 3 4 2 7 3 2 4" xfId="9578" xr:uid="{D176FD2B-7D61-4E36-B98F-7A9C463A466C}"/>
    <cellStyle name="Comma 3 4 2 7 3 2 4 2" xfId="53169" xr:uid="{6A882584-ED76-4397-B2C3-E9F89208D372}"/>
    <cellStyle name="Comma 3 4 2 7 3 2 4 3" xfId="39779" xr:uid="{73463F2F-21CF-40AB-A4AF-29F35EADAC05}"/>
    <cellStyle name="Comma 3 4 2 7 3 2 5" xfId="12204" xr:uid="{A712BCC6-5B1F-47D5-92F8-DCD3610DAB9B}"/>
    <cellStyle name="Comma 3 4 2 7 3 2 5 2" xfId="55794" xr:uid="{A98DEBC8-001E-487D-B6C3-EDD65FF79C21}"/>
    <cellStyle name="Comma 3 4 2 7 3 2 5 3" xfId="42404" xr:uid="{F58DBEB5-982B-4D48-9101-8426379BFAF8}"/>
    <cellStyle name="Comma 3 4 2 7 3 2 6" xfId="15357" xr:uid="{90050690-6F18-4CB1-8E8B-41D8827183C3}"/>
    <cellStyle name="Comma 3 4 2 7 3 2 6 2" xfId="45030" xr:uid="{563EF36E-1357-4310-A3A9-721C12EB2A12}"/>
    <cellStyle name="Comma 3 4 2 7 3 2 7" xfId="58420" xr:uid="{33D827E7-BDC1-4431-9A8F-14D361DA4967}"/>
    <cellStyle name="Comma 3 4 2 7 3 2 8" xfId="61047" xr:uid="{6CDA327D-C1BC-40EF-A7D9-B56C157525AC}"/>
    <cellStyle name="Comma 3 4 2 7 3 2 9" xfId="31640" xr:uid="{48DA2FC5-4A13-46B1-95B3-8FD75048951E}"/>
    <cellStyle name="Comma 3 4 2 7 3 3" xfId="5630" xr:uid="{F4816631-6892-4711-9D7A-9C1A01BE8426}"/>
    <cellStyle name="Comma 3 4 2 7 3 3 2" xfId="17188" xr:uid="{880E32A8-4350-46D7-852D-E670A43D82F4}"/>
    <cellStyle name="Comma 3 4 2 7 3 3 2 2" xfId="46595" xr:uid="{5C780C5D-5F1D-4667-8B45-38D1BA98EA2C}"/>
    <cellStyle name="Comma 3 4 2 7 3 3 2 3" xfId="27692" xr:uid="{63DBB72F-48BE-484D-AF04-FE773B4797A1}"/>
    <cellStyle name="Comma 3 4 2 7 3 3 3" xfId="14035" xr:uid="{B5AB7D3B-8E71-4C43-8F87-BDC25F96F3A9}"/>
    <cellStyle name="Comma 3 4 2 7 3 3 3 2" xfId="33205" xr:uid="{D3524739-2B6B-4B12-8C97-C225997E4E54}"/>
    <cellStyle name="Comma 3 4 2 7 3 3 4" xfId="22440" xr:uid="{A8ED024B-BB3D-4006-A7A4-1F78B6A8C816}"/>
    <cellStyle name="Comma 3 4 2 7 3 4" xfId="3005" xr:uid="{63D2A2E9-62BC-4A76-84FA-0F759271FE51}"/>
    <cellStyle name="Comma 3 4 2 7 3 4 2" xfId="16660" xr:uid="{6B11AB38-8BB8-450F-B68E-BF1219235C39}"/>
    <cellStyle name="Comma 3 4 2 7 3 4 2 2" xfId="49221" xr:uid="{BBEFDDB9-4143-4841-B475-B214C7164258}"/>
    <cellStyle name="Comma 3 4 2 7 3 4 3" xfId="35831" xr:uid="{C6346326-9BDA-431E-9A5A-F5D0EE4B3ED7}"/>
    <cellStyle name="Comma 3 4 2 7 3 4 4" xfId="25066" xr:uid="{B6BD6F97-C029-414D-BF59-E0DA18F8B7DD}"/>
    <cellStyle name="Comma 3 4 2 7 3 5" xfId="8256" xr:uid="{B749380E-5137-4CA2-B59E-0DF4F0C20D19}"/>
    <cellStyle name="Comma 3 4 2 7 3 5 2" xfId="51847" xr:uid="{2E076668-5E8E-4CDE-A453-3A9AA3240B2C}"/>
    <cellStyle name="Comma 3 4 2 7 3 5 3" xfId="38457" xr:uid="{DD748662-1A04-4DDB-A4E5-02A483ABD7DA}"/>
    <cellStyle name="Comma 3 4 2 7 3 6" xfId="10882" xr:uid="{EC419190-0D9D-4F37-A04D-5EA19DA9E61D}"/>
    <cellStyle name="Comma 3 4 2 7 3 6 2" xfId="54472" xr:uid="{EA1E487E-1B7F-414F-A615-F19D09FFF822}"/>
    <cellStyle name="Comma 3 4 2 7 3 6 3" xfId="41082" xr:uid="{6DEFB6F5-5744-4861-9DB9-F21048CEA51B}"/>
    <cellStyle name="Comma 3 4 2 7 3 7" xfId="13507" xr:uid="{E078FAD5-02FA-47F3-BE3F-4392C11451FD}"/>
    <cellStyle name="Comma 3 4 2 7 3 7 2" xfId="43708" xr:uid="{DC04DE83-F127-48E9-803A-4C89737F3C36}"/>
    <cellStyle name="Comma 3 4 2 7 3 8" xfId="57098" xr:uid="{F05D83CE-2ED8-452F-A611-71DCBA299D1A}"/>
    <cellStyle name="Comma 3 4 2 7 3 9" xfId="59725" xr:uid="{EE57CA7F-AFB5-4473-BE11-426A34EB95AB}"/>
    <cellStyle name="Comma 3 4 2 7 4" xfId="637" xr:uid="{00000000-0005-0000-0000-00004B020000}"/>
    <cellStyle name="Comma 3 4 2 7 4 10" xfId="30578" xr:uid="{CDDC82B7-82C8-4202-B65A-BFB0CBAB79EE}"/>
    <cellStyle name="Comma 3 4 2 7 4 11" xfId="20074" xr:uid="{EF94062D-FEFA-4392-920C-0D598AEA51AE}"/>
    <cellStyle name="Comma 3 4 2 7 4 2" xfId="1960" xr:uid="{0BD7AC95-5E1A-405F-8D05-D5E4C8BBBABA}"/>
    <cellStyle name="Comma 3 4 2 7 4 2 10" xfId="21396" xr:uid="{6C722387-B92B-49C8-B49D-03AD1D9FCF95}"/>
    <cellStyle name="Comma 3 4 2 7 4 2 2" xfId="7212" xr:uid="{6E0FDC24-1BB1-4AB4-A8C6-F349831B1C34}"/>
    <cellStyle name="Comma 3 4 2 7 4 2 2 2" xfId="18770" xr:uid="{F7E9EF54-3CB5-4364-8F17-D8C1781BC282}"/>
    <cellStyle name="Comma 3 4 2 7 4 2 2 2 2" xfId="48177" xr:uid="{66004779-3E0F-45AA-AC68-9BD66452C4A4}"/>
    <cellStyle name="Comma 3 4 2 7 4 2 2 2 3" xfId="29274" xr:uid="{479577F2-973A-4649-B75D-20432FF7F6C5}"/>
    <cellStyle name="Comma 3 4 2 7 4 2 2 3" xfId="34787" xr:uid="{219375E6-B7DF-49A7-8BD9-A96C022BF547}"/>
    <cellStyle name="Comma 3 4 2 7 4 2 2 4" xfId="24022" xr:uid="{A931895C-7B12-4591-B95B-3E45E37DE5C1}"/>
    <cellStyle name="Comma 3 4 2 7 4 2 3" xfId="4587" xr:uid="{4709E7CC-E1FC-4E13-BB46-0B49ABE4802C}"/>
    <cellStyle name="Comma 3 4 2 7 4 2 3 2" xfId="50803" xr:uid="{64BFF4F8-5295-41B5-8184-12ABAF665AF0}"/>
    <cellStyle name="Comma 3 4 2 7 4 2 3 3" xfId="37413" xr:uid="{F6D8D888-D797-46AF-B8A8-5A4F37E5CD98}"/>
    <cellStyle name="Comma 3 4 2 7 4 2 3 4" xfId="26648" xr:uid="{FC9CC897-FB4D-479B-BF81-E98CB8E8BD97}"/>
    <cellStyle name="Comma 3 4 2 7 4 2 4" xfId="9838" xr:uid="{6A26246F-4832-4C9B-A431-B6C1A1C885D2}"/>
    <cellStyle name="Comma 3 4 2 7 4 2 4 2" xfId="53429" xr:uid="{4D8F7261-30A9-43F2-B9E3-DF7985C9CEB8}"/>
    <cellStyle name="Comma 3 4 2 7 4 2 4 3" xfId="40039" xr:uid="{B1C288B3-6E8F-49A6-96C9-B1F7FEC52B07}"/>
    <cellStyle name="Comma 3 4 2 7 4 2 5" xfId="12464" xr:uid="{DB23D7B0-5835-4AEB-AE12-E15E1B9FD58B}"/>
    <cellStyle name="Comma 3 4 2 7 4 2 5 2" xfId="56054" xr:uid="{8D19864B-4D9C-47E3-BA40-902E52FC91A6}"/>
    <cellStyle name="Comma 3 4 2 7 4 2 5 3" xfId="42664" xr:uid="{1D2D9E7B-5AD3-4C82-9DB7-B54E488B0024}"/>
    <cellStyle name="Comma 3 4 2 7 4 2 6" xfId="15617" xr:uid="{FD6BCB27-D42E-4FC5-AE76-2770F6B684CC}"/>
    <cellStyle name="Comma 3 4 2 7 4 2 6 2" xfId="45290" xr:uid="{2D20126F-68CB-4991-A904-6FBF6755EF41}"/>
    <cellStyle name="Comma 3 4 2 7 4 2 7" xfId="58680" xr:uid="{A7B8012F-A17F-454E-805F-CFF5C13EFB21}"/>
    <cellStyle name="Comma 3 4 2 7 4 2 8" xfId="61307" xr:uid="{4FE72D09-D712-4D85-B61B-2BF083988F36}"/>
    <cellStyle name="Comma 3 4 2 7 4 2 9" xfId="31900" xr:uid="{CC94FE4A-BCAE-4873-A0CD-434B92185338}"/>
    <cellStyle name="Comma 3 4 2 7 4 3" xfId="5890" xr:uid="{62F98F83-39F8-482F-A409-1CEBE71AA3F5}"/>
    <cellStyle name="Comma 3 4 2 7 4 3 2" xfId="17448" xr:uid="{32497714-4E0D-4335-9BFD-C232DC18972A}"/>
    <cellStyle name="Comma 3 4 2 7 4 3 2 2" xfId="46855" xr:uid="{FCA0909D-6AD9-4055-9A78-5B81345BE5AF}"/>
    <cellStyle name="Comma 3 4 2 7 4 3 2 3" xfId="27952" xr:uid="{8E4C7AA1-1D17-48B7-B4C3-837672E061A9}"/>
    <cellStyle name="Comma 3 4 2 7 4 3 3" xfId="33465" xr:uid="{7BA936FC-356B-4BC3-BB74-70FF53F79296}"/>
    <cellStyle name="Comma 3 4 2 7 4 3 4" xfId="22700" xr:uid="{2A0C74DD-8273-490D-9EA4-72515189FC04}"/>
    <cellStyle name="Comma 3 4 2 7 4 4" xfId="3265" xr:uid="{FF97E1FE-4637-48AE-A1E8-7A8CEA2ACBBA}"/>
    <cellStyle name="Comma 3 4 2 7 4 4 2" xfId="49481" xr:uid="{841C791F-ADE5-459C-80EF-98B7CBDAB000}"/>
    <cellStyle name="Comma 3 4 2 7 4 4 3" xfId="36091" xr:uid="{B2984592-D0C4-4D40-8472-66622D8CC4BB}"/>
    <cellStyle name="Comma 3 4 2 7 4 4 4" xfId="25326" xr:uid="{BC5108A4-DDE6-4C7C-8EAB-3A29600D1E0A}"/>
    <cellStyle name="Comma 3 4 2 7 4 5" xfId="8516" xr:uid="{B0B73A38-9902-41F4-88F7-4513A8595D5D}"/>
    <cellStyle name="Comma 3 4 2 7 4 5 2" xfId="52107" xr:uid="{1877B057-B528-40EE-8F52-7B62BB76131E}"/>
    <cellStyle name="Comma 3 4 2 7 4 5 3" xfId="38717" xr:uid="{49E4C630-D579-4023-A64D-1C02C0F763E8}"/>
    <cellStyle name="Comma 3 4 2 7 4 6" xfId="11142" xr:uid="{932C957B-B637-463F-856C-FE1A6AB42BE8}"/>
    <cellStyle name="Comma 3 4 2 7 4 6 2" xfId="54732" xr:uid="{9CA9054E-5DA6-404A-8480-B1E998411CFF}"/>
    <cellStyle name="Comma 3 4 2 7 4 6 3" xfId="41342" xr:uid="{2BDFACF7-3F0B-4223-9FDA-690CCDB6FD72}"/>
    <cellStyle name="Comma 3 4 2 7 4 7" xfId="14295" xr:uid="{62F58F27-9E12-4432-A8BE-37539D1B0DE0}"/>
    <cellStyle name="Comma 3 4 2 7 4 7 2" xfId="43968" xr:uid="{9B3788C3-F23A-47AE-8C13-4449A12E482B}"/>
    <cellStyle name="Comma 3 4 2 7 4 8" xfId="57358" xr:uid="{612B5181-25FE-4845-941A-1752A74C158B}"/>
    <cellStyle name="Comma 3 4 2 7 4 9" xfId="59985" xr:uid="{44C87AFB-4392-4A0C-8390-6BDC0A106175}"/>
    <cellStyle name="Comma 3 4 2 7 5" xfId="897" xr:uid="{00000000-0005-0000-0000-00004C020000}"/>
    <cellStyle name="Comma 3 4 2 7 5 10" xfId="30838" xr:uid="{4074BC86-F5C9-4DC3-B907-FD82AC02F8EC}"/>
    <cellStyle name="Comma 3 4 2 7 5 11" xfId="20334" xr:uid="{1933E4B4-7913-4461-AF16-F0B24E97818E}"/>
    <cellStyle name="Comma 3 4 2 7 5 2" xfId="2220" xr:uid="{6D3F050A-4845-4F70-B25E-9CE6AFC91AFA}"/>
    <cellStyle name="Comma 3 4 2 7 5 2 10" xfId="21656" xr:uid="{E78F6ABF-D0A5-49B4-91C2-A7049E1CECF5}"/>
    <cellStyle name="Comma 3 4 2 7 5 2 2" xfId="7472" xr:uid="{80CCBE85-446E-4F53-9D74-560A4C862567}"/>
    <cellStyle name="Comma 3 4 2 7 5 2 2 2" xfId="19030" xr:uid="{39B13765-66AF-4756-98A3-3F8B84D10227}"/>
    <cellStyle name="Comma 3 4 2 7 5 2 2 2 2" xfId="48437" xr:uid="{C935AFFA-2A1E-4D27-B286-D9D4138BC401}"/>
    <cellStyle name="Comma 3 4 2 7 5 2 2 2 3" xfId="29534" xr:uid="{BE2EB331-5687-4A31-83A7-A7C6FB612999}"/>
    <cellStyle name="Comma 3 4 2 7 5 2 2 3" xfId="35047" xr:uid="{9980D504-3658-4B9F-878D-6153EB669AC5}"/>
    <cellStyle name="Comma 3 4 2 7 5 2 2 4" xfId="24282" xr:uid="{07960F45-DFE2-4A9E-95B7-DD2EAD674373}"/>
    <cellStyle name="Comma 3 4 2 7 5 2 3" xfId="4847" xr:uid="{16DFA0E0-9224-4DE8-A514-A2C282C9BD87}"/>
    <cellStyle name="Comma 3 4 2 7 5 2 3 2" xfId="51063" xr:uid="{485E94E2-BA24-4781-8C69-E9C806A95B41}"/>
    <cellStyle name="Comma 3 4 2 7 5 2 3 3" xfId="37673" xr:uid="{1BEBB1DA-1504-480D-9A26-B76DA4566B27}"/>
    <cellStyle name="Comma 3 4 2 7 5 2 3 4" xfId="26908" xr:uid="{CCC73E42-6D13-4EAF-AB41-E177AD69669F}"/>
    <cellStyle name="Comma 3 4 2 7 5 2 4" xfId="10098" xr:uid="{F5841843-EBFB-4139-B578-26FE0F59C138}"/>
    <cellStyle name="Comma 3 4 2 7 5 2 4 2" xfId="53689" xr:uid="{ABAABEF5-FFFF-4293-BF55-994F86CAE316}"/>
    <cellStyle name="Comma 3 4 2 7 5 2 4 3" xfId="40299" xr:uid="{897F8436-2E2A-4E95-873D-E4B1AA2F82B9}"/>
    <cellStyle name="Comma 3 4 2 7 5 2 5" xfId="12724" xr:uid="{EA1ED9EC-0E5C-4661-BE74-430DF7ED567C}"/>
    <cellStyle name="Comma 3 4 2 7 5 2 5 2" xfId="56314" xr:uid="{E76DCA8E-4184-4961-92A7-29F41F72AD6B}"/>
    <cellStyle name="Comma 3 4 2 7 5 2 5 3" xfId="42924" xr:uid="{1B453CED-181E-4288-B39B-00661325B6BA}"/>
    <cellStyle name="Comma 3 4 2 7 5 2 6" xfId="15877" xr:uid="{A7D2AD2A-9E29-4ED5-876A-B2442711D894}"/>
    <cellStyle name="Comma 3 4 2 7 5 2 6 2" xfId="45550" xr:uid="{AF7CD2E0-B0D1-4328-94BD-F45EC257F402}"/>
    <cellStyle name="Comma 3 4 2 7 5 2 7" xfId="58940" xr:uid="{93E9A6C5-29F9-464A-9418-E86DDF40B1E2}"/>
    <cellStyle name="Comma 3 4 2 7 5 2 8" xfId="61567" xr:uid="{F290BBD2-0408-4D83-B829-B3876735127C}"/>
    <cellStyle name="Comma 3 4 2 7 5 2 9" xfId="32160" xr:uid="{17EA330F-5837-4263-A280-DCF6BC751DE9}"/>
    <cellStyle name="Comma 3 4 2 7 5 3" xfId="6150" xr:uid="{91F86FF4-73E3-4D94-888A-FD4A45E5705F}"/>
    <cellStyle name="Comma 3 4 2 7 5 3 2" xfId="17708" xr:uid="{AF4EC5A6-0E74-46D9-84F8-689AB5EE5EDE}"/>
    <cellStyle name="Comma 3 4 2 7 5 3 2 2" xfId="47115" xr:uid="{7AA17688-9208-4D91-B50C-690C53FC7F2B}"/>
    <cellStyle name="Comma 3 4 2 7 5 3 2 3" xfId="28212" xr:uid="{1DF928C1-C5F1-4DBE-AB61-A60E66BFD779}"/>
    <cellStyle name="Comma 3 4 2 7 5 3 3" xfId="33725" xr:uid="{10A190D0-9341-4E44-B9BF-9A99ADFA55BC}"/>
    <cellStyle name="Comma 3 4 2 7 5 3 4" xfId="22960" xr:uid="{602DFC1B-71F5-498A-AFBB-660A14D1AEE6}"/>
    <cellStyle name="Comma 3 4 2 7 5 4" xfId="3525" xr:uid="{3C5F91DB-75A3-4BA4-B01D-275819D97D05}"/>
    <cellStyle name="Comma 3 4 2 7 5 4 2" xfId="49741" xr:uid="{51B28987-AE8F-480F-92AA-AE7849EB90C0}"/>
    <cellStyle name="Comma 3 4 2 7 5 4 3" xfId="36351" xr:uid="{221179F6-1F00-42BE-BBBB-04F5BD438318}"/>
    <cellStyle name="Comma 3 4 2 7 5 4 4" xfId="25586" xr:uid="{12309E63-9D82-47FE-BE5C-790DCB77E22B}"/>
    <cellStyle name="Comma 3 4 2 7 5 5" xfId="8776" xr:uid="{ECCA7693-BE6C-4F2E-8335-2B038DC30DEB}"/>
    <cellStyle name="Comma 3 4 2 7 5 5 2" xfId="52367" xr:uid="{39A7A1CA-76E9-4246-BF82-743283C9D455}"/>
    <cellStyle name="Comma 3 4 2 7 5 5 3" xfId="38977" xr:uid="{0954171A-DCC2-4189-898F-5EA7ED5FDF30}"/>
    <cellStyle name="Comma 3 4 2 7 5 6" xfId="11402" xr:uid="{ACC14A7D-DEFB-4840-9615-4BA578C9C4A0}"/>
    <cellStyle name="Comma 3 4 2 7 5 6 2" xfId="54992" xr:uid="{A0669F03-E103-4D68-860D-4C326B48F9CB}"/>
    <cellStyle name="Comma 3 4 2 7 5 6 3" xfId="41602" xr:uid="{DF7FADDD-C1C1-4C27-84D8-D1A8CD7A6CF7}"/>
    <cellStyle name="Comma 3 4 2 7 5 7" xfId="14555" xr:uid="{FA4ECB95-74D6-43F1-91DB-BE2A7B2C17DB}"/>
    <cellStyle name="Comma 3 4 2 7 5 7 2" xfId="44228" xr:uid="{7543A551-34DC-4F83-A10F-78B362081090}"/>
    <cellStyle name="Comma 3 4 2 7 5 8" xfId="57618" xr:uid="{3C2849F0-1B47-4212-91BD-5D64C981E6CB}"/>
    <cellStyle name="Comma 3 4 2 7 5 9" xfId="60245" xr:uid="{DB1B3A75-D34E-400B-8EB6-61BD0AD19510}"/>
    <cellStyle name="Comma 3 4 2 7 6" xfId="1177" xr:uid="{097E2AFB-4574-4332-AD1D-A97248F8943D}"/>
    <cellStyle name="Comma 3 4 2 7 6 10" xfId="20614" xr:uid="{7BC4D33A-18A7-4BA3-92DA-16D70C4689C0}"/>
    <cellStyle name="Comma 3 4 2 7 6 2" xfId="6430" xr:uid="{B7FE4F42-5F29-418E-A5B9-27C7128EB9E5}"/>
    <cellStyle name="Comma 3 4 2 7 6 2 2" xfId="17988" xr:uid="{D34E2A71-152F-4986-AF2F-E2A178176F50}"/>
    <cellStyle name="Comma 3 4 2 7 6 2 2 2" xfId="47395" xr:uid="{1D9F0182-8D12-43F7-87EE-6663ABC99D87}"/>
    <cellStyle name="Comma 3 4 2 7 6 2 2 3" xfId="28492" xr:uid="{9BA662F2-000F-4D87-9DF2-C7EE11C7793D}"/>
    <cellStyle name="Comma 3 4 2 7 6 2 3" xfId="34005" xr:uid="{7DB6FAE9-50F4-4CC0-B206-2206986848FC}"/>
    <cellStyle name="Comma 3 4 2 7 6 2 4" xfId="23240" xr:uid="{BA74B5FD-697C-49EE-B4CE-93C25C4D3A8B}"/>
    <cellStyle name="Comma 3 4 2 7 6 3" xfId="3805" xr:uid="{E4D246B1-A867-4227-971B-D0001B53B9B5}"/>
    <cellStyle name="Comma 3 4 2 7 6 3 2" xfId="50021" xr:uid="{8A90C837-C01F-4996-9BB7-4D269EE19B55}"/>
    <cellStyle name="Comma 3 4 2 7 6 3 3" xfId="36631" xr:uid="{144D3E0E-40B4-479E-B2DA-80ADB60EFA82}"/>
    <cellStyle name="Comma 3 4 2 7 6 3 4" xfId="25866" xr:uid="{B6752D31-7765-4013-9EF5-27672415B42C}"/>
    <cellStyle name="Comma 3 4 2 7 6 4" xfId="9056" xr:uid="{9A40D3C7-36D4-4A03-ACC4-3F46B18CA40D}"/>
    <cellStyle name="Comma 3 4 2 7 6 4 2" xfId="52647" xr:uid="{2C8CD03A-36E8-4D84-B551-3F8388912C50}"/>
    <cellStyle name="Comma 3 4 2 7 6 4 3" xfId="39257" xr:uid="{7AA85A51-513B-4AD8-833A-0A2756620EED}"/>
    <cellStyle name="Comma 3 4 2 7 6 5" xfId="11682" xr:uid="{C0CA4F97-0B90-436B-AE2A-E576EDD77985}"/>
    <cellStyle name="Comma 3 4 2 7 6 5 2" xfId="55272" xr:uid="{5251024E-ED54-4BE4-83EA-B8B4A7ACF6A9}"/>
    <cellStyle name="Comma 3 4 2 7 6 5 3" xfId="41882" xr:uid="{13654317-89D8-4C0A-A4D8-82B1FC8EF936}"/>
    <cellStyle name="Comma 3 4 2 7 6 6" xfId="14835" xr:uid="{4E680BBC-6B31-4B12-9E7D-E939559D0023}"/>
    <cellStyle name="Comma 3 4 2 7 6 6 2" xfId="44508" xr:uid="{ABE36898-9945-4D02-99F2-FFEAEDC9CFF3}"/>
    <cellStyle name="Comma 3 4 2 7 6 7" xfId="57898" xr:uid="{9AA93D12-5729-4280-BC3A-6F5DB57B2941}"/>
    <cellStyle name="Comma 3 4 2 7 6 8" xfId="60525" xr:uid="{5D7DDEF8-AF15-4A83-AD30-EB99135BBBBA}"/>
    <cellStyle name="Comma 3 4 2 7 6 9" xfId="31118" xr:uid="{06B681D6-6BFE-4193-B15F-B720D293832D}"/>
    <cellStyle name="Comma 3 4 2 7 7" xfId="1440" xr:uid="{C2589CE7-9950-47CD-ADDC-7606D5D8C54C}"/>
    <cellStyle name="Comma 3 4 2 7 7 10" xfId="20876" xr:uid="{50CF719F-5CCB-4DEF-9F98-800891832B43}"/>
    <cellStyle name="Comma 3 4 2 7 7 2" xfId="6692" xr:uid="{0127A71A-69D5-4B04-8C77-272987FB6303}"/>
    <cellStyle name="Comma 3 4 2 7 7 2 2" xfId="18250" xr:uid="{FB3A0955-74AA-4A1E-A4A2-57421430AFBA}"/>
    <cellStyle name="Comma 3 4 2 7 7 2 2 2" xfId="47657" xr:uid="{B88E5D47-7A26-4F9F-BE1B-12427ADF6CB3}"/>
    <cellStyle name="Comma 3 4 2 7 7 2 2 3" xfId="28754" xr:uid="{0841827B-9434-4DF0-A440-003F118FE801}"/>
    <cellStyle name="Comma 3 4 2 7 7 2 3" xfId="34267" xr:uid="{6930D2B8-F756-4B02-B265-CA5F9D35826D}"/>
    <cellStyle name="Comma 3 4 2 7 7 2 4" xfId="23502" xr:uid="{A7220458-4B05-445E-B2FA-6D57AFF9EE36}"/>
    <cellStyle name="Comma 3 4 2 7 7 3" xfId="4067" xr:uid="{C796939A-5D2F-4D1B-96EF-AB01AB605ECF}"/>
    <cellStyle name="Comma 3 4 2 7 7 3 2" xfId="50283" xr:uid="{BD019927-C7CB-4B5D-8D84-DFE83DA10624}"/>
    <cellStyle name="Comma 3 4 2 7 7 3 3" xfId="36893" xr:uid="{BC2687CC-F5FD-41E8-AB6F-41091DA31099}"/>
    <cellStyle name="Comma 3 4 2 7 7 3 4" xfId="26128" xr:uid="{EF7301E1-BDBB-4FFC-9B61-9D1DF1E7FA9F}"/>
    <cellStyle name="Comma 3 4 2 7 7 4" xfId="9318" xr:uid="{BC796C4B-E3AF-4E8B-A516-E27F74875F67}"/>
    <cellStyle name="Comma 3 4 2 7 7 4 2" xfId="52909" xr:uid="{3F2CAA70-14F9-4DDA-B36D-C834D3FFF7EB}"/>
    <cellStyle name="Comma 3 4 2 7 7 4 3" xfId="39519" xr:uid="{2F6FBDF4-6596-496F-BF1C-FB15EEC2050C}"/>
    <cellStyle name="Comma 3 4 2 7 7 5" xfId="11944" xr:uid="{E9D21E28-3DD1-4171-BB80-52AA57469215}"/>
    <cellStyle name="Comma 3 4 2 7 7 5 2" xfId="55534" xr:uid="{AF3B6917-2422-4323-B933-D87A22CC57FC}"/>
    <cellStyle name="Comma 3 4 2 7 7 5 3" xfId="42144" xr:uid="{FAB526E1-DF64-4883-8394-DEC5A7F88748}"/>
    <cellStyle name="Comma 3 4 2 7 7 6" xfId="15097" xr:uid="{EE37F88C-61D1-4CA1-AE53-5BF39C2D1BB1}"/>
    <cellStyle name="Comma 3 4 2 7 7 6 2" xfId="44770" xr:uid="{1F10659E-9614-405B-8B77-6D91AB6F25FD}"/>
    <cellStyle name="Comma 3 4 2 7 7 7" xfId="58160" xr:uid="{A8B59703-0544-4F83-9408-0D76F79C66DD}"/>
    <cellStyle name="Comma 3 4 2 7 7 8" xfId="60787" xr:uid="{50FFE342-DD8D-4E5B-99AF-16ABFDC54E67}"/>
    <cellStyle name="Comma 3 4 2 7 7 9" xfId="31380" xr:uid="{781271F9-1F81-429A-AA45-80C522C2DFFE}"/>
    <cellStyle name="Comma 3 4 2 7 8" xfId="2483" xr:uid="{D8212308-1444-4374-AFCC-CF6C6A9F0274}"/>
    <cellStyle name="Comma 3 4 2 7 8 10" xfId="21918" xr:uid="{A8579E9A-2221-48DA-A1BE-B49387985059}"/>
    <cellStyle name="Comma 3 4 2 7 8 2" xfId="7734" xr:uid="{B122B153-50DF-4A10-8BDE-582E35271471}"/>
    <cellStyle name="Comma 3 4 2 7 8 2 2" xfId="19292" xr:uid="{2E705340-B656-4BBE-AFF4-EA580D3AC3F0}"/>
    <cellStyle name="Comma 3 4 2 7 8 2 2 2" xfId="48699" xr:uid="{AF2F41FC-39AE-4E43-B539-A28C56FEF75C}"/>
    <cellStyle name="Comma 3 4 2 7 8 2 2 3" xfId="29796" xr:uid="{DF131F70-3D90-4279-9BAA-4DD5DE4876D6}"/>
    <cellStyle name="Comma 3 4 2 7 8 2 3" xfId="35309" xr:uid="{4381CF19-231D-47C6-B91B-DC9DA2B34BF6}"/>
    <cellStyle name="Comma 3 4 2 7 8 2 4" xfId="24544" xr:uid="{E32ED7C4-9B7A-4962-A017-7FD833BD4102}"/>
    <cellStyle name="Comma 3 4 2 7 8 3" xfId="5109" xr:uid="{AB1E2DB7-CCA0-4B5F-8177-C7FB04583660}"/>
    <cellStyle name="Comma 3 4 2 7 8 3 2" xfId="51325" xr:uid="{8FBB2BE9-5F29-4093-A780-1F0C41C11A32}"/>
    <cellStyle name="Comma 3 4 2 7 8 3 3" xfId="37935" xr:uid="{6B17B74C-B690-4C43-AEED-8E0DF97AA4AE}"/>
    <cellStyle name="Comma 3 4 2 7 8 3 4" xfId="27170" xr:uid="{0A2ABD57-5C19-41CF-BB88-A37836A85E9D}"/>
    <cellStyle name="Comma 3 4 2 7 8 4" xfId="10360" xr:uid="{B5ADCFDB-A5BC-470B-A41F-4F82A7970FE2}"/>
    <cellStyle name="Comma 3 4 2 7 8 4 2" xfId="53951" xr:uid="{8AC2EE73-8C7E-4C19-886C-2F1E3A7C5761}"/>
    <cellStyle name="Comma 3 4 2 7 8 4 3" xfId="40561" xr:uid="{2FF81B38-ACA8-447F-BCA4-F0E9DA13B6EB}"/>
    <cellStyle name="Comma 3 4 2 7 8 5" xfId="12986" xr:uid="{1E1FF41B-E030-4E7B-9A67-09DE37EE1F4A}"/>
    <cellStyle name="Comma 3 4 2 7 8 5 2" xfId="56576" xr:uid="{C5597127-D46E-426E-9199-2CC1A5964BEC}"/>
    <cellStyle name="Comma 3 4 2 7 8 5 3" xfId="43186" xr:uid="{EB4B7275-F5DE-41C4-A9F1-244E1A30CF34}"/>
    <cellStyle name="Comma 3 4 2 7 8 6" xfId="16139" xr:uid="{2A6A7EB4-BC7A-4030-BF99-61657F5DFE1F}"/>
    <cellStyle name="Comma 3 4 2 7 8 6 2" xfId="45812" xr:uid="{4A0DADB9-9085-4C54-A529-892607264D95}"/>
    <cellStyle name="Comma 3 4 2 7 8 7" xfId="59202" xr:uid="{A541AC6C-35B6-48AE-B54A-2F31C1249352}"/>
    <cellStyle name="Comma 3 4 2 7 8 8" xfId="61829" xr:uid="{3D3463C8-B3DC-40B3-9411-73D3D87A241F}"/>
    <cellStyle name="Comma 3 4 2 7 8 9" xfId="32422" xr:uid="{75CAE73A-097C-4C76-A9E8-34BF8F416341}"/>
    <cellStyle name="Comma 3 4 2 7 9" xfId="5370" xr:uid="{695CC7E3-9E9E-450F-BCB4-9CC09D435672}"/>
    <cellStyle name="Comma 3 4 2 7 9 2" xfId="16928" xr:uid="{166A5D26-A481-4EBD-B067-3BD5F80006EB}"/>
    <cellStyle name="Comma 3 4 2 7 9 2 2" xfId="46074" xr:uid="{95903AAA-167B-4B22-885C-70484E68B074}"/>
    <cellStyle name="Comma 3 4 2 7 9 2 3" xfId="27432" xr:uid="{2ED8D650-99D0-4B06-A7E6-9A20591191CE}"/>
    <cellStyle name="Comma 3 4 2 7 9 3" xfId="13775" xr:uid="{A469D235-9072-465E-82D1-F3DEAD5B17C8}"/>
    <cellStyle name="Comma 3 4 2 7 9 3 2" xfId="32684" xr:uid="{6A3AE4BE-CACD-4365-AEF9-D1535C9B24E6}"/>
    <cellStyle name="Comma 3 4 2 7 9 4" xfId="22180" xr:uid="{D6FB89CC-83B0-40F6-BCF0-7A2A6968D733}"/>
    <cellStyle name="Comma 3 4 2 8" xfId="141" xr:uid="{00000000-0005-0000-0000-00004D020000}"/>
    <cellStyle name="Comma 3 4 2 8 10" xfId="8021" xr:uid="{D95ED721-DE14-4C02-A29B-C40EB19DAF7D}"/>
    <cellStyle name="Comma 3 4 2 8 10 2" xfId="48986" xr:uid="{7F0B5A06-3728-45CE-BDD8-717B00DB6434}"/>
    <cellStyle name="Comma 3 4 2 8 10 3" xfId="35596" xr:uid="{50CFDA20-718D-463C-8D77-F460F37DE7FF}"/>
    <cellStyle name="Comma 3 4 2 8 11" xfId="10647" xr:uid="{B779DC93-1CF2-40FD-ACA0-69C424492966}"/>
    <cellStyle name="Comma 3 4 2 8 11 2" xfId="51612" xr:uid="{6BB88638-8012-4E56-8D18-5443C0CAF35B}"/>
    <cellStyle name="Comma 3 4 2 8 11 3" xfId="38222" xr:uid="{408B89D9-473B-4488-ACAC-1CC85565183F}"/>
    <cellStyle name="Comma 3 4 2 8 12" xfId="13272" xr:uid="{493D543D-C33A-4483-9844-EFE765549A6F}"/>
    <cellStyle name="Comma 3 4 2 8 12 2" xfId="54237" xr:uid="{3B3F9F0E-0385-408B-AFC0-823425293E4F}"/>
    <cellStyle name="Comma 3 4 2 8 12 3" xfId="40847" xr:uid="{47665A7D-4FBF-4892-AFB6-C476AC3B5DE6}"/>
    <cellStyle name="Comma 3 4 2 8 13" xfId="43473" xr:uid="{260F148B-F261-4B22-8A7B-265C4E5F3FAC}"/>
    <cellStyle name="Comma 3 4 2 8 14" xfId="56863" xr:uid="{027B8614-35DD-4F1E-9865-C4A856F3B7A4}"/>
    <cellStyle name="Comma 3 4 2 8 15" xfId="59490" xr:uid="{CFDF3759-147A-4F9F-A6D6-E33316A5EC4C}"/>
    <cellStyle name="Comma 3 4 2 8 16" xfId="30083" xr:uid="{0B24FDAE-023B-425C-80C9-CB47C0A6FF07}"/>
    <cellStyle name="Comma 3 4 2 8 17" xfId="19579" xr:uid="{9F71814E-AA82-469C-AEAD-2E861C00F316}"/>
    <cellStyle name="Comma 3 4 2 8 2" xfId="402" xr:uid="{00000000-0005-0000-0000-00004E020000}"/>
    <cellStyle name="Comma 3 4 2 8 2 10" xfId="30343" xr:uid="{BAC65C7A-A29C-45BB-A7E9-271CBE000787}"/>
    <cellStyle name="Comma 3 4 2 8 2 11" xfId="19839" xr:uid="{32C05683-2A91-4FF8-BB03-CD62B3ED05CE}"/>
    <cellStyle name="Comma 3 4 2 8 2 2" xfId="1725" xr:uid="{012F0F1E-4E6A-4A1A-90B0-2D583256FCB2}"/>
    <cellStyle name="Comma 3 4 2 8 2 2 10" xfId="21161" xr:uid="{B8A6CD18-C2E6-499D-B872-E4E803FAC5D6}"/>
    <cellStyle name="Comma 3 4 2 8 2 2 2" xfId="6977" xr:uid="{863A4CAA-FE25-4BC0-8631-22E0EDA7CBEA}"/>
    <cellStyle name="Comma 3 4 2 8 2 2 2 2" xfId="18535" xr:uid="{291DC071-D2C9-434E-90C2-31F79E81E1A7}"/>
    <cellStyle name="Comma 3 4 2 8 2 2 2 2 2" xfId="47942" xr:uid="{2AF1DE24-9138-417D-B8BD-6A0929E549CB}"/>
    <cellStyle name="Comma 3 4 2 8 2 2 2 2 3" xfId="29039" xr:uid="{E0F8A23D-C9DD-46AE-8210-7740A245063C}"/>
    <cellStyle name="Comma 3 4 2 8 2 2 2 3" xfId="34552" xr:uid="{EB9D9620-0916-4E6A-86CB-3164CB82573F}"/>
    <cellStyle name="Comma 3 4 2 8 2 2 2 4" xfId="23787" xr:uid="{E7AE1175-21C5-404F-B89D-03C6F40703D7}"/>
    <cellStyle name="Comma 3 4 2 8 2 2 3" xfId="4352" xr:uid="{3B41467D-7940-40DC-8341-D007DD77CD2C}"/>
    <cellStyle name="Comma 3 4 2 8 2 2 3 2" xfId="50568" xr:uid="{E0D4E075-9D44-4400-9383-F1E1CC75130C}"/>
    <cellStyle name="Comma 3 4 2 8 2 2 3 3" xfId="37178" xr:uid="{6C1AE955-0898-44A4-9CD8-4F64600D5729}"/>
    <cellStyle name="Comma 3 4 2 8 2 2 3 4" xfId="26413" xr:uid="{09D497AD-561A-4AE7-97D5-3ED93A9512D7}"/>
    <cellStyle name="Comma 3 4 2 8 2 2 4" xfId="9603" xr:uid="{12C44990-C985-4E68-B5E9-7C20867B9790}"/>
    <cellStyle name="Comma 3 4 2 8 2 2 4 2" xfId="53194" xr:uid="{D546F1A1-E80B-4E4F-A8F7-C4C78E83EE08}"/>
    <cellStyle name="Comma 3 4 2 8 2 2 4 3" xfId="39804" xr:uid="{09DC401F-CA1A-4080-BBA8-C73ABE4FBE5D}"/>
    <cellStyle name="Comma 3 4 2 8 2 2 5" xfId="12229" xr:uid="{6629A1D5-EB07-4BEB-9064-35F612C83049}"/>
    <cellStyle name="Comma 3 4 2 8 2 2 5 2" xfId="55819" xr:uid="{3F0A20AE-ED22-4588-B367-91ED23D3EBF8}"/>
    <cellStyle name="Comma 3 4 2 8 2 2 5 3" xfId="42429" xr:uid="{CF93133E-93F8-4F13-AEE0-4FCE8A9D1B5A}"/>
    <cellStyle name="Comma 3 4 2 8 2 2 6" xfId="15382" xr:uid="{BECA4672-F3EA-4930-A0BC-F75F18E364CD}"/>
    <cellStyle name="Comma 3 4 2 8 2 2 6 2" xfId="45055" xr:uid="{70EECD85-08BC-4998-8B83-FDCC99D2A929}"/>
    <cellStyle name="Comma 3 4 2 8 2 2 7" xfId="58445" xr:uid="{A8586189-19B5-4140-BAA8-2A42D1280398}"/>
    <cellStyle name="Comma 3 4 2 8 2 2 8" xfId="61072" xr:uid="{A7D853C7-2B5C-4A6D-A88D-F3462DEA945C}"/>
    <cellStyle name="Comma 3 4 2 8 2 2 9" xfId="31665" xr:uid="{DD958D1C-7339-44EC-9BBE-A67AF70A50BC}"/>
    <cellStyle name="Comma 3 4 2 8 2 3" xfId="5655" xr:uid="{67DA60CA-7FBE-4D5E-A9D6-5061D84D0D4E}"/>
    <cellStyle name="Comma 3 4 2 8 2 3 2" xfId="17213" xr:uid="{B16F7562-6143-487A-8971-B11D72E73224}"/>
    <cellStyle name="Comma 3 4 2 8 2 3 2 2" xfId="46620" xr:uid="{5B8F97AC-21E5-4CCA-B957-352ABBD85B75}"/>
    <cellStyle name="Comma 3 4 2 8 2 3 2 3" xfId="27717" xr:uid="{03182394-FD98-43B2-AF28-6B1538A571FF}"/>
    <cellStyle name="Comma 3 4 2 8 2 3 3" xfId="14060" xr:uid="{3CD88D9B-1BE3-4152-90F4-95AE0D7C1D98}"/>
    <cellStyle name="Comma 3 4 2 8 2 3 3 2" xfId="33230" xr:uid="{8A8E0341-EFA1-4555-8E91-5D73ED542BE2}"/>
    <cellStyle name="Comma 3 4 2 8 2 3 4" xfId="22465" xr:uid="{F7B393FB-0A76-4691-8D01-959A897158BA}"/>
    <cellStyle name="Comma 3 4 2 8 2 4" xfId="3030" xr:uid="{0FF12650-15F5-4EA5-ACDC-F4B6D49AC80B}"/>
    <cellStyle name="Comma 3 4 2 8 2 4 2" xfId="16685" xr:uid="{C2D36E95-7C77-45EE-8DE3-DF4192C43768}"/>
    <cellStyle name="Comma 3 4 2 8 2 4 2 2" xfId="49246" xr:uid="{531C413D-6C00-4226-AE09-8A764B956338}"/>
    <cellStyle name="Comma 3 4 2 8 2 4 3" xfId="35856" xr:uid="{958CCF8B-6FE6-4D44-8F83-BF873BA727A8}"/>
    <cellStyle name="Comma 3 4 2 8 2 4 4" xfId="25091" xr:uid="{5A91A19C-1A51-4779-AB88-613EAE33F271}"/>
    <cellStyle name="Comma 3 4 2 8 2 5" xfId="8281" xr:uid="{8F6ADF29-3435-49B3-92A6-EEA5F70C2AB1}"/>
    <cellStyle name="Comma 3 4 2 8 2 5 2" xfId="51872" xr:uid="{9F8C4BFB-51DA-4F58-B0AB-8905BFB6620A}"/>
    <cellStyle name="Comma 3 4 2 8 2 5 3" xfId="38482" xr:uid="{5A662B3E-8DEA-4675-A29F-68B04F6D4273}"/>
    <cellStyle name="Comma 3 4 2 8 2 6" xfId="10907" xr:uid="{5D7E41D8-9715-42AE-9DAE-E7CB7EF07E7A}"/>
    <cellStyle name="Comma 3 4 2 8 2 6 2" xfId="54497" xr:uid="{D59C1ECE-23F7-4FC9-86F5-C6686707E235}"/>
    <cellStyle name="Comma 3 4 2 8 2 6 3" xfId="41107" xr:uid="{929292F9-E867-4B25-828A-5474C53BD0F9}"/>
    <cellStyle name="Comma 3 4 2 8 2 7" xfId="13532" xr:uid="{94340852-1EB5-4478-8EBD-8055BCD6F366}"/>
    <cellStyle name="Comma 3 4 2 8 2 7 2" xfId="43733" xr:uid="{6AA19682-1688-4F47-95A4-4604C5EF5F42}"/>
    <cellStyle name="Comma 3 4 2 8 2 8" xfId="57123" xr:uid="{1399FA3B-5EC3-4B31-8295-F25C3A3D6148}"/>
    <cellStyle name="Comma 3 4 2 8 2 9" xfId="59750" xr:uid="{04AA8650-5E41-473C-86A1-2BB5255F44E0}"/>
    <cellStyle name="Comma 3 4 2 8 3" xfId="662" xr:uid="{00000000-0005-0000-0000-00004F020000}"/>
    <cellStyle name="Comma 3 4 2 8 3 10" xfId="30603" xr:uid="{156A46E7-2812-4A00-AF06-B8F15484AAB5}"/>
    <cellStyle name="Comma 3 4 2 8 3 11" xfId="20099" xr:uid="{DC9EA6A2-53F1-4554-93FF-D8906BAB876F}"/>
    <cellStyle name="Comma 3 4 2 8 3 2" xfId="1985" xr:uid="{0F14C77E-F87E-48CC-80AE-6CB2F311575D}"/>
    <cellStyle name="Comma 3 4 2 8 3 2 10" xfId="21421" xr:uid="{604ABFCD-CEAD-4F93-B93D-3732FC4C1F32}"/>
    <cellStyle name="Comma 3 4 2 8 3 2 2" xfId="7237" xr:uid="{97AF53E0-090F-468F-AFA4-65589C2A26A7}"/>
    <cellStyle name="Comma 3 4 2 8 3 2 2 2" xfId="18795" xr:uid="{8E9E01FF-92A7-40FE-AE33-2E67683A0933}"/>
    <cellStyle name="Comma 3 4 2 8 3 2 2 2 2" xfId="48202" xr:uid="{B79106EA-DCAD-43E4-92D9-1FAB5113F16B}"/>
    <cellStyle name="Comma 3 4 2 8 3 2 2 2 3" xfId="29299" xr:uid="{7F6A01DC-92DD-4231-9F06-A67575935C7D}"/>
    <cellStyle name="Comma 3 4 2 8 3 2 2 3" xfId="34812" xr:uid="{AA7DC2B7-46EC-4132-9639-6986091BE7E5}"/>
    <cellStyle name="Comma 3 4 2 8 3 2 2 4" xfId="24047" xr:uid="{5B632D87-08BB-4F87-A318-21341F582FDF}"/>
    <cellStyle name="Comma 3 4 2 8 3 2 3" xfId="4612" xr:uid="{6EB0AE44-60D6-4944-BFA1-B676A3BAC537}"/>
    <cellStyle name="Comma 3 4 2 8 3 2 3 2" xfId="50828" xr:uid="{91ED07CE-9062-4742-963E-AD580F658D53}"/>
    <cellStyle name="Comma 3 4 2 8 3 2 3 3" xfId="37438" xr:uid="{AC3C2AF4-7847-47D2-A21A-899A3CA46817}"/>
    <cellStyle name="Comma 3 4 2 8 3 2 3 4" xfId="26673" xr:uid="{7783120D-3570-490B-BE04-3DFBD5798695}"/>
    <cellStyle name="Comma 3 4 2 8 3 2 4" xfId="9863" xr:uid="{7DBCF443-57BC-4C8B-A247-8AAB4FCB5F75}"/>
    <cellStyle name="Comma 3 4 2 8 3 2 4 2" xfId="53454" xr:uid="{16531C6D-4CCD-4732-ABD0-3EC4495E7697}"/>
    <cellStyle name="Comma 3 4 2 8 3 2 4 3" xfId="40064" xr:uid="{35747526-CE5B-41EE-A1F2-FE98C6EE4DE6}"/>
    <cellStyle name="Comma 3 4 2 8 3 2 5" xfId="12489" xr:uid="{4C6AFF15-D660-43AD-8184-20FEE0581D22}"/>
    <cellStyle name="Comma 3 4 2 8 3 2 5 2" xfId="56079" xr:uid="{B8CF7A97-7D32-46FF-8F19-62E4054AB40D}"/>
    <cellStyle name="Comma 3 4 2 8 3 2 5 3" xfId="42689" xr:uid="{9A8CA634-CF2D-409B-B521-B8ADE3AAB576}"/>
    <cellStyle name="Comma 3 4 2 8 3 2 6" xfId="15642" xr:uid="{6CBF3468-8EFD-4705-9074-B886F6674B57}"/>
    <cellStyle name="Comma 3 4 2 8 3 2 6 2" xfId="45315" xr:uid="{11A71CA3-53D0-433A-A5A8-89F0D108E632}"/>
    <cellStyle name="Comma 3 4 2 8 3 2 7" xfId="58705" xr:uid="{1E1F7475-D02C-4EA3-B2B3-DC7F866994DE}"/>
    <cellStyle name="Comma 3 4 2 8 3 2 8" xfId="61332" xr:uid="{B4C52171-E883-4EEE-A6F8-55C45CD61FA3}"/>
    <cellStyle name="Comma 3 4 2 8 3 2 9" xfId="31925" xr:uid="{057D41F2-3136-4A76-8E6D-760D24D367DF}"/>
    <cellStyle name="Comma 3 4 2 8 3 3" xfId="5915" xr:uid="{D5E5575B-8419-4B43-BD96-151041DED6D5}"/>
    <cellStyle name="Comma 3 4 2 8 3 3 2" xfId="17473" xr:uid="{330B2705-1E1A-4B5B-950A-FB4F9E8EE8D4}"/>
    <cellStyle name="Comma 3 4 2 8 3 3 2 2" xfId="46880" xr:uid="{6159AAA4-DDF3-4B8F-9BA3-99AF965E3CD7}"/>
    <cellStyle name="Comma 3 4 2 8 3 3 2 3" xfId="27977" xr:uid="{5BC022F5-F016-4150-9F8B-5D693A380474}"/>
    <cellStyle name="Comma 3 4 2 8 3 3 3" xfId="33490" xr:uid="{B0B5A69C-5E82-48C6-AE27-8078CFE821A4}"/>
    <cellStyle name="Comma 3 4 2 8 3 3 4" xfId="22725" xr:uid="{4644B2B4-9EEA-41ED-B506-97BB0F25F7BE}"/>
    <cellStyle name="Comma 3 4 2 8 3 4" xfId="3290" xr:uid="{1ADA295E-C48D-4E9A-8581-9B8213042DC2}"/>
    <cellStyle name="Comma 3 4 2 8 3 4 2" xfId="49506" xr:uid="{0855EC94-DB52-41F5-A2A9-EEF3A8AC7434}"/>
    <cellStyle name="Comma 3 4 2 8 3 4 3" xfId="36116" xr:uid="{4204127F-8275-49AE-BF0F-CB338F6F5120}"/>
    <cellStyle name="Comma 3 4 2 8 3 4 4" xfId="25351" xr:uid="{CBF7799E-CAE4-4EBC-9BA4-478D40C37DB5}"/>
    <cellStyle name="Comma 3 4 2 8 3 5" xfId="8541" xr:uid="{440C173D-8E0A-49F4-8514-8D64FFFFF412}"/>
    <cellStyle name="Comma 3 4 2 8 3 5 2" xfId="52132" xr:uid="{94B11E6D-E3ED-4033-A2F9-89688616E260}"/>
    <cellStyle name="Comma 3 4 2 8 3 5 3" xfId="38742" xr:uid="{115ADEA8-E217-4D8F-911D-7B67DAED9533}"/>
    <cellStyle name="Comma 3 4 2 8 3 6" xfId="11167" xr:uid="{891EDE97-723B-446F-BB6E-B98FA4A79609}"/>
    <cellStyle name="Comma 3 4 2 8 3 6 2" xfId="54757" xr:uid="{094B10EB-00B3-4254-8BDA-298FEE433B6E}"/>
    <cellStyle name="Comma 3 4 2 8 3 6 3" xfId="41367" xr:uid="{2050C87A-05F0-49C4-B1E3-889AD77A13F3}"/>
    <cellStyle name="Comma 3 4 2 8 3 7" xfId="14320" xr:uid="{42EBFF65-5CA3-4474-8DB6-A3F4A3FA816F}"/>
    <cellStyle name="Comma 3 4 2 8 3 7 2" xfId="43993" xr:uid="{4EC5E236-ACCB-4CA5-9C3D-BB64AD1645FC}"/>
    <cellStyle name="Comma 3 4 2 8 3 8" xfId="57383" xr:uid="{073BA85B-604B-43A7-81CB-62F6FA820A61}"/>
    <cellStyle name="Comma 3 4 2 8 3 9" xfId="60010" xr:uid="{DE0D72B6-1CAB-4441-B28E-907BBF385DBC}"/>
    <cellStyle name="Comma 3 4 2 8 4" xfId="922" xr:uid="{00000000-0005-0000-0000-000050020000}"/>
    <cellStyle name="Comma 3 4 2 8 4 10" xfId="30863" xr:uid="{802856B7-262D-42E8-B2E0-48C43CF980E9}"/>
    <cellStyle name="Comma 3 4 2 8 4 11" xfId="20359" xr:uid="{A139E1B0-A4F7-44DF-9199-DCD649DC0F57}"/>
    <cellStyle name="Comma 3 4 2 8 4 2" xfId="2245" xr:uid="{BE7D0A35-6B68-4A00-A850-AB22ACDB3162}"/>
    <cellStyle name="Comma 3 4 2 8 4 2 10" xfId="21681" xr:uid="{5249BA05-BE12-497B-832D-B6835A25EA76}"/>
    <cellStyle name="Comma 3 4 2 8 4 2 2" xfId="7497" xr:uid="{33EB415D-0CEE-4599-A5D5-F6E3440FCC0F}"/>
    <cellStyle name="Comma 3 4 2 8 4 2 2 2" xfId="19055" xr:uid="{9E98BCE6-4BA0-46BA-A502-CE7E1BF18A82}"/>
    <cellStyle name="Comma 3 4 2 8 4 2 2 2 2" xfId="48462" xr:uid="{F647EFB7-3A8B-4189-BFB0-8BF0A0D21D2C}"/>
    <cellStyle name="Comma 3 4 2 8 4 2 2 2 3" xfId="29559" xr:uid="{49F2A3FA-C0EE-49FE-BE83-A821DAEFAD6D}"/>
    <cellStyle name="Comma 3 4 2 8 4 2 2 3" xfId="35072" xr:uid="{25591D8E-AB97-4F74-A3C0-470D7653D0FB}"/>
    <cellStyle name="Comma 3 4 2 8 4 2 2 4" xfId="24307" xr:uid="{407DB003-3A9A-4245-886B-38241D11830F}"/>
    <cellStyle name="Comma 3 4 2 8 4 2 3" xfId="4872" xr:uid="{19E707EC-9E46-4C75-AFA7-8D0EAD93EAE1}"/>
    <cellStyle name="Comma 3 4 2 8 4 2 3 2" xfId="51088" xr:uid="{18EC143D-BC0B-4653-B259-90561EF5325F}"/>
    <cellStyle name="Comma 3 4 2 8 4 2 3 3" xfId="37698" xr:uid="{33C91B50-42E2-480F-8B12-CE975FA3EAF5}"/>
    <cellStyle name="Comma 3 4 2 8 4 2 3 4" xfId="26933" xr:uid="{F539E87A-DD85-4224-8FFF-8D69A2B72A3F}"/>
    <cellStyle name="Comma 3 4 2 8 4 2 4" xfId="10123" xr:uid="{2B62D4C0-7455-4E3B-9E94-265B108965DA}"/>
    <cellStyle name="Comma 3 4 2 8 4 2 4 2" xfId="53714" xr:uid="{A4574897-8386-4136-B45C-F2FA32B0A76F}"/>
    <cellStyle name="Comma 3 4 2 8 4 2 4 3" xfId="40324" xr:uid="{B75BE75E-4F95-4808-8D96-62A1092BC7D2}"/>
    <cellStyle name="Comma 3 4 2 8 4 2 5" xfId="12749" xr:uid="{224DD505-16D9-44DE-81B5-B0A6853C1CB4}"/>
    <cellStyle name="Comma 3 4 2 8 4 2 5 2" xfId="56339" xr:uid="{D75D7650-8A91-4377-AEBB-FFDBA2A6EA22}"/>
    <cellStyle name="Comma 3 4 2 8 4 2 5 3" xfId="42949" xr:uid="{74914F75-14CC-4107-A4DF-AFC6DFB3CAD3}"/>
    <cellStyle name="Comma 3 4 2 8 4 2 6" xfId="15902" xr:uid="{8F79AADF-2104-4FAC-A7A3-7CA57DE52393}"/>
    <cellStyle name="Comma 3 4 2 8 4 2 6 2" xfId="45575" xr:uid="{7191EAD0-5468-4E0E-8232-415B8E8B45BD}"/>
    <cellStyle name="Comma 3 4 2 8 4 2 7" xfId="58965" xr:uid="{E4CAA4BE-A663-4B91-A2A4-D2F54B583477}"/>
    <cellStyle name="Comma 3 4 2 8 4 2 8" xfId="61592" xr:uid="{1FD330BA-93A5-4FB0-B844-E0FD3E6F5743}"/>
    <cellStyle name="Comma 3 4 2 8 4 2 9" xfId="32185" xr:uid="{8699717B-5B9E-4C81-9F01-6C98FDEF3611}"/>
    <cellStyle name="Comma 3 4 2 8 4 3" xfId="6175" xr:uid="{413681DF-F4C4-4E68-A57E-43ABDC7309E4}"/>
    <cellStyle name="Comma 3 4 2 8 4 3 2" xfId="17733" xr:uid="{B05C4E8B-A003-42CA-8AE7-BDCACE0A8ACC}"/>
    <cellStyle name="Comma 3 4 2 8 4 3 2 2" xfId="47140" xr:uid="{49956236-B1AE-4887-9236-68C1F58BE503}"/>
    <cellStyle name="Comma 3 4 2 8 4 3 2 3" xfId="28237" xr:uid="{2C3F8F68-0EDA-465B-AD6A-AB08743B8A15}"/>
    <cellStyle name="Comma 3 4 2 8 4 3 3" xfId="33750" xr:uid="{4A74EC88-AF02-4A67-87F4-43B271DB7E2B}"/>
    <cellStyle name="Comma 3 4 2 8 4 3 4" xfId="22985" xr:uid="{E386EADE-82B2-4F75-B004-BFE7BB3483EF}"/>
    <cellStyle name="Comma 3 4 2 8 4 4" xfId="3550" xr:uid="{33BFDF58-B69A-406A-BC41-EA9F5614E91D}"/>
    <cellStyle name="Comma 3 4 2 8 4 4 2" xfId="49766" xr:uid="{8B6C57C6-B0C1-4E53-8358-AC4E771B42E1}"/>
    <cellStyle name="Comma 3 4 2 8 4 4 3" xfId="36376" xr:uid="{6F099F6B-4001-4381-A45C-83C23BD1E975}"/>
    <cellStyle name="Comma 3 4 2 8 4 4 4" xfId="25611" xr:uid="{0996AB70-E868-4BB4-BCD0-5C73B88885FC}"/>
    <cellStyle name="Comma 3 4 2 8 4 5" xfId="8801" xr:uid="{F23244F6-3B16-4545-8FBC-ABCA049E128F}"/>
    <cellStyle name="Comma 3 4 2 8 4 5 2" xfId="52392" xr:uid="{414AF8E3-DFE8-45A5-ADF0-577A8E11F038}"/>
    <cellStyle name="Comma 3 4 2 8 4 5 3" xfId="39002" xr:uid="{A391A4B9-9726-47BF-8290-EFD447CF2C1F}"/>
    <cellStyle name="Comma 3 4 2 8 4 6" xfId="11427" xr:uid="{2D75348F-05BD-4F11-801D-7075E04FFCA6}"/>
    <cellStyle name="Comma 3 4 2 8 4 6 2" xfId="55017" xr:uid="{02127F27-B4F2-4EC7-AE66-432FCE97D051}"/>
    <cellStyle name="Comma 3 4 2 8 4 6 3" xfId="41627" xr:uid="{7BC669F2-08EB-427F-A16E-233147B3B838}"/>
    <cellStyle name="Comma 3 4 2 8 4 7" xfId="14580" xr:uid="{C492EC61-5E37-41F7-93F5-C033161765B8}"/>
    <cellStyle name="Comma 3 4 2 8 4 7 2" xfId="44253" xr:uid="{F8DEEDF3-4897-4762-BEC4-0BB6202B9D4F}"/>
    <cellStyle name="Comma 3 4 2 8 4 8" xfId="57643" xr:uid="{8A7182FC-0A3B-4B60-B23A-0228EF8FA6A8}"/>
    <cellStyle name="Comma 3 4 2 8 4 9" xfId="60270" xr:uid="{09C0821D-C063-4A5B-BF71-24E0B38B3E67}"/>
    <cellStyle name="Comma 3 4 2 8 5" xfId="1202" xr:uid="{0C1BCFDF-E268-477B-88D8-BD49EDE96DA2}"/>
    <cellStyle name="Comma 3 4 2 8 5 10" xfId="20639" xr:uid="{47DC003A-8B32-4BDC-A7A0-E33321FF1F87}"/>
    <cellStyle name="Comma 3 4 2 8 5 2" xfId="6455" xr:uid="{2E8AB337-5B55-4832-97AE-10EBFB685A0F}"/>
    <cellStyle name="Comma 3 4 2 8 5 2 2" xfId="18013" xr:uid="{E2546F57-98D5-4432-86CB-F8863ABF5075}"/>
    <cellStyle name="Comma 3 4 2 8 5 2 2 2" xfId="47420" xr:uid="{B846C981-A348-4ABD-95EF-0AC72E38DC01}"/>
    <cellStyle name="Comma 3 4 2 8 5 2 2 3" xfId="28517" xr:uid="{27073587-74DB-44BA-8566-98E4227D4E3B}"/>
    <cellStyle name="Comma 3 4 2 8 5 2 3" xfId="34030" xr:uid="{8FAF123C-F419-462C-9B4A-4240A45C081A}"/>
    <cellStyle name="Comma 3 4 2 8 5 2 4" xfId="23265" xr:uid="{1C714A56-4BF6-41C2-B08F-26DFF0C35A83}"/>
    <cellStyle name="Comma 3 4 2 8 5 3" xfId="3830" xr:uid="{EA6F66E6-AF0F-4A7F-AE96-ADBE14280905}"/>
    <cellStyle name="Comma 3 4 2 8 5 3 2" xfId="50046" xr:uid="{AAC9E68C-3106-4666-A26A-4142F28E789E}"/>
    <cellStyle name="Comma 3 4 2 8 5 3 3" xfId="36656" xr:uid="{E18F4A74-381A-49AE-9185-8CC40C543F22}"/>
    <cellStyle name="Comma 3 4 2 8 5 3 4" xfId="25891" xr:uid="{0F37559F-7297-477F-ABAE-E4E724187098}"/>
    <cellStyle name="Comma 3 4 2 8 5 4" xfId="9081" xr:uid="{5220E8F0-CD82-4DA6-9BAC-FAEDB92FFEF6}"/>
    <cellStyle name="Comma 3 4 2 8 5 4 2" xfId="52672" xr:uid="{B57FE60B-C60A-444F-8F1C-53741D538B0D}"/>
    <cellStyle name="Comma 3 4 2 8 5 4 3" xfId="39282" xr:uid="{E89C06CD-EB5A-4CB2-9EF7-9FF878C22F07}"/>
    <cellStyle name="Comma 3 4 2 8 5 5" xfId="11707" xr:uid="{C10B40D5-7D5E-40D0-BBAB-634FC39E9F0A}"/>
    <cellStyle name="Comma 3 4 2 8 5 5 2" xfId="55297" xr:uid="{E572CCE0-FA05-473D-9112-D52C202B939E}"/>
    <cellStyle name="Comma 3 4 2 8 5 5 3" xfId="41907" xr:uid="{2D73D139-A83F-4B63-9374-93FD60A20BC6}"/>
    <cellStyle name="Comma 3 4 2 8 5 6" xfId="14860" xr:uid="{78088860-58B2-40AD-B963-549D67AEDF90}"/>
    <cellStyle name="Comma 3 4 2 8 5 6 2" xfId="44533" xr:uid="{DAF3AAE0-749B-49CF-B4FB-398A8EFC2104}"/>
    <cellStyle name="Comma 3 4 2 8 5 7" xfId="57923" xr:uid="{F82DA2EF-4DD1-4013-82E1-6600CA7A3D9F}"/>
    <cellStyle name="Comma 3 4 2 8 5 8" xfId="60550" xr:uid="{BF1FD5B1-317E-417B-9F32-259FDE71EEBA}"/>
    <cellStyle name="Comma 3 4 2 8 5 9" xfId="31143" xr:uid="{9A51F534-5BB2-4449-A5A5-5D53741FDB72}"/>
    <cellStyle name="Comma 3 4 2 8 6" xfId="1465" xr:uid="{BB010F77-D48A-4389-A178-F947693A78B3}"/>
    <cellStyle name="Comma 3 4 2 8 6 10" xfId="20901" xr:uid="{4C2C1E5A-7702-4C14-AC59-D265D225C636}"/>
    <cellStyle name="Comma 3 4 2 8 6 2" xfId="6717" xr:uid="{60832531-C014-4369-89D3-9F8A9ABCB9DA}"/>
    <cellStyle name="Comma 3 4 2 8 6 2 2" xfId="18275" xr:uid="{5FDFD8CB-C9CE-47A2-99FA-AC06879F7F92}"/>
    <cellStyle name="Comma 3 4 2 8 6 2 2 2" xfId="47682" xr:uid="{99D47A5D-EB85-4AAF-AD85-982FAF3DB332}"/>
    <cellStyle name="Comma 3 4 2 8 6 2 2 3" xfId="28779" xr:uid="{F38B71D3-CCDC-48DE-94A9-7CD34C1C8D00}"/>
    <cellStyle name="Comma 3 4 2 8 6 2 3" xfId="34292" xr:uid="{029458A4-66DD-4815-87A8-A0C53540942E}"/>
    <cellStyle name="Comma 3 4 2 8 6 2 4" xfId="23527" xr:uid="{6EF7EBE0-A1AC-4B10-A98B-D122E358437E}"/>
    <cellStyle name="Comma 3 4 2 8 6 3" xfId="4092" xr:uid="{1DBD8595-77F3-49AB-8016-3E7D1FAF9184}"/>
    <cellStyle name="Comma 3 4 2 8 6 3 2" xfId="50308" xr:uid="{3B04BD00-A7F3-4416-AF23-7A5F24F0198F}"/>
    <cellStyle name="Comma 3 4 2 8 6 3 3" xfId="36918" xr:uid="{D93337C2-515D-4E84-9EC0-7DBAEEA06FB7}"/>
    <cellStyle name="Comma 3 4 2 8 6 3 4" xfId="26153" xr:uid="{62A2DF93-769E-409E-AB25-54C98209DF30}"/>
    <cellStyle name="Comma 3 4 2 8 6 4" xfId="9343" xr:uid="{B717A883-B592-4B7A-936D-887EB0F82947}"/>
    <cellStyle name="Comma 3 4 2 8 6 4 2" xfId="52934" xr:uid="{F9F44B06-33B3-4A13-BBC8-6A5A3804E699}"/>
    <cellStyle name="Comma 3 4 2 8 6 4 3" xfId="39544" xr:uid="{A0281058-9B9B-4914-9388-057BFB1EC022}"/>
    <cellStyle name="Comma 3 4 2 8 6 5" xfId="11969" xr:uid="{034ED553-99D5-435E-8CF5-77C4BC67A87A}"/>
    <cellStyle name="Comma 3 4 2 8 6 5 2" xfId="55559" xr:uid="{5404F09E-5A11-420F-9C88-F00A19C16A81}"/>
    <cellStyle name="Comma 3 4 2 8 6 5 3" xfId="42169" xr:uid="{5D9BCF10-618A-4C69-933C-25E343E5DCEC}"/>
    <cellStyle name="Comma 3 4 2 8 6 6" xfId="15122" xr:uid="{0E13B2EF-2406-4725-88B2-8918991659B3}"/>
    <cellStyle name="Comma 3 4 2 8 6 6 2" xfId="44795" xr:uid="{03BF0604-79F7-40D3-AC62-811AF9F101FB}"/>
    <cellStyle name="Comma 3 4 2 8 6 7" xfId="58185" xr:uid="{9E11EBF7-3039-4BAA-B013-3A3101FA4C8B}"/>
    <cellStyle name="Comma 3 4 2 8 6 8" xfId="60812" xr:uid="{B19B1A0C-54AF-45B3-B2B0-A8864CB11C1C}"/>
    <cellStyle name="Comma 3 4 2 8 6 9" xfId="31405" xr:uid="{A68100DB-29D1-45BF-B26E-1BAD5FA50766}"/>
    <cellStyle name="Comma 3 4 2 8 7" xfId="2508" xr:uid="{3D755964-6501-4702-90E4-17FD65B463B6}"/>
    <cellStyle name="Comma 3 4 2 8 7 10" xfId="21943" xr:uid="{7FBD1428-302B-4ABB-A951-4495E0010BFD}"/>
    <cellStyle name="Comma 3 4 2 8 7 2" xfId="7759" xr:uid="{4B2D5AE7-3670-436A-B6E0-8FC1B34DFFF7}"/>
    <cellStyle name="Comma 3 4 2 8 7 2 2" xfId="19317" xr:uid="{F77594B1-FB94-417B-81CC-2315C211B30A}"/>
    <cellStyle name="Comma 3 4 2 8 7 2 2 2" xfId="48724" xr:uid="{C11AD8F7-F1B7-4A01-9BF5-799553E8DF4E}"/>
    <cellStyle name="Comma 3 4 2 8 7 2 2 3" xfId="29821" xr:uid="{4197DDC9-D17D-4FB8-A0A8-B20F90B55A42}"/>
    <cellStyle name="Comma 3 4 2 8 7 2 3" xfId="35334" xr:uid="{CC701DCF-3F73-45C7-B905-EC9CBF362CE2}"/>
    <cellStyle name="Comma 3 4 2 8 7 2 4" xfId="24569" xr:uid="{07BE3BCE-F8B4-4163-B62D-C3283FF381F4}"/>
    <cellStyle name="Comma 3 4 2 8 7 3" xfId="5134" xr:uid="{D6A698DF-28C5-4A22-9E22-1F7C2C084DA3}"/>
    <cellStyle name="Comma 3 4 2 8 7 3 2" xfId="51350" xr:uid="{8F68DB6A-1A34-43DB-9DCD-2D47C3EB32BB}"/>
    <cellStyle name="Comma 3 4 2 8 7 3 3" xfId="37960" xr:uid="{CD125CF8-632E-4757-90B2-45379AD663B7}"/>
    <cellStyle name="Comma 3 4 2 8 7 3 4" xfId="27195" xr:uid="{F9531900-81E6-4DB7-B34D-9B92D8FEB81C}"/>
    <cellStyle name="Comma 3 4 2 8 7 4" xfId="10385" xr:uid="{C7144173-1CD0-475D-BCF1-7D90CB986349}"/>
    <cellStyle name="Comma 3 4 2 8 7 4 2" xfId="53976" xr:uid="{ED1287B8-2170-4EA0-AFF5-F2886EB73076}"/>
    <cellStyle name="Comma 3 4 2 8 7 4 3" xfId="40586" xr:uid="{51C7D03E-E960-42DD-8107-93066BDF8DC5}"/>
    <cellStyle name="Comma 3 4 2 8 7 5" xfId="13011" xr:uid="{AB661749-0A15-4949-A840-57334A2A3775}"/>
    <cellStyle name="Comma 3 4 2 8 7 5 2" xfId="56601" xr:uid="{C52CDC76-2E5B-42AB-8CAE-0F099E3CBDA2}"/>
    <cellStyle name="Comma 3 4 2 8 7 5 3" xfId="43211" xr:uid="{9CE19247-D130-48F3-A456-F12E6651A5FC}"/>
    <cellStyle name="Comma 3 4 2 8 7 6" xfId="16164" xr:uid="{79B8B7C2-195F-4327-B4D9-EFBDA010FDC1}"/>
    <cellStyle name="Comma 3 4 2 8 7 6 2" xfId="45837" xr:uid="{D3110A58-DF5B-453F-8949-08DFC1B050D8}"/>
    <cellStyle name="Comma 3 4 2 8 7 7" xfId="59227" xr:uid="{362F9AD9-0DBE-475F-8168-11BC422068DC}"/>
    <cellStyle name="Comma 3 4 2 8 7 8" xfId="61854" xr:uid="{CD3D0EB2-48F6-4367-BF4E-69F858567934}"/>
    <cellStyle name="Comma 3 4 2 8 7 9" xfId="32447" xr:uid="{BAA0A7B9-6EAC-426F-9A82-87A10052AD13}"/>
    <cellStyle name="Comma 3 4 2 8 8" xfId="5395" xr:uid="{44870DD5-6FFC-4547-878F-591AFE780D22}"/>
    <cellStyle name="Comma 3 4 2 8 8 2" xfId="16953" xr:uid="{E77CB883-C402-467B-9BDC-9C239C1203B8}"/>
    <cellStyle name="Comma 3 4 2 8 8 2 2" xfId="46099" xr:uid="{51AE9BA2-64AB-4357-AA62-BDE99601A716}"/>
    <cellStyle name="Comma 3 4 2 8 8 2 3" xfId="27457" xr:uid="{53F4A9BC-88F2-4168-B7FD-F42994914A27}"/>
    <cellStyle name="Comma 3 4 2 8 8 3" xfId="13800" xr:uid="{895A065A-1002-42B7-A469-A850345EF3E0}"/>
    <cellStyle name="Comma 3 4 2 8 8 3 2" xfId="32709" xr:uid="{AFA22A60-69A4-41D4-B016-3CF4C51E48BF}"/>
    <cellStyle name="Comma 3 4 2 8 8 4" xfId="22205" xr:uid="{A8B76B28-AFB1-47C8-A303-C00E793CB40F}"/>
    <cellStyle name="Comma 3 4 2 8 9" xfId="2770" xr:uid="{3DE78BF2-1070-4D57-95B5-1D056755CB23}"/>
    <cellStyle name="Comma 3 4 2 8 9 2" xfId="16425" xr:uid="{6B34B47A-59F5-4C23-8F3C-089AA42D56A0}"/>
    <cellStyle name="Comma 3 4 2 8 9 2 2" xfId="46360" xr:uid="{61FC6CA3-DA80-4086-B76A-AB4E848932BB}"/>
    <cellStyle name="Comma 3 4 2 8 9 3" xfId="32970" xr:uid="{57A40121-AE75-4D76-9CA0-FEDB7A0627C0}"/>
    <cellStyle name="Comma 3 4 2 8 9 4" xfId="24831" xr:uid="{5D139183-95E7-4961-AF82-0704BCDE77D3}"/>
    <cellStyle name="Comma 3 4 2 9" xfId="173" xr:uid="{00000000-0005-0000-0000-000051020000}"/>
    <cellStyle name="Comma 3 4 2 9 10" xfId="8053" xr:uid="{23349973-BFFF-4106-AA84-57E75D47316A}"/>
    <cellStyle name="Comma 3 4 2 9 10 2" xfId="49018" xr:uid="{1A3062CC-C854-4C4F-A809-E58F58F37249}"/>
    <cellStyle name="Comma 3 4 2 9 10 3" xfId="35628" xr:uid="{B90CE830-48ED-47CF-8BAA-BE16C0023847}"/>
    <cellStyle name="Comma 3 4 2 9 11" xfId="10679" xr:uid="{DD55CB91-2664-486F-8062-9BC66B9DFEF7}"/>
    <cellStyle name="Comma 3 4 2 9 11 2" xfId="51644" xr:uid="{2AB1BBC8-AA07-465C-BDA7-B38B288990A4}"/>
    <cellStyle name="Comma 3 4 2 9 11 3" xfId="38254" xr:uid="{8652BEF0-4E0E-4CD5-A74F-6EFCBB1B6B6D}"/>
    <cellStyle name="Comma 3 4 2 9 12" xfId="13304" xr:uid="{ECCB078D-E020-4D79-AA39-9344D431FDD1}"/>
    <cellStyle name="Comma 3 4 2 9 12 2" xfId="54269" xr:uid="{9CA0B6EE-7133-4631-9E7B-F66CC137A542}"/>
    <cellStyle name="Comma 3 4 2 9 12 3" xfId="40879" xr:uid="{65E72290-775C-4905-963D-A76B0C5CB178}"/>
    <cellStyle name="Comma 3 4 2 9 13" xfId="43505" xr:uid="{946DCDB1-1CA0-484E-8C8D-FA3ECA60E41E}"/>
    <cellStyle name="Comma 3 4 2 9 14" xfId="56895" xr:uid="{0D1B525C-B6B7-481A-941B-3D83AE1F4E05}"/>
    <cellStyle name="Comma 3 4 2 9 15" xfId="59522" xr:uid="{84ECD2D7-6434-48FF-8177-41D600BBF983}"/>
    <cellStyle name="Comma 3 4 2 9 16" xfId="30115" xr:uid="{F6790C40-4923-42BB-AD1B-1966230D52E5}"/>
    <cellStyle name="Comma 3 4 2 9 17" xfId="19611" xr:uid="{F61BC59C-A42E-4957-9EA9-CD268E2D9568}"/>
    <cellStyle name="Comma 3 4 2 9 2" xfId="434" xr:uid="{00000000-0005-0000-0000-000052020000}"/>
    <cellStyle name="Comma 3 4 2 9 2 10" xfId="30375" xr:uid="{EC9E5536-233D-487A-B2AB-0B757A3A0CD3}"/>
    <cellStyle name="Comma 3 4 2 9 2 11" xfId="19871" xr:uid="{3F463FAC-7AFC-40EE-BC9A-444551247AE4}"/>
    <cellStyle name="Comma 3 4 2 9 2 2" xfId="1757" xr:uid="{C765AE72-F958-417D-BAE6-F059FAEB6305}"/>
    <cellStyle name="Comma 3 4 2 9 2 2 10" xfId="21193" xr:uid="{E14FA88E-2412-4CB1-AD4B-986502636CBE}"/>
    <cellStyle name="Comma 3 4 2 9 2 2 2" xfId="7009" xr:uid="{20EA266C-CB69-411E-A08D-9097E02BE375}"/>
    <cellStyle name="Comma 3 4 2 9 2 2 2 2" xfId="18567" xr:uid="{2FE32D13-2193-4693-9CA4-319514CAF2FC}"/>
    <cellStyle name="Comma 3 4 2 9 2 2 2 2 2" xfId="47974" xr:uid="{03EF0300-F21F-4233-A489-DBF125DBE380}"/>
    <cellStyle name="Comma 3 4 2 9 2 2 2 2 3" xfId="29071" xr:uid="{59B17110-251F-4427-8E91-94486A6EA21F}"/>
    <cellStyle name="Comma 3 4 2 9 2 2 2 3" xfId="34584" xr:uid="{A921E38C-BB89-4B1A-B378-6FC65A1B2BB6}"/>
    <cellStyle name="Comma 3 4 2 9 2 2 2 4" xfId="23819" xr:uid="{BA7FF867-569A-4169-ADC8-1CD85B42A671}"/>
    <cellStyle name="Comma 3 4 2 9 2 2 3" xfId="4384" xr:uid="{77B2D488-D495-46EB-850E-63DCE4D25FBE}"/>
    <cellStyle name="Comma 3 4 2 9 2 2 3 2" xfId="50600" xr:uid="{AAC725BF-CF7E-449C-B188-7CBFC62B9618}"/>
    <cellStyle name="Comma 3 4 2 9 2 2 3 3" xfId="37210" xr:uid="{9DF10832-5673-4042-9F47-9D022A6A34D2}"/>
    <cellStyle name="Comma 3 4 2 9 2 2 3 4" xfId="26445" xr:uid="{C44DC7A1-268A-4D5B-9C70-6A66AB7455E2}"/>
    <cellStyle name="Comma 3 4 2 9 2 2 4" xfId="9635" xr:uid="{2B4B97AD-C395-48EA-9F5A-7CE49BD20D71}"/>
    <cellStyle name="Comma 3 4 2 9 2 2 4 2" xfId="53226" xr:uid="{FE9A2BAD-9D92-4679-B2B7-16498A765AE0}"/>
    <cellStyle name="Comma 3 4 2 9 2 2 4 3" xfId="39836" xr:uid="{0E76DDD4-F7CF-4892-84FA-A82F321DBDC4}"/>
    <cellStyle name="Comma 3 4 2 9 2 2 5" xfId="12261" xr:uid="{8A8AB0BB-330B-42E5-B6CC-E97C16134586}"/>
    <cellStyle name="Comma 3 4 2 9 2 2 5 2" xfId="55851" xr:uid="{EC062742-C55C-4098-9849-CC447A65D1FC}"/>
    <cellStyle name="Comma 3 4 2 9 2 2 5 3" xfId="42461" xr:uid="{B333AB5E-EA99-4159-A0AC-69576AEBB09E}"/>
    <cellStyle name="Comma 3 4 2 9 2 2 6" xfId="15414" xr:uid="{7EF67108-7DDF-4871-8EA5-2D489983C995}"/>
    <cellStyle name="Comma 3 4 2 9 2 2 6 2" xfId="45087" xr:uid="{22CB11F4-D07D-4B9E-AD80-6094578146CB}"/>
    <cellStyle name="Comma 3 4 2 9 2 2 7" xfId="58477" xr:uid="{61DC76DD-C135-438D-84A8-A63497DC7B73}"/>
    <cellStyle name="Comma 3 4 2 9 2 2 8" xfId="61104" xr:uid="{E003FAB2-B26C-446B-BC00-778309522A69}"/>
    <cellStyle name="Comma 3 4 2 9 2 2 9" xfId="31697" xr:uid="{9C5A764C-DBE4-4E7A-87A4-F8D6B63B25B7}"/>
    <cellStyle name="Comma 3 4 2 9 2 3" xfId="5687" xr:uid="{1CEDEA88-1C5C-4AB2-A0C5-A7CE348D51E0}"/>
    <cellStyle name="Comma 3 4 2 9 2 3 2" xfId="17245" xr:uid="{864CD328-44DB-4477-A80E-FAEDC2E35A8B}"/>
    <cellStyle name="Comma 3 4 2 9 2 3 2 2" xfId="46652" xr:uid="{865D38AC-DF31-47B9-9E07-D29EE741B6A2}"/>
    <cellStyle name="Comma 3 4 2 9 2 3 2 3" xfId="27749" xr:uid="{F4AE2765-27D9-4235-A421-F2D0624382BC}"/>
    <cellStyle name="Comma 3 4 2 9 2 3 3" xfId="14092" xr:uid="{23E0910B-26B7-4D3C-8ACA-D5002064E786}"/>
    <cellStyle name="Comma 3 4 2 9 2 3 3 2" xfId="33262" xr:uid="{2E64F4AA-01E4-4B00-8CB8-08E70F8AACC9}"/>
    <cellStyle name="Comma 3 4 2 9 2 3 4" xfId="22497" xr:uid="{5B01961F-7E19-4DB9-88A6-3B176C9D7B16}"/>
    <cellStyle name="Comma 3 4 2 9 2 4" xfId="3062" xr:uid="{D1065A72-D68D-47FE-97FE-1DE84C9DDD24}"/>
    <cellStyle name="Comma 3 4 2 9 2 4 2" xfId="16717" xr:uid="{7E2EFCDF-6980-4B38-93B8-DD65E662554D}"/>
    <cellStyle name="Comma 3 4 2 9 2 4 2 2" xfId="49278" xr:uid="{2EC3FECF-CD4D-4228-B422-E81953450FFD}"/>
    <cellStyle name="Comma 3 4 2 9 2 4 3" xfId="35888" xr:uid="{6EB5C6B4-97C8-4AEF-B0D6-308CA4C5B695}"/>
    <cellStyle name="Comma 3 4 2 9 2 4 4" xfId="25123" xr:uid="{A60B57D3-B8A1-4A0B-B651-9BC3F6AF72A2}"/>
    <cellStyle name="Comma 3 4 2 9 2 5" xfId="8313" xr:uid="{E015A12F-C97C-4394-9911-ACCE0F8F0D36}"/>
    <cellStyle name="Comma 3 4 2 9 2 5 2" xfId="51904" xr:uid="{F65C8186-B6DE-4A0B-B109-5549B1A49321}"/>
    <cellStyle name="Comma 3 4 2 9 2 5 3" xfId="38514" xr:uid="{549C0AD8-4E4C-40E5-A8E4-2092E48C1AEA}"/>
    <cellStyle name="Comma 3 4 2 9 2 6" xfId="10939" xr:uid="{956A9DDC-9895-4798-87B8-A753D8DE1851}"/>
    <cellStyle name="Comma 3 4 2 9 2 6 2" xfId="54529" xr:uid="{00BECD82-1643-4ECC-8EAE-6BCC3D172FD7}"/>
    <cellStyle name="Comma 3 4 2 9 2 6 3" xfId="41139" xr:uid="{5525A3BB-AD0F-47F6-8012-88C5E3E945F2}"/>
    <cellStyle name="Comma 3 4 2 9 2 7" xfId="13564" xr:uid="{ED91D197-357D-494A-BBE9-96068845D5FB}"/>
    <cellStyle name="Comma 3 4 2 9 2 7 2" xfId="43765" xr:uid="{34DB2EF3-6AD1-424F-B43E-34E7A89B80CB}"/>
    <cellStyle name="Comma 3 4 2 9 2 8" xfId="57155" xr:uid="{60D73483-02A0-43B6-B14B-F0D4FC235914}"/>
    <cellStyle name="Comma 3 4 2 9 2 9" xfId="59782" xr:uid="{9A686899-7AF1-463F-9E59-016349EC08DA}"/>
    <cellStyle name="Comma 3 4 2 9 3" xfId="694" xr:uid="{00000000-0005-0000-0000-000053020000}"/>
    <cellStyle name="Comma 3 4 2 9 3 10" xfId="30635" xr:uid="{1312A32B-727B-4781-A641-B5E28F59DC7F}"/>
    <cellStyle name="Comma 3 4 2 9 3 11" xfId="20131" xr:uid="{87D39913-E94B-4E81-A6A9-27D5437A6512}"/>
    <cellStyle name="Comma 3 4 2 9 3 2" xfId="2017" xr:uid="{8788E42E-AE1A-4137-ADE8-AFF92379C685}"/>
    <cellStyle name="Comma 3 4 2 9 3 2 10" xfId="21453" xr:uid="{B81AE5CA-8886-466B-A2BE-806837CF8ACC}"/>
    <cellStyle name="Comma 3 4 2 9 3 2 2" xfId="7269" xr:uid="{64EDDC2A-5DFB-4883-9176-A30C46F3F812}"/>
    <cellStyle name="Comma 3 4 2 9 3 2 2 2" xfId="18827" xr:uid="{339328CD-D204-461F-9559-41F17A3611E2}"/>
    <cellStyle name="Comma 3 4 2 9 3 2 2 2 2" xfId="48234" xr:uid="{272DCEDF-E8E4-4AD9-B6E5-246FEBE82F38}"/>
    <cellStyle name="Comma 3 4 2 9 3 2 2 2 3" xfId="29331" xr:uid="{AE4ABD13-AA09-465C-88AB-42D8C127F04B}"/>
    <cellStyle name="Comma 3 4 2 9 3 2 2 3" xfId="34844" xr:uid="{5172961A-5989-4D3A-A4C3-74714962866D}"/>
    <cellStyle name="Comma 3 4 2 9 3 2 2 4" xfId="24079" xr:uid="{54E7C3FA-CD32-4DA1-8B98-E9F92AC840F7}"/>
    <cellStyle name="Comma 3 4 2 9 3 2 3" xfId="4644" xr:uid="{3CBA4D5F-4F3F-4339-A9C0-47FBD493E0D4}"/>
    <cellStyle name="Comma 3 4 2 9 3 2 3 2" xfId="50860" xr:uid="{2B111CBF-79C7-402A-B222-F87949DC4332}"/>
    <cellStyle name="Comma 3 4 2 9 3 2 3 3" xfId="37470" xr:uid="{CFE1D30D-869A-476B-B6F1-0D6C0F98096B}"/>
    <cellStyle name="Comma 3 4 2 9 3 2 3 4" xfId="26705" xr:uid="{55B634F9-3D66-4288-A648-FBA00E3B9559}"/>
    <cellStyle name="Comma 3 4 2 9 3 2 4" xfId="9895" xr:uid="{7091C388-1627-43FB-8C39-F7E50B010F1F}"/>
    <cellStyle name="Comma 3 4 2 9 3 2 4 2" xfId="53486" xr:uid="{EBAAD882-70C3-4D79-BFBA-7D6437AEE8E7}"/>
    <cellStyle name="Comma 3 4 2 9 3 2 4 3" xfId="40096" xr:uid="{6B1327FD-5B30-46F7-B118-1B0A80BF8318}"/>
    <cellStyle name="Comma 3 4 2 9 3 2 5" xfId="12521" xr:uid="{B924E6EF-F9DC-49DF-A4ED-1134076D4A77}"/>
    <cellStyle name="Comma 3 4 2 9 3 2 5 2" xfId="56111" xr:uid="{68B2FE96-6754-49E3-A43D-EB3FB959A8B1}"/>
    <cellStyle name="Comma 3 4 2 9 3 2 5 3" xfId="42721" xr:uid="{F57BC13D-FD28-4AC8-88C2-71C2760C7B47}"/>
    <cellStyle name="Comma 3 4 2 9 3 2 6" xfId="15674" xr:uid="{BA4C03BA-F295-406F-B436-4B751C01772A}"/>
    <cellStyle name="Comma 3 4 2 9 3 2 6 2" xfId="45347" xr:uid="{5C6267B1-F5AF-4F89-A2E6-25ED1DAD2B4E}"/>
    <cellStyle name="Comma 3 4 2 9 3 2 7" xfId="58737" xr:uid="{02E62E3A-5B18-44AE-B7AD-1863054AA6BD}"/>
    <cellStyle name="Comma 3 4 2 9 3 2 8" xfId="61364" xr:uid="{521CAB4F-6E29-419A-859C-7C42EF0A06C6}"/>
    <cellStyle name="Comma 3 4 2 9 3 2 9" xfId="31957" xr:uid="{701C7720-4340-4BBB-8B6E-118801046BAA}"/>
    <cellStyle name="Comma 3 4 2 9 3 3" xfId="5947" xr:uid="{A32BFBD0-73D2-4C19-A2EB-2A2164D36002}"/>
    <cellStyle name="Comma 3 4 2 9 3 3 2" xfId="17505" xr:uid="{599A9E7F-1B4D-4CD4-A2EC-330587CE819F}"/>
    <cellStyle name="Comma 3 4 2 9 3 3 2 2" xfId="46912" xr:uid="{DBEE75F9-190A-47AB-A7FD-7F7712A34304}"/>
    <cellStyle name="Comma 3 4 2 9 3 3 2 3" xfId="28009" xr:uid="{939CD735-1EB2-4D83-A823-09BCA63A9333}"/>
    <cellStyle name="Comma 3 4 2 9 3 3 3" xfId="33522" xr:uid="{4021F824-5DA0-4C90-8397-0B8CADED0E13}"/>
    <cellStyle name="Comma 3 4 2 9 3 3 4" xfId="22757" xr:uid="{E99EBDE3-1F04-4D4F-8062-78324BB63EA2}"/>
    <cellStyle name="Comma 3 4 2 9 3 4" xfId="3322" xr:uid="{5F5F2005-6932-417F-A30B-3621D7AB4CD7}"/>
    <cellStyle name="Comma 3 4 2 9 3 4 2" xfId="49538" xr:uid="{73FB6651-D8CA-4483-8117-25A853787B2E}"/>
    <cellStyle name="Comma 3 4 2 9 3 4 3" xfId="36148" xr:uid="{6938B014-2DFE-42DF-A56B-B6EC6B128ED6}"/>
    <cellStyle name="Comma 3 4 2 9 3 4 4" xfId="25383" xr:uid="{843C4914-BD76-475F-84C5-95E7958F39A6}"/>
    <cellStyle name="Comma 3 4 2 9 3 5" xfId="8573" xr:uid="{6E0ACE19-1EBA-45D3-9D67-3C63F740E1C4}"/>
    <cellStyle name="Comma 3 4 2 9 3 5 2" xfId="52164" xr:uid="{71E2F96E-632D-4549-98E3-D79B27CF1DD2}"/>
    <cellStyle name="Comma 3 4 2 9 3 5 3" xfId="38774" xr:uid="{10DDD55B-514C-4433-B806-963622922551}"/>
    <cellStyle name="Comma 3 4 2 9 3 6" xfId="11199" xr:uid="{6667E32D-A67D-48D0-BFFE-6A09434193DD}"/>
    <cellStyle name="Comma 3 4 2 9 3 6 2" xfId="54789" xr:uid="{2AD194F2-F5A7-4A10-90CA-F7C282575D85}"/>
    <cellStyle name="Comma 3 4 2 9 3 6 3" xfId="41399" xr:uid="{99A32DE1-5E4A-42D8-8E4A-35B7A90C4516}"/>
    <cellStyle name="Comma 3 4 2 9 3 7" xfId="14352" xr:uid="{152BC091-EF77-4FF5-ADEC-AEA8567E9498}"/>
    <cellStyle name="Comma 3 4 2 9 3 7 2" xfId="44025" xr:uid="{0FEF4861-B24C-4FB3-BD1D-B1934F777CBF}"/>
    <cellStyle name="Comma 3 4 2 9 3 8" xfId="57415" xr:uid="{1938FCA6-5DCA-44CE-B0B2-E181E85EABFC}"/>
    <cellStyle name="Comma 3 4 2 9 3 9" xfId="60042" xr:uid="{7E641311-79E6-48E3-892D-A01F4EBCFB50}"/>
    <cellStyle name="Comma 3 4 2 9 4" xfId="954" xr:uid="{00000000-0005-0000-0000-000054020000}"/>
    <cellStyle name="Comma 3 4 2 9 4 10" xfId="30895" xr:uid="{86D9A946-77FA-4023-93F5-0664938E3E44}"/>
    <cellStyle name="Comma 3 4 2 9 4 11" xfId="20391" xr:uid="{106D0528-5F79-421C-B3B5-B5729FA636FF}"/>
    <cellStyle name="Comma 3 4 2 9 4 2" xfId="2277" xr:uid="{5A7C63F9-B2ED-44DC-ACE2-C3FA6E4FE32A}"/>
    <cellStyle name="Comma 3 4 2 9 4 2 10" xfId="21713" xr:uid="{F3B4CCA1-10EC-4CF8-BF85-23BD57870430}"/>
    <cellStyle name="Comma 3 4 2 9 4 2 2" xfId="7529" xr:uid="{3CA204DC-56A8-4F5F-A3FB-F5FF63FBC732}"/>
    <cellStyle name="Comma 3 4 2 9 4 2 2 2" xfId="19087" xr:uid="{5C94FF0C-7049-4946-A777-13F2BE4EE0BC}"/>
    <cellStyle name="Comma 3 4 2 9 4 2 2 2 2" xfId="48494" xr:uid="{F469758F-70CC-4BB4-AB5A-703D9812D334}"/>
    <cellStyle name="Comma 3 4 2 9 4 2 2 2 3" xfId="29591" xr:uid="{284A7275-1614-49EC-8891-425C9E666B82}"/>
    <cellStyle name="Comma 3 4 2 9 4 2 2 3" xfId="35104" xr:uid="{FDCABEA9-5483-41C5-9FD4-02EA84AFDDEC}"/>
    <cellStyle name="Comma 3 4 2 9 4 2 2 4" xfId="24339" xr:uid="{A810DEC8-36FE-4835-BA6D-E77600C9F8DF}"/>
    <cellStyle name="Comma 3 4 2 9 4 2 3" xfId="4904" xr:uid="{F682BF2E-BC23-476E-9B1C-4848A0D919CC}"/>
    <cellStyle name="Comma 3 4 2 9 4 2 3 2" xfId="51120" xr:uid="{22239554-2A48-4C9B-9C8A-86896F66B645}"/>
    <cellStyle name="Comma 3 4 2 9 4 2 3 3" xfId="37730" xr:uid="{A269F8B1-AE5A-44E0-BE8C-B52DE3213DA1}"/>
    <cellStyle name="Comma 3 4 2 9 4 2 3 4" xfId="26965" xr:uid="{A0AF3C34-05F5-4B43-A710-157C4C463027}"/>
    <cellStyle name="Comma 3 4 2 9 4 2 4" xfId="10155" xr:uid="{D4598E88-0797-489D-8324-F34A9A5281EA}"/>
    <cellStyle name="Comma 3 4 2 9 4 2 4 2" xfId="53746" xr:uid="{DB5705C7-7048-46BB-AD85-9C921F24B721}"/>
    <cellStyle name="Comma 3 4 2 9 4 2 4 3" xfId="40356" xr:uid="{C42788E4-762A-42CA-BD8B-A109666FBF5B}"/>
    <cellStyle name="Comma 3 4 2 9 4 2 5" xfId="12781" xr:uid="{3967B2AB-9127-46C6-95A8-A6A92F161BA9}"/>
    <cellStyle name="Comma 3 4 2 9 4 2 5 2" xfId="56371" xr:uid="{4B0A21B7-924E-4171-A9C9-613B68FC11C3}"/>
    <cellStyle name="Comma 3 4 2 9 4 2 5 3" xfId="42981" xr:uid="{E0D2B902-CE2F-4F72-A87E-63981FC1D392}"/>
    <cellStyle name="Comma 3 4 2 9 4 2 6" xfId="15934" xr:uid="{0625E879-68F0-4F70-AE9C-3D4F1EC1F9F4}"/>
    <cellStyle name="Comma 3 4 2 9 4 2 6 2" xfId="45607" xr:uid="{F8201512-3AAE-4C47-BAAA-1BC62435F66B}"/>
    <cellStyle name="Comma 3 4 2 9 4 2 7" xfId="58997" xr:uid="{3B0A5863-9B5C-4EF7-9F56-0C50EBE1454E}"/>
    <cellStyle name="Comma 3 4 2 9 4 2 8" xfId="61624" xr:uid="{464BCDD1-25DD-479A-8403-FF400F72CB13}"/>
    <cellStyle name="Comma 3 4 2 9 4 2 9" xfId="32217" xr:uid="{CD511DB8-E58C-4A78-99DC-C4559EBF01AD}"/>
    <cellStyle name="Comma 3 4 2 9 4 3" xfId="6207" xr:uid="{D0472090-708B-4BF2-BD92-724CA1F694C6}"/>
    <cellStyle name="Comma 3 4 2 9 4 3 2" xfId="17765" xr:uid="{76613B63-7806-48B0-A35C-5DC2D17036D3}"/>
    <cellStyle name="Comma 3 4 2 9 4 3 2 2" xfId="47172" xr:uid="{C6AB4DA5-7452-4FCE-ADE4-6D34DB00FD29}"/>
    <cellStyle name="Comma 3 4 2 9 4 3 2 3" xfId="28269" xr:uid="{A04BDA54-FF42-4E55-95A6-A1B812113BDA}"/>
    <cellStyle name="Comma 3 4 2 9 4 3 3" xfId="33782" xr:uid="{5D38DA27-0581-4A76-AC91-DAEF4E5058EE}"/>
    <cellStyle name="Comma 3 4 2 9 4 3 4" xfId="23017" xr:uid="{2644C7D4-A283-46CB-BB84-0E85886F4988}"/>
    <cellStyle name="Comma 3 4 2 9 4 4" xfId="3582" xr:uid="{B447A388-45D4-4E41-9292-6EDE87CF9E25}"/>
    <cellStyle name="Comma 3 4 2 9 4 4 2" xfId="49798" xr:uid="{3604B019-4A57-4915-A1D7-ED29D02970DF}"/>
    <cellStyle name="Comma 3 4 2 9 4 4 3" xfId="36408" xr:uid="{70B891C4-7D1C-40CA-A710-D71713DDE8F1}"/>
    <cellStyle name="Comma 3 4 2 9 4 4 4" xfId="25643" xr:uid="{62606C7E-5A57-49D2-B2E2-DC3F8CBEC6FD}"/>
    <cellStyle name="Comma 3 4 2 9 4 5" xfId="8833" xr:uid="{56B6A980-6DEC-4A27-BD97-23C81A1A21E2}"/>
    <cellStyle name="Comma 3 4 2 9 4 5 2" xfId="52424" xr:uid="{56C836E0-71BD-4A82-8FC4-AE7509CCFE40}"/>
    <cellStyle name="Comma 3 4 2 9 4 5 3" xfId="39034" xr:uid="{20769EFB-3B11-4B4D-8DBC-BEB3D27B5F6D}"/>
    <cellStyle name="Comma 3 4 2 9 4 6" xfId="11459" xr:uid="{71CCE90A-B49A-444E-8878-9E35C635F09B}"/>
    <cellStyle name="Comma 3 4 2 9 4 6 2" xfId="55049" xr:uid="{7383F43C-252E-487C-AA39-44AAF916064A}"/>
    <cellStyle name="Comma 3 4 2 9 4 6 3" xfId="41659" xr:uid="{C438B12F-44CC-483A-A6FE-520B26BD157F}"/>
    <cellStyle name="Comma 3 4 2 9 4 7" xfId="14612" xr:uid="{6D5C42FF-798F-4786-9DF9-6061686943A0}"/>
    <cellStyle name="Comma 3 4 2 9 4 7 2" xfId="44285" xr:uid="{C0A1FFD9-9F61-4BC8-B7A4-2FA81A61640D}"/>
    <cellStyle name="Comma 3 4 2 9 4 8" xfId="57675" xr:uid="{5A6D6F49-CE59-4525-A44C-78E53DA0317A}"/>
    <cellStyle name="Comma 3 4 2 9 4 9" xfId="60302" xr:uid="{B839F476-410B-4F11-AAE5-0076BC3CD3EB}"/>
    <cellStyle name="Comma 3 4 2 9 5" xfId="1234" xr:uid="{42747473-E797-4437-BC7D-FBA243FA3A69}"/>
    <cellStyle name="Comma 3 4 2 9 5 10" xfId="20671" xr:uid="{D37A3288-A819-4E34-A47F-29E7960C8F8C}"/>
    <cellStyle name="Comma 3 4 2 9 5 2" xfId="6487" xr:uid="{616CA22A-9C54-4A9E-83FB-19776F38EE67}"/>
    <cellStyle name="Comma 3 4 2 9 5 2 2" xfId="18045" xr:uid="{1CAA6FEF-F276-4509-B4D3-CFA2565DAB38}"/>
    <cellStyle name="Comma 3 4 2 9 5 2 2 2" xfId="47452" xr:uid="{95FB9A18-C915-4567-B237-08B5D9E68E53}"/>
    <cellStyle name="Comma 3 4 2 9 5 2 2 3" xfId="28549" xr:uid="{3F68F651-F414-4F56-92C0-9C44DB124450}"/>
    <cellStyle name="Comma 3 4 2 9 5 2 3" xfId="34062" xr:uid="{65BB18AC-A144-4771-8F4C-1BFB01B7B4C7}"/>
    <cellStyle name="Comma 3 4 2 9 5 2 4" xfId="23297" xr:uid="{5769BE62-D2C0-4A67-AFB9-D9288F0A62C5}"/>
    <cellStyle name="Comma 3 4 2 9 5 3" xfId="3862" xr:uid="{277C3A6A-6AC0-4BF6-A295-D66AE4B31915}"/>
    <cellStyle name="Comma 3 4 2 9 5 3 2" xfId="50078" xr:uid="{DBAA23BF-5275-4680-9E1E-F2E50D959533}"/>
    <cellStyle name="Comma 3 4 2 9 5 3 3" xfId="36688" xr:uid="{EA1C40DA-DDF6-4B26-80B8-B9FBCC1F6974}"/>
    <cellStyle name="Comma 3 4 2 9 5 3 4" xfId="25923" xr:uid="{23479699-549C-49AA-82D7-5126D28C3794}"/>
    <cellStyle name="Comma 3 4 2 9 5 4" xfId="9113" xr:uid="{36F1DD61-9DA1-4A68-BFD9-2808351C481A}"/>
    <cellStyle name="Comma 3 4 2 9 5 4 2" xfId="52704" xr:uid="{B2B1E558-405A-456D-976A-BE1FC832D426}"/>
    <cellStyle name="Comma 3 4 2 9 5 4 3" xfId="39314" xr:uid="{47FFCE84-9296-4289-8C6C-50DC5F804E6C}"/>
    <cellStyle name="Comma 3 4 2 9 5 5" xfId="11739" xr:uid="{1F5872E8-64A1-462D-A9D0-292569C15C37}"/>
    <cellStyle name="Comma 3 4 2 9 5 5 2" xfId="55329" xr:uid="{38A5D0DD-0E98-46C6-A922-113F5F13259C}"/>
    <cellStyle name="Comma 3 4 2 9 5 5 3" xfId="41939" xr:uid="{87A69F2D-7533-4073-8DDE-524A9DBAF752}"/>
    <cellStyle name="Comma 3 4 2 9 5 6" xfId="14892" xr:uid="{5886BFE6-7A5D-44BA-A7BC-4C437F7AEEB3}"/>
    <cellStyle name="Comma 3 4 2 9 5 6 2" xfId="44565" xr:uid="{61528251-5533-42B8-A8CF-62FAA226779F}"/>
    <cellStyle name="Comma 3 4 2 9 5 7" xfId="57955" xr:uid="{503A6C0E-01A5-4DDF-A6AE-C2EB11F76A3C}"/>
    <cellStyle name="Comma 3 4 2 9 5 8" xfId="60582" xr:uid="{05EF3256-BC95-438A-8629-BB6C796ABD64}"/>
    <cellStyle name="Comma 3 4 2 9 5 9" xfId="31175" xr:uid="{50506F8C-CFAB-4443-AC17-D8AB973C585B}"/>
    <cellStyle name="Comma 3 4 2 9 6" xfId="1497" xr:uid="{AE2763AB-8275-44B4-9D0D-B1EBA9BB69B9}"/>
    <cellStyle name="Comma 3 4 2 9 6 10" xfId="20933" xr:uid="{30940457-C458-4CCB-BF5C-6F2327403463}"/>
    <cellStyle name="Comma 3 4 2 9 6 2" xfId="6749" xr:uid="{DBDDC6BD-BADE-46C0-A89C-FA75FC5A6DA7}"/>
    <cellStyle name="Comma 3 4 2 9 6 2 2" xfId="18307" xr:uid="{7D3A9503-AA39-4616-B54A-328115CAD981}"/>
    <cellStyle name="Comma 3 4 2 9 6 2 2 2" xfId="47714" xr:uid="{082449B5-7606-4188-B40E-7E910F6E4211}"/>
    <cellStyle name="Comma 3 4 2 9 6 2 2 3" xfId="28811" xr:uid="{416710E1-0213-4817-915B-1EA5FC97D1B8}"/>
    <cellStyle name="Comma 3 4 2 9 6 2 3" xfId="34324" xr:uid="{F1F369ED-F9EC-423C-9677-37D3C75FC778}"/>
    <cellStyle name="Comma 3 4 2 9 6 2 4" xfId="23559" xr:uid="{8948E935-914D-4C70-99FE-7081893DB4F4}"/>
    <cellStyle name="Comma 3 4 2 9 6 3" xfId="4124" xr:uid="{D2DEA8B7-37CC-4430-9CCF-C572BF570231}"/>
    <cellStyle name="Comma 3 4 2 9 6 3 2" xfId="50340" xr:uid="{3E0D5579-7C2B-46C5-9E40-C9E2973CA7FA}"/>
    <cellStyle name="Comma 3 4 2 9 6 3 3" xfId="36950" xr:uid="{0019A21B-AD70-4D63-83A1-DFB0D6D45AA5}"/>
    <cellStyle name="Comma 3 4 2 9 6 3 4" xfId="26185" xr:uid="{38817523-E97E-488A-80E9-AF4A1CEB7711}"/>
    <cellStyle name="Comma 3 4 2 9 6 4" xfId="9375" xr:uid="{66151F5D-E223-4D7B-BE53-596471F0F5D1}"/>
    <cellStyle name="Comma 3 4 2 9 6 4 2" xfId="52966" xr:uid="{1A469EB7-DFF3-4C4D-BFE0-9AF93DFBFB58}"/>
    <cellStyle name="Comma 3 4 2 9 6 4 3" xfId="39576" xr:uid="{F1280B4F-45C5-419B-831B-1755598B8E6B}"/>
    <cellStyle name="Comma 3 4 2 9 6 5" xfId="12001" xr:uid="{320C1575-F3B4-4ED3-B045-68892309D5F3}"/>
    <cellStyle name="Comma 3 4 2 9 6 5 2" xfId="55591" xr:uid="{7DEEDB88-F3A6-42A6-8641-E0C1F9DDC868}"/>
    <cellStyle name="Comma 3 4 2 9 6 5 3" xfId="42201" xr:uid="{7BE044EB-390F-47D7-8DE3-215CA4E26D30}"/>
    <cellStyle name="Comma 3 4 2 9 6 6" xfId="15154" xr:uid="{E6657BC3-80ED-4518-90D7-184C77EC5765}"/>
    <cellStyle name="Comma 3 4 2 9 6 6 2" xfId="44827" xr:uid="{FE9401F0-A6D3-43DC-B14E-7132919B48B6}"/>
    <cellStyle name="Comma 3 4 2 9 6 7" xfId="58217" xr:uid="{7AC0DE99-5A5B-47D7-8F40-C6C9825439DC}"/>
    <cellStyle name="Comma 3 4 2 9 6 8" xfId="60844" xr:uid="{FED9D161-72B7-4E8D-9ABB-90538242A1B8}"/>
    <cellStyle name="Comma 3 4 2 9 6 9" xfId="31437" xr:uid="{00A5DE9B-3E51-4FA7-9434-9A97B0DC042A}"/>
    <cellStyle name="Comma 3 4 2 9 7" xfId="2540" xr:uid="{6ED5F07D-58CA-4D6B-83D3-9F1FC3D3B148}"/>
    <cellStyle name="Comma 3 4 2 9 7 10" xfId="21975" xr:uid="{9954B942-A77A-47C3-BE8A-B258480FAEC1}"/>
    <cellStyle name="Comma 3 4 2 9 7 2" xfId="7791" xr:uid="{817726C9-E434-4912-A7DD-5BA9C9B76D8C}"/>
    <cellStyle name="Comma 3 4 2 9 7 2 2" xfId="19349" xr:uid="{BFEC2B83-3C8E-47E1-9615-32FEEF2F197B}"/>
    <cellStyle name="Comma 3 4 2 9 7 2 2 2" xfId="48756" xr:uid="{50524B75-491F-4F0F-A43E-110DFB29595A}"/>
    <cellStyle name="Comma 3 4 2 9 7 2 2 3" xfId="29853" xr:uid="{0B203C96-815F-49F4-852D-5494A562E6B3}"/>
    <cellStyle name="Comma 3 4 2 9 7 2 3" xfId="35366" xr:uid="{4952CA41-B05A-4CCF-881F-BBC376361C39}"/>
    <cellStyle name="Comma 3 4 2 9 7 2 4" xfId="24601" xr:uid="{7EFC7D90-9193-4ED6-B611-A9F6F4DB3767}"/>
    <cellStyle name="Comma 3 4 2 9 7 3" xfId="5166" xr:uid="{FB5A0665-27B0-4144-9E8E-6D321630024D}"/>
    <cellStyle name="Comma 3 4 2 9 7 3 2" xfId="51382" xr:uid="{6F3D84FD-75F3-48EE-8FD6-EF7F5838982C}"/>
    <cellStyle name="Comma 3 4 2 9 7 3 3" xfId="37992" xr:uid="{8F05723C-2F72-4189-BF14-B98B193C1D6F}"/>
    <cellStyle name="Comma 3 4 2 9 7 3 4" xfId="27227" xr:uid="{3D1BB19B-9686-4F0C-AD29-3048E17EA23B}"/>
    <cellStyle name="Comma 3 4 2 9 7 4" xfId="10417" xr:uid="{26371B63-0CBB-43A6-9A0F-963A520C6197}"/>
    <cellStyle name="Comma 3 4 2 9 7 4 2" xfId="54008" xr:uid="{FB30DB43-4B51-4528-834C-16531A3EC843}"/>
    <cellStyle name="Comma 3 4 2 9 7 4 3" xfId="40618" xr:uid="{909D2A7E-52A3-494F-BC2E-96E6BA3BA368}"/>
    <cellStyle name="Comma 3 4 2 9 7 5" xfId="13043" xr:uid="{BE31296A-83F0-4CBE-84F4-431BE57F8468}"/>
    <cellStyle name="Comma 3 4 2 9 7 5 2" xfId="56633" xr:uid="{967C933B-7C98-49BC-9671-6E3DCEB54667}"/>
    <cellStyle name="Comma 3 4 2 9 7 5 3" xfId="43243" xr:uid="{1F331D8E-97F4-4F97-80B8-1DB110E8D135}"/>
    <cellStyle name="Comma 3 4 2 9 7 6" xfId="16196" xr:uid="{CDA78D52-7D76-420A-90D3-41F083F8DD37}"/>
    <cellStyle name="Comma 3 4 2 9 7 6 2" xfId="45869" xr:uid="{242DDC05-5E41-4301-B816-02189CE9A7A3}"/>
    <cellStyle name="Comma 3 4 2 9 7 7" xfId="59259" xr:uid="{295FB891-563A-4C9A-99DA-E806CAFFD486}"/>
    <cellStyle name="Comma 3 4 2 9 7 8" xfId="61886" xr:uid="{9605BB38-4712-488A-8F53-899F045A04AF}"/>
    <cellStyle name="Comma 3 4 2 9 7 9" xfId="32479" xr:uid="{1FA4AE8F-00DA-409B-8E14-C7ADA331C322}"/>
    <cellStyle name="Comma 3 4 2 9 8" xfId="5427" xr:uid="{F7577EA0-D22F-47B7-BC72-9B9CCEAB21FB}"/>
    <cellStyle name="Comma 3 4 2 9 8 2" xfId="16985" xr:uid="{D12A9FF3-29CF-4608-98C8-FBBE5BAF8303}"/>
    <cellStyle name="Comma 3 4 2 9 8 2 2" xfId="46131" xr:uid="{DDB4F5BE-8281-4334-9681-CCFF6DC8CCBB}"/>
    <cellStyle name="Comma 3 4 2 9 8 2 3" xfId="27489" xr:uid="{E6CE0AAB-661B-46B5-B691-C3FB159731E4}"/>
    <cellStyle name="Comma 3 4 2 9 8 3" xfId="13832" xr:uid="{E4F69F93-7BBF-428F-BD4C-CBE378F8ADDB}"/>
    <cellStyle name="Comma 3 4 2 9 8 3 2" xfId="32741" xr:uid="{7BA597DE-9340-41BA-89C1-0DFA045D03F8}"/>
    <cellStyle name="Comma 3 4 2 9 8 4" xfId="22237" xr:uid="{5BA20E13-3B10-44EF-9E14-77D8B9C63FC5}"/>
    <cellStyle name="Comma 3 4 2 9 9" xfId="2802" xr:uid="{1BFB80C7-39A2-41CB-AA0A-D365DE036210}"/>
    <cellStyle name="Comma 3 4 2 9 9 2" xfId="16457" xr:uid="{5187E965-E206-4E66-9D50-98739C40540A}"/>
    <cellStyle name="Comma 3 4 2 9 9 2 2" xfId="46392" xr:uid="{C192D9D7-FA58-4C9B-B788-F74C0721F680}"/>
    <cellStyle name="Comma 3 4 2 9 9 3" xfId="33002" xr:uid="{038ECDF9-9289-4B8C-8888-8370EEF603B0}"/>
    <cellStyle name="Comma 3 4 2 9 9 4" xfId="24863" xr:uid="{8DE57F9C-D8CA-4E00-8A8E-68BA316F4473}"/>
    <cellStyle name="Comma 3 4 20" xfId="2398" xr:uid="{861A61F7-0495-465A-861B-F0230BC0AF6C}"/>
    <cellStyle name="Comma 3 4 20 10" xfId="21833" xr:uid="{D1757891-4024-4A9E-825B-E22898C332CF}"/>
    <cellStyle name="Comma 3 4 20 2" xfId="7649" xr:uid="{243C79F6-E8D9-482C-A7CF-2D8A8873AEB5}"/>
    <cellStyle name="Comma 3 4 20 2 2" xfId="19207" xr:uid="{CA7542D0-BFB4-4B7D-A1C6-A8E651A40DD0}"/>
    <cellStyle name="Comma 3 4 20 2 2 2" xfId="48614" xr:uid="{4D449D64-D948-4DC8-A35B-BBED7BA7E821}"/>
    <cellStyle name="Comma 3 4 20 2 2 3" xfId="29711" xr:uid="{E9020304-2697-4D51-A392-072394E4CC85}"/>
    <cellStyle name="Comma 3 4 20 2 3" xfId="35224" xr:uid="{50A83608-A00E-4531-9130-FCAD5DF5C1BA}"/>
    <cellStyle name="Comma 3 4 20 2 4" xfId="24459" xr:uid="{38AFC7F6-9774-4FA5-9246-3B6A3BE5BB38}"/>
    <cellStyle name="Comma 3 4 20 3" xfId="5024" xr:uid="{E7B2261C-F10D-407D-894C-580E00D4357D}"/>
    <cellStyle name="Comma 3 4 20 3 2" xfId="51240" xr:uid="{3533C122-F91B-4E32-A7EA-B5F3CEA4B2E1}"/>
    <cellStyle name="Comma 3 4 20 3 3" xfId="37850" xr:uid="{D9DD565A-95B0-4C20-A0E9-7518B7D1DB41}"/>
    <cellStyle name="Comma 3 4 20 3 4" xfId="27085" xr:uid="{857D9B3E-676E-4EE7-A5A4-9243BB33F5D7}"/>
    <cellStyle name="Comma 3 4 20 4" xfId="10275" xr:uid="{FF5F62D5-176A-4D21-A33F-59DA8DBF7633}"/>
    <cellStyle name="Comma 3 4 20 4 2" xfId="53866" xr:uid="{1B4C8757-6613-4159-8FBF-BDABFE03AE7B}"/>
    <cellStyle name="Comma 3 4 20 4 3" xfId="40476" xr:uid="{F9D78C41-F50B-412C-ADA8-A588F5D59376}"/>
    <cellStyle name="Comma 3 4 20 5" xfId="12901" xr:uid="{90098933-A664-4388-A7A4-3EFD53595C8D}"/>
    <cellStyle name="Comma 3 4 20 5 2" xfId="56491" xr:uid="{4C911FF4-7E89-42B3-A503-8FAD5BE343D5}"/>
    <cellStyle name="Comma 3 4 20 5 3" xfId="43101" xr:uid="{1C0651EA-76F1-4B80-8BFA-2BE0A9834C01}"/>
    <cellStyle name="Comma 3 4 20 6" xfId="16054" xr:uid="{E4B6B3CA-A97B-4CE4-84F2-6335E310BF1D}"/>
    <cellStyle name="Comma 3 4 20 6 2" xfId="45727" xr:uid="{D2AAEB0A-EAFF-4DE8-8FB7-7EA2C057BE39}"/>
    <cellStyle name="Comma 3 4 20 7" xfId="59117" xr:uid="{25E03705-3997-445D-B4AD-2C9C6729FE07}"/>
    <cellStyle name="Comma 3 4 20 8" xfId="61744" xr:uid="{559BB131-D8C5-478E-81CE-8F90A2E324EB}"/>
    <cellStyle name="Comma 3 4 20 9" xfId="32337" xr:uid="{70D04568-AD78-4399-A4A7-75D22F10137C}"/>
    <cellStyle name="Comma 3 4 21" xfId="5286" xr:uid="{8345407E-7B2B-4C74-B6C4-38FC2B58347A}"/>
    <cellStyle name="Comma 3 4 21 2" xfId="16842" xr:uid="{C441B28F-8356-4813-8EF4-E34452546343}"/>
    <cellStyle name="Comma 3 4 21 2 2" xfId="45989" xr:uid="{4C3F3C08-BA23-4597-A84E-66C0ED682E26}"/>
    <cellStyle name="Comma 3 4 21 2 3" xfId="27347" xr:uid="{903D6427-9FB3-4EE8-8875-9EF5AE649098}"/>
    <cellStyle name="Comma 3 4 21 3" xfId="13689" xr:uid="{F220A470-C42C-487C-A181-195C2836AA36}"/>
    <cellStyle name="Comma 3 4 21 3 2" xfId="32599" xr:uid="{4FCBC15B-DCF8-498A-854A-2F3017A30501}"/>
    <cellStyle name="Comma 3 4 21 4" xfId="22095" xr:uid="{FC15166D-B157-43B0-9142-9BF657E54394}"/>
    <cellStyle name="Comma 3 4 22" xfId="2660" xr:uid="{62E9A7A5-8F00-47EB-A844-4325D3050E77}"/>
    <cellStyle name="Comma 3 4 22 2" xfId="16316" xr:uid="{4CD2911D-2122-42B7-8C90-BCA2E55D639D}"/>
    <cellStyle name="Comma 3 4 22 2 2" xfId="46251" xr:uid="{3986927F-3A0D-4E9E-A4CA-EC0A4260FCE1}"/>
    <cellStyle name="Comma 3 4 22 3" xfId="32861" xr:uid="{9367DDB5-28A2-4D95-871A-CE48AF2121CD}"/>
    <cellStyle name="Comma 3 4 22 4" xfId="24722" xr:uid="{95F249DB-5012-4529-B539-584ED5D7ED89}"/>
    <cellStyle name="Comma 3 4 23" xfId="7911" xr:uid="{DA874390-CE0E-4E2F-8AF4-C38E2D99917E}"/>
    <cellStyle name="Comma 3 4 23 2" xfId="48876" xr:uid="{9767B2C2-866C-449D-8ECB-963EFD35263A}"/>
    <cellStyle name="Comma 3 4 23 3" xfId="35486" xr:uid="{1518B3BB-2B22-405F-A7AD-4668314A0F61}"/>
    <cellStyle name="Comma 3 4 24" xfId="10537" xr:uid="{35456F72-9728-4158-B7FD-C8997AF1D665}"/>
    <cellStyle name="Comma 3 4 24 2" xfId="51502" xr:uid="{B7B270EC-6738-4175-8DC1-FCB7D58BFDCC}"/>
    <cellStyle name="Comma 3 4 24 3" xfId="38112" xr:uid="{C6F9B5E2-0F1D-4D96-B7BF-87D0C9A52EAA}"/>
    <cellStyle name="Comma 3 4 25" xfId="13163" xr:uid="{EA7DAE30-4383-45F6-8E69-FE18AE4A72D1}"/>
    <cellStyle name="Comma 3 4 25 2" xfId="54128" xr:uid="{008D3AF3-056C-4320-AD29-05F6F8D02F40}"/>
    <cellStyle name="Comma 3 4 25 3" xfId="40738" xr:uid="{66D6F32A-E4A0-43F2-B3C5-59C4A14D66A0}"/>
    <cellStyle name="Comma 3 4 26" xfId="43363" xr:uid="{ECADE4E0-E3B6-4823-8465-279CEC5833EB}"/>
    <cellStyle name="Comma 3 4 27" xfId="56753" xr:uid="{38A7A04C-0971-4603-BCBF-7C81E3B6CD9E}"/>
    <cellStyle name="Comma 3 4 28" xfId="59380" xr:uid="{D39AE150-BFB1-411C-A5EF-2F0231E2E452}"/>
    <cellStyle name="Comma 3 4 29" xfId="29974" xr:uid="{B013C5A5-02D2-421E-A656-1F4882ED1D96}"/>
    <cellStyle name="Comma 3 4 3" xfId="39" xr:uid="{00000000-0005-0000-0000-000055020000}"/>
    <cellStyle name="Comma 3 4 3 10" xfId="301" xr:uid="{00000000-0005-0000-0000-000056020000}"/>
    <cellStyle name="Comma 3 4 3 10 10" xfId="30242" xr:uid="{4B091B5A-E008-4D77-B875-BA2FD2871A7C}"/>
    <cellStyle name="Comma 3 4 3 10 11" xfId="19738" xr:uid="{874433B7-A285-4EF4-A812-2F2AD1520CEB}"/>
    <cellStyle name="Comma 3 4 3 10 2" xfId="1624" xr:uid="{F17B8C79-320B-4143-BC24-4D66BE4D5440}"/>
    <cellStyle name="Comma 3 4 3 10 2 10" xfId="21060" xr:uid="{D1950B79-E436-4E66-A0AB-CA395626EDDB}"/>
    <cellStyle name="Comma 3 4 3 10 2 2" xfId="6876" xr:uid="{2A9A749A-0794-40B9-91D0-1139F997F941}"/>
    <cellStyle name="Comma 3 4 3 10 2 2 2" xfId="18434" xr:uid="{18E937D7-3C6B-484A-B9C3-4087BB4AC094}"/>
    <cellStyle name="Comma 3 4 3 10 2 2 2 2" xfId="47841" xr:uid="{EAD876D1-5896-4AA8-940A-6FD1497F48A2}"/>
    <cellStyle name="Comma 3 4 3 10 2 2 2 3" xfId="28938" xr:uid="{F0AA5204-1F35-48F8-ABD1-15B5DA03B55D}"/>
    <cellStyle name="Comma 3 4 3 10 2 2 3" xfId="34451" xr:uid="{9837545F-89D9-4818-B692-49A1E659DA78}"/>
    <cellStyle name="Comma 3 4 3 10 2 2 4" xfId="23686" xr:uid="{02AC91DE-EE65-434C-AC7E-5476BA59DD76}"/>
    <cellStyle name="Comma 3 4 3 10 2 3" xfId="4251" xr:uid="{78E6B4AD-4006-44ED-8DA3-6C02F10CDAF1}"/>
    <cellStyle name="Comma 3 4 3 10 2 3 2" xfId="50467" xr:uid="{75FF4122-90FE-4120-B270-697E52857CFE}"/>
    <cellStyle name="Comma 3 4 3 10 2 3 3" xfId="37077" xr:uid="{4E68373B-0197-46AB-B42B-55BBDD5CA5F3}"/>
    <cellStyle name="Comma 3 4 3 10 2 3 4" xfId="26312" xr:uid="{694C9190-ABDE-4073-B48D-A5AC319BB35A}"/>
    <cellStyle name="Comma 3 4 3 10 2 4" xfId="9502" xr:uid="{10C85099-5B5F-4AD9-ADC2-60959F84181A}"/>
    <cellStyle name="Comma 3 4 3 10 2 4 2" xfId="53093" xr:uid="{3089C6E9-B109-4A14-82ED-805C1AD02AC4}"/>
    <cellStyle name="Comma 3 4 3 10 2 4 3" xfId="39703" xr:uid="{CF882CAB-E186-4EAD-A76D-082C38D7D3F9}"/>
    <cellStyle name="Comma 3 4 3 10 2 5" xfId="12128" xr:uid="{17D3CE39-A133-4C48-8AD5-0EB00417EC8C}"/>
    <cellStyle name="Comma 3 4 3 10 2 5 2" xfId="55718" xr:uid="{F8D77360-3E17-41B5-A4C1-FCDF8759C538}"/>
    <cellStyle name="Comma 3 4 3 10 2 5 3" xfId="42328" xr:uid="{6F844442-98A7-4FAC-BFA0-40EB9597E673}"/>
    <cellStyle name="Comma 3 4 3 10 2 6" xfId="15281" xr:uid="{8A298C1E-6332-42F2-B06E-B1381E4CD50B}"/>
    <cellStyle name="Comma 3 4 3 10 2 6 2" xfId="44954" xr:uid="{48D58A37-3759-4B5E-83A8-F4A0FD7BEB52}"/>
    <cellStyle name="Comma 3 4 3 10 2 7" xfId="58344" xr:uid="{5FFEB7AD-3DAC-4B99-8E5E-18A55AA8FA60}"/>
    <cellStyle name="Comma 3 4 3 10 2 8" xfId="60971" xr:uid="{929EDC0D-8EEF-4103-ABC4-AC9420DCF677}"/>
    <cellStyle name="Comma 3 4 3 10 2 9" xfId="31564" xr:uid="{6526C399-A5DE-4734-8BB0-957DC2E43A06}"/>
    <cellStyle name="Comma 3 4 3 10 3" xfId="5554" xr:uid="{AA257734-1D00-4334-BA00-0243DC0B7DC4}"/>
    <cellStyle name="Comma 3 4 3 10 3 2" xfId="17112" xr:uid="{C5BA6052-EA89-41B9-859D-1160EC4988CA}"/>
    <cellStyle name="Comma 3 4 3 10 3 2 2" xfId="46519" xr:uid="{65762E8D-353D-4BAB-A2FF-65081C4AB49E}"/>
    <cellStyle name="Comma 3 4 3 10 3 2 3" xfId="27616" xr:uid="{3498D999-1557-44AE-ADDA-E993A305F9B4}"/>
    <cellStyle name="Comma 3 4 3 10 3 3" xfId="13959" xr:uid="{AD900ECC-C8BF-413C-9C90-77403C2BC08E}"/>
    <cellStyle name="Comma 3 4 3 10 3 3 2" xfId="33129" xr:uid="{95348560-1748-4DAF-87BD-80C50D2088FB}"/>
    <cellStyle name="Comma 3 4 3 10 3 4" xfId="22364" xr:uid="{C115A669-0D38-4578-A94A-1814C60D698F}"/>
    <cellStyle name="Comma 3 4 3 10 4" xfId="2929" xr:uid="{CB389D65-08F7-44E2-90FB-7955C0FEDF74}"/>
    <cellStyle name="Comma 3 4 3 10 4 2" xfId="16584" xr:uid="{9A642702-C774-49E0-A209-28794109CB9B}"/>
    <cellStyle name="Comma 3 4 3 10 4 2 2" xfId="49145" xr:uid="{2E653A2B-9DFE-496B-B9E0-A6FFECE066B0}"/>
    <cellStyle name="Comma 3 4 3 10 4 3" xfId="35755" xr:uid="{00346C7E-0772-4323-8E51-4AF1E14758D7}"/>
    <cellStyle name="Comma 3 4 3 10 4 4" xfId="24990" xr:uid="{219B60AF-F16B-4F90-B44B-E467BEF911E3}"/>
    <cellStyle name="Comma 3 4 3 10 5" xfId="8180" xr:uid="{0FF0C5AA-19DE-4500-A2AF-51263BBF2BDA}"/>
    <cellStyle name="Comma 3 4 3 10 5 2" xfId="51771" xr:uid="{10E33608-BDB9-42ED-8723-8142B27DC9C3}"/>
    <cellStyle name="Comma 3 4 3 10 5 3" xfId="38381" xr:uid="{9B6CC170-D0EB-486D-A786-657F02FBC503}"/>
    <cellStyle name="Comma 3 4 3 10 6" xfId="10806" xr:uid="{8269EA4C-31BC-45E0-85DC-B9F4AB2FF518}"/>
    <cellStyle name="Comma 3 4 3 10 6 2" xfId="54396" xr:uid="{F9AFE760-E75D-4503-B47B-4417084B35A7}"/>
    <cellStyle name="Comma 3 4 3 10 6 3" xfId="41006" xr:uid="{9B55602C-98F3-4020-844E-5C5828492C04}"/>
    <cellStyle name="Comma 3 4 3 10 7" xfId="13431" xr:uid="{A851AEB7-546B-49AE-A8C7-C2DA0A2AA54B}"/>
    <cellStyle name="Comma 3 4 3 10 7 2" xfId="43632" xr:uid="{C93D34FC-D9C9-48DB-8752-437A4433AD1B}"/>
    <cellStyle name="Comma 3 4 3 10 8" xfId="57022" xr:uid="{7BA4F282-E6D9-4FCE-A18A-459234D68A96}"/>
    <cellStyle name="Comma 3 4 3 10 9" xfId="59649" xr:uid="{65A586C1-5B6A-4601-8C5E-F0FEB933B7E7}"/>
    <cellStyle name="Comma 3 4 3 11" xfId="561" xr:uid="{00000000-0005-0000-0000-000057020000}"/>
    <cellStyle name="Comma 3 4 3 11 10" xfId="30502" xr:uid="{2B97DA3C-672D-4C63-B69E-7AAC1FA07120}"/>
    <cellStyle name="Comma 3 4 3 11 11" xfId="19998" xr:uid="{25078280-5214-4BAD-B7FC-880D5BBA8319}"/>
    <cellStyle name="Comma 3 4 3 11 2" xfId="1884" xr:uid="{66273691-74CA-4CFD-84BB-470758855C78}"/>
    <cellStyle name="Comma 3 4 3 11 2 10" xfId="21320" xr:uid="{9BC9D868-69ED-44BA-A84A-C5B66EA37D79}"/>
    <cellStyle name="Comma 3 4 3 11 2 2" xfId="7136" xr:uid="{89771F25-31EC-4875-B7EB-248BEC97B193}"/>
    <cellStyle name="Comma 3 4 3 11 2 2 2" xfId="18694" xr:uid="{28E5D86B-6760-4FDD-9019-40E51E3D8BD7}"/>
    <cellStyle name="Comma 3 4 3 11 2 2 2 2" xfId="48101" xr:uid="{5C5770FC-BD6E-43F7-A4F9-5F108F7D39C4}"/>
    <cellStyle name="Comma 3 4 3 11 2 2 2 3" xfId="29198" xr:uid="{A4A14853-E3FB-435C-B78F-6F3107598C69}"/>
    <cellStyle name="Comma 3 4 3 11 2 2 3" xfId="34711" xr:uid="{66E6BCBA-D57A-41BB-9A3C-73DA47FF6D57}"/>
    <cellStyle name="Comma 3 4 3 11 2 2 4" xfId="23946" xr:uid="{766B6D64-2901-4F33-853E-EE191F673F60}"/>
    <cellStyle name="Comma 3 4 3 11 2 3" xfId="4511" xr:uid="{4838F09D-B9AE-442E-8133-805D068B23F9}"/>
    <cellStyle name="Comma 3 4 3 11 2 3 2" xfId="50727" xr:uid="{ADEB82EC-8BE5-4D6A-ACE3-49E26F7D66CB}"/>
    <cellStyle name="Comma 3 4 3 11 2 3 3" xfId="37337" xr:uid="{541F2E72-AD41-4262-8FCC-502296C79231}"/>
    <cellStyle name="Comma 3 4 3 11 2 3 4" xfId="26572" xr:uid="{EF4C44F2-02D2-463F-9EAA-A3AC81BE182C}"/>
    <cellStyle name="Comma 3 4 3 11 2 4" xfId="9762" xr:uid="{1764AFD2-F365-4D44-B86E-9096B32B577F}"/>
    <cellStyle name="Comma 3 4 3 11 2 4 2" xfId="53353" xr:uid="{D296F1C6-DA30-462B-922C-04B6459F0E2F}"/>
    <cellStyle name="Comma 3 4 3 11 2 4 3" xfId="39963" xr:uid="{A5120EE3-FFE4-4FD9-8769-833A894671DE}"/>
    <cellStyle name="Comma 3 4 3 11 2 5" xfId="12388" xr:uid="{18F387E2-75A8-4A7D-BE7A-8753D2C2EB4F}"/>
    <cellStyle name="Comma 3 4 3 11 2 5 2" xfId="55978" xr:uid="{5C31AAA5-DB04-458F-AB4B-E28D0BD14DFF}"/>
    <cellStyle name="Comma 3 4 3 11 2 5 3" xfId="42588" xr:uid="{E018C90C-C1F1-46F4-B4C6-E51F57CD47A9}"/>
    <cellStyle name="Comma 3 4 3 11 2 6" xfId="15541" xr:uid="{4E42AF24-529C-478F-8F42-8E2AC3920362}"/>
    <cellStyle name="Comma 3 4 3 11 2 6 2" xfId="45214" xr:uid="{946C6FD8-1169-4C30-B580-E978B85D1D76}"/>
    <cellStyle name="Comma 3 4 3 11 2 7" xfId="58604" xr:uid="{121D748A-7B8E-487B-AE08-EA092878917C}"/>
    <cellStyle name="Comma 3 4 3 11 2 8" xfId="61231" xr:uid="{3526EA14-E9B6-42E2-AA29-0FBF2E046CED}"/>
    <cellStyle name="Comma 3 4 3 11 2 9" xfId="31824" xr:uid="{49FEF4BC-A597-40D9-86C3-124B078FBF3B}"/>
    <cellStyle name="Comma 3 4 3 11 3" xfId="5814" xr:uid="{CA2EDBD8-099E-48FB-91E3-22E54735AD5E}"/>
    <cellStyle name="Comma 3 4 3 11 3 2" xfId="17372" xr:uid="{AE85E87D-FE01-4170-8313-7413B89B8759}"/>
    <cellStyle name="Comma 3 4 3 11 3 2 2" xfId="46779" xr:uid="{A632B58F-1F00-4030-845D-82F0E92ED72C}"/>
    <cellStyle name="Comma 3 4 3 11 3 2 3" xfId="27876" xr:uid="{DB713C14-33AD-4C0C-BC17-4E3836F4A69F}"/>
    <cellStyle name="Comma 3 4 3 11 3 3" xfId="33389" xr:uid="{D4E1E6E1-1322-4C2C-8350-CDFA8E814FE7}"/>
    <cellStyle name="Comma 3 4 3 11 3 4" xfId="22624" xr:uid="{3F25353F-EE22-4C0E-B472-10DD1D61AD1E}"/>
    <cellStyle name="Comma 3 4 3 11 4" xfId="3189" xr:uid="{2C3AB1A3-04A1-464F-9DB4-AF9E544C3146}"/>
    <cellStyle name="Comma 3 4 3 11 4 2" xfId="49405" xr:uid="{7824FE4E-B9EA-4E37-92F3-0A46BE6FFCBE}"/>
    <cellStyle name="Comma 3 4 3 11 4 3" xfId="36015" xr:uid="{BC76E3AB-9F85-4E13-A967-E818B481FF51}"/>
    <cellStyle name="Comma 3 4 3 11 4 4" xfId="25250" xr:uid="{9A943100-C7C1-444C-B645-6F704689C297}"/>
    <cellStyle name="Comma 3 4 3 11 5" xfId="8440" xr:uid="{5397A11E-79ED-4954-84FF-42DC3547D6DC}"/>
    <cellStyle name="Comma 3 4 3 11 5 2" xfId="52031" xr:uid="{28E23D8A-2C63-4AC5-806F-F1BED35B6844}"/>
    <cellStyle name="Comma 3 4 3 11 5 3" xfId="38641" xr:uid="{1DD3F8D3-F1EE-4A2C-B938-1D3EAEB2FC08}"/>
    <cellStyle name="Comma 3 4 3 11 6" xfId="11066" xr:uid="{C2A2D3B9-8E54-4195-8C6F-4E270D3ABD16}"/>
    <cellStyle name="Comma 3 4 3 11 6 2" xfId="54656" xr:uid="{2C77AF77-C8AB-42A7-96A0-77B1E0C7BF1E}"/>
    <cellStyle name="Comma 3 4 3 11 6 3" xfId="41266" xr:uid="{0F6FFE97-5C19-486B-9514-13446CEB1720}"/>
    <cellStyle name="Comma 3 4 3 11 7" xfId="14219" xr:uid="{020A4AD0-4DBC-45A8-9AB8-BFECD747F7BF}"/>
    <cellStyle name="Comma 3 4 3 11 7 2" xfId="43892" xr:uid="{54B2EFD4-FDB8-41F2-969E-DD4669DE34B2}"/>
    <cellStyle name="Comma 3 4 3 11 8" xfId="57282" xr:uid="{F6274728-6EF4-4900-95B0-C26D92D57F4A}"/>
    <cellStyle name="Comma 3 4 3 11 9" xfId="59909" xr:uid="{717DD7F2-851C-4F8E-89D5-46B5B24F8728}"/>
    <cellStyle name="Comma 3 4 3 12" xfId="821" xr:uid="{00000000-0005-0000-0000-000058020000}"/>
    <cellStyle name="Comma 3 4 3 12 10" xfId="30762" xr:uid="{5939B8E9-48A1-4B97-9731-BF54BD113BD9}"/>
    <cellStyle name="Comma 3 4 3 12 11" xfId="20258" xr:uid="{A06D83B7-4D30-42D0-A49C-044AC82E5B8E}"/>
    <cellStyle name="Comma 3 4 3 12 2" xfId="2144" xr:uid="{59B3F52D-5182-4BA5-A572-CE07DF3AD4AF}"/>
    <cellStyle name="Comma 3 4 3 12 2 10" xfId="21580" xr:uid="{D921EC8F-FA81-43F2-8060-8E8FAF20AFB7}"/>
    <cellStyle name="Comma 3 4 3 12 2 2" xfId="7396" xr:uid="{0820401B-9BF9-4348-8822-678C07E9839D}"/>
    <cellStyle name="Comma 3 4 3 12 2 2 2" xfId="18954" xr:uid="{0B741DE1-AC1E-4436-A62A-68BB45F368D5}"/>
    <cellStyle name="Comma 3 4 3 12 2 2 2 2" xfId="48361" xr:uid="{979B238B-DF50-4648-B737-5B869821D372}"/>
    <cellStyle name="Comma 3 4 3 12 2 2 2 3" xfId="29458" xr:uid="{3618E215-78F2-4F63-B243-1332D226BDA0}"/>
    <cellStyle name="Comma 3 4 3 12 2 2 3" xfId="34971" xr:uid="{621D1759-3C88-42B8-821F-A1CF6E523210}"/>
    <cellStyle name="Comma 3 4 3 12 2 2 4" xfId="24206" xr:uid="{A1B65D8B-131C-4B6A-8DB4-7A7801EA6301}"/>
    <cellStyle name="Comma 3 4 3 12 2 3" xfId="4771" xr:uid="{E6F740BF-E0FE-4033-8633-7735D4486EBB}"/>
    <cellStyle name="Comma 3 4 3 12 2 3 2" xfId="50987" xr:uid="{333908D6-871E-4A5C-8185-9E0EF909392D}"/>
    <cellStyle name="Comma 3 4 3 12 2 3 3" xfId="37597" xr:uid="{AE6A34B5-97D1-41C5-8D61-C28C879FCABF}"/>
    <cellStyle name="Comma 3 4 3 12 2 3 4" xfId="26832" xr:uid="{33B897D0-4836-416B-8825-361E0395B148}"/>
    <cellStyle name="Comma 3 4 3 12 2 4" xfId="10022" xr:uid="{1884BB4A-4A17-457F-8CB3-9551E2C69990}"/>
    <cellStyle name="Comma 3 4 3 12 2 4 2" xfId="53613" xr:uid="{1B44DADC-9891-40BA-8324-6431C6A11E4E}"/>
    <cellStyle name="Comma 3 4 3 12 2 4 3" xfId="40223" xr:uid="{545CAC9B-398F-4AC5-95C4-8F59A2EA87E8}"/>
    <cellStyle name="Comma 3 4 3 12 2 5" xfId="12648" xr:uid="{C76967FB-A5B5-45AB-9F37-22EA751CF737}"/>
    <cellStyle name="Comma 3 4 3 12 2 5 2" xfId="56238" xr:uid="{DD16062D-6B88-4221-91EF-6A647C8595CC}"/>
    <cellStyle name="Comma 3 4 3 12 2 5 3" xfId="42848" xr:uid="{68267BFF-AEAD-47C4-B4D1-C3062915F049}"/>
    <cellStyle name="Comma 3 4 3 12 2 6" xfId="15801" xr:uid="{FD7E151A-5C3E-45E0-9B7E-983436DD4053}"/>
    <cellStyle name="Comma 3 4 3 12 2 6 2" xfId="45474" xr:uid="{CC14B04C-E602-4570-869A-89AD1538CD73}"/>
    <cellStyle name="Comma 3 4 3 12 2 7" xfId="58864" xr:uid="{83E0F001-A95C-450D-AD39-038B99D72D4F}"/>
    <cellStyle name="Comma 3 4 3 12 2 8" xfId="61491" xr:uid="{037AC014-C117-4B39-906E-A924541BEF6B}"/>
    <cellStyle name="Comma 3 4 3 12 2 9" xfId="32084" xr:uid="{2DB62CEA-9B51-40C0-AE45-2969BD6380AE}"/>
    <cellStyle name="Comma 3 4 3 12 3" xfId="6074" xr:uid="{D4001685-D08C-408F-B8F3-63DFE1BEF0BC}"/>
    <cellStyle name="Comma 3 4 3 12 3 2" xfId="17632" xr:uid="{2094FD0E-7625-4C91-A5E8-E9F28655ABAD}"/>
    <cellStyle name="Comma 3 4 3 12 3 2 2" xfId="47039" xr:uid="{FA21AC61-A8DA-4E86-BD8F-DE93469E687B}"/>
    <cellStyle name="Comma 3 4 3 12 3 2 3" xfId="28136" xr:uid="{77947767-AE16-4E99-9AFF-7DB5CCBF3281}"/>
    <cellStyle name="Comma 3 4 3 12 3 3" xfId="33649" xr:uid="{83C3A875-02D0-4F6A-A94A-03032758601A}"/>
    <cellStyle name="Comma 3 4 3 12 3 4" xfId="22884" xr:uid="{B77E1EB3-2092-4BCD-8131-D3E47B45AA39}"/>
    <cellStyle name="Comma 3 4 3 12 4" xfId="3449" xr:uid="{84FC3AC4-85BB-4B8F-8270-A70171F0560E}"/>
    <cellStyle name="Comma 3 4 3 12 4 2" xfId="49665" xr:uid="{889FE54C-F7F0-4AAE-B8DE-7E4879A445E5}"/>
    <cellStyle name="Comma 3 4 3 12 4 3" xfId="36275" xr:uid="{1AA4FCD6-2F53-4661-9BD5-457176A62CEE}"/>
    <cellStyle name="Comma 3 4 3 12 4 4" xfId="25510" xr:uid="{F8D78041-C800-4EC2-884E-F4D4B757B0C2}"/>
    <cellStyle name="Comma 3 4 3 12 5" xfId="8700" xr:uid="{AEE420B1-716E-4A48-B357-CD0DD77FA447}"/>
    <cellStyle name="Comma 3 4 3 12 5 2" xfId="52291" xr:uid="{54B707EA-744B-4AF7-9AD4-3CF9D3DD6AFE}"/>
    <cellStyle name="Comma 3 4 3 12 5 3" xfId="38901" xr:uid="{62A83295-9C32-4B08-BEE6-DB5FD4770A7C}"/>
    <cellStyle name="Comma 3 4 3 12 6" xfId="11326" xr:uid="{02F65B82-6804-4B5B-9F6C-1C01139EF7E1}"/>
    <cellStyle name="Comma 3 4 3 12 6 2" xfId="54916" xr:uid="{77122F0B-8314-4E13-8622-58159188D4A3}"/>
    <cellStyle name="Comma 3 4 3 12 6 3" xfId="41526" xr:uid="{08DB2DD1-15E3-4FFF-8736-997D97AED4A0}"/>
    <cellStyle name="Comma 3 4 3 12 7" xfId="14479" xr:uid="{AB654639-09CC-49F8-ABB8-D2346C3BF1EF}"/>
    <cellStyle name="Comma 3 4 3 12 7 2" xfId="44152" xr:uid="{6DA86FB0-CE22-40FC-B366-2D718E2CBAD9}"/>
    <cellStyle name="Comma 3 4 3 12 8" xfId="57542" xr:uid="{AE75D2C4-5CE3-48EA-AA23-38B839257910}"/>
    <cellStyle name="Comma 3 4 3 12 9" xfId="60169" xr:uid="{6748A863-40E7-4F73-9E6B-C24FCAD71829}"/>
    <cellStyle name="Comma 3 4 3 13" xfId="1083" xr:uid="{E0CFC7A2-9058-4F09-9068-3186E37F61A1}"/>
    <cellStyle name="Comma 3 4 3 13 10" xfId="20520" xr:uid="{EF4E2F3D-6741-4762-9267-7CAC0EB6B90D}"/>
    <cellStyle name="Comma 3 4 3 13 2" xfId="6336" xr:uid="{47B5EDB2-4708-4C66-8E37-7E0541646134}"/>
    <cellStyle name="Comma 3 4 3 13 2 2" xfId="17894" xr:uid="{57CFDD25-3469-4B3D-AF2A-F9747816E3EA}"/>
    <cellStyle name="Comma 3 4 3 13 2 2 2" xfId="47301" xr:uid="{7B945C82-82AD-4B21-97CD-37442E5E6615}"/>
    <cellStyle name="Comma 3 4 3 13 2 2 3" xfId="28398" xr:uid="{7203E64A-32AD-46FC-9FB9-CC164C49E623}"/>
    <cellStyle name="Comma 3 4 3 13 2 3" xfId="33911" xr:uid="{6B5413F2-EF17-46E1-85C8-B7A042C44633}"/>
    <cellStyle name="Comma 3 4 3 13 2 4" xfId="23146" xr:uid="{EC10DFF6-7248-4D5B-9529-899DC583DC8D}"/>
    <cellStyle name="Comma 3 4 3 13 3" xfId="3711" xr:uid="{6E7CA82D-6FF7-4D5A-8095-B16F77973F86}"/>
    <cellStyle name="Comma 3 4 3 13 3 2" xfId="49927" xr:uid="{F3CDB5FD-50D5-4FDD-8148-EAEDF95FAC7F}"/>
    <cellStyle name="Comma 3 4 3 13 3 3" xfId="36537" xr:uid="{86A181A2-9B0B-481D-8362-CCCD21F41DEE}"/>
    <cellStyle name="Comma 3 4 3 13 3 4" xfId="25772" xr:uid="{7426CA46-E388-4A98-9329-C3B26BA98B3D}"/>
    <cellStyle name="Comma 3 4 3 13 4" xfId="8962" xr:uid="{883B82B7-25C8-4800-B057-7E33B17CE1A4}"/>
    <cellStyle name="Comma 3 4 3 13 4 2" xfId="52553" xr:uid="{0B9E1771-F77F-40BA-9AB7-D16FE9900255}"/>
    <cellStyle name="Comma 3 4 3 13 4 3" xfId="39163" xr:uid="{AF4F5E0E-BDB6-4CD0-B0CE-B8109710B4FA}"/>
    <cellStyle name="Comma 3 4 3 13 5" xfId="11588" xr:uid="{FCCFAD9B-9294-4324-9A07-1C724DA4AE7A}"/>
    <cellStyle name="Comma 3 4 3 13 5 2" xfId="55178" xr:uid="{18A9498A-367D-4BD6-9988-1E829A19309C}"/>
    <cellStyle name="Comma 3 4 3 13 5 3" xfId="41788" xr:uid="{B68830E0-F2E2-48C7-B33A-D099461AC365}"/>
    <cellStyle name="Comma 3 4 3 13 6" xfId="14741" xr:uid="{BD9A1BBF-C67A-45C6-8AF3-1E73D53A2940}"/>
    <cellStyle name="Comma 3 4 3 13 6 2" xfId="44414" xr:uid="{E802FA46-89B2-46BF-B3A6-2F0A6DF49D4A}"/>
    <cellStyle name="Comma 3 4 3 13 7" xfId="57804" xr:uid="{0DD40DEC-66BD-4834-A72F-C1A087FB994F}"/>
    <cellStyle name="Comma 3 4 3 13 8" xfId="60431" xr:uid="{77C00398-CD54-4016-8833-CEE052B9F9BC}"/>
    <cellStyle name="Comma 3 4 3 13 9" xfId="31024" xr:uid="{2CC07888-C526-4555-BCE4-B5F2C08C5601}"/>
    <cellStyle name="Comma 3 4 3 14" xfId="1100" xr:uid="{4F293578-3368-478A-8556-4C7F0C9B68A9}"/>
    <cellStyle name="Comma 3 4 3 14 10" xfId="20537" xr:uid="{B1307AFD-34BE-4C96-A5DD-09498DC09746}"/>
    <cellStyle name="Comma 3 4 3 14 2" xfId="6353" xr:uid="{E4EA9013-F4E3-4F4A-98E8-DF6B47660642}"/>
    <cellStyle name="Comma 3 4 3 14 2 2" xfId="17911" xr:uid="{186DD9B1-9094-485B-9CCD-858EACC76533}"/>
    <cellStyle name="Comma 3 4 3 14 2 2 2" xfId="47318" xr:uid="{1C07AEFB-F784-4813-9520-39EA0C320715}"/>
    <cellStyle name="Comma 3 4 3 14 2 2 3" xfId="28415" xr:uid="{A2374398-548D-4D5D-8246-2102B5663E0B}"/>
    <cellStyle name="Comma 3 4 3 14 2 3" xfId="33928" xr:uid="{1C0C51DA-6E30-4E82-99C2-39AB27FB39D3}"/>
    <cellStyle name="Comma 3 4 3 14 2 4" xfId="23163" xr:uid="{7C12AE8F-10B5-4158-AEDB-2E2132633CC2}"/>
    <cellStyle name="Comma 3 4 3 14 3" xfId="3728" xr:uid="{E53FF348-C9F2-4868-9EA9-86FCE067EB69}"/>
    <cellStyle name="Comma 3 4 3 14 3 2" xfId="49944" xr:uid="{79AE594E-7ADC-4613-ACBF-14335DCE21D8}"/>
    <cellStyle name="Comma 3 4 3 14 3 3" xfId="36554" xr:uid="{1BB77C18-8FC6-4CC2-867B-577DB95518E4}"/>
    <cellStyle name="Comma 3 4 3 14 3 4" xfId="25789" xr:uid="{23148803-4ED3-4A9A-A993-34E8AA274338}"/>
    <cellStyle name="Comma 3 4 3 14 4" xfId="8979" xr:uid="{15A1B32E-21DD-496E-A8BB-3E08B4A19A63}"/>
    <cellStyle name="Comma 3 4 3 14 4 2" xfId="52570" xr:uid="{4DCA003C-CBB1-4D25-81A4-5544ACBBEF28}"/>
    <cellStyle name="Comma 3 4 3 14 4 3" xfId="39180" xr:uid="{BD17DCC5-5AE6-404C-9000-D041041B5C05}"/>
    <cellStyle name="Comma 3 4 3 14 5" xfId="11605" xr:uid="{E91E9BBD-140F-48A0-911A-11E7D6406867}"/>
    <cellStyle name="Comma 3 4 3 14 5 2" xfId="55195" xr:uid="{EEE16825-235F-4539-B762-6C9AAD728B95}"/>
    <cellStyle name="Comma 3 4 3 14 5 3" xfId="41805" xr:uid="{87464105-95B0-4B96-8430-2E67DC156FEF}"/>
    <cellStyle name="Comma 3 4 3 14 6" xfId="14758" xr:uid="{71E3E3E6-745A-4BA5-9CA2-524117C531DC}"/>
    <cellStyle name="Comma 3 4 3 14 6 2" xfId="44431" xr:uid="{CEBBF46B-3A4B-4B80-B64F-FF75D7A323C7}"/>
    <cellStyle name="Comma 3 4 3 14 7" xfId="57821" xr:uid="{D3E32188-8608-44E0-BEF0-D1C3702D0787}"/>
    <cellStyle name="Comma 3 4 3 14 8" xfId="60448" xr:uid="{F3CE1598-1052-4953-ADCC-DC72AFE7A52D}"/>
    <cellStyle name="Comma 3 4 3 14 9" xfId="31041" xr:uid="{9614E0A2-B764-4BD6-9DE7-CE4D1C789E70}"/>
    <cellStyle name="Comma 3 4 3 15" xfId="1363" xr:uid="{14D93996-9F32-48D0-BE26-0594877DFFCD}"/>
    <cellStyle name="Comma 3 4 3 15 10" xfId="20799" xr:uid="{95DE73D8-85F4-446E-9FBD-29C3068EC2EB}"/>
    <cellStyle name="Comma 3 4 3 15 2" xfId="6615" xr:uid="{76E3185B-CCA8-41A1-9331-E59CE15E3669}"/>
    <cellStyle name="Comma 3 4 3 15 2 2" xfId="18173" xr:uid="{2DE11D62-0C49-4C05-8BA1-07FA0B50D755}"/>
    <cellStyle name="Comma 3 4 3 15 2 2 2" xfId="47580" xr:uid="{59775B88-3CAC-4391-A88F-B6F969FB7295}"/>
    <cellStyle name="Comma 3 4 3 15 2 2 3" xfId="28677" xr:uid="{5A5E7968-D88C-406F-B3B6-CB739DD91206}"/>
    <cellStyle name="Comma 3 4 3 15 2 3" xfId="34190" xr:uid="{5A1B389F-95B6-4D20-9D65-3C06EE7005E5}"/>
    <cellStyle name="Comma 3 4 3 15 2 4" xfId="23425" xr:uid="{285873A4-C92A-4C05-9D16-B110FF5D72BF}"/>
    <cellStyle name="Comma 3 4 3 15 3" xfId="3990" xr:uid="{D63225FD-3C85-4471-8336-9A13323E2F67}"/>
    <cellStyle name="Comma 3 4 3 15 3 2" xfId="50206" xr:uid="{6D692DE0-17C7-4F73-9FBC-598B32CC5B09}"/>
    <cellStyle name="Comma 3 4 3 15 3 3" xfId="36816" xr:uid="{1ABD0B3F-D7D1-429E-AF52-CAF966E89A48}"/>
    <cellStyle name="Comma 3 4 3 15 3 4" xfId="26051" xr:uid="{80244175-8029-4D9F-BC4D-5A7B122169F6}"/>
    <cellStyle name="Comma 3 4 3 15 4" xfId="9241" xr:uid="{321B60DB-4502-4205-895D-F33B957FB2DB}"/>
    <cellStyle name="Comma 3 4 3 15 4 2" xfId="52832" xr:uid="{8438AF62-4566-4414-89AF-6323D56C463B}"/>
    <cellStyle name="Comma 3 4 3 15 4 3" xfId="39442" xr:uid="{D10C6C42-F885-4E94-9371-8AEBE059F219}"/>
    <cellStyle name="Comma 3 4 3 15 5" xfId="11867" xr:uid="{2E0DDF4E-17A7-49E6-96A3-DCC7987C3B62}"/>
    <cellStyle name="Comma 3 4 3 15 5 2" xfId="55457" xr:uid="{0974625F-234C-4472-B5F0-7C1097B1F9A9}"/>
    <cellStyle name="Comma 3 4 3 15 5 3" xfId="42067" xr:uid="{6095551E-512A-4052-BF94-0A708D3FE3F2}"/>
    <cellStyle name="Comma 3 4 3 15 6" xfId="15020" xr:uid="{002668A6-E067-4532-B7A6-E2DE3A8C41D8}"/>
    <cellStyle name="Comma 3 4 3 15 6 2" xfId="44693" xr:uid="{9D292C3F-FE06-4069-964F-D2574E7F683F}"/>
    <cellStyle name="Comma 3 4 3 15 7" xfId="58083" xr:uid="{5D24BAC3-2030-4B15-A66C-861C49511526}"/>
    <cellStyle name="Comma 3 4 3 15 8" xfId="60710" xr:uid="{65EC321B-4A9B-470C-A0A8-265460FAA152}"/>
    <cellStyle name="Comma 3 4 3 15 9" xfId="31303" xr:uid="{30001F13-C47A-4F5E-8209-6C4D3252A58A}"/>
    <cellStyle name="Comma 3 4 3 16" xfId="2406" xr:uid="{105A906E-E4DD-42E9-A6C4-CF21D80C2CB4}"/>
    <cellStyle name="Comma 3 4 3 16 10" xfId="21841" xr:uid="{F9FA6D76-080F-475C-8ADF-CFC87294D6CD}"/>
    <cellStyle name="Comma 3 4 3 16 2" xfId="7657" xr:uid="{746CBB75-77A9-4A61-9804-34B050EF6F10}"/>
    <cellStyle name="Comma 3 4 3 16 2 2" xfId="19215" xr:uid="{2F44E7A0-9A43-4A09-A86C-453319ABFD93}"/>
    <cellStyle name="Comma 3 4 3 16 2 2 2" xfId="48622" xr:uid="{AD30963A-C1BA-44AE-B1A7-CDFBC74531C6}"/>
    <cellStyle name="Comma 3 4 3 16 2 2 3" xfId="29719" xr:uid="{CE085AA7-22B6-4ABA-8DA8-5D780BCD617B}"/>
    <cellStyle name="Comma 3 4 3 16 2 3" xfId="35232" xr:uid="{4E0B2C33-180F-41D9-BF76-9D63E0D3DD59}"/>
    <cellStyle name="Comma 3 4 3 16 2 4" xfId="24467" xr:uid="{CE3D0C3D-0365-432D-95C3-AD63B61001E7}"/>
    <cellStyle name="Comma 3 4 3 16 3" xfId="5032" xr:uid="{9674BB4F-A23F-409B-B081-1067F686D1E8}"/>
    <cellStyle name="Comma 3 4 3 16 3 2" xfId="51248" xr:uid="{7E4B8A62-1E72-4313-9A69-A300A24C3DDC}"/>
    <cellStyle name="Comma 3 4 3 16 3 3" xfId="37858" xr:uid="{C7505766-C3F5-4C92-9273-674C6213BDB1}"/>
    <cellStyle name="Comma 3 4 3 16 3 4" xfId="27093" xr:uid="{37C73AD1-5E8F-44DD-AB1D-0C10D6CE7843}"/>
    <cellStyle name="Comma 3 4 3 16 4" xfId="10283" xr:uid="{E73B125D-7F42-4479-98DF-DC65F4E271EA}"/>
    <cellStyle name="Comma 3 4 3 16 4 2" xfId="53874" xr:uid="{58E25381-A684-46F9-ACF1-96D6A291360B}"/>
    <cellStyle name="Comma 3 4 3 16 4 3" xfId="40484" xr:uid="{C3BA6B72-D05B-49EE-B608-68E972C77CA6}"/>
    <cellStyle name="Comma 3 4 3 16 5" xfId="12909" xr:uid="{8E2B38A2-6474-4866-90BB-CE9F69FD6F9C}"/>
    <cellStyle name="Comma 3 4 3 16 5 2" xfId="56499" xr:uid="{2DF1E672-9D83-4159-AA2E-147E161F3E2A}"/>
    <cellStyle name="Comma 3 4 3 16 5 3" xfId="43109" xr:uid="{D4B5C9B9-FB46-4C7A-9BA7-6EDB15372878}"/>
    <cellStyle name="Comma 3 4 3 16 6" xfId="16062" xr:uid="{1721C3A6-BAB2-46E0-AAF3-DB48D9599487}"/>
    <cellStyle name="Comma 3 4 3 16 6 2" xfId="45735" xr:uid="{EB981242-8859-48A9-8D28-007AC872D909}"/>
    <cellStyle name="Comma 3 4 3 16 7" xfId="59125" xr:uid="{4B20B9E1-63AF-49DD-BCBB-CCB3322791BA}"/>
    <cellStyle name="Comma 3 4 3 16 8" xfId="61752" xr:uid="{20860ADA-E41F-4A78-8C53-3B32128BDC9E}"/>
    <cellStyle name="Comma 3 4 3 16 9" xfId="32345" xr:uid="{1D854C59-725E-465A-9A82-51456E53319A}"/>
    <cellStyle name="Comma 3 4 3 17" xfId="5294" xr:uid="{197DB1F2-BE26-4ACE-A5D4-548C77CFAF96}"/>
    <cellStyle name="Comma 3 4 3 17 2" xfId="16851" xr:uid="{BA24F69D-1C7C-46D8-B8DD-7817DA57028F}"/>
    <cellStyle name="Comma 3 4 3 17 2 2" xfId="45997" xr:uid="{EB807464-72C7-4E11-BBD0-8A205E6B7866}"/>
    <cellStyle name="Comma 3 4 3 17 2 3" xfId="27355" xr:uid="{BD208A69-04E1-4374-B1D2-25834E43C77B}"/>
    <cellStyle name="Comma 3 4 3 17 3" xfId="13698" xr:uid="{68B10B5A-3AB8-4AE9-A33A-2EC54537FFA8}"/>
    <cellStyle name="Comma 3 4 3 17 3 2" xfId="32607" xr:uid="{1B20627B-D70A-42BA-A974-012E128AC8A9}"/>
    <cellStyle name="Comma 3 4 3 17 4" xfId="22103" xr:uid="{40FD69B6-81E2-4498-B950-645CCCDC21FB}"/>
    <cellStyle name="Comma 3 4 3 18" xfId="2668" xr:uid="{64BF4868-EE55-4F83-BD1C-5613BCFBD6CC}"/>
    <cellStyle name="Comma 3 4 3 18 2" xfId="16324" xr:uid="{937F7992-DA39-4F81-8402-4C07A84763C9}"/>
    <cellStyle name="Comma 3 4 3 18 2 2" xfId="46259" xr:uid="{49728E4C-6292-420C-808F-66B66F9655C2}"/>
    <cellStyle name="Comma 3 4 3 18 3" xfId="32869" xr:uid="{C91A23D3-8550-4582-8D21-38F4596BD9E1}"/>
    <cellStyle name="Comma 3 4 3 18 4" xfId="24730" xr:uid="{C5E60F94-21AD-4E64-AABC-618352254497}"/>
    <cellStyle name="Comma 3 4 3 19" xfId="7919" xr:uid="{55BFEF82-352F-463A-954B-597C2E185324}"/>
    <cellStyle name="Comma 3 4 3 19 2" xfId="48884" xr:uid="{D7B0A81D-7DAF-4588-A8E4-B865EE344979}"/>
    <cellStyle name="Comma 3 4 3 19 3" xfId="35494" xr:uid="{C4292B2B-F6F6-4DC7-BFEE-3E7F7AE16DBB}"/>
    <cellStyle name="Comma 3 4 3 2" xfId="56" xr:uid="{00000000-0005-0000-0000-000059020000}"/>
    <cellStyle name="Comma 3 4 3 2 10" xfId="5310" xr:uid="{8B61E14F-46FE-4075-9DAF-80F353A80E22}"/>
    <cellStyle name="Comma 3 4 3 2 10 2" xfId="16868" xr:uid="{C21C2C6A-4F1D-4992-B552-2216FF752F7A}"/>
    <cellStyle name="Comma 3 4 3 2 10 2 2" xfId="46014" xr:uid="{803B67F7-BC49-4B4D-9E8D-B7B7EC631BCF}"/>
    <cellStyle name="Comma 3 4 3 2 10 2 3" xfId="27372" xr:uid="{6914F00C-E327-40CB-80C9-33CFA5DC75EE}"/>
    <cellStyle name="Comma 3 4 3 2 10 3" xfId="13715" xr:uid="{091F9779-A3CB-4873-80B6-C07580B96BAF}"/>
    <cellStyle name="Comma 3 4 3 2 10 3 2" xfId="32624" xr:uid="{2BBF55A5-8611-42BC-93BA-C079519DD56D}"/>
    <cellStyle name="Comma 3 4 3 2 10 4" xfId="22120" xr:uid="{D5FEC06C-E24E-4253-A092-2B4CF7BFF852}"/>
    <cellStyle name="Comma 3 4 3 2 11" xfId="2685" xr:uid="{FB9192A6-2AB2-4400-A7AA-C0F40EA8F544}"/>
    <cellStyle name="Comma 3 4 3 2 11 2" xfId="16340" xr:uid="{B311A778-4DFA-498C-8D53-9DDBCBA16EC6}"/>
    <cellStyle name="Comma 3 4 3 2 11 2 2" xfId="46275" xr:uid="{43D85D75-FE09-445E-9D2B-48AB2A5E6926}"/>
    <cellStyle name="Comma 3 4 3 2 11 3" xfId="32885" xr:uid="{7D553A70-37FF-44E9-AD31-3D71D8514C26}"/>
    <cellStyle name="Comma 3 4 3 2 11 4" xfId="24746" xr:uid="{458A5B6A-9BC6-498B-A60C-9B750E73B17E}"/>
    <cellStyle name="Comma 3 4 3 2 12" xfId="7936" xr:uid="{C3355BC5-0EF0-4867-8578-B24A3DF5B1BE}"/>
    <cellStyle name="Comma 3 4 3 2 12 2" xfId="48901" xr:uid="{726757B9-CDA3-4A86-B2D7-53EB65275480}"/>
    <cellStyle name="Comma 3 4 3 2 12 3" xfId="35511" xr:uid="{1EE29C11-81D1-45F1-B90B-20CEB876A467}"/>
    <cellStyle name="Comma 3 4 3 2 13" xfId="10562" xr:uid="{BF2F810F-8694-45FE-8AB3-B00F0064E89D}"/>
    <cellStyle name="Comma 3 4 3 2 13 2" xfId="51527" xr:uid="{B4E3FEA8-8B49-4F2A-9DB0-2F3CAC7D1C93}"/>
    <cellStyle name="Comma 3 4 3 2 13 3" xfId="38137" xr:uid="{1E2112AE-315C-4E49-B02E-097432D593EF}"/>
    <cellStyle name="Comma 3 4 3 2 14" xfId="13187" xr:uid="{D167AC1B-0D5D-420D-9584-5628BA3ECE9A}"/>
    <cellStyle name="Comma 3 4 3 2 14 2" xfId="54152" xr:uid="{C277AF42-9315-440B-B5B9-25D8D3DD4961}"/>
    <cellStyle name="Comma 3 4 3 2 14 3" xfId="40762" xr:uid="{F9F92807-EF4B-4E21-9E26-C319D85364AA}"/>
    <cellStyle name="Comma 3 4 3 2 15" xfId="43388" xr:uid="{F8E4B421-2D92-4766-9B74-95CE9DFB04AA}"/>
    <cellStyle name="Comma 3 4 3 2 16" xfId="56778" xr:uid="{130FF02F-2A5F-483C-B551-402B9596A1A2}"/>
    <cellStyle name="Comma 3 4 3 2 17" xfId="59405" xr:uid="{5F1E8D51-BA86-42AA-A156-23AA76F40E0B}"/>
    <cellStyle name="Comma 3 4 3 2 18" xfId="29998" xr:uid="{32C3B6E6-2DD7-4ECD-8B39-4791F24FE598}"/>
    <cellStyle name="Comma 3 4 3 2 19" xfId="19494" xr:uid="{95B9064E-6545-440D-A6D9-78F91E659224}"/>
    <cellStyle name="Comma 3 4 3 2 2" xfId="162" xr:uid="{00000000-0005-0000-0000-00005A020000}"/>
    <cellStyle name="Comma 3 4 3 2 2 10" xfId="8042" xr:uid="{196F6F2A-ED88-49C8-A388-54CB37C236B5}"/>
    <cellStyle name="Comma 3 4 3 2 2 10 2" xfId="49007" xr:uid="{1281E94C-368C-4509-9BE2-64646FBAC971}"/>
    <cellStyle name="Comma 3 4 3 2 2 10 3" xfId="35617" xr:uid="{70F29DA4-9A6D-4C3C-8F0A-28B913624C66}"/>
    <cellStyle name="Comma 3 4 3 2 2 11" xfId="10668" xr:uid="{1B80F4E2-C9EB-4067-908A-D0CA020D4B10}"/>
    <cellStyle name="Comma 3 4 3 2 2 11 2" xfId="51633" xr:uid="{311FA922-8809-4684-B509-4EFDF7433D72}"/>
    <cellStyle name="Comma 3 4 3 2 2 11 3" xfId="38243" xr:uid="{13E26A00-3E3E-4C7C-ADC9-954E0791C134}"/>
    <cellStyle name="Comma 3 4 3 2 2 12" xfId="13293" xr:uid="{8595A90A-0EF9-4B6C-A6F4-C4AB1A9B3F52}"/>
    <cellStyle name="Comma 3 4 3 2 2 12 2" xfId="54258" xr:uid="{B9D2BFB6-7EB4-46F4-8959-9B952C4B636D}"/>
    <cellStyle name="Comma 3 4 3 2 2 12 3" xfId="40868" xr:uid="{82C602AB-AA04-43D5-A14C-7A8F6089B6AE}"/>
    <cellStyle name="Comma 3 4 3 2 2 13" xfId="43494" xr:uid="{1C047FF2-68CD-46C9-8C33-E807E4C698CD}"/>
    <cellStyle name="Comma 3 4 3 2 2 14" xfId="56884" xr:uid="{858EA9FF-9A71-4136-8FC6-170935EEDA09}"/>
    <cellStyle name="Comma 3 4 3 2 2 15" xfId="59511" xr:uid="{10B94916-E90E-4350-A7C9-EECFD487626E}"/>
    <cellStyle name="Comma 3 4 3 2 2 16" xfId="30104" xr:uid="{30EB006F-A165-4A55-8F88-74E8CB92EBB6}"/>
    <cellStyle name="Comma 3 4 3 2 2 17" xfId="19600" xr:uid="{C96DA4BB-F31B-4695-A8FD-78879E21735C}"/>
    <cellStyle name="Comma 3 4 3 2 2 2" xfId="423" xr:uid="{00000000-0005-0000-0000-00005B020000}"/>
    <cellStyle name="Comma 3 4 3 2 2 2 10" xfId="30364" xr:uid="{35C3073C-F959-42EA-A566-94E9E46DCED8}"/>
    <cellStyle name="Comma 3 4 3 2 2 2 11" xfId="19860" xr:uid="{B1B14ABF-20C0-4E53-90BD-D55134783730}"/>
    <cellStyle name="Comma 3 4 3 2 2 2 2" xfId="1746" xr:uid="{9D3E0EB7-4C57-440E-95AA-1C023249027A}"/>
    <cellStyle name="Comma 3 4 3 2 2 2 2 10" xfId="21182" xr:uid="{DA3F9D7F-C094-408E-932A-0D703C41EDBB}"/>
    <cellStyle name="Comma 3 4 3 2 2 2 2 2" xfId="6998" xr:uid="{17FDC6CD-E239-468C-B8C0-820D40E7B2F9}"/>
    <cellStyle name="Comma 3 4 3 2 2 2 2 2 2" xfId="18556" xr:uid="{C8DEB809-F878-4B3C-9C98-59D563C8BB66}"/>
    <cellStyle name="Comma 3 4 3 2 2 2 2 2 2 2" xfId="47963" xr:uid="{48BD18F5-4FBA-4C3F-AD4F-00FC990F991B}"/>
    <cellStyle name="Comma 3 4 3 2 2 2 2 2 2 3" xfId="29060" xr:uid="{C024D3F4-9328-4731-BE6E-8A2C12B2DF88}"/>
    <cellStyle name="Comma 3 4 3 2 2 2 2 2 3" xfId="34573" xr:uid="{0782D201-9C03-4BC6-99F9-75B3C7CA9854}"/>
    <cellStyle name="Comma 3 4 3 2 2 2 2 2 4" xfId="23808" xr:uid="{D47BC7FD-3D3A-4743-B44B-5D928ED23350}"/>
    <cellStyle name="Comma 3 4 3 2 2 2 2 3" xfId="4373" xr:uid="{01C7DD7C-47FF-4D9C-91E4-1B84F69FE4C7}"/>
    <cellStyle name="Comma 3 4 3 2 2 2 2 3 2" xfId="50589" xr:uid="{3FBE2F07-6C7C-4819-B1E5-3F396D667313}"/>
    <cellStyle name="Comma 3 4 3 2 2 2 2 3 3" xfId="37199" xr:uid="{3C25B9D2-2562-4C7D-B306-E9B460D396BE}"/>
    <cellStyle name="Comma 3 4 3 2 2 2 2 3 4" xfId="26434" xr:uid="{667587BF-C12D-4237-BC04-B4495C579F7B}"/>
    <cellStyle name="Comma 3 4 3 2 2 2 2 4" xfId="9624" xr:uid="{8086D4F5-6576-4339-B3D5-248FF4F8AFA9}"/>
    <cellStyle name="Comma 3 4 3 2 2 2 2 4 2" xfId="53215" xr:uid="{9CB9310A-C846-4397-94B1-EBB7D53FFD69}"/>
    <cellStyle name="Comma 3 4 3 2 2 2 2 4 3" xfId="39825" xr:uid="{C5ED9861-E31C-4EE9-A24E-1473E8269E16}"/>
    <cellStyle name="Comma 3 4 3 2 2 2 2 5" xfId="12250" xr:uid="{0671DCE9-761A-4FBC-AFFF-0260DF5B00C7}"/>
    <cellStyle name="Comma 3 4 3 2 2 2 2 5 2" xfId="55840" xr:uid="{39F0B3EE-699B-4D31-A336-428C68E78DFA}"/>
    <cellStyle name="Comma 3 4 3 2 2 2 2 5 3" xfId="42450" xr:uid="{8E95C568-D78D-4899-A4B5-63FAE1A1EEBD}"/>
    <cellStyle name="Comma 3 4 3 2 2 2 2 6" xfId="15403" xr:uid="{923A09E4-97D9-4B76-909A-773BC8817882}"/>
    <cellStyle name="Comma 3 4 3 2 2 2 2 6 2" xfId="45076" xr:uid="{908EDC64-501A-44AF-9AD1-C2536BBFBE8B}"/>
    <cellStyle name="Comma 3 4 3 2 2 2 2 7" xfId="58466" xr:uid="{5CD50337-F337-4867-AFF0-799DC8D32FAD}"/>
    <cellStyle name="Comma 3 4 3 2 2 2 2 8" xfId="61093" xr:uid="{F66F18C9-3B29-4F2C-81A9-26CCFF3087DE}"/>
    <cellStyle name="Comma 3 4 3 2 2 2 2 9" xfId="31686" xr:uid="{AFE339B4-C897-4697-8A19-A56443A941B8}"/>
    <cellStyle name="Comma 3 4 3 2 2 2 3" xfId="5676" xr:uid="{E7C2ECDB-62BE-4245-AADF-AAB35B853BC8}"/>
    <cellStyle name="Comma 3 4 3 2 2 2 3 2" xfId="17234" xr:uid="{5A85F4AA-E1B4-4536-9EE2-EF747744A33B}"/>
    <cellStyle name="Comma 3 4 3 2 2 2 3 2 2" xfId="46641" xr:uid="{9E2DDF20-9DD9-49F8-84A6-7C30D98F20F2}"/>
    <cellStyle name="Comma 3 4 3 2 2 2 3 2 3" xfId="27738" xr:uid="{C40CD30A-E7C6-4408-B132-11C7C177261A}"/>
    <cellStyle name="Comma 3 4 3 2 2 2 3 3" xfId="14081" xr:uid="{7F44EC09-BB33-4112-A667-EA3E31E63C88}"/>
    <cellStyle name="Comma 3 4 3 2 2 2 3 3 2" xfId="33251" xr:uid="{29D7BD12-75F9-4A57-A01B-31A3F97C4BBC}"/>
    <cellStyle name="Comma 3 4 3 2 2 2 3 4" xfId="22486" xr:uid="{55ECF515-0FD6-4597-B536-BA1E9F255A61}"/>
    <cellStyle name="Comma 3 4 3 2 2 2 4" xfId="3051" xr:uid="{85CFB3F1-DDC4-4A83-9E87-A37158029E85}"/>
    <cellStyle name="Comma 3 4 3 2 2 2 4 2" xfId="16706" xr:uid="{058086DB-FCE8-4926-AE0A-8DDA191F7D39}"/>
    <cellStyle name="Comma 3 4 3 2 2 2 4 2 2" xfId="49267" xr:uid="{0386C48E-EAE9-44EA-A9C0-CD9A8AF9AF1C}"/>
    <cellStyle name="Comma 3 4 3 2 2 2 4 3" xfId="35877" xr:uid="{2B06FA54-36E1-442D-8099-D14CABB2592C}"/>
    <cellStyle name="Comma 3 4 3 2 2 2 4 4" xfId="25112" xr:uid="{27340B13-B7FF-4D82-B36A-0450CBB1A797}"/>
    <cellStyle name="Comma 3 4 3 2 2 2 5" xfId="8302" xr:uid="{86903C00-2C46-4188-B701-9061491244A4}"/>
    <cellStyle name="Comma 3 4 3 2 2 2 5 2" xfId="51893" xr:uid="{DFD38188-A015-425F-87C9-B4C0474995F3}"/>
    <cellStyle name="Comma 3 4 3 2 2 2 5 3" xfId="38503" xr:uid="{D80D7A4F-9CF8-4A00-BE1F-CD19929252F8}"/>
    <cellStyle name="Comma 3 4 3 2 2 2 6" xfId="10928" xr:uid="{7C839932-E45A-4AFB-9293-E674D02A7A61}"/>
    <cellStyle name="Comma 3 4 3 2 2 2 6 2" xfId="54518" xr:uid="{0E1E3AFD-EBAD-46A2-8363-6200580D9906}"/>
    <cellStyle name="Comma 3 4 3 2 2 2 6 3" xfId="41128" xr:uid="{2F053E9E-21FD-4F16-AC79-F0FEBD5BC9E0}"/>
    <cellStyle name="Comma 3 4 3 2 2 2 7" xfId="13553" xr:uid="{070D8A8C-1077-43BE-916B-90D93D8B94DA}"/>
    <cellStyle name="Comma 3 4 3 2 2 2 7 2" xfId="43754" xr:uid="{4926CD86-AE58-4C27-BB9C-363B22B340B0}"/>
    <cellStyle name="Comma 3 4 3 2 2 2 8" xfId="57144" xr:uid="{DA1BB856-A371-4BB2-9EDE-D8615FA359D8}"/>
    <cellStyle name="Comma 3 4 3 2 2 2 9" xfId="59771" xr:uid="{8FAEADFC-9F0F-4244-83A1-24573AA9A14D}"/>
    <cellStyle name="Comma 3 4 3 2 2 3" xfId="683" xr:uid="{00000000-0005-0000-0000-00005C020000}"/>
    <cellStyle name="Comma 3 4 3 2 2 3 10" xfId="30624" xr:uid="{EADE2E2F-16C3-411F-8DA5-F7DFCA3E8C23}"/>
    <cellStyle name="Comma 3 4 3 2 2 3 11" xfId="20120" xr:uid="{D52AB4A5-7CBD-4B20-A562-D80FF89F7ECE}"/>
    <cellStyle name="Comma 3 4 3 2 2 3 2" xfId="2006" xr:uid="{098E953B-A7A7-403A-B6B0-B228FE724597}"/>
    <cellStyle name="Comma 3 4 3 2 2 3 2 10" xfId="21442" xr:uid="{75088D7C-F631-46B5-BAD3-63A0550C139F}"/>
    <cellStyle name="Comma 3 4 3 2 2 3 2 2" xfId="7258" xr:uid="{7D12C7D9-4B6B-490F-AA83-1820DD6EE049}"/>
    <cellStyle name="Comma 3 4 3 2 2 3 2 2 2" xfId="18816" xr:uid="{9A466030-338F-4186-B10A-7474C0C86859}"/>
    <cellStyle name="Comma 3 4 3 2 2 3 2 2 2 2" xfId="48223" xr:uid="{2F6BBA7E-3CA3-4D06-AA95-912FB87E0F55}"/>
    <cellStyle name="Comma 3 4 3 2 2 3 2 2 2 3" xfId="29320" xr:uid="{C628F0D3-861E-479B-81E2-3B648003D646}"/>
    <cellStyle name="Comma 3 4 3 2 2 3 2 2 3" xfId="34833" xr:uid="{1F3BB093-7052-4CAD-AB48-515CF4FD7256}"/>
    <cellStyle name="Comma 3 4 3 2 2 3 2 2 4" xfId="24068" xr:uid="{899CBC7D-4B31-40DE-B9C6-AADF1DB6CD38}"/>
    <cellStyle name="Comma 3 4 3 2 2 3 2 3" xfId="4633" xr:uid="{71F276E8-28B0-4937-A54F-75CD4A37CD7D}"/>
    <cellStyle name="Comma 3 4 3 2 2 3 2 3 2" xfId="50849" xr:uid="{78A832EF-BE94-4B5C-9621-E13B32C17F44}"/>
    <cellStyle name="Comma 3 4 3 2 2 3 2 3 3" xfId="37459" xr:uid="{14416114-D807-49A2-B772-257B1C217C48}"/>
    <cellStyle name="Comma 3 4 3 2 2 3 2 3 4" xfId="26694" xr:uid="{82889575-547B-47D4-BF84-772D946935E9}"/>
    <cellStyle name="Comma 3 4 3 2 2 3 2 4" xfId="9884" xr:uid="{5D08F079-F9DE-46BE-823C-931023395FB2}"/>
    <cellStyle name="Comma 3 4 3 2 2 3 2 4 2" xfId="53475" xr:uid="{78BA5835-9E11-4383-A78E-C2B6D374F8E2}"/>
    <cellStyle name="Comma 3 4 3 2 2 3 2 4 3" xfId="40085" xr:uid="{01C85BC1-7495-4497-A8DB-E624F3175723}"/>
    <cellStyle name="Comma 3 4 3 2 2 3 2 5" xfId="12510" xr:uid="{A03B3D26-5721-4E9B-ACA1-99C71B0DBD4B}"/>
    <cellStyle name="Comma 3 4 3 2 2 3 2 5 2" xfId="56100" xr:uid="{4CCFB917-C89E-47F5-8D52-FA6B81AB6619}"/>
    <cellStyle name="Comma 3 4 3 2 2 3 2 5 3" xfId="42710" xr:uid="{B8F12156-46E1-478D-9FF8-AE483BFF4843}"/>
    <cellStyle name="Comma 3 4 3 2 2 3 2 6" xfId="15663" xr:uid="{729A0F29-7B71-43C7-BE62-8577C8AE1EFE}"/>
    <cellStyle name="Comma 3 4 3 2 2 3 2 6 2" xfId="45336" xr:uid="{1FC33A13-2900-43B4-9A4A-3C007E355671}"/>
    <cellStyle name="Comma 3 4 3 2 2 3 2 7" xfId="58726" xr:uid="{4B760813-A1CF-420F-B192-0408B1148355}"/>
    <cellStyle name="Comma 3 4 3 2 2 3 2 8" xfId="61353" xr:uid="{01974648-BFB2-4D37-866F-38C811122DF3}"/>
    <cellStyle name="Comma 3 4 3 2 2 3 2 9" xfId="31946" xr:uid="{E688D189-2031-4CAC-8418-35B39193D775}"/>
    <cellStyle name="Comma 3 4 3 2 2 3 3" xfId="5936" xr:uid="{AC2C176F-D077-427C-B1B5-22DB1B5C0D02}"/>
    <cellStyle name="Comma 3 4 3 2 2 3 3 2" xfId="17494" xr:uid="{2CDE5FD7-3C29-4361-A232-7855819116F3}"/>
    <cellStyle name="Comma 3 4 3 2 2 3 3 2 2" xfId="46901" xr:uid="{8AC470F8-F3A8-4399-BCAF-42895D554551}"/>
    <cellStyle name="Comma 3 4 3 2 2 3 3 2 3" xfId="27998" xr:uid="{D892938D-0672-4752-9E8A-2F6FE8915F82}"/>
    <cellStyle name="Comma 3 4 3 2 2 3 3 3" xfId="33511" xr:uid="{E4E8B0CE-FDBF-4490-A5DA-B93C321A4C12}"/>
    <cellStyle name="Comma 3 4 3 2 2 3 3 4" xfId="22746" xr:uid="{1A83841E-0EDD-4CDE-8754-0EB31E4E6835}"/>
    <cellStyle name="Comma 3 4 3 2 2 3 4" xfId="3311" xr:uid="{1315B121-5D56-448C-B73B-540569A47541}"/>
    <cellStyle name="Comma 3 4 3 2 2 3 4 2" xfId="49527" xr:uid="{697F3F31-3CC0-4721-B4A6-1B8FF198CC17}"/>
    <cellStyle name="Comma 3 4 3 2 2 3 4 3" xfId="36137" xr:uid="{BE659EC1-3028-4766-94C4-BC7DD6870285}"/>
    <cellStyle name="Comma 3 4 3 2 2 3 4 4" xfId="25372" xr:uid="{D931AA13-16F1-46BE-AD3F-BD01DAD45538}"/>
    <cellStyle name="Comma 3 4 3 2 2 3 5" xfId="8562" xr:uid="{8F5DA0D6-9CFB-4E68-A330-80D0BD60BEF1}"/>
    <cellStyle name="Comma 3 4 3 2 2 3 5 2" xfId="52153" xr:uid="{6E45BD1E-814E-48CB-980D-C1B5A799882B}"/>
    <cellStyle name="Comma 3 4 3 2 2 3 5 3" xfId="38763" xr:uid="{D6219870-8642-42D7-8C72-93F362D5A832}"/>
    <cellStyle name="Comma 3 4 3 2 2 3 6" xfId="11188" xr:uid="{6B9FAD63-C635-4355-8632-7EE53F4C2ECA}"/>
    <cellStyle name="Comma 3 4 3 2 2 3 6 2" xfId="54778" xr:uid="{3A015473-96E9-407A-B92A-309EC79E17DB}"/>
    <cellStyle name="Comma 3 4 3 2 2 3 6 3" xfId="41388" xr:uid="{C1C04202-2709-45DE-9110-4A755E3BAA99}"/>
    <cellStyle name="Comma 3 4 3 2 2 3 7" xfId="14341" xr:uid="{174E5320-7A16-4CF9-B7EA-94ACA3FC723B}"/>
    <cellStyle name="Comma 3 4 3 2 2 3 7 2" xfId="44014" xr:uid="{5BC2A589-8A5F-4F28-A8FC-D0E782A4CE03}"/>
    <cellStyle name="Comma 3 4 3 2 2 3 8" xfId="57404" xr:uid="{6BB39830-24E2-4723-8770-5F48F50AD773}"/>
    <cellStyle name="Comma 3 4 3 2 2 3 9" xfId="60031" xr:uid="{F99EBBBF-5BEE-4B02-AD49-80A3694A762A}"/>
    <cellStyle name="Comma 3 4 3 2 2 4" xfId="943" xr:uid="{00000000-0005-0000-0000-00005D020000}"/>
    <cellStyle name="Comma 3 4 3 2 2 4 10" xfId="30884" xr:uid="{060F79B2-1C27-4FA9-BB72-F2005F2BBE12}"/>
    <cellStyle name="Comma 3 4 3 2 2 4 11" xfId="20380" xr:uid="{8454B1AD-844C-4DB8-A787-8134BE36AA88}"/>
    <cellStyle name="Comma 3 4 3 2 2 4 2" xfId="2266" xr:uid="{825216DB-56B5-4547-A017-306DE62D8728}"/>
    <cellStyle name="Comma 3 4 3 2 2 4 2 10" xfId="21702" xr:uid="{9B6A521D-5C14-4511-9F86-793E258633C1}"/>
    <cellStyle name="Comma 3 4 3 2 2 4 2 2" xfId="7518" xr:uid="{A6B39550-BCF7-4C9C-B9C1-300D29512B2D}"/>
    <cellStyle name="Comma 3 4 3 2 2 4 2 2 2" xfId="19076" xr:uid="{A6971FF5-2870-461E-B76F-E0CDE2277BEA}"/>
    <cellStyle name="Comma 3 4 3 2 2 4 2 2 2 2" xfId="48483" xr:uid="{3CEDE2B8-63CE-46D7-979A-506B3BD9B6BE}"/>
    <cellStyle name="Comma 3 4 3 2 2 4 2 2 2 3" xfId="29580" xr:uid="{B5D2169E-79E1-4889-A66A-3478EB724362}"/>
    <cellStyle name="Comma 3 4 3 2 2 4 2 2 3" xfId="35093" xr:uid="{345E7417-0285-4348-810C-632438F6CB34}"/>
    <cellStyle name="Comma 3 4 3 2 2 4 2 2 4" xfId="24328" xr:uid="{FA1E60DD-3310-4969-894F-B7907ECC56A7}"/>
    <cellStyle name="Comma 3 4 3 2 2 4 2 3" xfId="4893" xr:uid="{61F61E6D-FBDD-4AB2-A12A-347B468AE6F7}"/>
    <cellStyle name="Comma 3 4 3 2 2 4 2 3 2" xfId="51109" xr:uid="{F28CAB12-A039-46B1-930A-238110C8D5A6}"/>
    <cellStyle name="Comma 3 4 3 2 2 4 2 3 3" xfId="37719" xr:uid="{C9B3AE88-BEDC-440E-ABDC-478A506E605E}"/>
    <cellStyle name="Comma 3 4 3 2 2 4 2 3 4" xfId="26954" xr:uid="{58C86C34-0FDA-490F-BFAA-3C4A5A24F7A9}"/>
    <cellStyle name="Comma 3 4 3 2 2 4 2 4" xfId="10144" xr:uid="{2D30BF86-F4F8-4269-8645-CA27AC7CAAD8}"/>
    <cellStyle name="Comma 3 4 3 2 2 4 2 4 2" xfId="53735" xr:uid="{768F25E7-76E0-4236-B1D8-4D5B146C85A7}"/>
    <cellStyle name="Comma 3 4 3 2 2 4 2 4 3" xfId="40345" xr:uid="{6DD9B8D0-6089-4233-AA57-B38FB750F693}"/>
    <cellStyle name="Comma 3 4 3 2 2 4 2 5" xfId="12770" xr:uid="{D6B9682A-04A2-489F-BCBE-E3A82B3C2D7E}"/>
    <cellStyle name="Comma 3 4 3 2 2 4 2 5 2" xfId="56360" xr:uid="{E4A9B197-70E2-493F-A3D7-0FB47E5920AD}"/>
    <cellStyle name="Comma 3 4 3 2 2 4 2 5 3" xfId="42970" xr:uid="{95D73045-F2ED-4CAB-9DF3-62B53EE63227}"/>
    <cellStyle name="Comma 3 4 3 2 2 4 2 6" xfId="15923" xr:uid="{90083917-778D-492A-93D8-C662FDF254F9}"/>
    <cellStyle name="Comma 3 4 3 2 2 4 2 6 2" xfId="45596" xr:uid="{E503BCF1-5047-484B-B15C-B0377FA17E0A}"/>
    <cellStyle name="Comma 3 4 3 2 2 4 2 7" xfId="58986" xr:uid="{0884674E-E67A-4BC9-800A-02C1321C9347}"/>
    <cellStyle name="Comma 3 4 3 2 2 4 2 8" xfId="61613" xr:uid="{9E863C55-8E2A-4009-A110-C675C3E0BB3E}"/>
    <cellStyle name="Comma 3 4 3 2 2 4 2 9" xfId="32206" xr:uid="{122463F7-732A-4822-827E-67C83B9284C7}"/>
    <cellStyle name="Comma 3 4 3 2 2 4 3" xfId="6196" xr:uid="{BD4A5D97-CEBF-4132-ABFB-6864269A791F}"/>
    <cellStyle name="Comma 3 4 3 2 2 4 3 2" xfId="17754" xr:uid="{B7C8F1FC-FAAE-4D9D-A629-C110ED1541A7}"/>
    <cellStyle name="Comma 3 4 3 2 2 4 3 2 2" xfId="47161" xr:uid="{54892364-9934-452C-AEE6-504DDB8B198C}"/>
    <cellStyle name="Comma 3 4 3 2 2 4 3 2 3" xfId="28258" xr:uid="{83F99285-8943-4C0E-9C23-00BFD3275DF8}"/>
    <cellStyle name="Comma 3 4 3 2 2 4 3 3" xfId="33771" xr:uid="{1139B716-1289-499D-B6BA-282ED4468261}"/>
    <cellStyle name="Comma 3 4 3 2 2 4 3 4" xfId="23006" xr:uid="{F206EAEE-618C-4281-ACB3-7D36CD2F4D67}"/>
    <cellStyle name="Comma 3 4 3 2 2 4 4" xfId="3571" xr:uid="{17DC7227-AE66-4EB0-B7E3-3F09EFFE7EC3}"/>
    <cellStyle name="Comma 3 4 3 2 2 4 4 2" xfId="49787" xr:uid="{C75EA3B9-4252-4CCA-848F-B6CFF88A1B81}"/>
    <cellStyle name="Comma 3 4 3 2 2 4 4 3" xfId="36397" xr:uid="{3E16AC95-B0C6-422B-8A84-7178DF5DC835}"/>
    <cellStyle name="Comma 3 4 3 2 2 4 4 4" xfId="25632" xr:uid="{F002D1D0-9D2C-419F-A295-EC3EE15E8463}"/>
    <cellStyle name="Comma 3 4 3 2 2 4 5" xfId="8822" xr:uid="{03AA65BE-A879-4EA1-A93C-E765108BBDE6}"/>
    <cellStyle name="Comma 3 4 3 2 2 4 5 2" xfId="52413" xr:uid="{B31E74FD-28B4-44DE-A0CD-1E851E129D57}"/>
    <cellStyle name="Comma 3 4 3 2 2 4 5 3" xfId="39023" xr:uid="{51EAEE53-687D-4D0D-A455-BD2811F60197}"/>
    <cellStyle name="Comma 3 4 3 2 2 4 6" xfId="11448" xr:uid="{F05E766E-7C6F-4090-BA80-5628ECDAAEC7}"/>
    <cellStyle name="Comma 3 4 3 2 2 4 6 2" xfId="55038" xr:uid="{99854FD7-33E1-4AD6-8896-E96FC6F15375}"/>
    <cellStyle name="Comma 3 4 3 2 2 4 6 3" xfId="41648" xr:uid="{3244C38F-DF42-4C01-8187-3D8937EA48E3}"/>
    <cellStyle name="Comma 3 4 3 2 2 4 7" xfId="14601" xr:uid="{33F13DE3-F79F-4ACF-B300-F4A0E54BF953}"/>
    <cellStyle name="Comma 3 4 3 2 2 4 7 2" xfId="44274" xr:uid="{DA6DDFD6-5F53-48C8-8C34-BCFF2A58605D}"/>
    <cellStyle name="Comma 3 4 3 2 2 4 8" xfId="57664" xr:uid="{DCA84090-DEE6-4B66-902A-78DB642B0616}"/>
    <cellStyle name="Comma 3 4 3 2 2 4 9" xfId="60291" xr:uid="{A0A7418C-6DA4-4557-974A-10696D9DD593}"/>
    <cellStyle name="Comma 3 4 3 2 2 5" xfId="1223" xr:uid="{B77E6014-7BF9-4420-800A-3633130B86C9}"/>
    <cellStyle name="Comma 3 4 3 2 2 5 10" xfId="20660" xr:uid="{4625A774-AA2D-4109-BAF2-333F154E5D89}"/>
    <cellStyle name="Comma 3 4 3 2 2 5 2" xfId="6476" xr:uid="{2F3D2D09-3117-4E03-AE87-F8A92BEA8F81}"/>
    <cellStyle name="Comma 3 4 3 2 2 5 2 2" xfId="18034" xr:uid="{B2AA6BBA-3148-4ED0-B3CA-59A3FB8FC83C}"/>
    <cellStyle name="Comma 3 4 3 2 2 5 2 2 2" xfId="47441" xr:uid="{577FC907-493F-4DCA-BB41-F95A0CE765FD}"/>
    <cellStyle name="Comma 3 4 3 2 2 5 2 2 3" xfId="28538" xr:uid="{2FB11642-50B7-47B1-B951-143C34115053}"/>
    <cellStyle name="Comma 3 4 3 2 2 5 2 3" xfId="34051" xr:uid="{10735C88-8A4C-4FA9-942C-DBBB2D145EE7}"/>
    <cellStyle name="Comma 3 4 3 2 2 5 2 4" xfId="23286" xr:uid="{18DFFC49-DC5C-451A-8D85-62939E76CCAF}"/>
    <cellStyle name="Comma 3 4 3 2 2 5 3" xfId="3851" xr:uid="{F7DBCD18-2CD4-4ABB-B1BE-3F8851064BCA}"/>
    <cellStyle name="Comma 3 4 3 2 2 5 3 2" xfId="50067" xr:uid="{2ADA3161-AFC6-447E-83FC-26E43E539A9A}"/>
    <cellStyle name="Comma 3 4 3 2 2 5 3 3" xfId="36677" xr:uid="{60FA9CCC-D17C-4CEF-BA4B-FD235F218C9D}"/>
    <cellStyle name="Comma 3 4 3 2 2 5 3 4" xfId="25912" xr:uid="{C28AC6AD-0F35-48E1-A41A-D3A8AB3D447F}"/>
    <cellStyle name="Comma 3 4 3 2 2 5 4" xfId="9102" xr:uid="{2E3CC8D9-4D2B-487B-9FF0-6D33597D7F10}"/>
    <cellStyle name="Comma 3 4 3 2 2 5 4 2" xfId="52693" xr:uid="{FB67C5F7-2A29-4FE2-A51F-D0B31D167057}"/>
    <cellStyle name="Comma 3 4 3 2 2 5 4 3" xfId="39303" xr:uid="{B7AE9327-835D-4FB6-A273-CCB82257F814}"/>
    <cellStyle name="Comma 3 4 3 2 2 5 5" xfId="11728" xr:uid="{69164F51-61BD-43C0-B9DD-CE631AF67914}"/>
    <cellStyle name="Comma 3 4 3 2 2 5 5 2" xfId="55318" xr:uid="{CCCBD2D2-23BE-42B7-9F99-EBA377E92D4B}"/>
    <cellStyle name="Comma 3 4 3 2 2 5 5 3" xfId="41928" xr:uid="{3F7C59C6-269C-465C-82E3-E2E23F1212D0}"/>
    <cellStyle name="Comma 3 4 3 2 2 5 6" xfId="14881" xr:uid="{D404C988-16C1-4ABC-AE88-F5519920A300}"/>
    <cellStyle name="Comma 3 4 3 2 2 5 6 2" xfId="44554" xr:uid="{D968776C-77B6-43DC-9BA4-50868EFE82D8}"/>
    <cellStyle name="Comma 3 4 3 2 2 5 7" xfId="57944" xr:uid="{1871D1A2-DE0C-46FF-BB3E-D9D16327972B}"/>
    <cellStyle name="Comma 3 4 3 2 2 5 8" xfId="60571" xr:uid="{7F1AD309-31E8-4147-B053-9160B58772B4}"/>
    <cellStyle name="Comma 3 4 3 2 2 5 9" xfId="31164" xr:uid="{1FE62706-8D08-4D7F-BA9F-BD850748D1AA}"/>
    <cellStyle name="Comma 3 4 3 2 2 6" xfId="1486" xr:uid="{2687B404-E3DA-4D77-92C2-ADAD51EBA001}"/>
    <cellStyle name="Comma 3 4 3 2 2 6 10" xfId="20922" xr:uid="{A2D90943-27EC-4C42-96FA-0166F5E06720}"/>
    <cellStyle name="Comma 3 4 3 2 2 6 2" xfId="6738" xr:uid="{8CB8D04F-111F-48BF-8ECB-FC002D63CDAB}"/>
    <cellStyle name="Comma 3 4 3 2 2 6 2 2" xfId="18296" xr:uid="{211CCE5F-16DD-4875-9C7B-BE8DC2E5F7A5}"/>
    <cellStyle name="Comma 3 4 3 2 2 6 2 2 2" xfId="47703" xr:uid="{C3462F33-F799-42A8-AB52-79023C72E9F7}"/>
    <cellStyle name="Comma 3 4 3 2 2 6 2 2 3" xfId="28800" xr:uid="{51CD2181-20B6-4171-83A3-4BB8A8865003}"/>
    <cellStyle name="Comma 3 4 3 2 2 6 2 3" xfId="34313" xr:uid="{D77FF083-360B-49AF-BCAD-24D9F84C9663}"/>
    <cellStyle name="Comma 3 4 3 2 2 6 2 4" xfId="23548" xr:uid="{F8F1691C-1579-4383-9DC9-F020BC02B4E9}"/>
    <cellStyle name="Comma 3 4 3 2 2 6 3" xfId="4113" xr:uid="{7950A48B-BD16-4E78-8C30-4ACF0A81F39C}"/>
    <cellStyle name="Comma 3 4 3 2 2 6 3 2" xfId="50329" xr:uid="{88E6EBF2-5040-486A-A385-F5D2C553C5BF}"/>
    <cellStyle name="Comma 3 4 3 2 2 6 3 3" xfId="36939" xr:uid="{9595A7E2-4109-48E6-90ED-546D08D8C18B}"/>
    <cellStyle name="Comma 3 4 3 2 2 6 3 4" xfId="26174" xr:uid="{063CDC25-4E52-4D2C-AFFD-ED6E4B6E3A38}"/>
    <cellStyle name="Comma 3 4 3 2 2 6 4" xfId="9364" xr:uid="{6C03C41B-53E9-4EEB-A234-2D40990D8FF4}"/>
    <cellStyle name="Comma 3 4 3 2 2 6 4 2" xfId="52955" xr:uid="{C02C9EE7-84CD-4EF7-9A2A-7FC726249C46}"/>
    <cellStyle name="Comma 3 4 3 2 2 6 4 3" xfId="39565" xr:uid="{90232BB0-7DF1-4CE2-A033-CE2E8777D8CC}"/>
    <cellStyle name="Comma 3 4 3 2 2 6 5" xfId="11990" xr:uid="{8C6727AA-3428-4DF1-8276-B67D006EC4A9}"/>
    <cellStyle name="Comma 3 4 3 2 2 6 5 2" xfId="55580" xr:uid="{E3ACA049-9953-4FD1-A63C-5C8C83EB9812}"/>
    <cellStyle name="Comma 3 4 3 2 2 6 5 3" xfId="42190" xr:uid="{F0A15A45-3CAB-48FB-9ABF-03BE9CAF559F}"/>
    <cellStyle name="Comma 3 4 3 2 2 6 6" xfId="15143" xr:uid="{ED79EB4E-DAA3-435D-AFD3-3E7204752146}"/>
    <cellStyle name="Comma 3 4 3 2 2 6 6 2" xfId="44816" xr:uid="{530A7CA4-9835-40E5-8695-34D99547F146}"/>
    <cellStyle name="Comma 3 4 3 2 2 6 7" xfId="58206" xr:uid="{FA926C8E-A01A-45C8-94CA-D1A248D316D8}"/>
    <cellStyle name="Comma 3 4 3 2 2 6 8" xfId="60833" xr:uid="{B511431B-8F44-4B46-BBFF-53E9E6596C2C}"/>
    <cellStyle name="Comma 3 4 3 2 2 6 9" xfId="31426" xr:uid="{483C65A9-0462-4336-8B6A-63288E34F359}"/>
    <cellStyle name="Comma 3 4 3 2 2 7" xfId="2529" xr:uid="{817AD3ED-C0A4-4F39-BAF1-AD16C36E200D}"/>
    <cellStyle name="Comma 3 4 3 2 2 7 10" xfId="21964" xr:uid="{236812D9-0D60-40D8-82DA-3284CE77F03C}"/>
    <cellStyle name="Comma 3 4 3 2 2 7 2" xfId="7780" xr:uid="{7D40C86D-4C76-4EC8-90AE-5FC4A3FEA14A}"/>
    <cellStyle name="Comma 3 4 3 2 2 7 2 2" xfId="19338" xr:uid="{BBC75167-7D36-4AA1-84ED-4964957F602A}"/>
    <cellStyle name="Comma 3 4 3 2 2 7 2 2 2" xfId="48745" xr:uid="{234402FC-1294-4AA2-8D66-BE8C8BFA19B8}"/>
    <cellStyle name="Comma 3 4 3 2 2 7 2 2 3" xfId="29842" xr:uid="{F562A862-11EC-4AB6-A9C3-AB748BDCF1CC}"/>
    <cellStyle name="Comma 3 4 3 2 2 7 2 3" xfId="35355" xr:uid="{B97701A8-38CC-439A-9A39-D587FAD633B5}"/>
    <cellStyle name="Comma 3 4 3 2 2 7 2 4" xfId="24590" xr:uid="{57C81A1D-D8FA-483E-8C04-D0E109515431}"/>
    <cellStyle name="Comma 3 4 3 2 2 7 3" xfId="5155" xr:uid="{FA7434D0-35E3-474E-8112-367EB6E91283}"/>
    <cellStyle name="Comma 3 4 3 2 2 7 3 2" xfId="51371" xr:uid="{1CC971F4-E808-4635-8B5C-30FBAE73C7E5}"/>
    <cellStyle name="Comma 3 4 3 2 2 7 3 3" xfId="37981" xr:uid="{02CEBA87-A1BA-4167-8894-0BB3D8849642}"/>
    <cellStyle name="Comma 3 4 3 2 2 7 3 4" xfId="27216" xr:uid="{4D9189B1-164E-4DE6-929E-FE27C22AD75B}"/>
    <cellStyle name="Comma 3 4 3 2 2 7 4" xfId="10406" xr:uid="{8F9DB7CB-13BE-42CC-99EB-9D5C9B6AAD1A}"/>
    <cellStyle name="Comma 3 4 3 2 2 7 4 2" xfId="53997" xr:uid="{3393A4A4-095A-4D89-9F34-40AC0C7ABEF2}"/>
    <cellStyle name="Comma 3 4 3 2 2 7 4 3" xfId="40607" xr:uid="{B4EE5399-90BD-446C-A90A-C7CB2EF0BA0E}"/>
    <cellStyle name="Comma 3 4 3 2 2 7 5" xfId="13032" xr:uid="{4CA40BBE-EACF-443D-B6AB-5000E3315F28}"/>
    <cellStyle name="Comma 3 4 3 2 2 7 5 2" xfId="56622" xr:uid="{A66E403A-9CC7-4C40-B61A-3DD45C098791}"/>
    <cellStyle name="Comma 3 4 3 2 2 7 5 3" xfId="43232" xr:uid="{ADC69059-291E-4AF0-A8EC-0C2911CEF627}"/>
    <cellStyle name="Comma 3 4 3 2 2 7 6" xfId="16185" xr:uid="{ADE6C449-E711-4A9C-911C-05B625E6E195}"/>
    <cellStyle name="Comma 3 4 3 2 2 7 6 2" xfId="45858" xr:uid="{BB2DB829-FA58-4E62-BAB4-7902C95A4E01}"/>
    <cellStyle name="Comma 3 4 3 2 2 7 7" xfId="59248" xr:uid="{5C20E519-8F93-47FE-BDD8-1315A570371C}"/>
    <cellStyle name="Comma 3 4 3 2 2 7 8" xfId="61875" xr:uid="{D5602351-38EA-4658-97B2-501D30308EB7}"/>
    <cellStyle name="Comma 3 4 3 2 2 7 9" xfId="32468" xr:uid="{8F649617-673E-407A-A076-A8FCDFCE303A}"/>
    <cellStyle name="Comma 3 4 3 2 2 8" xfId="5416" xr:uid="{010F1FDD-2B14-4FC3-B509-E488F9784B59}"/>
    <cellStyle name="Comma 3 4 3 2 2 8 2" xfId="16974" xr:uid="{4A9EC34D-7A82-41D0-A97A-54CF50CB31C3}"/>
    <cellStyle name="Comma 3 4 3 2 2 8 2 2" xfId="46120" xr:uid="{944C42E8-136F-4E40-BAA7-31FA4E011B10}"/>
    <cellStyle name="Comma 3 4 3 2 2 8 2 3" xfId="27478" xr:uid="{04B861AC-3229-4FD2-A39F-D34D99594DE1}"/>
    <cellStyle name="Comma 3 4 3 2 2 8 3" xfId="13821" xr:uid="{8508658A-EB52-4CC5-97E7-7B9447825C07}"/>
    <cellStyle name="Comma 3 4 3 2 2 8 3 2" xfId="32730" xr:uid="{933CFF9D-92A4-44AC-9D6B-589F8DEAB76B}"/>
    <cellStyle name="Comma 3 4 3 2 2 8 4" xfId="22226" xr:uid="{F74A4D0C-F725-44D2-9C58-B42C5195B2FC}"/>
    <cellStyle name="Comma 3 4 3 2 2 9" xfId="2791" xr:uid="{07008688-AD51-4E8A-9463-5E26882B8758}"/>
    <cellStyle name="Comma 3 4 3 2 2 9 2" xfId="16446" xr:uid="{28BB7A19-1E95-4EBF-B609-A7FC95B1CEB0}"/>
    <cellStyle name="Comma 3 4 3 2 2 9 2 2" xfId="46381" xr:uid="{D8E9B761-2FE8-4E4D-B82B-A58B694753D7}"/>
    <cellStyle name="Comma 3 4 3 2 2 9 3" xfId="32991" xr:uid="{2863636F-BAE4-4AB4-9BCB-45464202545D}"/>
    <cellStyle name="Comma 3 4 3 2 2 9 4" xfId="24852" xr:uid="{661EAADF-B8CC-42CA-ADB0-99FE77F9BCA0}"/>
    <cellStyle name="Comma 3 4 3 2 3" xfId="194" xr:uid="{00000000-0005-0000-0000-00005E020000}"/>
    <cellStyle name="Comma 3 4 3 2 3 10" xfId="8074" xr:uid="{BFA8D323-3CBE-45A9-B2F3-A49D912839A5}"/>
    <cellStyle name="Comma 3 4 3 2 3 10 2" xfId="49039" xr:uid="{5FE6DEB1-659F-4E82-8C1B-C20ED655B141}"/>
    <cellStyle name="Comma 3 4 3 2 3 10 3" xfId="35649" xr:uid="{56220A2B-A67F-40A6-B55F-5C7872A02CAD}"/>
    <cellStyle name="Comma 3 4 3 2 3 11" xfId="10700" xr:uid="{81FBE48D-70D9-4DBA-A72B-4050E5CCEE1B}"/>
    <cellStyle name="Comma 3 4 3 2 3 11 2" xfId="51665" xr:uid="{C1576059-A8D1-4F0D-80F2-035AC2F96D75}"/>
    <cellStyle name="Comma 3 4 3 2 3 11 3" xfId="38275" xr:uid="{99463A55-60E7-4A4B-B7B6-69C0C2E253AE}"/>
    <cellStyle name="Comma 3 4 3 2 3 12" xfId="13325" xr:uid="{7FD71A24-7BDA-49B2-8574-69A1B242F352}"/>
    <cellStyle name="Comma 3 4 3 2 3 12 2" xfId="54290" xr:uid="{16CB1142-FA1F-465E-BC9D-5A1F44824D14}"/>
    <cellStyle name="Comma 3 4 3 2 3 12 3" xfId="40900" xr:uid="{2057E0FC-CEC4-4816-AA4D-3CCF7463B1F1}"/>
    <cellStyle name="Comma 3 4 3 2 3 13" xfId="43526" xr:uid="{C271AFF5-7B72-4158-BE74-A0C83DE09FDA}"/>
    <cellStyle name="Comma 3 4 3 2 3 14" xfId="56916" xr:uid="{80D2AC61-B40F-49A3-B4A2-F2D062F96C73}"/>
    <cellStyle name="Comma 3 4 3 2 3 15" xfId="59543" xr:uid="{0E86781E-F318-403A-99F4-8C524E2B3243}"/>
    <cellStyle name="Comma 3 4 3 2 3 16" xfId="30136" xr:uid="{FFF3F955-33FD-4D86-92A3-ECA9A4847F47}"/>
    <cellStyle name="Comma 3 4 3 2 3 17" xfId="19632" xr:uid="{F644B65A-CC7E-4C96-9ADD-13A14FBDA37E}"/>
    <cellStyle name="Comma 3 4 3 2 3 2" xfId="455" xr:uid="{00000000-0005-0000-0000-00005F020000}"/>
    <cellStyle name="Comma 3 4 3 2 3 2 10" xfId="30396" xr:uid="{A0293EC1-53B2-42F3-8595-71818195D407}"/>
    <cellStyle name="Comma 3 4 3 2 3 2 11" xfId="19892" xr:uid="{E5654025-24C4-42CA-8053-602262366942}"/>
    <cellStyle name="Comma 3 4 3 2 3 2 2" xfId="1778" xr:uid="{96DB643A-055B-4A8C-8A10-CACAD0473116}"/>
    <cellStyle name="Comma 3 4 3 2 3 2 2 10" xfId="21214" xr:uid="{08813FAA-4CEC-4AAA-A620-A2D6CB712957}"/>
    <cellStyle name="Comma 3 4 3 2 3 2 2 2" xfId="7030" xr:uid="{FBA0A728-D7C2-4118-AA29-3CA6A8AD6D63}"/>
    <cellStyle name="Comma 3 4 3 2 3 2 2 2 2" xfId="18588" xr:uid="{70FF5BCB-5241-48D5-9A12-74D80C21E4BD}"/>
    <cellStyle name="Comma 3 4 3 2 3 2 2 2 2 2" xfId="47995" xr:uid="{9F853D50-FF27-4671-BE01-2C1435642E2B}"/>
    <cellStyle name="Comma 3 4 3 2 3 2 2 2 2 3" xfId="29092" xr:uid="{4DC621FD-3351-4D60-8310-33BA7224C900}"/>
    <cellStyle name="Comma 3 4 3 2 3 2 2 2 3" xfId="34605" xr:uid="{32D3EA18-E0A2-4F1C-A6E4-4BD201DE1F73}"/>
    <cellStyle name="Comma 3 4 3 2 3 2 2 2 4" xfId="23840" xr:uid="{EE67EAF9-41FC-47CA-BCD6-911E85E0468F}"/>
    <cellStyle name="Comma 3 4 3 2 3 2 2 3" xfId="4405" xr:uid="{3EE55F79-4571-41DA-A22A-D2EEC621E2C7}"/>
    <cellStyle name="Comma 3 4 3 2 3 2 2 3 2" xfId="50621" xr:uid="{1BC4BCBD-1137-4FFF-BE2D-FBAE30386414}"/>
    <cellStyle name="Comma 3 4 3 2 3 2 2 3 3" xfId="37231" xr:uid="{C8E0C602-1595-4FD8-9CCE-6481F5197F59}"/>
    <cellStyle name="Comma 3 4 3 2 3 2 2 3 4" xfId="26466" xr:uid="{B0FC0142-0809-4FFE-8CB5-D5EA3B80E5A8}"/>
    <cellStyle name="Comma 3 4 3 2 3 2 2 4" xfId="9656" xr:uid="{E5D1809D-9B5B-4282-B4F5-F5A25D1A4D13}"/>
    <cellStyle name="Comma 3 4 3 2 3 2 2 4 2" xfId="53247" xr:uid="{D75F96CE-09CF-4A5F-985C-8083A0C5D914}"/>
    <cellStyle name="Comma 3 4 3 2 3 2 2 4 3" xfId="39857" xr:uid="{50D484BA-AD84-4778-B0CF-EF21ED88224C}"/>
    <cellStyle name="Comma 3 4 3 2 3 2 2 5" xfId="12282" xr:uid="{3C3A2294-5531-4AE6-983D-7DD98A2C3E9E}"/>
    <cellStyle name="Comma 3 4 3 2 3 2 2 5 2" xfId="55872" xr:uid="{F9C64F3A-B813-4EFA-80D6-1D02948A6EE2}"/>
    <cellStyle name="Comma 3 4 3 2 3 2 2 5 3" xfId="42482" xr:uid="{079E0642-E3FA-4B64-97DD-7BAE77308E6B}"/>
    <cellStyle name="Comma 3 4 3 2 3 2 2 6" xfId="15435" xr:uid="{5E439CA6-679E-4EFD-B3B4-3EBDF0B9BD06}"/>
    <cellStyle name="Comma 3 4 3 2 3 2 2 6 2" xfId="45108" xr:uid="{0D525DEC-ECD5-4A3B-AFB1-0114540492A4}"/>
    <cellStyle name="Comma 3 4 3 2 3 2 2 7" xfId="58498" xr:uid="{24FE10DF-718B-497D-B358-295C1599CDFE}"/>
    <cellStyle name="Comma 3 4 3 2 3 2 2 8" xfId="61125" xr:uid="{16E0A086-45F4-4029-BA42-8CACE43BFC9D}"/>
    <cellStyle name="Comma 3 4 3 2 3 2 2 9" xfId="31718" xr:uid="{B5F00AB3-3EF4-4AAD-AD1D-10F09FC52E2A}"/>
    <cellStyle name="Comma 3 4 3 2 3 2 3" xfId="5708" xr:uid="{B3949484-01F1-410A-930D-732B2A1D5514}"/>
    <cellStyle name="Comma 3 4 3 2 3 2 3 2" xfId="17266" xr:uid="{136E3A57-ECB2-4D11-BF18-4DD2D963D911}"/>
    <cellStyle name="Comma 3 4 3 2 3 2 3 2 2" xfId="46673" xr:uid="{BF3DFAEA-CCA3-4501-AE85-7B7E1AF3EBC6}"/>
    <cellStyle name="Comma 3 4 3 2 3 2 3 2 3" xfId="27770" xr:uid="{58B1954E-AFC2-4E61-AC83-BA8C4331F7AA}"/>
    <cellStyle name="Comma 3 4 3 2 3 2 3 3" xfId="14113" xr:uid="{BD59A7A5-5EAE-4E4A-8AB6-881CD992B3AB}"/>
    <cellStyle name="Comma 3 4 3 2 3 2 3 3 2" xfId="33283" xr:uid="{60D979D5-7A30-4D36-B487-80B699F1CBD8}"/>
    <cellStyle name="Comma 3 4 3 2 3 2 3 4" xfId="22518" xr:uid="{701E7754-4A7D-4F91-B012-EA7FEE45C9DD}"/>
    <cellStyle name="Comma 3 4 3 2 3 2 4" xfId="3083" xr:uid="{85ED7431-2C30-4120-BD48-2E9074FDB147}"/>
    <cellStyle name="Comma 3 4 3 2 3 2 4 2" xfId="16738" xr:uid="{9920ACC4-7252-471C-A59E-B16DDBEE25F0}"/>
    <cellStyle name="Comma 3 4 3 2 3 2 4 2 2" xfId="49299" xr:uid="{2C69D43A-317F-454F-A2EB-7D4AF4417F95}"/>
    <cellStyle name="Comma 3 4 3 2 3 2 4 3" xfId="35909" xr:uid="{AE25AFB6-60F2-4A3D-AF71-F7E887ECB82A}"/>
    <cellStyle name="Comma 3 4 3 2 3 2 4 4" xfId="25144" xr:uid="{DEC83D1B-87E3-4D7B-AC11-9D64B81888E5}"/>
    <cellStyle name="Comma 3 4 3 2 3 2 5" xfId="8334" xr:uid="{9835B223-E037-4CD3-BE84-895C035FB126}"/>
    <cellStyle name="Comma 3 4 3 2 3 2 5 2" xfId="51925" xr:uid="{EAD969FC-DFDD-4009-AA19-36AB9B3C1C9B}"/>
    <cellStyle name="Comma 3 4 3 2 3 2 5 3" xfId="38535" xr:uid="{446FF725-8A88-4763-A96B-C1B44D46597F}"/>
    <cellStyle name="Comma 3 4 3 2 3 2 6" xfId="10960" xr:uid="{E94205FD-9394-457C-9248-74551F2FC1CE}"/>
    <cellStyle name="Comma 3 4 3 2 3 2 6 2" xfId="54550" xr:uid="{28DD275E-8365-4D48-BC4F-929ADF09DDC1}"/>
    <cellStyle name="Comma 3 4 3 2 3 2 6 3" xfId="41160" xr:uid="{6173F47A-E5D6-478F-A134-ABF7645CCF79}"/>
    <cellStyle name="Comma 3 4 3 2 3 2 7" xfId="13585" xr:uid="{C1D97A30-528D-4955-9A21-F8B262CA27FA}"/>
    <cellStyle name="Comma 3 4 3 2 3 2 7 2" xfId="43786" xr:uid="{6242F8AE-C7BA-4AF9-92E3-3E0060FCC7B9}"/>
    <cellStyle name="Comma 3 4 3 2 3 2 8" xfId="57176" xr:uid="{CBFC87A1-F563-482C-9A5B-525238B3937C}"/>
    <cellStyle name="Comma 3 4 3 2 3 2 9" xfId="59803" xr:uid="{40E69ED5-3CB4-42D1-BFA7-23BF394A3D73}"/>
    <cellStyle name="Comma 3 4 3 2 3 3" xfId="715" xr:uid="{00000000-0005-0000-0000-000060020000}"/>
    <cellStyle name="Comma 3 4 3 2 3 3 10" xfId="30656" xr:uid="{49CA0730-E208-452C-B828-CADFB316D665}"/>
    <cellStyle name="Comma 3 4 3 2 3 3 11" xfId="20152" xr:uid="{985674B1-7D70-4D57-8B97-BF38636CDCB5}"/>
    <cellStyle name="Comma 3 4 3 2 3 3 2" xfId="2038" xr:uid="{2AAA75D5-B398-4D14-9E14-BA66911BCE11}"/>
    <cellStyle name="Comma 3 4 3 2 3 3 2 10" xfId="21474" xr:uid="{3B544263-D049-47D8-BB64-CF99634A0308}"/>
    <cellStyle name="Comma 3 4 3 2 3 3 2 2" xfId="7290" xr:uid="{8D3F9B6E-72BA-4C64-95B5-53263E8FF9BD}"/>
    <cellStyle name="Comma 3 4 3 2 3 3 2 2 2" xfId="18848" xr:uid="{EF1A2B8B-A866-438E-B0B3-BC4796BAB214}"/>
    <cellStyle name="Comma 3 4 3 2 3 3 2 2 2 2" xfId="48255" xr:uid="{9D877AA2-301A-4CF1-87C1-765093DB228D}"/>
    <cellStyle name="Comma 3 4 3 2 3 3 2 2 2 3" xfId="29352" xr:uid="{A062E30C-DDAF-40D9-BA88-2BE545BFD0FE}"/>
    <cellStyle name="Comma 3 4 3 2 3 3 2 2 3" xfId="34865" xr:uid="{C54623E3-C4F8-4413-B728-CD000FAE5F02}"/>
    <cellStyle name="Comma 3 4 3 2 3 3 2 2 4" xfId="24100" xr:uid="{5501961E-4057-4ACB-A9CF-BA40D849802A}"/>
    <cellStyle name="Comma 3 4 3 2 3 3 2 3" xfId="4665" xr:uid="{C966BA6A-E321-4F9F-AD31-E18BEDD06137}"/>
    <cellStyle name="Comma 3 4 3 2 3 3 2 3 2" xfId="50881" xr:uid="{9BA2A114-7249-4CD0-ACF7-4F1DAD4C445B}"/>
    <cellStyle name="Comma 3 4 3 2 3 3 2 3 3" xfId="37491" xr:uid="{14FA7200-1F6C-4F94-AA62-AA838C75F29D}"/>
    <cellStyle name="Comma 3 4 3 2 3 3 2 3 4" xfId="26726" xr:uid="{030848A8-07F7-4971-B21A-DB0CED063AAF}"/>
    <cellStyle name="Comma 3 4 3 2 3 3 2 4" xfId="9916" xr:uid="{7002B801-82E1-465F-90DF-6BA4C5E6B357}"/>
    <cellStyle name="Comma 3 4 3 2 3 3 2 4 2" xfId="53507" xr:uid="{A86EAE33-FBFA-429E-BA36-34DD7B8D5209}"/>
    <cellStyle name="Comma 3 4 3 2 3 3 2 4 3" xfId="40117" xr:uid="{E52619E7-B1F3-41CE-8F78-03DCB091546B}"/>
    <cellStyle name="Comma 3 4 3 2 3 3 2 5" xfId="12542" xr:uid="{0DE8CFD7-FCB6-46E7-8EA3-A5FDEA9A3D9B}"/>
    <cellStyle name="Comma 3 4 3 2 3 3 2 5 2" xfId="56132" xr:uid="{45DE9E40-DE08-4152-8B96-1DE17F7CAC96}"/>
    <cellStyle name="Comma 3 4 3 2 3 3 2 5 3" xfId="42742" xr:uid="{B67CDD96-C6CD-4A01-B5EF-C036361319DC}"/>
    <cellStyle name="Comma 3 4 3 2 3 3 2 6" xfId="15695" xr:uid="{6CECFB7E-0E8F-46F6-B5AA-BB536FA73A98}"/>
    <cellStyle name="Comma 3 4 3 2 3 3 2 6 2" xfId="45368" xr:uid="{5F3DF88A-7AB2-4575-9012-67EFCCCC36FD}"/>
    <cellStyle name="Comma 3 4 3 2 3 3 2 7" xfId="58758" xr:uid="{35387403-6932-454C-88B2-333329213190}"/>
    <cellStyle name="Comma 3 4 3 2 3 3 2 8" xfId="61385" xr:uid="{C36236EA-A768-4FE1-9E7E-FBCE465B74C2}"/>
    <cellStyle name="Comma 3 4 3 2 3 3 2 9" xfId="31978" xr:uid="{FCEC22D5-471A-4765-9753-7D5B97137D9F}"/>
    <cellStyle name="Comma 3 4 3 2 3 3 3" xfId="5968" xr:uid="{999A89E5-13FE-4E97-99DC-E6F896FBC2C4}"/>
    <cellStyle name="Comma 3 4 3 2 3 3 3 2" xfId="17526" xr:uid="{A3A5D36B-DCED-48F4-A570-CC437DB33E55}"/>
    <cellStyle name="Comma 3 4 3 2 3 3 3 2 2" xfId="46933" xr:uid="{12A24F1C-7FD5-4C6B-A7E3-BDBFA527DF3B}"/>
    <cellStyle name="Comma 3 4 3 2 3 3 3 2 3" xfId="28030" xr:uid="{32EF6FD7-0A49-4876-ADB3-5DDD2507B974}"/>
    <cellStyle name="Comma 3 4 3 2 3 3 3 3" xfId="33543" xr:uid="{56388C0D-E90F-4DC8-907F-6804B02061CA}"/>
    <cellStyle name="Comma 3 4 3 2 3 3 3 4" xfId="22778" xr:uid="{A8E02118-D6DF-4B76-81DF-9DF993741225}"/>
    <cellStyle name="Comma 3 4 3 2 3 3 4" xfId="3343" xr:uid="{ADA0E9F9-1ACE-4DD9-8507-F36E8B81A92D}"/>
    <cellStyle name="Comma 3 4 3 2 3 3 4 2" xfId="49559" xr:uid="{CE4F382B-D442-44E4-8DF3-6F0D1CFB742F}"/>
    <cellStyle name="Comma 3 4 3 2 3 3 4 3" xfId="36169" xr:uid="{1873CC92-5D7E-448D-A325-A5885556B7BE}"/>
    <cellStyle name="Comma 3 4 3 2 3 3 4 4" xfId="25404" xr:uid="{572EC330-B4AF-4869-8846-070D60A99586}"/>
    <cellStyle name="Comma 3 4 3 2 3 3 5" xfId="8594" xr:uid="{E64410E7-9BCE-4415-902C-2D2282F7AE1D}"/>
    <cellStyle name="Comma 3 4 3 2 3 3 5 2" xfId="52185" xr:uid="{ED8BE292-BDF5-415C-918E-543DC355E591}"/>
    <cellStyle name="Comma 3 4 3 2 3 3 5 3" xfId="38795" xr:uid="{82A5ECBF-12E6-41DC-AF14-04EF90684914}"/>
    <cellStyle name="Comma 3 4 3 2 3 3 6" xfId="11220" xr:uid="{1ACD8738-0404-4D3B-AACA-021D310DA6D8}"/>
    <cellStyle name="Comma 3 4 3 2 3 3 6 2" xfId="54810" xr:uid="{C3820239-4E2A-4EFB-869B-C9D31CFBA626}"/>
    <cellStyle name="Comma 3 4 3 2 3 3 6 3" xfId="41420" xr:uid="{5B0B65AD-332C-4837-9A72-17897FED9F2D}"/>
    <cellStyle name="Comma 3 4 3 2 3 3 7" xfId="14373" xr:uid="{E12C7573-6245-4017-AAC1-92B59D10AA3F}"/>
    <cellStyle name="Comma 3 4 3 2 3 3 7 2" xfId="44046" xr:uid="{D9BC411D-FF42-4DCB-BF06-877F2B3359FF}"/>
    <cellStyle name="Comma 3 4 3 2 3 3 8" xfId="57436" xr:uid="{A728BFD3-BB88-44B3-982A-87FEE1F43441}"/>
    <cellStyle name="Comma 3 4 3 2 3 3 9" xfId="60063" xr:uid="{46C0FE86-1A77-45BC-8A8D-606702FF8B97}"/>
    <cellStyle name="Comma 3 4 3 2 3 4" xfId="975" xr:uid="{00000000-0005-0000-0000-000061020000}"/>
    <cellStyle name="Comma 3 4 3 2 3 4 10" xfId="30916" xr:uid="{46C8B874-DB32-4DDB-BBB2-4DC6DC9D26D4}"/>
    <cellStyle name="Comma 3 4 3 2 3 4 11" xfId="20412" xr:uid="{C8DDBFF2-6B01-4B06-9C16-2B32BF5BC7F2}"/>
    <cellStyle name="Comma 3 4 3 2 3 4 2" xfId="2298" xr:uid="{566F6468-1BB7-450D-B84E-A8B20FAC9959}"/>
    <cellStyle name="Comma 3 4 3 2 3 4 2 10" xfId="21734" xr:uid="{91818676-4AFF-4394-BF01-ED319A7D26D7}"/>
    <cellStyle name="Comma 3 4 3 2 3 4 2 2" xfId="7550" xr:uid="{AAE6C470-D021-404E-9454-09742CCE9C71}"/>
    <cellStyle name="Comma 3 4 3 2 3 4 2 2 2" xfId="19108" xr:uid="{9B47E3F8-AF89-470C-95B7-B10A557E4D23}"/>
    <cellStyle name="Comma 3 4 3 2 3 4 2 2 2 2" xfId="48515" xr:uid="{B75F2EF6-D489-4F64-9F82-22A91D725AC6}"/>
    <cellStyle name="Comma 3 4 3 2 3 4 2 2 2 3" xfId="29612" xr:uid="{561ACC6D-0D35-44C7-9B4E-7F245E529153}"/>
    <cellStyle name="Comma 3 4 3 2 3 4 2 2 3" xfId="35125" xr:uid="{103CC83F-B82E-42D1-8048-398E6DF61747}"/>
    <cellStyle name="Comma 3 4 3 2 3 4 2 2 4" xfId="24360" xr:uid="{7D57D1D6-3B45-4F61-B209-7F3B424D1908}"/>
    <cellStyle name="Comma 3 4 3 2 3 4 2 3" xfId="4925" xr:uid="{AB6CC31A-F156-4ED7-B979-8240CABEAC82}"/>
    <cellStyle name="Comma 3 4 3 2 3 4 2 3 2" xfId="51141" xr:uid="{46FD6982-243C-4A46-A3D6-CD9240698529}"/>
    <cellStyle name="Comma 3 4 3 2 3 4 2 3 3" xfId="37751" xr:uid="{4CEAF09E-294C-4E3B-8727-D96B75D9ED1B}"/>
    <cellStyle name="Comma 3 4 3 2 3 4 2 3 4" xfId="26986" xr:uid="{2EE9B3BF-F2D6-4FEE-8CEF-94C4BE1B2F9C}"/>
    <cellStyle name="Comma 3 4 3 2 3 4 2 4" xfId="10176" xr:uid="{0BE07355-930C-480F-A424-B0E7AB5E51AF}"/>
    <cellStyle name="Comma 3 4 3 2 3 4 2 4 2" xfId="53767" xr:uid="{FA0AA48C-5991-4C6A-BD01-52B6133257F6}"/>
    <cellStyle name="Comma 3 4 3 2 3 4 2 4 3" xfId="40377" xr:uid="{8EB5EC56-939E-48C2-97A5-67405169FE12}"/>
    <cellStyle name="Comma 3 4 3 2 3 4 2 5" xfId="12802" xr:uid="{97E422CE-0543-4688-BC0F-AE1929932CAB}"/>
    <cellStyle name="Comma 3 4 3 2 3 4 2 5 2" xfId="56392" xr:uid="{C58BDC5A-3522-467B-A7F0-34211FC01C38}"/>
    <cellStyle name="Comma 3 4 3 2 3 4 2 5 3" xfId="43002" xr:uid="{A39E3409-6EF5-404C-8C65-C17750A3E8A3}"/>
    <cellStyle name="Comma 3 4 3 2 3 4 2 6" xfId="15955" xr:uid="{43F926D5-CD63-4E07-9162-2A4A0564E558}"/>
    <cellStyle name="Comma 3 4 3 2 3 4 2 6 2" xfId="45628" xr:uid="{262AD83E-D395-4379-AE7A-CD1E85832A95}"/>
    <cellStyle name="Comma 3 4 3 2 3 4 2 7" xfId="59018" xr:uid="{12D23405-60A2-4E23-9EF8-17F7D231E821}"/>
    <cellStyle name="Comma 3 4 3 2 3 4 2 8" xfId="61645" xr:uid="{721E29E9-0282-4ACE-B7DC-D26FD596C630}"/>
    <cellStyle name="Comma 3 4 3 2 3 4 2 9" xfId="32238" xr:uid="{5C2BEFFA-FF30-461C-94E2-ACA5597ED64F}"/>
    <cellStyle name="Comma 3 4 3 2 3 4 3" xfId="6228" xr:uid="{8674857B-5277-41D3-B8A5-13D70E372FF2}"/>
    <cellStyle name="Comma 3 4 3 2 3 4 3 2" xfId="17786" xr:uid="{BB608FD1-DD23-418E-A380-BBFB9D30D105}"/>
    <cellStyle name="Comma 3 4 3 2 3 4 3 2 2" xfId="47193" xr:uid="{6F30AA34-126B-446F-9A42-6D208414EEA0}"/>
    <cellStyle name="Comma 3 4 3 2 3 4 3 2 3" xfId="28290" xr:uid="{A56D736D-9D4F-4182-BB66-B916F60B1203}"/>
    <cellStyle name="Comma 3 4 3 2 3 4 3 3" xfId="33803" xr:uid="{2A633F97-F57A-4889-AC63-5209F6412125}"/>
    <cellStyle name="Comma 3 4 3 2 3 4 3 4" xfId="23038" xr:uid="{5EFCE216-CAE4-4A08-BBB4-A92C3F7B0C50}"/>
    <cellStyle name="Comma 3 4 3 2 3 4 4" xfId="3603" xr:uid="{32272EC8-3BA2-45F5-AFD2-DB0BC871DFF1}"/>
    <cellStyle name="Comma 3 4 3 2 3 4 4 2" xfId="49819" xr:uid="{655312FD-1D0C-4AFC-9F51-416B95098D8F}"/>
    <cellStyle name="Comma 3 4 3 2 3 4 4 3" xfId="36429" xr:uid="{198D6802-EDC4-4A6B-913D-3D1C978EAE28}"/>
    <cellStyle name="Comma 3 4 3 2 3 4 4 4" xfId="25664" xr:uid="{2990AB64-417D-4681-895B-86DD38B8EC60}"/>
    <cellStyle name="Comma 3 4 3 2 3 4 5" xfId="8854" xr:uid="{B8F13FF6-2AAE-4D18-BA79-E0B032B7B936}"/>
    <cellStyle name="Comma 3 4 3 2 3 4 5 2" xfId="52445" xr:uid="{B103B0FD-0D38-439D-AFAE-F19CD6932C89}"/>
    <cellStyle name="Comma 3 4 3 2 3 4 5 3" xfId="39055" xr:uid="{7D3F5E93-34CA-455F-91F7-82F34E8A1750}"/>
    <cellStyle name="Comma 3 4 3 2 3 4 6" xfId="11480" xr:uid="{D83273A2-61BF-429F-91E8-DA32F2C028C8}"/>
    <cellStyle name="Comma 3 4 3 2 3 4 6 2" xfId="55070" xr:uid="{C3AAC2AA-3798-4123-AB7D-7D77974C0A21}"/>
    <cellStyle name="Comma 3 4 3 2 3 4 6 3" xfId="41680" xr:uid="{1D05079F-534F-49E7-B153-40745C45C20B}"/>
    <cellStyle name="Comma 3 4 3 2 3 4 7" xfId="14633" xr:uid="{2629D72B-98D1-4BB0-A5EA-A07D24E500FC}"/>
    <cellStyle name="Comma 3 4 3 2 3 4 7 2" xfId="44306" xr:uid="{3E477533-18C3-4B10-B456-B3BD6C901CF6}"/>
    <cellStyle name="Comma 3 4 3 2 3 4 8" xfId="57696" xr:uid="{60F48883-AAB8-46B4-9E07-90F9B51E27AC}"/>
    <cellStyle name="Comma 3 4 3 2 3 4 9" xfId="60323" xr:uid="{B834F6A7-3C45-4DB0-93FD-78DDC2216CAA}"/>
    <cellStyle name="Comma 3 4 3 2 3 5" xfId="1255" xr:uid="{0F8CA6BF-0261-4294-A1B3-E913592786CD}"/>
    <cellStyle name="Comma 3 4 3 2 3 5 10" xfId="20692" xr:uid="{1BFE697F-4067-449B-9256-9AA89813A1B6}"/>
    <cellStyle name="Comma 3 4 3 2 3 5 2" xfId="6508" xr:uid="{372C5093-3AA8-41BF-A6F9-89EDF217B5C8}"/>
    <cellStyle name="Comma 3 4 3 2 3 5 2 2" xfId="18066" xr:uid="{F15DB7AC-5CA0-45FD-A41A-01A8EB59B57C}"/>
    <cellStyle name="Comma 3 4 3 2 3 5 2 2 2" xfId="47473" xr:uid="{9A7C6861-8732-41E3-947D-626B7CBF3EB1}"/>
    <cellStyle name="Comma 3 4 3 2 3 5 2 2 3" xfId="28570" xr:uid="{F4DE4C84-0D23-4D20-BA34-E50E71A29779}"/>
    <cellStyle name="Comma 3 4 3 2 3 5 2 3" xfId="34083" xr:uid="{B8CC18ED-1FD4-4A19-A52B-22812741FC1D}"/>
    <cellStyle name="Comma 3 4 3 2 3 5 2 4" xfId="23318" xr:uid="{2C3D23EE-3199-4EC7-BEA2-E262558E5CC4}"/>
    <cellStyle name="Comma 3 4 3 2 3 5 3" xfId="3883" xr:uid="{4160F22D-A2EE-47D7-9D47-DCC1352AAA1A}"/>
    <cellStyle name="Comma 3 4 3 2 3 5 3 2" xfId="50099" xr:uid="{7722BEC4-05CB-400F-A952-855EF1B9CD65}"/>
    <cellStyle name="Comma 3 4 3 2 3 5 3 3" xfId="36709" xr:uid="{36151277-110A-48DE-A71E-EF987A5BBF45}"/>
    <cellStyle name="Comma 3 4 3 2 3 5 3 4" xfId="25944" xr:uid="{592A53A9-A2B7-4A5A-ACD5-D1816C36A05F}"/>
    <cellStyle name="Comma 3 4 3 2 3 5 4" xfId="9134" xr:uid="{5D3B425E-AA47-47BA-A100-EB114DFB48C3}"/>
    <cellStyle name="Comma 3 4 3 2 3 5 4 2" xfId="52725" xr:uid="{AE26029C-D50E-4A6C-9AEB-4CD678BBDDBB}"/>
    <cellStyle name="Comma 3 4 3 2 3 5 4 3" xfId="39335" xr:uid="{FD25DC67-15FD-4529-A264-701B22094D44}"/>
    <cellStyle name="Comma 3 4 3 2 3 5 5" xfId="11760" xr:uid="{1735ECFF-74EA-4E26-9028-A3D3B0659D1A}"/>
    <cellStyle name="Comma 3 4 3 2 3 5 5 2" xfId="55350" xr:uid="{AFE5F2FA-5B1F-45CF-B10E-8E96EA8DECDB}"/>
    <cellStyle name="Comma 3 4 3 2 3 5 5 3" xfId="41960" xr:uid="{EFC7AB1C-4E99-45D9-9A2D-6E2091B6F026}"/>
    <cellStyle name="Comma 3 4 3 2 3 5 6" xfId="14913" xr:uid="{BE6EB451-A8B6-4B44-AFD8-BC47EE9DAF30}"/>
    <cellStyle name="Comma 3 4 3 2 3 5 6 2" xfId="44586" xr:uid="{3C22D91D-6E9B-4942-BE07-4701FDE35FB6}"/>
    <cellStyle name="Comma 3 4 3 2 3 5 7" xfId="57976" xr:uid="{9417F43F-4CE6-4A26-B3BB-7834805BF064}"/>
    <cellStyle name="Comma 3 4 3 2 3 5 8" xfId="60603" xr:uid="{3C4207AF-033C-4591-AD31-678B8DBBA2EC}"/>
    <cellStyle name="Comma 3 4 3 2 3 5 9" xfId="31196" xr:uid="{44CDDCF0-6113-4F1C-A7E5-EE3754EC80C1}"/>
    <cellStyle name="Comma 3 4 3 2 3 6" xfId="1518" xr:uid="{B1046626-23FB-4A14-BDA2-B36872AA9294}"/>
    <cellStyle name="Comma 3 4 3 2 3 6 10" xfId="20954" xr:uid="{EBBFFA69-695A-4160-90E2-92DF49E6E436}"/>
    <cellStyle name="Comma 3 4 3 2 3 6 2" xfId="6770" xr:uid="{C8E05A58-D406-4F6C-A243-3BE513F67443}"/>
    <cellStyle name="Comma 3 4 3 2 3 6 2 2" xfId="18328" xr:uid="{3F5D5135-8A36-4083-80ED-54AA8C000FA7}"/>
    <cellStyle name="Comma 3 4 3 2 3 6 2 2 2" xfId="47735" xr:uid="{82CB100A-9186-44D3-BCEE-EE35A70D23FB}"/>
    <cellStyle name="Comma 3 4 3 2 3 6 2 2 3" xfId="28832" xr:uid="{AB6BBE9F-8F0B-440E-BE75-B11039ACF11A}"/>
    <cellStyle name="Comma 3 4 3 2 3 6 2 3" xfId="34345" xr:uid="{071F5A77-5B34-48DF-A643-566D6001CC10}"/>
    <cellStyle name="Comma 3 4 3 2 3 6 2 4" xfId="23580" xr:uid="{B1DFEA7D-97D6-4CEE-B489-70B7E1547D62}"/>
    <cellStyle name="Comma 3 4 3 2 3 6 3" xfId="4145" xr:uid="{26862950-D593-46EB-9864-5E6A3E605D10}"/>
    <cellStyle name="Comma 3 4 3 2 3 6 3 2" xfId="50361" xr:uid="{0EB829BF-B624-4355-9547-032DBC318DDD}"/>
    <cellStyle name="Comma 3 4 3 2 3 6 3 3" xfId="36971" xr:uid="{0149F986-92D3-4250-9B1A-A0C17241017F}"/>
    <cellStyle name="Comma 3 4 3 2 3 6 3 4" xfId="26206" xr:uid="{9C91990E-D7C9-4FD9-8DD7-0459B98981EF}"/>
    <cellStyle name="Comma 3 4 3 2 3 6 4" xfId="9396" xr:uid="{28B214FD-ED54-41CA-AE0F-40F79368F185}"/>
    <cellStyle name="Comma 3 4 3 2 3 6 4 2" xfId="52987" xr:uid="{E87C316C-D905-4594-8986-20AFECE0DBC6}"/>
    <cellStyle name="Comma 3 4 3 2 3 6 4 3" xfId="39597" xr:uid="{A2827E9F-895B-403B-9DA4-F35423265934}"/>
    <cellStyle name="Comma 3 4 3 2 3 6 5" xfId="12022" xr:uid="{4E18C64D-D5C7-406F-AFF6-97D4AEE2961C}"/>
    <cellStyle name="Comma 3 4 3 2 3 6 5 2" xfId="55612" xr:uid="{8DE7E896-BB22-41AD-B820-6E0F0D85C327}"/>
    <cellStyle name="Comma 3 4 3 2 3 6 5 3" xfId="42222" xr:uid="{B615245B-CBC9-4834-BD9B-43C538EE3961}"/>
    <cellStyle name="Comma 3 4 3 2 3 6 6" xfId="15175" xr:uid="{C4102C1B-B47D-450F-82E9-D1777EDE4BEB}"/>
    <cellStyle name="Comma 3 4 3 2 3 6 6 2" xfId="44848" xr:uid="{F299F9FB-9A3C-4738-A49E-F4107AECCA40}"/>
    <cellStyle name="Comma 3 4 3 2 3 6 7" xfId="58238" xr:uid="{E61845CA-B842-4E19-B0D5-4973C4994252}"/>
    <cellStyle name="Comma 3 4 3 2 3 6 8" xfId="60865" xr:uid="{7AFD987E-5023-43AA-9422-EE420982702E}"/>
    <cellStyle name="Comma 3 4 3 2 3 6 9" xfId="31458" xr:uid="{97DC93E8-0ECB-4597-A8FA-EED1CFB8B0D8}"/>
    <cellStyle name="Comma 3 4 3 2 3 7" xfId="2561" xr:uid="{68CF7E9A-6152-487B-B39F-30929AC75687}"/>
    <cellStyle name="Comma 3 4 3 2 3 7 10" xfId="21996" xr:uid="{2B5028A9-F747-4FBC-B420-AB5ECA7FC1A5}"/>
    <cellStyle name="Comma 3 4 3 2 3 7 2" xfId="7812" xr:uid="{A5E4CE28-EA68-445B-8157-86BCD4DD8D85}"/>
    <cellStyle name="Comma 3 4 3 2 3 7 2 2" xfId="19370" xr:uid="{76E6CEDB-1511-46DE-A73C-F96FE441C176}"/>
    <cellStyle name="Comma 3 4 3 2 3 7 2 2 2" xfId="48777" xr:uid="{733C0DD9-DA09-4E92-991A-70204E9B250F}"/>
    <cellStyle name="Comma 3 4 3 2 3 7 2 2 3" xfId="29874" xr:uid="{119135DF-5D2C-4804-AF44-20138947B9E4}"/>
    <cellStyle name="Comma 3 4 3 2 3 7 2 3" xfId="35387" xr:uid="{747AFE41-FD68-4B2C-859A-2EFE4026CC63}"/>
    <cellStyle name="Comma 3 4 3 2 3 7 2 4" xfId="24622" xr:uid="{10364A2F-4BC9-46D3-A699-22F7249C2A47}"/>
    <cellStyle name="Comma 3 4 3 2 3 7 3" xfId="5187" xr:uid="{B344FDCA-9527-47C2-B5BD-4454D0C5444E}"/>
    <cellStyle name="Comma 3 4 3 2 3 7 3 2" xfId="51403" xr:uid="{76D30228-434C-4DB2-8CDE-8625D45FC501}"/>
    <cellStyle name="Comma 3 4 3 2 3 7 3 3" xfId="38013" xr:uid="{A9C4549F-D189-4B49-8DB4-D0634DCD0416}"/>
    <cellStyle name="Comma 3 4 3 2 3 7 3 4" xfId="27248" xr:uid="{B8277FFD-3986-468C-A459-EAD405207DDA}"/>
    <cellStyle name="Comma 3 4 3 2 3 7 4" xfId="10438" xr:uid="{C72D4EF8-B31F-43A4-B778-A97B36776013}"/>
    <cellStyle name="Comma 3 4 3 2 3 7 4 2" xfId="54029" xr:uid="{BCDBD5F9-CA71-4108-A9CD-163EAA3448AE}"/>
    <cellStyle name="Comma 3 4 3 2 3 7 4 3" xfId="40639" xr:uid="{606F85F5-F1DB-411E-B521-36848813688F}"/>
    <cellStyle name="Comma 3 4 3 2 3 7 5" xfId="13064" xr:uid="{636CF178-DF66-4EDC-8204-D59231AAFAB9}"/>
    <cellStyle name="Comma 3 4 3 2 3 7 5 2" xfId="56654" xr:uid="{049F7D3D-EBDF-455C-B1AA-5C86F5CA8E0B}"/>
    <cellStyle name="Comma 3 4 3 2 3 7 5 3" xfId="43264" xr:uid="{75CDC551-4690-4940-882C-51E89EDE504D}"/>
    <cellStyle name="Comma 3 4 3 2 3 7 6" xfId="16217" xr:uid="{F1AA8A25-DF2C-4351-B8A3-4172EC92B1EC}"/>
    <cellStyle name="Comma 3 4 3 2 3 7 6 2" xfId="45890" xr:uid="{A4FF57DD-FB01-4B96-8D11-261AEDCFC9A3}"/>
    <cellStyle name="Comma 3 4 3 2 3 7 7" xfId="59280" xr:uid="{6D2C7D5C-8B68-492E-AB49-C6A2FB77A05E}"/>
    <cellStyle name="Comma 3 4 3 2 3 7 8" xfId="61907" xr:uid="{95DAB90A-4C7E-4860-8C95-F85E412E1116}"/>
    <cellStyle name="Comma 3 4 3 2 3 7 9" xfId="32500" xr:uid="{A4BCA983-0228-454A-AED1-E35857AFB6E5}"/>
    <cellStyle name="Comma 3 4 3 2 3 8" xfId="5448" xr:uid="{BF78E2E2-3D53-4564-B282-2C5DAD0FED08}"/>
    <cellStyle name="Comma 3 4 3 2 3 8 2" xfId="17006" xr:uid="{2BD8D4CF-DC74-4B92-9B03-204C14A35D0D}"/>
    <cellStyle name="Comma 3 4 3 2 3 8 2 2" xfId="46152" xr:uid="{80CAE65D-45D6-4582-8D5F-4A184F31CE8F}"/>
    <cellStyle name="Comma 3 4 3 2 3 8 2 3" xfId="27510" xr:uid="{7655996A-32A0-4054-8F04-5CA79D32A69E}"/>
    <cellStyle name="Comma 3 4 3 2 3 8 3" xfId="13853" xr:uid="{C5D316A6-F765-4ED3-A616-C0BC365D06CF}"/>
    <cellStyle name="Comma 3 4 3 2 3 8 3 2" xfId="32762" xr:uid="{BC8C54D1-4095-4708-92A6-06FA8166D7EA}"/>
    <cellStyle name="Comma 3 4 3 2 3 8 4" xfId="22258" xr:uid="{4AD7C7F1-1F65-44AE-A620-8ED354AC9F73}"/>
    <cellStyle name="Comma 3 4 3 2 3 9" xfId="2823" xr:uid="{128F64A2-7837-439B-9F89-A7EEA4EA656D}"/>
    <cellStyle name="Comma 3 4 3 2 3 9 2" xfId="16478" xr:uid="{64130107-EA8D-4F1D-81AF-AD701B570FDD}"/>
    <cellStyle name="Comma 3 4 3 2 3 9 2 2" xfId="46413" xr:uid="{FE73D752-77C5-49BC-B55E-412D809F84DE}"/>
    <cellStyle name="Comma 3 4 3 2 3 9 3" xfId="33023" xr:uid="{D7D9A367-3BB4-4EC4-9EA9-2F23CD3A0179}"/>
    <cellStyle name="Comma 3 4 3 2 3 9 4" xfId="24884" xr:uid="{9C160B79-0D5A-4AFB-9208-835FB865080F}"/>
    <cellStyle name="Comma 3 4 3 2 4" xfId="317" xr:uid="{00000000-0005-0000-0000-000062020000}"/>
    <cellStyle name="Comma 3 4 3 2 4 10" xfId="30258" xr:uid="{D084D658-C6F1-4684-B882-AB4F721C580F}"/>
    <cellStyle name="Comma 3 4 3 2 4 11" xfId="19754" xr:uid="{65B83A17-6059-4905-A059-0F4120305D71}"/>
    <cellStyle name="Comma 3 4 3 2 4 2" xfId="1640" xr:uid="{8691F13D-10C8-49D3-8940-E305080438C9}"/>
    <cellStyle name="Comma 3 4 3 2 4 2 10" xfId="21076" xr:uid="{8450829C-7585-4575-97AC-343703F3FD4B}"/>
    <cellStyle name="Comma 3 4 3 2 4 2 2" xfId="6892" xr:uid="{8DF6BA9D-37B9-4854-AFDE-F76FED765032}"/>
    <cellStyle name="Comma 3 4 3 2 4 2 2 2" xfId="18450" xr:uid="{F1B45550-94B9-4DC8-9405-DFC227052442}"/>
    <cellStyle name="Comma 3 4 3 2 4 2 2 2 2" xfId="47857" xr:uid="{C099BC94-04CC-437D-90B5-2B810F112509}"/>
    <cellStyle name="Comma 3 4 3 2 4 2 2 2 3" xfId="28954" xr:uid="{4E274472-D55F-48E1-91B6-52846D26854E}"/>
    <cellStyle name="Comma 3 4 3 2 4 2 2 3" xfId="34467" xr:uid="{57B065F0-BD10-47CF-8F9C-CE267DC5E231}"/>
    <cellStyle name="Comma 3 4 3 2 4 2 2 4" xfId="23702" xr:uid="{F12AE508-30DF-4D92-B838-8D5957F6F833}"/>
    <cellStyle name="Comma 3 4 3 2 4 2 3" xfId="4267" xr:uid="{78B9CBC4-D024-4CD5-B568-4FC4E6438DF1}"/>
    <cellStyle name="Comma 3 4 3 2 4 2 3 2" xfId="50483" xr:uid="{B9322FA5-2988-4FFB-9CE1-72D409ABF6D1}"/>
    <cellStyle name="Comma 3 4 3 2 4 2 3 3" xfId="37093" xr:uid="{41E4C8F7-4EFC-45E1-A951-B2BA75262883}"/>
    <cellStyle name="Comma 3 4 3 2 4 2 3 4" xfId="26328" xr:uid="{138E8DDC-EC24-480F-A389-3B7CE0F4DFDD}"/>
    <cellStyle name="Comma 3 4 3 2 4 2 4" xfId="9518" xr:uid="{07A06DF5-86EC-4166-9C98-96BD04A84FB5}"/>
    <cellStyle name="Comma 3 4 3 2 4 2 4 2" xfId="53109" xr:uid="{3218E183-C9AA-45FC-B6BF-6445C260765A}"/>
    <cellStyle name="Comma 3 4 3 2 4 2 4 3" xfId="39719" xr:uid="{4FF0E571-A3EA-43E5-9BC1-4B60F3A82453}"/>
    <cellStyle name="Comma 3 4 3 2 4 2 5" xfId="12144" xr:uid="{B24BCB45-7B35-473D-A611-B6652ECBC6AB}"/>
    <cellStyle name="Comma 3 4 3 2 4 2 5 2" xfId="55734" xr:uid="{A5344C67-DA53-4C25-84A4-9DFA2C0CF985}"/>
    <cellStyle name="Comma 3 4 3 2 4 2 5 3" xfId="42344" xr:uid="{39FA2156-AEB2-4D4C-A213-05A43D9995C1}"/>
    <cellStyle name="Comma 3 4 3 2 4 2 6" xfId="15297" xr:uid="{84F8D3CA-4AF1-467E-882B-230C3C198F00}"/>
    <cellStyle name="Comma 3 4 3 2 4 2 6 2" xfId="44970" xr:uid="{CE3AE5DA-02A0-41AD-B665-3C6FCF47838D}"/>
    <cellStyle name="Comma 3 4 3 2 4 2 7" xfId="58360" xr:uid="{16F742B9-3B26-4EB2-B66C-2FC95E695384}"/>
    <cellStyle name="Comma 3 4 3 2 4 2 8" xfId="60987" xr:uid="{91F66DDC-C87E-4A43-8AAC-0030B8965B33}"/>
    <cellStyle name="Comma 3 4 3 2 4 2 9" xfId="31580" xr:uid="{64A0ABC7-210C-477B-BFC5-B46BE7FEEA9D}"/>
    <cellStyle name="Comma 3 4 3 2 4 3" xfId="5570" xr:uid="{567B8975-5DD7-43D1-96D8-30545C3960AE}"/>
    <cellStyle name="Comma 3 4 3 2 4 3 2" xfId="17128" xr:uid="{D96CA861-19C6-4A21-B6C4-42BC9006200D}"/>
    <cellStyle name="Comma 3 4 3 2 4 3 2 2" xfId="46535" xr:uid="{6443524D-0A6F-49E9-90E1-F6C0B6667AEA}"/>
    <cellStyle name="Comma 3 4 3 2 4 3 2 3" xfId="27632" xr:uid="{2E47578C-BAD1-4D71-8D6B-32E0BD023C6B}"/>
    <cellStyle name="Comma 3 4 3 2 4 3 3" xfId="13975" xr:uid="{7635269E-57EE-4B07-B097-5850CEBD2769}"/>
    <cellStyle name="Comma 3 4 3 2 4 3 3 2" xfId="33145" xr:uid="{72900D79-2FAB-441C-BA65-B42F44CF3340}"/>
    <cellStyle name="Comma 3 4 3 2 4 3 4" xfId="22380" xr:uid="{80095DC6-4932-4F9A-B3A8-52714E15F227}"/>
    <cellStyle name="Comma 3 4 3 2 4 4" xfId="2945" xr:uid="{24A0032E-FCCF-4F88-9C61-B96878E5202B}"/>
    <cellStyle name="Comma 3 4 3 2 4 4 2" xfId="16600" xr:uid="{FAE75A87-18DD-4831-91DD-86E80DA5120B}"/>
    <cellStyle name="Comma 3 4 3 2 4 4 2 2" xfId="49161" xr:uid="{AD21E350-6A7C-446C-99F1-4349B9480F07}"/>
    <cellStyle name="Comma 3 4 3 2 4 4 3" xfId="35771" xr:uid="{09DDA93A-80F8-429F-ADF1-2A115D95CCC8}"/>
    <cellStyle name="Comma 3 4 3 2 4 4 4" xfId="25006" xr:uid="{43079899-89E2-420F-96A5-3B71BE66F2E3}"/>
    <cellStyle name="Comma 3 4 3 2 4 5" xfId="8196" xr:uid="{067C90BC-D04A-4F49-97CD-1012EC54C28C}"/>
    <cellStyle name="Comma 3 4 3 2 4 5 2" xfId="51787" xr:uid="{DE2EEB3D-ED76-4559-8AE1-D3A6C7B51B15}"/>
    <cellStyle name="Comma 3 4 3 2 4 5 3" xfId="38397" xr:uid="{B9D1756D-28EB-44E7-BB33-B70F5075D907}"/>
    <cellStyle name="Comma 3 4 3 2 4 6" xfId="10822" xr:uid="{EB0E5CD8-10BE-4D04-8E13-B5E9E52F5BB5}"/>
    <cellStyle name="Comma 3 4 3 2 4 6 2" xfId="54412" xr:uid="{827964C2-45F6-4623-81DB-ED8D0620BEA7}"/>
    <cellStyle name="Comma 3 4 3 2 4 6 3" xfId="41022" xr:uid="{92C0861D-0BBB-4AC2-A5E0-BE2E3A6D5FCE}"/>
    <cellStyle name="Comma 3 4 3 2 4 7" xfId="13447" xr:uid="{74D6475B-36D1-4815-B300-4FC7CF4B011D}"/>
    <cellStyle name="Comma 3 4 3 2 4 7 2" xfId="43648" xr:uid="{1E227EC0-AFB0-4704-A484-E313C30A95BE}"/>
    <cellStyle name="Comma 3 4 3 2 4 8" xfId="57038" xr:uid="{8F8201E3-5CA8-49D8-BB64-0B91E04ABB22}"/>
    <cellStyle name="Comma 3 4 3 2 4 9" xfId="59665" xr:uid="{89BC839E-C78B-42C4-BAAB-977A3DBAAC0D}"/>
    <cellStyle name="Comma 3 4 3 2 5" xfId="577" xr:uid="{00000000-0005-0000-0000-000063020000}"/>
    <cellStyle name="Comma 3 4 3 2 5 10" xfId="30518" xr:uid="{FCF31D79-573E-4F78-B328-FF52B32104D9}"/>
    <cellStyle name="Comma 3 4 3 2 5 11" xfId="20014" xr:uid="{0A065C02-48A0-4B2C-96AE-77508787953A}"/>
    <cellStyle name="Comma 3 4 3 2 5 2" xfId="1900" xr:uid="{2D41BC7A-7F64-43B3-A502-DCBFDD3A4F2A}"/>
    <cellStyle name="Comma 3 4 3 2 5 2 10" xfId="21336" xr:uid="{96228B57-6893-46A2-918E-2BF6B00AE3B0}"/>
    <cellStyle name="Comma 3 4 3 2 5 2 2" xfId="7152" xr:uid="{D7C0EB0D-D7D6-4393-BC54-CD2C92D7972E}"/>
    <cellStyle name="Comma 3 4 3 2 5 2 2 2" xfId="18710" xr:uid="{3A1BDFBA-E008-4666-8C0A-31F4586C8B19}"/>
    <cellStyle name="Comma 3 4 3 2 5 2 2 2 2" xfId="48117" xr:uid="{481BCA52-055B-46C1-9604-3A9AFE5130A0}"/>
    <cellStyle name="Comma 3 4 3 2 5 2 2 2 3" xfId="29214" xr:uid="{FB91FDD7-E52E-4D11-86D3-45CED0C61932}"/>
    <cellStyle name="Comma 3 4 3 2 5 2 2 3" xfId="34727" xr:uid="{4233271E-6BED-4EBD-94CC-2FBFC9B55B7E}"/>
    <cellStyle name="Comma 3 4 3 2 5 2 2 4" xfId="23962" xr:uid="{D7240D31-B1AC-4ADA-AF06-96BC838B5619}"/>
    <cellStyle name="Comma 3 4 3 2 5 2 3" xfId="4527" xr:uid="{B2BB89F8-DB7B-4A97-8A3B-B1A9EE879D0D}"/>
    <cellStyle name="Comma 3 4 3 2 5 2 3 2" xfId="50743" xr:uid="{0513EBE3-E9C9-40A2-9125-402844C08BFB}"/>
    <cellStyle name="Comma 3 4 3 2 5 2 3 3" xfId="37353" xr:uid="{EDDAB747-AB5F-4413-84AF-C7F4A6282AA7}"/>
    <cellStyle name="Comma 3 4 3 2 5 2 3 4" xfId="26588" xr:uid="{FF4C22D3-3886-4FD3-9B3E-66718A512B07}"/>
    <cellStyle name="Comma 3 4 3 2 5 2 4" xfId="9778" xr:uid="{5D00C48D-F734-4B7F-8F30-54AB35260CDC}"/>
    <cellStyle name="Comma 3 4 3 2 5 2 4 2" xfId="53369" xr:uid="{DD75D34A-775C-4D02-AF5B-9D3360505AE0}"/>
    <cellStyle name="Comma 3 4 3 2 5 2 4 3" xfId="39979" xr:uid="{87711F54-FDDE-4731-85BC-88CDEBCFA4B0}"/>
    <cellStyle name="Comma 3 4 3 2 5 2 5" xfId="12404" xr:uid="{F7E21FE0-417A-4CA4-A77E-7A8964BF9CEB}"/>
    <cellStyle name="Comma 3 4 3 2 5 2 5 2" xfId="55994" xr:uid="{2F5128B2-F086-4CDD-8A5F-B294EC874DB1}"/>
    <cellStyle name="Comma 3 4 3 2 5 2 5 3" xfId="42604" xr:uid="{EBCADC27-D02B-4044-9FD8-4A415711A008}"/>
    <cellStyle name="Comma 3 4 3 2 5 2 6" xfId="15557" xr:uid="{68630AFE-A92B-4260-984A-0CD1F463854B}"/>
    <cellStyle name="Comma 3 4 3 2 5 2 6 2" xfId="45230" xr:uid="{E283CF27-5654-492F-806D-7FC45DC8289C}"/>
    <cellStyle name="Comma 3 4 3 2 5 2 7" xfId="58620" xr:uid="{2F58F328-4E11-4076-8441-5F043E51EC99}"/>
    <cellStyle name="Comma 3 4 3 2 5 2 8" xfId="61247" xr:uid="{AB5E6A0C-B313-44C2-B289-8554BAA7764A}"/>
    <cellStyle name="Comma 3 4 3 2 5 2 9" xfId="31840" xr:uid="{1BEA010D-2D37-4350-BCF6-B06E864E0027}"/>
    <cellStyle name="Comma 3 4 3 2 5 3" xfId="5830" xr:uid="{EA4C844C-FAB9-42B5-867F-F23455EBE157}"/>
    <cellStyle name="Comma 3 4 3 2 5 3 2" xfId="17388" xr:uid="{9801C18F-6434-405E-BFA3-B149459FFBF2}"/>
    <cellStyle name="Comma 3 4 3 2 5 3 2 2" xfId="46795" xr:uid="{88BB3824-73D5-4A13-A5AD-45AE52C5E0DF}"/>
    <cellStyle name="Comma 3 4 3 2 5 3 2 3" xfId="27892" xr:uid="{FBF971C5-78A9-4F51-B734-3D084613DE97}"/>
    <cellStyle name="Comma 3 4 3 2 5 3 3" xfId="33405" xr:uid="{AA45B484-715C-42EA-886E-88A8AE533C80}"/>
    <cellStyle name="Comma 3 4 3 2 5 3 4" xfId="22640" xr:uid="{D5F80903-E537-4FF3-ADC9-4B211373821F}"/>
    <cellStyle name="Comma 3 4 3 2 5 4" xfId="3205" xr:uid="{1490CF80-DDA0-43B3-BE33-709654AA20DA}"/>
    <cellStyle name="Comma 3 4 3 2 5 4 2" xfId="49421" xr:uid="{9857E1F6-85D9-4643-824F-E07313991246}"/>
    <cellStyle name="Comma 3 4 3 2 5 4 3" xfId="36031" xr:uid="{42196178-DAEA-4318-84A3-E3AFC5574B80}"/>
    <cellStyle name="Comma 3 4 3 2 5 4 4" xfId="25266" xr:uid="{0691F130-F10C-499C-AAAF-BE64C83CF94E}"/>
    <cellStyle name="Comma 3 4 3 2 5 5" xfId="8456" xr:uid="{D962B9F7-ECFB-408F-8D3A-90D863DC187A}"/>
    <cellStyle name="Comma 3 4 3 2 5 5 2" xfId="52047" xr:uid="{1D061DE5-6421-43B9-BB85-9147D99031DD}"/>
    <cellStyle name="Comma 3 4 3 2 5 5 3" xfId="38657" xr:uid="{8C872505-87F8-4625-88B6-8FF01A362B2D}"/>
    <cellStyle name="Comma 3 4 3 2 5 6" xfId="11082" xr:uid="{55D28667-E070-4A20-8477-CDB1145D9C3E}"/>
    <cellStyle name="Comma 3 4 3 2 5 6 2" xfId="54672" xr:uid="{D34E4749-0CE3-466D-A65C-DC0E6E1F5CBD}"/>
    <cellStyle name="Comma 3 4 3 2 5 6 3" xfId="41282" xr:uid="{1BFEA263-A096-46C9-89B2-FEB850654C33}"/>
    <cellStyle name="Comma 3 4 3 2 5 7" xfId="14235" xr:uid="{47B45E83-8E7A-4245-BEB7-D197266AA6EC}"/>
    <cellStyle name="Comma 3 4 3 2 5 7 2" xfId="43908" xr:uid="{4613F0C5-71C5-4CF6-B82F-4F52B9394C55}"/>
    <cellStyle name="Comma 3 4 3 2 5 8" xfId="57298" xr:uid="{8EF2CFCB-5624-44A3-A6B8-320DBA5F414D}"/>
    <cellStyle name="Comma 3 4 3 2 5 9" xfId="59925" xr:uid="{3F71F7C6-B200-4F9E-B8F1-99655E07E7A3}"/>
    <cellStyle name="Comma 3 4 3 2 6" xfId="837" xr:uid="{00000000-0005-0000-0000-000064020000}"/>
    <cellStyle name="Comma 3 4 3 2 6 10" xfId="30778" xr:uid="{6B6BF767-EA15-442C-8381-6C6D9282E29B}"/>
    <cellStyle name="Comma 3 4 3 2 6 11" xfId="20274" xr:uid="{62647F17-94B3-4CA6-BFBF-712CF727AD6E}"/>
    <cellStyle name="Comma 3 4 3 2 6 2" xfId="2160" xr:uid="{2910CD17-EF9E-4E43-9695-ACE572F62B8A}"/>
    <cellStyle name="Comma 3 4 3 2 6 2 10" xfId="21596" xr:uid="{C9EA3592-33C4-48B8-A4E3-6420D294CE76}"/>
    <cellStyle name="Comma 3 4 3 2 6 2 2" xfId="7412" xr:uid="{E28A9D62-BD85-420D-9BE3-AEDB5B2CAB49}"/>
    <cellStyle name="Comma 3 4 3 2 6 2 2 2" xfId="18970" xr:uid="{C63909F2-E0C1-4CA5-B740-438C3205400A}"/>
    <cellStyle name="Comma 3 4 3 2 6 2 2 2 2" xfId="48377" xr:uid="{42B6D7E0-E030-4B24-8AAE-EC0B4368AC92}"/>
    <cellStyle name="Comma 3 4 3 2 6 2 2 2 3" xfId="29474" xr:uid="{4B18211F-4435-4C07-94F6-918081680002}"/>
    <cellStyle name="Comma 3 4 3 2 6 2 2 3" xfId="34987" xr:uid="{C957FCA7-AE07-4781-A1DF-765E14315D36}"/>
    <cellStyle name="Comma 3 4 3 2 6 2 2 4" xfId="24222" xr:uid="{6145E729-27F9-4856-8FFE-567CB028BC86}"/>
    <cellStyle name="Comma 3 4 3 2 6 2 3" xfId="4787" xr:uid="{FB40CF5D-60C5-48A5-962B-DCB733E4C4DC}"/>
    <cellStyle name="Comma 3 4 3 2 6 2 3 2" xfId="51003" xr:uid="{61CD95DD-3F91-4521-9610-2E832DC6F41E}"/>
    <cellStyle name="Comma 3 4 3 2 6 2 3 3" xfId="37613" xr:uid="{C6D4DC09-C431-46EC-80A1-452C0DE88BE7}"/>
    <cellStyle name="Comma 3 4 3 2 6 2 3 4" xfId="26848" xr:uid="{3C276D2E-53CE-4291-99BB-0E40B9110D55}"/>
    <cellStyle name="Comma 3 4 3 2 6 2 4" xfId="10038" xr:uid="{3BC8D1F8-B3ED-459F-BB2E-372B5D47C39E}"/>
    <cellStyle name="Comma 3 4 3 2 6 2 4 2" xfId="53629" xr:uid="{5210F82E-09A0-4694-835E-8D86D729BCA8}"/>
    <cellStyle name="Comma 3 4 3 2 6 2 4 3" xfId="40239" xr:uid="{AC1F8D88-6E37-443B-A577-3735391A86E0}"/>
    <cellStyle name="Comma 3 4 3 2 6 2 5" xfId="12664" xr:uid="{ED39002E-FAD8-4924-8033-007CB161352F}"/>
    <cellStyle name="Comma 3 4 3 2 6 2 5 2" xfId="56254" xr:uid="{3326D0E7-B704-4D5A-9353-10B179320056}"/>
    <cellStyle name="Comma 3 4 3 2 6 2 5 3" xfId="42864" xr:uid="{F5C3E7D3-1F1E-48B8-9178-E0477B8F7840}"/>
    <cellStyle name="Comma 3 4 3 2 6 2 6" xfId="15817" xr:uid="{1ED0E92C-6AC9-44EA-A7AC-44721B1E1BC6}"/>
    <cellStyle name="Comma 3 4 3 2 6 2 6 2" xfId="45490" xr:uid="{8AC30331-0488-4093-81FA-53291242614D}"/>
    <cellStyle name="Comma 3 4 3 2 6 2 7" xfId="58880" xr:uid="{25DE4411-3E24-4E3D-9A8E-2ED0B3C5B5E1}"/>
    <cellStyle name="Comma 3 4 3 2 6 2 8" xfId="61507" xr:uid="{F4CE84F8-2870-4C44-9457-4CCD25032FE1}"/>
    <cellStyle name="Comma 3 4 3 2 6 2 9" xfId="32100" xr:uid="{86B974DD-34E5-41CD-977C-73E9E2F6A96A}"/>
    <cellStyle name="Comma 3 4 3 2 6 3" xfId="6090" xr:uid="{9C1776E3-ABE0-4EA9-8B35-8D8CE5A2DBE6}"/>
    <cellStyle name="Comma 3 4 3 2 6 3 2" xfId="17648" xr:uid="{966BE32D-FFA3-4FAD-BE04-113A87438E06}"/>
    <cellStyle name="Comma 3 4 3 2 6 3 2 2" xfId="47055" xr:uid="{0E2FB5B4-64DE-4F09-866B-B6E33A2CEE08}"/>
    <cellStyle name="Comma 3 4 3 2 6 3 2 3" xfId="28152" xr:uid="{278377FF-24F7-4BBE-A480-CA7841395D36}"/>
    <cellStyle name="Comma 3 4 3 2 6 3 3" xfId="33665" xr:uid="{63403798-2FA5-4598-8988-9D592B825629}"/>
    <cellStyle name="Comma 3 4 3 2 6 3 4" xfId="22900" xr:uid="{65947508-C3E2-4C3E-B6AA-DB7F9A7D4DF4}"/>
    <cellStyle name="Comma 3 4 3 2 6 4" xfId="3465" xr:uid="{418DF27F-FE40-4DB2-8C8B-60C83BB81FA7}"/>
    <cellStyle name="Comma 3 4 3 2 6 4 2" xfId="49681" xr:uid="{F631D09C-E6E2-4E54-B1D0-D9C2A30F03EB}"/>
    <cellStyle name="Comma 3 4 3 2 6 4 3" xfId="36291" xr:uid="{5E284A49-444B-46AA-8CC8-D216D8107921}"/>
    <cellStyle name="Comma 3 4 3 2 6 4 4" xfId="25526" xr:uid="{9E6AA67C-AAA2-407D-B105-F17C79D10610}"/>
    <cellStyle name="Comma 3 4 3 2 6 5" xfId="8716" xr:uid="{EE87B086-3175-42A5-B16F-F1EBB4323196}"/>
    <cellStyle name="Comma 3 4 3 2 6 5 2" xfId="52307" xr:uid="{571B483F-DC76-4AF1-AA1E-7FF5B7E86258}"/>
    <cellStyle name="Comma 3 4 3 2 6 5 3" xfId="38917" xr:uid="{BB9C09E5-6834-4AC2-8C6E-390BC9AAAF4A}"/>
    <cellStyle name="Comma 3 4 3 2 6 6" xfId="11342" xr:uid="{B7DE7738-E298-4D5A-898F-C54453AAF478}"/>
    <cellStyle name="Comma 3 4 3 2 6 6 2" xfId="54932" xr:uid="{73C056B4-7A45-4567-9BF0-55292120A298}"/>
    <cellStyle name="Comma 3 4 3 2 6 6 3" xfId="41542" xr:uid="{26B61D6B-706F-49E6-8690-1FDE4918B723}"/>
    <cellStyle name="Comma 3 4 3 2 6 7" xfId="14495" xr:uid="{7D23BDDF-E425-43EE-8B88-560FDE3C736F}"/>
    <cellStyle name="Comma 3 4 3 2 6 7 2" xfId="44168" xr:uid="{196114F3-9AF9-460E-AE8B-3E11E2E4D5C8}"/>
    <cellStyle name="Comma 3 4 3 2 6 8" xfId="57558" xr:uid="{D6CC5A65-7D7E-4263-8A32-376AE2CCE0A5}"/>
    <cellStyle name="Comma 3 4 3 2 6 9" xfId="60185" xr:uid="{84249106-63D5-4A99-9279-537F367FA2A1}"/>
    <cellStyle name="Comma 3 4 3 2 7" xfId="1117" xr:uid="{609703B6-39BB-4574-A016-08AEEAF2B29F}"/>
    <cellStyle name="Comma 3 4 3 2 7 10" xfId="20554" xr:uid="{B52B1FE1-AA86-4995-BAF8-8D3E591AA52B}"/>
    <cellStyle name="Comma 3 4 3 2 7 2" xfId="6370" xr:uid="{F2BA32BF-79E9-4580-A0E1-2DF92D9F69A2}"/>
    <cellStyle name="Comma 3 4 3 2 7 2 2" xfId="17928" xr:uid="{0E3C2228-5AFE-4653-B8B0-7C5360FD4C20}"/>
    <cellStyle name="Comma 3 4 3 2 7 2 2 2" xfId="47335" xr:uid="{C3325273-AAD5-42F8-9D4C-ED5F39453F21}"/>
    <cellStyle name="Comma 3 4 3 2 7 2 2 3" xfId="28432" xr:uid="{545F72BB-40FB-4073-96C0-9C59EC164282}"/>
    <cellStyle name="Comma 3 4 3 2 7 2 3" xfId="33945" xr:uid="{F2583A4E-508A-46D4-BBD7-5AA817D2D7D8}"/>
    <cellStyle name="Comma 3 4 3 2 7 2 4" xfId="23180" xr:uid="{DA5ED7B1-6EE4-421E-9C95-8A260092A724}"/>
    <cellStyle name="Comma 3 4 3 2 7 3" xfId="3745" xr:uid="{98089308-DA4F-454D-BD66-F41DEE24A7BC}"/>
    <cellStyle name="Comma 3 4 3 2 7 3 2" xfId="49961" xr:uid="{D3CFF073-6C3B-47A3-95AC-5A4C6F3DE903}"/>
    <cellStyle name="Comma 3 4 3 2 7 3 3" xfId="36571" xr:uid="{1D50161C-2D67-4C1B-9A9D-8391E2A9D48B}"/>
    <cellStyle name="Comma 3 4 3 2 7 3 4" xfId="25806" xr:uid="{CE6CE31A-4B07-4E58-BA47-B4BA74E67604}"/>
    <cellStyle name="Comma 3 4 3 2 7 4" xfId="8996" xr:uid="{A962A74E-9394-4642-BEDC-BBFB5F2769AC}"/>
    <cellStyle name="Comma 3 4 3 2 7 4 2" xfId="52587" xr:uid="{B751E4ED-DC1E-443F-B24F-A00208E5CCF0}"/>
    <cellStyle name="Comma 3 4 3 2 7 4 3" xfId="39197" xr:uid="{0210F31D-F6D7-4B2A-9D55-DA887924797B}"/>
    <cellStyle name="Comma 3 4 3 2 7 5" xfId="11622" xr:uid="{4873B7C4-2B61-4547-853F-8C7FA1605292}"/>
    <cellStyle name="Comma 3 4 3 2 7 5 2" xfId="55212" xr:uid="{57FCBA8F-7A52-43A4-9D9B-EA17D0951AFB}"/>
    <cellStyle name="Comma 3 4 3 2 7 5 3" xfId="41822" xr:uid="{6E5ADB52-2355-4CCB-BA74-0634A4AF7621}"/>
    <cellStyle name="Comma 3 4 3 2 7 6" xfId="14775" xr:uid="{DF04E0EA-862C-4C0C-B262-19139AC33C10}"/>
    <cellStyle name="Comma 3 4 3 2 7 6 2" xfId="44448" xr:uid="{D962AC2A-809A-4603-8BCC-020E31DCBD7C}"/>
    <cellStyle name="Comma 3 4 3 2 7 7" xfId="57838" xr:uid="{6896D40F-9F7B-45CC-95F2-10C3DBD41669}"/>
    <cellStyle name="Comma 3 4 3 2 7 8" xfId="60465" xr:uid="{0977C2A1-7681-4C4A-8BB0-A147EB8C6342}"/>
    <cellStyle name="Comma 3 4 3 2 7 9" xfId="31058" xr:uid="{F25DB626-4E2A-48C7-BAAD-46B3321DBEFE}"/>
    <cellStyle name="Comma 3 4 3 2 8" xfId="1380" xr:uid="{82DAFC82-2B93-431F-A8CF-6C0D8300E855}"/>
    <cellStyle name="Comma 3 4 3 2 8 10" xfId="20816" xr:uid="{291096E5-5A95-4679-8CC9-FC304D03E378}"/>
    <cellStyle name="Comma 3 4 3 2 8 2" xfId="6632" xr:uid="{41CCCA81-981E-435F-B953-9DE841FC6662}"/>
    <cellStyle name="Comma 3 4 3 2 8 2 2" xfId="18190" xr:uid="{11225C66-CBA1-4287-BAC5-B3BBFF9B3229}"/>
    <cellStyle name="Comma 3 4 3 2 8 2 2 2" xfId="47597" xr:uid="{F52AAA8C-7852-4754-B4E1-2628FED6BC96}"/>
    <cellStyle name="Comma 3 4 3 2 8 2 2 3" xfId="28694" xr:uid="{6D888B4D-01F0-43D3-B6C2-CDB26C62D360}"/>
    <cellStyle name="Comma 3 4 3 2 8 2 3" xfId="34207" xr:uid="{19BE5629-4D00-4442-BD37-DE924AC6D303}"/>
    <cellStyle name="Comma 3 4 3 2 8 2 4" xfId="23442" xr:uid="{CFAE6C46-D929-4C62-967A-F23E13B7E27D}"/>
    <cellStyle name="Comma 3 4 3 2 8 3" xfId="4007" xr:uid="{B6916106-8835-4D35-B408-9038441CA63C}"/>
    <cellStyle name="Comma 3 4 3 2 8 3 2" xfId="50223" xr:uid="{5525A3AE-872C-4249-B4F7-948439EB1B91}"/>
    <cellStyle name="Comma 3 4 3 2 8 3 3" xfId="36833" xr:uid="{EC0474BB-5EB8-469C-A5F5-F6AEF91B1139}"/>
    <cellStyle name="Comma 3 4 3 2 8 3 4" xfId="26068" xr:uid="{ECC44FC0-14F8-45A0-8B71-AA7DC1442923}"/>
    <cellStyle name="Comma 3 4 3 2 8 4" xfId="9258" xr:uid="{CDF2AD38-F193-4276-BE98-CFDA235B9328}"/>
    <cellStyle name="Comma 3 4 3 2 8 4 2" xfId="52849" xr:uid="{EF112E70-E827-49C3-B4FF-23C3FE420D31}"/>
    <cellStyle name="Comma 3 4 3 2 8 4 3" xfId="39459" xr:uid="{CF83A9D0-12F3-4212-AF46-B324064FA59D}"/>
    <cellStyle name="Comma 3 4 3 2 8 5" xfId="11884" xr:uid="{74CA4DF8-51D0-43C7-AB4F-0D45E2DCE14C}"/>
    <cellStyle name="Comma 3 4 3 2 8 5 2" xfId="55474" xr:uid="{F909DCB6-89E4-4C23-BA92-B407D77520BD}"/>
    <cellStyle name="Comma 3 4 3 2 8 5 3" xfId="42084" xr:uid="{63935396-C243-4EC5-8A21-A0C7E1F32DD5}"/>
    <cellStyle name="Comma 3 4 3 2 8 6" xfId="15037" xr:uid="{80F1BB57-DB35-4C38-A4A3-057EC995ADEC}"/>
    <cellStyle name="Comma 3 4 3 2 8 6 2" xfId="44710" xr:uid="{9413BEEC-9F6A-4038-B76B-B9F0F9A7BDF9}"/>
    <cellStyle name="Comma 3 4 3 2 8 7" xfId="58100" xr:uid="{F8695A1E-54C7-43AC-96A8-249F91FD3E26}"/>
    <cellStyle name="Comma 3 4 3 2 8 8" xfId="60727" xr:uid="{29C55B93-333C-46D5-8DE2-3FB93E1EA4C2}"/>
    <cellStyle name="Comma 3 4 3 2 8 9" xfId="31320" xr:uid="{2C275625-0FB5-44F3-84CB-3D6309196B99}"/>
    <cellStyle name="Comma 3 4 3 2 9" xfId="2423" xr:uid="{56A14674-42DC-4F0D-8E75-CF329FB77433}"/>
    <cellStyle name="Comma 3 4 3 2 9 10" xfId="21858" xr:uid="{96F3D016-0067-416B-BC87-1DBAA6CE2A20}"/>
    <cellStyle name="Comma 3 4 3 2 9 2" xfId="7674" xr:uid="{53AED2FC-48EA-4AD0-8E83-BBAE573F870C}"/>
    <cellStyle name="Comma 3 4 3 2 9 2 2" xfId="19232" xr:uid="{DB7087E9-9129-4697-AEE3-3B61BA5AD299}"/>
    <cellStyle name="Comma 3 4 3 2 9 2 2 2" xfId="48639" xr:uid="{00EDFDF2-7B1E-4C18-8FF0-F220FBC954FC}"/>
    <cellStyle name="Comma 3 4 3 2 9 2 2 3" xfId="29736" xr:uid="{624C13E1-6FA3-453A-BD87-FC8B7EC61D22}"/>
    <cellStyle name="Comma 3 4 3 2 9 2 3" xfId="35249" xr:uid="{B931F434-A74C-4B19-A974-AF5FE7A11746}"/>
    <cellStyle name="Comma 3 4 3 2 9 2 4" xfId="24484" xr:uid="{CAEBE546-3E4A-48B3-954A-9C36FD0A3975}"/>
    <cellStyle name="Comma 3 4 3 2 9 3" xfId="5049" xr:uid="{7111AA5B-4DF8-492A-9566-9972C27AA802}"/>
    <cellStyle name="Comma 3 4 3 2 9 3 2" xfId="51265" xr:uid="{2FD1E257-A9D6-4373-86B5-4839218CE04D}"/>
    <cellStyle name="Comma 3 4 3 2 9 3 3" xfId="37875" xr:uid="{96A0225C-3BF0-4AFC-850A-35A5772D2AC5}"/>
    <cellStyle name="Comma 3 4 3 2 9 3 4" xfId="27110" xr:uid="{BBD807F5-2970-4AF2-AAAC-61A8F2CEC744}"/>
    <cellStyle name="Comma 3 4 3 2 9 4" xfId="10300" xr:uid="{A7C12B52-BFE5-4001-9859-88EC449879CE}"/>
    <cellStyle name="Comma 3 4 3 2 9 4 2" xfId="53891" xr:uid="{9F223BA4-85FD-4B56-99B8-EF7916FAF3F9}"/>
    <cellStyle name="Comma 3 4 3 2 9 4 3" xfId="40501" xr:uid="{BE0B3E54-ED13-44D5-AF0F-75D3563BF52C}"/>
    <cellStyle name="Comma 3 4 3 2 9 5" xfId="12926" xr:uid="{9B5349CB-BA7D-4246-A715-4A67611C7BFD}"/>
    <cellStyle name="Comma 3 4 3 2 9 5 2" xfId="56516" xr:uid="{6B68F935-7B7F-46B4-AF2F-D2C9A9027A93}"/>
    <cellStyle name="Comma 3 4 3 2 9 5 3" xfId="43126" xr:uid="{1B811032-3546-4860-BE40-7F01BDA8F5C9}"/>
    <cellStyle name="Comma 3 4 3 2 9 6" xfId="16079" xr:uid="{36F8EF1D-2E3E-4FE7-BA81-C09C2909FCBA}"/>
    <cellStyle name="Comma 3 4 3 2 9 6 2" xfId="45752" xr:uid="{653EAA9F-6E36-46FF-9C4E-6513DFD5DB6F}"/>
    <cellStyle name="Comma 3 4 3 2 9 7" xfId="59142" xr:uid="{5282262B-CDDB-409A-89A4-CFC619BAEBF1}"/>
    <cellStyle name="Comma 3 4 3 2 9 8" xfId="61769" xr:uid="{A9904684-387E-477F-A11D-B74FB1A32EC2}"/>
    <cellStyle name="Comma 3 4 3 2 9 9" xfId="32362" xr:uid="{F02F9AC7-766F-4361-A699-962C713175F2}"/>
    <cellStyle name="Comma 3 4 3 20" xfId="10545" xr:uid="{CDCF6423-EAF6-404A-B8AD-7577928AC250}"/>
    <cellStyle name="Comma 3 4 3 20 2" xfId="51510" xr:uid="{EED5A653-2F4A-46C6-B3E8-1673D03F41DF}"/>
    <cellStyle name="Comma 3 4 3 20 3" xfId="38120" xr:uid="{DFFE0072-A4B0-4BCF-AB3A-D5AA97492142}"/>
    <cellStyle name="Comma 3 4 3 21" xfId="13171" xr:uid="{DAE5224D-87C3-42B5-9976-5D8045072185}"/>
    <cellStyle name="Comma 3 4 3 21 2" xfId="54136" xr:uid="{50130AAC-A8EE-48E4-93A9-6415C9E12EB0}"/>
    <cellStyle name="Comma 3 4 3 21 3" xfId="40746" xr:uid="{115EF9B4-A3D0-499E-9E3C-129DECA31643}"/>
    <cellStyle name="Comma 3 4 3 22" xfId="43371" xr:uid="{063DACFD-BEB6-46DF-9BEB-FB2B519B9A43}"/>
    <cellStyle name="Comma 3 4 3 23" xfId="56761" xr:uid="{D308BF04-72DC-4E9E-9AC9-D8CC494FE118}"/>
    <cellStyle name="Comma 3 4 3 24" xfId="59388" xr:uid="{7A523C6C-063C-4F16-AC03-E0327940E4B3}"/>
    <cellStyle name="Comma 3 4 3 25" xfId="29982" xr:uid="{8FE79DE9-FB09-419A-B3FD-C3E50B93A018}"/>
    <cellStyle name="Comma 3 4 3 26" xfId="19478" xr:uid="{4BD22F98-3FEE-4DB1-A7ED-0712F3E4381C}"/>
    <cellStyle name="Comma 3 4 3 3" xfId="72" xr:uid="{00000000-0005-0000-0000-000065020000}"/>
    <cellStyle name="Comma 3 4 3 3 10" xfId="2701" xr:uid="{472B8FA2-1F7F-4EC5-B07A-26EE58152DB9}"/>
    <cellStyle name="Comma 3 4 3 3 10 2" xfId="16356" xr:uid="{824A1228-6C76-4753-8DA7-7D632863C5BE}"/>
    <cellStyle name="Comma 3 4 3 3 10 2 2" xfId="46291" xr:uid="{E63662BC-EF9F-489B-9175-8601216F8024}"/>
    <cellStyle name="Comma 3 4 3 3 10 3" xfId="32901" xr:uid="{4F58FA6C-B950-41F0-B0DA-A0C12F33EE99}"/>
    <cellStyle name="Comma 3 4 3 3 10 4" xfId="24762" xr:uid="{6AA1235B-381E-4964-AD67-36100401CE0E}"/>
    <cellStyle name="Comma 3 4 3 3 11" xfId="7952" xr:uid="{CE7284C9-C36F-4478-82B3-0D006DD508A7}"/>
    <cellStyle name="Comma 3 4 3 3 11 2" xfId="48917" xr:uid="{5046A6AE-3065-4BF3-8C61-FD23357C6F36}"/>
    <cellStyle name="Comma 3 4 3 3 11 3" xfId="35527" xr:uid="{C83E9038-1458-41D4-973E-F1F78AC91273}"/>
    <cellStyle name="Comma 3 4 3 3 12" xfId="10578" xr:uid="{86C2D21C-423C-4A49-8884-3BAA7E50466A}"/>
    <cellStyle name="Comma 3 4 3 3 12 2" xfId="51543" xr:uid="{55376C3E-78F0-4961-A79F-EE1EBD6E7BAA}"/>
    <cellStyle name="Comma 3 4 3 3 12 3" xfId="38153" xr:uid="{CCD9AE77-C34D-4F2A-ACBD-121FCF7420A6}"/>
    <cellStyle name="Comma 3 4 3 3 13" xfId="13203" xr:uid="{42BF88F6-A1DE-4FA7-B62F-EAFCB2B54B30}"/>
    <cellStyle name="Comma 3 4 3 3 13 2" xfId="54168" xr:uid="{79F17285-01BC-4168-9981-69D7A9505233}"/>
    <cellStyle name="Comma 3 4 3 3 13 3" xfId="40778" xr:uid="{946FD1AD-D9C3-47D1-A537-A72A35F4C037}"/>
    <cellStyle name="Comma 3 4 3 3 14" xfId="43404" xr:uid="{D0575862-29D7-4912-8E6C-4285E2B98015}"/>
    <cellStyle name="Comma 3 4 3 3 15" xfId="56794" xr:uid="{28F828B9-6F25-45C4-8EEE-CB70E26B06F5}"/>
    <cellStyle name="Comma 3 4 3 3 16" xfId="59421" xr:uid="{F3C5AE0A-17AB-4936-AC37-25E57F840627}"/>
    <cellStyle name="Comma 3 4 3 3 17" xfId="30014" xr:uid="{69AB8E53-4628-4DF4-A703-AC4DA2B938ED}"/>
    <cellStyle name="Comma 3 4 3 3 18" xfId="19510" xr:uid="{509A3AD8-0FF0-4612-A7B8-D0F562FFA5C9}"/>
    <cellStyle name="Comma 3 4 3 3 2" xfId="210" xr:uid="{00000000-0005-0000-0000-000066020000}"/>
    <cellStyle name="Comma 3 4 3 3 2 10" xfId="8090" xr:uid="{3C0D46C4-C5B2-45B4-AD16-6BA985408B1B}"/>
    <cellStyle name="Comma 3 4 3 3 2 10 2" xfId="49055" xr:uid="{4A49D407-6B8F-4363-94A6-1CFBCDAC34AF}"/>
    <cellStyle name="Comma 3 4 3 3 2 10 3" xfId="35665" xr:uid="{AE34E27E-3B2D-4435-9969-1A2D7A406CE6}"/>
    <cellStyle name="Comma 3 4 3 3 2 11" xfId="10716" xr:uid="{EB8A2AFD-37AA-4E55-99F5-223D4AAEE7BC}"/>
    <cellStyle name="Comma 3 4 3 3 2 11 2" xfId="51681" xr:uid="{C7644498-20C9-4F66-B3C4-668AC8382709}"/>
    <cellStyle name="Comma 3 4 3 3 2 11 3" xfId="38291" xr:uid="{81B00F83-5AA6-47FC-8C10-CE96B3B4A9B4}"/>
    <cellStyle name="Comma 3 4 3 3 2 12" xfId="13341" xr:uid="{CA3BB4C9-220A-4006-B7AD-D32D6A78082E}"/>
    <cellStyle name="Comma 3 4 3 3 2 12 2" xfId="54306" xr:uid="{04416E99-4C9E-4E16-AC43-99C097E03E3C}"/>
    <cellStyle name="Comma 3 4 3 3 2 12 3" xfId="40916" xr:uid="{17355AB1-DE06-44D1-8228-77CA75548502}"/>
    <cellStyle name="Comma 3 4 3 3 2 13" xfId="43542" xr:uid="{15D6EAC7-04A2-4704-8F55-A23975988AB4}"/>
    <cellStyle name="Comma 3 4 3 3 2 14" xfId="56932" xr:uid="{E2C1CB16-A244-4190-8C6E-0E8EA0B07F06}"/>
    <cellStyle name="Comma 3 4 3 3 2 15" xfId="59559" xr:uid="{6D03007C-08FB-46BA-A3CA-22E7257CC89F}"/>
    <cellStyle name="Comma 3 4 3 3 2 16" xfId="30152" xr:uid="{830A5923-3772-4F38-B7CD-743714668446}"/>
    <cellStyle name="Comma 3 4 3 3 2 17" xfId="19648" xr:uid="{326B20FC-6FBB-434F-900B-D6E0BAF7B6BC}"/>
    <cellStyle name="Comma 3 4 3 3 2 2" xfId="471" xr:uid="{00000000-0005-0000-0000-000067020000}"/>
    <cellStyle name="Comma 3 4 3 3 2 2 10" xfId="30412" xr:uid="{6697DC85-6196-41E4-AB53-F8EC3D17D714}"/>
    <cellStyle name="Comma 3 4 3 3 2 2 11" xfId="19908" xr:uid="{D772F01B-0C04-4CA5-9344-67B1E930C755}"/>
    <cellStyle name="Comma 3 4 3 3 2 2 2" xfId="1794" xr:uid="{65264966-1BA3-49C7-A26E-B4779CDD921E}"/>
    <cellStyle name="Comma 3 4 3 3 2 2 2 10" xfId="21230" xr:uid="{251217C3-FB75-4455-85FE-C3CAA5276680}"/>
    <cellStyle name="Comma 3 4 3 3 2 2 2 2" xfId="7046" xr:uid="{B21BC1D5-B515-4D5B-BD86-7E80E091CB95}"/>
    <cellStyle name="Comma 3 4 3 3 2 2 2 2 2" xfId="18604" xr:uid="{5F1EE070-1265-4BEC-AC6C-A6CEE35E21D8}"/>
    <cellStyle name="Comma 3 4 3 3 2 2 2 2 2 2" xfId="48011" xr:uid="{49231AF7-50A1-4368-968E-5254390E3E6C}"/>
    <cellStyle name="Comma 3 4 3 3 2 2 2 2 2 3" xfId="29108" xr:uid="{39D153BC-9F7A-4425-AB46-EE6CB33182B0}"/>
    <cellStyle name="Comma 3 4 3 3 2 2 2 2 3" xfId="34621" xr:uid="{09BFD446-E40C-41D1-A24D-01587B85AC0B}"/>
    <cellStyle name="Comma 3 4 3 3 2 2 2 2 4" xfId="23856" xr:uid="{5E102542-5400-4B25-A599-B5D76CDB77D8}"/>
    <cellStyle name="Comma 3 4 3 3 2 2 2 3" xfId="4421" xr:uid="{FB1A34D0-3DE4-45A9-A65B-9341D605CBD1}"/>
    <cellStyle name="Comma 3 4 3 3 2 2 2 3 2" xfId="50637" xr:uid="{4641D27B-985D-4969-A5B0-2936BCA7E456}"/>
    <cellStyle name="Comma 3 4 3 3 2 2 2 3 3" xfId="37247" xr:uid="{26EC1D61-495E-41A1-ABDE-8E188CE65352}"/>
    <cellStyle name="Comma 3 4 3 3 2 2 2 3 4" xfId="26482" xr:uid="{2FA71D6C-D16C-4C71-B8BE-8380708C78F6}"/>
    <cellStyle name="Comma 3 4 3 3 2 2 2 4" xfId="9672" xr:uid="{78C3B56B-BA13-46D1-A2B2-91045A1FA6A3}"/>
    <cellStyle name="Comma 3 4 3 3 2 2 2 4 2" xfId="53263" xr:uid="{F5576A73-D438-4B13-818A-E758B6C3CC3D}"/>
    <cellStyle name="Comma 3 4 3 3 2 2 2 4 3" xfId="39873" xr:uid="{68B18866-BDED-4822-95C1-1FE053A845E0}"/>
    <cellStyle name="Comma 3 4 3 3 2 2 2 5" xfId="12298" xr:uid="{A9C5FD77-9BCD-40AE-AD9D-582BABEE0A3F}"/>
    <cellStyle name="Comma 3 4 3 3 2 2 2 5 2" xfId="55888" xr:uid="{298A6AED-FB74-475A-A3A2-5F4F0EB82DA1}"/>
    <cellStyle name="Comma 3 4 3 3 2 2 2 5 3" xfId="42498" xr:uid="{0D4A6ADA-35B2-49CD-9DFE-57DE41A5923F}"/>
    <cellStyle name="Comma 3 4 3 3 2 2 2 6" xfId="15451" xr:uid="{8013437D-86B0-4C30-98BE-2A91ACE75495}"/>
    <cellStyle name="Comma 3 4 3 3 2 2 2 6 2" xfId="45124" xr:uid="{B9A99F3B-3059-44D0-BAE5-7F8F95441CAD}"/>
    <cellStyle name="Comma 3 4 3 3 2 2 2 7" xfId="58514" xr:uid="{7C9F66F4-0059-47C3-9D5A-E5C50477898A}"/>
    <cellStyle name="Comma 3 4 3 3 2 2 2 8" xfId="61141" xr:uid="{0C52834E-E2A6-4A6F-B058-7372559D2E59}"/>
    <cellStyle name="Comma 3 4 3 3 2 2 2 9" xfId="31734" xr:uid="{F0D0D559-9A1C-4023-89D1-2C3A68B1CFB0}"/>
    <cellStyle name="Comma 3 4 3 3 2 2 3" xfId="5724" xr:uid="{01A5F3FA-22CB-4651-80ED-009369D96AA1}"/>
    <cellStyle name="Comma 3 4 3 3 2 2 3 2" xfId="17282" xr:uid="{2DA936F8-E494-4CD2-9A5B-7EEF4458E4B2}"/>
    <cellStyle name="Comma 3 4 3 3 2 2 3 2 2" xfId="46689" xr:uid="{B9A5DD52-EF23-4BA8-836C-17E488BE8E1B}"/>
    <cellStyle name="Comma 3 4 3 3 2 2 3 2 3" xfId="27786" xr:uid="{556A4940-6767-478C-9279-E716B53F258E}"/>
    <cellStyle name="Comma 3 4 3 3 2 2 3 3" xfId="14129" xr:uid="{70276728-891E-427C-949A-28CC6E3E0CE5}"/>
    <cellStyle name="Comma 3 4 3 3 2 2 3 3 2" xfId="33299" xr:uid="{37167BE3-D3E0-4349-8DC4-9BF0EEB9588A}"/>
    <cellStyle name="Comma 3 4 3 3 2 2 3 4" xfId="22534" xr:uid="{EF1ACF4B-3A70-40B2-B873-C8601DA96B09}"/>
    <cellStyle name="Comma 3 4 3 3 2 2 4" xfId="3099" xr:uid="{7BBE341F-CB5A-42D9-9011-8D78CB1F21DA}"/>
    <cellStyle name="Comma 3 4 3 3 2 2 4 2" xfId="16754" xr:uid="{D5D6D443-51D7-4030-8CC9-C4546BBC3100}"/>
    <cellStyle name="Comma 3 4 3 3 2 2 4 2 2" xfId="49315" xr:uid="{985300AC-8D83-4967-9E7F-65FE334ACBAA}"/>
    <cellStyle name="Comma 3 4 3 3 2 2 4 3" xfId="35925" xr:uid="{198FF41C-12EF-4E43-A760-B61014C64750}"/>
    <cellStyle name="Comma 3 4 3 3 2 2 4 4" xfId="25160" xr:uid="{DD20A6E0-7BC8-4D74-97F3-CA530C393BF2}"/>
    <cellStyle name="Comma 3 4 3 3 2 2 5" xfId="8350" xr:uid="{C24EA997-8558-466D-A479-5DAEB6F3B959}"/>
    <cellStyle name="Comma 3 4 3 3 2 2 5 2" xfId="51941" xr:uid="{3E7FED56-23DE-434B-AC1D-E29C1E887202}"/>
    <cellStyle name="Comma 3 4 3 3 2 2 5 3" xfId="38551" xr:uid="{9916B1BF-AFCB-480D-8F43-384492C83D4B}"/>
    <cellStyle name="Comma 3 4 3 3 2 2 6" xfId="10976" xr:uid="{7C88F903-2DF3-4E6B-80A4-3843E7568760}"/>
    <cellStyle name="Comma 3 4 3 3 2 2 6 2" xfId="54566" xr:uid="{55DAE640-02C2-4F7A-B858-E714FD418C13}"/>
    <cellStyle name="Comma 3 4 3 3 2 2 6 3" xfId="41176" xr:uid="{224954FF-86BC-42E4-AA6E-DF5AB343D96A}"/>
    <cellStyle name="Comma 3 4 3 3 2 2 7" xfId="13601" xr:uid="{9B23461F-C3A2-4099-A76F-DF5CB4AFE3F9}"/>
    <cellStyle name="Comma 3 4 3 3 2 2 7 2" xfId="43802" xr:uid="{27401147-BC01-4240-80FA-FCB6FE7D6E7E}"/>
    <cellStyle name="Comma 3 4 3 3 2 2 8" xfId="57192" xr:uid="{58BEA567-54E1-4D0E-ABF9-4BF696FE6DDF}"/>
    <cellStyle name="Comma 3 4 3 3 2 2 9" xfId="59819" xr:uid="{AC623E57-D47A-4453-ABEB-B4B1FD820A7A}"/>
    <cellStyle name="Comma 3 4 3 3 2 3" xfId="731" xr:uid="{00000000-0005-0000-0000-000068020000}"/>
    <cellStyle name="Comma 3 4 3 3 2 3 10" xfId="30672" xr:uid="{44A83800-7439-4B62-BB72-034B68FB9D7C}"/>
    <cellStyle name="Comma 3 4 3 3 2 3 11" xfId="20168" xr:uid="{F07BF0AF-A738-4F6B-91C8-7F556AD8B8CD}"/>
    <cellStyle name="Comma 3 4 3 3 2 3 2" xfId="2054" xr:uid="{CCADD3E4-A8C8-4362-9ADF-E4100740EFE7}"/>
    <cellStyle name="Comma 3 4 3 3 2 3 2 10" xfId="21490" xr:uid="{6FD172E8-4174-41E4-A189-687D9D963097}"/>
    <cellStyle name="Comma 3 4 3 3 2 3 2 2" xfId="7306" xr:uid="{C2A85E56-312D-417A-B79E-28A8DD1FD16B}"/>
    <cellStyle name="Comma 3 4 3 3 2 3 2 2 2" xfId="18864" xr:uid="{5303D9A7-141A-4749-8BBE-68A579F4D917}"/>
    <cellStyle name="Comma 3 4 3 3 2 3 2 2 2 2" xfId="48271" xr:uid="{7B6FDB6D-12A3-4D68-A0F0-86581C2519DF}"/>
    <cellStyle name="Comma 3 4 3 3 2 3 2 2 2 3" xfId="29368" xr:uid="{307B9FA3-FFAC-48E4-8100-278DE059CB3C}"/>
    <cellStyle name="Comma 3 4 3 3 2 3 2 2 3" xfId="34881" xr:uid="{857F1392-C3FE-40BF-AD1A-432709D2FFF3}"/>
    <cellStyle name="Comma 3 4 3 3 2 3 2 2 4" xfId="24116" xr:uid="{631856E4-DE8D-4878-8446-6C74B2D50257}"/>
    <cellStyle name="Comma 3 4 3 3 2 3 2 3" xfId="4681" xr:uid="{49F5BB81-BFC7-45E0-A5A8-AF9222BABF9C}"/>
    <cellStyle name="Comma 3 4 3 3 2 3 2 3 2" xfId="50897" xr:uid="{A385FBD9-ED2A-4C9F-9075-267288DBE0FB}"/>
    <cellStyle name="Comma 3 4 3 3 2 3 2 3 3" xfId="37507" xr:uid="{03586382-0C6E-4F98-88F4-27AAE0C47611}"/>
    <cellStyle name="Comma 3 4 3 3 2 3 2 3 4" xfId="26742" xr:uid="{48FA03DB-5AC7-46C2-83F9-7012687DFD7B}"/>
    <cellStyle name="Comma 3 4 3 3 2 3 2 4" xfId="9932" xr:uid="{09DDCD4A-6CDF-4253-A5F6-DA7BACFDE8D3}"/>
    <cellStyle name="Comma 3 4 3 3 2 3 2 4 2" xfId="53523" xr:uid="{AC3CCE94-8D23-4378-B979-60A6BB6790DB}"/>
    <cellStyle name="Comma 3 4 3 3 2 3 2 4 3" xfId="40133" xr:uid="{6C1F6581-5298-4D36-BBE3-CDC536DB567B}"/>
    <cellStyle name="Comma 3 4 3 3 2 3 2 5" xfId="12558" xr:uid="{1E5BC6A8-737D-4B9A-8FDF-A2AD404E1A1B}"/>
    <cellStyle name="Comma 3 4 3 3 2 3 2 5 2" xfId="56148" xr:uid="{6259FA2D-8784-4AFC-8CA9-A9B8E14F5592}"/>
    <cellStyle name="Comma 3 4 3 3 2 3 2 5 3" xfId="42758" xr:uid="{8196F444-212B-4388-A0FE-627F4B01DE77}"/>
    <cellStyle name="Comma 3 4 3 3 2 3 2 6" xfId="15711" xr:uid="{F32558FC-7B76-4FEE-9F11-419DF51F615E}"/>
    <cellStyle name="Comma 3 4 3 3 2 3 2 6 2" xfId="45384" xr:uid="{98D974FF-F3A6-4609-882C-A1DE8C3BE699}"/>
    <cellStyle name="Comma 3 4 3 3 2 3 2 7" xfId="58774" xr:uid="{BF48EF89-D5A4-417A-AF8F-A3559A8948D3}"/>
    <cellStyle name="Comma 3 4 3 3 2 3 2 8" xfId="61401" xr:uid="{1A115231-A7E0-4057-A6DF-4428A55E71D9}"/>
    <cellStyle name="Comma 3 4 3 3 2 3 2 9" xfId="31994" xr:uid="{3756991C-5928-45EE-8778-D5AF3F29B3F4}"/>
    <cellStyle name="Comma 3 4 3 3 2 3 3" xfId="5984" xr:uid="{F8A89335-C291-47DE-AB5C-9B4456D54CD9}"/>
    <cellStyle name="Comma 3 4 3 3 2 3 3 2" xfId="17542" xr:uid="{09936950-340B-4207-8582-F4CBD98EEDE1}"/>
    <cellStyle name="Comma 3 4 3 3 2 3 3 2 2" xfId="46949" xr:uid="{B446A83C-29A4-4DBF-AB8A-48EF524DB05C}"/>
    <cellStyle name="Comma 3 4 3 3 2 3 3 2 3" xfId="28046" xr:uid="{9A5EB35C-006F-4987-8386-3674946C4368}"/>
    <cellStyle name="Comma 3 4 3 3 2 3 3 3" xfId="33559" xr:uid="{4A189EE2-CA16-4E88-9147-124513CB5D34}"/>
    <cellStyle name="Comma 3 4 3 3 2 3 3 4" xfId="22794" xr:uid="{5FA865EB-525D-4427-AF6D-CF293026754A}"/>
    <cellStyle name="Comma 3 4 3 3 2 3 4" xfId="3359" xr:uid="{80F61A74-A302-4925-827C-B0420694424D}"/>
    <cellStyle name="Comma 3 4 3 3 2 3 4 2" xfId="49575" xr:uid="{D2D9D1FF-6E39-4F1D-AF04-549D23DC1435}"/>
    <cellStyle name="Comma 3 4 3 3 2 3 4 3" xfId="36185" xr:uid="{112DB03B-61AA-4A18-A80E-CCCCD688C2CB}"/>
    <cellStyle name="Comma 3 4 3 3 2 3 4 4" xfId="25420" xr:uid="{641E2912-067A-466B-979D-BDB867859754}"/>
    <cellStyle name="Comma 3 4 3 3 2 3 5" xfId="8610" xr:uid="{C06AE248-2A07-4B4A-A552-B3EC275CDEC8}"/>
    <cellStyle name="Comma 3 4 3 3 2 3 5 2" xfId="52201" xr:uid="{976F3D7D-A46E-43B3-95BB-BD6BAEE1B83C}"/>
    <cellStyle name="Comma 3 4 3 3 2 3 5 3" xfId="38811" xr:uid="{6CFD5EDE-2F2D-4115-8160-E0DA3A10C3AD}"/>
    <cellStyle name="Comma 3 4 3 3 2 3 6" xfId="11236" xr:uid="{5AA996E4-C561-4350-AC89-7D9A3FB76252}"/>
    <cellStyle name="Comma 3 4 3 3 2 3 6 2" xfId="54826" xr:uid="{8830BBD7-3110-48F6-B437-DEA1D31FDB47}"/>
    <cellStyle name="Comma 3 4 3 3 2 3 6 3" xfId="41436" xr:uid="{820A4EEB-FB64-4AB8-9FEE-1AF1C7A22978}"/>
    <cellStyle name="Comma 3 4 3 3 2 3 7" xfId="14389" xr:uid="{FE85F368-11A3-4DC9-B81D-17F69852F590}"/>
    <cellStyle name="Comma 3 4 3 3 2 3 7 2" xfId="44062" xr:uid="{9C412C5D-AB98-4653-99A8-38EDC4D75482}"/>
    <cellStyle name="Comma 3 4 3 3 2 3 8" xfId="57452" xr:uid="{AAB04CA2-6850-49EE-90A9-05204D19DDFB}"/>
    <cellStyle name="Comma 3 4 3 3 2 3 9" xfId="60079" xr:uid="{2D93E6F5-D799-434B-8DBA-ACC0CF96B59B}"/>
    <cellStyle name="Comma 3 4 3 3 2 4" xfId="991" xr:uid="{00000000-0005-0000-0000-000069020000}"/>
    <cellStyle name="Comma 3 4 3 3 2 4 10" xfId="30932" xr:uid="{A727A7FF-159A-4D99-8F8A-1921271D4577}"/>
    <cellStyle name="Comma 3 4 3 3 2 4 11" xfId="20428" xr:uid="{DC1B3B63-89FE-461A-86E3-86A274134EA3}"/>
    <cellStyle name="Comma 3 4 3 3 2 4 2" xfId="2314" xr:uid="{D8D87E9B-E0D0-451C-ACC8-5A3C887E4BE1}"/>
    <cellStyle name="Comma 3 4 3 3 2 4 2 10" xfId="21750" xr:uid="{20163B2E-3086-497E-9256-090530293C67}"/>
    <cellStyle name="Comma 3 4 3 3 2 4 2 2" xfId="7566" xr:uid="{819E74F5-B1E5-4D8D-A7A0-2C4005C21473}"/>
    <cellStyle name="Comma 3 4 3 3 2 4 2 2 2" xfId="19124" xr:uid="{6F9A6D86-F263-434D-AB12-DC08C4124237}"/>
    <cellStyle name="Comma 3 4 3 3 2 4 2 2 2 2" xfId="48531" xr:uid="{D9DADB36-1E13-44A5-B760-482BDD6ECCC7}"/>
    <cellStyle name="Comma 3 4 3 3 2 4 2 2 2 3" xfId="29628" xr:uid="{7CCAE856-9F5B-471E-89D2-2DE98B662FCD}"/>
    <cellStyle name="Comma 3 4 3 3 2 4 2 2 3" xfId="35141" xr:uid="{ACAEE35C-E5C1-4B98-BC0C-656B7BF4259F}"/>
    <cellStyle name="Comma 3 4 3 3 2 4 2 2 4" xfId="24376" xr:uid="{4C4FA460-5ACF-4C80-ABCD-4F806FCBFD58}"/>
    <cellStyle name="Comma 3 4 3 3 2 4 2 3" xfId="4941" xr:uid="{77F8917B-6BD1-4448-96CA-E15F37D23BE7}"/>
    <cellStyle name="Comma 3 4 3 3 2 4 2 3 2" xfId="51157" xr:uid="{A08065F8-395D-4636-BF1F-D8827F4CCD2C}"/>
    <cellStyle name="Comma 3 4 3 3 2 4 2 3 3" xfId="37767" xr:uid="{07C28521-6E11-45EB-9DE2-1C9C40D995EC}"/>
    <cellStyle name="Comma 3 4 3 3 2 4 2 3 4" xfId="27002" xr:uid="{00D1DCA0-366F-47F1-8A62-D29304B30D1F}"/>
    <cellStyle name="Comma 3 4 3 3 2 4 2 4" xfId="10192" xr:uid="{0B818571-6E3A-495C-9FF5-E0CAFF072C1D}"/>
    <cellStyle name="Comma 3 4 3 3 2 4 2 4 2" xfId="53783" xr:uid="{EFFBA9C5-3F3F-45C1-9063-AD377C43AE23}"/>
    <cellStyle name="Comma 3 4 3 3 2 4 2 4 3" xfId="40393" xr:uid="{239C89F6-CF5B-472F-9420-DFF47D6F76AC}"/>
    <cellStyle name="Comma 3 4 3 3 2 4 2 5" xfId="12818" xr:uid="{57099A02-269A-43F5-BA3D-E12F18F14E44}"/>
    <cellStyle name="Comma 3 4 3 3 2 4 2 5 2" xfId="56408" xr:uid="{A77E5829-6659-4CC3-BCE2-E4E3500FCAEF}"/>
    <cellStyle name="Comma 3 4 3 3 2 4 2 5 3" xfId="43018" xr:uid="{29939B0E-F74B-4B6A-9089-7F11D86B712F}"/>
    <cellStyle name="Comma 3 4 3 3 2 4 2 6" xfId="15971" xr:uid="{98454805-F74C-45DD-89EB-313CBD22D096}"/>
    <cellStyle name="Comma 3 4 3 3 2 4 2 6 2" xfId="45644" xr:uid="{0AD954C4-7EA3-4E94-8749-0D39D8566889}"/>
    <cellStyle name="Comma 3 4 3 3 2 4 2 7" xfId="59034" xr:uid="{4A82265E-138E-4F23-8F69-23642E7FB77B}"/>
    <cellStyle name="Comma 3 4 3 3 2 4 2 8" xfId="61661" xr:uid="{69040FA5-CC99-4EE4-82F1-F518EA6FF283}"/>
    <cellStyle name="Comma 3 4 3 3 2 4 2 9" xfId="32254" xr:uid="{DED0D386-1611-4EC2-AA03-C285ACB4B8F7}"/>
    <cellStyle name="Comma 3 4 3 3 2 4 3" xfId="6244" xr:uid="{18FB4D83-DB81-45C5-B468-F27836767214}"/>
    <cellStyle name="Comma 3 4 3 3 2 4 3 2" xfId="17802" xr:uid="{2F9E89E5-AABE-46D7-A6E3-0F43856C8D83}"/>
    <cellStyle name="Comma 3 4 3 3 2 4 3 2 2" xfId="47209" xr:uid="{8F59DBD7-D910-4B96-BA83-010E70CE2B45}"/>
    <cellStyle name="Comma 3 4 3 3 2 4 3 2 3" xfId="28306" xr:uid="{1B4DCAFA-4CBC-433B-882A-201E3A40FA2C}"/>
    <cellStyle name="Comma 3 4 3 3 2 4 3 3" xfId="33819" xr:uid="{7258AD5F-F312-4FFA-8417-AADFEAC3673B}"/>
    <cellStyle name="Comma 3 4 3 3 2 4 3 4" xfId="23054" xr:uid="{2383513A-4528-4737-9BC7-0CA2930571AE}"/>
    <cellStyle name="Comma 3 4 3 3 2 4 4" xfId="3619" xr:uid="{0F5A1187-97FA-41BE-952D-687DACC49E15}"/>
    <cellStyle name="Comma 3 4 3 3 2 4 4 2" xfId="49835" xr:uid="{B5D3C706-41D7-4E75-8860-C09B5A41C519}"/>
    <cellStyle name="Comma 3 4 3 3 2 4 4 3" xfId="36445" xr:uid="{C7B558A6-FA90-44B3-B590-E33A96A4FF9B}"/>
    <cellStyle name="Comma 3 4 3 3 2 4 4 4" xfId="25680" xr:uid="{EDD191F0-B60F-42EE-9376-947F86232CA3}"/>
    <cellStyle name="Comma 3 4 3 3 2 4 5" xfId="8870" xr:uid="{E32A6AFF-51D1-4BC2-8A79-0B63CF02E4DD}"/>
    <cellStyle name="Comma 3 4 3 3 2 4 5 2" xfId="52461" xr:uid="{4AC15481-94E9-40F6-9935-9D452477ECBD}"/>
    <cellStyle name="Comma 3 4 3 3 2 4 5 3" xfId="39071" xr:uid="{BC6540DA-831B-4741-A9F6-29463EC40C66}"/>
    <cellStyle name="Comma 3 4 3 3 2 4 6" xfId="11496" xr:uid="{2491ADB9-7330-4C6A-9B49-AF2847D957EA}"/>
    <cellStyle name="Comma 3 4 3 3 2 4 6 2" xfId="55086" xr:uid="{CAEC452E-6109-4C91-A2DC-7136E3EE1ECC}"/>
    <cellStyle name="Comma 3 4 3 3 2 4 6 3" xfId="41696" xr:uid="{278919AC-6269-436D-BF36-EC851D9CB65B}"/>
    <cellStyle name="Comma 3 4 3 3 2 4 7" xfId="14649" xr:uid="{B56C8C8D-C2F4-4AE0-B275-A5DADE999C87}"/>
    <cellStyle name="Comma 3 4 3 3 2 4 7 2" xfId="44322" xr:uid="{E1A004B1-E451-4486-85C5-425F7A392FB4}"/>
    <cellStyle name="Comma 3 4 3 3 2 4 8" xfId="57712" xr:uid="{F3794327-2D1D-4EF2-955E-D3ED8565E8B8}"/>
    <cellStyle name="Comma 3 4 3 3 2 4 9" xfId="60339" xr:uid="{F3FA8613-EF57-4E9D-9C73-F3759EE53A32}"/>
    <cellStyle name="Comma 3 4 3 3 2 5" xfId="1271" xr:uid="{F7FB0072-26CD-42CF-A7F1-486495404B68}"/>
    <cellStyle name="Comma 3 4 3 3 2 5 10" xfId="20708" xr:uid="{A39FF9B0-CB91-446D-A55B-E5A86FD9510F}"/>
    <cellStyle name="Comma 3 4 3 3 2 5 2" xfId="6524" xr:uid="{3D5C884D-EC7A-48F8-B94D-9C4C112C1E28}"/>
    <cellStyle name="Comma 3 4 3 3 2 5 2 2" xfId="18082" xr:uid="{1117FAE1-9F20-4D22-B605-42EAB18D8C9E}"/>
    <cellStyle name="Comma 3 4 3 3 2 5 2 2 2" xfId="47489" xr:uid="{33FF4A34-3CAF-44FD-8E59-F45808CD1866}"/>
    <cellStyle name="Comma 3 4 3 3 2 5 2 2 3" xfId="28586" xr:uid="{42E69512-87E5-4088-B3D8-9047BF577643}"/>
    <cellStyle name="Comma 3 4 3 3 2 5 2 3" xfId="34099" xr:uid="{BCE91079-58E4-4E6B-B5EF-F320C6A58F87}"/>
    <cellStyle name="Comma 3 4 3 3 2 5 2 4" xfId="23334" xr:uid="{CBF863CE-6587-44AE-B52B-3D2C4BD904F1}"/>
    <cellStyle name="Comma 3 4 3 3 2 5 3" xfId="3899" xr:uid="{96AFA93A-89F0-4802-BBCC-C2ED2A93EC86}"/>
    <cellStyle name="Comma 3 4 3 3 2 5 3 2" xfId="50115" xr:uid="{6177C3AF-12A4-4772-BF34-1C9BF6E2C416}"/>
    <cellStyle name="Comma 3 4 3 3 2 5 3 3" xfId="36725" xr:uid="{DD5C4BE6-9DFF-479F-A040-51E0CB64CF1D}"/>
    <cellStyle name="Comma 3 4 3 3 2 5 3 4" xfId="25960" xr:uid="{179199DB-3990-45D4-B91A-C057D777FFBD}"/>
    <cellStyle name="Comma 3 4 3 3 2 5 4" xfId="9150" xr:uid="{8EB08163-4794-4186-80E0-81BF2B9A50FD}"/>
    <cellStyle name="Comma 3 4 3 3 2 5 4 2" xfId="52741" xr:uid="{89C18C4B-0D7A-46D5-8FC2-1504612455A7}"/>
    <cellStyle name="Comma 3 4 3 3 2 5 4 3" xfId="39351" xr:uid="{C023EF1B-ECCF-4A38-BE9D-7EF7C5DC6B98}"/>
    <cellStyle name="Comma 3 4 3 3 2 5 5" xfId="11776" xr:uid="{CE5E816B-97EF-44C6-925B-EA275CEE42A5}"/>
    <cellStyle name="Comma 3 4 3 3 2 5 5 2" xfId="55366" xr:uid="{3DC1F266-BD81-4BED-85AF-70D4DB72BDDF}"/>
    <cellStyle name="Comma 3 4 3 3 2 5 5 3" xfId="41976" xr:uid="{C4FB2AC8-929C-4EC2-BC37-AB582FDFA07F}"/>
    <cellStyle name="Comma 3 4 3 3 2 5 6" xfId="14929" xr:uid="{D4A49DBC-AF8B-4FF5-8097-0129A795B447}"/>
    <cellStyle name="Comma 3 4 3 3 2 5 6 2" xfId="44602" xr:uid="{2AC5FC14-E97D-40FC-85F4-A0E647F4A756}"/>
    <cellStyle name="Comma 3 4 3 3 2 5 7" xfId="57992" xr:uid="{43D335A0-2F04-4FF4-BAF8-8013FC903E11}"/>
    <cellStyle name="Comma 3 4 3 3 2 5 8" xfId="60619" xr:uid="{35D0C3B9-97D3-4194-AD9E-8F5A1BA0907E}"/>
    <cellStyle name="Comma 3 4 3 3 2 5 9" xfId="31212" xr:uid="{F37FFCDA-AF6D-473C-8F8C-2355CE0940F4}"/>
    <cellStyle name="Comma 3 4 3 3 2 6" xfId="1534" xr:uid="{945ACE80-5D57-495C-862F-F7DA1A0841D5}"/>
    <cellStyle name="Comma 3 4 3 3 2 6 10" xfId="20970" xr:uid="{F65425B3-4BEB-44AE-8AF3-8051DBC9A657}"/>
    <cellStyle name="Comma 3 4 3 3 2 6 2" xfId="6786" xr:uid="{220D60F6-DCBD-4276-8748-B86ACD7F4913}"/>
    <cellStyle name="Comma 3 4 3 3 2 6 2 2" xfId="18344" xr:uid="{57E5F389-0E66-4F12-850F-59BE381897A8}"/>
    <cellStyle name="Comma 3 4 3 3 2 6 2 2 2" xfId="47751" xr:uid="{AF5C9DEF-6346-4A6B-9672-953AAB609EAF}"/>
    <cellStyle name="Comma 3 4 3 3 2 6 2 2 3" xfId="28848" xr:uid="{7CB746FA-2258-4607-B149-A0C375F0097D}"/>
    <cellStyle name="Comma 3 4 3 3 2 6 2 3" xfId="34361" xr:uid="{309A36B0-B24B-4BF9-B50D-D90BB39C1FA1}"/>
    <cellStyle name="Comma 3 4 3 3 2 6 2 4" xfId="23596" xr:uid="{FEC7D284-B742-4B25-B9FF-E6D05292FA8C}"/>
    <cellStyle name="Comma 3 4 3 3 2 6 3" xfId="4161" xr:uid="{9AEFE516-834A-4354-BD02-5C80BFAE4627}"/>
    <cellStyle name="Comma 3 4 3 3 2 6 3 2" xfId="50377" xr:uid="{AAE747C0-E105-479A-8B8F-13F6E67237FE}"/>
    <cellStyle name="Comma 3 4 3 3 2 6 3 3" xfId="36987" xr:uid="{5290A17F-35A4-48C1-826D-CB3994C20C28}"/>
    <cellStyle name="Comma 3 4 3 3 2 6 3 4" xfId="26222" xr:uid="{0D50FBB6-D633-4E36-8290-E621AED77269}"/>
    <cellStyle name="Comma 3 4 3 3 2 6 4" xfId="9412" xr:uid="{908AF380-433A-4877-91CB-ED598F25B668}"/>
    <cellStyle name="Comma 3 4 3 3 2 6 4 2" xfId="53003" xr:uid="{FA30513F-DB10-4FD1-8215-17EC00F8A2BC}"/>
    <cellStyle name="Comma 3 4 3 3 2 6 4 3" xfId="39613" xr:uid="{A3823E0C-B377-43A1-92CD-E18E9AD1F10D}"/>
    <cellStyle name="Comma 3 4 3 3 2 6 5" xfId="12038" xr:uid="{9FF50CD8-671A-442F-9128-9AE7AF2183FE}"/>
    <cellStyle name="Comma 3 4 3 3 2 6 5 2" xfId="55628" xr:uid="{FFDC105D-EF6F-42C0-AB7D-A1FABA3C7765}"/>
    <cellStyle name="Comma 3 4 3 3 2 6 5 3" xfId="42238" xr:uid="{6DD4687E-DF84-4046-84F1-7C745DC02660}"/>
    <cellStyle name="Comma 3 4 3 3 2 6 6" xfId="15191" xr:uid="{52ADAFA2-A783-4F7E-9580-88BE5C5607B3}"/>
    <cellStyle name="Comma 3 4 3 3 2 6 6 2" xfId="44864" xr:uid="{465B89BC-67FF-4E87-BA90-9291C69A6144}"/>
    <cellStyle name="Comma 3 4 3 3 2 6 7" xfId="58254" xr:uid="{057DBA5A-A24F-476C-BD5F-7301871B797C}"/>
    <cellStyle name="Comma 3 4 3 3 2 6 8" xfId="60881" xr:uid="{4B3E1205-E86F-4801-91CD-8584CF3220E9}"/>
    <cellStyle name="Comma 3 4 3 3 2 6 9" xfId="31474" xr:uid="{60276D58-B203-427B-A36E-59AE000B0DA4}"/>
    <cellStyle name="Comma 3 4 3 3 2 7" xfId="2577" xr:uid="{F874FBEF-C0C1-4AA8-AAB1-208FFEB16570}"/>
    <cellStyle name="Comma 3 4 3 3 2 7 10" xfId="22012" xr:uid="{5FC77212-1C34-42F7-8B73-9832835F181D}"/>
    <cellStyle name="Comma 3 4 3 3 2 7 2" xfId="7828" xr:uid="{CC0F3D22-455D-4905-8F03-DC82A2297E4B}"/>
    <cellStyle name="Comma 3 4 3 3 2 7 2 2" xfId="19386" xr:uid="{C070D103-3693-4002-9577-A7FB84BD198C}"/>
    <cellStyle name="Comma 3 4 3 3 2 7 2 2 2" xfId="48793" xr:uid="{B4D3EE6D-C7FD-406E-9C92-3A9087C3732A}"/>
    <cellStyle name="Comma 3 4 3 3 2 7 2 2 3" xfId="29890" xr:uid="{69037F52-6E03-4EF2-AF95-BA155E120CB1}"/>
    <cellStyle name="Comma 3 4 3 3 2 7 2 3" xfId="35403" xr:uid="{DCD40BB8-CD06-43FE-9269-E7BFD235E415}"/>
    <cellStyle name="Comma 3 4 3 3 2 7 2 4" xfId="24638" xr:uid="{45A09326-5E9E-4FA1-97E2-7EBCEBF00F20}"/>
    <cellStyle name="Comma 3 4 3 3 2 7 3" xfId="5203" xr:uid="{55AA7D37-C747-4E85-A87A-FE25C2B96E07}"/>
    <cellStyle name="Comma 3 4 3 3 2 7 3 2" xfId="51419" xr:uid="{7C41FA48-4EE6-4A04-BF2C-58D99F2C8AE8}"/>
    <cellStyle name="Comma 3 4 3 3 2 7 3 3" xfId="38029" xr:uid="{977FB24A-5306-4417-A591-B9B2893C99D6}"/>
    <cellStyle name="Comma 3 4 3 3 2 7 3 4" xfId="27264" xr:uid="{F0799B75-1230-4E6F-89A9-B6D646B265BF}"/>
    <cellStyle name="Comma 3 4 3 3 2 7 4" xfId="10454" xr:uid="{B0A587DB-1833-47D1-B3C2-623C9BDF2C73}"/>
    <cellStyle name="Comma 3 4 3 3 2 7 4 2" xfId="54045" xr:uid="{02443FC0-931D-4D24-AE94-5006DF8DDC20}"/>
    <cellStyle name="Comma 3 4 3 3 2 7 4 3" xfId="40655" xr:uid="{B8A1DD82-3705-441B-A855-6DD7806E806C}"/>
    <cellStyle name="Comma 3 4 3 3 2 7 5" xfId="13080" xr:uid="{659022C6-FFFB-4CF6-B288-62498D7EAB2A}"/>
    <cellStyle name="Comma 3 4 3 3 2 7 5 2" xfId="56670" xr:uid="{4B600256-D8BF-4BC3-B1AD-F0541BB4786F}"/>
    <cellStyle name="Comma 3 4 3 3 2 7 5 3" xfId="43280" xr:uid="{B19EFBBE-AF84-41A9-8CC3-6064E8E205F4}"/>
    <cellStyle name="Comma 3 4 3 3 2 7 6" xfId="16233" xr:uid="{4FD8A0EC-4874-4E3E-82A3-52FAEC8E12FF}"/>
    <cellStyle name="Comma 3 4 3 3 2 7 6 2" xfId="45906" xr:uid="{A1985233-D275-464C-B504-055141D7FBD1}"/>
    <cellStyle name="Comma 3 4 3 3 2 7 7" xfId="59296" xr:uid="{6C49CEDF-EEBF-4B27-9396-70D46449CA9E}"/>
    <cellStyle name="Comma 3 4 3 3 2 7 8" xfId="61923" xr:uid="{B45DFAB0-E621-4095-BB27-4E067AEB809D}"/>
    <cellStyle name="Comma 3 4 3 3 2 7 9" xfId="32516" xr:uid="{8504FD43-3565-4CA7-96A4-C008A5B4889A}"/>
    <cellStyle name="Comma 3 4 3 3 2 8" xfId="5464" xr:uid="{A0B23920-7994-40E8-A798-A376B9F0D5A3}"/>
    <cellStyle name="Comma 3 4 3 3 2 8 2" xfId="17022" xr:uid="{C67C4FAD-4DA2-4E8F-B0B8-759DB3CC4D36}"/>
    <cellStyle name="Comma 3 4 3 3 2 8 2 2" xfId="46168" xr:uid="{11973CF6-2B81-4526-A1CD-CEEE80A38883}"/>
    <cellStyle name="Comma 3 4 3 3 2 8 2 3" xfId="27526" xr:uid="{B39A8AAB-6175-4727-92C3-EFF5BD731C43}"/>
    <cellStyle name="Comma 3 4 3 3 2 8 3" xfId="13869" xr:uid="{3D0DB56F-D2BA-47A9-8F29-56531EFEE6D2}"/>
    <cellStyle name="Comma 3 4 3 3 2 8 3 2" xfId="32778" xr:uid="{C839867A-F2AD-4DD8-A124-1457628E31F1}"/>
    <cellStyle name="Comma 3 4 3 3 2 8 4" xfId="22274" xr:uid="{824EB004-2B54-4253-9FCB-27B26308C3DF}"/>
    <cellStyle name="Comma 3 4 3 3 2 9" xfId="2839" xr:uid="{63CC39A8-79AA-481A-8998-2881CA0B2DDA}"/>
    <cellStyle name="Comma 3 4 3 3 2 9 2" xfId="16494" xr:uid="{38FBE016-B07C-4ECC-BD87-B8CE565D9046}"/>
    <cellStyle name="Comma 3 4 3 3 2 9 2 2" xfId="46429" xr:uid="{038327EF-4D5D-4A8D-B1C8-FDFEFADA1565}"/>
    <cellStyle name="Comma 3 4 3 3 2 9 3" xfId="33039" xr:uid="{77CC207A-C355-488A-AC8A-43DAC582973E}"/>
    <cellStyle name="Comma 3 4 3 3 2 9 4" xfId="24900" xr:uid="{F04D6F04-1FF3-4574-B313-FFA72FFDB2C6}"/>
    <cellStyle name="Comma 3 4 3 3 3" xfId="333" xr:uid="{00000000-0005-0000-0000-00006A020000}"/>
    <cellStyle name="Comma 3 4 3 3 3 10" xfId="30274" xr:uid="{E78E0769-B46E-45D9-A10C-ECC61BCBE4DD}"/>
    <cellStyle name="Comma 3 4 3 3 3 11" xfId="19770" xr:uid="{C7134E00-D26E-4950-8835-BE16B5779A13}"/>
    <cellStyle name="Comma 3 4 3 3 3 2" xfId="1656" xr:uid="{2EA98D35-7055-4B0F-ABE6-3FE4FCE25D9E}"/>
    <cellStyle name="Comma 3 4 3 3 3 2 10" xfId="21092" xr:uid="{013A7CC8-E268-4E5E-AE5F-B0597ACC74EF}"/>
    <cellStyle name="Comma 3 4 3 3 3 2 2" xfId="6908" xr:uid="{46D2CD6B-F8CD-4FDD-B187-4ACEDD908367}"/>
    <cellStyle name="Comma 3 4 3 3 3 2 2 2" xfId="18466" xr:uid="{4A3AF25C-7C74-40D3-AF61-8A63D6C922CD}"/>
    <cellStyle name="Comma 3 4 3 3 3 2 2 2 2" xfId="47873" xr:uid="{EB04574A-AF7E-4A01-A1B0-E94055044324}"/>
    <cellStyle name="Comma 3 4 3 3 3 2 2 2 3" xfId="28970" xr:uid="{B649AE7D-0D63-47B1-BF70-2697B75952CA}"/>
    <cellStyle name="Comma 3 4 3 3 3 2 2 3" xfId="34483" xr:uid="{9BF63159-5457-4A5A-8EAB-D74DFA7F4D25}"/>
    <cellStyle name="Comma 3 4 3 3 3 2 2 4" xfId="23718" xr:uid="{4FAD137A-739E-404D-AAD8-FF322AF6B4AF}"/>
    <cellStyle name="Comma 3 4 3 3 3 2 3" xfId="4283" xr:uid="{3B840856-F4F2-4E4E-83EA-8BEA17475B2C}"/>
    <cellStyle name="Comma 3 4 3 3 3 2 3 2" xfId="50499" xr:uid="{5C176572-2BFE-411A-9537-BA5AB723590A}"/>
    <cellStyle name="Comma 3 4 3 3 3 2 3 3" xfId="37109" xr:uid="{6B67F7FC-274A-4EB9-B9ED-F185D9CD76CA}"/>
    <cellStyle name="Comma 3 4 3 3 3 2 3 4" xfId="26344" xr:uid="{6F6D6A1D-0D11-40C8-97AA-48983A610049}"/>
    <cellStyle name="Comma 3 4 3 3 3 2 4" xfId="9534" xr:uid="{B8970396-7399-424D-AEF8-A4D1E12DD1B5}"/>
    <cellStyle name="Comma 3 4 3 3 3 2 4 2" xfId="53125" xr:uid="{E5DF627B-F970-403D-9890-249AC2F58A49}"/>
    <cellStyle name="Comma 3 4 3 3 3 2 4 3" xfId="39735" xr:uid="{F45B2BB6-8839-4297-9822-0ABF6C8B682E}"/>
    <cellStyle name="Comma 3 4 3 3 3 2 5" xfId="12160" xr:uid="{DF1767ED-9540-41E2-89BD-3A24879D6F8F}"/>
    <cellStyle name="Comma 3 4 3 3 3 2 5 2" xfId="55750" xr:uid="{3DD8847B-8185-473B-9C35-62EDBE3CC280}"/>
    <cellStyle name="Comma 3 4 3 3 3 2 5 3" xfId="42360" xr:uid="{12F9A72A-F0C4-4A8C-BE41-1E6077765C92}"/>
    <cellStyle name="Comma 3 4 3 3 3 2 6" xfId="15313" xr:uid="{1A4FBD94-85CB-405B-B425-F4C91DBB11AA}"/>
    <cellStyle name="Comma 3 4 3 3 3 2 6 2" xfId="44986" xr:uid="{B7814E7A-8D5F-4FD0-A91B-DCA2FFC487B9}"/>
    <cellStyle name="Comma 3 4 3 3 3 2 7" xfId="58376" xr:uid="{71162F2C-9CC7-43EC-A045-C1CD8FCB9068}"/>
    <cellStyle name="Comma 3 4 3 3 3 2 8" xfId="61003" xr:uid="{E0AAC93D-25D6-4256-910A-72B06F35C727}"/>
    <cellStyle name="Comma 3 4 3 3 3 2 9" xfId="31596" xr:uid="{88FA0184-81F1-4318-9052-41AC943EA2FA}"/>
    <cellStyle name="Comma 3 4 3 3 3 3" xfId="5586" xr:uid="{EEC5559F-3CB4-4C6A-8436-CB1A8E3E5185}"/>
    <cellStyle name="Comma 3 4 3 3 3 3 2" xfId="17144" xr:uid="{D2F5185E-4705-4CA7-9F78-41BD153FBB02}"/>
    <cellStyle name="Comma 3 4 3 3 3 3 2 2" xfId="46551" xr:uid="{8EF3B391-BB44-4560-A64C-D0DE8D07AE84}"/>
    <cellStyle name="Comma 3 4 3 3 3 3 2 3" xfId="27648" xr:uid="{38080CBA-C5C3-475D-A237-031ACA822915}"/>
    <cellStyle name="Comma 3 4 3 3 3 3 3" xfId="13991" xr:uid="{5917B88E-CC0B-4C6F-B226-474AAF9FAA88}"/>
    <cellStyle name="Comma 3 4 3 3 3 3 3 2" xfId="33161" xr:uid="{8E87B126-C100-4546-80B7-87EF44E2B801}"/>
    <cellStyle name="Comma 3 4 3 3 3 3 4" xfId="22396" xr:uid="{7A62C00C-6406-4F99-9A4F-EB2592EDB934}"/>
    <cellStyle name="Comma 3 4 3 3 3 4" xfId="2961" xr:uid="{35BF5BA2-04E7-41C4-B6CD-3E66A12CB237}"/>
    <cellStyle name="Comma 3 4 3 3 3 4 2" xfId="16616" xr:uid="{7308171B-3E96-42D4-8321-8B2483293BB3}"/>
    <cellStyle name="Comma 3 4 3 3 3 4 2 2" xfId="49177" xr:uid="{EFB6CB06-F624-44B4-8008-67AA647CA80E}"/>
    <cellStyle name="Comma 3 4 3 3 3 4 3" xfId="35787" xr:uid="{0512003A-39C3-4A35-A91C-BB99A39890AF}"/>
    <cellStyle name="Comma 3 4 3 3 3 4 4" xfId="25022" xr:uid="{67AD4EF7-0E09-416B-A924-76AC837635D4}"/>
    <cellStyle name="Comma 3 4 3 3 3 5" xfId="8212" xr:uid="{27F7929F-2C3D-43BA-93E5-28C08ACCE743}"/>
    <cellStyle name="Comma 3 4 3 3 3 5 2" xfId="51803" xr:uid="{D9163272-B975-49CA-B8A9-835896544A4C}"/>
    <cellStyle name="Comma 3 4 3 3 3 5 3" xfId="38413" xr:uid="{9153D5F9-A041-4C3E-93E0-7B7963A7E852}"/>
    <cellStyle name="Comma 3 4 3 3 3 6" xfId="10838" xr:uid="{F6FA909B-3B48-4733-A87C-1DC1C598EEE9}"/>
    <cellStyle name="Comma 3 4 3 3 3 6 2" xfId="54428" xr:uid="{98B8AE96-5D42-4E7B-A6B8-2FD0B9AC8F76}"/>
    <cellStyle name="Comma 3 4 3 3 3 6 3" xfId="41038" xr:uid="{1DDB7F47-4E11-40FA-A6A5-F90752EB724C}"/>
    <cellStyle name="Comma 3 4 3 3 3 7" xfId="13463" xr:uid="{7798AC31-3FA1-41B2-8824-9E1B54D51D0C}"/>
    <cellStyle name="Comma 3 4 3 3 3 7 2" xfId="43664" xr:uid="{88D2BE48-3ECB-4248-A4D9-F23AAC668354}"/>
    <cellStyle name="Comma 3 4 3 3 3 8" xfId="57054" xr:uid="{CFB205A8-80BE-435F-B651-35555B154F04}"/>
    <cellStyle name="Comma 3 4 3 3 3 9" xfId="59681" xr:uid="{922F3EBE-7DF9-49C9-933F-3E46E9A4CA0A}"/>
    <cellStyle name="Comma 3 4 3 3 4" xfId="593" xr:uid="{00000000-0005-0000-0000-00006B020000}"/>
    <cellStyle name="Comma 3 4 3 3 4 10" xfId="30534" xr:uid="{A4513673-3B66-4AE8-B545-CC9C06203B71}"/>
    <cellStyle name="Comma 3 4 3 3 4 11" xfId="20030" xr:uid="{B8C7AA1B-30C3-41F1-80AB-484A49C66F5F}"/>
    <cellStyle name="Comma 3 4 3 3 4 2" xfId="1916" xr:uid="{41CC657E-4F89-4845-9B5A-47711B6F1491}"/>
    <cellStyle name="Comma 3 4 3 3 4 2 10" xfId="21352" xr:uid="{83B98268-8162-4AE8-AD09-437927A2C57B}"/>
    <cellStyle name="Comma 3 4 3 3 4 2 2" xfId="7168" xr:uid="{78AF8F15-2E17-4E1E-8070-5537381483A8}"/>
    <cellStyle name="Comma 3 4 3 3 4 2 2 2" xfId="18726" xr:uid="{9BC21B75-F649-4146-BBA9-27E2AFC402E8}"/>
    <cellStyle name="Comma 3 4 3 3 4 2 2 2 2" xfId="48133" xr:uid="{7788BB9C-DB76-49F0-B61B-2096F30DF67F}"/>
    <cellStyle name="Comma 3 4 3 3 4 2 2 2 3" xfId="29230" xr:uid="{10275975-55DB-49D0-BD27-849434EB8B75}"/>
    <cellStyle name="Comma 3 4 3 3 4 2 2 3" xfId="34743" xr:uid="{224427F5-D0FC-4EE6-95B1-3E94F491A691}"/>
    <cellStyle name="Comma 3 4 3 3 4 2 2 4" xfId="23978" xr:uid="{283E0FDF-3124-49B6-B3DB-060E61FE9E5B}"/>
    <cellStyle name="Comma 3 4 3 3 4 2 3" xfId="4543" xr:uid="{D28C052C-07B4-414D-AB03-0A0F476FEF01}"/>
    <cellStyle name="Comma 3 4 3 3 4 2 3 2" xfId="50759" xr:uid="{16B28299-12E8-4ACD-A01D-E7F22456CE95}"/>
    <cellStyle name="Comma 3 4 3 3 4 2 3 3" xfId="37369" xr:uid="{2A252F84-DF65-452A-B5C2-DC4223CC5D73}"/>
    <cellStyle name="Comma 3 4 3 3 4 2 3 4" xfId="26604" xr:uid="{36364069-82CD-4B10-84BA-6A706DA62D55}"/>
    <cellStyle name="Comma 3 4 3 3 4 2 4" xfId="9794" xr:uid="{43A67850-93D8-4857-86AE-1A41D283BDEE}"/>
    <cellStyle name="Comma 3 4 3 3 4 2 4 2" xfId="53385" xr:uid="{C9DA5FAC-AC7C-4470-9630-CF826FB1E456}"/>
    <cellStyle name="Comma 3 4 3 3 4 2 4 3" xfId="39995" xr:uid="{F92AFCBF-3B88-4180-8B33-01D10126021B}"/>
    <cellStyle name="Comma 3 4 3 3 4 2 5" xfId="12420" xr:uid="{618EF9CB-41F4-493C-8158-DC51D7F1BA6E}"/>
    <cellStyle name="Comma 3 4 3 3 4 2 5 2" xfId="56010" xr:uid="{589F0BD1-2FBC-41DA-B6EE-9AD9FEEE19C2}"/>
    <cellStyle name="Comma 3 4 3 3 4 2 5 3" xfId="42620" xr:uid="{69F0C8BC-3EE3-4B8D-A407-E2218031C5FA}"/>
    <cellStyle name="Comma 3 4 3 3 4 2 6" xfId="15573" xr:uid="{253FF22B-6E07-4F87-B3A2-04497BCC62A4}"/>
    <cellStyle name="Comma 3 4 3 3 4 2 6 2" xfId="45246" xr:uid="{740A4A51-0981-4DBA-84C7-65CB9192E900}"/>
    <cellStyle name="Comma 3 4 3 3 4 2 7" xfId="58636" xr:uid="{5C99AA7D-6DCC-4F59-92DF-D4F80290765C}"/>
    <cellStyle name="Comma 3 4 3 3 4 2 8" xfId="61263" xr:uid="{EB172952-E849-4831-AB4E-FBDFC82A0106}"/>
    <cellStyle name="Comma 3 4 3 3 4 2 9" xfId="31856" xr:uid="{4E609A26-C8CA-4599-B196-FEC5CE8A500F}"/>
    <cellStyle name="Comma 3 4 3 3 4 3" xfId="5846" xr:uid="{5D825D61-D862-4A6B-B8F0-A22B47C9B4E5}"/>
    <cellStyle name="Comma 3 4 3 3 4 3 2" xfId="17404" xr:uid="{8D3E2231-D0DC-4003-B6A8-BCD63A7C6F90}"/>
    <cellStyle name="Comma 3 4 3 3 4 3 2 2" xfId="46811" xr:uid="{87BC8556-00F6-4A68-BFC1-CA2ACE54FCF7}"/>
    <cellStyle name="Comma 3 4 3 3 4 3 2 3" xfId="27908" xr:uid="{ADF39A4C-B682-48B9-9CFA-74CBBF71B48F}"/>
    <cellStyle name="Comma 3 4 3 3 4 3 3" xfId="33421" xr:uid="{24706AEB-66C0-402D-9BA9-DC6AA495523B}"/>
    <cellStyle name="Comma 3 4 3 3 4 3 4" xfId="22656" xr:uid="{A899B793-AD49-4B27-9172-AFF4DEA323A4}"/>
    <cellStyle name="Comma 3 4 3 3 4 4" xfId="3221" xr:uid="{8947E06E-B629-485C-8AFE-5EE0E148921A}"/>
    <cellStyle name="Comma 3 4 3 3 4 4 2" xfId="49437" xr:uid="{8FD23AC3-DE13-4CDB-BFF5-A12620F6783E}"/>
    <cellStyle name="Comma 3 4 3 3 4 4 3" xfId="36047" xr:uid="{DE404F02-11BB-43C5-967A-ADD4A4F68402}"/>
    <cellStyle name="Comma 3 4 3 3 4 4 4" xfId="25282" xr:uid="{E323004B-2567-4DAF-A98C-CEE1158DF40E}"/>
    <cellStyle name="Comma 3 4 3 3 4 5" xfId="8472" xr:uid="{8DF2873C-A76C-4570-BFAA-A1AC32CE1205}"/>
    <cellStyle name="Comma 3 4 3 3 4 5 2" xfId="52063" xr:uid="{64F8E0F6-541D-41B3-BDB8-0D72DE3A69A9}"/>
    <cellStyle name="Comma 3 4 3 3 4 5 3" xfId="38673" xr:uid="{BD2DFA62-6143-4834-9E6F-31099B92157D}"/>
    <cellStyle name="Comma 3 4 3 3 4 6" xfId="11098" xr:uid="{CA62C872-382C-42DD-860C-B5DB8CDFA8D5}"/>
    <cellStyle name="Comma 3 4 3 3 4 6 2" xfId="54688" xr:uid="{9AC123D1-46F6-4EB5-8C7E-FEE8B2BA9C3C}"/>
    <cellStyle name="Comma 3 4 3 3 4 6 3" xfId="41298" xr:uid="{39819426-3981-4F5A-B2F3-8F243ABC38B1}"/>
    <cellStyle name="Comma 3 4 3 3 4 7" xfId="14251" xr:uid="{58A003FE-3F5C-4BAA-92DF-E5BC14CBD04C}"/>
    <cellStyle name="Comma 3 4 3 3 4 7 2" xfId="43924" xr:uid="{99401247-188B-483D-BDDB-EF446ADF6EB5}"/>
    <cellStyle name="Comma 3 4 3 3 4 8" xfId="57314" xr:uid="{EC979628-DB4E-4927-B8BE-427F73E68192}"/>
    <cellStyle name="Comma 3 4 3 3 4 9" xfId="59941" xr:uid="{F67A3DE9-989D-4DC8-8A3A-5AF72696650A}"/>
    <cellStyle name="Comma 3 4 3 3 5" xfId="853" xr:uid="{00000000-0005-0000-0000-00006C020000}"/>
    <cellStyle name="Comma 3 4 3 3 5 10" xfId="30794" xr:uid="{EE9DCF42-A61E-4189-8980-593B07E0B0DB}"/>
    <cellStyle name="Comma 3 4 3 3 5 11" xfId="20290" xr:uid="{4E309994-76A1-477D-8C80-6738BBD4C2B4}"/>
    <cellStyle name="Comma 3 4 3 3 5 2" xfId="2176" xr:uid="{3C5DCA41-7215-42A2-B080-91EA530498EE}"/>
    <cellStyle name="Comma 3 4 3 3 5 2 10" xfId="21612" xr:uid="{945D5EDB-6521-43CB-B03A-08D88F90196A}"/>
    <cellStyle name="Comma 3 4 3 3 5 2 2" xfId="7428" xr:uid="{CF2EAD4F-4646-4E5F-B230-0820E29B6471}"/>
    <cellStyle name="Comma 3 4 3 3 5 2 2 2" xfId="18986" xr:uid="{3CF4A9F4-6A29-469E-B4DF-3BC468FABF70}"/>
    <cellStyle name="Comma 3 4 3 3 5 2 2 2 2" xfId="48393" xr:uid="{7FD6E2CE-7447-4974-B495-D4C6E1DB9ACE}"/>
    <cellStyle name="Comma 3 4 3 3 5 2 2 2 3" xfId="29490" xr:uid="{E5A5FB7F-529B-4443-9346-9CA82940E4A5}"/>
    <cellStyle name="Comma 3 4 3 3 5 2 2 3" xfId="35003" xr:uid="{1BA1BDD4-2BA4-4214-9AB3-523E02B37F6D}"/>
    <cellStyle name="Comma 3 4 3 3 5 2 2 4" xfId="24238" xr:uid="{6F9CD820-DDDA-439B-9114-D50E2E58C510}"/>
    <cellStyle name="Comma 3 4 3 3 5 2 3" xfId="4803" xr:uid="{7828362D-2671-4E9F-8905-AF6EE272E6D6}"/>
    <cellStyle name="Comma 3 4 3 3 5 2 3 2" xfId="51019" xr:uid="{A6B7FEFC-9CDA-485B-9116-8E3B89298868}"/>
    <cellStyle name="Comma 3 4 3 3 5 2 3 3" xfId="37629" xr:uid="{747C4DF6-0161-4DE6-9C0F-E260F9B82BF8}"/>
    <cellStyle name="Comma 3 4 3 3 5 2 3 4" xfId="26864" xr:uid="{4436AFC9-D9BA-4144-994A-873217DBB9E5}"/>
    <cellStyle name="Comma 3 4 3 3 5 2 4" xfId="10054" xr:uid="{2CD0F266-A38E-4082-A463-6C1421D0CB5B}"/>
    <cellStyle name="Comma 3 4 3 3 5 2 4 2" xfId="53645" xr:uid="{0958D421-2618-40FB-A67E-3F7F432535AA}"/>
    <cellStyle name="Comma 3 4 3 3 5 2 4 3" xfId="40255" xr:uid="{B43E4483-C985-493A-ACDB-70B2B2ED07E6}"/>
    <cellStyle name="Comma 3 4 3 3 5 2 5" xfId="12680" xr:uid="{3B589A7F-1351-4B28-AB1A-3C5F3FDBCAFB}"/>
    <cellStyle name="Comma 3 4 3 3 5 2 5 2" xfId="56270" xr:uid="{868FEC08-B663-4769-A7CE-8F63B352CC7E}"/>
    <cellStyle name="Comma 3 4 3 3 5 2 5 3" xfId="42880" xr:uid="{52ECDC75-9FDA-4DB6-AFBA-786E23DD049B}"/>
    <cellStyle name="Comma 3 4 3 3 5 2 6" xfId="15833" xr:uid="{70ED3226-CC9F-49BB-AE20-F876CC4626BA}"/>
    <cellStyle name="Comma 3 4 3 3 5 2 6 2" xfId="45506" xr:uid="{66596DCC-497D-4351-B5AD-ABA03FA3E633}"/>
    <cellStyle name="Comma 3 4 3 3 5 2 7" xfId="58896" xr:uid="{8843AC74-6811-4C45-B322-261ED50EE114}"/>
    <cellStyle name="Comma 3 4 3 3 5 2 8" xfId="61523" xr:uid="{1F13246B-A393-4AB9-B861-1C9E6499F91F}"/>
    <cellStyle name="Comma 3 4 3 3 5 2 9" xfId="32116" xr:uid="{E2072926-7E6E-480B-8DCB-D41ADFB45746}"/>
    <cellStyle name="Comma 3 4 3 3 5 3" xfId="6106" xr:uid="{80A4BF50-CD01-4AA0-834B-E8C4251B18F1}"/>
    <cellStyle name="Comma 3 4 3 3 5 3 2" xfId="17664" xr:uid="{AE2BD282-2AF9-4019-988A-4020FE494E04}"/>
    <cellStyle name="Comma 3 4 3 3 5 3 2 2" xfId="47071" xr:uid="{CD279C74-1B19-4C98-8CC3-609F02147136}"/>
    <cellStyle name="Comma 3 4 3 3 5 3 2 3" xfId="28168" xr:uid="{F534988C-467B-44A8-ADA8-52149B837F9B}"/>
    <cellStyle name="Comma 3 4 3 3 5 3 3" xfId="33681" xr:uid="{4970B9C9-3F21-40AF-96D6-8CE2DF33B093}"/>
    <cellStyle name="Comma 3 4 3 3 5 3 4" xfId="22916" xr:uid="{0BB09CF8-9613-4C10-BDA8-F7A597D1AA93}"/>
    <cellStyle name="Comma 3 4 3 3 5 4" xfId="3481" xr:uid="{EEB50989-A900-4EFD-9ECD-041745FBB084}"/>
    <cellStyle name="Comma 3 4 3 3 5 4 2" xfId="49697" xr:uid="{44E6898D-25CB-4249-AD43-19405EFD0CF6}"/>
    <cellStyle name="Comma 3 4 3 3 5 4 3" xfId="36307" xr:uid="{1F0F8F97-3930-4FB3-837A-1DC837AFC973}"/>
    <cellStyle name="Comma 3 4 3 3 5 4 4" xfId="25542" xr:uid="{6743C947-D54A-4AF0-8C2B-7795ADD8F577}"/>
    <cellStyle name="Comma 3 4 3 3 5 5" xfId="8732" xr:uid="{C3CFE383-F846-4510-84D5-AE9A7FFD332E}"/>
    <cellStyle name="Comma 3 4 3 3 5 5 2" xfId="52323" xr:uid="{AE22A025-30FB-4106-A2E4-785858971F85}"/>
    <cellStyle name="Comma 3 4 3 3 5 5 3" xfId="38933" xr:uid="{B3A40D1E-975E-47B5-BCC5-B7C29CB34171}"/>
    <cellStyle name="Comma 3 4 3 3 5 6" xfId="11358" xr:uid="{A7845869-1CA5-464E-A848-685AA691ECA5}"/>
    <cellStyle name="Comma 3 4 3 3 5 6 2" xfId="54948" xr:uid="{1B792339-2100-4112-89A1-449919D95C42}"/>
    <cellStyle name="Comma 3 4 3 3 5 6 3" xfId="41558" xr:uid="{B82135BE-95BA-49DD-B8E8-D2492DB013DE}"/>
    <cellStyle name="Comma 3 4 3 3 5 7" xfId="14511" xr:uid="{C2C6BD27-CF85-4041-A636-D6C607D95E20}"/>
    <cellStyle name="Comma 3 4 3 3 5 7 2" xfId="44184" xr:uid="{C8BCFD8B-5C42-4407-9219-DF9069BEC331}"/>
    <cellStyle name="Comma 3 4 3 3 5 8" xfId="57574" xr:uid="{B69EF26F-B5F5-451C-854C-ACC004A7986C}"/>
    <cellStyle name="Comma 3 4 3 3 5 9" xfId="60201" xr:uid="{5A462C60-4927-477F-907A-975A906E7B0D}"/>
    <cellStyle name="Comma 3 4 3 3 6" xfId="1133" xr:uid="{95DB16AF-FE51-4F6B-9643-5F0F2B1A6074}"/>
    <cellStyle name="Comma 3 4 3 3 6 10" xfId="20570" xr:uid="{FCBFE443-5F52-4525-AD72-2AA14D286904}"/>
    <cellStyle name="Comma 3 4 3 3 6 2" xfId="6386" xr:uid="{8FD337A8-0516-4149-A7FD-8573DF052823}"/>
    <cellStyle name="Comma 3 4 3 3 6 2 2" xfId="17944" xr:uid="{F5452E43-1286-496D-935A-BD4AF0C9EB45}"/>
    <cellStyle name="Comma 3 4 3 3 6 2 2 2" xfId="47351" xr:uid="{0CB78212-4321-4B28-A209-7A4AC6226117}"/>
    <cellStyle name="Comma 3 4 3 3 6 2 2 3" xfId="28448" xr:uid="{99D2C264-21E8-47B2-AAB4-33C140442C9F}"/>
    <cellStyle name="Comma 3 4 3 3 6 2 3" xfId="33961" xr:uid="{1DFF91F6-DE08-4410-BE61-C4B5CF7E8155}"/>
    <cellStyle name="Comma 3 4 3 3 6 2 4" xfId="23196" xr:uid="{02BABA72-FA45-46EF-8464-18C220952F2C}"/>
    <cellStyle name="Comma 3 4 3 3 6 3" xfId="3761" xr:uid="{A4AED923-A876-4EEE-8EBB-777BE85FD985}"/>
    <cellStyle name="Comma 3 4 3 3 6 3 2" xfId="49977" xr:uid="{B4EC7E39-4955-4AB2-994F-4ED199521C97}"/>
    <cellStyle name="Comma 3 4 3 3 6 3 3" xfId="36587" xr:uid="{71F1E50E-F1B6-499B-8863-AA88AEA56890}"/>
    <cellStyle name="Comma 3 4 3 3 6 3 4" xfId="25822" xr:uid="{52F7C341-7BB7-426D-850D-7CCB2899C20B}"/>
    <cellStyle name="Comma 3 4 3 3 6 4" xfId="9012" xr:uid="{7091FDCF-8CB8-4CFF-BC40-4CDCFE7F0688}"/>
    <cellStyle name="Comma 3 4 3 3 6 4 2" xfId="52603" xr:uid="{A34FABB0-4941-4C0E-B83E-D7B1DA85D1DC}"/>
    <cellStyle name="Comma 3 4 3 3 6 4 3" xfId="39213" xr:uid="{73AD68C1-E908-4834-95EE-440A1786D7FE}"/>
    <cellStyle name="Comma 3 4 3 3 6 5" xfId="11638" xr:uid="{A88BFCCB-CE18-49FE-8E95-DCF684978689}"/>
    <cellStyle name="Comma 3 4 3 3 6 5 2" xfId="55228" xr:uid="{B87859C2-4BC9-44E8-BD0A-F8EDBE6529F8}"/>
    <cellStyle name="Comma 3 4 3 3 6 5 3" xfId="41838" xr:uid="{C3EEDEA6-E9B1-4DCB-9024-0240D09C51D4}"/>
    <cellStyle name="Comma 3 4 3 3 6 6" xfId="14791" xr:uid="{BD46E432-B08A-4E49-B2F8-E09CA83C702F}"/>
    <cellStyle name="Comma 3 4 3 3 6 6 2" xfId="44464" xr:uid="{3AA735B5-71D4-4EA2-9EC4-67A7A4C3EF42}"/>
    <cellStyle name="Comma 3 4 3 3 6 7" xfId="57854" xr:uid="{8A7EBDA6-F05E-49AF-AEA7-43FF2195F142}"/>
    <cellStyle name="Comma 3 4 3 3 6 8" xfId="60481" xr:uid="{FFFA82E0-5145-47B6-A3F0-662A0835A799}"/>
    <cellStyle name="Comma 3 4 3 3 6 9" xfId="31074" xr:uid="{C42AE231-E2AD-4D60-B7E4-3696949BECC7}"/>
    <cellStyle name="Comma 3 4 3 3 7" xfId="1396" xr:uid="{5B2A9F3A-5216-411D-8B3E-8F7E465CCEF6}"/>
    <cellStyle name="Comma 3 4 3 3 7 10" xfId="20832" xr:uid="{8C369459-2B3E-469E-8DF1-049464E677E3}"/>
    <cellStyle name="Comma 3 4 3 3 7 2" xfId="6648" xr:uid="{A3B7A57F-811E-489C-A078-EE6746DCCA42}"/>
    <cellStyle name="Comma 3 4 3 3 7 2 2" xfId="18206" xr:uid="{513BFB19-7EC3-4A51-B82D-59B14A9D8E5A}"/>
    <cellStyle name="Comma 3 4 3 3 7 2 2 2" xfId="47613" xr:uid="{066ACD25-5F51-4625-A6A3-B2A444496F53}"/>
    <cellStyle name="Comma 3 4 3 3 7 2 2 3" xfId="28710" xr:uid="{FF2AAF97-B327-47F7-9341-C6982F79F622}"/>
    <cellStyle name="Comma 3 4 3 3 7 2 3" xfId="34223" xr:uid="{26404785-3A93-40DE-864A-6C73F3C51401}"/>
    <cellStyle name="Comma 3 4 3 3 7 2 4" xfId="23458" xr:uid="{9E09D97B-C0DF-4497-B950-A8A27180DD4E}"/>
    <cellStyle name="Comma 3 4 3 3 7 3" xfId="4023" xr:uid="{9C63642D-AB77-461A-A12A-02647D285698}"/>
    <cellStyle name="Comma 3 4 3 3 7 3 2" xfId="50239" xr:uid="{89B3E05F-695A-49BF-B819-0AEFE6B5820D}"/>
    <cellStyle name="Comma 3 4 3 3 7 3 3" xfId="36849" xr:uid="{4D8CB259-6B8D-4258-9609-6E385EC8E5E1}"/>
    <cellStyle name="Comma 3 4 3 3 7 3 4" xfId="26084" xr:uid="{80C449DA-70C7-446F-90F5-04CC84F7E911}"/>
    <cellStyle name="Comma 3 4 3 3 7 4" xfId="9274" xr:uid="{0AACE0D0-5740-4137-AC23-4D16F7898566}"/>
    <cellStyle name="Comma 3 4 3 3 7 4 2" xfId="52865" xr:uid="{823F9986-59B3-44D9-979F-FAF8AAD23B5E}"/>
    <cellStyle name="Comma 3 4 3 3 7 4 3" xfId="39475" xr:uid="{5B7DF195-A768-4593-831E-34261642E8B4}"/>
    <cellStyle name="Comma 3 4 3 3 7 5" xfId="11900" xr:uid="{2CEF8213-5B4E-40D4-85B5-D83200A9F188}"/>
    <cellStyle name="Comma 3 4 3 3 7 5 2" xfId="55490" xr:uid="{127EC5C2-3679-4096-9333-8149A4A858A5}"/>
    <cellStyle name="Comma 3 4 3 3 7 5 3" xfId="42100" xr:uid="{1E2CDFD9-E769-447C-808E-AF94AFB189FE}"/>
    <cellStyle name="Comma 3 4 3 3 7 6" xfId="15053" xr:uid="{9E85FCE9-1575-4B8F-A0ED-C40BE486973B}"/>
    <cellStyle name="Comma 3 4 3 3 7 6 2" xfId="44726" xr:uid="{C72AF0B3-DFA2-4949-B857-CE38C18DA5EF}"/>
    <cellStyle name="Comma 3 4 3 3 7 7" xfId="58116" xr:uid="{BD3ABF2F-F5A8-4DA9-A2E7-85E5895325F6}"/>
    <cellStyle name="Comma 3 4 3 3 7 8" xfId="60743" xr:uid="{78ABE62A-CC7F-4722-B0D6-E7D8B1D9EEFC}"/>
    <cellStyle name="Comma 3 4 3 3 7 9" xfId="31336" xr:uid="{4EFD4529-3325-4CAC-9009-65D8543C41FB}"/>
    <cellStyle name="Comma 3 4 3 3 8" xfId="2439" xr:uid="{6C09CABF-709D-46CB-A7BC-7C7009D47D70}"/>
    <cellStyle name="Comma 3 4 3 3 8 10" xfId="21874" xr:uid="{B4FDDCE3-8140-4BC8-A9F6-DFD7670A4C1A}"/>
    <cellStyle name="Comma 3 4 3 3 8 2" xfId="7690" xr:uid="{23EE1E7A-6517-41C8-9E9E-869E9DD43AA3}"/>
    <cellStyle name="Comma 3 4 3 3 8 2 2" xfId="19248" xr:uid="{B560809C-EF59-4C71-B7EA-9BE64EB3C111}"/>
    <cellStyle name="Comma 3 4 3 3 8 2 2 2" xfId="48655" xr:uid="{9BA41446-0B20-47CA-A1EC-5184D3161468}"/>
    <cellStyle name="Comma 3 4 3 3 8 2 2 3" xfId="29752" xr:uid="{F640030E-DCF1-4525-AE8A-F0A17C1B461C}"/>
    <cellStyle name="Comma 3 4 3 3 8 2 3" xfId="35265" xr:uid="{D07701EA-0A9F-40B6-874E-6A88923312D9}"/>
    <cellStyle name="Comma 3 4 3 3 8 2 4" xfId="24500" xr:uid="{88729608-06DD-4C66-82C8-77FD351959AF}"/>
    <cellStyle name="Comma 3 4 3 3 8 3" xfId="5065" xr:uid="{C34770E0-BF3E-4196-AEF2-FEEE537F0E83}"/>
    <cellStyle name="Comma 3 4 3 3 8 3 2" xfId="51281" xr:uid="{56C082D3-89E2-403C-A2DD-E993ED689704}"/>
    <cellStyle name="Comma 3 4 3 3 8 3 3" xfId="37891" xr:uid="{1F121219-CA92-4C44-B918-09118AAC8340}"/>
    <cellStyle name="Comma 3 4 3 3 8 3 4" xfId="27126" xr:uid="{9FF9F766-2F89-49AA-88DD-2866D8B6573A}"/>
    <cellStyle name="Comma 3 4 3 3 8 4" xfId="10316" xr:uid="{5DE87E99-6A1B-4CF9-8A87-6F03355BF933}"/>
    <cellStyle name="Comma 3 4 3 3 8 4 2" xfId="53907" xr:uid="{3DFCBB6F-3559-41EB-B544-27CF1F8CD11E}"/>
    <cellStyle name="Comma 3 4 3 3 8 4 3" xfId="40517" xr:uid="{ADD907D0-8318-4CB1-907C-DF34D285C04E}"/>
    <cellStyle name="Comma 3 4 3 3 8 5" xfId="12942" xr:uid="{1A4BEC4B-CB17-4621-B82B-17BBB739B72D}"/>
    <cellStyle name="Comma 3 4 3 3 8 5 2" xfId="56532" xr:uid="{4A2ACAC4-23C9-45D3-A9E2-DC5E6D7B190D}"/>
    <cellStyle name="Comma 3 4 3 3 8 5 3" xfId="43142" xr:uid="{D503B35C-5863-4BEB-9375-86699B926376}"/>
    <cellStyle name="Comma 3 4 3 3 8 6" xfId="16095" xr:uid="{C64151F5-D287-4345-BB72-6EA800FE9766}"/>
    <cellStyle name="Comma 3 4 3 3 8 6 2" xfId="45768" xr:uid="{6003CB8F-5E61-45A9-A71B-36543C0B5E9E}"/>
    <cellStyle name="Comma 3 4 3 3 8 7" xfId="59158" xr:uid="{56E4BA53-A7C2-496F-843A-DA498C5E5845}"/>
    <cellStyle name="Comma 3 4 3 3 8 8" xfId="61785" xr:uid="{BBFA4DE2-65EA-4AA1-9896-83286F6251EE}"/>
    <cellStyle name="Comma 3 4 3 3 8 9" xfId="32378" xr:uid="{4FEF1D4E-4BF3-4ECB-87B5-0F8B68BECABD}"/>
    <cellStyle name="Comma 3 4 3 3 9" xfId="5326" xr:uid="{574E4A26-BDCB-4F05-A2EA-8B988F2E9E96}"/>
    <cellStyle name="Comma 3 4 3 3 9 2" xfId="16884" xr:uid="{2DFF03B3-6F68-4DBE-B4C8-5FFDD3F3DEB1}"/>
    <cellStyle name="Comma 3 4 3 3 9 2 2" xfId="46030" xr:uid="{9B3707A6-80E1-48F6-96B5-06DF0FCF46BB}"/>
    <cellStyle name="Comma 3 4 3 3 9 2 3" xfId="27388" xr:uid="{1CDF2258-07D3-4493-9B83-712832B10EEC}"/>
    <cellStyle name="Comma 3 4 3 3 9 3" xfId="13731" xr:uid="{749D0437-2E55-499A-A377-E8440BC22C0B}"/>
    <cellStyle name="Comma 3 4 3 3 9 3 2" xfId="32640" xr:uid="{FD4006D7-3C03-42AB-9A28-41F2388C8B53}"/>
    <cellStyle name="Comma 3 4 3 3 9 4" xfId="22136" xr:uid="{7D93C2D0-4704-4A9D-B532-5E476DC47E0B}"/>
    <cellStyle name="Comma 3 4 3 4" xfId="88" xr:uid="{00000000-0005-0000-0000-00006D020000}"/>
    <cellStyle name="Comma 3 4 3 4 10" xfId="2717" xr:uid="{D1A88674-E333-48F6-99AF-444A6A420752}"/>
    <cellStyle name="Comma 3 4 3 4 10 2" xfId="16372" xr:uid="{ABDB3937-2C98-45BA-A420-2D59049758F5}"/>
    <cellStyle name="Comma 3 4 3 4 10 2 2" xfId="46307" xr:uid="{D5A2E1E4-27DE-4481-964B-C5C653043777}"/>
    <cellStyle name="Comma 3 4 3 4 10 3" xfId="32917" xr:uid="{4BB3B36D-53F3-4458-BE41-2769767E6B0C}"/>
    <cellStyle name="Comma 3 4 3 4 10 4" xfId="24778" xr:uid="{95016547-E27F-4714-8614-684DC80BD3AF}"/>
    <cellStyle name="Comma 3 4 3 4 11" xfId="7968" xr:uid="{98A2CEEF-1822-41E4-AFFC-6E25321BBDD8}"/>
    <cellStyle name="Comma 3 4 3 4 11 2" xfId="48933" xr:uid="{BB2F26AB-1B8D-456D-8225-D6785311731C}"/>
    <cellStyle name="Comma 3 4 3 4 11 3" xfId="35543" xr:uid="{BA9F3081-F88C-493B-925D-8B79A2D50BF8}"/>
    <cellStyle name="Comma 3 4 3 4 12" xfId="10594" xr:uid="{6F3C9999-E299-4FFE-8698-F4F1D9993284}"/>
    <cellStyle name="Comma 3 4 3 4 12 2" xfId="51559" xr:uid="{9EFABB69-8EB5-4DA3-9E87-4227938FEE3F}"/>
    <cellStyle name="Comma 3 4 3 4 12 3" xfId="38169" xr:uid="{E7237F53-3D85-4855-AA6A-F1D55463ED17}"/>
    <cellStyle name="Comma 3 4 3 4 13" xfId="13219" xr:uid="{F99EC4A2-2F1A-48F0-8525-A8091D1645E3}"/>
    <cellStyle name="Comma 3 4 3 4 13 2" xfId="54184" xr:uid="{5877E45D-0542-4589-823B-ABB91FF62E64}"/>
    <cellStyle name="Comma 3 4 3 4 13 3" xfId="40794" xr:uid="{87686575-E41E-46D7-A712-4B2D8E453AB6}"/>
    <cellStyle name="Comma 3 4 3 4 14" xfId="43420" xr:uid="{CC4830C7-EB2D-4FDE-9558-F3B219DD2487}"/>
    <cellStyle name="Comma 3 4 3 4 15" xfId="56810" xr:uid="{DB2CFCDA-46C4-4C73-ACD9-6DC0DD532D96}"/>
    <cellStyle name="Comma 3 4 3 4 16" xfId="59437" xr:uid="{56FEC252-94F5-4156-9864-EF3FC01A0C36}"/>
    <cellStyle name="Comma 3 4 3 4 17" xfId="30030" xr:uid="{3E3851B4-5F9D-4E21-90D3-790E4178F707}"/>
    <cellStyle name="Comma 3 4 3 4 18" xfId="19526" xr:uid="{DBB80EF7-1A55-4FFE-915F-4067C38B5863}"/>
    <cellStyle name="Comma 3 4 3 4 2" xfId="226" xr:uid="{00000000-0005-0000-0000-00006E020000}"/>
    <cellStyle name="Comma 3 4 3 4 2 10" xfId="8106" xr:uid="{99B303D5-BD01-4445-B6D0-1ADE19424EA1}"/>
    <cellStyle name="Comma 3 4 3 4 2 10 2" xfId="49071" xr:uid="{31BD39A8-E418-42C9-B1C8-24E750C19DFD}"/>
    <cellStyle name="Comma 3 4 3 4 2 10 3" xfId="35681" xr:uid="{9071C659-78C9-4366-8F7B-9187A4112742}"/>
    <cellStyle name="Comma 3 4 3 4 2 11" xfId="10732" xr:uid="{1FC1D4C5-2C15-4B28-84F6-D666281521C2}"/>
    <cellStyle name="Comma 3 4 3 4 2 11 2" xfId="51697" xr:uid="{699491DE-5D69-4950-986C-FD1610814180}"/>
    <cellStyle name="Comma 3 4 3 4 2 11 3" xfId="38307" xr:uid="{0EFA96D8-EA6B-4152-BECF-33B27C703263}"/>
    <cellStyle name="Comma 3 4 3 4 2 12" xfId="13357" xr:uid="{B0E8D49F-B14F-4E94-9962-92A1095D91D3}"/>
    <cellStyle name="Comma 3 4 3 4 2 12 2" xfId="54322" xr:uid="{01575E43-01F2-471D-A9A7-FA6544E94951}"/>
    <cellStyle name="Comma 3 4 3 4 2 12 3" xfId="40932" xr:uid="{476D36E3-487E-4DBB-817C-88818637ED51}"/>
    <cellStyle name="Comma 3 4 3 4 2 13" xfId="43558" xr:uid="{CB0C1ECF-B173-4292-A414-E8066F0A4F8C}"/>
    <cellStyle name="Comma 3 4 3 4 2 14" xfId="56948" xr:uid="{BA2CA95D-6743-43C1-9103-89F5407D904F}"/>
    <cellStyle name="Comma 3 4 3 4 2 15" xfId="59575" xr:uid="{9CE57606-DDE0-4679-9D50-B1DB04681CE5}"/>
    <cellStyle name="Comma 3 4 3 4 2 16" xfId="30168" xr:uid="{6D3271ED-9044-4121-9147-9E58AB06963F}"/>
    <cellStyle name="Comma 3 4 3 4 2 17" xfId="19664" xr:uid="{E55C564F-4AFE-4E06-899C-1132AE162C69}"/>
    <cellStyle name="Comma 3 4 3 4 2 2" xfId="487" xr:uid="{00000000-0005-0000-0000-00006F020000}"/>
    <cellStyle name="Comma 3 4 3 4 2 2 10" xfId="30428" xr:uid="{105BB30C-F726-43CF-ABEE-9B1A070270F2}"/>
    <cellStyle name="Comma 3 4 3 4 2 2 11" xfId="19924" xr:uid="{29C4D5AD-979E-4AF0-AF4C-3794FC285B41}"/>
    <cellStyle name="Comma 3 4 3 4 2 2 2" xfId="1810" xr:uid="{D0A6056C-E964-4271-B837-0177F08C8EF2}"/>
    <cellStyle name="Comma 3 4 3 4 2 2 2 10" xfId="21246" xr:uid="{A88A5ADE-9077-48C5-A254-B3CA7A73C927}"/>
    <cellStyle name="Comma 3 4 3 4 2 2 2 2" xfId="7062" xr:uid="{45A3DF4F-D113-4EE5-9581-25E541EFF472}"/>
    <cellStyle name="Comma 3 4 3 4 2 2 2 2 2" xfId="18620" xr:uid="{83FF2E9A-6679-4CF0-992D-2372E6FEDEAC}"/>
    <cellStyle name="Comma 3 4 3 4 2 2 2 2 2 2" xfId="48027" xr:uid="{7F7C3723-4340-407F-BCD1-B877DA4AEFC8}"/>
    <cellStyle name="Comma 3 4 3 4 2 2 2 2 2 3" xfId="29124" xr:uid="{3FA6D55E-6A1C-4673-9F1B-CF529E7E2820}"/>
    <cellStyle name="Comma 3 4 3 4 2 2 2 2 3" xfId="34637" xr:uid="{5350507D-065E-40F9-960B-243FBA4338A3}"/>
    <cellStyle name="Comma 3 4 3 4 2 2 2 2 4" xfId="23872" xr:uid="{8C584AB3-DC92-45B8-A9A8-5AAA4F6980B1}"/>
    <cellStyle name="Comma 3 4 3 4 2 2 2 3" xfId="4437" xr:uid="{5CE83114-2709-4E45-9719-CDA0E22C120C}"/>
    <cellStyle name="Comma 3 4 3 4 2 2 2 3 2" xfId="50653" xr:uid="{20D3CEBE-C802-468B-97BD-1CCB310AE94A}"/>
    <cellStyle name="Comma 3 4 3 4 2 2 2 3 3" xfId="37263" xr:uid="{83D94A31-465D-4473-BD1A-00ACBD109FC0}"/>
    <cellStyle name="Comma 3 4 3 4 2 2 2 3 4" xfId="26498" xr:uid="{DE199BFA-7189-447F-93B0-647513A51955}"/>
    <cellStyle name="Comma 3 4 3 4 2 2 2 4" xfId="9688" xr:uid="{B884B5FB-51FD-4AB9-88FC-C43631F3A841}"/>
    <cellStyle name="Comma 3 4 3 4 2 2 2 4 2" xfId="53279" xr:uid="{D983A5A1-4133-4044-B8CB-0C0CB7E3FE26}"/>
    <cellStyle name="Comma 3 4 3 4 2 2 2 4 3" xfId="39889" xr:uid="{B6344AD2-A0F3-40A7-B695-5B6A8DCF20A6}"/>
    <cellStyle name="Comma 3 4 3 4 2 2 2 5" xfId="12314" xr:uid="{2E9E058D-7796-484F-813E-17E14A8036B6}"/>
    <cellStyle name="Comma 3 4 3 4 2 2 2 5 2" xfId="55904" xr:uid="{B8C25F68-1245-4CFF-9A8A-55F1BD9C4688}"/>
    <cellStyle name="Comma 3 4 3 4 2 2 2 5 3" xfId="42514" xr:uid="{EAB88B5E-AE5A-479D-977E-567533B97955}"/>
    <cellStyle name="Comma 3 4 3 4 2 2 2 6" xfId="15467" xr:uid="{B6047A88-25B5-4712-B962-58DE718F71F7}"/>
    <cellStyle name="Comma 3 4 3 4 2 2 2 6 2" xfId="45140" xr:uid="{A011932F-DE3A-4BE6-9C03-74C5115D4B07}"/>
    <cellStyle name="Comma 3 4 3 4 2 2 2 7" xfId="58530" xr:uid="{B6A1C8EB-9535-4668-A2FB-EE1AD8EB9B51}"/>
    <cellStyle name="Comma 3 4 3 4 2 2 2 8" xfId="61157" xr:uid="{D1F734BD-DBC2-460D-A543-447431C90B29}"/>
    <cellStyle name="Comma 3 4 3 4 2 2 2 9" xfId="31750" xr:uid="{B7E128BA-CB3E-47DB-BB23-3A4D1A5E9118}"/>
    <cellStyle name="Comma 3 4 3 4 2 2 3" xfId="5740" xr:uid="{120B6DD1-4A47-422E-9ED3-F52B9ADA725F}"/>
    <cellStyle name="Comma 3 4 3 4 2 2 3 2" xfId="17298" xr:uid="{50F3E81C-5B88-4FEE-9787-D8E5C164D0FD}"/>
    <cellStyle name="Comma 3 4 3 4 2 2 3 2 2" xfId="46705" xr:uid="{BFBAEDAE-2CC6-40B6-A7BA-48709450070B}"/>
    <cellStyle name="Comma 3 4 3 4 2 2 3 2 3" xfId="27802" xr:uid="{27E852A8-3854-4C87-9D83-8DC77A755F3D}"/>
    <cellStyle name="Comma 3 4 3 4 2 2 3 3" xfId="14145" xr:uid="{21F53D72-416B-41EF-A982-ADC9ED47EF58}"/>
    <cellStyle name="Comma 3 4 3 4 2 2 3 3 2" xfId="33315" xr:uid="{F6A8B47D-C4F1-4908-85F1-462C39FB59AE}"/>
    <cellStyle name="Comma 3 4 3 4 2 2 3 4" xfId="22550" xr:uid="{D247909A-DA6F-4ED2-B44F-F549000CAC2E}"/>
    <cellStyle name="Comma 3 4 3 4 2 2 4" xfId="3115" xr:uid="{2FBFB7DD-1180-4330-B1CC-7ECC89B849AA}"/>
    <cellStyle name="Comma 3 4 3 4 2 2 4 2" xfId="16770" xr:uid="{731EFAD2-B444-47C3-A36D-8FA7B10BAEEB}"/>
    <cellStyle name="Comma 3 4 3 4 2 2 4 2 2" xfId="49331" xr:uid="{272E7666-AC37-45B5-82CD-21D26E3D8CAF}"/>
    <cellStyle name="Comma 3 4 3 4 2 2 4 3" xfId="35941" xr:uid="{B4A3C21E-7433-4530-98EF-F00FB692A5A1}"/>
    <cellStyle name="Comma 3 4 3 4 2 2 4 4" xfId="25176" xr:uid="{F74DC79D-E07F-4D4A-ABD1-400655EF364D}"/>
    <cellStyle name="Comma 3 4 3 4 2 2 5" xfId="8366" xr:uid="{61D70D9C-D448-414E-BB21-F212494CE5CA}"/>
    <cellStyle name="Comma 3 4 3 4 2 2 5 2" xfId="51957" xr:uid="{A1BA8D41-AD5F-4B0D-8219-E5E477DA9BD1}"/>
    <cellStyle name="Comma 3 4 3 4 2 2 5 3" xfId="38567" xr:uid="{DA3F7FF0-75BF-4E12-B39E-853AF6FB1877}"/>
    <cellStyle name="Comma 3 4 3 4 2 2 6" xfId="10992" xr:uid="{4219EF81-AB46-4EC2-9133-E0234C45ED1D}"/>
    <cellStyle name="Comma 3 4 3 4 2 2 6 2" xfId="54582" xr:uid="{BC81BF27-4305-4123-9C63-2B7247F99DD7}"/>
    <cellStyle name="Comma 3 4 3 4 2 2 6 3" xfId="41192" xr:uid="{3F2805D7-6DB7-45C8-B286-98DB1DA95518}"/>
    <cellStyle name="Comma 3 4 3 4 2 2 7" xfId="13617" xr:uid="{344B922F-4596-4D9B-A681-AC1A4718B072}"/>
    <cellStyle name="Comma 3 4 3 4 2 2 7 2" xfId="43818" xr:uid="{50320105-2BFC-4AE5-929C-CDE67150E4C7}"/>
    <cellStyle name="Comma 3 4 3 4 2 2 8" xfId="57208" xr:uid="{1328A2E2-FDFE-4A17-A53F-2787C31DD15F}"/>
    <cellStyle name="Comma 3 4 3 4 2 2 9" xfId="59835" xr:uid="{DB69AB36-632A-4C28-9125-F83061F126F5}"/>
    <cellStyle name="Comma 3 4 3 4 2 3" xfId="747" xr:uid="{00000000-0005-0000-0000-000070020000}"/>
    <cellStyle name="Comma 3 4 3 4 2 3 10" xfId="30688" xr:uid="{D0533A4C-B717-4006-8580-0C89F3C93156}"/>
    <cellStyle name="Comma 3 4 3 4 2 3 11" xfId="20184" xr:uid="{0BD88FAE-BA8E-4C93-83C5-28A2ED5268B7}"/>
    <cellStyle name="Comma 3 4 3 4 2 3 2" xfId="2070" xr:uid="{37864688-E427-4E42-ADD1-CC869F8A7702}"/>
    <cellStyle name="Comma 3 4 3 4 2 3 2 10" xfId="21506" xr:uid="{958755E3-F374-4AEA-81A1-2CF7C2B9DF30}"/>
    <cellStyle name="Comma 3 4 3 4 2 3 2 2" xfId="7322" xr:uid="{ACBBF0CA-6F9E-4258-9675-1CB8685FE5F6}"/>
    <cellStyle name="Comma 3 4 3 4 2 3 2 2 2" xfId="18880" xr:uid="{0F95FA2D-653B-482C-A1A8-86073BAF4FD3}"/>
    <cellStyle name="Comma 3 4 3 4 2 3 2 2 2 2" xfId="48287" xr:uid="{32CBC8CE-0C91-44EE-A5D3-28816B57722C}"/>
    <cellStyle name="Comma 3 4 3 4 2 3 2 2 2 3" xfId="29384" xr:uid="{B33730B3-BAEC-4C93-848D-32BD93FD10EC}"/>
    <cellStyle name="Comma 3 4 3 4 2 3 2 2 3" xfId="34897" xr:uid="{5CA28FA5-0E91-4D8F-8D02-A0485B0D45B2}"/>
    <cellStyle name="Comma 3 4 3 4 2 3 2 2 4" xfId="24132" xr:uid="{1DE73A13-98D3-4C3B-8F41-9057A1A99A72}"/>
    <cellStyle name="Comma 3 4 3 4 2 3 2 3" xfId="4697" xr:uid="{52E0BD1A-03AB-4221-9DD5-9C44F5CE89E9}"/>
    <cellStyle name="Comma 3 4 3 4 2 3 2 3 2" xfId="50913" xr:uid="{9EA0037A-6B3A-418C-93C8-E1CB72D018D9}"/>
    <cellStyle name="Comma 3 4 3 4 2 3 2 3 3" xfId="37523" xr:uid="{C2835CDF-676E-4E04-980D-44D3C8649282}"/>
    <cellStyle name="Comma 3 4 3 4 2 3 2 3 4" xfId="26758" xr:uid="{4437B20A-2D4A-4139-80F1-ED1CBF82D2D5}"/>
    <cellStyle name="Comma 3 4 3 4 2 3 2 4" xfId="9948" xr:uid="{5AC82746-B147-4B3F-91DF-E8591D24BD52}"/>
    <cellStyle name="Comma 3 4 3 4 2 3 2 4 2" xfId="53539" xr:uid="{30C7DBFD-1CC7-4B9A-B4C5-16F60CA6D661}"/>
    <cellStyle name="Comma 3 4 3 4 2 3 2 4 3" xfId="40149" xr:uid="{9BD0446A-CC5C-44EF-8C46-D0F2B464F8E2}"/>
    <cellStyle name="Comma 3 4 3 4 2 3 2 5" xfId="12574" xr:uid="{C64FC7BD-6FAE-436C-AD11-1A7E4471F0ED}"/>
    <cellStyle name="Comma 3 4 3 4 2 3 2 5 2" xfId="56164" xr:uid="{45035E8D-D1A9-4A94-8582-52F1866432B5}"/>
    <cellStyle name="Comma 3 4 3 4 2 3 2 5 3" xfId="42774" xr:uid="{AD74A65E-4CCD-4844-9E5B-0A564529D517}"/>
    <cellStyle name="Comma 3 4 3 4 2 3 2 6" xfId="15727" xr:uid="{D70F97CD-8CB1-4049-B965-236B2B752EFD}"/>
    <cellStyle name="Comma 3 4 3 4 2 3 2 6 2" xfId="45400" xr:uid="{13669DA4-1AF0-4641-B7D3-FAAE669F33DB}"/>
    <cellStyle name="Comma 3 4 3 4 2 3 2 7" xfId="58790" xr:uid="{819E5BBD-3DD1-4248-A60A-957267106B59}"/>
    <cellStyle name="Comma 3 4 3 4 2 3 2 8" xfId="61417" xr:uid="{0C424A41-1544-450E-9BD6-45793616DCF2}"/>
    <cellStyle name="Comma 3 4 3 4 2 3 2 9" xfId="32010" xr:uid="{EB0360A2-BD6A-4147-8D8F-3F264475A93C}"/>
    <cellStyle name="Comma 3 4 3 4 2 3 3" xfId="6000" xr:uid="{C1E61B82-EE8C-433F-B2B0-4645F7FD47B2}"/>
    <cellStyle name="Comma 3 4 3 4 2 3 3 2" xfId="17558" xr:uid="{42E6A0A3-750C-4D32-BEB6-CEBB02B9905B}"/>
    <cellStyle name="Comma 3 4 3 4 2 3 3 2 2" xfId="46965" xr:uid="{CFED4AB9-9467-4E3D-8255-1DFB8C825C4D}"/>
    <cellStyle name="Comma 3 4 3 4 2 3 3 2 3" xfId="28062" xr:uid="{CE6F7E90-69A4-4AE8-80F0-D73F48456277}"/>
    <cellStyle name="Comma 3 4 3 4 2 3 3 3" xfId="33575" xr:uid="{84548506-D59F-47E3-A87D-5C624C3A763C}"/>
    <cellStyle name="Comma 3 4 3 4 2 3 3 4" xfId="22810" xr:uid="{D961A008-F4D9-4FDA-BE69-B22480C1CA1F}"/>
    <cellStyle name="Comma 3 4 3 4 2 3 4" xfId="3375" xr:uid="{D5B1B3A2-0E38-4751-B5DB-8AFD9AF0AEAA}"/>
    <cellStyle name="Comma 3 4 3 4 2 3 4 2" xfId="49591" xr:uid="{5CACBD9B-37F4-475F-B906-77D7D922178F}"/>
    <cellStyle name="Comma 3 4 3 4 2 3 4 3" xfId="36201" xr:uid="{46B51096-4603-4885-85A4-B4DBFE12CC47}"/>
    <cellStyle name="Comma 3 4 3 4 2 3 4 4" xfId="25436" xr:uid="{8E0457D1-76C9-43F3-A896-21724D33B8CE}"/>
    <cellStyle name="Comma 3 4 3 4 2 3 5" xfId="8626" xr:uid="{80A9B356-DA39-4D5C-92A1-B9804898E2F1}"/>
    <cellStyle name="Comma 3 4 3 4 2 3 5 2" xfId="52217" xr:uid="{06D5B0D1-1050-443B-894F-17CA2380DA62}"/>
    <cellStyle name="Comma 3 4 3 4 2 3 5 3" xfId="38827" xr:uid="{2C3D4A8B-2CF7-4980-AF16-E3BC173DCE80}"/>
    <cellStyle name="Comma 3 4 3 4 2 3 6" xfId="11252" xr:uid="{E4D55FFC-F4C0-471A-90EF-10EC8169B463}"/>
    <cellStyle name="Comma 3 4 3 4 2 3 6 2" xfId="54842" xr:uid="{9CF4CC87-3C2A-4BE9-9180-E3845D421E9C}"/>
    <cellStyle name="Comma 3 4 3 4 2 3 6 3" xfId="41452" xr:uid="{335341E0-27D4-4FB3-A437-1E16DB457A40}"/>
    <cellStyle name="Comma 3 4 3 4 2 3 7" xfId="14405" xr:uid="{4FA73591-0E9D-4FD1-A807-C9C0483E8E51}"/>
    <cellStyle name="Comma 3 4 3 4 2 3 7 2" xfId="44078" xr:uid="{1C0AE3DA-3B79-44CF-BA9D-39F6DE2DAB0B}"/>
    <cellStyle name="Comma 3 4 3 4 2 3 8" xfId="57468" xr:uid="{AE622EB2-486E-42D3-A14D-BDDCC6321BD3}"/>
    <cellStyle name="Comma 3 4 3 4 2 3 9" xfId="60095" xr:uid="{00CCF1C2-88D6-43E7-9A51-160671FBF0A4}"/>
    <cellStyle name="Comma 3 4 3 4 2 4" xfId="1007" xr:uid="{00000000-0005-0000-0000-000071020000}"/>
    <cellStyle name="Comma 3 4 3 4 2 4 10" xfId="30948" xr:uid="{AF8E102B-9AE5-4B69-AC95-E7FA27326F4C}"/>
    <cellStyle name="Comma 3 4 3 4 2 4 11" xfId="20444" xr:uid="{B9CC0134-8353-4AC4-B394-25BF34CBE46D}"/>
    <cellStyle name="Comma 3 4 3 4 2 4 2" xfId="2330" xr:uid="{4B79B25D-23EF-4D42-BD02-99F174DD1249}"/>
    <cellStyle name="Comma 3 4 3 4 2 4 2 10" xfId="21766" xr:uid="{B9056643-DD96-493D-B71A-DB04C363C732}"/>
    <cellStyle name="Comma 3 4 3 4 2 4 2 2" xfId="7582" xr:uid="{CCD65105-8204-452F-900E-7B82F51632AB}"/>
    <cellStyle name="Comma 3 4 3 4 2 4 2 2 2" xfId="19140" xr:uid="{D0302F17-8B0E-422A-AA6D-B1B08BFAA18B}"/>
    <cellStyle name="Comma 3 4 3 4 2 4 2 2 2 2" xfId="48547" xr:uid="{3092D737-BE2F-4E58-A139-AD043661C2E5}"/>
    <cellStyle name="Comma 3 4 3 4 2 4 2 2 2 3" xfId="29644" xr:uid="{F4738824-312E-4D79-9A81-8D0F962D71CD}"/>
    <cellStyle name="Comma 3 4 3 4 2 4 2 2 3" xfId="35157" xr:uid="{999345C4-03C4-4C60-85B7-953E79889A29}"/>
    <cellStyle name="Comma 3 4 3 4 2 4 2 2 4" xfId="24392" xr:uid="{AA676382-0ACC-440F-B6C2-F86ED3E98F4E}"/>
    <cellStyle name="Comma 3 4 3 4 2 4 2 3" xfId="4957" xr:uid="{606462D4-B4EF-45E6-90AC-B0D4F1BE9829}"/>
    <cellStyle name="Comma 3 4 3 4 2 4 2 3 2" xfId="51173" xr:uid="{CCC5714B-D8FC-499C-84CE-E07EB957C1D4}"/>
    <cellStyle name="Comma 3 4 3 4 2 4 2 3 3" xfId="37783" xr:uid="{2D5BF947-B1F7-49C9-AA86-294C3628812F}"/>
    <cellStyle name="Comma 3 4 3 4 2 4 2 3 4" xfId="27018" xr:uid="{86422F9C-06E7-431E-87FB-3D556572A454}"/>
    <cellStyle name="Comma 3 4 3 4 2 4 2 4" xfId="10208" xr:uid="{0EC2CBA7-3448-4406-B787-308274857A03}"/>
    <cellStyle name="Comma 3 4 3 4 2 4 2 4 2" xfId="53799" xr:uid="{79F617C5-8844-4EC9-8ACD-8893BE59D6CB}"/>
    <cellStyle name="Comma 3 4 3 4 2 4 2 4 3" xfId="40409" xr:uid="{3CACA23D-5A6F-4C86-B4E7-8F6E7A685C6E}"/>
    <cellStyle name="Comma 3 4 3 4 2 4 2 5" xfId="12834" xr:uid="{19E0C3D3-C3E4-4B08-8476-A195997B77D5}"/>
    <cellStyle name="Comma 3 4 3 4 2 4 2 5 2" xfId="56424" xr:uid="{DB6760DE-DB18-4583-B7C8-22F8ADF56A46}"/>
    <cellStyle name="Comma 3 4 3 4 2 4 2 5 3" xfId="43034" xr:uid="{5AB7AC53-35B6-4C78-A5A3-052422AF5B0F}"/>
    <cellStyle name="Comma 3 4 3 4 2 4 2 6" xfId="15987" xr:uid="{7582753B-7416-4C37-8E21-FC7A2EE3B992}"/>
    <cellStyle name="Comma 3 4 3 4 2 4 2 6 2" xfId="45660" xr:uid="{5F89036D-093C-42AF-8B50-7606D4287E88}"/>
    <cellStyle name="Comma 3 4 3 4 2 4 2 7" xfId="59050" xr:uid="{C49A2775-B4B6-4D72-A6BE-DAD2B5AB0225}"/>
    <cellStyle name="Comma 3 4 3 4 2 4 2 8" xfId="61677" xr:uid="{90D7993C-9D1B-49C5-9A30-CC3E907C263D}"/>
    <cellStyle name="Comma 3 4 3 4 2 4 2 9" xfId="32270" xr:uid="{12E54876-230C-47F0-9CA0-80C069990D13}"/>
    <cellStyle name="Comma 3 4 3 4 2 4 3" xfId="6260" xr:uid="{F53C5328-D339-4CFE-915B-7D32DAFD5B34}"/>
    <cellStyle name="Comma 3 4 3 4 2 4 3 2" xfId="17818" xr:uid="{27109B7B-0175-4E4E-AA25-7A7659D8F01B}"/>
    <cellStyle name="Comma 3 4 3 4 2 4 3 2 2" xfId="47225" xr:uid="{78061BF8-CFD8-407B-9570-B5A000FB6464}"/>
    <cellStyle name="Comma 3 4 3 4 2 4 3 2 3" xfId="28322" xr:uid="{4CAB9FDD-9DC4-44A5-98F4-4CEFB6CE8A25}"/>
    <cellStyle name="Comma 3 4 3 4 2 4 3 3" xfId="33835" xr:uid="{4DC0C96C-A993-4CD9-BCCC-2958ADFF989C}"/>
    <cellStyle name="Comma 3 4 3 4 2 4 3 4" xfId="23070" xr:uid="{A3A37D57-DF6C-488B-A90F-AD0E7CC1DAE8}"/>
    <cellStyle name="Comma 3 4 3 4 2 4 4" xfId="3635" xr:uid="{E6960C24-EAB8-4CE3-A87B-B184AE5B128F}"/>
    <cellStyle name="Comma 3 4 3 4 2 4 4 2" xfId="49851" xr:uid="{F59808B2-ACF3-478D-8EB9-B1B9BD68B0C2}"/>
    <cellStyle name="Comma 3 4 3 4 2 4 4 3" xfId="36461" xr:uid="{3C1AF729-A923-4987-8346-CDFDDD0B7B9D}"/>
    <cellStyle name="Comma 3 4 3 4 2 4 4 4" xfId="25696" xr:uid="{F5AB71A8-0ADF-47A5-90C4-27CF3A029D56}"/>
    <cellStyle name="Comma 3 4 3 4 2 4 5" xfId="8886" xr:uid="{57EEB1B7-EEEB-4554-8FF6-63AD094E416C}"/>
    <cellStyle name="Comma 3 4 3 4 2 4 5 2" xfId="52477" xr:uid="{E5327E54-E4AA-42E8-B352-F8BBB71455D9}"/>
    <cellStyle name="Comma 3 4 3 4 2 4 5 3" xfId="39087" xr:uid="{E8C84FCC-F674-4C7B-8F8A-D5A15735F591}"/>
    <cellStyle name="Comma 3 4 3 4 2 4 6" xfId="11512" xr:uid="{6743A01F-B31D-410F-9CAC-DF6B639E046E}"/>
    <cellStyle name="Comma 3 4 3 4 2 4 6 2" xfId="55102" xr:uid="{DADC061B-4037-4A7A-A395-FB55E9F31B5C}"/>
    <cellStyle name="Comma 3 4 3 4 2 4 6 3" xfId="41712" xr:uid="{F4989B7D-A10A-429D-84EE-2B961520AEF3}"/>
    <cellStyle name="Comma 3 4 3 4 2 4 7" xfId="14665" xr:uid="{7CD43D06-60C3-4EFF-A172-DFD3A3A73C0F}"/>
    <cellStyle name="Comma 3 4 3 4 2 4 7 2" xfId="44338" xr:uid="{0B6E7D7D-5B59-4C35-9A73-A9E24AF37086}"/>
    <cellStyle name="Comma 3 4 3 4 2 4 8" xfId="57728" xr:uid="{2E345F7B-1D25-426B-ADF1-D9876BDBF14A}"/>
    <cellStyle name="Comma 3 4 3 4 2 4 9" xfId="60355" xr:uid="{F8982731-4D63-466B-AD2F-7E4909378A87}"/>
    <cellStyle name="Comma 3 4 3 4 2 5" xfId="1287" xr:uid="{7C593923-F037-4253-B533-741AABB1C708}"/>
    <cellStyle name="Comma 3 4 3 4 2 5 10" xfId="20724" xr:uid="{394941DA-6524-42FA-B95C-787D9067DDC8}"/>
    <cellStyle name="Comma 3 4 3 4 2 5 2" xfId="6540" xr:uid="{B39DF552-205A-4E20-AD4C-F36002D97FA7}"/>
    <cellStyle name="Comma 3 4 3 4 2 5 2 2" xfId="18098" xr:uid="{99D82230-915A-4DE0-9A7A-32AF239FCAB6}"/>
    <cellStyle name="Comma 3 4 3 4 2 5 2 2 2" xfId="47505" xr:uid="{B46A229A-7FCC-498A-A9BB-761F6BA279BD}"/>
    <cellStyle name="Comma 3 4 3 4 2 5 2 2 3" xfId="28602" xr:uid="{C118F0F0-4249-4BF9-9C37-BD38AC43F01A}"/>
    <cellStyle name="Comma 3 4 3 4 2 5 2 3" xfId="34115" xr:uid="{72EB00D4-A56D-494C-8A6C-51CB1618BDF4}"/>
    <cellStyle name="Comma 3 4 3 4 2 5 2 4" xfId="23350" xr:uid="{10548FD6-72B2-4013-90B5-A7AAED59AB71}"/>
    <cellStyle name="Comma 3 4 3 4 2 5 3" xfId="3915" xr:uid="{8B162E0A-4677-44F1-969C-2AA69E2802B2}"/>
    <cellStyle name="Comma 3 4 3 4 2 5 3 2" xfId="50131" xr:uid="{3A49E185-2713-412A-BC3E-6F2083985259}"/>
    <cellStyle name="Comma 3 4 3 4 2 5 3 3" xfId="36741" xr:uid="{4E6ADE02-C982-462B-AAC0-DE1F3D4ABB4D}"/>
    <cellStyle name="Comma 3 4 3 4 2 5 3 4" xfId="25976" xr:uid="{08D38F6D-E2C3-47F2-B746-0545E765BC68}"/>
    <cellStyle name="Comma 3 4 3 4 2 5 4" xfId="9166" xr:uid="{3115C959-C189-4D73-BABF-7718F11E16A7}"/>
    <cellStyle name="Comma 3 4 3 4 2 5 4 2" xfId="52757" xr:uid="{67457355-0099-4192-A0A7-279A4E005E62}"/>
    <cellStyle name="Comma 3 4 3 4 2 5 4 3" xfId="39367" xr:uid="{9BE86563-EAFE-42DE-A134-8B28D11DD4F3}"/>
    <cellStyle name="Comma 3 4 3 4 2 5 5" xfId="11792" xr:uid="{95F31281-7861-49AC-A1BB-98E01B4F735F}"/>
    <cellStyle name="Comma 3 4 3 4 2 5 5 2" xfId="55382" xr:uid="{DBD1BF1E-F5D1-4495-B112-DB2DAD33C503}"/>
    <cellStyle name="Comma 3 4 3 4 2 5 5 3" xfId="41992" xr:uid="{B1F0C27F-C42A-4B19-9E15-861659F00AD8}"/>
    <cellStyle name="Comma 3 4 3 4 2 5 6" xfId="14945" xr:uid="{118DA00F-1794-499A-A9B2-819F070AC40B}"/>
    <cellStyle name="Comma 3 4 3 4 2 5 6 2" xfId="44618" xr:uid="{76A43D92-5C5A-4894-93FB-5E7484ED6E12}"/>
    <cellStyle name="Comma 3 4 3 4 2 5 7" xfId="58008" xr:uid="{44944C35-E73D-48D4-96EE-8C785090C157}"/>
    <cellStyle name="Comma 3 4 3 4 2 5 8" xfId="60635" xr:uid="{553A95EA-6890-46DA-9361-DC006D38C0CF}"/>
    <cellStyle name="Comma 3 4 3 4 2 5 9" xfId="31228" xr:uid="{C59CFE62-96BE-4EDC-BE12-3723E0AF9175}"/>
    <cellStyle name="Comma 3 4 3 4 2 6" xfId="1550" xr:uid="{ADCD539E-31D1-45EC-93D1-C411AF6943EE}"/>
    <cellStyle name="Comma 3 4 3 4 2 6 10" xfId="20986" xr:uid="{835D5502-0C28-4299-ABBE-C7247D63B771}"/>
    <cellStyle name="Comma 3 4 3 4 2 6 2" xfId="6802" xr:uid="{375B22B5-0CA8-46E7-9739-30712D9795AD}"/>
    <cellStyle name="Comma 3 4 3 4 2 6 2 2" xfId="18360" xr:uid="{F642A134-DDB2-472B-9850-43E63DF40B95}"/>
    <cellStyle name="Comma 3 4 3 4 2 6 2 2 2" xfId="47767" xr:uid="{21095421-7CEF-4549-A10E-6F4CD9E4C79C}"/>
    <cellStyle name="Comma 3 4 3 4 2 6 2 2 3" xfId="28864" xr:uid="{560F17D2-EC3A-4A48-8AF8-A4D3EC5AF824}"/>
    <cellStyle name="Comma 3 4 3 4 2 6 2 3" xfId="34377" xr:uid="{D569EB07-53AB-438B-A770-C8FD8DE2DA94}"/>
    <cellStyle name="Comma 3 4 3 4 2 6 2 4" xfId="23612" xr:uid="{55AF3EDD-867C-4781-94C6-2FF14A4C9C7A}"/>
    <cellStyle name="Comma 3 4 3 4 2 6 3" xfId="4177" xr:uid="{718AD03E-A546-406A-884E-95B16DC51390}"/>
    <cellStyle name="Comma 3 4 3 4 2 6 3 2" xfId="50393" xr:uid="{B6A531CA-AC09-4E68-AB2F-C98B18BB28C9}"/>
    <cellStyle name="Comma 3 4 3 4 2 6 3 3" xfId="37003" xr:uid="{888BD05A-11B4-43E2-A661-F053F2F4B611}"/>
    <cellStyle name="Comma 3 4 3 4 2 6 3 4" xfId="26238" xr:uid="{7396F23E-5936-48E0-9949-AE114FCCC188}"/>
    <cellStyle name="Comma 3 4 3 4 2 6 4" xfId="9428" xr:uid="{3A15E94E-8A34-4EEB-9FEE-5032D0BA8096}"/>
    <cellStyle name="Comma 3 4 3 4 2 6 4 2" xfId="53019" xr:uid="{2C79D54C-507C-4F8E-A95B-D6B27556D34E}"/>
    <cellStyle name="Comma 3 4 3 4 2 6 4 3" xfId="39629" xr:uid="{46C9746F-75E7-4CE8-BB53-764D173018D1}"/>
    <cellStyle name="Comma 3 4 3 4 2 6 5" xfId="12054" xr:uid="{59A2570D-7FF8-4439-8F59-B2262626C76D}"/>
    <cellStyle name="Comma 3 4 3 4 2 6 5 2" xfId="55644" xr:uid="{0905A65C-2418-4EC0-82EE-C624600273A9}"/>
    <cellStyle name="Comma 3 4 3 4 2 6 5 3" xfId="42254" xr:uid="{A319B402-074F-44BF-A2F3-72AF1B1FEA94}"/>
    <cellStyle name="Comma 3 4 3 4 2 6 6" xfId="15207" xr:uid="{452594FA-CD7B-4282-B918-50D9C0E80CFB}"/>
    <cellStyle name="Comma 3 4 3 4 2 6 6 2" xfId="44880" xr:uid="{A586E4DE-5B68-42EC-98B9-550B4F619F5C}"/>
    <cellStyle name="Comma 3 4 3 4 2 6 7" xfId="58270" xr:uid="{B3C83A9B-E4D7-45B8-BEEA-29B0FC0A0E40}"/>
    <cellStyle name="Comma 3 4 3 4 2 6 8" xfId="60897" xr:uid="{090E9EE0-874B-4627-B9CC-1156194764F7}"/>
    <cellStyle name="Comma 3 4 3 4 2 6 9" xfId="31490" xr:uid="{F0A86D7C-14DE-49B8-AC8D-2C5B9720C94C}"/>
    <cellStyle name="Comma 3 4 3 4 2 7" xfId="2593" xr:uid="{CDE7B3A9-BFDA-4CC8-8222-DDEC016046E4}"/>
    <cellStyle name="Comma 3 4 3 4 2 7 10" xfId="22028" xr:uid="{F251A362-74FB-4709-8498-AB8F1AA1F312}"/>
    <cellStyle name="Comma 3 4 3 4 2 7 2" xfId="7844" xr:uid="{37F9191E-F622-4972-B94D-920CFC4C5FF2}"/>
    <cellStyle name="Comma 3 4 3 4 2 7 2 2" xfId="19402" xr:uid="{5A5D7863-D4F5-486A-88B0-299FD8ACA469}"/>
    <cellStyle name="Comma 3 4 3 4 2 7 2 2 2" xfId="48809" xr:uid="{C49277C1-7DC1-4EF2-93C3-0CFDE4CFECA8}"/>
    <cellStyle name="Comma 3 4 3 4 2 7 2 2 3" xfId="29906" xr:uid="{1970CFAD-845B-433D-9CE3-B187D66521D1}"/>
    <cellStyle name="Comma 3 4 3 4 2 7 2 3" xfId="35419" xr:uid="{868C0CC3-FA67-4F97-A6E7-25DF2D275C02}"/>
    <cellStyle name="Comma 3 4 3 4 2 7 2 4" xfId="24654" xr:uid="{9207B925-643F-43B3-AC6C-A7083807316E}"/>
    <cellStyle name="Comma 3 4 3 4 2 7 3" xfId="5219" xr:uid="{05947A37-1824-4051-A020-0717E862A888}"/>
    <cellStyle name="Comma 3 4 3 4 2 7 3 2" xfId="51435" xr:uid="{2AE9960C-6EFD-407C-91AD-E436DA0FF246}"/>
    <cellStyle name="Comma 3 4 3 4 2 7 3 3" xfId="38045" xr:uid="{305F8C03-8865-4AC0-A98C-880734B7CB2D}"/>
    <cellStyle name="Comma 3 4 3 4 2 7 3 4" xfId="27280" xr:uid="{1186E6D6-11B5-40C9-816F-0F359C527144}"/>
    <cellStyle name="Comma 3 4 3 4 2 7 4" xfId="10470" xr:uid="{F5586DE8-33DF-4401-BD00-A0909328DAB9}"/>
    <cellStyle name="Comma 3 4 3 4 2 7 4 2" xfId="54061" xr:uid="{3535EF20-EB06-4689-885B-E9EFED6376C5}"/>
    <cellStyle name="Comma 3 4 3 4 2 7 4 3" xfId="40671" xr:uid="{DF4B9DED-CBDC-4D72-8BFE-66A131C7263B}"/>
    <cellStyle name="Comma 3 4 3 4 2 7 5" xfId="13096" xr:uid="{89E44847-22DE-4844-BD57-0E50059FFFB5}"/>
    <cellStyle name="Comma 3 4 3 4 2 7 5 2" xfId="56686" xr:uid="{7497C94D-5D19-4CA4-A2A0-8B0D0A329A9F}"/>
    <cellStyle name="Comma 3 4 3 4 2 7 5 3" xfId="43296" xr:uid="{FA4E935D-9927-494A-9635-6A2DD72C3857}"/>
    <cellStyle name="Comma 3 4 3 4 2 7 6" xfId="16249" xr:uid="{790980AF-A53D-45C9-9CB4-873B00E92C11}"/>
    <cellStyle name="Comma 3 4 3 4 2 7 6 2" xfId="45922" xr:uid="{3242F02F-D0D8-447D-826F-E8F7FDD15A76}"/>
    <cellStyle name="Comma 3 4 3 4 2 7 7" xfId="59312" xr:uid="{B4013825-0C67-4317-8DFF-CC696DBDDEAB}"/>
    <cellStyle name="Comma 3 4 3 4 2 7 8" xfId="61939" xr:uid="{40122A07-9569-48CD-93B5-E09B25CA1967}"/>
    <cellStyle name="Comma 3 4 3 4 2 7 9" xfId="32532" xr:uid="{D516C70B-166F-4154-8960-ED7B5B9BCA0E}"/>
    <cellStyle name="Comma 3 4 3 4 2 8" xfId="5480" xr:uid="{7D939628-4689-43C3-8CD9-BB1B1818F8BD}"/>
    <cellStyle name="Comma 3 4 3 4 2 8 2" xfId="17038" xr:uid="{8FB620C2-A586-4E7C-AD50-895F9DF1AC1E}"/>
    <cellStyle name="Comma 3 4 3 4 2 8 2 2" xfId="46184" xr:uid="{F05BBC50-C223-463C-9BAB-2CC3BC78238C}"/>
    <cellStyle name="Comma 3 4 3 4 2 8 2 3" xfId="27542" xr:uid="{FB3659FE-8A68-4B1D-AFE8-F48E5204FB6B}"/>
    <cellStyle name="Comma 3 4 3 4 2 8 3" xfId="13885" xr:uid="{9D84C6E3-AA81-42B4-B564-C6DA80DC173C}"/>
    <cellStyle name="Comma 3 4 3 4 2 8 3 2" xfId="32794" xr:uid="{6D1ED483-FD71-4961-AC0F-83E9EB1F51E7}"/>
    <cellStyle name="Comma 3 4 3 4 2 8 4" xfId="22290" xr:uid="{3B7BE179-6BCB-4636-8AA0-07166360D19F}"/>
    <cellStyle name="Comma 3 4 3 4 2 9" xfId="2855" xr:uid="{FBB62FFD-4C8A-409F-912A-7FC33EE66344}"/>
    <cellStyle name="Comma 3 4 3 4 2 9 2" xfId="16510" xr:uid="{032BD11A-D0D6-40C4-87FA-1AC9F7CC9441}"/>
    <cellStyle name="Comma 3 4 3 4 2 9 2 2" xfId="46445" xr:uid="{6AC07726-3866-48CE-A756-5DA0190AFE26}"/>
    <cellStyle name="Comma 3 4 3 4 2 9 3" xfId="33055" xr:uid="{DF4A0D9C-025C-499B-A4B6-7A244C7E8487}"/>
    <cellStyle name="Comma 3 4 3 4 2 9 4" xfId="24916" xr:uid="{3EC671FF-1153-46DE-9336-A6EB9CEF2ABD}"/>
    <cellStyle name="Comma 3 4 3 4 3" xfId="349" xr:uid="{00000000-0005-0000-0000-000072020000}"/>
    <cellStyle name="Comma 3 4 3 4 3 10" xfId="30290" xr:uid="{6D44101D-2E9C-43BB-BFFE-8BCF322A2904}"/>
    <cellStyle name="Comma 3 4 3 4 3 11" xfId="19786" xr:uid="{D801DFFB-8B52-468C-925C-E0D2B16E7689}"/>
    <cellStyle name="Comma 3 4 3 4 3 2" xfId="1672" xr:uid="{6B5CAD9E-E484-4E1C-87ED-F06E7CB9D8AF}"/>
    <cellStyle name="Comma 3 4 3 4 3 2 10" xfId="21108" xr:uid="{83517B8A-15D8-417F-AEBC-F2DE42042DAF}"/>
    <cellStyle name="Comma 3 4 3 4 3 2 2" xfId="6924" xr:uid="{71A52F53-66C6-428D-BA5C-C42BF0C7EA1C}"/>
    <cellStyle name="Comma 3 4 3 4 3 2 2 2" xfId="18482" xr:uid="{A4C94E1D-6AC0-4D71-9F4B-D7428C8A3481}"/>
    <cellStyle name="Comma 3 4 3 4 3 2 2 2 2" xfId="47889" xr:uid="{F25850B4-E39B-4368-919F-97BE87F1C77F}"/>
    <cellStyle name="Comma 3 4 3 4 3 2 2 2 3" xfId="28986" xr:uid="{0D08A400-F3CB-449A-A777-7DE601A55965}"/>
    <cellStyle name="Comma 3 4 3 4 3 2 2 3" xfId="34499" xr:uid="{9736B664-3656-4C12-854C-348017E94B29}"/>
    <cellStyle name="Comma 3 4 3 4 3 2 2 4" xfId="23734" xr:uid="{34B0A17D-53C0-4EAF-8594-7DBFB5A3B369}"/>
    <cellStyle name="Comma 3 4 3 4 3 2 3" xfId="4299" xr:uid="{C6B6E24A-1AFA-423C-A952-761EF227442C}"/>
    <cellStyle name="Comma 3 4 3 4 3 2 3 2" xfId="50515" xr:uid="{666B9D45-296C-434E-AEB8-E5361EF20FE8}"/>
    <cellStyle name="Comma 3 4 3 4 3 2 3 3" xfId="37125" xr:uid="{433D2EC7-1634-4A74-A264-D18E115CEB6E}"/>
    <cellStyle name="Comma 3 4 3 4 3 2 3 4" xfId="26360" xr:uid="{0437DADA-1F14-40AF-BE03-51BF9770D600}"/>
    <cellStyle name="Comma 3 4 3 4 3 2 4" xfId="9550" xr:uid="{57B3100F-FEB5-487E-A3B5-9487DBCDA6E9}"/>
    <cellStyle name="Comma 3 4 3 4 3 2 4 2" xfId="53141" xr:uid="{F791C681-1787-473D-9F02-165F9A0C9EE9}"/>
    <cellStyle name="Comma 3 4 3 4 3 2 4 3" xfId="39751" xr:uid="{A2E17980-F090-4EB8-8007-CD2EE998B09D}"/>
    <cellStyle name="Comma 3 4 3 4 3 2 5" xfId="12176" xr:uid="{0EE32941-6EF8-48E0-9C38-9BE8806A959D}"/>
    <cellStyle name="Comma 3 4 3 4 3 2 5 2" xfId="55766" xr:uid="{3755E1F7-D54D-48E1-A7A4-A2451DA63248}"/>
    <cellStyle name="Comma 3 4 3 4 3 2 5 3" xfId="42376" xr:uid="{DA051DB4-D24C-445D-B004-7DFD8212DBA5}"/>
    <cellStyle name="Comma 3 4 3 4 3 2 6" xfId="15329" xr:uid="{797D2527-FBB3-4398-8652-4C59146C7AD0}"/>
    <cellStyle name="Comma 3 4 3 4 3 2 6 2" xfId="45002" xr:uid="{11AF0D34-9093-4CEE-B57C-7A9A29097F8C}"/>
    <cellStyle name="Comma 3 4 3 4 3 2 7" xfId="58392" xr:uid="{E0237E20-FB1E-4FBE-A2F8-C8E89EDFBA6B}"/>
    <cellStyle name="Comma 3 4 3 4 3 2 8" xfId="61019" xr:uid="{8C29C87D-F50C-4AC8-AD40-C3DE45946FB6}"/>
    <cellStyle name="Comma 3 4 3 4 3 2 9" xfId="31612" xr:uid="{41F7AC89-BE4B-4D73-B6C8-B07532EED61D}"/>
    <cellStyle name="Comma 3 4 3 4 3 3" xfId="5602" xr:uid="{91AA9E3B-D13E-4C55-9514-5D25CE209DAC}"/>
    <cellStyle name="Comma 3 4 3 4 3 3 2" xfId="17160" xr:uid="{2E6ACB42-C22A-46C4-92A4-5DEE6448E542}"/>
    <cellStyle name="Comma 3 4 3 4 3 3 2 2" xfId="46567" xr:uid="{5F02DD36-1217-4795-BCC8-ACF9B6C53B9B}"/>
    <cellStyle name="Comma 3 4 3 4 3 3 2 3" xfId="27664" xr:uid="{7012D3D7-A47D-4F84-8C89-AFB74874F8DB}"/>
    <cellStyle name="Comma 3 4 3 4 3 3 3" xfId="14007" xr:uid="{B2C5B9D8-DAF1-41B8-95CF-0AA6C9B0AA73}"/>
    <cellStyle name="Comma 3 4 3 4 3 3 3 2" xfId="33177" xr:uid="{E04FFB0D-67DE-4A41-998C-403297E08FF5}"/>
    <cellStyle name="Comma 3 4 3 4 3 3 4" xfId="22412" xr:uid="{3562C4EB-40FF-469D-9513-DCF2E2AC2B76}"/>
    <cellStyle name="Comma 3 4 3 4 3 4" xfId="2977" xr:uid="{8FD885F8-F054-4279-9A2F-33D824F49C65}"/>
    <cellStyle name="Comma 3 4 3 4 3 4 2" xfId="16632" xr:uid="{26244C9B-CC85-4836-A81C-AAF53F6E1142}"/>
    <cellStyle name="Comma 3 4 3 4 3 4 2 2" xfId="49193" xr:uid="{61EAD9D8-0850-409F-8EF6-562FF1173A52}"/>
    <cellStyle name="Comma 3 4 3 4 3 4 3" xfId="35803" xr:uid="{05AC73AD-3631-4B72-BD64-2A3D9A7C1955}"/>
    <cellStyle name="Comma 3 4 3 4 3 4 4" xfId="25038" xr:uid="{6CB97F93-720E-4292-9C76-AF6A9627E8D8}"/>
    <cellStyle name="Comma 3 4 3 4 3 5" xfId="8228" xr:uid="{38FCD69F-215F-41B1-908E-5253D365959E}"/>
    <cellStyle name="Comma 3 4 3 4 3 5 2" xfId="51819" xr:uid="{8E57619F-2CD2-4448-A6F7-52BA570CF9BB}"/>
    <cellStyle name="Comma 3 4 3 4 3 5 3" xfId="38429" xr:uid="{FAF713A5-AFF7-4FC9-BC17-482D8B80E4C7}"/>
    <cellStyle name="Comma 3 4 3 4 3 6" xfId="10854" xr:uid="{99B80700-93C2-48EC-B881-94265CBD6447}"/>
    <cellStyle name="Comma 3 4 3 4 3 6 2" xfId="54444" xr:uid="{178CA731-F683-434D-873F-542D77C76131}"/>
    <cellStyle name="Comma 3 4 3 4 3 6 3" xfId="41054" xr:uid="{055095C2-87BF-4FA6-9338-14EE5E8A6AA2}"/>
    <cellStyle name="Comma 3 4 3 4 3 7" xfId="13479" xr:uid="{9F998F85-22B8-49FB-AAD6-BFE4D92300C7}"/>
    <cellStyle name="Comma 3 4 3 4 3 7 2" xfId="43680" xr:uid="{DBEBDD9E-CAFA-4C86-B66F-3A96736AEE29}"/>
    <cellStyle name="Comma 3 4 3 4 3 8" xfId="57070" xr:uid="{C20049C4-619C-4872-A903-3EDD981F431F}"/>
    <cellStyle name="Comma 3 4 3 4 3 9" xfId="59697" xr:uid="{FFA48A49-5077-4CBA-947B-D72E00A6ABCC}"/>
    <cellStyle name="Comma 3 4 3 4 4" xfId="609" xr:uid="{00000000-0005-0000-0000-000073020000}"/>
    <cellStyle name="Comma 3 4 3 4 4 10" xfId="30550" xr:uid="{47EDB2AA-7D46-49E9-A4CA-897F089E3FC9}"/>
    <cellStyle name="Comma 3 4 3 4 4 11" xfId="20046" xr:uid="{71147326-53F2-408F-BED1-1F8CA9A36F7B}"/>
    <cellStyle name="Comma 3 4 3 4 4 2" xfId="1932" xr:uid="{11109A25-B03C-43A4-A737-1513731987E2}"/>
    <cellStyle name="Comma 3 4 3 4 4 2 10" xfId="21368" xr:uid="{FF9B9F21-984A-4909-9D53-B4340DE48F28}"/>
    <cellStyle name="Comma 3 4 3 4 4 2 2" xfId="7184" xr:uid="{E501768F-D2EC-4499-AA1D-0DAC708D17BA}"/>
    <cellStyle name="Comma 3 4 3 4 4 2 2 2" xfId="18742" xr:uid="{C8E16C09-75A5-4087-B891-F638D3D9CB03}"/>
    <cellStyle name="Comma 3 4 3 4 4 2 2 2 2" xfId="48149" xr:uid="{6F4A780C-C53F-4DD9-9650-A45BF9BAE58C}"/>
    <cellStyle name="Comma 3 4 3 4 4 2 2 2 3" xfId="29246" xr:uid="{3F0EF808-A9EB-4C06-8193-428D088F92E8}"/>
    <cellStyle name="Comma 3 4 3 4 4 2 2 3" xfId="34759" xr:uid="{8DC36CAC-D5BA-4540-9BB8-81A09B902F35}"/>
    <cellStyle name="Comma 3 4 3 4 4 2 2 4" xfId="23994" xr:uid="{601AF599-8E49-40CD-9C3C-12A1870FC312}"/>
    <cellStyle name="Comma 3 4 3 4 4 2 3" xfId="4559" xr:uid="{F15F81FC-7DFF-4BD8-BB3D-73F836851360}"/>
    <cellStyle name="Comma 3 4 3 4 4 2 3 2" xfId="50775" xr:uid="{A90C0B3B-8C11-4A9D-988E-D645A7032392}"/>
    <cellStyle name="Comma 3 4 3 4 4 2 3 3" xfId="37385" xr:uid="{1C2DB043-1ADF-42EA-B54B-DFDFF9BE3CC4}"/>
    <cellStyle name="Comma 3 4 3 4 4 2 3 4" xfId="26620" xr:uid="{BDF0CE6A-B444-4814-B3D8-1AB02D9CE0B4}"/>
    <cellStyle name="Comma 3 4 3 4 4 2 4" xfId="9810" xr:uid="{13D3120F-CCAA-4185-AB38-91C770964380}"/>
    <cellStyle name="Comma 3 4 3 4 4 2 4 2" xfId="53401" xr:uid="{8C31337D-F962-4BD1-9081-8DB3275BB094}"/>
    <cellStyle name="Comma 3 4 3 4 4 2 4 3" xfId="40011" xr:uid="{B521B23B-DB0E-456E-8C1D-DB495B224E96}"/>
    <cellStyle name="Comma 3 4 3 4 4 2 5" xfId="12436" xr:uid="{221F3820-69B7-49DB-93D4-7B30576255E5}"/>
    <cellStyle name="Comma 3 4 3 4 4 2 5 2" xfId="56026" xr:uid="{2EB89A09-8A70-4BB2-BCF0-BC981032DD18}"/>
    <cellStyle name="Comma 3 4 3 4 4 2 5 3" xfId="42636" xr:uid="{AF3E5540-6A79-40C9-8E2D-AF3FB34CE0C3}"/>
    <cellStyle name="Comma 3 4 3 4 4 2 6" xfId="15589" xr:uid="{5A8B1FF8-E4D0-42A5-861D-A310F8F91556}"/>
    <cellStyle name="Comma 3 4 3 4 4 2 6 2" xfId="45262" xr:uid="{EEC9AC54-4AFD-4135-8EEB-AF94E7CD57C7}"/>
    <cellStyle name="Comma 3 4 3 4 4 2 7" xfId="58652" xr:uid="{DF03EDAD-C493-4B75-83CB-BD53FD91982D}"/>
    <cellStyle name="Comma 3 4 3 4 4 2 8" xfId="61279" xr:uid="{35586EC2-4C7B-48CC-8BE9-39A6F991692D}"/>
    <cellStyle name="Comma 3 4 3 4 4 2 9" xfId="31872" xr:uid="{36AF777F-ECA6-4532-9526-AD0FE522FB65}"/>
    <cellStyle name="Comma 3 4 3 4 4 3" xfId="5862" xr:uid="{AA59A22B-0969-4678-856A-580BAED2858B}"/>
    <cellStyle name="Comma 3 4 3 4 4 3 2" xfId="17420" xr:uid="{79851F15-A6F6-438A-A6E9-7BBFCB30471E}"/>
    <cellStyle name="Comma 3 4 3 4 4 3 2 2" xfId="46827" xr:uid="{009E63E3-3F48-4D83-A068-48E396ABBF3A}"/>
    <cellStyle name="Comma 3 4 3 4 4 3 2 3" xfId="27924" xr:uid="{DFD72658-6701-492B-B10A-11C141CFFC82}"/>
    <cellStyle name="Comma 3 4 3 4 4 3 3" xfId="33437" xr:uid="{6E62CC9D-4D36-4013-A8B4-965077365B22}"/>
    <cellStyle name="Comma 3 4 3 4 4 3 4" xfId="22672" xr:uid="{25DA9466-0EAF-42E0-9B86-A8DAD1523550}"/>
    <cellStyle name="Comma 3 4 3 4 4 4" xfId="3237" xr:uid="{2F106426-EC6A-4AE7-8C5A-4283463B9097}"/>
    <cellStyle name="Comma 3 4 3 4 4 4 2" xfId="49453" xr:uid="{97FA7D02-EDFF-41E4-BB15-2E3231A93EA0}"/>
    <cellStyle name="Comma 3 4 3 4 4 4 3" xfId="36063" xr:uid="{5513CACC-8FB6-4F8A-989C-3E1DD6D4E941}"/>
    <cellStyle name="Comma 3 4 3 4 4 4 4" xfId="25298" xr:uid="{BE9DE4F0-F701-459E-B93B-3FB07C97BEE2}"/>
    <cellStyle name="Comma 3 4 3 4 4 5" xfId="8488" xr:uid="{B5FF2A2D-1321-4505-9C67-F83F63F382B2}"/>
    <cellStyle name="Comma 3 4 3 4 4 5 2" xfId="52079" xr:uid="{E02B35D2-0FE8-45D4-9495-16F9B2905106}"/>
    <cellStyle name="Comma 3 4 3 4 4 5 3" xfId="38689" xr:uid="{E12CC675-D168-48E2-A25A-D83198DA0394}"/>
    <cellStyle name="Comma 3 4 3 4 4 6" xfId="11114" xr:uid="{38DCBB89-736F-4073-8520-E2F276018D5E}"/>
    <cellStyle name="Comma 3 4 3 4 4 6 2" xfId="54704" xr:uid="{6BC7AEAE-42E9-4878-B28F-F8A892712B33}"/>
    <cellStyle name="Comma 3 4 3 4 4 6 3" xfId="41314" xr:uid="{8ED1F2F5-B672-40A1-90DF-466475932D03}"/>
    <cellStyle name="Comma 3 4 3 4 4 7" xfId="14267" xr:uid="{01B555A4-5E6D-4BDB-BF68-069FDD5266E0}"/>
    <cellStyle name="Comma 3 4 3 4 4 7 2" xfId="43940" xr:uid="{9399EE8D-AC5E-43D5-B714-6F612F0B6F58}"/>
    <cellStyle name="Comma 3 4 3 4 4 8" xfId="57330" xr:uid="{825B0B3B-7847-4508-9198-F0F0BB56CA72}"/>
    <cellStyle name="Comma 3 4 3 4 4 9" xfId="59957" xr:uid="{9D02C9D8-4430-4964-B42F-BCD9B877F3F9}"/>
    <cellStyle name="Comma 3 4 3 4 5" xfId="869" xr:uid="{00000000-0005-0000-0000-000074020000}"/>
    <cellStyle name="Comma 3 4 3 4 5 10" xfId="30810" xr:uid="{4DC19DE9-DB04-4684-A0E1-A4FC6B3F32DF}"/>
    <cellStyle name="Comma 3 4 3 4 5 11" xfId="20306" xr:uid="{86148414-C3EF-4783-A316-920722B40EB3}"/>
    <cellStyle name="Comma 3 4 3 4 5 2" xfId="2192" xr:uid="{62D32649-8C1F-4B82-9207-68E26C9C58BF}"/>
    <cellStyle name="Comma 3 4 3 4 5 2 10" xfId="21628" xr:uid="{42225C72-57E7-495A-BA02-885EE89C4F15}"/>
    <cellStyle name="Comma 3 4 3 4 5 2 2" xfId="7444" xr:uid="{0296AE3C-1011-4169-A93D-47BF6A6EAE55}"/>
    <cellStyle name="Comma 3 4 3 4 5 2 2 2" xfId="19002" xr:uid="{D9B7B953-3F3D-4E34-9629-FD228CF6509F}"/>
    <cellStyle name="Comma 3 4 3 4 5 2 2 2 2" xfId="48409" xr:uid="{89AD0471-07FF-4B7A-9A93-3E8FF66F6584}"/>
    <cellStyle name="Comma 3 4 3 4 5 2 2 2 3" xfId="29506" xr:uid="{AF206AE0-350C-4B8E-9CD5-E4EA29462ACB}"/>
    <cellStyle name="Comma 3 4 3 4 5 2 2 3" xfId="35019" xr:uid="{6018ED16-3806-444C-BFFB-312E251C3818}"/>
    <cellStyle name="Comma 3 4 3 4 5 2 2 4" xfId="24254" xr:uid="{A7198554-C4BA-4D43-A893-A296300D28B1}"/>
    <cellStyle name="Comma 3 4 3 4 5 2 3" xfId="4819" xr:uid="{34B692B1-BFC8-4D51-96D8-6263F111D0BF}"/>
    <cellStyle name="Comma 3 4 3 4 5 2 3 2" xfId="51035" xr:uid="{BFBFD23A-BDD4-44FA-B08A-BF7E5A8E0231}"/>
    <cellStyle name="Comma 3 4 3 4 5 2 3 3" xfId="37645" xr:uid="{00859C2B-E9B2-4453-A558-94731276EA76}"/>
    <cellStyle name="Comma 3 4 3 4 5 2 3 4" xfId="26880" xr:uid="{19CEF1AB-D3E9-4E36-9123-0A5464C9897F}"/>
    <cellStyle name="Comma 3 4 3 4 5 2 4" xfId="10070" xr:uid="{F4B8F91F-49BF-47C0-9D6A-449482AA0242}"/>
    <cellStyle name="Comma 3 4 3 4 5 2 4 2" xfId="53661" xr:uid="{66D62454-8E17-47C6-A49C-B2CD45E7C0E7}"/>
    <cellStyle name="Comma 3 4 3 4 5 2 4 3" xfId="40271" xr:uid="{D7229069-588E-4738-AD28-63F9E9894423}"/>
    <cellStyle name="Comma 3 4 3 4 5 2 5" xfId="12696" xr:uid="{5A0D2DBD-3DB3-42B7-9AED-4B625EDD30FF}"/>
    <cellStyle name="Comma 3 4 3 4 5 2 5 2" xfId="56286" xr:uid="{D1B0BFD0-4B12-4F1D-8DE4-3B4EC4BAEBC9}"/>
    <cellStyle name="Comma 3 4 3 4 5 2 5 3" xfId="42896" xr:uid="{2869577E-08A8-41C5-B29C-32A53BE42036}"/>
    <cellStyle name="Comma 3 4 3 4 5 2 6" xfId="15849" xr:uid="{DC30A4B1-C0E2-46DE-98FA-DC1E638F50AC}"/>
    <cellStyle name="Comma 3 4 3 4 5 2 6 2" xfId="45522" xr:uid="{AE689FD2-0DDB-433F-A1B9-10C8BC0A00B4}"/>
    <cellStyle name="Comma 3 4 3 4 5 2 7" xfId="58912" xr:uid="{69D493A2-1128-4131-AD32-F361F7F0520B}"/>
    <cellStyle name="Comma 3 4 3 4 5 2 8" xfId="61539" xr:uid="{F7ADE252-1B55-4B5E-87C8-7494E7BD8FDB}"/>
    <cellStyle name="Comma 3 4 3 4 5 2 9" xfId="32132" xr:uid="{8C25BFDC-7A9F-43B1-98FE-43AF435B57B0}"/>
    <cellStyle name="Comma 3 4 3 4 5 3" xfId="6122" xr:uid="{0F53FF75-CDBA-40A0-B16D-D2C143919074}"/>
    <cellStyle name="Comma 3 4 3 4 5 3 2" xfId="17680" xr:uid="{289E98BD-D3F7-4E5F-AF26-0F61284E735D}"/>
    <cellStyle name="Comma 3 4 3 4 5 3 2 2" xfId="47087" xr:uid="{7B87C06F-883B-452D-8F4E-A416D9C1E20A}"/>
    <cellStyle name="Comma 3 4 3 4 5 3 2 3" xfId="28184" xr:uid="{DC0F7D71-CAFB-44B3-ADCA-4EEB71310ED6}"/>
    <cellStyle name="Comma 3 4 3 4 5 3 3" xfId="33697" xr:uid="{3C8D9794-9AD5-4298-97BD-0EFB27024F38}"/>
    <cellStyle name="Comma 3 4 3 4 5 3 4" xfId="22932" xr:uid="{B1B92FA5-5207-43C4-94B5-F0D9F610D3CF}"/>
    <cellStyle name="Comma 3 4 3 4 5 4" xfId="3497" xr:uid="{993D744C-3BC7-44B8-8931-4CFB23AC89AE}"/>
    <cellStyle name="Comma 3 4 3 4 5 4 2" xfId="49713" xr:uid="{F2884922-4D50-4D4C-80C1-49BC609BDED4}"/>
    <cellStyle name="Comma 3 4 3 4 5 4 3" xfId="36323" xr:uid="{0E3C5538-848D-4E84-9DC7-D40B481D0C86}"/>
    <cellStyle name="Comma 3 4 3 4 5 4 4" xfId="25558" xr:uid="{5F86E893-DAAC-4227-96BB-B180D3178F8D}"/>
    <cellStyle name="Comma 3 4 3 4 5 5" xfId="8748" xr:uid="{389F07E4-CED8-4F0D-BC55-827B15057738}"/>
    <cellStyle name="Comma 3 4 3 4 5 5 2" xfId="52339" xr:uid="{429F3565-6283-44FB-ABA9-C68B63E260C7}"/>
    <cellStyle name="Comma 3 4 3 4 5 5 3" xfId="38949" xr:uid="{DB74622F-8FA2-4CD1-8F96-6EB5BF253A13}"/>
    <cellStyle name="Comma 3 4 3 4 5 6" xfId="11374" xr:uid="{888C2D5F-A951-4C32-A2AD-D826E68C5CF2}"/>
    <cellStyle name="Comma 3 4 3 4 5 6 2" xfId="54964" xr:uid="{2D24C519-E629-46CC-8A39-C14E7A83EA17}"/>
    <cellStyle name="Comma 3 4 3 4 5 6 3" xfId="41574" xr:uid="{A2959C35-8F55-4495-B9AB-FAE21047319A}"/>
    <cellStyle name="Comma 3 4 3 4 5 7" xfId="14527" xr:uid="{920EC73D-6C36-4520-811A-4530B71388FD}"/>
    <cellStyle name="Comma 3 4 3 4 5 7 2" xfId="44200" xr:uid="{C29B7B0D-9F23-4EA7-9B76-85B634B55830}"/>
    <cellStyle name="Comma 3 4 3 4 5 8" xfId="57590" xr:uid="{C2FF673A-01B5-4C09-9C56-9802134FD9C9}"/>
    <cellStyle name="Comma 3 4 3 4 5 9" xfId="60217" xr:uid="{8F2489DD-2DB4-448A-98D7-697F211096C3}"/>
    <cellStyle name="Comma 3 4 3 4 6" xfId="1149" xr:uid="{1E85FC15-10F2-4493-B5C4-2B34AA1AB681}"/>
    <cellStyle name="Comma 3 4 3 4 6 10" xfId="20586" xr:uid="{A4381F30-1F2E-4FC0-BA65-9D9A0F74B598}"/>
    <cellStyle name="Comma 3 4 3 4 6 2" xfId="6402" xr:uid="{6D3F8B6B-3868-43BA-9E88-100350E1440B}"/>
    <cellStyle name="Comma 3 4 3 4 6 2 2" xfId="17960" xr:uid="{402272EC-DFA3-40C4-8FEC-7768AB8C688B}"/>
    <cellStyle name="Comma 3 4 3 4 6 2 2 2" xfId="47367" xr:uid="{1F3AD5C6-3F1F-47CC-8E76-75FDFD0653A2}"/>
    <cellStyle name="Comma 3 4 3 4 6 2 2 3" xfId="28464" xr:uid="{3B673A16-D9B6-4C24-B3F9-077F5BD83D10}"/>
    <cellStyle name="Comma 3 4 3 4 6 2 3" xfId="33977" xr:uid="{3ABAFBCB-4C6C-4713-B71F-9BA5318638D7}"/>
    <cellStyle name="Comma 3 4 3 4 6 2 4" xfId="23212" xr:uid="{BCAFFE3F-10B3-4586-8332-36A59BAC7031}"/>
    <cellStyle name="Comma 3 4 3 4 6 3" xfId="3777" xr:uid="{68F82C0E-9C54-46EB-9291-9EA19EEB51CD}"/>
    <cellStyle name="Comma 3 4 3 4 6 3 2" xfId="49993" xr:uid="{522E8B10-AA40-4C46-B7A4-D98F36C9953E}"/>
    <cellStyle name="Comma 3 4 3 4 6 3 3" xfId="36603" xr:uid="{54CDEC4D-AD18-45A5-8C4C-54A1086538D5}"/>
    <cellStyle name="Comma 3 4 3 4 6 3 4" xfId="25838" xr:uid="{C01613EA-0664-4AC8-B06D-0A9D4043FC1F}"/>
    <cellStyle name="Comma 3 4 3 4 6 4" xfId="9028" xr:uid="{0094D99B-04AE-42E6-B764-F30E03D1F918}"/>
    <cellStyle name="Comma 3 4 3 4 6 4 2" xfId="52619" xr:uid="{FFB0376D-CECE-4365-BE32-3347C4D8BC67}"/>
    <cellStyle name="Comma 3 4 3 4 6 4 3" xfId="39229" xr:uid="{7A51704C-9D0E-4D70-AD8F-8C66C296D0F6}"/>
    <cellStyle name="Comma 3 4 3 4 6 5" xfId="11654" xr:uid="{100B89AB-06B9-406B-8C1F-FCD0F177512F}"/>
    <cellStyle name="Comma 3 4 3 4 6 5 2" xfId="55244" xr:uid="{16C04AEE-0946-404F-A74C-B1415650DA05}"/>
    <cellStyle name="Comma 3 4 3 4 6 5 3" xfId="41854" xr:uid="{A22DCCCD-23FA-40C7-A13E-0B8E139A4C12}"/>
    <cellStyle name="Comma 3 4 3 4 6 6" xfId="14807" xr:uid="{DAACAE7C-F946-42A7-B2EC-3CDCBE07A683}"/>
    <cellStyle name="Comma 3 4 3 4 6 6 2" xfId="44480" xr:uid="{3ED4B8DB-A6B8-47D2-9FF0-535F41FA535B}"/>
    <cellStyle name="Comma 3 4 3 4 6 7" xfId="57870" xr:uid="{6E14B9E5-43CB-4B14-A216-60916F880DF6}"/>
    <cellStyle name="Comma 3 4 3 4 6 8" xfId="60497" xr:uid="{81E03F4A-008E-4785-8EA5-CCF071EC6029}"/>
    <cellStyle name="Comma 3 4 3 4 6 9" xfId="31090" xr:uid="{B153C965-8378-4463-BCF4-589289709777}"/>
    <cellStyle name="Comma 3 4 3 4 7" xfId="1412" xr:uid="{10E4BA7B-2E24-4505-B79A-806291AED03A}"/>
    <cellStyle name="Comma 3 4 3 4 7 10" xfId="20848" xr:uid="{FC8B9B96-DF21-4CB2-9DAD-9CA6B70B7093}"/>
    <cellStyle name="Comma 3 4 3 4 7 2" xfId="6664" xr:uid="{B78CF24D-32F3-4F8E-AB8F-15D3A3DDBD91}"/>
    <cellStyle name="Comma 3 4 3 4 7 2 2" xfId="18222" xr:uid="{D6028B2F-7011-47F0-8B1E-08120943B7BE}"/>
    <cellStyle name="Comma 3 4 3 4 7 2 2 2" xfId="47629" xr:uid="{502BCAE5-F20B-437E-858F-33644EB30E39}"/>
    <cellStyle name="Comma 3 4 3 4 7 2 2 3" xfId="28726" xr:uid="{C8F38D08-9490-43BA-B646-9308DFC549EE}"/>
    <cellStyle name="Comma 3 4 3 4 7 2 3" xfId="34239" xr:uid="{E7E73853-FE26-47C7-858E-609E953375A7}"/>
    <cellStyle name="Comma 3 4 3 4 7 2 4" xfId="23474" xr:uid="{F37F4C66-3321-4485-967E-2B912535C774}"/>
    <cellStyle name="Comma 3 4 3 4 7 3" xfId="4039" xr:uid="{EC3677D9-FA0B-4318-B11E-026DFC85C84D}"/>
    <cellStyle name="Comma 3 4 3 4 7 3 2" xfId="50255" xr:uid="{844EF7C2-1377-4D6F-9167-38FC43A827AA}"/>
    <cellStyle name="Comma 3 4 3 4 7 3 3" xfId="36865" xr:uid="{1C7267C9-A4BF-428E-93CB-EFBF90E00B21}"/>
    <cellStyle name="Comma 3 4 3 4 7 3 4" xfId="26100" xr:uid="{62627EFF-0896-4FAB-A08D-63C085B14679}"/>
    <cellStyle name="Comma 3 4 3 4 7 4" xfId="9290" xr:uid="{4074AF19-82C4-453D-AE3F-2BBDDD027BAB}"/>
    <cellStyle name="Comma 3 4 3 4 7 4 2" xfId="52881" xr:uid="{814F710B-95D8-4D55-96A2-9761941D4B6D}"/>
    <cellStyle name="Comma 3 4 3 4 7 4 3" xfId="39491" xr:uid="{435B5C39-F8E5-4B81-8F7C-D88C58934F10}"/>
    <cellStyle name="Comma 3 4 3 4 7 5" xfId="11916" xr:uid="{DBBE20A1-FE1A-45A4-97C1-6C220B45FD2F}"/>
    <cellStyle name="Comma 3 4 3 4 7 5 2" xfId="55506" xr:uid="{A79258FE-4451-42EB-BA6A-8CCE2882D644}"/>
    <cellStyle name="Comma 3 4 3 4 7 5 3" xfId="42116" xr:uid="{B51FE2F3-BBE9-469A-924F-2BA3767494B1}"/>
    <cellStyle name="Comma 3 4 3 4 7 6" xfId="15069" xr:uid="{99BAFB11-BECC-4D98-B799-437E39C442E7}"/>
    <cellStyle name="Comma 3 4 3 4 7 6 2" xfId="44742" xr:uid="{3072B76D-2017-40FB-908D-2F29122E14E5}"/>
    <cellStyle name="Comma 3 4 3 4 7 7" xfId="58132" xr:uid="{F9781325-10B2-4A69-BD6F-51D49E3251AF}"/>
    <cellStyle name="Comma 3 4 3 4 7 8" xfId="60759" xr:uid="{75FC30D8-1091-4C74-AF85-B4499B3EC944}"/>
    <cellStyle name="Comma 3 4 3 4 7 9" xfId="31352" xr:uid="{B63CFCDD-0E14-4786-AEB5-5BB67B4F2600}"/>
    <cellStyle name="Comma 3 4 3 4 8" xfId="2455" xr:uid="{FD8F8568-DA72-4813-BA87-FC6CD1CA7BD2}"/>
    <cellStyle name="Comma 3 4 3 4 8 10" xfId="21890" xr:uid="{9325A1D2-0156-4F67-82E3-CC44801F26B1}"/>
    <cellStyle name="Comma 3 4 3 4 8 2" xfId="7706" xr:uid="{5E930C78-0501-44DE-9568-2D657F7988BD}"/>
    <cellStyle name="Comma 3 4 3 4 8 2 2" xfId="19264" xr:uid="{6517EE4A-DA4D-4E15-A522-24D4B6B4F297}"/>
    <cellStyle name="Comma 3 4 3 4 8 2 2 2" xfId="48671" xr:uid="{C3922144-3F88-4963-B5A3-AEA2E4D8E2EB}"/>
    <cellStyle name="Comma 3 4 3 4 8 2 2 3" xfId="29768" xr:uid="{EBB53104-45C3-42D2-9A90-DC2F102F6A78}"/>
    <cellStyle name="Comma 3 4 3 4 8 2 3" xfId="35281" xr:uid="{99897413-3D2D-471F-A894-61186C43EF27}"/>
    <cellStyle name="Comma 3 4 3 4 8 2 4" xfId="24516" xr:uid="{BF9D1827-D5C2-457F-8AF4-4B119AA06830}"/>
    <cellStyle name="Comma 3 4 3 4 8 3" xfId="5081" xr:uid="{DF3814B7-C263-4C65-ADEF-0686BDEAC01B}"/>
    <cellStyle name="Comma 3 4 3 4 8 3 2" xfId="51297" xr:uid="{DD48920E-FC7B-449B-9E59-B011C377A692}"/>
    <cellStyle name="Comma 3 4 3 4 8 3 3" xfId="37907" xr:uid="{61708F67-67D6-44AF-B02B-6A5AFC1A0326}"/>
    <cellStyle name="Comma 3 4 3 4 8 3 4" xfId="27142" xr:uid="{CC4F6142-1B99-4859-8868-CD31EA57F0C0}"/>
    <cellStyle name="Comma 3 4 3 4 8 4" xfId="10332" xr:uid="{41E8B8D9-8D94-4104-8DA0-C2F23B5AA054}"/>
    <cellStyle name="Comma 3 4 3 4 8 4 2" xfId="53923" xr:uid="{B3A69A24-9616-41E5-95A3-0B08023C28D6}"/>
    <cellStyle name="Comma 3 4 3 4 8 4 3" xfId="40533" xr:uid="{23ECC34E-EEF1-4FAD-9A73-FAE83D32B427}"/>
    <cellStyle name="Comma 3 4 3 4 8 5" xfId="12958" xr:uid="{711314F0-F7C2-4479-846C-AB7FE1C93046}"/>
    <cellStyle name="Comma 3 4 3 4 8 5 2" xfId="56548" xr:uid="{10D52D7F-A4EB-42DB-AEE5-D0C7B8C1F0DC}"/>
    <cellStyle name="Comma 3 4 3 4 8 5 3" xfId="43158" xr:uid="{EAF3BD79-6403-4BC6-838E-55DE4F44FDB4}"/>
    <cellStyle name="Comma 3 4 3 4 8 6" xfId="16111" xr:uid="{0CB54BFB-45BA-4AAD-B77A-3E5EB333AF3B}"/>
    <cellStyle name="Comma 3 4 3 4 8 6 2" xfId="45784" xr:uid="{01D6524B-B427-40CE-AB4C-717046626FE7}"/>
    <cellStyle name="Comma 3 4 3 4 8 7" xfId="59174" xr:uid="{2133DA99-9EF1-4358-BFB6-A6C3C8882089}"/>
    <cellStyle name="Comma 3 4 3 4 8 8" xfId="61801" xr:uid="{03EC41C8-7196-453C-BF01-790206AE2152}"/>
    <cellStyle name="Comma 3 4 3 4 8 9" xfId="32394" xr:uid="{82B0C044-779A-40D9-8480-29746026371B}"/>
    <cellStyle name="Comma 3 4 3 4 9" xfId="5342" xr:uid="{F8B144E3-FD25-4506-BEAA-192144BAEE00}"/>
    <cellStyle name="Comma 3 4 3 4 9 2" xfId="16900" xr:uid="{C0681F36-6B40-4EB1-8DCC-1C53CFAA3188}"/>
    <cellStyle name="Comma 3 4 3 4 9 2 2" xfId="46046" xr:uid="{EACE2F9F-2DF2-4B80-8026-B5178317B603}"/>
    <cellStyle name="Comma 3 4 3 4 9 2 3" xfId="27404" xr:uid="{46835070-8CD3-4324-8977-BACAF8E0862F}"/>
    <cellStyle name="Comma 3 4 3 4 9 3" xfId="13747" xr:uid="{733FBCEA-3D19-48DB-8987-E500C6BE8326}"/>
    <cellStyle name="Comma 3 4 3 4 9 3 2" xfId="32656" xr:uid="{C31C249C-1F34-4654-A64E-204A9D64BA87}"/>
    <cellStyle name="Comma 3 4 3 4 9 4" xfId="22152" xr:uid="{B5014EEF-7175-4271-A7F9-D5B9D69C5C0C}"/>
    <cellStyle name="Comma 3 4 3 5" xfId="104" xr:uid="{00000000-0005-0000-0000-000075020000}"/>
    <cellStyle name="Comma 3 4 3 5 10" xfId="2733" xr:uid="{4A2E8C98-7225-46A8-ABB8-E7760C69FCC5}"/>
    <cellStyle name="Comma 3 4 3 5 10 2" xfId="16388" xr:uid="{C650F489-1788-448D-83D3-0F17A4B0D9BA}"/>
    <cellStyle name="Comma 3 4 3 5 10 2 2" xfId="46323" xr:uid="{4A616A72-3CA1-48FE-92B6-2F8816EBEA9D}"/>
    <cellStyle name="Comma 3 4 3 5 10 3" xfId="32933" xr:uid="{586A0197-D8E7-4114-9284-D7F190C7C11F}"/>
    <cellStyle name="Comma 3 4 3 5 10 4" xfId="24794" xr:uid="{D7CA9505-CB1C-4D9D-9316-CE99E71D5C10}"/>
    <cellStyle name="Comma 3 4 3 5 11" xfId="7984" xr:uid="{FD5AA822-5BE9-40AB-8F71-175DDF4BCACA}"/>
    <cellStyle name="Comma 3 4 3 5 11 2" xfId="48949" xr:uid="{7F12D023-F23D-4E59-B1C3-C7EAE9D857DE}"/>
    <cellStyle name="Comma 3 4 3 5 11 3" xfId="35559" xr:uid="{3D04B379-FBC6-4AD7-900E-91AF41138D8E}"/>
    <cellStyle name="Comma 3 4 3 5 12" xfId="10610" xr:uid="{C5902790-4CCB-429B-95F6-9D8026BB4692}"/>
    <cellStyle name="Comma 3 4 3 5 12 2" xfId="51575" xr:uid="{A3996B9A-1B48-4E8F-8CA3-7462C2BCDAB7}"/>
    <cellStyle name="Comma 3 4 3 5 12 3" xfId="38185" xr:uid="{52BF0763-628C-419D-A8E2-1CE7960C1A56}"/>
    <cellStyle name="Comma 3 4 3 5 13" xfId="13235" xr:uid="{45CA3CDE-C9B4-4C9C-846B-77E2069B1C34}"/>
    <cellStyle name="Comma 3 4 3 5 13 2" xfId="54200" xr:uid="{C02337B0-9CBD-4632-BABD-5CE467482F3D}"/>
    <cellStyle name="Comma 3 4 3 5 13 3" xfId="40810" xr:uid="{49E45013-5B13-4047-978D-C2CA79AB6450}"/>
    <cellStyle name="Comma 3 4 3 5 14" xfId="43436" xr:uid="{B6030B5D-5E95-45F7-92DA-23954259F5BE}"/>
    <cellStyle name="Comma 3 4 3 5 15" xfId="56826" xr:uid="{8F6A4FCB-A74D-415C-8B4F-9CD629E3BA19}"/>
    <cellStyle name="Comma 3 4 3 5 16" xfId="59453" xr:uid="{2C1A400D-DDB2-4A67-9C2F-FA882E9E6E54}"/>
    <cellStyle name="Comma 3 4 3 5 17" xfId="30046" xr:uid="{DA8B63BB-B780-49B3-B698-A86C2B1C6B7E}"/>
    <cellStyle name="Comma 3 4 3 5 18" xfId="19542" xr:uid="{0E22E89E-44A6-4398-8073-65BD8A53C6B6}"/>
    <cellStyle name="Comma 3 4 3 5 2" xfId="242" xr:uid="{00000000-0005-0000-0000-000076020000}"/>
    <cellStyle name="Comma 3 4 3 5 2 10" xfId="8122" xr:uid="{69478922-758D-401C-837A-5593B0FA5729}"/>
    <cellStyle name="Comma 3 4 3 5 2 10 2" xfId="49087" xr:uid="{5E4D0559-CE41-43A9-BC74-B40ECC8D4AE3}"/>
    <cellStyle name="Comma 3 4 3 5 2 10 3" xfId="35697" xr:uid="{E107440C-66FA-4F84-91B5-5D56A438A080}"/>
    <cellStyle name="Comma 3 4 3 5 2 11" xfId="10748" xr:uid="{468D1649-CFC1-49F4-86F6-1073BBD56DFE}"/>
    <cellStyle name="Comma 3 4 3 5 2 11 2" xfId="51713" xr:uid="{549F176F-0852-4F8D-B4C1-1D46A0D7DE68}"/>
    <cellStyle name="Comma 3 4 3 5 2 11 3" xfId="38323" xr:uid="{D88F848B-1669-4469-A0FA-B5B3BD7F6C35}"/>
    <cellStyle name="Comma 3 4 3 5 2 12" xfId="13373" xr:uid="{934C0E3C-86C4-4EB8-A6AD-8AC0B0516D38}"/>
    <cellStyle name="Comma 3 4 3 5 2 12 2" xfId="54338" xr:uid="{F28E4AF0-DDE6-4F1F-B3AE-C33AED65CCD4}"/>
    <cellStyle name="Comma 3 4 3 5 2 12 3" xfId="40948" xr:uid="{EC595013-499F-4F02-829D-8620C24ABADE}"/>
    <cellStyle name="Comma 3 4 3 5 2 13" xfId="43574" xr:uid="{159ACBB8-9A25-4987-A429-7DD525292B9F}"/>
    <cellStyle name="Comma 3 4 3 5 2 14" xfId="56964" xr:uid="{C358CABB-77DD-45C0-BE10-3F1EE8875CEE}"/>
    <cellStyle name="Comma 3 4 3 5 2 15" xfId="59591" xr:uid="{419875F1-7040-4647-B1BC-481461AAA85D}"/>
    <cellStyle name="Comma 3 4 3 5 2 16" xfId="30184" xr:uid="{EA27F99C-2B42-495B-94F5-44F56DDB8CB2}"/>
    <cellStyle name="Comma 3 4 3 5 2 17" xfId="19680" xr:uid="{2E380DE0-97D2-4B9D-9676-AD8B6D161066}"/>
    <cellStyle name="Comma 3 4 3 5 2 2" xfId="503" xr:uid="{00000000-0005-0000-0000-000077020000}"/>
    <cellStyle name="Comma 3 4 3 5 2 2 10" xfId="30444" xr:uid="{074F4A2E-4538-4B54-8911-63DE1818E978}"/>
    <cellStyle name="Comma 3 4 3 5 2 2 11" xfId="19940" xr:uid="{A1090827-E60E-44A4-8EAB-23554512AF79}"/>
    <cellStyle name="Comma 3 4 3 5 2 2 2" xfId="1826" xr:uid="{AC016BFF-7FBC-4D20-8ABA-B99E264D9C72}"/>
    <cellStyle name="Comma 3 4 3 5 2 2 2 10" xfId="21262" xr:uid="{45DAD053-363E-4818-A5DF-602AAE139B22}"/>
    <cellStyle name="Comma 3 4 3 5 2 2 2 2" xfId="7078" xr:uid="{0A22A703-2E28-4B9C-AB3C-DC5A4692D755}"/>
    <cellStyle name="Comma 3 4 3 5 2 2 2 2 2" xfId="18636" xr:uid="{33BA6437-2F6C-49A0-89EF-57A650D765E9}"/>
    <cellStyle name="Comma 3 4 3 5 2 2 2 2 2 2" xfId="48043" xr:uid="{B1D65D0D-DFB6-4E3E-8F33-55EC47A499F1}"/>
    <cellStyle name="Comma 3 4 3 5 2 2 2 2 2 3" xfId="29140" xr:uid="{E29E1B4F-478F-4DAF-8834-C9A6AF3E2634}"/>
    <cellStyle name="Comma 3 4 3 5 2 2 2 2 3" xfId="34653" xr:uid="{C7684935-9A70-4ABA-8C27-6D062B5597F5}"/>
    <cellStyle name="Comma 3 4 3 5 2 2 2 2 4" xfId="23888" xr:uid="{4BF8251D-102B-488F-B843-F7549CEBE4BD}"/>
    <cellStyle name="Comma 3 4 3 5 2 2 2 3" xfId="4453" xr:uid="{721F81EC-DD10-4C2A-81AF-138C1E728E7F}"/>
    <cellStyle name="Comma 3 4 3 5 2 2 2 3 2" xfId="50669" xr:uid="{1CCD551A-E6AE-41CA-919B-D4058C7CDEB1}"/>
    <cellStyle name="Comma 3 4 3 5 2 2 2 3 3" xfId="37279" xr:uid="{1C4F9F14-E82A-458C-A358-9E5C0CC9331A}"/>
    <cellStyle name="Comma 3 4 3 5 2 2 2 3 4" xfId="26514" xr:uid="{C089A8D7-BD57-467F-906E-626D1AEFABBC}"/>
    <cellStyle name="Comma 3 4 3 5 2 2 2 4" xfId="9704" xr:uid="{D59F3256-97EE-4911-A4B0-695DD43781AE}"/>
    <cellStyle name="Comma 3 4 3 5 2 2 2 4 2" xfId="53295" xr:uid="{B8664365-3FF0-4C25-BD6C-44074B38EBBA}"/>
    <cellStyle name="Comma 3 4 3 5 2 2 2 4 3" xfId="39905" xr:uid="{207E13BA-C16A-45ED-AD05-C35E15478038}"/>
    <cellStyle name="Comma 3 4 3 5 2 2 2 5" xfId="12330" xr:uid="{2C250E70-C9FF-487E-A9BB-84F9AB4D364F}"/>
    <cellStyle name="Comma 3 4 3 5 2 2 2 5 2" xfId="55920" xr:uid="{17E7E455-FFDE-4405-A577-72D255FCC122}"/>
    <cellStyle name="Comma 3 4 3 5 2 2 2 5 3" xfId="42530" xr:uid="{7D402F15-38C9-488B-8466-783A0250D142}"/>
    <cellStyle name="Comma 3 4 3 5 2 2 2 6" xfId="15483" xr:uid="{A498BF83-D788-404C-B612-32A52DDC4B4A}"/>
    <cellStyle name="Comma 3 4 3 5 2 2 2 6 2" xfId="45156" xr:uid="{16E36843-9F17-41B8-87BA-15E63B300066}"/>
    <cellStyle name="Comma 3 4 3 5 2 2 2 7" xfId="58546" xr:uid="{CE84F05F-12D9-4932-94A4-CA380880E9CA}"/>
    <cellStyle name="Comma 3 4 3 5 2 2 2 8" xfId="61173" xr:uid="{50C7EA1B-8F0F-40DA-BB18-B7CE12407CF7}"/>
    <cellStyle name="Comma 3 4 3 5 2 2 2 9" xfId="31766" xr:uid="{2628332A-B937-4325-A74C-2B7839E7CCC4}"/>
    <cellStyle name="Comma 3 4 3 5 2 2 3" xfId="5756" xr:uid="{ED240223-1E36-4B23-BF3C-393709947C77}"/>
    <cellStyle name="Comma 3 4 3 5 2 2 3 2" xfId="17314" xr:uid="{92285615-D2EF-4305-8498-09179B707A7C}"/>
    <cellStyle name="Comma 3 4 3 5 2 2 3 2 2" xfId="46721" xr:uid="{C90C8337-01FD-40E9-ABD0-66EA1AB14CF5}"/>
    <cellStyle name="Comma 3 4 3 5 2 2 3 2 3" xfId="27818" xr:uid="{626EE768-53E7-4386-BD1B-9A16226F46EE}"/>
    <cellStyle name="Comma 3 4 3 5 2 2 3 3" xfId="14161" xr:uid="{3D3C6E25-0B6C-4C54-A30D-C4AD48AFFDE6}"/>
    <cellStyle name="Comma 3 4 3 5 2 2 3 3 2" xfId="33331" xr:uid="{BD84FCA9-05D0-4100-9601-E4D40CA68A0C}"/>
    <cellStyle name="Comma 3 4 3 5 2 2 3 4" xfId="22566" xr:uid="{41715E34-B987-403D-B425-59585BBCB249}"/>
    <cellStyle name="Comma 3 4 3 5 2 2 4" xfId="3131" xr:uid="{CCEC757B-FCDF-4366-952B-3EB660B55DDD}"/>
    <cellStyle name="Comma 3 4 3 5 2 2 4 2" xfId="16786" xr:uid="{879B2EE5-9EA0-4F22-BF8B-15FE1C7C228E}"/>
    <cellStyle name="Comma 3 4 3 5 2 2 4 2 2" xfId="49347" xr:uid="{1B4062EC-8151-4550-B34A-19460AD1BBD0}"/>
    <cellStyle name="Comma 3 4 3 5 2 2 4 3" xfId="35957" xr:uid="{B1A5BD6F-8B6E-4924-9D4E-E834ABFFA903}"/>
    <cellStyle name="Comma 3 4 3 5 2 2 4 4" xfId="25192" xr:uid="{4B71B4FD-FC69-485C-B5C2-2E2F515CE54E}"/>
    <cellStyle name="Comma 3 4 3 5 2 2 5" xfId="8382" xr:uid="{D6D8D402-B0FC-4FF5-B5EA-21297A0AA78C}"/>
    <cellStyle name="Comma 3 4 3 5 2 2 5 2" xfId="51973" xr:uid="{BA743025-1E5E-4CD8-8569-5DFA5A6AB226}"/>
    <cellStyle name="Comma 3 4 3 5 2 2 5 3" xfId="38583" xr:uid="{E7A5489A-0615-4554-A7BC-7125F379EF71}"/>
    <cellStyle name="Comma 3 4 3 5 2 2 6" xfId="11008" xr:uid="{DFFB0B01-03F1-45C4-808B-4BE5CC96A4B3}"/>
    <cellStyle name="Comma 3 4 3 5 2 2 6 2" xfId="54598" xr:uid="{17E68F45-7AA2-4237-B885-64B571F2B7BB}"/>
    <cellStyle name="Comma 3 4 3 5 2 2 6 3" xfId="41208" xr:uid="{37FA12A4-6C37-4B23-BE19-4197E323EB16}"/>
    <cellStyle name="Comma 3 4 3 5 2 2 7" xfId="13633" xr:uid="{3D066E21-8FE8-4EBF-9B3C-FA88AE13CE84}"/>
    <cellStyle name="Comma 3 4 3 5 2 2 7 2" xfId="43834" xr:uid="{80FCF12F-5C09-464C-98BC-8A8DA4D546F2}"/>
    <cellStyle name="Comma 3 4 3 5 2 2 8" xfId="57224" xr:uid="{E65C0B75-8CE3-48E9-B618-63D2E32F72EA}"/>
    <cellStyle name="Comma 3 4 3 5 2 2 9" xfId="59851" xr:uid="{D95AEE5F-DC98-419C-A952-D3E35FC62BCD}"/>
    <cellStyle name="Comma 3 4 3 5 2 3" xfId="763" xr:uid="{00000000-0005-0000-0000-000078020000}"/>
    <cellStyle name="Comma 3 4 3 5 2 3 10" xfId="30704" xr:uid="{B8A36BB2-5980-46E3-8FA0-305A122041DB}"/>
    <cellStyle name="Comma 3 4 3 5 2 3 11" xfId="20200" xr:uid="{41837820-4EED-4272-B28D-F53E13E98CD7}"/>
    <cellStyle name="Comma 3 4 3 5 2 3 2" xfId="2086" xr:uid="{45F08D4E-2253-4D50-B5D0-841092717640}"/>
    <cellStyle name="Comma 3 4 3 5 2 3 2 10" xfId="21522" xr:uid="{BCCFC06D-8575-4031-AC87-41B0053CD5A7}"/>
    <cellStyle name="Comma 3 4 3 5 2 3 2 2" xfId="7338" xr:uid="{2ADCB2C7-1FCD-4E05-A6F6-18790B86FBE9}"/>
    <cellStyle name="Comma 3 4 3 5 2 3 2 2 2" xfId="18896" xr:uid="{4C4BF7DA-34B4-4C47-A2F6-260BF6EC9EFF}"/>
    <cellStyle name="Comma 3 4 3 5 2 3 2 2 2 2" xfId="48303" xr:uid="{1F8007B8-52D4-4208-B846-D1E22A0B44BF}"/>
    <cellStyle name="Comma 3 4 3 5 2 3 2 2 2 3" xfId="29400" xr:uid="{56C3EB49-6E49-4D8B-B90E-90BB8227E3D1}"/>
    <cellStyle name="Comma 3 4 3 5 2 3 2 2 3" xfId="34913" xr:uid="{02CE9792-F77A-45D7-BAC2-DF8D6024C852}"/>
    <cellStyle name="Comma 3 4 3 5 2 3 2 2 4" xfId="24148" xr:uid="{7D848A59-68DD-4957-8F71-084A310C8961}"/>
    <cellStyle name="Comma 3 4 3 5 2 3 2 3" xfId="4713" xr:uid="{4B906D55-8FCE-489F-831D-10EE0148CED3}"/>
    <cellStyle name="Comma 3 4 3 5 2 3 2 3 2" xfId="50929" xr:uid="{86398252-5644-4A45-B785-92E59EE1A6A0}"/>
    <cellStyle name="Comma 3 4 3 5 2 3 2 3 3" xfId="37539" xr:uid="{97C16946-26CA-458C-90B8-E44824003FEC}"/>
    <cellStyle name="Comma 3 4 3 5 2 3 2 3 4" xfId="26774" xr:uid="{57E9F084-257F-4B10-BFEE-4B5FAAA34B01}"/>
    <cellStyle name="Comma 3 4 3 5 2 3 2 4" xfId="9964" xr:uid="{704EA3D0-C8C8-4AFB-BD26-8916B81D8959}"/>
    <cellStyle name="Comma 3 4 3 5 2 3 2 4 2" xfId="53555" xr:uid="{C9D8827F-508F-4229-BE3D-3188A23276C5}"/>
    <cellStyle name="Comma 3 4 3 5 2 3 2 4 3" xfId="40165" xr:uid="{414590B1-2627-4D1A-B638-16649432ECA5}"/>
    <cellStyle name="Comma 3 4 3 5 2 3 2 5" xfId="12590" xr:uid="{ECD205FC-1148-491B-9142-740018EA2546}"/>
    <cellStyle name="Comma 3 4 3 5 2 3 2 5 2" xfId="56180" xr:uid="{0E9DC233-B0C4-4A51-85BC-07334D038170}"/>
    <cellStyle name="Comma 3 4 3 5 2 3 2 5 3" xfId="42790" xr:uid="{3CD8E821-B4E3-4D6A-A5A0-D1D1F376938A}"/>
    <cellStyle name="Comma 3 4 3 5 2 3 2 6" xfId="15743" xr:uid="{E7BD6465-062A-4633-A04C-6FFC10A96097}"/>
    <cellStyle name="Comma 3 4 3 5 2 3 2 6 2" xfId="45416" xr:uid="{E85160D5-0CE5-4CA6-88D5-DE4B026BB153}"/>
    <cellStyle name="Comma 3 4 3 5 2 3 2 7" xfId="58806" xr:uid="{0EA9889B-1954-4817-A943-536CB415F2F4}"/>
    <cellStyle name="Comma 3 4 3 5 2 3 2 8" xfId="61433" xr:uid="{B7534CBD-2135-4CFA-AD90-2C44D862B92D}"/>
    <cellStyle name="Comma 3 4 3 5 2 3 2 9" xfId="32026" xr:uid="{1E69E3DC-D84E-453F-9A9B-CA2F3EBC47AC}"/>
    <cellStyle name="Comma 3 4 3 5 2 3 3" xfId="6016" xr:uid="{9A74AE79-4F47-43FA-8C84-E3BD094F5E36}"/>
    <cellStyle name="Comma 3 4 3 5 2 3 3 2" xfId="17574" xr:uid="{FC700F20-699A-4843-9208-18B4FF6B7108}"/>
    <cellStyle name="Comma 3 4 3 5 2 3 3 2 2" xfId="46981" xr:uid="{14AF361E-81D4-47A0-981D-11E1BC7C8456}"/>
    <cellStyle name="Comma 3 4 3 5 2 3 3 2 3" xfId="28078" xr:uid="{3BFC6573-C041-4D93-8222-9292D31E1559}"/>
    <cellStyle name="Comma 3 4 3 5 2 3 3 3" xfId="33591" xr:uid="{1CB7C06E-0310-426F-BC9B-EA23266C1191}"/>
    <cellStyle name="Comma 3 4 3 5 2 3 3 4" xfId="22826" xr:uid="{6EE789FE-B17F-4C45-AFFF-9B667BCFF404}"/>
    <cellStyle name="Comma 3 4 3 5 2 3 4" xfId="3391" xr:uid="{AB108BB3-82CF-4A31-9988-B18CA53278D4}"/>
    <cellStyle name="Comma 3 4 3 5 2 3 4 2" xfId="49607" xr:uid="{7857AAE2-ECFF-4647-BECE-C65229270986}"/>
    <cellStyle name="Comma 3 4 3 5 2 3 4 3" xfId="36217" xr:uid="{0A439F65-1439-4AA4-9AA7-36AAC37F9562}"/>
    <cellStyle name="Comma 3 4 3 5 2 3 4 4" xfId="25452" xr:uid="{BA610589-A49D-4746-B020-EB94BC76F35F}"/>
    <cellStyle name="Comma 3 4 3 5 2 3 5" xfId="8642" xr:uid="{90228241-ABB9-448C-9B25-EBA3D68E0545}"/>
    <cellStyle name="Comma 3 4 3 5 2 3 5 2" xfId="52233" xr:uid="{5FBE1C23-BBD9-42F9-AD5B-8EEEC7A56117}"/>
    <cellStyle name="Comma 3 4 3 5 2 3 5 3" xfId="38843" xr:uid="{4DE1130A-7623-4D26-A6BA-9269A6CAFA7C}"/>
    <cellStyle name="Comma 3 4 3 5 2 3 6" xfId="11268" xr:uid="{64D536D2-45D9-4F53-8020-95EC87F08142}"/>
    <cellStyle name="Comma 3 4 3 5 2 3 6 2" xfId="54858" xr:uid="{91A4C8AB-0AED-414D-B97C-7645842EE8B4}"/>
    <cellStyle name="Comma 3 4 3 5 2 3 6 3" xfId="41468" xr:uid="{F5BA312F-11FA-46C8-8320-45B330F8709A}"/>
    <cellStyle name="Comma 3 4 3 5 2 3 7" xfId="14421" xr:uid="{E48F0090-685F-4099-9342-532AE7DBA312}"/>
    <cellStyle name="Comma 3 4 3 5 2 3 7 2" xfId="44094" xr:uid="{3CB57ED2-D926-401A-A766-521E1E3D8040}"/>
    <cellStyle name="Comma 3 4 3 5 2 3 8" xfId="57484" xr:uid="{96DDCDC9-6425-45B8-95B5-D342A391A718}"/>
    <cellStyle name="Comma 3 4 3 5 2 3 9" xfId="60111" xr:uid="{046A1679-BA43-431B-BC07-32E64D6205F6}"/>
    <cellStyle name="Comma 3 4 3 5 2 4" xfId="1023" xr:uid="{00000000-0005-0000-0000-000079020000}"/>
    <cellStyle name="Comma 3 4 3 5 2 4 10" xfId="30964" xr:uid="{72FEFAEB-7D3D-4062-8E54-A5D57837D53A}"/>
    <cellStyle name="Comma 3 4 3 5 2 4 11" xfId="20460" xr:uid="{96E7CA95-F461-4669-B955-39B4A9BC2FE7}"/>
    <cellStyle name="Comma 3 4 3 5 2 4 2" xfId="2346" xr:uid="{9A99905F-4CD9-4E6C-A281-5145B9BDC718}"/>
    <cellStyle name="Comma 3 4 3 5 2 4 2 10" xfId="21782" xr:uid="{84D5C222-3C4D-4A98-A616-997E54BB6742}"/>
    <cellStyle name="Comma 3 4 3 5 2 4 2 2" xfId="7598" xr:uid="{C43BA238-D408-476D-9268-43A5B6606401}"/>
    <cellStyle name="Comma 3 4 3 5 2 4 2 2 2" xfId="19156" xr:uid="{E4B7B01D-10DD-4442-8F5C-2A93A4E7907C}"/>
    <cellStyle name="Comma 3 4 3 5 2 4 2 2 2 2" xfId="48563" xr:uid="{D3E41535-BA32-466C-A65D-2FF917EB0757}"/>
    <cellStyle name="Comma 3 4 3 5 2 4 2 2 2 3" xfId="29660" xr:uid="{D4F10382-2729-45F9-9EF2-07E9AF8CE72C}"/>
    <cellStyle name="Comma 3 4 3 5 2 4 2 2 3" xfId="35173" xr:uid="{C9A7DCE1-8751-4A58-A80E-96E11E9FCF02}"/>
    <cellStyle name="Comma 3 4 3 5 2 4 2 2 4" xfId="24408" xr:uid="{9FC48C8E-5569-45D4-986C-802941EEA439}"/>
    <cellStyle name="Comma 3 4 3 5 2 4 2 3" xfId="4973" xr:uid="{82BC5A47-06AC-4FD5-8AC1-BA1734489AF2}"/>
    <cellStyle name="Comma 3 4 3 5 2 4 2 3 2" xfId="51189" xr:uid="{A90E31D3-64C5-44C8-A859-0EE6A27779C5}"/>
    <cellStyle name="Comma 3 4 3 5 2 4 2 3 3" xfId="37799" xr:uid="{AD9DF4BA-39DF-40AF-9EDE-F1917A488B3C}"/>
    <cellStyle name="Comma 3 4 3 5 2 4 2 3 4" xfId="27034" xr:uid="{3853579C-CE6F-46E0-9224-A8C5F5B03649}"/>
    <cellStyle name="Comma 3 4 3 5 2 4 2 4" xfId="10224" xr:uid="{377268BC-28DF-4ABB-9047-D07CB46C5EE6}"/>
    <cellStyle name="Comma 3 4 3 5 2 4 2 4 2" xfId="53815" xr:uid="{BB9155CD-2E85-41B5-B683-80AA15511A33}"/>
    <cellStyle name="Comma 3 4 3 5 2 4 2 4 3" xfId="40425" xr:uid="{27FD28AC-AB45-4DC2-A295-52D4ECC22EAB}"/>
    <cellStyle name="Comma 3 4 3 5 2 4 2 5" xfId="12850" xr:uid="{5C59C4E1-3756-4A7B-8B5E-A4C6140EBDC9}"/>
    <cellStyle name="Comma 3 4 3 5 2 4 2 5 2" xfId="56440" xr:uid="{AE166A1A-6CE0-4A41-A4B2-8EBA766BB4CA}"/>
    <cellStyle name="Comma 3 4 3 5 2 4 2 5 3" xfId="43050" xr:uid="{2AFDF604-98C7-4920-B176-620D94D63BB5}"/>
    <cellStyle name="Comma 3 4 3 5 2 4 2 6" xfId="16003" xr:uid="{3BBC8B01-8E86-4AB6-9B4F-177E882E7FE9}"/>
    <cellStyle name="Comma 3 4 3 5 2 4 2 6 2" xfId="45676" xr:uid="{59011B52-29BD-41D1-B49C-D5E9FC6321E8}"/>
    <cellStyle name="Comma 3 4 3 5 2 4 2 7" xfId="59066" xr:uid="{5616749E-451F-44D6-809A-E845F14E9EE6}"/>
    <cellStyle name="Comma 3 4 3 5 2 4 2 8" xfId="61693" xr:uid="{0E55C8F3-3252-40E9-BA7A-F4CC49A841B0}"/>
    <cellStyle name="Comma 3 4 3 5 2 4 2 9" xfId="32286" xr:uid="{DAFCA21D-DE9F-4ECA-9F84-22719BAB6667}"/>
    <cellStyle name="Comma 3 4 3 5 2 4 3" xfId="6276" xr:uid="{4DCCDEE5-C2AC-47F7-92BD-8DB39EA6DA08}"/>
    <cellStyle name="Comma 3 4 3 5 2 4 3 2" xfId="17834" xr:uid="{798A362F-30B8-46AD-934D-285E077C9492}"/>
    <cellStyle name="Comma 3 4 3 5 2 4 3 2 2" xfId="47241" xr:uid="{68F5C9FA-0CB4-4C51-AAD0-96AE006EB879}"/>
    <cellStyle name="Comma 3 4 3 5 2 4 3 2 3" xfId="28338" xr:uid="{C1095D79-9B87-465B-9EBD-D9ADA77A87CA}"/>
    <cellStyle name="Comma 3 4 3 5 2 4 3 3" xfId="33851" xr:uid="{C7C7A7B8-02E3-4EBD-A0F9-35CC903CD131}"/>
    <cellStyle name="Comma 3 4 3 5 2 4 3 4" xfId="23086" xr:uid="{1F6B0A26-9CFE-44A9-9E25-683C63B96CD7}"/>
    <cellStyle name="Comma 3 4 3 5 2 4 4" xfId="3651" xr:uid="{1F061DD3-3B73-4A41-A7BE-70790A647C52}"/>
    <cellStyle name="Comma 3 4 3 5 2 4 4 2" xfId="49867" xr:uid="{91D78809-6C23-4AFF-8E5B-CC16E15F11A5}"/>
    <cellStyle name="Comma 3 4 3 5 2 4 4 3" xfId="36477" xr:uid="{43D1647A-1771-4C98-9241-5F0B3E0005DB}"/>
    <cellStyle name="Comma 3 4 3 5 2 4 4 4" xfId="25712" xr:uid="{35AABA29-3E45-4B66-A122-5E395127F508}"/>
    <cellStyle name="Comma 3 4 3 5 2 4 5" xfId="8902" xr:uid="{3DCE5826-AEC2-4E83-82E9-75E45108269A}"/>
    <cellStyle name="Comma 3 4 3 5 2 4 5 2" xfId="52493" xr:uid="{C964A1FC-7D77-4B6F-B3E1-FA6C9A152F24}"/>
    <cellStyle name="Comma 3 4 3 5 2 4 5 3" xfId="39103" xr:uid="{6D8FBFDA-7A28-48B5-8461-EC7EEB64D7F9}"/>
    <cellStyle name="Comma 3 4 3 5 2 4 6" xfId="11528" xr:uid="{151DB57C-8815-42C4-AEE1-0278D79F8469}"/>
    <cellStyle name="Comma 3 4 3 5 2 4 6 2" xfId="55118" xr:uid="{7C9ED0FE-2885-4852-83BF-7A99E6D23544}"/>
    <cellStyle name="Comma 3 4 3 5 2 4 6 3" xfId="41728" xr:uid="{1558BC1C-CCB3-4F73-BF71-6F6AB6EE621F}"/>
    <cellStyle name="Comma 3 4 3 5 2 4 7" xfId="14681" xr:uid="{DBFABC7B-BC4A-4F34-B856-943D51165BFC}"/>
    <cellStyle name="Comma 3 4 3 5 2 4 7 2" xfId="44354" xr:uid="{190129E1-53ED-4524-9EE3-430E0402D102}"/>
    <cellStyle name="Comma 3 4 3 5 2 4 8" xfId="57744" xr:uid="{8600882E-A918-4228-9443-54791313DEF7}"/>
    <cellStyle name="Comma 3 4 3 5 2 4 9" xfId="60371" xr:uid="{6538730D-6569-453D-B3BF-CC39383A46B9}"/>
    <cellStyle name="Comma 3 4 3 5 2 5" xfId="1303" xr:uid="{20231E4F-74F5-47BC-BCE9-FB0E0B1A090E}"/>
    <cellStyle name="Comma 3 4 3 5 2 5 10" xfId="20740" xr:uid="{A996A289-5F7B-4E36-A496-0BBE6C05576C}"/>
    <cellStyle name="Comma 3 4 3 5 2 5 2" xfId="6556" xr:uid="{2BB4DF6B-DCAB-44FF-9795-483B3FC43EA2}"/>
    <cellStyle name="Comma 3 4 3 5 2 5 2 2" xfId="18114" xr:uid="{7E3BEEED-90C7-43D9-B83B-C6EABFA48A51}"/>
    <cellStyle name="Comma 3 4 3 5 2 5 2 2 2" xfId="47521" xr:uid="{B3F44807-C0C8-44DD-B502-5CE2F5B1E70D}"/>
    <cellStyle name="Comma 3 4 3 5 2 5 2 2 3" xfId="28618" xr:uid="{BB6CE777-DF93-4386-95EB-2F7703701079}"/>
    <cellStyle name="Comma 3 4 3 5 2 5 2 3" xfId="34131" xr:uid="{4AB16A3B-9F37-412C-99EA-F22F44664C00}"/>
    <cellStyle name="Comma 3 4 3 5 2 5 2 4" xfId="23366" xr:uid="{421B61C3-06C3-412E-B349-7211F679AB9D}"/>
    <cellStyle name="Comma 3 4 3 5 2 5 3" xfId="3931" xr:uid="{F1FA185F-09FC-4CA8-8C14-1507AEEE8F17}"/>
    <cellStyle name="Comma 3 4 3 5 2 5 3 2" xfId="50147" xr:uid="{5CC0E2CB-49D5-4FB7-9123-011C1F861813}"/>
    <cellStyle name="Comma 3 4 3 5 2 5 3 3" xfId="36757" xr:uid="{A405B8FD-BD95-4D78-8130-CC73DF4FF53E}"/>
    <cellStyle name="Comma 3 4 3 5 2 5 3 4" xfId="25992" xr:uid="{D437F28D-644F-4205-A8CF-A228D89615C2}"/>
    <cellStyle name="Comma 3 4 3 5 2 5 4" xfId="9182" xr:uid="{7D8E311E-E436-4150-B36B-9A0A9B01D2B7}"/>
    <cellStyle name="Comma 3 4 3 5 2 5 4 2" xfId="52773" xr:uid="{B14C062F-EA43-485B-803E-785FD5C868C0}"/>
    <cellStyle name="Comma 3 4 3 5 2 5 4 3" xfId="39383" xr:uid="{68E168FC-23AA-436E-B163-C1B0D26B7E50}"/>
    <cellStyle name="Comma 3 4 3 5 2 5 5" xfId="11808" xr:uid="{31CC6719-E568-42A7-83D1-B52677E4D252}"/>
    <cellStyle name="Comma 3 4 3 5 2 5 5 2" xfId="55398" xr:uid="{0F3EED88-13A2-41CC-B9F4-54C4C4714561}"/>
    <cellStyle name="Comma 3 4 3 5 2 5 5 3" xfId="42008" xr:uid="{3CD6E2EA-A962-4119-BBD1-FF6670A2FBA5}"/>
    <cellStyle name="Comma 3 4 3 5 2 5 6" xfId="14961" xr:uid="{DD07A1ED-3D74-40F0-9D8E-CB934A12D232}"/>
    <cellStyle name="Comma 3 4 3 5 2 5 6 2" xfId="44634" xr:uid="{51E7BFC0-EF21-4D1C-8FA5-567789E921D7}"/>
    <cellStyle name="Comma 3 4 3 5 2 5 7" xfId="58024" xr:uid="{8C5E7962-2A5C-4938-941B-0E1AB061938E}"/>
    <cellStyle name="Comma 3 4 3 5 2 5 8" xfId="60651" xr:uid="{8BB68937-D848-4CD0-8C93-79556FF30278}"/>
    <cellStyle name="Comma 3 4 3 5 2 5 9" xfId="31244" xr:uid="{582CE357-7733-41E1-9120-3832B475C6AE}"/>
    <cellStyle name="Comma 3 4 3 5 2 6" xfId="1566" xr:uid="{1C5666BC-6D15-4C7F-9AD8-654EFE02F404}"/>
    <cellStyle name="Comma 3 4 3 5 2 6 10" xfId="21002" xr:uid="{72DCBFF8-F950-457A-97BB-896F508194D0}"/>
    <cellStyle name="Comma 3 4 3 5 2 6 2" xfId="6818" xr:uid="{41DAA1CA-5E0E-446F-B49B-B8A42686DA70}"/>
    <cellStyle name="Comma 3 4 3 5 2 6 2 2" xfId="18376" xr:uid="{5FA7C524-594E-4E2C-B302-30CE90C56FCC}"/>
    <cellStyle name="Comma 3 4 3 5 2 6 2 2 2" xfId="47783" xr:uid="{645E4B98-0B38-40B4-92E6-ACE76D9A74F6}"/>
    <cellStyle name="Comma 3 4 3 5 2 6 2 2 3" xfId="28880" xr:uid="{2BD0739C-D8A0-4C82-8C8A-0E1A0B5F0C0D}"/>
    <cellStyle name="Comma 3 4 3 5 2 6 2 3" xfId="34393" xr:uid="{0AC5FF19-FF93-4247-B275-3185E31D4C7E}"/>
    <cellStyle name="Comma 3 4 3 5 2 6 2 4" xfId="23628" xr:uid="{E24126E4-1AFF-49B6-9F04-B3306D891ACC}"/>
    <cellStyle name="Comma 3 4 3 5 2 6 3" xfId="4193" xr:uid="{04E9376D-347B-45E7-841D-05557A5BA7BF}"/>
    <cellStyle name="Comma 3 4 3 5 2 6 3 2" xfId="50409" xr:uid="{F3F61E38-9C7A-4832-A095-3F1DEC953D8B}"/>
    <cellStyle name="Comma 3 4 3 5 2 6 3 3" xfId="37019" xr:uid="{1EF94AE9-6FD7-4558-912F-8E135F6DE74B}"/>
    <cellStyle name="Comma 3 4 3 5 2 6 3 4" xfId="26254" xr:uid="{0F946DEA-1B2D-4B21-9332-93FD13F1724D}"/>
    <cellStyle name="Comma 3 4 3 5 2 6 4" xfId="9444" xr:uid="{E7A9F5C8-3767-4180-8890-DF97C528C55F}"/>
    <cellStyle name="Comma 3 4 3 5 2 6 4 2" xfId="53035" xr:uid="{5088C196-7DF9-4085-A51E-3952A50FF2B5}"/>
    <cellStyle name="Comma 3 4 3 5 2 6 4 3" xfId="39645" xr:uid="{3E70E500-6954-493A-8D72-4410BE5FEDD1}"/>
    <cellStyle name="Comma 3 4 3 5 2 6 5" xfId="12070" xr:uid="{4B4551A2-9AE7-4F4A-AA0D-DD17E0FDBC2C}"/>
    <cellStyle name="Comma 3 4 3 5 2 6 5 2" xfId="55660" xr:uid="{1D112084-F372-472A-BBE9-47264808B6C6}"/>
    <cellStyle name="Comma 3 4 3 5 2 6 5 3" xfId="42270" xr:uid="{906193B0-5C72-4B76-8893-F2D7E837C9D4}"/>
    <cellStyle name="Comma 3 4 3 5 2 6 6" xfId="15223" xr:uid="{90E0EAA4-D597-4608-8DCC-8869BE9683B1}"/>
    <cellStyle name="Comma 3 4 3 5 2 6 6 2" xfId="44896" xr:uid="{B673235C-6878-4299-82F1-E2A040C2FD4D}"/>
    <cellStyle name="Comma 3 4 3 5 2 6 7" xfId="58286" xr:uid="{746FDF1B-5841-42E4-9421-612B77548F58}"/>
    <cellStyle name="Comma 3 4 3 5 2 6 8" xfId="60913" xr:uid="{0FD156FA-CDFD-40C9-9D6E-927206473D21}"/>
    <cellStyle name="Comma 3 4 3 5 2 6 9" xfId="31506" xr:uid="{78D42FFD-B7B9-4AAC-ABC9-AC2CA14DC29A}"/>
    <cellStyle name="Comma 3 4 3 5 2 7" xfId="2609" xr:uid="{05FE21F4-AFFE-452C-BD50-641ED12C9D22}"/>
    <cellStyle name="Comma 3 4 3 5 2 7 10" xfId="22044" xr:uid="{19184B38-65E5-4C46-A363-EFA98EDDC570}"/>
    <cellStyle name="Comma 3 4 3 5 2 7 2" xfId="7860" xr:uid="{56184F8B-D9D9-4894-8951-0EE3E6EEE17F}"/>
    <cellStyle name="Comma 3 4 3 5 2 7 2 2" xfId="19418" xr:uid="{A978E597-A1DE-424F-A092-BA4E9E0F893F}"/>
    <cellStyle name="Comma 3 4 3 5 2 7 2 2 2" xfId="48825" xr:uid="{76C14199-FDF1-4E66-9BAB-6C789729BBCE}"/>
    <cellStyle name="Comma 3 4 3 5 2 7 2 2 3" xfId="29922" xr:uid="{F44E687A-D218-4507-B506-2A1B639BF366}"/>
    <cellStyle name="Comma 3 4 3 5 2 7 2 3" xfId="35435" xr:uid="{E6917205-5771-4CFC-A45D-3E1BC50927AF}"/>
    <cellStyle name="Comma 3 4 3 5 2 7 2 4" xfId="24670" xr:uid="{904857B6-8A15-4A94-B057-A6F6E4893DAC}"/>
    <cellStyle name="Comma 3 4 3 5 2 7 3" xfId="5235" xr:uid="{28BCF946-80EA-434B-A8B8-2C89B4B5D033}"/>
    <cellStyle name="Comma 3 4 3 5 2 7 3 2" xfId="51451" xr:uid="{9B70A30D-3B5B-40A0-B078-3F94BC8A27DD}"/>
    <cellStyle name="Comma 3 4 3 5 2 7 3 3" xfId="38061" xr:uid="{CDB78236-CA5F-4DD6-92DA-D6C674910E60}"/>
    <cellStyle name="Comma 3 4 3 5 2 7 3 4" xfId="27296" xr:uid="{D90C628F-3013-4D63-8797-8F4A763FEBDB}"/>
    <cellStyle name="Comma 3 4 3 5 2 7 4" xfId="10486" xr:uid="{F6DAC5C6-924E-4940-8BC9-FCCA03B6C783}"/>
    <cellStyle name="Comma 3 4 3 5 2 7 4 2" xfId="54077" xr:uid="{3E91CCD4-46F7-4F97-A8B2-C8940C073E6A}"/>
    <cellStyle name="Comma 3 4 3 5 2 7 4 3" xfId="40687" xr:uid="{82A715F6-F7C2-432D-BE91-4671FBFC49FE}"/>
    <cellStyle name="Comma 3 4 3 5 2 7 5" xfId="13112" xr:uid="{82D0896F-725E-439D-AB01-557AEBA939B2}"/>
    <cellStyle name="Comma 3 4 3 5 2 7 5 2" xfId="56702" xr:uid="{14AE4DD0-2913-4D2C-A581-5631244621B8}"/>
    <cellStyle name="Comma 3 4 3 5 2 7 5 3" xfId="43312" xr:uid="{BCF2A260-7293-4D4F-A796-CDCA35790747}"/>
    <cellStyle name="Comma 3 4 3 5 2 7 6" xfId="16265" xr:uid="{995CCC43-B6D6-4887-A1FC-8966C4AFAED0}"/>
    <cellStyle name="Comma 3 4 3 5 2 7 6 2" xfId="45938" xr:uid="{52570213-5BF1-4A06-A8A2-2A909D586FCA}"/>
    <cellStyle name="Comma 3 4 3 5 2 7 7" xfId="59328" xr:uid="{5E2DF5F3-37BA-4556-B4B6-3AF4A9AF9219}"/>
    <cellStyle name="Comma 3 4 3 5 2 7 8" xfId="61955" xr:uid="{4E98BE58-A15B-4D8D-A69D-9E1EF53A88AD}"/>
    <cellStyle name="Comma 3 4 3 5 2 7 9" xfId="32548" xr:uid="{C2B3E84F-40A0-45B9-88DC-17F645706646}"/>
    <cellStyle name="Comma 3 4 3 5 2 8" xfId="5496" xr:uid="{9101BB82-F692-4667-A6C0-4D39FE5249C7}"/>
    <cellStyle name="Comma 3 4 3 5 2 8 2" xfId="17054" xr:uid="{9F7E79A7-65FD-41A8-BE86-7B43EB6A9241}"/>
    <cellStyle name="Comma 3 4 3 5 2 8 2 2" xfId="46200" xr:uid="{D1AFE2CA-2FFC-45F2-8E31-CCB270484F9D}"/>
    <cellStyle name="Comma 3 4 3 5 2 8 2 3" xfId="27558" xr:uid="{5B25FC35-5E07-48A2-84DB-F5D5DDB7968E}"/>
    <cellStyle name="Comma 3 4 3 5 2 8 3" xfId="13901" xr:uid="{3F16E766-CFFC-4EAB-8DBF-8EC95078DFF7}"/>
    <cellStyle name="Comma 3 4 3 5 2 8 3 2" xfId="32810" xr:uid="{C1C3DEDE-E444-4C8D-A9A9-5AC3F8D93CF1}"/>
    <cellStyle name="Comma 3 4 3 5 2 8 4" xfId="22306" xr:uid="{1FFF24C8-EC33-4222-BFAB-966C216EAC76}"/>
    <cellStyle name="Comma 3 4 3 5 2 9" xfId="2871" xr:uid="{C9A0ABEB-8334-4F89-8B60-0008A3994518}"/>
    <cellStyle name="Comma 3 4 3 5 2 9 2" xfId="16526" xr:uid="{F34AFF50-9A14-4895-9F20-BD699E7E04D8}"/>
    <cellStyle name="Comma 3 4 3 5 2 9 2 2" xfId="46461" xr:uid="{54786645-F9A7-42C3-88EB-E8CF1785B9BD}"/>
    <cellStyle name="Comma 3 4 3 5 2 9 3" xfId="33071" xr:uid="{50C5AE70-7B6E-48B3-86C9-A4114843F48B}"/>
    <cellStyle name="Comma 3 4 3 5 2 9 4" xfId="24932" xr:uid="{4E478299-D3E9-4FF1-AA8F-AC963FCA26C1}"/>
    <cellStyle name="Comma 3 4 3 5 3" xfId="365" xr:uid="{00000000-0005-0000-0000-00007A020000}"/>
    <cellStyle name="Comma 3 4 3 5 3 10" xfId="30306" xr:uid="{0826CC63-0196-4B31-BF1C-1096346D44B6}"/>
    <cellStyle name="Comma 3 4 3 5 3 11" xfId="19802" xr:uid="{66C07C9E-07EC-4469-A706-72259B42A9F2}"/>
    <cellStyle name="Comma 3 4 3 5 3 2" xfId="1688" xr:uid="{11ED6ACF-FD6A-4354-9D3B-06826DEB1AAE}"/>
    <cellStyle name="Comma 3 4 3 5 3 2 10" xfId="21124" xr:uid="{09CB9F84-C8C1-4CA2-A9DF-B5EB5294E79A}"/>
    <cellStyle name="Comma 3 4 3 5 3 2 2" xfId="6940" xr:uid="{5D9F532D-26AE-4BAE-BCE8-74A501575993}"/>
    <cellStyle name="Comma 3 4 3 5 3 2 2 2" xfId="18498" xr:uid="{FA500733-F92B-4AA4-B24E-57EA320CFBD1}"/>
    <cellStyle name="Comma 3 4 3 5 3 2 2 2 2" xfId="47905" xr:uid="{191FD97B-A4C7-4FA3-A37B-8F0F553B7D03}"/>
    <cellStyle name="Comma 3 4 3 5 3 2 2 2 3" xfId="29002" xr:uid="{DC49F05B-BF59-4636-83A4-574BE46D30E6}"/>
    <cellStyle name="Comma 3 4 3 5 3 2 2 3" xfId="34515" xr:uid="{7E80BF88-8E98-406F-AC25-170DB856D9FD}"/>
    <cellStyle name="Comma 3 4 3 5 3 2 2 4" xfId="23750" xr:uid="{6E2DE115-4C45-4DAF-AE6C-09E159A79C7F}"/>
    <cellStyle name="Comma 3 4 3 5 3 2 3" xfId="4315" xr:uid="{8C2F9A20-2D71-4960-84C5-C7D87B8AAE1A}"/>
    <cellStyle name="Comma 3 4 3 5 3 2 3 2" xfId="50531" xr:uid="{F700D9F6-0EC6-473B-813A-22F820A10E06}"/>
    <cellStyle name="Comma 3 4 3 5 3 2 3 3" xfId="37141" xr:uid="{C6085C21-009A-4BD9-98C6-A8FD8EDC9670}"/>
    <cellStyle name="Comma 3 4 3 5 3 2 3 4" xfId="26376" xr:uid="{51972929-5F39-45BB-B342-AE0C6761CD65}"/>
    <cellStyle name="Comma 3 4 3 5 3 2 4" xfId="9566" xr:uid="{760D31A8-6ACF-41B8-8393-11F5188E0BBD}"/>
    <cellStyle name="Comma 3 4 3 5 3 2 4 2" xfId="53157" xr:uid="{4B47D83E-32BF-477A-B7E0-283EE69644EB}"/>
    <cellStyle name="Comma 3 4 3 5 3 2 4 3" xfId="39767" xr:uid="{840D2AC9-39B9-48EB-AC80-622ECE135047}"/>
    <cellStyle name="Comma 3 4 3 5 3 2 5" xfId="12192" xr:uid="{243DBB3A-7BC2-481E-835A-115ECBE85D33}"/>
    <cellStyle name="Comma 3 4 3 5 3 2 5 2" xfId="55782" xr:uid="{D9D22C0B-5A66-4E16-877A-3F12915FD528}"/>
    <cellStyle name="Comma 3 4 3 5 3 2 5 3" xfId="42392" xr:uid="{08558D80-35E3-4A66-B4F9-C526EA0D4F6F}"/>
    <cellStyle name="Comma 3 4 3 5 3 2 6" xfId="15345" xr:uid="{FEB4DC86-6168-4961-BECD-5CB0E3C62C87}"/>
    <cellStyle name="Comma 3 4 3 5 3 2 6 2" xfId="45018" xr:uid="{9DC13EAC-7D3A-49C0-81D9-EC0B6882FBEB}"/>
    <cellStyle name="Comma 3 4 3 5 3 2 7" xfId="58408" xr:uid="{EABBEA56-2B73-4905-A330-2FDD7453AF5F}"/>
    <cellStyle name="Comma 3 4 3 5 3 2 8" xfId="61035" xr:uid="{53DB328E-8637-483B-97E7-B2F7D889084E}"/>
    <cellStyle name="Comma 3 4 3 5 3 2 9" xfId="31628" xr:uid="{6BB942CE-6340-4F7E-9E0B-9338BA32C3A2}"/>
    <cellStyle name="Comma 3 4 3 5 3 3" xfId="5618" xr:uid="{2F7B1D1A-5BB8-4CC0-81FD-A6EC1618E805}"/>
    <cellStyle name="Comma 3 4 3 5 3 3 2" xfId="17176" xr:uid="{C1B91C00-9910-4FE5-9AE2-CA199FD3DA69}"/>
    <cellStyle name="Comma 3 4 3 5 3 3 2 2" xfId="46583" xr:uid="{FA6EDECF-76C4-4122-850A-EED550429910}"/>
    <cellStyle name="Comma 3 4 3 5 3 3 2 3" xfId="27680" xr:uid="{3B97B9C0-5978-499D-A248-45CCF73B2CD3}"/>
    <cellStyle name="Comma 3 4 3 5 3 3 3" xfId="14023" xr:uid="{D2BFB138-86F5-4FFC-8180-4281BFDBA5D1}"/>
    <cellStyle name="Comma 3 4 3 5 3 3 3 2" xfId="33193" xr:uid="{AE79C6C5-C64C-454D-AFF8-505BAF4B45AC}"/>
    <cellStyle name="Comma 3 4 3 5 3 3 4" xfId="22428" xr:uid="{D72EF40C-2769-4396-A180-522655581423}"/>
    <cellStyle name="Comma 3 4 3 5 3 4" xfId="2993" xr:uid="{651A2933-1155-4546-B05A-EE18F31920CC}"/>
    <cellStyle name="Comma 3 4 3 5 3 4 2" xfId="16648" xr:uid="{7DAD2040-4A1C-491B-ADDE-62C5D01A6AC4}"/>
    <cellStyle name="Comma 3 4 3 5 3 4 2 2" xfId="49209" xr:uid="{FDF961CC-33BC-4DA8-9062-80B17A553D2C}"/>
    <cellStyle name="Comma 3 4 3 5 3 4 3" xfId="35819" xr:uid="{2CFA0073-A2CF-4DA6-B171-B3E1DEFC12D1}"/>
    <cellStyle name="Comma 3 4 3 5 3 4 4" xfId="25054" xr:uid="{D2E6C4F5-4AA8-4671-A93D-BD053D8D7282}"/>
    <cellStyle name="Comma 3 4 3 5 3 5" xfId="8244" xr:uid="{CB0BE285-3704-423B-A83D-644817293542}"/>
    <cellStyle name="Comma 3 4 3 5 3 5 2" xfId="51835" xr:uid="{F867E879-1123-427A-A92A-2A5AE774EE70}"/>
    <cellStyle name="Comma 3 4 3 5 3 5 3" xfId="38445" xr:uid="{5CCC2F2B-538F-4B8D-BCF8-226CF49C772C}"/>
    <cellStyle name="Comma 3 4 3 5 3 6" xfId="10870" xr:uid="{8235B377-ED13-47BB-9F6E-90246343E0B8}"/>
    <cellStyle name="Comma 3 4 3 5 3 6 2" xfId="54460" xr:uid="{AF99A0B7-5551-4B72-A52E-034ACA156343}"/>
    <cellStyle name="Comma 3 4 3 5 3 6 3" xfId="41070" xr:uid="{61E1FC61-2D35-4AFD-B35B-B33B8DCEC9A6}"/>
    <cellStyle name="Comma 3 4 3 5 3 7" xfId="13495" xr:uid="{E50907B1-83B8-4503-B3CD-475C0F13675A}"/>
    <cellStyle name="Comma 3 4 3 5 3 7 2" xfId="43696" xr:uid="{1FF63449-BCC1-42D9-B825-7653FAB89153}"/>
    <cellStyle name="Comma 3 4 3 5 3 8" xfId="57086" xr:uid="{42D320AD-B284-4BFE-A1AD-ED29CB048E1F}"/>
    <cellStyle name="Comma 3 4 3 5 3 9" xfId="59713" xr:uid="{A28F1381-ADA7-4B2A-9FAF-BA011F1AB0D1}"/>
    <cellStyle name="Comma 3 4 3 5 4" xfId="625" xr:uid="{00000000-0005-0000-0000-00007B020000}"/>
    <cellStyle name="Comma 3 4 3 5 4 10" xfId="30566" xr:uid="{04653B90-0181-438E-9F49-B8FD9DB51C52}"/>
    <cellStyle name="Comma 3 4 3 5 4 11" xfId="20062" xr:uid="{84637898-7C45-4191-9443-6F115921C661}"/>
    <cellStyle name="Comma 3 4 3 5 4 2" xfId="1948" xr:uid="{8F42F022-DA36-4562-8285-57FE440AFC3C}"/>
    <cellStyle name="Comma 3 4 3 5 4 2 10" xfId="21384" xr:uid="{92F51826-B0F3-468F-9C29-5ACB9DBB6C2C}"/>
    <cellStyle name="Comma 3 4 3 5 4 2 2" xfId="7200" xr:uid="{8BFA8556-980C-4EEC-883E-18C2E622CEB8}"/>
    <cellStyle name="Comma 3 4 3 5 4 2 2 2" xfId="18758" xr:uid="{6B05036A-D73A-4467-ACE6-4C6900A0A358}"/>
    <cellStyle name="Comma 3 4 3 5 4 2 2 2 2" xfId="48165" xr:uid="{44D4DDAF-951C-4ADE-BAD4-348A9870545F}"/>
    <cellStyle name="Comma 3 4 3 5 4 2 2 2 3" xfId="29262" xr:uid="{6A44B759-8D1E-4A52-A2F4-BF9DCB9790D1}"/>
    <cellStyle name="Comma 3 4 3 5 4 2 2 3" xfId="34775" xr:uid="{0F724393-1F67-4F11-B8DF-404E2F8D76FD}"/>
    <cellStyle name="Comma 3 4 3 5 4 2 2 4" xfId="24010" xr:uid="{79B0F324-2A0B-434D-91D8-F79C2FF6D8C0}"/>
    <cellStyle name="Comma 3 4 3 5 4 2 3" xfId="4575" xr:uid="{B34E04A5-D8EB-41E1-A0F4-8C3E8FEFB57A}"/>
    <cellStyle name="Comma 3 4 3 5 4 2 3 2" xfId="50791" xr:uid="{B3DAAC2B-C971-4425-BBD9-B28ACAFE47C1}"/>
    <cellStyle name="Comma 3 4 3 5 4 2 3 3" xfId="37401" xr:uid="{391D68B6-462E-4620-A184-F3EC30B0A28A}"/>
    <cellStyle name="Comma 3 4 3 5 4 2 3 4" xfId="26636" xr:uid="{41E222FA-8EEF-4117-812D-7DD4303E30B5}"/>
    <cellStyle name="Comma 3 4 3 5 4 2 4" xfId="9826" xr:uid="{5980CACA-9797-4CA2-8BE1-71A0D39B00EC}"/>
    <cellStyle name="Comma 3 4 3 5 4 2 4 2" xfId="53417" xr:uid="{5791FA75-AA97-44BA-A716-D6BFA00CE1D6}"/>
    <cellStyle name="Comma 3 4 3 5 4 2 4 3" xfId="40027" xr:uid="{A9429073-CCB5-4A74-9F78-371AEED2F71A}"/>
    <cellStyle name="Comma 3 4 3 5 4 2 5" xfId="12452" xr:uid="{8168A1E0-C3B6-4363-BB46-2B8C0B24ECED}"/>
    <cellStyle name="Comma 3 4 3 5 4 2 5 2" xfId="56042" xr:uid="{B244DB85-A6EE-4D73-9FF5-650F066C9866}"/>
    <cellStyle name="Comma 3 4 3 5 4 2 5 3" xfId="42652" xr:uid="{523F538A-2CE6-4935-9DE8-927FF456A712}"/>
    <cellStyle name="Comma 3 4 3 5 4 2 6" xfId="15605" xr:uid="{B3943074-5460-4B0E-96D9-67AD301CE6C9}"/>
    <cellStyle name="Comma 3 4 3 5 4 2 6 2" xfId="45278" xr:uid="{692FB74C-848C-4DAD-959B-F861DC6E5DF9}"/>
    <cellStyle name="Comma 3 4 3 5 4 2 7" xfId="58668" xr:uid="{F6D70F7D-77CA-438F-8E57-F89F816A7F92}"/>
    <cellStyle name="Comma 3 4 3 5 4 2 8" xfId="61295" xr:uid="{820FA3D9-BF5A-44DE-ACB6-48AC1771BED0}"/>
    <cellStyle name="Comma 3 4 3 5 4 2 9" xfId="31888" xr:uid="{56955B99-7E65-40B3-AD8F-79B5F7FE1624}"/>
    <cellStyle name="Comma 3 4 3 5 4 3" xfId="5878" xr:uid="{2901B27F-7847-42D5-A921-36742811CD30}"/>
    <cellStyle name="Comma 3 4 3 5 4 3 2" xfId="17436" xr:uid="{94C69DC7-E87B-40ED-A106-768DECEE8D80}"/>
    <cellStyle name="Comma 3 4 3 5 4 3 2 2" xfId="46843" xr:uid="{1D75FE6F-2418-42DD-AB21-CDCD8D66ACA9}"/>
    <cellStyle name="Comma 3 4 3 5 4 3 2 3" xfId="27940" xr:uid="{68095150-8704-41A1-8D26-4B1ED218069A}"/>
    <cellStyle name="Comma 3 4 3 5 4 3 3" xfId="33453" xr:uid="{9C7C5D13-7C61-44D2-AB15-12033184DC11}"/>
    <cellStyle name="Comma 3 4 3 5 4 3 4" xfId="22688" xr:uid="{D4A51724-E004-4867-B16F-C9919683867B}"/>
    <cellStyle name="Comma 3 4 3 5 4 4" xfId="3253" xr:uid="{A376DECB-CE0C-47B6-AA96-E844E77AC963}"/>
    <cellStyle name="Comma 3 4 3 5 4 4 2" xfId="49469" xr:uid="{DC4231B4-5100-45CC-904A-BAE476F68A0A}"/>
    <cellStyle name="Comma 3 4 3 5 4 4 3" xfId="36079" xr:uid="{84797171-DDA6-49DD-A51A-3D202EC8461D}"/>
    <cellStyle name="Comma 3 4 3 5 4 4 4" xfId="25314" xr:uid="{BEFB2D57-40EA-4472-A4AD-CCE374C09C2C}"/>
    <cellStyle name="Comma 3 4 3 5 4 5" xfId="8504" xr:uid="{53ED9061-11C6-45B8-B5D7-80CC287C1314}"/>
    <cellStyle name="Comma 3 4 3 5 4 5 2" xfId="52095" xr:uid="{E39BADDA-F64C-42CA-A865-9431FC5AF54B}"/>
    <cellStyle name="Comma 3 4 3 5 4 5 3" xfId="38705" xr:uid="{02D64EDA-5756-4AAC-A6E5-D5E06E2D0789}"/>
    <cellStyle name="Comma 3 4 3 5 4 6" xfId="11130" xr:uid="{1C90157F-E0CA-4177-92C5-F870C1825DAA}"/>
    <cellStyle name="Comma 3 4 3 5 4 6 2" xfId="54720" xr:uid="{AB89FCFA-9D9E-447B-A85C-945E3BA32EB2}"/>
    <cellStyle name="Comma 3 4 3 5 4 6 3" xfId="41330" xr:uid="{06CA0709-7D47-4C37-B2A4-35B58AF5369F}"/>
    <cellStyle name="Comma 3 4 3 5 4 7" xfId="14283" xr:uid="{5E461828-E3EB-4384-BFE5-2861FDB0F004}"/>
    <cellStyle name="Comma 3 4 3 5 4 7 2" xfId="43956" xr:uid="{3F466920-1B77-48CD-9489-87D61FF0AD56}"/>
    <cellStyle name="Comma 3 4 3 5 4 8" xfId="57346" xr:uid="{175C6B26-D7F2-48A0-A45D-A068AB7C62A5}"/>
    <cellStyle name="Comma 3 4 3 5 4 9" xfId="59973" xr:uid="{345C5203-2BF7-4D5C-AEAA-34AF07A3980A}"/>
    <cellStyle name="Comma 3 4 3 5 5" xfId="885" xr:uid="{00000000-0005-0000-0000-00007C020000}"/>
    <cellStyle name="Comma 3 4 3 5 5 10" xfId="30826" xr:uid="{5506CD23-9CFE-4D2D-8B5D-CC5BC2BC9468}"/>
    <cellStyle name="Comma 3 4 3 5 5 11" xfId="20322" xr:uid="{AF8C92C8-61E6-4AA8-AC7F-99F96300A39A}"/>
    <cellStyle name="Comma 3 4 3 5 5 2" xfId="2208" xr:uid="{A66D2C30-4980-409C-B286-1628D9E4633C}"/>
    <cellStyle name="Comma 3 4 3 5 5 2 10" xfId="21644" xr:uid="{A88A42EA-8A74-4FD1-8E33-4992D91E067E}"/>
    <cellStyle name="Comma 3 4 3 5 5 2 2" xfId="7460" xr:uid="{E7C7C31C-5FD0-478E-A23E-41A45DE02E80}"/>
    <cellStyle name="Comma 3 4 3 5 5 2 2 2" xfId="19018" xr:uid="{FB7A66A9-6A2E-4C88-A264-5C9206FCBC5C}"/>
    <cellStyle name="Comma 3 4 3 5 5 2 2 2 2" xfId="48425" xr:uid="{38EDF9C4-40FB-4EF7-9ABF-EF6DCFAD67C9}"/>
    <cellStyle name="Comma 3 4 3 5 5 2 2 2 3" xfId="29522" xr:uid="{EDDF27DA-0EC6-4E62-B4B6-D9A4607E40C7}"/>
    <cellStyle name="Comma 3 4 3 5 5 2 2 3" xfId="35035" xr:uid="{45A640AE-510D-49B6-81B6-D9FF8A565D48}"/>
    <cellStyle name="Comma 3 4 3 5 5 2 2 4" xfId="24270" xr:uid="{A8AFA046-3502-4338-8AC7-9525AA03526B}"/>
    <cellStyle name="Comma 3 4 3 5 5 2 3" xfId="4835" xr:uid="{52131F9D-0872-4D1E-9024-18584A95BEA3}"/>
    <cellStyle name="Comma 3 4 3 5 5 2 3 2" xfId="51051" xr:uid="{94045AEE-05AB-4BDB-86CC-80C6E876574E}"/>
    <cellStyle name="Comma 3 4 3 5 5 2 3 3" xfId="37661" xr:uid="{B4A38315-D657-40F1-917E-10625C430272}"/>
    <cellStyle name="Comma 3 4 3 5 5 2 3 4" xfId="26896" xr:uid="{C25678DC-4DF4-46DC-9A87-323C4E09B513}"/>
    <cellStyle name="Comma 3 4 3 5 5 2 4" xfId="10086" xr:uid="{A5A2EE29-C3C2-49A7-8A0F-A6DB7291CD01}"/>
    <cellStyle name="Comma 3 4 3 5 5 2 4 2" xfId="53677" xr:uid="{31DEFBCA-2C75-4755-BA22-84A1193EFF6C}"/>
    <cellStyle name="Comma 3 4 3 5 5 2 4 3" xfId="40287" xr:uid="{14C7F795-B9C1-4FB4-8A99-EF1530E215D1}"/>
    <cellStyle name="Comma 3 4 3 5 5 2 5" xfId="12712" xr:uid="{FE45D20D-740C-4890-8183-164338B20A6E}"/>
    <cellStyle name="Comma 3 4 3 5 5 2 5 2" xfId="56302" xr:uid="{6D396974-2CAA-4824-A60E-CADA2FD2499B}"/>
    <cellStyle name="Comma 3 4 3 5 5 2 5 3" xfId="42912" xr:uid="{60320510-EC1A-4F37-BE95-63D2633CA8C2}"/>
    <cellStyle name="Comma 3 4 3 5 5 2 6" xfId="15865" xr:uid="{5E185A39-3D6C-4316-86A3-4239CE2FC905}"/>
    <cellStyle name="Comma 3 4 3 5 5 2 6 2" xfId="45538" xr:uid="{D4994269-A24E-4701-B795-86D0694D9416}"/>
    <cellStyle name="Comma 3 4 3 5 5 2 7" xfId="58928" xr:uid="{A3BCA87C-6A35-4AE3-9411-AF2BD3C20315}"/>
    <cellStyle name="Comma 3 4 3 5 5 2 8" xfId="61555" xr:uid="{1F6F99AA-D355-4056-85BE-8366B7CDAB5A}"/>
    <cellStyle name="Comma 3 4 3 5 5 2 9" xfId="32148" xr:uid="{46B0D6E9-B8D6-483E-8B63-2AAC43B7CAE0}"/>
    <cellStyle name="Comma 3 4 3 5 5 3" xfId="6138" xr:uid="{CCE12D47-3F37-4594-B42C-853B7B02F2BC}"/>
    <cellStyle name="Comma 3 4 3 5 5 3 2" xfId="17696" xr:uid="{806D085F-1AF8-47C9-9A02-C3145F305410}"/>
    <cellStyle name="Comma 3 4 3 5 5 3 2 2" xfId="47103" xr:uid="{00D6711B-1B10-479D-ACA3-191EED69AADA}"/>
    <cellStyle name="Comma 3 4 3 5 5 3 2 3" xfId="28200" xr:uid="{732AB12F-50F6-4F00-A193-3F1A9E343D1A}"/>
    <cellStyle name="Comma 3 4 3 5 5 3 3" xfId="33713" xr:uid="{E1F82202-4906-4AB1-A765-8E9120681190}"/>
    <cellStyle name="Comma 3 4 3 5 5 3 4" xfId="22948" xr:uid="{4B858B40-5245-411D-96A0-D797B6F84000}"/>
    <cellStyle name="Comma 3 4 3 5 5 4" xfId="3513" xr:uid="{19825C1F-D574-4F11-B7BE-05567447B55D}"/>
    <cellStyle name="Comma 3 4 3 5 5 4 2" xfId="49729" xr:uid="{24F48548-79FA-4577-B06C-87F3C2C3FCE2}"/>
    <cellStyle name="Comma 3 4 3 5 5 4 3" xfId="36339" xr:uid="{DE1A0F74-2107-46CF-AAD0-8B3C529B3E89}"/>
    <cellStyle name="Comma 3 4 3 5 5 4 4" xfId="25574" xr:uid="{0B97F816-D544-46F8-A069-A08DF29CA461}"/>
    <cellStyle name="Comma 3 4 3 5 5 5" xfId="8764" xr:uid="{F46DA6AA-ED34-4006-886E-F8E918074A8C}"/>
    <cellStyle name="Comma 3 4 3 5 5 5 2" xfId="52355" xr:uid="{D45E4A96-CBEB-4953-B50B-955C07B66FB2}"/>
    <cellStyle name="Comma 3 4 3 5 5 5 3" xfId="38965" xr:uid="{8D1AD97A-C0F5-41A4-8875-5BDC6276ECCD}"/>
    <cellStyle name="Comma 3 4 3 5 5 6" xfId="11390" xr:uid="{9B41FB74-F619-44B8-BD1F-ADC71A8D20BF}"/>
    <cellStyle name="Comma 3 4 3 5 5 6 2" xfId="54980" xr:uid="{A7EC13CC-A7E8-4BD9-B009-A0F858B10E4F}"/>
    <cellStyle name="Comma 3 4 3 5 5 6 3" xfId="41590" xr:uid="{C5EFBFC8-4B93-478D-AF41-6FE24618CBEE}"/>
    <cellStyle name="Comma 3 4 3 5 5 7" xfId="14543" xr:uid="{2023F282-805B-4984-A040-99F0BE5A553A}"/>
    <cellStyle name="Comma 3 4 3 5 5 7 2" xfId="44216" xr:uid="{869C5601-D965-4961-B1AC-3239B5824020}"/>
    <cellStyle name="Comma 3 4 3 5 5 8" xfId="57606" xr:uid="{01FA51CF-5C97-46EB-8865-08FC80C1E927}"/>
    <cellStyle name="Comma 3 4 3 5 5 9" xfId="60233" xr:uid="{1452976E-9AB5-43F9-A890-28BE84F37496}"/>
    <cellStyle name="Comma 3 4 3 5 6" xfId="1165" xr:uid="{960AE414-1595-4434-9F11-A21C32C23F3F}"/>
    <cellStyle name="Comma 3 4 3 5 6 10" xfId="20602" xr:uid="{38BDE0F0-1109-4292-B8A5-B1699E18BC06}"/>
    <cellStyle name="Comma 3 4 3 5 6 2" xfId="6418" xr:uid="{44EB0C18-0F36-4921-B859-E8A74CCC492B}"/>
    <cellStyle name="Comma 3 4 3 5 6 2 2" xfId="17976" xr:uid="{0322D972-98A7-4D4C-9F8E-2599B6800186}"/>
    <cellStyle name="Comma 3 4 3 5 6 2 2 2" xfId="47383" xr:uid="{169F97E9-FCD2-4CF5-85D2-45AB8E06865E}"/>
    <cellStyle name="Comma 3 4 3 5 6 2 2 3" xfId="28480" xr:uid="{691A61E5-A1D8-4659-A82E-35E7B056EDF8}"/>
    <cellStyle name="Comma 3 4 3 5 6 2 3" xfId="33993" xr:uid="{46202392-9A62-4FAE-AFEE-06C24A5E05C1}"/>
    <cellStyle name="Comma 3 4 3 5 6 2 4" xfId="23228" xr:uid="{18B75307-487C-4A85-896F-22A1B216936B}"/>
    <cellStyle name="Comma 3 4 3 5 6 3" xfId="3793" xr:uid="{D2761968-BEE3-4078-A375-67FBDBF84749}"/>
    <cellStyle name="Comma 3 4 3 5 6 3 2" xfId="50009" xr:uid="{462A6D1C-5096-46A9-A8EB-4B5A3C24C112}"/>
    <cellStyle name="Comma 3 4 3 5 6 3 3" xfId="36619" xr:uid="{5B7BC08E-C4D8-43B6-B3C3-C8F2D6860D8D}"/>
    <cellStyle name="Comma 3 4 3 5 6 3 4" xfId="25854" xr:uid="{FF9B08AC-F307-48B8-8007-32DA1C862D15}"/>
    <cellStyle name="Comma 3 4 3 5 6 4" xfId="9044" xr:uid="{D08B6846-1E2E-48E4-815E-DA4D2F6A3764}"/>
    <cellStyle name="Comma 3 4 3 5 6 4 2" xfId="52635" xr:uid="{7731A3DF-D3F8-4E0A-BBF7-9466D00CB056}"/>
    <cellStyle name="Comma 3 4 3 5 6 4 3" xfId="39245" xr:uid="{843DEA5F-AB51-4193-9F74-0BE5A7402D5F}"/>
    <cellStyle name="Comma 3 4 3 5 6 5" xfId="11670" xr:uid="{6F39FE26-3A41-4653-9025-98721FD5AFDE}"/>
    <cellStyle name="Comma 3 4 3 5 6 5 2" xfId="55260" xr:uid="{BE2D2B9B-C648-4033-8067-06931F220473}"/>
    <cellStyle name="Comma 3 4 3 5 6 5 3" xfId="41870" xr:uid="{8CBEC804-4DDD-4817-8D93-F0C1C8DB0323}"/>
    <cellStyle name="Comma 3 4 3 5 6 6" xfId="14823" xr:uid="{023B4353-B8E4-4955-8968-30041D712263}"/>
    <cellStyle name="Comma 3 4 3 5 6 6 2" xfId="44496" xr:uid="{496544F7-B742-46FE-88C3-81A2A026C5FE}"/>
    <cellStyle name="Comma 3 4 3 5 6 7" xfId="57886" xr:uid="{C14044D6-5AFD-4513-933C-C38D7A2DF215}"/>
    <cellStyle name="Comma 3 4 3 5 6 8" xfId="60513" xr:uid="{FD4C8E05-CB9D-46A5-951D-198AEB569BB1}"/>
    <cellStyle name="Comma 3 4 3 5 6 9" xfId="31106" xr:uid="{4EE011A9-CC8F-4A6D-97C7-7C80A564030A}"/>
    <cellStyle name="Comma 3 4 3 5 7" xfId="1428" xr:uid="{86888E06-E426-445B-8ACF-F133A90244F8}"/>
    <cellStyle name="Comma 3 4 3 5 7 10" xfId="20864" xr:uid="{F9025677-336D-423C-A698-3352CCE53E7D}"/>
    <cellStyle name="Comma 3 4 3 5 7 2" xfId="6680" xr:uid="{564DFD37-0975-4FD3-AEE9-BC49F313B933}"/>
    <cellStyle name="Comma 3 4 3 5 7 2 2" xfId="18238" xr:uid="{5137B9F4-4A03-4F08-B8BA-5A6B9BAB3B04}"/>
    <cellStyle name="Comma 3 4 3 5 7 2 2 2" xfId="47645" xr:uid="{E9C04FA1-2F7E-42AA-83D6-BFB27243B1C1}"/>
    <cellStyle name="Comma 3 4 3 5 7 2 2 3" xfId="28742" xr:uid="{A79D036D-6AE2-4335-AE9B-021F9A5E6B4D}"/>
    <cellStyle name="Comma 3 4 3 5 7 2 3" xfId="34255" xr:uid="{565E3FDC-C306-498E-A530-D3A49799485B}"/>
    <cellStyle name="Comma 3 4 3 5 7 2 4" xfId="23490" xr:uid="{D5C3D454-0008-4407-8EEA-108A70F3D2A7}"/>
    <cellStyle name="Comma 3 4 3 5 7 3" xfId="4055" xr:uid="{744B45ED-BAB7-4475-820E-9632899A3428}"/>
    <cellStyle name="Comma 3 4 3 5 7 3 2" xfId="50271" xr:uid="{26C5F3E4-F6C8-483A-998A-0DC192F63A2A}"/>
    <cellStyle name="Comma 3 4 3 5 7 3 3" xfId="36881" xr:uid="{6D5F086A-BDA8-40C8-BEE0-7BA741A3AA49}"/>
    <cellStyle name="Comma 3 4 3 5 7 3 4" xfId="26116" xr:uid="{94812C33-5C25-413E-B6F6-CC847E13DCDB}"/>
    <cellStyle name="Comma 3 4 3 5 7 4" xfId="9306" xr:uid="{80514C8A-73B5-4F89-B42B-2CE5E2B0B7A7}"/>
    <cellStyle name="Comma 3 4 3 5 7 4 2" xfId="52897" xr:uid="{2E91F6F3-2BFF-4B3A-B351-EDA631E9940E}"/>
    <cellStyle name="Comma 3 4 3 5 7 4 3" xfId="39507" xr:uid="{67DBFDE9-B2B6-4460-AE33-456E9FCD902F}"/>
    <cellStyle name="Comma 3 4 3 5 7 5" xfId="11932" xr:uid="{34793C9D-786A-4CB2-9E65-6028DB69E7EE}"/>
    <cellStyle name="Comma 3 4 3 5 7 5 2" xfId="55522" xr:uid="{D6178337-8214-4C5D-A740-6AE8A9EF5F7B}"/>
    <cellStyle name="Comma 3 4 3 5 7 5 3" xfId="42132" xr:uid="{2DBFE42C-7730-44C7-94B6-9F3482BC033F}"/>
    <cellStyle name="Comma 3 4 3 5 7 6" xfId="15085" xr:uid="{1FE56FD8-478E-4BF9-93C8-C87CB168AEF0}"/>
    <cellStyle name="Comma 3 4 3 5 7 6 2" xfId="44758" xr:uid="{8344ED9E-4A7F-43F2-9A4F-87F320CED3C7}"/>
    <cellStyle name="Comma 3 4 3 5 7 7" xfId="58148" xr:uid="{3E389561-81B4-4779-811D-2A562E85C10A}"/>
    <cellStyle name="Comma 3 4 3 5 7 8" xfId="60775" xr:uid="{C88138EB-2FBC-4597-8BB2-BE5432EAB896}"/>
    <cellStyle name="Comma 3 4 3 5 7 9" xfId="31368" xr:uid="{534F963F-FB51-480C-9A2F-8EC7DAB24635}"/>
    <cellStyle name="Comma 3 4 3 5 8" xfId="2471" xr:uid="{8416CBFA-4E68-47DD-B049-9ADD71C496BC}"/>
    <cellStyle name="Comma 3 4 3 5 8 10" xfId="21906" xr:uid="{B84702D5-C3E3-4C56-ABB8-FE2981C28CA3}"/>
    <cellStyle name="Comma 3 4 3 5 8 2" xfId="7722" xr:uid="{5D7D10C6-94C6-4121-97C8-1282AEE977F1}"/>
    <cellStyle name="Comma 3 4 3 5 8 2 2" xfId="19280" xr:uid="{C9FF8A66-F5B1-4651-8AE8-196795D2D73C}"/>
    <cellStyle name="Comma 3 4 3 5 8 2 2 2" xfId="48687" xr:uid="{C858A776-DA0A-483A-AD10-4220D089A205}"/>
    <cellStyle name="Comma 3 4 3 5 8 2 2 3" xfId="29784" xr:uid="{0D0680D9-440E-4270-9979-7D4D8F7743F0}"/>
    <cellStyle name="Comma 3 4 3 5 8 2 3" xfId="35297" xr:uid="{FF85420E-7C9F-49AA-A8EA-9910EC50412F}"/>
    <cellStyle name="Comma 3 4 3 5 8 2 4" xfId="24532" xr:uid="{C3CE7906-B66D-4AD7-BC3E-F48858E43356}"/>
    <cellStyle name="Comma 3 4 3 5 8 3" xfId="5097" xr:uid="{B1FA8332-24B6-49F2-969A-689A1DB32562}"/>
    <cellStyle name="Comma 3 4 3 5 8 3 2" xfId="51313" xr:uid="{B494C025-0308-4315-978A-23A129293319}"/>
    <cellStyle name="Comma 3 4 3 5 8 3 3" xfId="37923" xr:uid="{366FB3DC-5BE6-411F-A309-80E7A064B708}"/>
    <cellStyle name="Comma 3 4 3 5 8 3 4" xfId="27158" xr:uid="{06E5E139-37A7-431B-BBF8-CAE26901328B}"/>
    <cellStyle name="Comma 3 4 3 5 8 4" xfId="10348" xr:uid="{9C33DBAD-6FDC-455F-8E31-7F5E3BEA17D2}"/>
    <cellStyle name="Comma 3 4 3 5 8 4 2" xfId="53939" xr:uid="{D391CE3A-FD1D-4609-9DA8-4858AD9B21D5}"/>
    <cellStyle name="Comma 3 4 3 5 8 4 3" xfId="40549" xr:uid="{D17006F0-8DC1-4C1B-B14B-60A8E416DDCD}"/>
    <cellStyle name="Comma 3 4 3 5 8 5" xfId="12974" xr:uid="{11DB404F-A151-4C08-A636-6F95B5F15EB3}"/>
    <cellStyle name="Comma 3 4 3 5 8 5 2" xfId="56564" xr:uid="{D5D93B74-6386-45A9-8DBD-0CA35630AC6F}"/>
    <cellStyle name="Comma 3 4 3 5 8 5 3" xfId="43174" xr:uid="{33A8DE86-1290-4323-B0C5-DBE91C547A8E}"/>
    <cellStyle name="Comma 3 4 3 5 8 6" xfId="16127" xr:uid="{F2749A0A-4787-44D4-B4B5-6F26553D169E}"/>
    <cellStyle name="Comma 3 4 3 5 8 6 2" xfId="45800" xr:uid="{8D0FAB79-6FF6-4FA2-B3E2-3820F064F2DC}"/>
    <cellStyle name="Comma 3 4 3 5 8 7" xfId="59190" xr:uid="{BAAF29A8-14E6-4FED-90F1-EE731FC0F06A}"/>
    <cellStyle name="Comma 3 4 3 5 8 8" xfId="61817" xr:uid="{885DADFB-850E-42F0-B86C-CE31FD0C6BCA}"/>
    <cellStyle name="Comma 3 4 3 5 8 9" xfId="32410" xr:uid="{CB715C9D-7198-4F80-B4F5-C7A82204766C}"/>
    <cellStyle name="Comma 3 4 3 5 9" xfId="5358" xr:uid="{401B01C3-5DD7-4B75-AC59-A34014F023E5}"/>
    <cellStyle name="Comma 3 4 3 5 9 2" xfId="16916" xr:uid="{E0C42076-1922-4F90-882F-1B19AAE5BB42}"/>
    <cellStyle name="Comma 3 4 3 5 9 2 2" xfId="46062" xr:uid="{BA0CCED4-4E4C-48A9-A988-F01EBFA91B65}"/>
    <cellStyle name="Comma 3 4 3 5 9 2 3" xfId="27420" xr:uid="{0E8BEF08-7C09-46D0-AF71-30BF06750BD1}"/>
    <cellStyle name="Comma 3 4 3 5 9 3" xfId="13763" xr:uid="{6EB934CB-70CF-4293-81F2-6B66511C6ECF}"/>
    <cellStyle name="Comma 3 4 3 5 9 3 2" xfId="32672" xr:uid="{C49D5B6C-ACCD-4921-8259-1D40A51F84A9}"/>
    <cellStyle name="Comma 3 4 3 5 9 4" xfId="22168" xr:uid="{724C1AE7-E5A7-433E-B07F-D01A4230737C}"/>
    <cellStyle name="Comma 3 4 3 6" xfId="120" xr:uid="{00000000-0005-0000-0000-00007D020000}"/>
    <cellStyle name="Comma 3 4 3 6 10" xfId="2749" xr:uid="{5ADF449B-233A-45DE-B8AD-D0E4367B2BD6}"/>
    <cellStyle name="Comma 3 4 3 6 10 2" xfId="16404" xr:uid="{9F0273BA-151B-46D1-A0A2-EE54933E0B36}"/>
    <cellStyle name="Comma 3 4 3 6 10 2 2" xfId="46339" xr:uid="{03F524FF-7C7A-48E8-B14B-71B259408DAA}"/>
    <cellStyle name="Comma 3 4 3 6 10 3" xfId="32949" xr:uid="{259A88DD-48F5-47DA-B884-D478547D1D1E}"/>
    <cellStyle name="Comma 3 4 3 6 10 4" xfId="24810" xr:uid="{917D8A5C-0D56-4140-B7B9-4C163750CBFB}"/>
    <cellStyle name="Comma 3 4 3 6 11" xfId="8000" xr:uid="{CCCE8907-4AD8-4875-BBF5-671C3AE08B35}"/>
    <cellStyle name="Comma 3 4 3 6 11 2" xfId="48965" xr:uid="{8466162C-480D-4318-A9C6-C1730CF7EAFC}"/>
    <cellStyle name="Comma 3 4 3 6 11 3" xfId="35575" xr:uid="{F8DB21FB-3E8B-4BCE-B63B-000A75478FF3}"/>
    <cellStyle name="Comma 3 4 3 6 12" xfId="10626" xr:uid="{D7B7ADCA-0DBF-4B0E-9C16-F9443AB61953}"/>
    <cellStyle name="Comma 3 4 3 6 12 2" xfId="51591" xr:uid="{89FDD30F-1D20-4CC9-A82B-E1ECE169EA11}"/>
    <cellStyle name="Comma 3 4 3 6 12 3" xfId="38201" xr:uid="{C1A23CE8-6846-4B78-8A72-439C19195FC6}"/>
    <cellStyle name="Comma 3 4 3 6 13" xfId="13251" xr:uid="{62B9EB14-EDD3-4CB7-BCF3-C653B6DDD85C}"/>
    <cellStyle name="Comma 3 4 3 6 13 2" xfId="54216" xr:uid="{5664054A-5C8F-480F-AE00-3C9D5C2A9FEC}"/>
    <cellStyle name="Comma 3 4 3 6 13 3" xfId="40826" xr:uid="{A0583B61-C502-4AA7-99FB-6D448226DBBB}"/>
    <cellStyle name="Comma 3 4 3 6 14" xfId="43452" xr:uid="{093750CD-A1DD-44CF-960A-35631E1AF113}"/>
    <cellStyle name="Comma 3 4 3 6 15" xfId="56842" xr:uid="{D449A59D-6250-45C4-833E-F79EC5FF9095}"/>
    <cellStyle name="Comma 3 4 3 6 16" xfId="59469" xr:uid="{65AFFF0C-13F6-452E-AB76-CDAA61C8E001}"/>
    <cellStyle name="Comma 3 4 3 6 17" xfId="30062" xr:uid="{F6F0A29C-DFA6-4188-9282-7D0E851A9215}"/>
    <cellStyle name="Comma 3 4 3 6 18" xfId="19558" xr:uid="{E4AEBDD5-A389-46C6-A5BD-F7588C83E6CF}"/>
    <cellStyle name="Comma 3 4 3 6 2" xfId="258" xr:uid="{00000000-0005-0000-0000-00007E020000}"/>
    <cellStyle name="Comma 3 4 3 6 2 10" xfId="8138" xr:uid="{AD3C43BB-9A8F-4388-B72C-EFE5B2C170F8}"/>
    <cellStyle name="Comma 3 4 3 6 2 10 2" xfId="49103" xr:uid="{F97FF4CC-4023-4E08-831E-489698903722}"/>
    <cellStyle name="Comma 3 4 3 6 2 10 3" xfId="35713" xr:uid="{59B89A92-1B56-4B92-A9DB-AF0C83C6743D}"/>
    <cellStyle name="Comma 3 4 3 6 2 11" xfId="10764" xr:uid="{E2A44007-C279-4D64-8564-8743223879C1}"/>
    <cellStyle name="Comma 3 4 3 6 2 11 2" xfId="51729" xr:uid="{E85FD9B8-947F-4DCF-9CDC-0B7F20CB88E6}"/>
    <cellStyle name="Comma 3 4 3 6 2 11 3" xfId="38339" xr:uid="{AF8216A9-FBAC-4297-8827-79C9873C4B7D}"/>
    <cellStyle name="Comma 3 4 3 6 2 12" xfId="13389" xr:uid="{0F51E86C-A402-4D79-9DCA-A843D028FD02}"/>
    <cellStyle name="Comma 3 4 3 6 2 12 2" xfId="54354" xr:uid="{F6301869-02BF-4E93-A422-FA9AAD014A73}"/>
    <cellStyle name="Comma 3 4 3 6 2 12 3" xfId="40964" xr:uid="{7D641B77-E6FD-4D72-8578-76DD77AA3831}"/>
    <cellStyle name="Comma 3 4 3 6 2 13" xfId="43590" xr:uid="{23A58E14-240C-48A3-ADAA-55D525D5FBB5}"/>
    <cellStyle name="Comma 3 4 3 6 2 14" xfId="56980" xr:uid="{693B7E45-2C2E-4DDB-877E-CA43B2370938}"/>
    <cellStyle name="Comma 3 4 3 6 2 15" xfId="59607" xr:uid="{0B99A090-46B3-4183-A76A-4312CA0FE736}"/>
    <cellStyle name="Comma 3 4 3 6 2 16" xfId="30200" xr:uid="{10499647-F379-48DD-B791-49729814BAF5}"/>
    <cellStyle name="Comma 3 4 3 6 2 17" xfId="19696" xr:uid="{C9455903-648B-4AD9-A890-E088934B4154}"/>
    <cellStyle name="Comma 3 4 3 6 2 2" xfId="519" xr:uid="{00000000-0005-0000-0000-00007F020000}"/>
    <cellStyle name="Comma 3 4 3 6 2 2 10" xfId="30460" xr:uid="{6FDEC1D3-7128-4B58-B544-E0AC0E2690D6}"/>
    <cellStyle name="Comma 3 4 3 6 2 2 11" xfId="19956" xr:uid="{C887E2A5-CCD7-4B5B-9D67-BE7235FC3294}"/>
    <cellStyle name="Comma 3 4 3 6 2 2 2" xfId="1842" xr:uid="{B842AE4C-41C3-4E2D-A4B7-4DAEE9ADE63A}"/>
    <cellStyle name="Comma 3 4 3 6 2 2 2 10" xfId="21278" xr:uid="{C5D84954-FFCB-4485-9782-3AA94590CCC1}"/>
    <cellStyle name="Comma 3 4 3 6 2 2 2 2" xfId="7094" xr:uid="{1746BF83-0CD5-4643-BAB9-B3D78035509C}"/>
    <cellStyle name="Comma 3 4 3 6 2 2 2 2 2" xfId="18652" xr:uid="{0A9CEB15-E383-48D8-A3FE-1EF4806F0158}"/>
    <cellStyle name="Comma 3 4 3 6 2 2 2 2 2 2" xfId="48059" xr:uid="{12A8506B-D920-47F7-B1B8-69F6EB64C5D8}"/>
    <cellStyle name="Comma 3 4 3 6 2 2 2 2 2 3" xfId="29156" xr:uid="{1C82C8DF-1A41-4A9E-9D94-7BF79601D02F}"/>
    <cellStyle name="Comma 3 4 3 6 2 2 2 2 3" xfId="34669" xr:uid="{A99953AA-5892-4A53-8772-46559FB2D037}"/>
    <cellStyle name="Comma 3 4 3 6 2 2 2 2 4" xfId="23904" xr:uid="{1888137F-FAE7-4845-8442-E90C5B77845E}"/>
    <cellStyle name="Comma 3 4 3 6 2 2 2 3" xfId="4469" xr:uid="{6553915C-CC1A-4DBE-9F21-10162E09574F}"/>
    <cellStyle name="Comma 3 4 3 6 2 2 2 3 2" xfId="50685" xr:uid="{5C5C6BFF-83DC-4B81-B81A-929CA5F3C029}"/>
    <cellStyle name="Comma 3 4 3 6 2 2 2 3 3" xfId="37295" xr:uid="{F676A513-DACF-47E8-8F61-565725084527}"/>
    <cellStyle name="Comma 3 4 3 6 2 2 2 3 4" xfId="26530" xr:uid="{7EDB09B0-0D34-49B9-ABC6-4D97945CA974}"/>
    <cellStyle name="Comma 3 4 3 6 2 2 2 4" xfId="9720" xr:uid="{54321D42-C562-456F-8226-3232C276F5E6}"/>
    <cellStyle name="Comma 3 4 3 6 2 2 2 4 2" xfId="53311" xr:uid="{FA6C6399-F09D-445A-BAEB-CD445464E107}"/>
    <cellStyle name="Comma 3 4 3 6 2 2 2 4 3" xfId="39921" xr:uid="{5F572263-4867-4D60-8607-EA0FAD439AFD}"/>
    <cellStyle name="Comma 3 4 3 6 2 2 2 5" xfId="12346" xr:uid="{E46C7874-CFFC-40E8-B6B0-143D8ABCEDF9}"/>
    <cellStyle name="Comma 3 4 3 6 2 2 2 5 2" xfId="55936" xr:uid="{84622CD0-1F3C-4BEE-8C99-8EA8C2482690}"/>
    <cellStyle name="Comma 3 4 3 6 2 2 2 5 3" xfId="42546" xr:uid="{55A79E15-F5E1-4DB0-9BCE-322B1035C15B}"/>
    <cellStyle name="Comma 3 4 3 6 2 2 2 6" xfId="15499" xr:uid="{857BE10E-DF2C-48B3-9B06-2A969F1BD66C}"/>
    <cellStyle name="Comma 3 4 3 6 2 2 2 6 2" xfId="45172" xr:uid="{16BCCB78-D285-492A-8989-F74E081D1CE1}"/>
    <cellStyle name="Comma 3 4 3 6 2 2 2 7" xfId="58562" xr:uid="{267D4C17-0897-4F3A-8E8E-17184064CF2D}"/>
    <cellStyle name="Comma 3 4 3 6 2 2 2 8" xfId="61189" xr:uid="{39C16788-AE18-496E-B29F-F0F2B97B3D1F}"/>
    <cellStyle name="Comma 3 4 3 6 2 2 2 9" xfId="31782" xr:uid="{A6D7B33F-B7AA-4644-AD1D-740D0D827817}"/>
    <cellStyle name="Comma 3 4 3 6 2 2 3" xfId="5772" xr:uid="{0B46405B-5769-4062-8F11-48C4E338D39B}"/>
    <cellStyle name="Comma 3 4 3 6 2 2 3 2" xfId="17330" xr:uid="{5AEFFEBB-62DC-4DB9-B079-DFC792E07389}"/>
    <cellStyle name="Comma 3 4 3 6 2 2 3 2 2" xfId="46737" xr:uid="{42F4B76B-8481-45C2-A096-BB499433D967}"/>
    <cellStyle name="Comma 3 4 3 6 2 2 3 2 3" xfId="27834" xr:uid="{D83D0D35-7CEF-46C1-914B-5D082CD1B90B}"/>
    <cellStyle name="Comma 3 4 3 6 2 2 3 3" xfId="14177" xr:uid="{6FD2B583-346B-48EB-A19F-115EF0E3746D}"/>
    <cellStyle name="Comma 3 4 3 6 2 2 3 3 2" xfId="33347" xr:uid="{8251E71B-04A9-4588-99E1-2CAA4A9F12D5}"/>
    <cellStyle name="Comma 3 4 3 6 2 2 3 4" xfId="22582" xr:uid="{0D14313E-1217-43D1-B0AA-442380FB2AA3}"/>
    <cellStyle name="Comma 3 4 3 6 2 2 4" xfId="3147" xr:uid="{EB713949-7C72-4BE6-AC07-3ECA78C45162}"/>
    <cellStyle name="Comma 3 4 3 6 2 2 4 2" xfId="16802" xr:uid="{9BDF91AF-C089-4DF4-A09E-65351AD058AD}"/>
    <cellStyle name="Comma 3 4 3 6 2 2 4 2 2" xfId="49363" xr:uid="{364F8CAF-AE0C-49B7-8D72-F39E0335AA4E}"/>
    <cellStyle name="Comma 3 4 3 6 2 2 4 3" xfId="35973" xr:uid="{B799EF34-49ED-43CF-8E43-4B15DF929757}"/>
    <cellStyle name="Comma 3 4 3 6 2 2 4 4" xfId="25208" xr:uid="{C28B0398-E27F-469F-83CB-E6C5DAD93E4B}"/>
    <cellStyle name="Comma 3 4 3 6 2 2 5" xfId="8398" xr:uid="{4D85CE25-A2E7-461D-AE38-1514F5236170}"/>
    <cellStyle name="Comma 3 4 3 6 2 2 5 2" xfId="51989" xr:uid="{19284F75-3C35-49C5-82DE-6CE356E76DB4}"/>
    <cellStyle name="Comma 3 4 3 6 2 2 5 3" xfId="38599" xr:uid="{5DB833F1-112E-49CD-BFE5-A3A139B6ED47}"/>
    <cellStyle name="Comma 3 4 3 6 2 2 6" xfId="11024" xr:uid="{04F4232F-B4AF-408C-B1CB-C57A298873D5}"/>
    <cellStyle name="Comma 3 4 3 6 2 2 6 2" xfId="54614" xr:uid="{7D11A0D5-3674-4AC0-AEB9-8E4A0966D9C5}"/>
    <cellStyle name="Comma 3 4 3 6 2 2 6 3" xfId="41224" xr:uid="{96E01193-B7AF-49FC-9373-CC02AFE06581}"/>
    <cellStyle name="Comma 3 4 3 6 2 2 7" xfId="13649" xr:uid="{A6E5F591-6A5D-4790-86BA-197B6D0CDE58}"/>
    <cellStyle name="Comma 3 4 3 6 2 2 7 2" xfId="43850" xr:uid="{09561706-9BE0-4518-A37D-BF869CFB1FE4}"/>
    <cellStyle name="Comma 3 4 3 6 2 2 8" xfId="57240" xr:uid="{53CA10AA-F019-4E2F-95A6-BF64D367EBE7}"/>
    <cellStyle name="Comma 3 4 3 6 2 2 9" xfId="59867" xr:uid="{ABC58E36-24E5-4CED-A512-FD944DED7E5C}"/>
    <cellStyle name="Comma 3 4 3 6 2 3" xfId="779" xr:uid="{00000000-0005-0000-0000-000080020000}"/>
    <cellStyle name="Comma 3 4 3 6 2 3 10" xfId="30720" xr:uid="{EC068B68-D42E-4C0A-B932-9C16228665DC}"/>
    <cellStyle name="Comma 3 4 3 6 2 3 11" xfId="20216" xr:uid="{83B7AAC2-91E7-4617-9186-C62EDB476331}"/>
    <cellStyle name="Comma 3 4 3 6 2 3 2" xfId="2102" xr:uid="{05B601BF-69E1-49AF-B28D-70BF8180507D}"/>
    <cellStyle name="Comma 3 4 3 6 2 3 2 10" xfId="21538" xr:uid="{A04A5E3B-D659-48A4-B7D9-A84A4592582F}"/>
    <cellStyle name="Comma 3 4 3 6 2 3 2 2" xfId="7354" xr:uid="{10DBCAB0-D367-40B7-B285-89B32E6D3D06}"/>
    <cellStyle name="Comma 3 4 3 6 2 3 2 2 2" xfId="18912" xr:uid="{902D52AD-7965-4532-9423-423FA73FE9E2}"/>
    <cellStyle name="Comma 3 4 3 6 2 3 2 2 2 2" xfId="48319" xr:uid="{AED86197-4FC8-49B2-AB65-B8EAFAC77448}"/>
    <cellStyle name="Comma 3 4 3 6 2 3 2 2 2 3" xfId="29416" xr:uid="{02814C27-4D0B-484F-9FA5-787ED0BE40B5}"/>
    <cellStyle name="Comma 3 4 3 6 2 3 2 2 3" xfId="34929" xr:uid="{3FAF1D24-F97F-423A-B8DE-ACF2581E4971}"/>
    <cellStyle name="Comma 3 4 3 6 2 3 2 2 4" xfId="24164" xr:uid="{B4FB9D35-11A8-4E06-A15F-A6468C43B79F}"/>
    <cellStyle name="Comma 3 4 3 6 2 3 2 3" xfId="4729" xr:uid="{764FF606-CAAF-4B60-9C95-E50CA802DD94}"/>
    <cellStyle name="Comma 3 4 3 6 2 3 2 3 2" xfId="50945" xr:uid="{E42A2FBA-68F7-424D-BCFC-FB501EFF6B16}"/>
    <cellStyle name="Comma 3 4 3 6 2 3 2 3 3" xfId="37555" xr:uid="{BED933DB-3540-4BBD-8963-64EB67D83035}"/>
    <cellStyle name="Comma 3 4 3 6 2 3 2 3 4" xfId="26790" xr:uid="{7F2CDDDE-F829-4933-A4BC-A48EFEB73AEE}"/>
    <cellStyle name="Comma 3 4 3 6 2 3 2 4" xfId="9980" xr:uid="{0FA0BC89-A6D7-4249-A399-313C901C3E21}"/>
    <cellStyle name="Comma 3 4 3 6 2 3 2 4 2" xfId="53571" xr:uid="{D8B8E6CB-80D4-481D-B65D-453E0096DB86}"/>
    <cellStyle name="Comma 3 4 3 6 2 3 2 4 3" xfId="40181" xr:uid="{6B4337B3-BE0B-4A7A-8745-940245D4576F}"/>
    <cellStyle name="Comma 3 4 3 6 2 3 2 5" xfId="12606" xr:uid="{7AA1B699-6F77-4D60-9DCC-F622DD9F0724}"/>
    <cellStyle name="Comma 3 4 3 6 2 3 2 5 2" xfId="56196" xr:uid="{3D9D0FCE-EE8D-40B0-9905-A8485602D633}"/>
    <cellStyle name="Comma 3 4 3 6 2 3 2 5 3" xfId="42806" xr:uid="{AD18BE55-78D5-4D90-B5C3-5117850E6D6E}"/>
    <cellStyle name="Comma 3 4 3 6 2 3 2 6" xfId="15759" xr:uid="{D48F4A9B-3C35-4352-8F2E-C66EA35E77E4}"/>
    <cellStyle name="Comma 3 4 3 6 2 3 2 6 2" xfId="45432" xr:uid="{CFA57FB3-1549-44EE-885C-FB94570FB6FD}"/>
    <cellStyle name="Comma 3 4 3 6 2 3 2 7" xfId="58822" xr:uid="{4D11B5A0-E3F3-4587-BF71-DBFFBF8D1836}"/>
    <cellStyle name="Comma 3 4 3 6 2 3 2 8" xfId="61449" xr:uid="{7E8D537D-07B8-488E-8EF3-A7F2403FABAC}"/>
    <cellStyle name="Comma 3 4 3 6 2 3 2 9" xfId="32042" xr:uid="{9E382535-2786-4898-9368-0956C61FAD48}"/>
    <cellStyle name="Comma 3 4 3 6 2 3 3" xfId="6032" xr:uid="{90CAEB05-3F0A-4FE7-929E-786E990AA8B8}"/>
    <cellStyle name="Comma 3 4 3 6 2 3 3 2" xfId="17590" xr:uid="{63CC26D4-CDA5-470F-AE02-6BB68A0C79FD}"/>
    <cellStyle name="Comma 3 4 3 6 2 3 3 2 2" xfId="46997" xr:uid="{93589A12-21AA-473E-997A-E6CCED7A4056}"/>
    <cellStyle name="Comma 3 4 3 6 2 3 3 2 3" xfId="28094" xr:uid="{57AFE706-57A4-49EE-989E-F9DCB1B44D43}"/>
    <cellStyle name="Comma 3 4 3 6 2 3 3 3" xfId="33607" xr:uid="{E4B5968D-CAC5-41E9-94ED-0BE542E2530C}"/>
    <cellStyle name="Comma 3 4 3 6 2 3 3 4" xfId="22842" xr:uid="{1DC2D8C7-46C7-4B99-A3DF-8CE515212CAE}"/>
    <cellStyle name="Comma 3 4 3 6 2 3 4" xfId="3407" xr:uid="{66C2C9D5-A6FB-442A-96DD-A51852E8E061}"/>
    <cellStyle name="Comma 3 4 3 6 2 3 4 2" xfId="49623" xr:uid="{43433329-93AF-4360-BA70-A3D5151FEA4E}"/>
    <cellStyle name="Comma 3 4 3 6 2 3 4 3" xfId="36233" xr:uid="{AE1603A5-329D-43E7-A471-A5442658FEB8}"/>
    <cellStyle name="Comma 3 4 3 6 2 3 4 4" xfId="25468" xr:uid="{FA32F401-E524-439D-BE73-5ADD8F39B188}"/>
    <cellStyle name="Comma 3 4 3 6 2 3 5" xfId="8658" xr:uid="{4C60F235-4BF3-4319-A3C8-B3E3A69E50A2}"/>
    <cellStyle name="Comma 3 4 3 6 2 3 5 2" xfId="52249" xr:uid="{A6BEA99B-3985-44CD-BCB0-D7D3717C9D22}"/>
    <cellStyle name="Comma 3 4 3 6 2 3 5 3" xfId="38859" xr:uid="{D37AC1F0-6CB2-482D-8650-CFF6C88AFA41}"/>
    <cellStyle name="Comma 3 4 3 6 2 3 6" xfId="11284" xr:uid="{907A977C-1F13-4B60-9086-2915466533FB}"/>
    <cellStyle name="Comma 3 4 3 6 2 3 6 2" xfId="54874" xr:uid="{F3389560-752E-446C-9B57-1D8F918CC36D}"/>
    <cellStyle name="Comma 3 4 3 6 2 3 6 3" xfId="41484" xr:uid="{0C9970B1-C800-4DB1-8E94-48425A02D66D}"/>
    <cellStyle name="Comma 3 4 3 6 2 3 7" xfId="14437" xr:uid="{ECB42AE3-35DD-42C3-9EBD-CE82DDDACE51}"/>
    <cellStyle name="Comma 3 4 3 6 2 3 7 2" xfId="44110" xr:uid="{313F41E3-5E5F-4694-8A96-27EF909F7797}"/>
    <cellStyle name="Comma 3 4 3 6 2 3 8" xfId="57500" xr:uid="{D3A0FA56-3E22-4400-90AA-524171C382E1}"/>
    <cellStyle name="Comma 3 4 3 6 2 3 9" xfId="60127" xr:uid="{EE23F7D4-C10C-47FA-BD3A-337B65027FCF}"/>
    <cellStyle name="Comma 3 4 3 6 2 4" xfId="1039" xr:uid="{00000000-0005-0000-0000-000081020000}"/>
    <cellStyle name="Comma 3 4 3 6 2 4 10" xfId="30980" xr:uid="{0C048D26-B1D1-4A4D-9C4A-267FE2012601}"/>
    <cellStyle name="Comma 3 4 3 6 2 4 11" xfId="20476" xr:uid="{03DC753F-259D-48E7-9286-F1DDDA353233}"/>
    <cellStyle name="Comma 3 4 3 6 2 4 2" xfId="2362" xr:uid="{06E5DB8B-28D4-4238-AE10-82DD65364FD4}"/>
    <cellStyle name="Comma 3 4 3 6 2 4 2 10" xfId="21798" xr:uid="{EDDA74EC-CE94-4857-AB5A-77B6F079CF22}"/>
    <cellStyle name="Comma 3 4 3 6 2 4 2 2" xfId="7614" xr:uid="{0E17CD70-DA9F-452A-B1D3-7E7F209D68B1}"/>
    <cellStyle name="Comma 3 4 3 6 2 4 2 2 2" xfId="19172" xr:uid="{29569E3B-9FEA-4223-848C-9287423D9DE7}"/>
    <cellStyle name="Comma 3 4 3 6 2 4 2 2 2 2" xfId="48579" xr:uid="{31F6CDA0-8736-4DB5-855A-A3A639537C51}"/>
    <cellStyle name="Comma 3 4 3 6 2 4 2 2 2 3" xfId="29676" xr:uid="{56CB9D2B-758A-4AD6-84D5-B66F6D5BC898}"/>
    <cellStyle name="Comma 3 4 3 6 2 4 2 2 3" xfId="35189" xr:uid="{65CBC600-D9E8-4D19-AF20-0D774A22C4C8}"/>
    <cellStyle name="Comma 3 4 3 6 2 4 2 2 4" xfId="24424" xr:uid="{920FB73C-6A96-4AA9-9A52-3AF8EB55AE37}"/>
    <cellStyle name="Comma 3 4 3 6 2 4 2 3" xfId="4989" xr:uid="{43AAFEFB-3179-44BE-86BA-A0EB581282B6}"/>
    <cellStyle name="Comma 3 4 3 6 2 4 2 3 2" xfId="51205" xr:uid="{2BB2D07A-C6FD-474B-89F3-5420F81AAA90}"/>
    <cellStyle name="Comma 3 4 3 6 2 4 2 3 3" xfId="37815" xr:uid="{7F27FF6C-4738-4546-8253-13A9A1570D3B}"/>
    <cellStyle name="Comma 3 4 3 6 2 4 2 3 4" xfId="27050" xr:uid="{EE43C3C1-1E67-4DBD-80D2-5010B11D0731}"/>
    <cellStyle name="Comma 3 4 3 6 2 4 2 4" xfId="10240" xr:uid="{FA51344E-5108-4724-93E4-08D1380EBD5F}"/>
    <cellStyle name="Comma 3 4 3 6 2 4 2 4 2" xfId="53831" xr:uid="{9926F77B-5D77-4C6F-ADB2-07557A0ED5E5}"/>
    <cellStyle name="Comma 3 4 3 6 2 4 2 4 3" xfId="40441" xr:uid="{3D88B171-EA1E-4F2E-9634-B780A479CE91}"/>
    <cellStyle name="Comma 3 4 3 6 2 4 2 5" xfId="12866" xr:uid="{7FCB05FE-9EE8-4460-8766-A4DDE45B6A17}"/>
    <cellStyle name="Comma 3 4 3 6 2 4 2 5 2" xfId="56456" xr:uid="{07A9B213-E06A-44B4-82A8-2A0DAAC726FF}"/>
    <cellStyle name="Comma 3 4 3 6 2 4 2 5 3" xfId="43066" xr:uid="{63EE94ED-102C-4499-B602-88963C8B0EC2}"/>
    <cellStyle name="Comma 3 4 3 6 2 4 2 6" xfId="16019" xr:uid="{4605ACC4-1267-4CBA-9023-D68AB25369DC}"/>
    <cellStyle name="Comma 3 4 3 6 2 4 2 6 2" xfId="45692" xr:uid="{272945B2-2B4B-42CA-ADBB-3516EB07BD1F}"/>
    <cellStyle name="Comma 3 4 3 6 2 4 2 7" xfId="59082" xr:uid="{A1B355D8-C60B-42FE-B388-B51D43DFD63B}"/>
    <cellStyle name="Comma 3 4 3 6 2 4 2 8" xfId="61709" xr:uid="{AB29F679-1401-41CA-8809-5C0456A5F5C4}"/>
    <cellStyle name="Comma 3 4 3 6 2 4 2 9" xfId="32302" xr:uid="{3557DA94-5732-4DC9-B067-574496A52FAA}"/>
    <cellStyle name="Comma 3 4 3 6 2 4 3" xfId="6292" xr:uid="{3FF83FA7-844A-4A06-B8FF-B515F6CFE24C}"/>
    <cellStyle name="Comma 3 4 3 6 2 4 3 2" xfId="17850" xr:uid="{5B6476C6-1173-4AE2-8471-69105247BDF8}"/>
    <cellStyle name="Comma 3 4 3 6 2 4 3 2 2" xfId="47257" xr:uid="{1F8C7418-ABB5-4EF3-A0FE-7E7FBC1D23C0}"/>
    <cellStyle name="Comma 3 4 3 6 2 4 3 2 3" xfId="28354" xr:uid="{72769846-96D0-43EA-A30B-54C430B91784}"/>
    <cellStyle name="Comma 3 4 3 6 2 4 3 3" xfId="33867" xr:uid="{BF8AA1D2-BC56-4EF7-9321-88198512D2FE}"/>
    <cellStyle name="Comma 3 4 3 6 2 4 3 4" xfId="23102" xr:uid="{56F3B910-4EDE-4BC9-B788-009979B5A434}"/>
    <cellStyle name="Comma 3 4 3 6 2 4 4" xfId="3667" xr:uid="{CE0771C7-FF4D-4851-80D0-3BA4E97ECEC6}"/>
    <cellStyle name="Comma 3 4 3 6 2 4 4 2" xfId="49883" xr:uid="{CD8ADBD1-E72B-46F5-B714-57375268BCEC}"/>
    <cellStyle name="Comma 3 4 3 6 2 4 4 3" xfId="36493" xr:uid="{38195DFF-128F-4629-B8C3-A3005BC01B99}"/>
    <cellStyle name="Comma 3 4 3 6 2 4 4 4" xfId="25728" xr:uid="{50BDFD53-5945-4792-A55E-E7D42210823D}"/>
    <cellStyle name="Comma 3 4 3 6 2 4 5" xfId="8918" xr:uid="{8BA469E2-64FE-4300-B0B9-A6220F1D0D52}"/>
    <cellStyle name="Comma 3 4 3 6 2 4 5 2" xfId="52509" xr:uid="{CFC1FF89-6569-40EC-B8DF-092C599B4A72}"/>
    <cellStyle name="Comma 3 4 3 6 2 4 5 3" xfId="39119" xr:uid="{A3455A26-FC34-4867-A7F3-775FFDF45817}"/>
    <cellStyle name="Comma 3 4 3 6 2 4 6" xfId="11544" xr:uid="{39BC3D9F-B59E-4AAE-A03E-3DAFDA1AA07B}"/>
    <cellStyle name="Comma 3 4 3 6 2 4 6 2" xfId="55134" xr:uid="{3B6ACB07-29A2-427A-AFDA-830550E8A640}"/>
    <cellStyle name="Comma 3 4 3 6 2 4 6 3" xfId="41744" xr:uid="{A44138B2-B0AC-49B5-A8FC-61FA4A90EFDA}"/>
    <cellStyle name="Comma 3 4 3 6 2 4 7" xfId="14697" xr:uid="{10B86830-E035-4E9A-B7CF-8E16C7ED4027}"/>
    <cellStyle name="Comma 3 4 3 6 2 4 7 2" xfId="44370" xr:uid="{E86882C4-E4D5-4FFC-8EF5-025BB14C7811}"/>
    <cellStyle name="Comma 3 4 3 6 2 4 8" xfId="57760" xr:uid="{F7F26F11-CA42-4FD0-80A5-D2C98A6C8902}"/>
    <cellStyle name="Comma 3 4 3 6 2 4 9" xfId="60387" xr:uid="{E9DBFA5F-D314-4371-BF8C-1DDD2C930276}"/>
    <cellStyle name="Comma 3 4 3 6 2 5" xfId="1319" xr:uid="{EA53137E-57BC-444E-9797-46A84EF28C3A}"/>
    <cellStyle name="Comma 3 4 3 6 2 5 10" xfId="20756" xr:uid="{44B63EE5-D659-4317-9734-EAF7B2B236EE}"/>
    <cellStyle name="Comma 3 4 3 6 2 5 2" xfId="6572" xr:uid="{D70443B3-5EBF-4C45-8FC7-D47CD8CCA8BF}"/>
    <cellStyle name="Comma 3 4 3 6 2 5 2 2" xfId="18130" xr:uid="{3BAFA1D8-F930-4444-96D8-FE865DBE0DF7}"/>
    <cellStyle name="Comma 3 4 3 6 2 5 2 2 2" xfId="47537" xr:uid="{A3511FD1-D759-4406-A7CC-E3E1C3F9B761}"/>
    <cellStyle name="Comma 3 4 3 6 2 5 2 2 3" xfId="28634" xr:uid="{2A85E935-B539-4DD1-BEE9-62D27323986B}"/>
    <cellStyle name="Comma 3 4 3 6 2 5 2 3" xfId="34147" xr:uid="{C4EFAAF8-1C50-433F-86C6-970C70B0EFCE}"/>
    <cellStyle name="Comma 3 4 3 6 2 5 2 4" xfId="23382" xr:uid="{632D24CB-012B-42E2-8221-307499FF3D3B}"/>
    <cellStyle name="Comma 3 4 3 6 2 5 3" xfId="3947" xr:uid="{096EEDE0-4499-4215-85C6-A82ACED1DFBB}"/>
    <cellStyle name="Comma 3 4 3 6 2 5 3 2" xfId="50163" xr:uid="{EB5BBE50-624C-4E32-901B-F46F873B4AF7}"/>
    <cellStyle name="Comma 3 4 3 6 2 5 3 3" xfId="36773" xr:uid="{A922DB8E-3A15-42C2-9255-AA927B7C1345}"/>
    <cellStyle name="Comma 3 4 3 6 2 5 3 4" xfId="26008" xr:uid="{E3C41C35-FC14-4CD3-8292-5877FFE6CB6B}"/>
    <cellStyle name="Comma 3 4 3 6 2 5 4" xfId="9198" xr:uid="{795AB55B-4870-4112-9F34-31AF87CB957B}"/>
    <cellStyle name="Comma 3 4 3 6 2 5 4 2" xfId="52789" xr:uid="{800E7A8E-502B-4CB2-9456-DF6B243DD21D}"/>
    <cellStyle name="Comma 3 4 3 6 2 5 4 3" xfId="39399" xr:uid="{F73178AC-9217-42BD-B844-90924B15C950}"/>
    <cellStyle name="Comma 3 4 3 6 2 5 5" xfId="11824" xr:uid="{E3C18201-04EE-49CC-B5C1-12ED82751DA7}"/>
    <cellStyle name="Comma 3 4 3 6 2 5 5 2" xfId="55414" xr:uid="{8A3733EF-43A6-4F74-92E0-64BB398080B8}"/>
    <cellStyle name="Comma 3 4 3 6 2 5 5 3" xfId="42024" xr:uid="{E65A0A2F-81D7-4FBC-B339-657A856F77B3}"/>
    <cellStyle name="Comma 3 4 3 6 2 5 6" xfId="14977" xr:uid="{4153B7D2-6305-4BC6-9512-CCF103F96389}"/>
    <cellStyle name="Comma 3 4 3 6 2 5 6 2" xfId="44650" xr:uid="{32070255-7416-4520-9226-8BCA0619EAD2}"/>
    <cellStyle name="Comma 3 4 3 6 2 5 7" xfId="58040" xr:uid="{A61C149C-88A0-4E9A-8059-292C1B2F0E6E}"/>
    <cellStyle name="Comma 3 4 3 6 2 5 8" xfId="60667" xr:uid="{34AB4B72-E829-402D-9504-8832D10DB9A4}"/>
    <cellStyle name="Comma 3 4 3 6 2 5 9" xfId="31260" xr:uid="{A3826B79-44C5-4D1F-8E5C-3EF1D1A6F139}"/>
    <cellStyle name="Comma 3 4 3 6 2 6" xfId="1582" xr:uid="{551389C7-AE97-43AA-A6EF-0712E0182EE9}"/>
    <cellStyle name="Comma 3 4 3 6 2 6 10" xfId="21018" xr:uid="{CD559C4C-EDB4-44B5-9DD9-C43E3DFAAEE3}"/>
    <cellStyle name="Comma 3 4 3 6 2 6 2" xfId="6834" xr:uid="{A9C1F275-7C60-4C36-8E43-489FCF68AFB1}"/>
    <cellStyle name="Comma 3 4 3 6 2 6 2 2" xfId="18392" xr:uid="{5AD2752D-914E-46B5-BE90-02FE4D78F3AD}"/>
    <cellStyle name="Comma 3 4 3 6 2 6 2 2 2" xfId="47799" xr:uid="{9153C176-F6FF-472F-9E85-B8C00F182290}"/>
    <cellStyle name="Comma 3 4 3 6 2 6 2 2 3" xfId="28896" xr:uid="{F4A45305-804B-496B-BF28-308157333BDF}"/>
    <cellStyle name="Comma 3 4 3 6 2 6 2 3" xfId="34409" xr:uid="{4DC64EFF-CBB2-445E-8FC6-72D8C29316A1}"/>
    <cellStyle name="Comma 3 4 3 6 2 6 2 4" xfId="23644" xr:uid="{5EF50A35-A589-4C4D-9863-541656AEFD6C}"/>
    <cellStyle name="Comma 3 4 3 6 2 6 3" xfId="4209" xr:uid="{3F672280-A671-4D5B-A355-B4F08B1028BD}"/>
    <cellStyle name="Comma 3 4 3 6 2 6 3 2" xfId="50425" xr:uid="{4B6F99F4-238E-422A-8C6B-6F1E8200B254}"/>
    <cellStyle name="Comma 3 4 3 6 2 6 3 3" xfId="37035" xr:uid="{1522D3EA-D342-4557-9A61-71B3CE2C7666}"/>
    <cellStyle name="Comma 3 4 3 6 2 6 3 4" xfId="26270" xr:uid="{1CDA15CA-767E-43BD-993F-57994F36F824}"/>
    <cellStyle name="Comma 3 4 3 6 2 6 4" xfId="9460" xr:uid="{59DAC219-125A-4AE3-9F5F-6E372A7C6F08}"/>
    <cellStyle name="Comma 3 4 3 6 2 6 4 2" xfId="53051" xr:uid="{B2E1A382-867B-4E36-B42C-F6A4B9F2BC13}"/>
    <cellStyle name="Comma 3 4 3 6 2 6 4 3" xfId="39661" xr:uid="{9C14B87F-981C-4F94-BC9C-C012D195732B}"/>
    <cellStyle name="Comma 3 4 3 6 2 6 5" xfId="12086" xr:uid="{EE0A4E20-86EC-4074-BDB0-7E9527B35E6C}"/>
    <cellStyle name="Comma 3 4 3 6 2 6 5 2" xfId="55676" xr:uid="{49DF8997-21C7-4643-9B8D-22C4BCD937EF}"/>
    <cellStyle name="Comma 3 4 3 6 2 6 5 3" xfId="42286" xr:uid="{CAF807D3-8054-468D-81AB-EE09EA7BF773}"/>
    <cellStyle name="Comma 3 4 3 6 2 6 6" xfId="15239" xr:uid="{9CED38D1-9764-4132-87EE-0C8DA77D967F}"/>
    <cellStyle name="Comma 3 4 3 6 2 6 6 2" xfId="44912" xr:uid="{CE1D7313-E1A0-49DC-8F56-5C8A6E3FFDEB}"/>
    <cellStyle name="Comma 3 4 3 6 2 6 7" xfId="58302" xr:uid="{2E61F74D-4DD5-4812-B143-1C0FEFC4ED66}"/>
    <cellStyle name="Comma 3 4 3 6 2 6 8" xfId="60929" xr:uid="{31DDEC47-0E6D-4AE7-A4F3-886EAD1396AD}"/>
    <cellStyle name="Comma 3 4 3 6 2 6 9" xfId="31522" xr:uid="{A5745118-8389-402F-A3CB-2F1826BD8871}"/>
    <cellStyle name="Comma 3 4 3 6 2 7" xfId="2625" xr:uid="{24271BF8-29B7-496C-A657-500DC8C6D6C6}"/>
    <cellStyle name="Comma 3 4 3 6 2 7 10" xfId="22060" xr:uid="{C721158F-D276-4EDD-BE75-913CEA784D28}"/>
    <cellStyle name="Comma 3 4 3 6 2 7 2" xfId="7876" xr:uid="{96C8DAF4-C4D1-43DC-9694-102819BD4F06}"/>
    <cellStyle name="Comma 3 4 3 6 2 7 2 2" xfId="19434" xr:uid="{F7FD0EF2-A160-4236-A35F-5E326835A24B}"/>
    <cellStyle name="Comma 3 4 3 6 2 7 2 2 2" xfId="48841" xr:uid="{2BFCD074-031D-4B9C-AEDF-141EF0CEC941}"/>
    <cellStyle name="Comma 3 4 3 6 2 7 2 2 3" xfId="29938" xr:uid="{D45453F6-35C7-4A59-A284-6C028689F5A0}"/>
    <cellStyle name="Comma 3 4 3 6 2 7 2 3" xfId="35451" xr:uid="{06963A3E-A0F5-4212-BBF3-CCB4BA9B4C2B}"/>
    <cellStyle name="Comma 3 4 3 6 2 7 2 4" xfId="24686" xr:uid="{96E94366-D97E-4025-AD97-D329ABC4EF29}"/>
    <cellStyle name="Comma 3 4 3 6 2 7 3" xfId="5251" xr:uid="{09DC556F-DB1E-4839-8E51-86F81E130D4F}"/>
    <cellStyle name="Comma 3 4 3 6 2 7 3 2" xfId="51467" xr:uid="{21CDF9DF-EA4C-4F6B-9F1B-480566A588C2}"/>
    <cellStyle name="Comma 3 4 3 6 2 7 3 3" xfId="38077" xr:uid="{15A1C5B3-D5D0-4D2A-BEE7-DBA3894AA543}"/>
    <cellStyle name="Comma 3 4 3 6 2 7 3 4" xfId="27312" xr:uid="{1AE719AB-1123-4A8A-9976-42581B138B51}"/>
    <cellStyle name="Comma 3 4 3 6 2 7 4" xfId="10502" xr:uid="{5C42A0B2-6E9C-4313-86F7-6DB964996396}"/>
    <cellStyle name="Comma 3 4 3 6 2 7 4 2" xfId="54093" xr:uid="{ADB65093-A06D-4C00-BA5E-DC5A37FFB789}"/>
    <cellStyle name="Comma 3 4 3 6 2 7 4 3" xfId="40703" xr:uid="{863910E0-FD72-40AD-AF91-B6F84C438143}"/>
    <cellStyle name="Comma 3 4 3 6 2 7 5" xfId="13128" xr:uid="{1D420628-D221-440D-ADE6-19E087D3AA9D}"/>
    <cellStyle name="Comma 3 4 3 6 2 7 5 2" xfId="56718" xr:uid="{A61121FC-86F2-45A8-9583-43325A5A0E40}"/>
    <cellStyle name="Comma 3 4 3 6 2 7 5 3" xfId="43328" xr:uid="{3A0A4645-424B-4F4A-980B-FAD44FF62B11}"/>
    <cellStyle name="Comma 3 4 3 6 2 7 6" xfId="16281" xr:uid="{864B9FD1-230E-4FCE-A3DD-43CC5623DE8A}"/>
    <cellStyle name="Comma 3 4 3 6 2 7 6 2" xfId="45954" xr:uid="{71057A19-A7FE-492F-81D6-5425A5891421}"/>
    <cellStyle name="Comma 3 4 3 6 2 7 7" xfId="59344" xr:uid="{E89ADB63-A58E-45D4-BDAE-649EC926B064}"/>
    <cellStyle name="Comma 3 4 3 6 2 7 8" xfId="61971" xr:uid="{34BEAFE0-70AF-43DB-8ECC-55FCA1EAAE1E}"/>
    <cellStyle name="Comma 3 4 3 6 2 7 9" xfId="32564" xr:uid="{616EFE71-26E7-4E55-97A8-69D3FA5E2ABC}"/>
    <cellStyle name="Comma 3 4 3 6 2 8" xfId="5512" xr:uid="{E197956A-F5CC-4B6F-830B-05B5715016F4}"/>
    <cellStyle name="Comma 3 4 3 6 2 8 2" xfId="17070" xr:uid="{0A365F13-A665-4798-894C-F322224C586D}"/>
    <cellStyle name="Comma 3 4 3 6 2 8 2 2" xfId="46216" xr:uid="{44143B26-9CDB-4B86-B487-2524D0373D56}"/>
    <cellStyle name="Comma 3 4 3 6 2 8 2 3" xfId="27574" xr:uid="{0703DDC7-5599-4ECF-8D84-E74647D3DB69}"/>
    <cellStyle name="Comma 3 4 3 6 2 8 3" xfId="13917" xr:uid="{D954DF9E-5A1D-4513-8CCF-E5B3BB2AA529}"/>
    <cellStyle name="Comma 3 4 3 6 2 8 3 2" xfId="32826" xr:uid="{FD69E28C-EF1D-448F-B72E-3C961F12DA99}"/>
    <cellStyle name="Comma 3 4 3 6 2 8 4" xfId="22322" xr:uid="{9A71B7A4-F140-4D8A-BECF-97CF7D6BAD49}"/>
    <cellStyle name="Comma 3 4 3 6 2 9" xfId="2887" xr:uid="{0A8F0371-97CB-4A3A-BAF7-D3E5A13DAFA1}"/>
    <cellStyle name="Comma 3 4 3 6 2 9 2" xfId="16542" xr:uid="{839D0CF1-D59B-4056-BC7D-C21C96DF5743}"/>
    <cellStyle name="Comma 3 4 3 6 2 9 2 2" xfId="46477" xr:uid="{79C4DA2C-5CFF-45AD-A3CF-35209C4D6511}"/>
    <cellStyle name="Comma 3 4 3 6 2 9 3" xfId="33087" xr:uid="{20C08A1C-DBD6-4A2E-89F2-D6A405DEA6B7}"/>
    <cellStyle name="Comma 3 4 3 6 2 9 4" xfId="24948" xr:uid="{13E69083-0370-4A04-9F2E-3FD1417C3F84}"/>
    <cellStyle name="Comma 3 4 3 6 3" xfId="381" xr:uid="{00000000-0005-0000-0000-000082020000}"/>
    <cellStyle name="Comma 3 4 3 6 3 10" xfId="30322" xr:uid="{ECA17B0A-06FC-4455-8F72-481BB7D86D6C}"/>
    <cellStyle name="Comma 3 4 3 6 3 11" xfId="19818" xr:uid="{EF1EC447-BC26-489D-ADCD-3A86100515EC}"/>
    <cellStyle name="Comma 3 4 3 6 3 2" xfId="1704" xr:uid="{AB1946C0-FBEB-4606-A7A3-72CFC28EC1EB}"/>
    <cellStyle name="Comma 3 4 3 6 3 2 10" xfId="21140" xr:uid="{D7CD7318-F80B-4426-908C-D30A55C7AC77}"/>
    <cellStyle name="Comma 3 4 3 6 3 2 2" xfId="6956" xr:uid="{783DE838-A3DC-41B7-9825-BDDEDBDFAD8D}"/>
    <cellStyle name="Comma 3 4 3 6 3 2 2 2" xfId="18514" xr:uid="{AC93F6A0-FBB2-48F4-A300-4A5AD9FFC383}"/>
    <cellStyle name="Comma 3 4 3 6 3 2 2 2 2" xfId="47921" xr:uid="{E183F9DC-A65F-4702-8577-6C1D67C3D3A1}"/>
    <cellStyle name="Comma 3 4 3 6 3 2 2 2 3" xfId="29018" xr:uid="{270A6820-B46D-4669-8776-B881BCF6ADDA}"/>
    <cellStyle name="Comma 3 4 3 6 3 2 2 3" xfId="34531" xr:uid="{41D006F4-14FB-47BD-95B2-83EB7ABE9621}"/>
    <cellStyle name="Comma 3 4 3 6 3 2 2 4" xfId="23766" xr:uid="{0691F806-031B-4758-B83B-50E1803676DC}"/>
    <cellStyle name="Comma 3 4 3 6 3 2 3" xfId="4331" xr:uid="{E9928C37-D123-4629-93B0-FCC2E0B676EE}"/>
    <cellStyle name="Comma 3 4 3 6 3 2 3 2" xfId="50547" xr:uid="{59112569-9611-4F30-89F0-6530E17BD15D}"/>
    <cellStyle name="Comma 3 4 3 6 3 2 3 3" xfId="37157" xr:uid="{2471A2A5-7A90-4DA7-9DE2-24EEB7200F05}"/>
    <cellStyle name="Comma 3 4 3 6 3 2 3 4" xfId="26392" xr:uid="{63C7C912-CDFC-4DFA-AAEC-AE4C623F45E2}"/>
    <cellStyle name="Comma 3 4 3 6 3 2 4" xfId="9582" xr:uid="{B6366506-B8B2-404B-9AAB-18B80F1B6A9E}"/>
    <cellStyle name="Comma 3 4 3 6 3 2 4 2" xfId="53173" xr:uid="{44371507-45F3-421B-8B0C-27571D679D53}"/>
    <cellStyle name="Comma 3 4 3 6 3 2 4 3" xfId="39783" xr:uid="{9D01A1B4-7FA0-4261-9B4D-E6430E4D7953}"/>
    <cellStyle name="Comma 3 4 3 6 3 2 5" xfId="12208" xr:uid="{1ED46808-9CA1-42A6-B517-99A667446C90}"/>
    <cellStyle name="Comma 3 4 3 6 3 2 5 2" xfId="55798" xr:uid="{00260EEE-6146-454E-A501-7500BE27DAC7}"/>
    <cellStyle name="Comma 3 4 3 6 3 2 5 3" xfId="42408" xr:uid="{1D2C9131-2AB8-41B7-9EF4-D35321FA1990}"/>
    <cellStyle name="Comma 3 4 3 6 3 2 6" xfId="15361" xr:uid="{96E239A2-A0BA-436C-97A8-D56503A67F86}"/>
    <cellStyle name="Comma 3 4 3 6 3 2 6 2" xfId="45034" xr:uid="{2AB733E8-575A-4C37-B98D-671586ADA806}"/>
    <cellStyle name="Comma 3 4 3 6 3 2 7" xfId="58424" xr:uid="{DC37690A-0321-4DA2-A8CC-32E9E847766F}"/>
    <cellStyle name="Comma 3 4 3 6 3 2 8" xfId="61051" xr:uid="{45E6976B-1FE0-4618-ADE8-CE5F7CD4DAF5}"/>
    <cellStyle name="Comma 3 4 3 6 3 2 9" xfId="31644" xr:uid="{7B2861E5-E465-49B2-B25E-26E45C2BACB9}"/>
    <cellStyle name="Comma 3 4 3 6 3 3" xfId="5634" xr:uid="{33CE4CFD-C559-441D-8D66-5C78D86E5007}"/>
    <cellStyle name="Comma 3 4 3 6 3 3 2" xfId="17192" xr:uid="{A121BA01-B51D-4412-959A-86DC72F84DAB}"/>
    <cellStyle name="Comma 3 4 3 6 3 3 2 2" xfId="46599" xr:uid="{8821F102-D10E-44A3-B53F-D21414CF612D}"/>
    <cellStyle name="Comma 3 4 3 6 3 3 2 3" xfId="27696" xr:uid="{2E56CCF6-BDFF-4E43-9E40-D9323B4EB78C}"/>
    <cellStyle name="Comma 3 4 3 6 3 3 3" xfId="14039" xr:uid="{34F314DD-7C34-43BE-8A02-64A9A5F54BA6}"/>
    <cellStyle name="Comma 3 4 3 6 3 3 3 2" xfId="33209" xr:uid="{ACD37568-B3EB-460F-B0FD-C9EBCE1A011A}"/>
    <cellStyle name="Comma 3 4 3 6 3 3 4" xfId="22444" xr:uid="{F936F433-8B95-45F6-B30D-8C9F6977328C}"/>
    <cellStyle name="Comma 3 4 3 6 3 4" xfId="3009" xr:uid="{474C5418-E20E-4980-8DBD-B5D30A668640}"/>
    <cellStyle name="Comma 3 4 3 6 3 4 2" xfId="16664" xr:uid="{6310F0E5-90A8-4644-93DD-2E794BEA4F2E}"/>
    <cellStyle name="Comma 3 4 3 6 3 4 2 2" xfId="49225" xr:uid="{025B6EEB-9B45-4B5E-826A-348EF7214620}"/>
    <cellStyle name="Comma 3 4 3 6 3 4 3" xfId="35835" xr:uid="{F274CFF6-7B09-4BAB-A209-A7A89E5B6911}"/>
    <cellStyle name="Comma 3 4 3 6 3 4 4" xfId="25070" xr:uid="{6F69168B-0ACB-4BE2-8D2F-9D813751CD19}"/>
    <cellStyle name="Comma 3 4 3 6 3 5" xfId="8260" xr:uid="{0B4D7EFE-847E-498F-A634-21F74D5599AA}"/>
    <cellStyle name="Comma 3 4 3 6 3 5 2" xfId="51851" xr:uid="{1F6AB22E-7A46-4184-80C4-0D9A4F17215A}"/>
    <cellStyle name="Comma 3 4 3 6 3 5 3" xfId="38461" xr:uid="{7D321B5B-39BC-4D38-B679-F99796F9F876}"/>
    <cellStyle name="Comma 3 4 3 6 3 6" xfId="10886" xr:uid="{ADF59B00-3609-41CD-88A1-6E87468598CE}"/>
    <cellStyle name="Comma 3 4 3 6 3 6 2" xfId="54476" xr:uid="{D160AE7A-7C07-457D-849A-6EE6E87E10D8}"/>
    <cellStyle name="Comma 3 4 3 6 3 6 3" xfId="41086" xr:uid="{1D4AB982-3A52-4052-85DD-D70282F6D0FE}"/>
    <cellStyle name="Comma 3 4 3 6 3 7" xfId="13511" xr:uid="{0365BCCA-EE03-433C-9E0D-5DDD97281BAA}"/>
    <cellStyle name="Comma 3 4 3 6 3 7 2" xfId="43712" xr:uid="{1F27A97F-4293-4466-982C-C052A4896A94}"/>
    <cellStyle name="Comma 3 4 3 6 3 8" xfId="57102" xr:uid="{8BFD1E44-0E87-40ED-8ECE-9C47CD742BEC}"/>
    <cellStyle name="Comma 3 4 3 6 3 9" xfId="59729" xr:uid="{6393C570-9BBB-4DD3-BE7D-10B7F7A47D40}"/>
    <cellStyle name="Comma 3 4 3 6 4" xfId="641" xr:uid="{00000000-0005-0000-0000-000083020000}"/>
    <cellStyle name="Comma 3 4 3 6 4 10" xfId="30582" xr:uid="{77A04753-2AD6-4485-AEFB-51E5C474E376}"/>
    <cellStyle name="Comma 3 4 3 6 4 11" xfId="20078" xr:uid="{A6BCB492-B8F0-4971-8D5B-77716EA16745}"/>
    <cellStyle name="Comma 3 4 3 6 4 2" xfId="1964" xr:uid="{BB6042A3-1E53-4270-842F-33D442046254}"/>
    <cellStyle name="Comma 3 4 3 6 4 2 10" xfId="21400" xr:uid="{3BEC7C12-3763-4E97-BD8F-517BAFC81DBC}"/>
    <cellStyle name="Comma 3 4 3 6 4 2 2" xfId="7216" xr:uid="{143FD1AC-91A3-4DDF-A6F8-3ABC7755E2B8}"/>
    <cellStyle name="Comma 3 4 3 6 4 2 2 2" xfId="18774" xr:uid="{C6034684-E1D1-4D4B-97C7-548E9782C4A6}"/>
    <cellStyle name="Comma 3 4 3 6 4 2 2 2 2" xfId="48181" xr:uid="{A89AE4E9-A64A-4B28-95B6-751E2FF5A122}"/>
    <cellStyle name="Comma 3 4 3 6 4 2 2 2 3" xfId="29278" xr:uid="{5F066AE3-6727-4115-A136-ED3FDDB70011}"/>
    <cellStyle name="Comma 3 4 3 6 4 2 2 3" xfId="34791" xr:uid="{2C30BB67-D02A-45F0-B05C-BE341604A08F}"/>
    <cellStyle name="Comma 3 4 3 6 4 2 2 4" xfId="24026" xr:uid="{21D66AB6-6D4A-4D99-BD46-76B9CDCA551C}"/>
    <cellStyle name="Comma 3 4 3 6 4 2 3" xfId="4591" xr:uid="{2E32FCE7-DE9A-4C19-B27B-189759102130}"/>
    <cellStyle name="Comma 3 4 3 6 4 2 3 2" xfId="50807" xr:uid="{CCAEB57E-BDCD-4CE8-AF57-E18F001DF5E8}"/>
    <cellStyle name="Comma 3 4 3 6 4 2 3 3" xfId="37417" xr:uid="{27D35C97-9C1E-4D8C-8CDE-FA035F4C71B2}"/>
    <cellStyle name="Comma 3 4 3 6 4 2 3 4" xfId="26652" xr:uid="{79606F6D-58F1-421B-BF49-4CAC4BD59863}"/>
    <cellStyle name="Comma 3 4 3 6 4 2 4" xfId="9842" xr:uid="{944FFD03-80B9-4263-952C-3A5A840E5243}"/>
    <cellStyle name="Comma 3 4 3 6 4 2 4 2" xfId="53433" xr:uid="{27E37B4C-5CA7-4B52-99BC-DA4986F79DCA}"/>
    <cellStyle name="Comma 3 4 3 6 4 2 4 3" xfId="40043" xr:uid="{B681B09E-7BDA-4F96-A9D0-D1DA09B2AC4C}"/>
    <cellStyle name="Comma 3 4 3 6 4 2 5" xfId="12468" xr:uid="{33D10E87-C2B3-4972-869C-4B90423C7C4B}"/>
    <cellStyle name="Comma 3 4 3 6 4 2 5 2" xfId="56058" xr:uid="{619A26CA-54BC-4D4E-B3ED-5C9B64F66032}"/>
    <cellStyle name="Comma 3 4 3 6 4 2 5 3" xfId="42668" xr:uid="{85DC1F4F-4F31-4A4D-958E-6BD949DBFED0}"/>
    <cellStyle name="Comma 3 4 3 6 4 2 6" xfId="15621" xr:uid="{F31D5408-D07E-4362-8629-6C7E51FC61DF}"/>
    <cellStyle name="Comma 3 4 3 6 4 2 6 2" xfId="45294" xr:uid="{85EE76EF-74EE-48FD-89A3-6373D3ECA9A2}"/>
    <cellStyle name="Comma 3 4 3 6 4 2 7" xfId="58684" xr:uid="{F5FAC336-455B-4458-B57B-BCCDD7ECC6BF}"/>
    <cellStyle name="Comma 3 4 3 6 4 2 8" xfId="61311" xr:uid="{98BC5ABD-D89F-489C-BA6D-07F5E4EEB965}"/>
    <cellStyle name="Comma 3 4 3 6 4 2 9" xfId="31904" xr:uid="{AD0EDE9B-01C8-4279-8E7B-177B77DA2D70}"/>
    <cellStyle name="Comma 3 4 3 6 4 3" xfId="5894" xr:uid="{62CDA16A-BCAB-4384-B65F-443405A6685C}"/>
    <cellStyle name="Comma 3 4 3 6 4 3 2" xfId="17452" xr:uid="{66C96D6A-7A86-4E9E-8151-E15141362E24}"/>
    <cellStyle name="Comma 3 4 3 6 4 3 2 2" xfId="46859" xr:uid="{D10550F3-0E28-4536-B088-E1213CF4EDB3}"/>
    <cellStyle name="Comma 3 4 3 6 4 3 2 3" xfId="27956" xr:uid="{B5C42F6F-CD5E-421B-A044-627C7FCE6DE7}"/>
    <cellStyle name="Comma 3 4 3 6 4 3 3" xfId="33469" xr:uid="{9B4FA25D-24A6-48DC-91E6-7B3A9C733115}"/>
    <cellStyle name="Comma 3 4 3 6 4 3 4" xfId="22704" xr:uid="{18E13628-A17C-4EB1-B4D6-E6C28C7443C5}"/>
    <cellStyle name="Comma 3 4 3 6 4 4" xfId="3269" xr:uid="{7C9BD5EE-C15C-4B7E-AC5E-F92CA8E6FB23}"/>
    <cellStyle name="Comma 3 4 3 6 4 4 2" xfId="49485" xr:uid="{E1BAE0B0-6016-4E63-9B62-72D527867623}"/>
    <cellStyle name="Comma 3 4 3 6 4 4 3" xfId="36095" xr:uid="{E05D901D-E91D-4AA5-ADAE-E5DA4FD85E32}"/>
    <cellStyle name="Comma 3 4 3 6 4 4 4" xfId="25330" xr:uid="{EFCBA452-4E9C-4F0D-9D70-3D22791229EE}"/>
    <cellStyle name="Comma 3 4 3 6 4 5" xfId="8520" xr:uid="{16FD26F1-DC0F-45E5-BF25-4D4174410D0D}"/>
    <cellStyle name="Comma 3 4 3 6 4 5 2" xfId="52111" xr:uid="{FE59BD23-C16E-4B29-85E6-1DD915E910F3}"/>
    <cellStyle name="Comma 3 4 3 6 4 5 3" xfId="38721" xr:uid="{45C80EEF-37CC-4CD8-857D-76461D5262C0}"/>
    <cellStyle name="Comma 3 4 3 6 4 6" xfId="11146" xr:uid="{5CC49AF5-B276-4254-AA77-8D1CB3EC6CA8}"/>
    <cellStyle name="Comma 3 4 3 6 4 6 2" xfId="54736" xr:uid="{6FB417FF-C569-4B96-B32E-BE16EDAC7A5C}"/>
    <cellStyle name="Comma 3 4 3 6 4 6 3" xfId="41346" xr:uid="{4200ADF7-4C6D-4930-82DB-349A6663F1FF}"/>
    <cellStyle name="Comma 3 4 3 6 4 7" xfId="14299" xr:uid="{9E2FCA64-F693-4D50-8FA6-F7952D3A8832}"/>
    <cellStyle name="Comma 3 4 3 6 4 7 2" xfId="43972" xr:uid="{C5AB1FCB-D68F-48A2-983D-2E59F14430F4}"/>
    <cellStyle name="Comma 3 4 3 6 4 8" xfId="57362" xr:uid="{7182C9A1-E2AE-49AC-BF4A-39323C073EC5}"/>
    <cellStyle name="Comma 3 4 3 6 4 9" xfId="59989" xr:uid="{9B814546-1F9C-4EF6-8944-61C5C82C81EA}"/>
    <cellStyle name="Comma 3 4 3 6 5" xfId="901" xr:uid="{00000000-0005-0000-0000-000084020000}"/>
    <cellStyle name="Comma 3 4 3 6 5 10" xfId="30842" xr:uid="{CBE1120E-9127-4D5B-84FE-7A8556E222C6}"/>
    <cellStyle name="Comma 3 4 3 6 5 11" xfId="20338" xr:uid="{935684D7-120A-4020-BD03-8FFB1196B6F5}"/>
    <cellStyle name="Comma 3 4 3 6 5 2" xfId="2224" xr:uid="{321458FF-D4A6-419C-B493-38EAA871AB81}"/>
    <cellStyle name="Comma 3 4 3 6 5 2 10" xfId="21660" xr:uid="{0CD67E8E-6D8A-442D-AE5D-188F0EFC3EBF}"/>
    <cellStyle name="Comma 3 4 3 6 5 2 2" xfId="7476" xr:uid="{97500F38-CE07-47C5-BFFA-4B94AC627471}"/>
    <cellStyle name="Comma 3 4 3 6 5 2 2 2" xfId="19034" xr:uid="{7117089E-B576-44F8-8D68-35907D33FC35}"/>
    <cellStyle name="Comma 3 4 3 6 5 2 2 2 2" xfId="48441" xr:uid="{00DCED20-DF5E-4105-BAD8-15D9F5EB7F37}"/>
    <cellStyle name="Comma 3 4 3 6 5 2 2 2 3" xfId="29538" xr:uid="{D5397C38-10C6-4552-9A45-E8283FF0A3BD}"/>
    <cellStyle name="Comma 3 4 3 6 5 2 2 3" xfId="35051" xr:uid="{3A83DEBD-D47E-4934-9253-4563636D6406}"/>
    <cellStyle name="Comma 3 4 3 6 5 2 2 4" xfId="24286" xr:uid="{5D273B12-6885-4A53-9CE0-EC308FAEDF2C}"/>
    <cellStyle name="Comma 3 4 3 6 5 2 3" xfId="4851" xr:uid="{E044071C-C2A1-4B45-B62E-98AF55A01156}"/>
    <cellStyle name="Comma 3 4 3 6 5 2 3 2" xfId="51067" xr:uid="{9AEAB1E0-0F57-426A-866C-ABAE73E50F05}"/>
    <cellStyle name="Comma 3 4 3 6 5 2 3 3" xfId="37677" xr:uid="{93F78749-9BD1-453A-9A71-D6D9413A4C7C}"/>
    <cellStyle name="Comma 3 4 3 6 5 2 3 4" xfId="26912" xr:uid="{BAF7E883-B9DC-4553-BEAC-5A62440DAB2F}"/>
    <cellStyle name="Comma 3 4 3 6 5 2 4" xfId="10102" xr:uid="{1BB8B21C-3699-4095-9CC7-4D0C3966F358}"/>
    <cellStyle name="Comma 3 4 3 6 5 2 4 2" xfId="53693" xr:uid="{2ADE26C1-64AF-4D9A-8EF4-E693DC529AB8}"/>
    <cellStyle name="Comma 3 4 3 6 5 2 4 3" xfId="40303" xr:uid="{F3A0F30C-17CF-447A-8F07-C338DB4A6BA9}"/>
    <cellStyle name="Comma 3 4 3 6 5 2 5" xfId="12728" xr:uid="{374EF4C7-562D-421B-A695-FF0437A99C1A}"/>
    <cellStyle name="Comma 3 4 3 6 5 2 5 2" xfId="56318" xr:uid="{57FE5FBA-45DB-45D2-8EDE-0A754A87CE94}"/>
    <cellStyle name="Comma 3 4 3 6 5 2 5 3" xfId="42928" xr:uid="{CC85BEBE-65F2-4497-B04A-D90C21CDC39F}"/>
    <cellStyle name="Comma 3 4 3 6 5 2 6" xfId="15881" xr:uid="{4F830D69-9E4C-4B8F-8460-ABA8B6DB1AB9}"/>
    <cellStyle name="Comma 3 4 3 6 5 2 6 2" xfId="45554" xr:uid="{1D132FF1-6078-4B30-965A-A8ABAF952E49}"/>
    <cellStyle name="Comma 3 4 3 6 5 2 7" xfId="58944" xr:uid="{F1D344F6-BDEC-40D3-9142-FE6560FB97CE}"/>
    <cellStyle name="Comma 3 4 3 6 5 2 8" xfId="61571" xr:uid="{D8350939-49BA-488E-84D7-B1376EAB7D00}"/>
    <cellStyle name="Comma 3 4 3 6 5 2 9" xfId="32164" xr:uid="{EC69EC41-D3D7-4C63-97EA-72A988D60046}"/>
    <cellStyle name="Comma 3 4 3 6 5 3" xfId="6154" xr:uid="{6CCC51FB-8160-40F0-8C49-3F039B2ECB2C}"/>
    <cellStyle name="Comma 3 4 3 6 5 3 2" xfId="17712" xr:uid="{45F05FD4-E790-4BD9-8A74-9D2E83B7CC81}"/>
    <cellStyle name="Comma 3 4 3 6 5 3 2 2" xfId="47119" xr:uid="{ABBFF1B2-4417-4C70-8D16-1AE5CA290D92}"/>
    <cellStyle name="Comma 3 4 3 6 5 3 2 3" xfId="28216" xr:uid="{34265471-E439-4D57-8652-65FA5DC28F65}"/>
    <cellStyle name="Comma 3 4 3 6 5 3 3" xfId="33729" xr:uid="{7BB7FB52-C5F2-4780-B4E0-4E623DEC3D6E}"/>
    <cellStyle name="Comma 3 4 3 6 5 3 4" xfId="22964" xr:uid="{6F575968-7766-4B75-BDD7-C2686E1A99C3}"/>
    <cellStyle name="Comma 3 4 3 6 5 4" xfId="3529" xr:uid="{E9B0346E-62C4-4972-BF01-36BB7A354F14}"/>
    <cellStyle name="Comma 3 4 3 6 5 4 2" xfId="49745" xr:uid="{21E1FFBA-CAEF-428A-A3ED-9C5026FB5F87}"/>
    <cellStyle name="Comma 3 4 3 6 5 4 3" xfId="36355" xr:uid="{454B1A1C-867C-48DE-8F6F-350C69867B56}"/>
    <cellStyle name="Comma 3 4 3 6 5 4 4" xfId="25590" xr:uid="{5658B19E-DA73-4474-A066-2B880F87AE3F}"/>
    <cellStyle name="Comma 3 4 3 6 5 5" xfId="8780" xr:uid="{3342E009-0EE3-4355-A0A0-354EB41A33C3}"/>
    <cellStyle name="Comma 3 4 3 6 5 5 2" xfId="52371" xr:uid="{EEFAFD33-6156-4A5C-9C68-B8583EDCB362}"/>
    <cellStyle name="Comma 3 4 3 6 5 5 3" xfId="38981" xr:uid="{9C3F3D46-EB45-4653-A115-D71831FEDCEC}"/>
    <cellStyle name="Comma 3 4 3 6 5 6" xfId="11406" xr:uid="{D6F702FB-C202-4121-8667-BFD434B17C95}"/>
    <cellStyle name="Comma 3 4 3 6 5 6 2" xfId="54996" xr:uid="{A6E3535A-DC58-4E2A-914E-915DFAA9682B}"/>
    <cellStyle name="Comma 3 4 3 6 5 6 3" xfId="41606" xr:uid="{92E3C6CC-3DBB-499C-9519-EBC34CA72BD9}"/>
    <cellStyle name="Comma 3 4 3 6 5 7" xfId="14559" xr:uid="{790B156F-9FAF-409F-BE50-9C87C93D5214}"/>
    <cellStyle name="Comma 3 4 3 6 5 7 2" xfId="44232" xr:uid="{D6EC20F7-098C-4034-8A2A-4C12B301DEE5}"/>
    <cellStyle name="Comma 3 4 3 6 5 8" xfId="57622" xr:uid="{451798B4-780B-4DD1-8EF0-9A424D63B028}"/>
    <cellStyle name="Comma 3 4 3 6 5 9" xfId="60249" xr:uid="{4FDEA35B-6939-44E2-A99C-51027E287D3E}"/>
    <cellStyle name="Comma 3 4 3 6 6" xfId="1181" xr:uid="{8FC0A40E-EC28-46F7-A5DF-090B8E23CF8D}"/>
    <cellStyle name="Comma 3 4 3 6 6 10" xfId="20618" xr:uid="{E6B54906-468F-4AEC-8600-7211B4AE72D3}"/>
    <cellStyle name="Comma 3 4 3 6 6 2" xfId="6434" xr:uid="{AB697CA0-4213-43E6-9152-6176450CA61F}"/>
    <cellStyle name="Comma 3 4 3 6 6 2 2" xfId="17992" xr:uid="{34B92AB9-DE27-4B22-AE10-2E744A28405C}"/>
    <cellStyle name="Comma 3 4 3 6 6 2 2 2" xfId="47399" xr:uid="{78328311-2C42-47AF-88D0-B4D5293C35CA}"/>
    <cellStyle name="Comma 3 4 3 6 6 2 2 3" xfId="28496" xr:uid="{06D3C129-AAD6-4F91-BF93-095E60C4CFE4}"/>
    <cellStyle name="Comma 3 4 3 6 6 2 3" xfId="34009" xr:uid="{2206772C-BF21-478E-9DA0-2B8C763BCD5C}"/>
    <cellStyle name="Comma 3 4 3 6 6 2 4" xfId="23244" xr:uid="{27458D27-0826-46D5-8BC1-348C904E093F}"/>
    <cellStyle name="Comma 3 4 3 6 6 3" xfId="3809" xr:uid="{F8945235-AE91-4F3D-967B-61D954F2411D}"/>
    <cellStyle name="Comma 3 4 3 6 6 3 2" xfId="50025" xr:uid="{F6D5EE3C-1597-47C1-B565-E00B7AC3FB54}"/>
    <cellStyle name="Comma 3 4 3 6 6 3 3" xfId="36635" xr:uid="{A1AA9CD0-7C2E-4DFF-962E-B2B87EE73978}"/>
    <cellStyle name="Comma 3 4 3 6 6 3 4" xfId="25870" xr:uid="{CEF8F107-2F8C-4629-AEFB-ECDA65E7DFC2}"/>
    <cellStyle name="Comma 3 4 3 6 6 4" xfId="9060" xr:uid="{FD9A8EAB-5746-45F5-AB33-619B54BC1152}"/>
    <cellStyle name="Comma 3 4 3 6 6 4 2" xfId="52651" xr:uid="{3A9A7EDE-50F3-44A2-B793-943A75016CB7}"/>
    <cellStyle name="Comma 3 4 3 6 6 4 3" xfId="39261" xr:uid="{32429837-E645-4964-BDA9-E824DA36798A}"/>
    <cellStyle name="Comma 3 4 3 6 6 5" xfId="11686" xr:uid="{ABA8159D-6886-4DB5-9A67-D33909772AD1}"/>
    <cellStyle name="Comma 3 4 3 6 6 5 2" xfId="55276" xr:uid="{1A34A280-1746-4EA4-A828-06B7911AF524}"/>
    <cellStyle name="Comma 3 4 3 6 6 5 3" xfId="41886" xr:uid="{ABD224DA-C3C8-4906-901F-84EEB2F02540}"/>
    <cellStyle name="Comma 3 4 3 6 6 6" xfId="14839" xr:uid="{999CFC35-37E6-4AF8-8BED-E01930CA2D5F}"/>
    <cellStyle name="Comma 3 4 3 6 6 6 2" xfId="44512" xr:uid="{CA7AE9C1-E7E2-48D0-8CC1-11EDB91F561A}"/>
    <cellStyle name="Comma 3 4 3 6 6 7" xfId="57902" xr:uid="{373AA16D-4FE5-4A74-B510-44053941BD43}"/>
    <cellStyle name="Comma 3 4 3 6 6 8" xfId="60529" xr:uid="{0DE166B2-2D0B-487D-A1C0-A579061C6410}"/>
    <cellStyle name="Comma 3 4 3 6 6 9" xfId="31122" xr:uid="{A90ECC5E-3AB8-474B-A502-7C11D0F0B064}"/>
    <cellStyle name="Comma 3 4 3 6 7" xfId="1444" xr:uid="{E1708AD0-ACF8-4FF1-BA0B-D26B1EF17AC7}"/>
    <cellStyle name="Comma 3 4 3 6 7 10" xfId="20880" xr:uid="{063AD604-B979-49E5-A6B1-0C764449C5BF}"/>
    <cellStyle name="Comma 3 4 3 6 7 2" xfId="6696" xr:uid="{4B296FA4-0FE5-4615-B1EA-280031053206}"/>
    <cellStyle name="Comma 3 4 3 6 7 2 2" xfId="18254" xr:uid="{1E3F132F-DA6B-4ED4-96E4-33133ECCA2EF}"/>
    <cellStyle name="Comma 3 4 3 6 7 2 2 2" xfId="47661" xr:uid="{48D9A56A-8F72-4352-9244-18103FC80E35}"/>
    <cellStyle name="Comma 3 4 3 6 7 2 2 3" xfId="28758" xr:uid="{69A5332D-E247-4D8C-8A5E-A2E611A09AF1}"/>
    <cellStyle name="Comma 3 4 3 6 7 2 3" xfId="34271" xr:uid="{1AC8B351-E879-4635-8AEC-F237F795E089}"/>
    <cellStyle name="Comma 3 4 3 6 7 2 4" xfId="23506" xr:uid="{F33D8E9B-9EC7-4A34-A17A-5CAEB4A94D0B}"/>
    <cellStyle name="Comma 3 4 3 6 7 3" xfId="4071" xr:uid="{982B6539-7D8E-4A32-A680-3709BC709F96}"/>
    <cellStyle name="Comma 3 4 3 6 7 3 2" xfId="50287" xr:uid="{657E90E1-64CA-41F0-B50C-D2F943543AC4}"/>
    <cellStyle name="Comma 3 4 3 6 7 3 3" xfId="36897" xr:uid="{64DE255D-AAC9-4B97-9DE5-AB2DA6541E2F}"/>
    <cellStyle name="Comma 3 4 3 6 7 3 4" xfId="26132" xr:uid="{BB7EF2E2-3889-4FD5-AB04-49A3EA271C7F}"/>
    <cellStyle name="Comma 3 4 3 6 7 4" xfId="9322" xr:uid="{8B809928-9918-4081-A5DF-BBDFFEA1A74F}"/>
    <cellStyle name="Comma 3 4 3 6 7 4 2" xfId="52913" xr:uid="{F18F6D66-F64B-4370-A7BC-F753A48DA81B}"/>
    <cellStyle name="Comma 3 4 3 6 7 4 3" xfId="39523" xr:uid="{7DC78441-1918-4781-9E75-52F38AB87BA1}"/>
    <cellStyle name="Comma 3 4 3 6 7 5" xfId="11948" xr:uid="{B54778B2-47BF-4070-B18D-C7455786DF2D}"/>
    <cellStyle name="Comma 3 4 3 6 7 5 2" xfId="55538" xr:uid="{F0EAD97B-9FB6-438E-BEA8-7DA66BE258B1}"/>
    <cellStyle name="Comma 3 4 3 6 7 5 3" xfId="42148" xr:uid="{CB5B56C6-A93F-4066-8056-29A4312FE905}"/>
    <cellStyle name="Comma 3 4 3 6 7 6" xfId="15101" xr:uid="{8824FCCB-266E-49D0-8A3D-EF80F61A068D}"/>
    <cellStyle name="Comma 3 4 3 6 7 6 2" xfId="44774" xr:uid="{212AD38B-8DA1-4325-A2F8-B98C43221BD0}"/>
    <cellStyle name="Comma 3 4 3 6 7 7" xfId="58164" xr:uid="{FA5D8E4A-2067-4625-AFEC-E5C3B97AE583}"/>
    <cellStyle name="Comma 3 4 3 6 7 8" xfId="60791" xr:uid="{C3072D2E-475F-4755-94D3-CD46BF2572E1}"/>
    <cellStyle name="Comma 3 4 3 6 7 9" xfId="31384" xr:uid="{D827B818-B544-47D7-B5DB-C7A865E037B8}"/>
    <cellStyle name="Comma 3 4 3 6 8" xfId="2487" xr:uid="{878A5008-84D8-4371-8139-7A9B41EBB36D}"/>
    <cellStyle name="Comma 3 4 3 6 8 10" xfId="21922" xr:uid="{F56388C1-71A4-4239-85E3-427EB6FABBDC}"/>
    <cellStyle name="Comma 3 4 3 6 8 2" xfId="7738" xr:uid="{85EA8025-4335-4B19-B21B-D265B0C2C529}"/>
    <cellStyle name="Comma 3 4 3 6 8 2 2" xfId="19296" xr:uid="{2950E8E8-9478-4A94-84ED-661AD3364DE4}"/>
    <cellStyle name="Comma 3 4 3 6 8 2 2 2" xfId="48703" xr:uid="{2853B9D9-59CC-4CA5-ABC8-2D8705B7E21E}"/>
    <cellStyle name="Comma 3 4 3 6 8 2 2 3" xfId="29800" xr:uid="{03FD2341-4152-4A43-AB8E-D83CF6918DBB}"/>
    <cellStyle name="Comma 3 4 3 6 8 2 3" xfId="35313" xr:uid="{2BBC13C0-9E58-4D6A-BE0E-A712E61B4AE8}"/>
    <cellStyle name="Comma 3 4 3 6 8 2 4" xfId="24548" xr:uid="{D6826331-94BF-44FF-A290-F08DB2883676}"/>
    <cellStyle name="Comma 3 4 3 6 8 3" xfId="5113" xr:uid="{2689503E-DAC9-4026-84D3-0CACC9E5D9DA}"/>
    <cellStyle name="Comma 3 4 3 6 8 3 2" xfId="51329" xr:uid="{80A32C5E-F74D-4C98-BABA-25E9F4E462B6}"/>
    <cellStyle name="Comma 3 4 3 6 8 3 3" xfId="37939" xr:uid="{DAB53772-8022-4C37-91A9-6AA33F8400B6}"/>
    <cellStyle name="Comma 3 4 3 6 8 3 4" xfId="27174" xr:uid="{9D547239-2F04-4C71-9E8E-E7AE00B74F92}"/>
    <cellStyle name="Comma 3 4 3 6 8 4" xfId="10364" xr:uid="{669F9D21-F540-43F7-AF58-F44C44473EAC}"/>
    <cellStyle name="Comma 3 4 3 6 8 4 2" xfId="53955" xr:uid="{65A832C8-2B13-4221-A5BB-23E3BB53E8E4}"/>
    <cellStyle name="Comma 3 4 3 6 8 4 3" xfId="40565" xr:uid="{BEF0A840-F7FA-43D4-A92A-E523BA8BEE78}"/>
    <cellStyle name="Comma 3 4 3 6 8 5" xfId="12990" xr:uid="{5735BA84-5C68-4603-BE0F-691F56BCB153}"/>
    <cellStyle name="Comma 3 4 3 6 8 5 2" xfId="56580" xr:uid="{428D9E3F-6172-4AF5-89ED-43506E9AE809}"/>
    <cellStyle name="Comma 3 4 3 6 8 5 3" xfId="43190" xr:uid="{BF4CD356-6A4B-4C6A-A7E8-44DF6C526A6B}"/>
    <cellStyle name="Comma 3 4 3 6 8 6" xfId="16143" xr:uid="{7A2A9809-EA1C-4E9E-A787-AFC89CABE041}"/>
    <cellStyle name="Comma 3 4 3 6 8 6 2" xfId="45816" xr:uid="{C917D15F-22F6-47AD-8AA8-E4D0588B935A}"/>
    <cellStyle name="Comma 3 4 3 6 8 7" xfId="59206" xr:uid="{768498FB-298C-4D73-AF2B-F9D07C3B6260}"/>
    <cellStyle name="Comma 3 4 3 6 8 8" xfId="61833" xr:uid="{EEB1D1A1-36E4-4213-B5F9-599C87B2669E}"/>
    <cellStyle name="Comma 3 4 3 6 8 9" xfId="32426" xr:uid="{B34AC4C1-9ED9-4445-ADCB-640E55ADEB12}"/>
    <cellStyle name="Comma 3 4 3 6 9" xfId="5374" xr:uid="{4893A520-506C-4CA4-98B5-4A8812057E86}"/>
    <cellStyle name="Comma 3 4 3 6 9 2" xfId="16932" xr:uid="{57544402-911B-4A2A-A2FD-0031E7D1B552}"/>
    <cellStyle name="Comma 3 4 3 6 9 2 2" xfId="46078" xr:uid="{C97BD113-2624-4442-A16A-E0294DE6BC3A}"/>
    <cellStyle name="Comma 3 4 3 6 9 2 3" xfId="27436" xr:uid="{849428ED-A2A7-4B8B-ABB7-ED36955AA09A}"/>
    <cellStyle name="Comma 3 4 3 6 9 3" xfId="13779" xr:uid="{0C2A934E-EBD9-4518-B01F-2C5A7417589F}"/>
    <cellStyle name="Comma 3 4 3 6 9 3 2" xfId="32688" xr:uid="{0D297138-73FE-4F10-AD02-C692A84288CB}"/>
    <cellStyle name="Comma 3 4 3 6 9 4" xfId="22184" xr:uid="{ABA10FAA-AC1A-4E69-8F52-C4A06B8F4ED5}"/>
    <cellStyle name="Comma 3 4 3 7" xfId="146" xr:uid="{00000000-0005-0000-0000-000085020000}"/>
    <cellStyle name="Comma 3 4 3 7 10" xfId="8026" xr:uid="{77E2E2FB-14D5-4E1E-BDE9-6CD24A6247DF}"/>
    <cellStyle name="Comma 3 4 3 7 10 2" xfId="48991" xr:uid="{1A6511EB-9C24-4585-B97C-997C8D946EA2}"/>
    <cellStyle name="Comma 3 4 3 7 10 3" xfId="35601" xr:uid="{5BC84279-0EE2-4551-9BAD-406F2D564EE4}"/>
    <cellStyle name="Comma 3 4 3 7 11" xfId="10652" xr:uid="{B8E65EA2-9D39-49DC-A06E-B53665E248CF}"/>
    <cellStyle name="Comma 3 4 3 7 11 2" xfId="51617" xr:uid="{8EDB9AD1-5597-44E1-AA64-E30EEB720F64}"/>
    <cellStyle name="Comma 3 4 3 7 11 3" xfId="38227" xr:uid="{13E2E9F0-BEE7-45BC-9C25-DB27785E91AC}"/>
    <cellStyle name="Comma 3 4 3 7 12" xfId="13277" xr:uid="{629F43AC-E956-440B-B684-380A5AD53944}"/>
    <cellStyle name="Comma 3 4 3 7 12 2" xfId="54242" xr:uid="{79936865-6A62-476C-B2E9-4777338D8A61}"/>
    <cellStyle name="Comma 3 4 3 7 12 3" xfId="40852" xr:uid="{89C69726-DF91-4A9F-86E8-5DE060483137}"/>
    <cellStyle name="Comma 3 4 3 7 13" xfId="43478" xr:uid="{58BFE148-BC27-4D95-8E21-D7595CEF4877}"/>
    <cellStyle name="Comma 3 4 3 7 14" xfId="56868" xr:uid="{E4003DF2-2F92-43D0-B2AF-7A6648A26072}"/>
    <cellStyle name="Comma 3 4 3 7 15" xfId="59495" xr:uid="{0323686E-67CB-4FC9-9635-019779A255BF}"/>
    <cellStyle name="Comma 3 4 3 7 16" xfId="30088" xr:uid="{41B354D1-F08D-46DE-B7AF-9C700CFEE1CD}"/>
    <cellStyle name="Comma 3 4 3 7 17" xfId="19584" xr:uid="{D0BDC04E-FE13-4D82-874D-213464FFA0BA}"/>
    <cellStyle name="Comma 3 4 3 7 2" xfId="407" xr:uid="{00000000-0005-0000-0000-000086020000}"/>
    <cellStyle name="Comma 3 4 3 7 2 10" xfId="30348" xr:uid="{4ABD9473-4B88-4688-A93A-94730467B60B}"/>
    <cellStyle name="Comma 3 4 3 7 2 11" xfId="19844" xr:uid="{A49605D8-3EE2-4376-9548-0DB2627EEB8E}"/>
    <cellStyle name="Comma 3 4 3 7 2 2" xfId="1730" xr:uid="{FEE8B1CA-2D4C-427D-9FDF-48508662D4CA}"/>
    <cellStyle name="Comma 3 4 3 7 2 2 10" xfId="21166" xr:uid="{294D171F-01EC-4AB2-9BEE-90521E96791F}"/>
    <cellStyle name="Comma 3 4 3 7 2 2 2" xfId="6982" xr:uid="{93291B94-0D3C-4AF0-A2B8-C4A428DE3E3C}"/>
    <cellStyle name="Comma 3 4 3 7 2 2 2 2" xfId="18540" xr:uid="{A38F0AF4-1069-4003-B148-60E945C0831A}"/>
    <cellStyle name="Comma 3 4 3 7 2 2 2 2 2" xfId="47947" xr:uid="{01D1A370-8216-4416-934A-3B45C9B6CEC1}"/>
    <cellStyle name="Comma 3 4 3 7 2 2 2 2 3" xfId="29044" xr:uid="{8E531900-DF44-4917-93FE-4837F16E9A19}"/>
    <cellStyle name="Comma 3 4 3 7 2 2 2 3" xfId="34557" xr:uid="{F9F1B185-61BF-4373-8374-82327822C749}"/>
    <cellStyle name="Comma 3 4 3 7 2 2 2 4" xfId="23792" xr:uid="{4FF39BD1-5AF4-45B8-B9A1-01FD8FCE4D9B}"/>
    <cellStyle name="Comma 3 4 3 7 2 2 3" xfId="4357" xr:uid="{9EDCD481-C150-4E9E-9A8A-3EAC21120CEF}"/>
    <cellStyle name="Comma 3 4 3 7 2 2 3 2" xfId="50573" xr:uid="{1B96AE8B-825B-4BA3-9458-287C87177D91}"/>
    <cellStyle name="Comma 3 4 3 7 2 2 3 3" xfId="37183" xr:uid="{42682150-55AA-4FD0-B65A-0883D7C68C30}"/>
    <cellStyle name="Comma 3 4 3 7 2 2 3 4" xfId="26418" xr:uid="{031BAFF7-6AA2-46C9-9285-5537B4C7137C}"/>
    <cellStyle name="Comma 3 4 3 7 2 2 4" xfId="9608" xr:uid="{0A6A2883-D162-439F-A33F-B234C9FB216F}"/>
    <cellStyle name="Comma 3 4 3 7 2 2 4 2" xfId="53199" xr:uid="{FDEEC18E-3921-4B83-8C86-3F221306BEFA}"/>
    <cellStyle name="Comma 3 4 3 7 2 2 4 3" xfId="39809" xr:uid="{897204C3-B36F-4183-8EC4-67A9B3684597}"/>
    <cellStyle name="Comma 3 4 3 7 2 2 5" xfId="12234" xr:uid="{58719406-106B-4EEA-B79C-16363CF5D663}"/>
    <cellStyle name="Comma 3 4 3 7 2 2 5 2" xfId="55824" xr:uid="{6F3B75AA-E5E9-428B-BD2E-8F96A2144B65}"/>
    <cellStyle name="Comma 3 4 3 7 2 2 5 3" xfId="42434" xr:uid="{A164E498-1937-4597-ACA4-50FC2EC2978C}"/>
    <cellStyle name="Comma 3 4 3 7 2 2 6" xfId="15387" xr:uid="{40ACCCE2-6490-4055-9FF4-DD0F5C3242EB}"/>
    <cellStyle name="Comma 3 4 3 7 2 2 6 2" xfId="45060" xr:uid="{D820440D-7B26-446B-A12D-44611EA6D3A1}"/>
    <cellStyle name="Comma 3 4 3 7 2 2 7" xfId="58450" xr:uid="{FB5F1924-63D0-4B1E-BD6C-4A449E47FE30}"/>
    <cellStyle name="Comma 3 4 3 7 2 2 8" xfId="61077" xr:uid="{F4A1EE66-6E94-44B0-AD98-7C540DD04478}"/>
    <cellStyle name="Comma 3 4 3 7 2 2 9" xfId="31670" xr:uid="{147BD9B9-77C3-4145-9F2E-63E572B7427D}"/>
    <cellStyle name="Comma 3 4 3 7 2 3" xfId="5660" xr:uid="{135E1EE9-0BDE-4609-A037-56DF3DB9325D}"/>
    <cellStyle name="Comma 3 4 3 7 2 3 2" xfId="17218" xr:uid="{405FFDAA-C6E3-44CA-87DE-A0D958430B8F}"/>
    <cellStyle name="Comma 3 4 3 7 2 3 2 2" xfId="46625" xr:uid="{8949A59B-E9B3-4BB5-B12F-7A91FF97C215}"/>
    <cellStyle name="Comma 3 4 3 7 2 3 2 3" xfId="27722" xr:uid="{D81FAAE0-E067-4658-8910-3EE123C9EDA7}"/>
    <cellStyle name="Comma 3 4 3 7 2 3 3" xfId="14065" xr:uid="{AC6DC830-7C12-49C0-B1D8-A4E2A81A7A5B}"/>
    <cellStyle name="Comma 3 4 3 7 2 3 3 2" xfId="33235" xr:uid="{AA9E41D0-07C9-4909-AA18-61CB3A3902EF}"/>
    <cellStyle name="Comma 3 4 3 7 2 3 4" xfId="22470" xr:uid="{4FCAD124-709F-449F-839C-901210FDCCC3}"/>
    <cellStyle name="Comma 3 4 3 7 2 4" xfId="3035" xr:uid="{5DE1AA30-5E63-47C1-94CA-21BB65C58AA6}"/>
    <cellStyle name="Comma 3 4 3 7 2 4 2" xfId="16690" xr:uid="{5141A6E8-4271-4EC0-AB30-6E5DEB482007}"/>
    <cellStyle name="Comma 3 4 3 7 2 4 2 2" xfId="49251" xr:uid="{8282D2C0-8050-45C9-9A84-48636D7AC287}"/>
    <cellStyle name="Comma 3 4 3 7 2 4 3" xfId="35861" xr:uid="{73C11088-7928-42D1-A4B5-AEF375A940C8}"/>
    <cellStyle name="Comma 3 4 3 7 2 4 4" xfId="25096" xr:uid="{26519A8C-B088-44A8-925E-E2D592F5E665}"/>
    <cellStyle name="Comma 3 4 3 7 2 5" xfId="8286" xr:uid="{F17E815F-90D6-472E-9836-C8C6610CD2C8}"/>
    <cellStyle name="Comma 3 4 3 7 2 5 2" xfId="51877" xr:uid="{06887DF3-FBAC-4247-8D23-F29FD928F2A3}"/>
    <cellStyle name="Comma 3 4 3 7 2 5 3" xfId="38487" xr:uid="{F3C3BFF2-D98F-4076-921D-C7854986B57C}"/>
    <cellStyle name="Comma 3 4 3 7 2 6" xfId="10912" xr:uid="{4742FD92-28F3-4D79-9EF8-46E53B86382C}"/>
    <cellStyle name="Comma 3 4 3 7 2 6 2" xfId="54502" xr:uid="{4C24C1E0-AB42-47F7-91DC-4B64338D7D3E}"/>
    <cellStyle name="Comma 3 4 3 7 2 6 3" xfId="41112" xr:uid="{0133845D-5424-435C-A938-0C1B603A50B9}"/>
    <cellStyle name="Comma 3 4 3 7 2 7" xfId="13537" xr:uid="{D51CC38D-A330-4AF4-83D9-7693DAE687E8}"/>
    <cellStyle name="Comma 3 4 3 7 2 7 2" xfId="43738" xr:uid="{DC776B67-AE82-463B-A8B4-E9C1C34E0F6A}"/>
    <cellStyle name="Comma 3 4 3 7 2 8" xfId="57128" xr:uid="{72DCE117-EEF6-4409-8B27-F0CBA9946804}"/>
    <cellStyle name="Comma 3 4 3 7 2 9" xfId="59755" xr:uid="{919333DB-F18F-47E9-877B-517E51F1E161}"/>
    <cellStyle name="Comma 3 4 3 7 3" xfId="667" xr:uid="{00000000-0005-0000-0000-000087020000}"/>
    <cellStyle name="Comma 3 4 3 7 3 10" xfId="30608" xr:uid="{FF577764-3A03-413E-BEE1-855C17F08F49}"/>
    <cellStyle name="Comma 3 4 3 7 3 11" xfId="20104" xr:uid="{9F11D2B8-B6FF-4F63-B27B-FB7E2D51A19A}"/>
    <cellStyle name="Comma 3 4 3 7 3 2" xfId="1990" xr:uid="{49B28DE8-0E3E-4905-82D8-F778277A01BD}"/>
    <cellStyle name="Comma 3 4 3 7 3 2 10" xfId="21426" xr:uid="{C0DEE7A0-3B4F-431E-AD43-A282EE8913C1}"/>
    <cellStyle name="Comma 3 4 3 7 3 2 2" xfId="7242" xr:uid="{97A2AC45-33EE-4C4A-8A81-E62BBD423A18}"/>
    <cellStyle name="Comma 3 4 3 7 3 2 2 2" xfId="18800" xr:uid="{FC4A2A62-70C6-4E58-A6F6-7FDF35EE0B6A}"/>
    <cellStyle name="Comma 3 4 3 7 3 2 2 2 2" xfId="48207" xr:uid="{48D7A978-412D-4611-AB2B-1BC8F98132CC}"/>
    <cellStyle name="Comma 3 4 3 7 3 2 2 2 3" xfId="29304" xr:uid="{BFACCE2A-B75C-435D-BB45-C18FCFEFAE05}"/>
    <cellStyle name="Comma 3 4 3 7 3 2 2 3" xfId="34817" xr:uid="{7B9B4E8B-1608-4813-BD60-F9234AE7A3BC}"/>
    <cellStyle name="Comma 3 4 3 7 3 2 2 4" xfId="24052" xr:uid="{88F7A4D2-4675-42B0-A24C-7FABC21A9425}"/>
    <cellStyle name="Comma 3 4 3 7 3 2 3" xfId="4617" xr:uid="{437424FA-DED6-4396-B36F-61095EBA1644}"/>
    <cellStyle name="Comma 3 4 3 7 3 2 3 2" xfId="50833" xr:uid="{94A6342A-7402-42AF-A57C-4677E05117BF}"/>
    <cellStyle name="Comma 3 4 3 7 3 2 3 3" xfId="37443" xr:uid="{401AEB4E-0525-4336-AA50-4C7B7CEC78B4}"/>
    <cellStyle name="Comma 3 4 3 7 3 2 3 4" xfId="26678" xr:uid="{230F8054-54C4-4D87-B763-D7D15D936459}"/>
    <cellStyle name="Comma 3 4 3 7 3 2 4" xfId="9868" xr:uid="{9B26EA1E-F582-4BC5-8408-0082AD7FDC29}"/>
    <cellStyle name="Comma 3 4 3 7 3 2 4 2" xfId="53459" xr:uid="{37FD4818-A2C7-46BC-B9CF-B6EC41C7CE64}"/>
    <cellStyle name="Comma 3 4 3 7 3 2 4 3" xfId="40069" xr:uid="{7DC710FB-FBA9-4414-993B-19FF9EC7E4EE}"/>
    <cellStyle name="Comma 3 4 3 7 3 2 5" xfId="12494" xr:uid="{CD170E5B-1062-4330-87AF-3B34E17A1023}"/>
    <cellStyle name="Comma 3 4 3 7 3 2 5 2" xfId="56084" xr:uid="{0245AFBE-4B4F-4609-B7A6-0900E307D0EB}"/>
    <cellStyle name="Comma 3 4 3 7 3 2 5 3" xfId="42694" xr:uid="{C3D2FA1D-6A7D-4758-9D27-A4F4EFF2D56C}"/>
    <cellStyle name="Comma 3 4 3 7 3 2 6" xfId="15647" xr:uid="{1B36FA2E-B1D8-4A82-B2B7-6E4EA174CEC6}"/>
    <cellStyle name="Comma 3 4 3 7 3 2 6 2" xfId="45320" xr:uid="{2F91DA95-82DB-41A0-833D-85E61A71D20F}"/>
    <cellStyle name="Comma 3 4 3 7 3 2 7" xfId="58710" xr:uid="{4ADF3BDC-25BF-447F-B768-6407631C354C}"/>
    <cellStyle name="Comma 3 4 3 7 3 2 8" xfId="61337" xr:uid="{222DE92B-F403-4F43-A65B-B1C623FE2202}"/>
    <cellStyle name="Comma 3 4 3 7 3 2 9" xfId="31930" xr:uid="{56BA9FE9-A624-46E3-8B90-07E15F38D280}"/>
    <cellStyle name="Comma 3 4 3 7 3 3" xfId="5920" xr:uid="{162D88AC-A608-4D24-B45C-65DCFF520822}"/>
    <cellStyle name="Comma 3 4 3 7 3 3 2" xfId="17478" xr:uid="{68AA0D81-46E4-46FB-9226-7FA288880523}"/>
    <cellStyle name="Comma 3 4 3 7 3 3 2 2" xfId="46885" xr:uid="{3254773D-5100-4C99-81BE-8A55AE751BDE}"/>
    <cellStyle name="Comma 3 4 3 7 3 3 2 3" xfId="27982" xr:uid="{50D9D692-E88C-4315-8C5F-AA4E1E362D0B}"/>
    <cellStyle name="Comma 3 4 3 7 3 3 3" xfId="33495" xr:uid="{1E4B551F-AD9A-4A24-8967-B3507D2B0E7A}"/>
    <cellStyle name="Comma 3 4 3 7 3 3 4" xfId="22730" xr:uid="{C07453A7-50EB-4CDA-96CD-446208C5DF72}"/>
    <cellStyle name="Comma 3 4 3 7 3 4" xfId="3295" xr:uid="{4485AA4E-2207-4FA2-9F1B-D1BEBCBCD4F3}"/>
    <cellStyle name="Comma 3 4 3 7 3 4 2" xfId="49511" xr:uid="{D41DBA5F-F1A8-4768-83F4-DD59D845603F}"/>
    <cellStyle name="Comma 3 4 3 7 3 4 3" xfId="36121" xr:uid="{E90530FF-DE3C-4210-AF3F-903A3A2183C2}"/>
    <cellStyle name="Comma 3 4 3 7 3 4 4" xfId="25356" xr:uid="{28E9C7AC-4899-40D8-84C8-1FBA06BC500E}"/>
    <cellStyle name="Comma 3 4 3 7 3 5" xfId="8546" xr:uid="{AFA3C84A-64A1-4E75-9D94-D59E78ED0B91}"/>
    <cellStyle name="Comma 3 4 3 7 3 5 2" xfId="52137" xr:uid="{B345CF84-A75C-4153-A345-6D16B4BA2362}"/>
    <cellStyle name="Comma 3 4 3 7 3 5 3" xfId="38747" xr:uid="{258C93CE-8875-4B13-BBA7-1F1069A879A3}"/>
    <cellStyle name="Comma 3 4 3 7 3 6" xfId="11172" xr:uid="{32F822A0-0100-458F-9828-2424A9ACFED5}"/>
    <cellStyle name="Comma 3 4 3 7 3 6 2" xfId="54762" xr:uid="{24C52D26-61A1-4A1C-B897-7E1999537267}"/>
    <cellStyle name="Comma 3 4 3 7 3 6 3" xfId="41372" xr:uid="{ADB58CA9-A590-4818-80B1-FA5676EEE002}"/>
    <cellStyle name="Comma 3 4 3 7 3 7" xfId="14325" xr:uid="{4A546CB0-9D85-4E43-9D18-4146B1853DD9}"/>
    <cellStyle name="Comma 3 4 3 7 3 7 2" xfId="43998" xr:uid="{B480DD48-FA52-42A2-BC8E-04E0EAAD67BE}"/>
    <cellStyle name="Comma 3 4 3 7 3 8" xfId="57388" xr:uid="{36B07FE4-7363-41AB-A50C-9C2FD43EBAD8}"/>
    <cellStyle name="Comma 3 4 3 7 3 9" xfId="60015" xr:uid="{060ADEC9-CCD5-4BB7-9766-D474C5759733}"/>
    <cellStyle name="Comma 3 4 3 7 4" xfId="927" xr:uid="{00000000-0005-0000-0000-000088020000}"/>
    <cellStyle name="Comma 3 4 3 7 4 10" xfId="30868" xr:uid="{43A55FBB-D5BE-4D58-95C4-E101AE4F1030}"/>
    <cellStyle name="Comma 3 4 3 7 4 11" xfId="20364" xr:uid="{40FE539D-2EA5-47E7-9413-4B302199A68F}"/>
    <cellStyle name="Comma 3 4 3 7 4 2" xfId="2250" xr:uid="{0A9FC34F-F914-411A-9CCE-04B8635F3B8A}"/>
    <cellStyle name="Comma 3 4 3 7 4 2 10" xfId="21686" xr:uid="{AE604E04-7405-4B6B-9F2F-1AA729CE3BE2}"/>
    <cellStyle name="Comma 3 4 3 7 4 2 2" xfId="7502" xr:uid="{32C29564-7663-4ED1-8E86-288065E880FA}"/>
    <cellStyle name="Comma 3 4 3 7 4 2 2 2" xfId="19060" xr:uid="{5DE405CF-0A18-442C-81A1-2393C4020C7E}"/>
    <cellStyle name="Comma 3 4 3 7 4 2 2 2 2" xfId="48467" xr:uid="{AB3AF3AF-6ACA-4DA1-9500-679693A1215F}"/>
    <cellStyle name="Comma 3 4 3 7 4 2 2 2 3" xfId="29564" xr:uid="{A2E9A1AC-22D1-44D1-911D-8545B15EA300}"/>
    <cellStyle name="Comma 3 4 3 7 4 2 2 3" xfId="35077" xr:uid="{2DA20B80-001E-4DAB-8023-8FBAF9A9C1C9}"/>
    <cellStyle name="Comma 3 4 3 7 4 2 2 4" xfId="24312" xr:uid="{978D69B2-9EF4-42BE-9E2F-075E255718CF}"/>
    <cellStyle name="Comma 3 4 3 7 4 2 3" xfId="4877" xr:uid="{B8E610AE-4C0C-4056-996A-1F877CBDB0E3}"/>
    <cellStyle name="Comma 3 4 3 7 4 2 3 2" xfId="51093" xr:uid="{B99F0D14-1FB2-47FC-9F31-B8364E022BAF}"/>
    <cellStyle name="Comma 3 4 3 7 4 2 3 3" xfId="37703" xr:uid="{661F5D18-3ECA-4B48-9AC0-C9BC5424EDCD}"/>
    <cellStyle name="Comma 3 4 3 7 4 2 3 4" xfId="26938" xr:uid="{63B3DE04-6CAD-4E88-A8DE-4ABD47CC6CDB}"/>
    <cellStyle name="Comma 3 4 3 7 4 2 4" xfId="10128" xr:uid="{DA1EA9F7-A167-4EC0-83D5-49005BABB0D8}"/>
    <cellStyle name="Comma 3 4 3 7 4 2 4 2" xfId="53719" xr:uid="{4D9B93D4-35EA-4D78-B40F-BFA690BA54B8}"/>
    <cellStyle name="Comma 3 4 3 7 4 2 4 3" xfId="40329" xr:uid="{636574CA-73BE-4CD7-8502-8D923B91D4BA}"/>
    <cellStyle name="Comma 3 4 3 7 4 2 5" xfId="12754" xr:uid="{5BC58BCE-918C-401E-90C8-ACAF86902139}"/>
    <cellStyle name="Comma 3 4 3 7 4 2 5 2" xfId="56344" xr:uid="{273145FF-A59C-483D-8FEF-E340EB368566}"/>
    <cellStyle name="Comma 3 4 3 7 4 2 5 3" xfId="42954" xr:uid="{D6BF6DE5-F113-4A7E-9D80-DF6865065AD6}"/>
    <cellStyle name="Comma 3 4 3 7 4 2 6" xfId="15907" xr:uid="{CDFCE84D-D1F6-4FC1-A76C-03E01C395CFE}"/>
    <cellStyle name="Comma 3 4 3 7 4 2 6 2" xfId="45580" xr:uid="{B637F2B6-4047-4182-B918-1662CD81B7C7}"/>
    <cellStyle name="Comma 3 4 3 7 4 2 7" xfId="58970" xr:uid="{46C8BD05-302E-4C50-99C6-66248E02C538}"/>
    <cellStyle name="Comma 3 4 3 7 4 2 8" xfId="61597" xr:uid="{676A112F-5FE1-4337-BEBE-2BE5C1BE69ED}"/>
    <cellStyle name="Comma 3 4 3 7 4 2 9" xfId="32190" xr:uid="{C05DF1C3-985C-4EA2-B33A-5469029C0834}"/>
    <cellStyle name="Comma 3 4 3 7 4 3" xfId="6180" xr:uid="{EDBB798E-2714-457A-B0F2-74F3D6DBB7CB}"/>
    <cellStyle name="Comma 3 4 3 7 4 3 2" xfId="17738" xr:uid="{6CE0F1F8-73CE-4497-AF31-CDFF78A305F3}"/>
    <cellStyle name="Comma 3 4 3 7 4 3 2 2" xfId="47145" xr:uid="{947CAA97-CD0A-4F03-A8CF-FEFD511D1B48}"/>
    <cellStyle name="Comma 3 4 3 7 4 3 2 3" xfId="28242" xr:uid="{DC4EF9EC-E7A1-4067-9D87-1132A112400C}"/>
    <cellStyle name="Comma 3 4 3 7 4 3 3" xfId="33755" xr:uid="{75CAD8BB-A683-479E-B183-F921F1E60F24}"/>
    <cellStyle name="Comma 3 4 3 7 4 3 4" xfId="22990" xr:uid="{43EA1EDF-E756-4762-B4AC-E91FF9207EF9}"/>
    <cellStyle name="Comma 3 4 3 7 4 4" xfId="3555" xr:uid="{6BE79D7B-10F5-4BAE-807F-C788E9DAFE6E}"/>
    <cellStyle name="Comma 3 4 3 7 4 4 2" xfId="49771" xr:uid="{3B91BD7C-40CD-4FDC-B05F-E5C57FD63161}"/>
    <cellStyle name="Comma 3 4 3 7 4 4 3" xfId="36381" xr:uid="{4437B536-276C-4077-ABE4-6A08A36B8B97}"/>
    <cellStyle name="Comma 3 4 3 7 4 4 4" xfId="25616" xr:uid="{22CD0F8C-8F6F-4F32-AE29-910634F788AB}"/>
    <cellStyle name="Comma 3 4 3 7 4 5" xfId="8806" xr:uid="{58EF23FB-CFDC-46C8-BF8C-66038790CB23}"/>
    <cellStyle name="Comma 3 4 3 7 4 5 2" xfId="52397" xr:uid="{1B7757F4-6091-4F25-A1CF-7C81098BB54A}"/>
    <cellStyle name="Comma 3 4 3 7 4 5 3" xfId="39007" xr:uid="{146D529B-98F4-44DA-B70F-387DD924339B}"/>
    <cellStyle name="Comma 3 4 3 7 4 6" xfId="11432" xr:uid="{3B90BF56-08F5-4683-851C-191DC3FFDFD6}"/>
    <cellStyle name="Comma 3 4 3 7 4 6 2" xfId="55022" xr:uid="{244CD28D-E22D-4F9C-A276-41CD3E2D0C43}"/>
    <cellStyle name="Comma 3 4 3 7 4 6 3" xfId="41632" xr:uid="{47B1A36E-875F-47A4-9188-2848705BFA05}"/>
    <cellStyle name="Comma 3 4 3 7 4 7" xfId="14585" xr:uid="{8289E9E4-0E4E-439F-970F-EDD575C3D4A1}"/>
    <cellStyle name="Comma 3 4 3 7 4 7 2" xfId="44258" xr:uid="{4D63FE42-1F57-413B-876B-A05D7F7388A9}"/>
    <cellStyle name="Comma 3 4 3 7 4 8" xfId="57648" xr:uid="{7D1DD59D-D536-4FBA-8F6F-5C1B0241AF79}"/>
    <cellStyle name="Comma 3 4 3 7 4 9" xfId="60275" xr:uid="{94ACB5B0-E736-4318-9F83-7C1F150DD6F1}"/>
    <cellStyle name="Comma 3 4 3 7 5" xfId="1207" xr:uid="{4C402343-ABEB-4EA4-9290-03AABDFC54DE}"/>
    <cellStyle name="Comma 3 4 3 7 5 10" xfId="20644" xr:uid="{47E708A3-9A91-4A54-BC23-425B779D559A}"/>
    <cellStyle name="Comma 3 4 3 7 5 2" xfId="6460" xr:uid="{B9C7EF34-EF29-46AF-92A8-0E2175642BEE}"/>
    <cellStyle name="Comma 3 4 3 7 5 2 2" xfId="18018" xr:uid="{4ED88BF5-BE7A-48CE-A9C2-FCEA81498D04}"/>
    <cellStyle name="Comma 3 4 3 7 5 2 2 2" xfId="47425" xr:uid="{6F77922E-2E7C-4FC3-96E3-48CDF58E2E8E}"/>
    <cellStyle name="Comma 3 4 3 7 5 2 2 3" xfId="28522" xr:uid="{1963A749-FEB0-465D-A815-36F1887367F0}"/>
    <cellStyle name="Comma 3 4 3 7 5 2 3" xfId="34035" xr:uid="{EB68EEAC-28FC-40F5-A01A-56EB1F36F0DC}"/>
    <cellStyle name="Comma 3 4 3 7 5 2 4" xfId="23270" xr:uid="{18A87001-F7AB-4CF4-98F6-46C01AA458D6}"/>
    <cellStyle name="Comma 3 4 3 7 5 3" xfId="3835" xr:uid="{A2BF341D-0EE4-481E-A4A3-AD17FD802B03}"/>
    <cellStyle name="Comma 3 4 3 7 5 3 2" xfId="50051" xr:uid="{15E73F29-99F2-48A0-A9D0-8E7F7E88DD1B}"/>
    <cellStyle name="Comma 3 4 3 7 5 3 3" xfId="36661" xr:uid="{AF68BD8D-615A-415F-B08C-7A104F815712}"/>
    <cellStyle name="Comma 3 4 3 7 5 3 4" xfId="25896" xr:uid="{E62CDA56-BA62-470C-A88A-8613E6347922}"/>
    <cellStyle name="Comma 3 4 3 7 5 4" xfId="9086" xr:uid="{F72B8692-BEDF-45A9-89AF-FEF70044B912}"/>
    <cellStyle name="Comma 3 4 3 7 5 4 2" xfId="52677" xr:uid="{A2A771BB-0B06-4FF4-86FA-54AE2B14C923}"/>
    <cellStyle name="Comma 3 4 3 7 5 4 3" xfId="39287" xr:uid="{F8B794D6-86BD-4206-A222-6518FCEEA3F3}"/>
    <cellStyle name="Comma 3 4 3 7 5 5" xfId="11712" xr:uid="{7FB3E69F-D5A4-4407-9FE7-C8BE37360D77}"/>
    <cellStyle name="Comma 3 4 3 7 5 5 2" xfId="55302" xr:uid="{5C0DECBB-B6BD-4EE0-8DC4-A5E655C7F22E}"/>
    <cellStyle name="Comma 3 4 3 7 5 5 3" xfId="41912" xr:uid="{76554AC4-7448-4094-AD21-222257DE8816}"/>
    <cellStyle name="Comma 3 4 3 7 5 6" xfId="14865" xr:uid="{8245C691-E302-4FE1-8291-9DDEFDFA138D}"/>
    <cellStyle name="Comma 3 4 3 7 5 6 2" xfId="44538" xr:uid="{A78FCB51-1815-41A9-9F52-DF4C5F39E741}"/>
    <cellStyle name="Comma 3 4 3 7 5 7" xfId="57928" xr:uid="{DAF02548-CF5F-4215-83AF-0ACD9015EB67}"/>
    <cellStyle name="Comma 3 4 3 7 5 8" xfId="60555" xr:uid="{0A8686F9-5B4E-423C-A70F-5CDD42EDFC83}"/>
    <cellStyle name="Comma 3 4 3 7 5 9" xfId="31148" xr:uid="{ED5071F2-AFAB-4A55-8AE9-93177D2CC7D2}"/>
    <cellStyle name="Comma 3 4 3 7 6" xfId="1470" xr:uid="{B7B5B4F5-B215-43B9-84A1-DC7DE7952AE1}"/>
    <cellStyle name="Comma 3 4 3 7 6 10" xfId="20906" xr:uid="{7D1C9CCF-6F59-4CBF-AA7A-5CCE6E32FD0D}"/>
    <cellStyle name="Comma 3 4 3 7 6 2" xfId="6722" xr:uid="{8CA6A0A3-86DC-4130-95F9-C80E5722B655}"/>
    <cellStyle name="Comma 3 4 3 7 6 2 2" xfId="18280" xr:uid="{88B6259B-C362-4BCB-B51A-2BC556BEB913}"/>
    <cellStyle name="Comma 3 4 3 7 6 2 2 2" xfId="47687" xr:uid="{1793F233-3F12-4E3F-BFA9-018E1E120C5E}"/>
    <cellStyle name="Comma 3 4 3 7 6 2 2 3" xfId="28784" xr:uid="{0811CFA9-8CFD-42DA-9D64-DE4B8218263A}"/>
    <cellStyle name="Comma 3 4 3 7 6 2 3" xfId="34297" xr:uid="{6BE69298-1F53-4A94-A8B6-29D3CCDCF63D}"/>
    <cellStyle name="Comma 3 4 3 7 6 2 4" xfId="23532" xr:uid="{05E442B1-9FFB-4B90-876C-F8B9E681418A}"/>
    <cellStyle name="Comma 3 4 3 7 6 3" xfId="4097" xr:uid="{8DA32B03-990E-4BF2-BC30-29764A987C68}"/>
    <cellStyle name="Comma 3 4 3 7 6 3 2" xfId="50313" xr:uid="{4DCF8DF7-E02A-486A-A7DA-96E606554716}"/>
    <cellStyle name="Comma 3 4 3 7 6 3 3" xfId="36923" xr:uid="{28532CBD-7BBA-4960-8AA2-76FF4B446355}"/>
    <cellStyle name="Comma 3 4 3 7 6 3 4" xfId="26158" xr:uid="{68B54933-70CE-4C67-B797-34117E723DBE}"/>
    <cellStyle name="Comma 3 4 3 7 6 4" xfId="9348" xr:uid="{6C37B29E-8071-4153-9191-8CB7F6E3244F}"/>
    <cellStyle name="Comma 3 4 3 7 6 4 2" xfId="52939" xr:uid="{84EBEBEA-FE12-45BE-AABA-EE03B4643315}"/>
    <cellStyle name="Comma 3 4 3 7 6 4 3" xfId="39549" xr:uid="{F12238C4-A2B5-4352-A55C-F7F782B0EEE8}"/>
    <cellStyle name="Comma 3 4 3 7 6 5" xfId="11974" xr:uid="{4390B2D7-A53B-48A3-A2BE-B29684EC767E}"/>
    <cellStyle name="Comma 3 4 3 7 6 5 2" xfId="55564" xr:uid="{AEE4A6F4-937E-4784-9D26-BF725DCBC8A0}"/>
    <cellStyle name="Comma 3 4 3 7 6 5 3" xfId="42174" xr:uid="{42EA8BAE-080E-4F65-8E5A-30EB93C51712}"/>
    <cellStyle name="Comma 3 4 3 7 6 6" xfId="15127" xr:uid="{951CF555-864F-4A70-BCBF-6D57A58886AF}"/>
    <cellStyle name="Comma 3 4 3 7 6 6 2" xfId="44800" xr:uid="{C3F9283E-E8F4-4FC9-A2C6-4231DE1F27D3}"/>
    <cellStyle name="Comma 3 4 3 7 6 7" xfId="58190" xr:uid="{54AAAAEA-5599-462F-92F8-61C1168F885B}"/>
    <cellStyle name="Comma 3 4 3 7 6 8" xfId="60817" xr:uid="{79E63B75-60AB-4E36-B497-402F853A0C50}"/>
    <cellStyle name="Comma 3 4 3 7 6 9" xfId="31410" xr:uid="{3EBDF326-A8DF-4C79-A4DF-6D981551167D}"/>
    <cellStyle name="Comma 3 4 3 7 7" xfId="2513" xr:uid="{74D80453-052E-4621-AC12-BF398E84586F}"/>
    <cellStyle name="Comma 3 4 3 7 7 10" xfId="21948" xr:uid="{B92830F1-56AE-4EFF-A8AE-A5770DE6CFB3}"/>
    <cellStyle name="Comma 3 4 3 7 7 2" xfId="7764" xr:uid="{A1A95A33-1367-45CE-B811-68A0794CE7F6}"/>
    <cellStyle name="Comma 3 4 3 7 7 2 2" xfId="19322" xr:uid="{8B301527-A352-407B-92A1-B7D7491E60BF}"/>
    <cellStyle name="Comma 3 4 3 7 7 2 2 2" xfId="48729" xr:uid="{EF7A88D9-10BE-4BCC-A44D-477D74523E92}"/>
    <cellStyle name="Comma 3 4 3 7 7 2 2 3" xfId="29826" xr:uid="{FE4A7A8D-8EEF-46B0-B551-F22A2A80DFCB}"/>
    <cellStyle name="Comma 3 4 3 7 7 2 3" xfId="35339" xr:uid="{BE3A9542-D8AF-4753-987B-95D1844BD6DF}"/>
    <cellStyle name="Comma 3 4 3 7 7 2 4" xfId="24574" xr:uid="{1383E06D-D4B4-456F-8126-A157FC54CB8C}"/>
    <cellStyle name="Comma 3 4 3 7 7 3" xfId="5139" xr:uid="{E885B746-D687-485D-88C4-2C7A44B0ED4E}"/>
    <cellStyle name="Comma 3 4 3 7 7 3 2" xfId="51355" xr:uid="{F7B88F98-9277-4D20-850B-D4D4B45B6FB7}"/>
    <cellStyle name="Comma 3 4 3 7 7 3 3" xfId="37965" xr:uid="{3B437CC5-59CC-4126-AA78-EEE9E56CBAB2}"/>
    <cellStyle name="Comma 3 4 3 7 7 3 4" xfId="27200" xr:uid="{0BC9A187-F335-4966-9DC3-FA01777A9679}"/>
    <cellStyle name="Comma 3 4 3 7 7 4" xfId="10390" xr:uid="{D71E32B0-0055-48C7-B2EE-603F52B6D458}"/>
    <cellStyle name="Comma 3 4 3 7 7 4 2" xfId="53981" xr:uid="{7823C4AB-B949-4B72-ACCD-37528F31835A}"/>
    <cellStyle name="Comma 3 4 3 7 7 4 3" xfId="40591" xr:uid="{F0854794-CADB-43ED-8A44-1F1D80E20EB7}"/>
    <cellStyle name="Comma 3 4 3 7 7 5" xfId="13016" xr:uid="{F6B3B4FF-B843-4C64-B843-06D803CE9A88}"/>
    <cellStyle name="Comma 3 4 3 7 7 5 2" xfId="56606" xr:uid="{AA85C275-66A0-4222-875F-F7880C668839}"/>
    <cellStyle name="Comma 3 4 3 7 7 5 3" xfId="43216" xr:uid="{2FB3EA50-CF65-4BBF-9D25-2E8DCD26BA08}"/>
    <cellStyle name="Comma 3 4 3 7 7 6" xfId="16169" xr:uid="{290818EA-A6A8-4AFE-B498-3ABFAA77493E}"/>
    <cellStyle name="Comma 3 4 3 7 7 6 2" xfId="45842" xr:uid="{EF251FDF-8035-44BC-B935-DF558FAA4374}"/>
    <cellStyle name="Comma 3 4 3 7 7 7" xfId="59232" xr:uid="{C0533D90-240A-4234-A082-267624972E3A}"/>
    <cellStyle name="Comma 3 4 3 7 7 8" xfId="61859" xr:uid="{29FF3147-8F67-4D4A-BB36-AB62CEC91AEE}"/>
    <cellStyle name="Comma 3 4 3 7 7 9" xfId="32452" xr:uid="{0133664F-7D35-4387-9F47-D8AC55B3C8FE}"/>
    <cellStyle name="Comma 3 4 3 7 8" xfId="5400" xr:uid="{A919BFC1-A991-4305-915B-7AF6AA416E46}"/>
    <cellStyle name="Comma 3 4 3 7 8 2" xfId="16958" xr:uid="{BC860228-F556-4708-A6A3-572EF3172E85}"/>
    <cellStyle name="Comma 3 4 3 7 8 2 2" xfId="46104" xr:uid="{2F4E1884-FD93-4A94-B58C-DC53D33625D7}"/>
    <cellStyle name="Comma 3 4 3 7 8 2 3" xfId="27462" xr:uid="{90482553-8EA7-471B-BDD8-2717336825F5}"/>
    <cellStyle name="Comma 3 4 3 7 8 3" xfId="13805" xr:uid="{A8888A4F-6B52-40F3-8EFB-E9E2206419CB}"/>
    <cellStyle name="Comma 3 4 3 7 8 3 2" xfId="32714" xr:uid="{452E7E04-F18A-4428-938B-3BE5305A1975}"/>
    <cellStyle name="Comma 3 4 3 7 8 4" xfId="22210" xr:uid="{FFABBB86-F45E-4AF6-9C45-EA5F7F7BC7AD}"/>
    <cellStyle name="Comma 3 4 3 7 9" xfId="2775" xr:uid="{D5F1CA0A-CD7A-4372-BEB6-05C27F2E105D}"/>
    <cellStyle name="Comma 3 4 3 7 9 2" xfId="16430" xr:uid="{3A9241CA-8820-470E-BD3F-B79F5170DDFD}"/>
    <cellStyle name="Comma 3 4 3 7 9 2 2" xfId="46365" xr:uid="{0E6F2463-A852-454F-8EE0-B921B91D34E8}"/>
    <cellStyle name="Comma 3 4 3 7 9 3" xfId="32975" xr:uid="{2AE72441-112C-4E88-BEE6-0F841901C52F}"/>
    <cellStyle name="Comma 3 4 3 7 9 4" xfId="24836" xr:uid="{FF30EF64-EC48-492D-BF6C-C843E005E3B3}"/>
    <cellStyle name="Comma 3 4 3 8" xfId="178" xr:uid="{00000000-0005-0000-0000-000089020000}"/>
    <cellStyle name="Comma 3 4 3 8 10" xfId="8058" xr:uid="{F1373D54-FB6C-46D2-89DA-D8C6C520199F}"/>
    <cellStyle name="Comma 3 4 3 8 10 2" xfId="49023" xr:uid="{715ECAAA-BF52-4E0D-93C2-81A9AF1A9ACF}"/>
    <cellStyle name="Comma 3 4 3 8 10 3" xfId="35633" xr:uid="{9FA5730B-1A00-4F7C-813E-700C95B0937C}"/>
    <cellStyle name="Comma 3 4 3 8 11" xfId="10684" xr:uid="{F2B3D825-357F-4435-9FA5-CB6BB426574B}"/>
    <cellStyle name="Comma 3 4 3 8 11 2" xfId="51649" xr:uid="{7E526B4E-51FC-4911-B8FA-F57EC1C8382F}"/>
    <cellStyle name="Comma 3 4 3 8 11 3" xfId="38259" xr:uid="{600EC785-E3B7-4ABA-92D5-839BCD9750FE}"/>
    <cellStyle name="Comma 3 4 3 8 12" xfId="13309" xr:uid="{CB2987B1-2510-48ED-B822-160194CF13DB}"/>
    <cellStyle name="Comma 3 4 3 8 12 2" xfId="54274" xr:uid="{1670F38B-C7BF-45EF-8487-F4DF6ED43867}"/>
    <cellStyle name="Comma 3 4 3 8 12 3" xfId="40884" xr:uid="{3EF6E972-87D1-468C-AB5F-C5E154C813B9}"/>
    <cellStyle name="Comma 3 4 3 8 13" xfId="43510" xr:uid="{9D44986F-1756-4B77-913C-3DACA1C1E4B7}"/>
    <cellStyle name="Comma 3 4 3 8 14" xfId="56900" xr:uid="{D9E6DBBB-4B37-41A1-A661-2801681A0E48}"/>
    <cellStyle name="Comma 3 4 3 8 15" xfId="59527" xr:uid="{14E7CB7B-2C4F-4EF9-99CC-3A71C2991B79}"/>
    <cellStyle name="Comma 3 4 3 8 16" xfId="30120" xr:uid="{E054ECA1-25F3-4627-A77E-8932537066CA}"/>
    <cellStyle name="Comma 3 4 3 8 17" xfId="19616" xr:uid="{194432C8-E039-4B60-B3A1-AB8E7091184E}"/>
    <cellStyle name="Comma 3 4 3 8 2" xfId="439" xr:uid="{00000000-0005-0000-0000-00008A020000}"/>
    <cellStyle name="Comma 3 4 3 8 2 10" xfId="30380" xr:uid="{9F62B033-7E06-4B72-85A1-50F0B34A8A4B}"/>
    <cellStyle name="Comma 3 4 3 8 2 11" xfId="19876" xr:uid="{95359096-7037-4E63-9E12-0C69AC0EC8FA}"/>
    <cellStyle name="Comma 3 4 3 8 2 2" xfId="1762" xr:uid="{31081B68-9821-4A76-97BB-B775D39D7931}"/>
    <cellStyle name="Comma 3 4 3 8 2 2 10" xfId="21198" xr:uid="{0EE81C85-8546-4DF3-8CC9-596CFB7F136A}"/>
    <cellStyle name="Comma 3 4 3 8 2 2 2" xfId="7014" xr:uid="{1BC4844D-6260-4953-A357-DFE766299514}"/>
    <cellStyle name="Comma 3 4 3 8 2 2 2 2" xfId="18572" xr:uid="{B74705F2-B396-4077-ACD4-80B1E49BD959}"/>
    <cellStyle name="Comma 3 4 3 8 2 2 2 2 2" xfId="47979" xr:uid="{41F2F7FD-90FB-4233-ADAD-31A9E224EB6D}"/>
    <cellStyle name="Comma 3 4 3 8 2 2 2 2 3" xfId="29076" xr:uid="{BE1BDDFA-BF62-4FCC-A947-DA7A0E89B4F6}"/>
    <cellStyle name="Comma 3 4 3 8 2 2 2 3" xfId="34589" xr:uid="{45E38001-738C-488A-AB9E-3CFE0E84B1D2}"/>
    <cellStyle name="Comma 3 4 3 8 2 2 2 4" xfId="23824" xr:uid="{6EEE1F69-0CC6-410D-9D92-CDE4E62ECF98}"/>
    <cellStyle name="Comma 3 4 3 8 2 2 3" xfId="4389" xr:uid="{4154F2AD-3D5F-45B0-B548-FE9423EF436C}"/>
    <cellStyle name="Comma 3 4 3 8 2 2 3 2" xfId="50605" xr:uid="{5F780FE1-2443-4C23-AE24-8D4E4561ADC3}"/>
    <cellStyle name="Comma 3 4 3 8 2 2 3 3" xfId="37215" xr:uid="{4D1E1A9B-42F4-4659-96DA-AE309A8BF2F9}"/>
    <cellStyle name="Comma 3 4 3 8 2 2 3 4" xfId="26450" xr:uid="{98CD4518-849A-43A4-97AA-1972FC7ED9B4}"/>
    <cellStyle name="Comma 3 4 3 8 2 2 4" xfId="9640" xr:uid="{222152EE-AD30-4E90-B61F-81280C12D7FF}"/>
    <cellStyle name="Comma 3 4 3 8 2 2 4 2" xfId="53231" xr:uid="{53B1EFB0-24FF-4317-B43B-EF8D3DDFAA6F}"/>
    <cellStyle name="Comma 3 4 3 8 2 2 4 3" xfId="39841" xr:uid="{BC595935-4309-4C92-A965-DA3F67AA4C22}"/>
    <cellStyle name="Comma 3 4 3 8 2 2 5" xfId="12266" xr:uid="{3476A56C-A498-4632-AACF-0DADA88C1E08}"/>
    <cellStyle name="Comma 3 4 3 8 2 2 5 2" xfId="55856" xr:uid="{1B79FA7B-CF34-48F7-93BC-386BEAF7066C}"/>
    <cellStyle name="Comma 3 4 3 8 2 2 5 3" xfId="42466" xr:uid="{C7A4CFC9-38DE-40D0-A29D-25FF5645022C}"/>
    <cellStyle name="Comma 3 4 3 8 2 2 6" xfId="15419" xr:uid="{E4521F63-E9C1-4EE6-BF49-126E4FF85C10}"/>
    <cellStyle name="Comma 3 4 3 8 2 2 6 2" xfId="45092" xr:uid="{06D28830-9DEB-4602-BA7C-5E99DADCED5C}"/>
    <cellStyle name="Comma 3 4 3 8 2 2 7" xfId="58482" xr:uid="{84CAE8CA-D028-47D4-9DE9-5B7F1C06C707}"/>
    <cellStyle name="Comma 3 4 3 8 2 2 8" xfId="61109" xr:uid="{FC9E288C-8A26-4EAA-BB4F-DE7869260E5C}"/>
    <cellStyle name="Comma 3 4 3 8 2 2 9" xfId="31702" xr:uid="{47E14E41-36A7-4516-A8AA-03A37D3A2B82}"/>
    <cellStyle name="Comma 3 4 3 8 2 3" xfId="5692" xr:uid="{89B842CB-892E-43EB-85FE-B7B7A8F55B63}"/>
    <cellStyle name="Comma 3 4 3 8 2 3 2" xfId="17250" xr:uid="{134033EA-440D-4665-BD2D-8EBEFBC10D29}"/>
    <cellStyle name="Comma 3 4 3 8 2 3 2 2" xfId="46657" xr:uid="{62A8B2CA-8317-4E72-ABE3-711361B9B22D}"/>
    <cellStyle name="Comma 3 4 3 8 2 3 2 3" xfId="27754" xr:uid="{65A3FB65-6B2B-4A81-88A4-626CB26FD623}"/>
    <cellStyle name="Comma 3 4 3 8 2 3 3" xfId="14097" xr:uid="{C7A5325D-A818-458D-9ABF-6F32650D8447}"/>
    <cellStyle name="Comma 3 4 3 8 2 3 3 2" xfId="33267" xr:uid="{E84DB546-48D4-45F3-BC52-8023CDC5EA27}"/>
    <cellStyle name="Comma 3 4 3 8 2 3 4" xfId="22502" xr:uid="{EB6ACDFF-0D78-490C-9582-947B66FDE2C2}"/>
    <cellStyle name="Comma 3 4 3 8 2 4" xfId="3067" xr:uid="{BA6A0A87-7BBB-4946-8769-AC2EB557AB9C}"/>
    <cellStyle name="Comma 3 4 3 8 2 4 2" xfId="16722" xr:uid="{EFEB62DC-3220-4C46-B9BD-A7720DEF3026}"/>
    <cellStyle name="Comma 3 4 3 8 2 4 2 2" xfId="49283" xr:uid="{A657547B-7D2F-4F73-84F9-79017BF8FF6E}"/>
    <cellStyle name="Comma 3 4 3 8 2 4 3" xfId="35893" xr:uid="{C23E771F-3F95-4BF3-A50B-3174C7C11BF5}"/>
    <cellStyle name="Comma 3 4 3 8 2 4 4" xfId="25128" xr:uid="{5B7FBF62-0CCC-4A6D-A0BE-40B6B7C75245}"/>
    <cellStyle name="Comma 3 4 3 8 2 5" xfId="8318" xr:uid="{E6EC6D92-0FB8-49AF-A175-FE0968546A6D}"/>
    <cellStyle name="Comma 3 4 3 8 2 5 2" xfId="51909" xr:uid="{BF1ABD54-2987-474E-A068-3A37997FBDF6}"/>
    <cellStyle name="Comma 3 4 3 8 2 5 3" xfId="38519" xr:uid="{E6CDE4B4-AEAE-4E01-A0DF-B597E6043254}"/>
    <cellStyle name="Comma 3 4 3 8 2 6" xfId="10944" xr:uid="{37D6BC56-AB01-47C0-8BD9-5C594448240D}"/>
    <cellStyle name="Comma 3 4 3 8 2 6 2" xfId="54534" xr:uid="{5DA901A8-74B7-4740-853C-0499012A017A}"/>
    <cellStyle name="Comma 3 4 3 8 2 6 3" xfId="41144" xr:uid="{68EAE7BB-1041-4DC8-A221-BA8E1E58D850}"/>
    <cellStyle name="Comma 3 4 3 8 2 7" xfId="13569" xr:uid="{F7A3478E-2002-4D85-8AC4-18F5DFFDE581}"/>
    <cellStyle name="Comma 3 4 3 8 2 7 2" xfId="43770" xr:uid="{F08AC3E4-B1E9-4E9A-BFA5-F56A6FE86560}"/>
    <cellStyle name="Comma 3 4 3 8 2 8" xfId="57160" xr:uid="{5456DAF6-23A1-4259-B6F6-1BD508100F86}"/>
    <cellStyle name="Comma 3 4 3 8 2 9" xfId="59787" xr:uid="{BCCF3AE1-53B3-4649-94CE-6E4885CEED99}"/>
    <cellStyle name="Comma 3 4 3 8 3" xfId="699" xr:uid="{00000000-0005-0000-0000-00008B020000}"/>
    <cellStyle name="Comma 3 4 3 8 3 10" xfId="30640" xr:uid="{1BDBE3FD-3920-4D9A-B473-E9E2EED2C22E}"/>
    <cellStyle name="Comma 3 4 3 8 3 11" xfId="20136" xr:uid="{8096E0CC-88D8-419D-A01F-E13F886B6A6B}"/>
    <cellStyle name="Comma 3 4 3 8 3 2" xfId="2022" xr:uid="{41411812-D6FD-487D-9098-1E0293F7D768}"/>
    <cellStyle name="Comma 3 4 3 8 3 2 10" xfId="21458" xr:uid="{416C4A42-24C6-424C-AE50-A9633B96D259}"/>
    <cellStyle name="Comma 3 4 3 8 3 2 2" xfId="7274" xr:uid="{7651769F-CA49-4A2B-9E7A-0484F367CFAE}"/>
    <cellStyle name="Comma 3 4 3 8 3 2 2 2" xfId="18832" xr:uid="{29679286-2EB0-45E0-9994-ED562943E025}"/>
    <cellStyle name="Comma 3 4 3 8 3 2 2 2 2" xfId="48239" xr:uid="{2F5AF962-B2CF-4C26-AC34-E35B5108E371}"/>
    <cellStyle name="Comma 3 4 3 8 3 2 2 2 3" xfId="29336" xr:uid="{39F83D9C-1BC0-43C0-A5A5-E1BEACAF024D}"/>
    <cellStyle name="Comma 3 4 3 8 3 2 2 3" xfId="34849" xr:uid="{6ED80B01-F84E-401B-9385-A30B2970B926}"/>
    <cellStyle name="Comma 3 4 3 8 3 2 2 4" xfId="24084" xr:uid="{88F83F31-133E-42B6-9B5D-AD367EA4623A}"/>
    <cellStyle name="Comma 3 4 3 8 3 2 3" xfId="4649" xr:uid="{74F13497-1B65-41BF-A6B3-3E43B43AE3D7}"/>
    <cellStyle name="Comma 3 4 3 8 3 2 3 2" xfId="50865" xr:uid="{C2CA4F8C-A3AD-4CBA-9FFF-51B8ECB371DA}"/>
    <cellStyle name="Comma 3 4 3 8 3 2 3 3" xfId="37475" xr:uid="{6079F060-4D30-4FF7-9CDA-4E1B0D9AA9FF}"/>
    <cellStyle name="Comma 3 4 3 8 3 2 3 4" xfId="26710" xr:uid="{53AAFDF9-4133-443E-9815-A2FC091A0D96}"/>
    <cellStyle name="Comma 3 4 3 8 3 2 4" xfId="9900" xr:uid="{532EA342-B05B-444E-96DB-AEE57C18B27B}"/>
    <cellStyle name="Comma 3 4 3 8 3 2 4 2" xfId="53491" xr:uid="{461BA117-F839-4E35-B3AE-CDDE25987F3A}"/>
    <cellStyle name="Comma 3 4 3 8 3 2 4 3" xfId="40101" xr:uid="{2F680E22-4F60-44DB-A1E6-FC8011D0414F}"/>
    <cellStyle name="Comma 3 4 3 8 3 2 5" xfId="12526" xr:uid="{E3F415C0-8D02-444E-90D1-DFB3156E181E}"/>
    <cellStyle name="Comma 3 4 3 8 3 2 5 2" xfId="56116" xr:uid="{EDF79B1B-A6EA-4A32-B698-37C767E68AAC}"/>
    <cellStyle name="Comma 3 4 3 8 3 2 5 3" xfId="42726" xr:uid="{9055F732-72DB-45D3-B63F-4CE6519A2B7E}"/>
    <cellStyle name="Comma 3 4 3 8 3 2 6" xfId="15679" xr:uid="{5475F1C3-E68F-4D34-A482-024FD306A730}"/>
    <cellStyle name="Comma 3 4 3 8 3 2 6 2" xfId="45352" xr:uid="{A9E7468F-0FB1-4AC3-8404-3497CAFFEBF7}"/>
    <cellStyle name="Comma 3 4 3 8 3 2 7" xfId="58742" xr:uid="{F1748664-CB1C-4D20-BB66-BDE29608ECBC}"/>
    <cellStyle name="Comma 3 4 3 8 3 2 8" xfId="61369" xr:uid="{B8952FB6-DC13-4C95-8DE3-63EA1A803A5C}"/>
    <cellStyle name="Comma 3 4 3 8 3 2 9" xfId="31962" xr:uid="{DC4C057D-8006-498A-B144-233852AE21AD}"/>
    <cellStyle name="Comma 3 4 3 8 3 3" xfId="5952" xr:uid="{926FEC09-10E4-4A6C-8BB0-B232112654A7}"/>
    <cellStyle name="Comma 3 4 3 8 3 3 2" xfId="17510" xr:uid="{6A89E9CB-27A8-4015-85AC-09867FCE9F1B}"/>
    <cellStyle name="Comma 3 4 3 8 3 3 2 2" xfId="46917" xr:uid="{48C186B7-2E8A-479E-924B-F81B3C926846}"/>
    <cellStyle name="Comma 3 4 3 8 3 3 2 3" xfId="28014" xr:uid="{2F25F030-E5BC-4241-972A-BB81AECA2D9D}"/>
    <cellStyle name="Comma 3 4 3 8 3 3 3" xfId="33527" xr:uid="{32C3806D-6D99-4C37-A4B2-11442F2A705D}"/>
    <cellStyle name="Comma 3 4 3 8 3 3 4" xfId="22762" xr:uid="{03A8148D-834B-40FC-9DD3-B9E25698D548}"/>
    <cellStyle name="Comma 3 4 3 8 3 4" xfId="3327" xr:uid="{10BF4ABD-CF33-4809-8AB3-4EE6B4C9FAC8}"/>
    <cellStyle name="Comma 3 4 3 8 3 4 2" xfId="49543" xr:uid="{39601761-E4B3-4BF6-BBF2-296511013041}"/>
    <cellStyle name="Comma 3 4 3 8 3 4 3" xfId="36153" xr:uid="{69063A4B-F35F-4700-8A92-8F13B5563C1D}"/>
    <cellStyle name="Comma 3 4 3 8 3 4 4" xfId="25388" xr:uid="{CCB8AAE0-B88F-4192-A93C-D2B09A07B171}"/>
    <cellStyle name="Comma 3 4 3 8 3 5" xfId="8578" xr:uid="{B590E606-41AF-4192-9F46-CA92947839C6}"/>
    <cellStyle name="Comma 3 4 3 8 3 5 2" xfId="52169" xr:uid="{58055ADA-DDFF-474D-9CB6-0908EB621F6E}"/>
    <cellStyle name="Comma 3 4 3 8 3 5 3" xfId="38779" xr:uid="{770E6BA2-E878-4062-A707-A30CD46F7DD0}"/>
    <cellStyle name="Comma 3 4 3 8 3 6" xfId="11204" xr:uid="{04274746-DC00-4CEA-B67C-1D566248AAD9}"/>
    <cellStyle name="Comma 3 4 3 8 3 6 2" xfId="54794" xr:uid="{231AC195-F256-43A7-BBC1-45C323DF6C2B}"/>
    <cellStyle name="Comma 3 4 3 8 3 6 3" xfId="41404" xr:uid="{D96BBB80-F2DE-47F7-8136-60EAABB4E429}"/>
    <cellStyle name="Comma 3 4 3 8 3 7" xfId="14357" xr:uid="{EDA5F974-1758-4465-9312-9BF05F90C740}"/>
    <cellStyle name="Comma 3 4 3 8 3 7 2" xfId="44030" xr:uid="{C63970D2-6AB8-48BA-8BEA-3FCB0EF2F9CF}"/>
    <cellStyle name="Comma 3 4 3 8 3 8" xfId="57420" xr:uid="{380824A3-0906-4609-A0A8-2219A5A76CDB}"/>
    <cellStyle name="Comma 3 4 3 8 3 9" xfId="60047" xr:uid="{B058AFB2-CB93-4812-804E-57084D2243E2}"/>
    <cellStyle name="Comma 3 4 3 8 4" xfId="959" xr:uid="{00000000-0005-0000-0000-00008C020000}"/>
    <cellStyle name="Comma 3 4 3 8 4 10" xfId="30900" xr:uid="{6DE8C30C-BC01-424E-80E4-77A93F7B0C23}"/>
    <cellStyle name="Comma 3 4 3 8 4 11" xfId="20396" xr:uid="{385F84A7-88C6-47CE-942A-EDF7AB8AB5CB}"/>
    <cellStyle name="Comma 3 4 3 8 4 2" xfId="2282" xr:uid="{60DA0C07-35C0-456C-9C34-0ACF15A94396}"/>
    <cellStyle name="Comma 3 4 3 8 4 2 10" xfId="21718" xr:uid="{FB690F84-5406-4F7B-A997-B61996E805D1}"/>
    <cellStyle name="Comma 3 4 3 8 4 2 2" xfId="7534" xr:uid="{5457591D-AA21-4224-908F-41ED71D1F9D8}"/>
    <cellStyle name="Comma 3 4 3 8 4 2 2 2" xfId="19092" xr:uid="{701BD556-D2EF-4AAB-B542-7E0C29E07767}"/>
    <cellStyle name="Comma 3 4 3 8 4 2 2 2 2" xfId="48499" xr:uid="{9B4D0E75-7A55-419D-861C-E9EDEA133859}"/>
    <cellStyle name="Comma 3 4 3 8 4 2 2 2 3" xfId="29596" xr:uid="{94B4527F-FED9-40FA-B6A5-F413CBC934C7}"/>
    <cellStyle name="Comma 3 4 3 8 4 2 2 3" xfId="35109" xr:uid="{8AB9F756-9554-4DFA-820B-2CE5C26F630E}"/>
    <cellStyle name="Comma 3 4 3 8 4 2 2 4" xfId="24344" xr:uid="{2B5558A5-6061-4934-B078-DFFD1320CAF5}"/>
    <cellStyle name="Comma 3 4 3 8 4 2 3" xfId="4909" xr:uid="{FBE8CEEB-AEDC-4895-993D-8C9EB8100109}"/>
    <cellStyle name="Comma 3 4 3 8 4 2 3 2" xfId="51125" xr:uid="{BBEF5593-17E6-4517-AC68-BDC1743EAFAA}"/>
    <cellStyle name="Comma 3 4 3 8 4 2 3 3" xfId="37735" xr:uid="{D60142CA-8F2F-4A99-878B-AF5D1526EDB2}"/>
    <cellStyle name="Comma 3 4 3 8 4 2 3 4" xfId="26970" xr:uid="{89AED3D2-49E5-472D-BDC7-C7270D096BDB}"/>
    <cellStyle name="Comma 3 4 3 8 4 2 4" xfId="10160" xr:uid="{A674A7BE-15C2-4C6E-8103-A655C1080813}"/>
    <cellStyle name="Comma 3 4 3 8 4 2 4 2" xfId="53751" xr:uid="{33A88933-5918-4A67-BA1E-6B3F2B50F2E4}"/>
    <cellStyle name="Comma 3 4 3 8 4 2 4 3" xfId="40361" xr:uid="{E3318B99-4AE5-4DBA-AD70-16DE3EEAF4C4}"/>
    <cellStyle name="Comma 3 4 3 8 4 2 5" xfId="12786" xr:uid="{9CF7781A-9341-4914-8D23-BF54607F7DFC}"/>
    <cellStyle name="Comma 3 4 3 8 4 2 5 2" xfId="56376" xr:uid="{CA394F7B-809B-4414-A116-B888693425E3}"/>
    <cellStyle name="Comma 3 4 3 8 4 2 5 3" xfId="42986" xr:uid="{E54063E9-C9F4-447A-9461-8EA1A69DCCED}"/>
    <cellStyle name="Comma 3 4 3 8 4 2 6" xfId="15939" xr:uid="{CE4534A9-6145-4D19-9E3C-D9EC3B4ADFC9}"/>
    <cellStyle name="Comma 3 4 3 8 4 2 6 2" xfId="45612" xr:uid="{82B7922B-4E26-4807-B8C8-7D3423FDF5BD}"/>
    <cellStyle name="Comma 3 4 3 8 4 2 7" xfId="59002" xr:uid="{09E098E5-B184-4D54-9787-C27EAC809956}"/>
    <cellStyle name="Comma 3 4 3 8 4 2 8" xfId="61629" xr:uid="{2FBC2B51-DC28-495F-97BE-D9BCE1A3F2D9}"/>
    <cellStyle name="Comma 3 4 3 8 4 2 9" xfId="32222" xr:uid="{AFC2C359-B06F-4AFE-9076-5B227A15BAF4}"/>
    <cellStyle name="Comma 3 4 3 8 4 3" xfId="6212" xr:uid="{B2F9B49C-F62C-4601-9B90-262FF069CC58}"/>
    <cellStyle name="Comma 3 4 3 8 4 3 2" xfId="17770" xr:uid="{65D1D88A-7E27-48C4-B3D2-937B9E941363}"/>
    <cellStyle name="Comma 3 4 3 8 4 3 2 2" xfId="47177" xr:uid="{EE0CC19D-C919-4AC4-90ED-A4EE580CA54D}"/>
    <cellStyle name="Comma 3 4 3 8 4 3 2 3" xfId="28274" xr:uid="{E557F03F-2BCA-4582-93C4-99456784FDEC}"/>
    <cellStyle name="Comma 3 4 3 8 4 3 3" xfId="33787" xr:uid="{3710F8D4-C239-4BBE-A594-D892A3B9DD25}"/>
    <cellStyle name="Comma 3 4 3 8 4 3 4" xfId="23022" xr:uid="{BF719065-C68E-4F5C-ACC6-AF99E4882C41}"/>
    <cellStyle name="Comma 3 4 3 8 4 4" xfId="3587" xr:uid="{A52C4BF7-F681-4D38-9DBA-D1AEAF56FBF6}"/>
    <cellStyle name="Comma 3 4 3 8 4 4 2" xfId="49803" xr:uid="{9927AC58-4E2C-4E02-9B98-03D976833B57}"/>
    <cellStyle name="Comma 3 4 3 8 4 4 3" xfId="36413" xr:uid="{7F061EB6-D573-4F66-9F6E-C1C737DAC328}"/>
    <cellStyle name="Comma 3 4 3 8 4 4 4" xfId="25648" xr:uid="{E8ED5DB2-C8BF-4065-B504-70BBC3D61D35}"/>
    <cellStyle name="Comma 3 4 3 8 4 5" xfId="8838" xr:uid="{E6EE83F5-088E-440E-BBA2-9974877A0540}"/>
    <cellStyle name="Comma 3 4 3 8 4 5 2" xfId="52429" xr:uid="{75F3201A-D8E9-4400-9B77-4F71754E4083}"/>
    <cellStyle name="Comma 3 4 3 8 4 5 3" xfId="39039" xr:uid="{D7AB51D1-6008-4102-BC00-E48C7561DE4A}"/>
    <cellStyle name="Comma 3 4 3 8 4 6" xfId="11464" xr:uid="{DCBEB3AD-EB59-49BD-8E62-3229E0CCB751}"/>
    <cellStyle name="Comma 3 4 3 8 4 6 2" xfId="55054" xr:uid="{168E9C72-5F85-43A3-9C63-1CCA9E3C79F9}"/>
    <cellStyle name="Comma 3 4 3 8 4 6 3" xfId="41664" xr:uid="{421CA654-6EA7-4621-A709-5B67D979566B}"/>
    <cellStyle name="Comma 3 4 3 8 4 7" xfId="14617" xr:uid="{FD110F7A-3B9D-4CBA-AD90-59360D6AD63A}"/>
    <cellStyle name="Comma 3 4 3 8 4 7 2" xfId="44290" xr:uid="{1612E485-728F-4111-88F0-1A3B85160525}"/>
    <cellStyle name="Comma 3 4 3 8 4 8" xfId="57680" xr:uid="{7A6C3582-5452-4A0A-917D-2DBFAF84C091}"/>
    <cellStyle name="Comma 3 4 3 8 4 9" xfId="60307" xr:uid="{AEFD4E92-44AF-4B39-8E84-18BAA99D425C}"/>
    <cellStyle name="Comma 3 4 3 8 5" xfId="1239" xr:uid="{21E9A036-9DFC-4E80-964B-2DD01EA7FF68}"/>
    <cellStyle name="Comma 3 4 3 8 5 10" xfId="20676" xr:uid="{4E24BB03-5FB0-4ED9-9054-03472FC9580E}"/>
    <cellStyle name="Comma 3 4 3 8 5 2" xfId="6492" xr:uid="{CF5F4EBA-6A30-403F-81F6-5BF43F86C764}"/>
    <cellStyle name="Comma 3 4 3 8 5 2 2" xfId="18050" xr:uid="{98EF061E-92C7-439E-9283-4A294C03F47D}"/>
    <cellStyle name="Comma 3 4 3 8 5 2 2 2" xfId="47457" xr:uid="{6CE2D287-0AA4-470D-A780-189B59B16F49}"/>
    <cellStyle name="Comma 3 4 3 8 5 2 2 3" xfId="28554" xr:uid="{1B496321-0A2F-469B-AE44-ED9FC87FBB14}"/>
    <cellStyle name="Comma 3 4 3 8 5 2 3" xfId="34067" xr:uid="{F83F4ADD-E040-483A-87D9-5C2EF61A4614}"/>
    <cellStyle name="Comma 3 4 3 8 5 2 4" xfId="23302" xr:uid="{E6C3273D-39C0-4368-A34F-09FB20C83377}"/>
    <cellStyle name="Comma 3 4 3 8 5 3" xfId="3867" xr:uid="{95A8E737-C580-460B-8E38-78FD3094E286}"/>
    <cellStyle name="Comma 3 4 3 8 5 3 2" xfId="50083" xr:uid="{8393FF1F-8FBF-47CE-B12A-60A384A43A27}"/>
    <cellStyle name="Comma 3 4 3 8 5 3 3" xfId="36693" xr:uid="{31B7F6DF-7092-49FA-897C-FEDA6F1FB787}"/>
    <cellStyle name="Comma 3 4 3 8 5 3 4" xfId="25928" xr:uid="{9DE4D586-C3FD-47F8-B7DE-0AEBA1BB3A7D}"/>
    <cellStyle name="Comma 3 4 3 8 5 4" xfId="9118" xr:uid="{C0D9DBC7-CEFD-4F57-BD3B-30B0D44B31BD}"/>
    <cellStyle name="Comma 3 4 3 8 5 4 2" xfId="52709" xr:uid="{2857E1CE-FBFB-4304-9861-D95F01CB4854}"/>
    <cellStyle name="Comma 3 4 3 8 5 4 3" xfId="39319" xr:uid="{474F3DC7-E2DF-4DD0-B0E0-DA054F05B122}"/>
    <cellStyle name="Comma 3 4 3 8 5 5" xfId="11744" xr:uid="{B2D06917-C20F-4311-B6B9-957F9D8CAC98}"/>
    <cellStyle name="Comma 3 4 3 8 5 5 2" xfId="55334" xr:uid="{5BEDF027-733F-4796-B072-F58BBC10BAEB}"/>
    <cellStyle name="Comma 3 4 3 8 5 5 3" xfId="41944" xr:uid="{3AF4D5CB-0B80-4003-9A5C-B8A7D986F7F5}"/>
    <cellStyle name="Comma 3 4 3 8 5 6" xfId="14897" xr:uid="{31C4AEAA-8991-4D43-A09A-81D7F017687B}"/>
    <cellStyle name="Comma 3 4 3 8 5 6 2" xfId="44570" xr:uid="{8E2D498C-4DAD-4D79-8B25-D87160E02944}"/>
    <cellStyle name="Comma 3 4 3 8 5 7" xfId="57960" xr:uid="{988FD54B-6548-42AB-8171-54CBB9AE1D2B}"/>
    <cellStyle name="Comma 3 4 3 8 5 8" xfId="60587" xr:uid="{D2DCC2B7-0B5E-46E6-BF2F-C2E3931A12AE}"/>
    <cellStyle name="Comma 3 4 3 8 5 9" xfId="31180" xr:uid="{7AD81038-02E1-4E26-A858-415062EECC22}"/>
    <cellStyle name="Comma 3 4 3 8 6" xfId="1502" xr:uid="{133C1A46-E7E2-451E-AFF9-2B8F05F0F88E}"/>
    <cellStyle name="Comma 3 4 3 8 6 10" xfId="20938" xr:uid="{FCDA67AD-34CC-4C1A-9666-A7FB72120A66}"/>
    <cellStyle name="Comma 3 4 3 8 6 2" xfId="6754" xr:uid="{428F1555-627C-4C47-B175-B48896FE9875}"/>
    <cellStyle name="Comma 3 4 3 8 6 2 2" xfId="18312" xr:uid="{A8A9F735-40E2-4D18-8476-6E2B3DADEC45}"/>
    <cellStyle name="Comma 3 4 3 8 6 2 2 2" xfId="47719" xr:uid="{2AD14063-E42C-4D8F-BA16-412DC6945CC3}"/>
    <cellStyle name="Comma 3 4 3 8 6 2 2 3" xfId="28816" xr:uid="{D6B24D92-F003-4184-90D0-BACDFEDCF7B6}"/>
    <cellStyle name="Comma 3 4 3 8 6 2 3" xfId="34329" xr:uid="{4D35BFA7-81BB-4650-ADEE-98E6568DE801}"/>
    <cellStyle name="Comma 3 4 3 8 6 2 4" xfId="23564" xr:uid="{93BB5E39-D13B-4B86-9417-3C0B5342F3A6}"/>
    <cellStyle name="Comma 3 4 3 8 6 3" xfId="4129" xr:uid="{D6B9AC17-B92A-4750-9AD1-3692DD18855C}"/>
    <cellStyle name="Comma 3 4 3 8 6 3 2" xfId="50345" xr:uid="{F0D4B044-31CD-4F4A-AB5B-1178BC4ED67B}"/>
    <cellStyle name="Comma 3 4 3 8 6 3 3" xfId="36955" xr:uid="{C27DD6A3-5F95-4B0B-9ABD-0A7136E78E86}"/>
    <cellStyle name="Comma 3 4 3 8 6 3 4" xfId="26190" xr:uid="{6B8C6D09-C904-4C8C-949B-9F3C6833DD8D}"/>
    <cellStyle name="Comma 3 4 3 8 6 4" xfId="9380" xr:uid="{6CACC824-9CBF-43CE-80F6-FC7E38C70536}"/>
    <cellStyle name="Comma 3 4 3 8 6 4 2" xfId="52971" xr:uid="{D8C4514F-D0FA-4131-984D-8DC8C21A2C7C}"/>
    <cellStyle name="Comma 3 4 3 8 6 4 3" xfId="39581" xr:uid="{CE5A553A-0B64-45DA-AFE0-1002A32D6BFF}"/>
    <cellStyle name="Comma 3 4 3 8 6 5" xfId="12006" xr:uid="{E3D93D2E-A219-4C6D-A1CD-05C8FFAC575A}"/>
    <cellStyle name="Comma 3 4 3 8 6 5 2" xfId="55596" xr:uid="{A0D8CBE6-130D-405C-9B3B-4BFA01307A14}"/>
    <cellStyle name="Comma 3 4 3 8 6 5 3" xfId="42206" xr:uid="{51C17560-27F3-4C15-85A8-7A39C53A1EE6}"/>
    <cellStyle name="Comma 3 4 3 8 6 6" xfId="15159" xr:uid="{ACE56EC5-0FFD-4A9E-AF2F-C2930480C49D}"/>
    <cellStyle name="Comma 3 4 3 8 6 6 2" xfId="44832" xr:uid="{A74396B9-EBC7-4489-9845-C16B4480F56A}"/>
    <cellStyle name="Comma 3 4 3 8 6 7" xfId="58222" xr:uid="{42F02498-0229-44E4-BD92-EC2AF4155BAE}"/>
    <cellStyle name="Comma 3 4 3 8 6 8" xfId="60849" xr:uid="{8A77B74D-56E9-4F9B-8835-5089C6D75D2B}"/>
    <cellStyle name="Comma 3 4 3 8 6 9" xfId="31442" xr:uid="{579AEA4B-435C-464D-B7D7-56195457DFD6}"/>
    <cellStyle name="Comma 3 4 3 8 7" xfId="2545" xr:uid="{ACA040E3-34C4-4F3E-84CC-2DE16DD892F5}"/>
    <cellStyle name="Comma 3 4 3 8 7 10" xfId="21980" xr:uid="{BC45D9DD-F18E-4F28-8C39-6DA28E417AFB}"/>
    <cellStyle name="Comma 3 4 3 8 7 2" xfId="7796" xr:uid="{2F56BE35-7FE9-405A-9BF0-DCDCC690398C}"/>
    <cellStyle name="Comma 3 4 3 8 7 2 2" xfId="19354" xr:uid="{6974477E-9903-4E6C-B297-5A4E3E53410E}"/>
    <cellStyle name="Comma 3 4 3 8 7 2 2 2" xfId="48761" xr:uid="{9BF3176C-BF3A-4EF8-AE4D-3A9C7629F616}"/>
    <cellStyle name="Comma 3 4 3 8 7 2 2 3" xfId="29858" xr:uid="{5AE80656-B7A6-4F4E-9021-3874772FE35A}"/>
    <cellStyle name="Comma 3 4 3 8 7 2 3" xfId="35371" xr:uid="{AC27C883-1E43-42F0-843D-2B182904151F}"/>
    <cellStyle name="Comma 3 4 3 8 7 2 4" xfId="24606" xr:uid="{5624CAD8-0FEE-4052-94D7-C9886EFE42BB}"/>
    <cellStyle name="Comma 3 4 3 8 7 3" xfId="5171" xr:uid="{899397A6-1D39-4638-826F-93176562B0E4}"/>
    <cellStyle name="Comma 3 4 3 8 7 3 2" xfId="51387" xr:uid="{82A07120-15AE-47B4-806E-651018EA78D8}"/>
    <cellStyle name="Comma 3 4 3 8 7 3 3" xfId="37997" xr:uid="{25164F0E-1314-4747-B31E-2894FC96EA43}"/>
    <cellStyle name="Comma 3 4 3 8 7 3 4" xfId="27232" xr:uid="{625AE681-9355-4CE0-BA47-20661DA203BD}"/>
    <cellStyle name="Comma 3 4 3 8 7 4" xfId="10422" xr:uid="{6310ECDD-B21C-49DF-8102-52A16424E791}"/>
    <cellStyle name="Comma 3 4 3 8 7 4 2" xfId="54013" xr:uid="{C08DFA4D-6BF5-4A5C-8605-E36E17D3BD03}"/>
    <cellStyle name="Comma 3 4 3 8 7 4 3" xfId="40623" xr:uid="{EE83A648-C92B-4D68-8479-9B2D0622DAC1}"/>
    <cellStyle name="Comma 3 4 3 8 7 5" xfId="13048" xr:uid="{FE59EB50-05E5-4ECD-9050-15D76C66F06B}"/>
    <cellStyle name="Comma 3 4 3 8 7 5 2" xfId="56638" xr:uid="{23F97E76-7DD4-4DFA-B637-923364E27E39}"/>
    <cellStyle name="Comma 3 4 3 8 7 5 3" xfId="43248" xr:uid="{487DCA58-5065-4A3F-82DD-9FFC84877885}"/>
    <cellStyle name="Comma 3 4 3 8 7 6" xfId="16201" xr:uid="{E337CF38-8EB6-4014-B718-00E86D2A6943}"/>
    <cellStyle name="Comma 3 4 3 8 7 6 2" xfId="45874" xr:uid="{2D655917-4FC2-4908-B62D-F50CB2B90C2D}"/>
    <cellStyle name="Comma 3 4 3 8 7 7" xfId="59264" xr:uid="{F6C44C2F-DE80-49D1-B845-5F2C900604F2}"/>
    <cellStyle name="Comma 3 4 3 8 7 8" xfId="61891" xr:uid="{536F6FAA-3E6A-41AC-8826-92DAD988665F}"/>
    <cellStyle name="Comma 3 4 3 8 7 9" xfId="32484" xr:uid="{5D3B7040-1A69-41DC-A5C3-B7AA73F3FF15}"/>
    <cellStyle name="Comma 3 4 3 8 8" xfId="5432" xr:uid="{4A05BC41-74CA-4445-9849-6131C39A122C}"/>
    <cellStyle name="Comma 3 4 3 8 8 2" xfId="16990" xr:uid="{306D5F6D-F977-4C8D-98A2-7084C8A93DB9}"/>
    <cellStyle name="Comma 3 4 3 8 8 2 2" xfId="46136" xr:uid="{636C1A68-6B91-4F16-9DD6-81093461D64B}"/>
    <cellStyle name="Comma 3 4 3 8 8 2 3" xfId="27494" xr:uid="{4EE81091-6919-4609-AE50-A9E19414C7DB}"/>
    <cellStyle name="Comma 3 4 3 8 8 3" xfId="13837" xr:uid="{61B59C5D-99EB-43A5-AEF4-473E751D8499}"/>
    <cellStyle name="Comma 3 4 3 8 8 3 2" xfId="32746" xr:uid="{B6678A62-4D21-409D-9E93-9C6E88A81174}"/>
    <cellStyle name="Comma 3 4 3 8 8 4" xfId="22242" xr:uid="{9D7CEB6D-FD74-4EE2-A4DE-9A6E6C8CCBB7}"/>
    <cellStyle name="Comma 3 4 3 8 9" xfId="2807" xr:uid="{381ACB57-EB8B-4021-9FF3-815E2C4D4CFA}"/>
    <cellStyle name="Comma 3 4 3 8 9 2" xfId="16462" xr:uid="{75896352-70CB-4208-AE97-BDE3A429E23A}"/>
    <cellStyle name="Comma 3 4 3 8 9 2 2" xfId="46397" xr:uid="{C75E44C9-59CA-48FA-B6F2-289C2D57C5FE}"/>
    <cellStyle name="Comma 3 4 3 8 9 3" xfId="33007" xr:uid="{E25D9F13-4558-4199-9669-33D2FE62D759}"/>
    <cellStyle name="Comma 3 4 3 8 9 4" xfId="24868" xr:uid="{55747AD2-425D-4293-AFE5-D6981289D041}"/>
    <cellStyle name="Comma 3 4 3 9" xfId="284" xr:uid="{00000000-0005-0000-0000-00008D020000}"/>
    <cellStyle name="Comma 3 4 3 9 10" xfId="8164" xr:uid="{47D48C48-ED32-43C9-82EC-65235A8EB34D}"/>
    <cellStyle name="Comma 3 4 3 9 10 2" xfId="49129" xr:uid="{6E20808D-92C3-48E5-859F-AC3B5035DF21}"/>
    <cellStyle name="Comma 3 4 3 9 10 3" xfId="35739" xr:uid="{B47CA528-2B0B-4457-BBC9-38B0400723F5}"/>
    <cellStyle name="Comma 3 4 3 9 11" xfId="10790" xr:uid="{A8783E6E-808B-4CD5-B9B0-49EDA3AC1D29}"/>
    <cellStyle name="Comma 3 4 3 9 11 2" xfId="51755" xr:uid="{BCFBD998-7ACD-444F-BCD9-0BF006000706}"/>
    <cellStyle name="Comma 3 4 3 9 11 3" xfId="38365" xr:uid="{6B2C755A-BF99-4483-B531-F501DB03FA2E}"/>
    <cellStyle name="Comma 3 4 3 9 12" xfId="13415" xr:uid="{25CFD36A-4035-4A60-A304-BD6D41873EFA}"/>
    <cellStyle name="Comma 3 4 3 9 12 2" xfId="54380" xr:uid="{92202339-5F7B-4987-96A1-8E526FDA8B21}"/>
    <cellStyle name="Comma 3 4 3 9 12 3" xfId="40990" xr:uid="{2E8373A9-753A-4E9D-855C-7652AD1A5C1A}"/>
    <cellStyle name="Comma 3 4 3 9 13" xfId="43616" xr:uid="{AF7155AB-6108-4074-9F64-8961F4E34126}"/>
    <cellStyle name="Comma 3 4 3 9 14" xfId="57006" xr:uid="{CBA871A3-934D-41C3-9ED5-12877FF46636}"/>
    <cellStyle name="Comma 3 4 3 9 15" xfId="59633" xr:uid="{58B98F1B-D708-400C-9DA1-0C5690BABE0D}"/>
    <cellStyle name="Comma 3 4 3 9 16" xfId="30226" xr:uid="{81408FDA-6DAA-4E57-8104-6FF813DC9E5E}"/>
    <cellStyle name="Comma 3 4 3 9 17" xfId="19722" xr:uid="{A2B7066D-FF7A-4FD7-8462-858C531B8C32}"/>
    <cellStyle name="Comma 3 4 3 9 2" xfId="545" xr:uid="{00000000-0005-0000-0000-00008E020000}"/>
    <cellStyle name="Comma 3 4 3 9 2 10" xfId="30486" xr:uid="{07B78FF3-6C8D-4989-B435-163BF2F44437}"/>
    <cellStyle name="Comma 3 4 3 9 2 11" xfId="19982" xr:uid="{C0154DEE-CC3C-4D8E-A909-89D8D92AC362}"/>
    <cellStyle name="Comma 3 4 3 9 2 2" xfId="1868" xr:uid="{96725F38-A44C-46B9-ADFD-591B6ED707F9}"/>
    <cellStyle name="Comma 3 4 3 9 2 2 10" xfId="21304" xr:uid="{C6D8CFD2-E317-4E4C-8F0E-D86182C31B3F}"/>
    <cellStyle name="Comma 3 4 3 9 2 2 2" xfId="7120" xr:uid="{644EB15A-DA10-40E8-8B84-4BA6551B5DF1}"/>
    <cellStyle name="Comma 3 4 3 9 2 2 2 2" xfId="18678" xr:uid="{04145FCC-8894-4666-8025-58B76F36C027}"/>
    <cellStyle name="Comma 3 4 3 9 2 2 2 2 2" xfId="48085" xr:uid="{4B42BD94-CCAA-419E-99B3-40A94EF9741F}"/>
    <cellStyle name="Comma 3 4 3 9 2 2 2 2 3" xfId="29182" xr:uid="{1D9040CB-9AFE-4DF1-97CC-F79A134D8410}"/>
    <cellStyle name="Comma 3 4 3 9 2 2 2 3" xfId="34695" xr:uid="{9C58823E-56CA-4441-AEA2-E69BB8711761}"/>
    <cellStyle name="Comma 3 4 3 9 2 2 2 4" xfId="23930" xr:uid="{26FC0429-37C8-43FB-BB8E-6BD56C20E22B}"/>
    <cellStyle name="Comma 3 4 3 9 2 2 3" xfId="4495" xr:uid="{B9D2F7B5-FB56-4386-AACD-4CF560836946}"/>
    <cellStyle name="Comma 3 4 3 9 2 2 3 2" xfId="50711" xr:uid="{42FA8A72-EE6A-4FE5-A701-3DC8A48D61AE}"/>
    <cellStyle name="Comma 3 4 3 9 2 2 3 3" xfId="37321" xr:uid="{6A503CAD-C970-4838-9899-BDAB7565CEA1}"/>
    <cellStyle name="Comma 3 4 3 9 2 2 3 4" xfId="26556" xr:uid="{247E2DF5-34C4-4C36-A64E-CC84E9CE7E99}"/>
    <cellStyle name="Comma 3 4 3 9 2 2 4" xfId="9746" xr:uid="{342199B9-A572-4321-993A-1271DEDEC688}"/>
    <cellStyle name="Comma 3 4 3 9 2 2 4 2" xfId="53337" xr:uid="{73D30873-1154-4041-982E-B848CA21A967}"/>
    <cellStyle name="Comma 3 4 3 9 2 2 4 3" xfId="39947" xr:uid="{4445AF39-CF24-477A-ACC7-A3CBB161132A}"/>
    <cellStyle name="Comma 3 4 3 9 2 2 5" xfId="12372" xr:uid="{27444EA8-4D12-46FE-ADFF-E67C1E5B285B}"/>
    <cellStyle name="Comma 3 4 3 9 2 2 5 2" xfId="55962" xr:uid="{2A1C28FA-41AE-4516-9343-B16EBA77F955}"/>
    <cellStyle name="Comma 3 4 3 9 2 2 5 3" xfId="42572" xr:uid="{412B57F7-22F4-4E1E-87C9-8CCC41E2F17B}"/>
    <cellStyle name="Comma 3 4 3 9 2 2 6" xfId="15525" xr:uid="{B64C42E5-7D89-4F89-997B-32B0B0DEE8A8}"/>
    <cellStyle name="Comma 3 4 3 9 2 2 6 2" xfId="45198" xr:uid="{1A47F4B6-F1DF-415F-B8E1-79590876060B}"/>
    <cellStyle name="Comma 3 4 3 9 2 2 7" xfId="58588" xr:uid="{419C366E-C8C4-47D5-85D2-1760AC28E3D6}"/>
    <cellStyle name="Comma 3 4 3 9 2 2 8" xfId="61215" xr:uid="{AD66DE42-B84B-4A0A-975A-6D8CFA0E1032}"/>
    <cellStyle name="Comma 3 4 3 9 2 2 9" xfId="31808" xr:uid="{126B926F-DB3C-4189-8EAC-A777653CD287}"/>
    <cellStyle name="Comma 3 4 3 9 2 3" xfId="5798" xr:uid="{976E8D97-EE91-4ECA-AB1F-62042A095C40}"/>
    <cellStyle name="Comma 3 4 3 9 2 3 2" xfId="17356" xr:uid="{B665D979-22C6-411D-8EF3-807C733C43F6}"/>
    <cellStyle name="Comma 3 4 3 9 2 3 2 2" xfId="46763" xr:uid="{DC8DED63-8CA1-4102-8771-D789A11D3850}"/>
    <cellStyle name="Comma 3 4 3 9 2 3 2 3" xfId="27860" xr:uid="{3F8D7E9D-F25E-49F2-BC6E-88044759D806}"/>
    <cellStyle name="Comma 3 4 3 9 2 3 3" xfId="14203" xr:uid="{E0FEDA34-4424-45F9-B9AC-2897FEDC08FA}"/>
    <cellStyle name="Comma 3 4 3 9 2 3 3 2" xfId="33373" xr:uid="{45543C27-B26B-4B62-8E83-70EE64FA215F}"/>
    <cellStyle name="Comma 3 4 3 9 2 3 4" xfId="22608" xr:uid="{FCEDECD0-B058-4D38-82B3-9ACC4E1E4EF8}"/>
    <cellStyle name="Comma 3 4 3 9 2 4" xfId="3173" xr:uid="{4B0F4473-D90C-4F65-B768-027D1AF2357B}"/>
    <cellStyle name="Comma 3 4 3 9 2 4 2" xfId="16828" xr:uid="{8EEA1CB9-7303-4D6B-8FA8-E61F3E426B2F}"/>
    <cellStyle name="Comma 3 4 3 9 2 4 2 2" xfId="49389" xr:uid="{75D3644A-98C1-4D43-B1B6-DAD129CCF9E3}"/>
    <cellStyle name="Comma 3 4 3 9 2 4 3" xfId="35999" xr:uid="{FFD46EB0-C9F3-485E-A36E-9BC6D5DE8FF6}"/>
    <cellStyle name="Comma 3 4 3 9 2 4 4" xfId="25234" xr:uid="{DB7C3D8A-510B-40F3-BB69-A31D89770BB1}"/>
    <cellStyle name="Comma 3 4 3 9 2 5" xfId="8424" xr:uid="{7F9A68B8-6AB3-48F5-8023-3E73FC21A088}"/>
    <cellStyle name="Comma 3 4 3 9 2 5 2" xfId="52015" xr:uid="{3C56BCC9-5937-4A10-A63D-A2F7254C725E}"/>
    <cellStyle name="Comma 3 4 3 9 2 5 3" xfId="38625" xr:uid="{135C3101-86D3-4337-850B-5A225BEF4FB2}"/>
    <cellStyle name="Comma 3 4 3 9 2 6" xfId="11050" xr:uid="{DE9FB286-01C9-4529-B9D2-7CFACDB952C7}"/>
    <cellStyle name="Comma 3 4 3 9 2 6 2" xfId="54640" xr:uid="{B08B58DC-7B12-4FDB-88B8-6C786C1D882D}"/>
    <cellStyle name="Comma 3 4 3 9 2 6 3" xfId="41250" xr:uid="{4F1EB21B-34A2-4D19-8A02-A8D074A525DB}"/>
    <cellStyle name="Comma 3 4 3 9 2 7" xfId="13675" xr:uid="{926B99E5-EBFA-4445-9D4D-A44D92E8636D}"/>
    <cellStyle name="Comma 3 4 3 9 2 7 2" xfId="43876" xr:uid="{2AB7F9D0-F24B-4ED3-B3A3-0ADF4F3C6595}"/>
    <cellStyle name="Comma 3 4 3 9 2 8" xfId="57266" xr:uid="{E1D4B163-2CE1-4F49-88D0-433629EE5BE7}"/>
    <cellStyle name="Comma 3 4 3 9 2 9" xfId="59893" xr:uid="{FBB2B5CA-A8E2-4AB6-B3BF-E552EEE8ADB2}"/>
    <cellStyle name="Comma 3 4 3 9 3" xfId="805" xr:uid="{00000000-0005-0000-0000-00008F020000}"/>
    <cellStyle name="Comma 3 4 3 9 3 10" xfId="30746" xr:uid="{AFF6585B-3A17-44C3-81F0-B8D5272C1968}"/>
    <cellStyle name="Comma 3 4 3 9 3 11" xfId="20242" xr:uid="{DE099EBB-1B96-4CEE-BBA3-A77E001A84AA}"/>
    <cellStyle name="Comma 3 4 3 9 3 2" xfId="2128" xr:uid="{9FDC1463-CE30-49EE-8AF8-4830D647394B}"/>
    <cellStyle name="Comma 3 4 3 9 3 2 10" xfId="21564" xr:uid="{0A4DB9AB-909D-49AA-8540-4E565706B908}"/>
    <cellStyle name="Comma 3 4 3 9 3 2 2" xfId="7380" xr:uid="{E66FF84D-4A9A-458F-959F-CE628441E483}"/>
    <cellStyle name="Comma 3 4 3 9 3 2 2 2" xfId="18938" xr:uid="{53898DD1-A201-48B2-8D8B-5E0F3DC30641}"/>
    <cellStyle name="Comma 3 4 3 9 3 2 2 2 2" xfId="48345" xr:uid="{6AC01DC1-9EE4-4379-AFC5-9FEE48865886}"/>
    <cellStyle name="Comma 3 4 3 9 3 2 2 2 3" xfId="29442" xr:uid="{DB804B30-9930-4A41-851F-0B281495DD6C}"/>
    <cellStyle name="Comma 3 4 3 9 3 2 2 3" xfId="34955" xr:uid="{490EF277-DD99-4AB4-A366-57674FB2A71A}"/>
    <cellStyle name="Comma 3 4 3 9 3 2 2 4" xfId="24190" xr:uid="{1F524186-83EA-4840-A17F-FDE68FE6BDC4}"/>
    <cellStyle name="Comma 3 4 3 9 3 2 3" xfId="4755" xr:uid="{87041D03-E079-44E4-9F68-00855D2528E3}"/>
    <cellStyle name="Comma 3 4 3 9 3 2 3 2" xfId="50971" xr:uid="{A019884E-1DD9-4B94-98AA-4E6541EE1ACA}"/>
    <cellStyle name="Comma 3 4 3 9 3 2 3 3" xfId="37581" xr:uid="{AB4B83FC-4270-41F8-A55F-933F87DCD55D}"/>
    <cellStyle name="Comma 3 4 3 9 3 2 3 4" xfId="26816" xr:uid="{0BD57B89-3B19-4F20-A1A4-376CC34774C2}"/>
    <cellStyle name="Comma 3 4 3 9 3 2 4" xfId="10006" xr:uid="{2008D238-200D-48A8-81CA-99D0ADD7261C}"/>
    <cellStyle name="Comma 3 4 3 9 3 2 4 2" xfId="53597" xr:uid="{C435F2FA-E66E-49FC-A6AF-B782026BFAA8}"/>
    <cellStyle name="Comma 3 4 3 9 3 2 4 3" xfId="40207" xr:uid="{87E9C534-FD4C-4CDA-ABE7-31C03C25571B}"/>
    <cellStyle name="Comma 3 4 3 9 3 2 5" xfId="12632" xr:uid="{6884ED39-18C6-4A88-A9AD-58A72328740C}"/>
    <cellStyle name="Comma 3 4 3 9 3 2 5 2" xfId="56222" xr:uid="{C7F6AE58-913F-472D-B7D5-88989E89F1D5}"/>
    <cellStyle name="Comma 3 4 3 9 3 2 5 3" xfId="42832" xr:uid="{55A75876-4E39-4A9E-840E-90B30355B9C3}"/>
    <cellStyle name="Comma 3 4 3 9 3 2 6" xfId="15785" xr:uid="{CACB22C0-359D-467F-94FC-AA8166E23514}"/>
    <cellStyle name="Comma 3 4 3 9 3 2 6 2" xfId="45458" xr:uid="{4DEFC8F6-68EF-49C6-9ACA-FA68A86D1B46}"/>
    <cellStyle name="Comma 3 4 3 9 3 2 7" xfId="58848" xr:uid="{CD217E6D-D401-4D40-AD22-0CC58B911920}"/>
    <cellStyle name="Comma 3 4 3 9 3 2 8" xfId="61475" xr:uid="{9D01DCF9-48A2-4C7A-B1A2-F4EDF40BD61C}"/>
    <cellStyle name="Comma 3 4 3 9 3 2 9" xfId="32068" xr:uid="{D8D580AB-35D7-4969-BBC9-A1AF4DC05067}"/>
    <cellStyle name="Comma 3 4 3 9 3 3" xfId="6058" xr:uid="{FB8712A9-697A-465F-B8E4-58A03A1CAEBC}"/>
    <cellStyle name="Comma 3 4 3 9 3 3 2" xfId="17616" xr:uid="{CB7F4B8D-89D0-4395-BCCB-B9C8E1D938B0}"/>
    <cellStyle name="Comma 3 4 3 9 3 3 2 2" xfId="47023" xr:uid="{ACD6712E-4FBA-4DE1-B6FD-D0CB1F74EF2D}"/>
    <cellStyle name="Comma 3 4 3 9 3 3 2 3" xfId="28120" xr:uid="{DACD297C-D198-4D54-901C-5CF2738CED78}"/>
    <cellStyle name="Comma 3 4 3 9 3 3 3" xfId="33633" xr:uid="{591F14E5-C433-41DC-A152-5B0A0C880A91}"/>
    <cellStyle name="Comma 3 4 3 9 3 3 4" xfId="22868" xr:uid="{883C9B97-2521-47B3-850C-D4CD7560F58E}"/>
    <cellStyle name="Comma 3 4 3 9 3 4" xfId="3433" xr:uid="{1722D70E-422C-4444-AD47-0895EA9A52E4}"/>
    <cellStyle name="Comma 3 4 3 9 3 4 2" xfId="49649" xr:uid="{1C00A486-C1B2-44E6-915D-207C9330E91D}"/>
    <cellStyle name="Comma 3 4 3 9 3 4 3" xfId="36259" xr:uid="{C73E31FF-89A9-474B-BEC9-AD58B216AFEC}"/>
    <cellStyle name="Comma 3 4 3 9 3 4 4" xfId="25494" xr:uid="{795215DA-958D-424C-A1CC-33DC4FFA490B}"/>
    <cellStyle name="Comma 3 4 3 9 3 5" xfId="8684" xr:uid="{9D8F0512-38C9-4782-8965-D56DE5EF1838}"/>
    <cellStyle name="Comma 3 4 3 9 3 5 2" xfId="52275" xr:uid="{44E225E5-B56D-4442-8343-E4DDBF6FD30C}"/>
    <cellStyle name="Comma 3 4 3 9 3 5 3" xfId="38885" xr:uid="{49748B33-95AB-4D41-85E3-18C5AD911151}"/>
    <cellStyle name="Comma 3 4 3 9 3 6" xfId="11310" xr:uid="{1F59FCA5-B6B3-46EE-855C-CC90656D270F}"/>
    <cellStyle name="Comma 3 4 3 9 3 6 2" xfId="54900" xr:uid="{6AAD307D-3F28-45F4-9735-A2BDF51E3648}"/>
    <cellStyle name="Comma 3 4 3 9 3 6 3" xfId="41510" xr:uid="{1C1FD6FB-829B-4A70-88A3-726603EFD7A9}"/>
    <cellStyle name="Comma 3 4 3 9 3 7" xfId="14463" xr:uid="{E275E2A6-B710-4234-8046-49EAE57254D6}"/>
    <cellStyle name="Comma 3 4 3 9 3 7 2" xfId="44136" xr:uid="{55601E12-E0A6-48F6-A2CF-42B044B45F5B}"/>
    <cellStyle name="Comma 3 4 3 9 3 8" xfId="57526" xr:uid="{1204EA64-FD06-4501-8191-16435075673C}"/>
    <cellStyle name="Comma 3 4 3 9 3 9" xfId="60153" xr:uid="{B7047514-88D2-4A16-B19D-842E80C6E942}"/>
    <cellStyle name="Comma 3 4 3 9 4" xfId="1065" xr:uid="{00000000-0005-0000-0000-000090020000}"/>
    <cellStyle name="Comma 3 4 3 9 4 10" xfId="31006" xr:uid="{EEB9699B-A4E0-4A01-81A2-615D8D78B791}"/>
    <cellStyle name="Comma 3 4 3 9 4 11" xfId="20502" xr:uid="{598DD1AD-C80A-425C-A743-27483762EC0A}"/>
    <cellStyle name="Comma 3 4 3 9 4 2" xfId="2388" xr:uid="{AE2EF6AC-87B3-4C38-AA37-3F10F69ED2CA}"/>
    <cellStyle name="Comma 3 4 3 9 4 2 10" xfId="21824" xr:uid="{7EB68E14-45E4-4706-A223-603897505B51}"/>
    <cellStyle name="Comma 3 4 3 9 4 2 2" xfId="7640" xr:uid="{D70ABFB8-C8AF-458E-87D6-AF3DC5BF1BC8}"/>
    <cellStyle name="Comma 3 4 3 9 4 2 2 2" xfId="19198" xr:uid="{2A5CBA72-D15D-4622-BB37-AEC091F531DB}"/>
    <cellStyle name="Comma 3 4 3 9 4 2 2 2 2" xfId="48605" xr:uid="{FEC8F383-24E6-4426-9167-D71718C71998}"/>
    <cellStyle name="Comma 3 4 3 9 4 2 2 2 3" xfId="29702" xr:uid="{6467372A-934B-4EBA-9077-F989CAA98CD4}"/>
    <cellStyle name="Comma 3 4 3 9 4 2 2 3" xfId="35215" xr:uid="{EF1DCA5F-B9BD-4E2E-8102-9AA4813A15E5}"/>
    <cellStyle name="Comma 3 4 3 9 4 2 2 4" xfId="24450" xr:uid="{577F5A71-FE4F-4323-9290-D035D50CD5BF}"/>
    <cellStyle name="Comma 3 4 3 9 4 2 3" xfId="5015" xr:uid="{C522D4B3-E2D6-4585-9BEC-0F220602CD97}"/>
    <cellStyle name="Comma 3 4 3 9 4 2 3 2" xfId="51231" xr:uid="{06A85240-EC23-49AD-8661-0E92FF58C5E0}"/>
    <cellStyle name="Comma 3 4 3 9 4 2 3 3" xfId="37841" xr:uid="{36ED6F4A-340C-4B61-A8BD-63CA367C3AAA}"/>
    <cellStyle name="Comma 3 4 3 9 4 2 3 4" xfId="27076" xr:uid="{5153308E-2071-48A6-972F-35DB09D3922B}"/>
    <cellStyle name="Comma 3 4 3 9 4 2 4" xfId="10266" xr:uid="{6892D3B0-436A-4CBF-91F4-2CCCD457CC64}"/>
    <cellStyle name="Comma 3 4 3 9 4 2 4 2" xfId="53857" xr:uid="{8FD500FE-9ACD-4120-A404-BD6DC39D4090}"/>
    <cellStyle name="Comma 3 4 3 9 4 2 4 3" xfId="40467" xr:uid="{5D8636CD-7D98-452C-9131-63992DEC9174}"/>
    <cellStyle name="Comma 3 4 3 9 4 2 5" xfId="12892" xr:uid="{E2B3B13E-25C5-41EF-B505-CDC3601ABF31}"/>
    <cellStyle name="Comma 3 4 3 9 4 2 5 2" xfId="56482" xr:uid="{A3DD8C60-C714-484B-99F1-AF9AB8626F49}"/>
    <cellStyle name="Comma 3 4 3 9 4 2 5 3" xfId="43092" xr:uid="{B9CD476A-58EA-4BCF-886D-124F94F74A20}"/>
    <cellStyle name="Comma 3 4 3 9 4 2 6" xfId="16045" xr:uid="{C2C98B69-A471-4FAF-BDFD-2CE7C1F81BAB}"/>
    <cellStyle name="Comma 3 4 3 9 4 2 6 2" xfId="45718" xr:uid="{6510668A-4BAF-4949-9F93-4EC74CEDC997}"/>
    <cellStyle name="Comma 3 4 3 9 4 2 7" xfId="59108" xr:uid="{473057D1-40A2-41CE-9730-F0BB9F34A727}"/>
    <cellStyle name="Comma 3 4 3 9 4 2 8" xfId="61735" xr:uid="{977558C7-4160-4993-BEB3-3251E6B9B3F3}"/>
    <cellStyle name="Comma 3 4 3 9 4 2 9" xfId="32328" xr:uid="{67A1E6D3-47DD-499B-B94C-DD2EEFD086A8}"/>
    <cellStyle name="Comma 3 4 3 9 4 3" xfId="6318" xr:uid="{ECDB7930-C81F-41F5-9780-6B6A2E3E173B}"/>
    <cellStyle name="Comma 3 4 3 9 4 3 2" xfId="17876" xr:uid="{9E9C8AF9-3DE5-40A6-A125-AF9C778788D4}"/>
    <cellStyle name="Comma 3 4 3 9 4 3 2 2" xfId="47283" xr:uid="{B9119C36-8CC7-44C0-BCBF-C820D975149E}"/>
    <cellStyle name="Comma 3 4 3 9 4 3 2 3" xfId="28380" xr:uid="{56298596-A9E4-4389-88A1-494789CD0F98}"/>
    <cellStyle name="Comma 3 4 3 9 4 3 3" xfId="33893" xr:uid="{A3AE73B4-9F86-4307-926E-7B967256E707}"/>
    <cellStyle name="Comma 3 4 3 9 4 3 4" xfId="23128" xr:uid="{085C3C28-7FBA-4C6D-B6A0-824947D07BEE}"/>
    <cellStyle name="Comma 3 4 3 9 4 4" xfId="3693" xr:uid="{747BB9A5-ED87-4AB0-BA3B-0CADE1C5E75C}"/>
    <cellStyle name="Comma 3 4 3 9 4 4 2" xfId="49909" xr:uid="{FCBE5236-AB55-40A7-BE9A-407ED8B86F89}"/>
    <cellStyle name="Comma 3 4 3 9 4 4 3" xfId="36519" xr:uid="{143EBA1C-02C2-4D54-B54A-4714281092C4}"/>
    <cellStyle name="Comma 3 4 3 9 4 4 4" xfId="25754" xr:uid="{888294E0-4B99-4596-9AA6-E3DC1896E12F}"/>
    <cellStyle name="Comma 3 4 3 9 4 5" xfId="8944" xr:uid="{982F1416-D861-4197-AAEE-84D12B449723}"/>
    <cellStyle name="Comma 3 4 3 9 4 5 2" xfId="52535" xr:uid="{9C2951C8-8C14-4A0B-8723-3DE8BE4D0015}"/>
    <cellStyle name="Comma 3 4 3 9 4 5 3" xfId="39145" xr:uid="{B0B57219-0F6F-4C2B-804F-9E303FF863DC}"/>
    <cellStyle name="Comma 3 4 3 9 4 6" xfId="11570" xr:uid="{5839A115-EFFA-4C7F-A724-3480AD10CEF8}"/>
    <cellStyle name="Comma 3 4 3 9 4 6 2" xfId="55160" xr:uid="{7FFA9E89-C12C-4C30-9B6B-9526F0E5439D}"/>
    <cellStyle name="Comma 3 4 3 9 4 6 3" xfId="41770" xr:uid="{4967240D-17C9-4DA0-9C4E-E272D3420F08}"/>
    <cellStyle name="Comma 3 4 3 9 4 7" xfId="14723" xr:uid="{FA5654B4-DAA6-492B-BE07-8660121C7232}"/>
    <cellStyle name="Comma 3 4 3 9 4 7 2" xfId="44396" xr:uid="{FB6CC94E-BBE7-4C90-8478-AD398143A4A0}"/>
    <cellStyle name="Comma 3 4 3 9 4 8" xfId="57786" xr:uid="{B45B7F93-09C1-4776-B60A-538808D5E4DC}"/>
    <cellStyle name="Comma 3 4 3 9 4 9" xfId="60413" xr:uid="{7D3C36D2-ABDE-419E-98BE-976531CC8128}"/>
    <cellStyle name="Comma 3 4 3 9 5" xfId="1345" xr:uid="{E247BDA1-DE5C-4EF4-A070-AEDBFCD0A0A5}"/>
    <cellStyle name="Comma 3 4 3 9 5 10" xfId="20782" xr:uid="{892FCCE8-ED03-4C19-A1B1-6E427AF12AA5}"/>
    <cellStyle name="Comma 3 4 3 9 5 2" xfId="6598" xr:uid="{CFD198B7-5DB2-411E-B706-6C4344F01968}"/>
    <cellStyle name="Comma 3 4 3 9 5 2 2" xfId="18156" xr:uid="{8FD65A34-46D0-4C06-890B-0497DEC128E9}"/>
    <cellStyle name="Comma 3 4 3 9 5 2 2 2" xfId="47563" xr:uid="{0332585C-B714-4699-A5DD-B6DBE82C3319}"/>
    <cellStyle name="Comma 3 4 3 9 5 2 2 3" xfId="28660" xr:uid="{22261909-270F-489E-B3AF-F3D6153A7925}"/>
    <cellStyle name="Comma 3 4 3 9 5 2 3" xfId="34173" xr:uid="{B1B714C0-0049-49A8-9C7F-FD46E2AA0337}"/>
    <cellStyle name="Comma 3 4 3 9 5 2 4" xfId="23408" xr:uid="{0D431E1E-645C-4241-93E2-D0BD458E0DD0}"/>
    <cellStyle name="Comma 3 4 3 9 5 3" xfId="3973" xr:uid="{E73810AF-5423-4DCD-8EA1-48A8D7572E13}"/>
    <cellStyle name="Comma 3 4 3 9 5 3 2" xfId="50189" xr:uid="{F4095F7D-283C-4C21-828F-07809EACEA4C}"/>
    <cellStyle name="Comma 3 4 3 9 5 3 3" xfId="36799" xr:uid="{0D8A8696-90B3-4B54-BF60-4FE4C2FCEE93}"/>
    <cellStyle name="Comma 3 4 3 9 5 3 4" xfId="26034" xr:uid="{B437A714-A144-4579-96F7-30D7DE554C40}"/>
    <cellStyle name="Comma 3 4 3 9 5 4" xfId="9224" xr:uid="{28F6590B-A3BD-4BC3-A1AB-D70E8F0D7389}"/>
    <cellStyle name="Comma 3 4 3 9 5 4 2" xfId="52815" xr:uid="{FAC26A9F-81F6-4BA5-ADC0-409297C57C2C}"/>
    <cellStyle name="Comma 3 4 3 9 5 4 3" xfId="39425" xr:uid="{A7D776EE-65D2-4D3C-8EC6-1BCAF27655EF}"/>
    <cellStyle name="Comma 3 4 3 9 5 5" xfId="11850" xr:uid="{517913FD-F20F-4EB2-895E-37E3DD765A7F}"/>
    <cellStyle name="Comma 3 4 3 9 5 5 2" xfId="55440" xr:uid="{6663A3F2-9FF6-47FD-8987-2C00928E4DB1}"/>
    <cellStyle name="Comma 3 4 3 9 5 5 3" xfId="42050" xr:uid="{CDD9F2FF-9992-4C6B-BD4C-57C53D3A25CF}"/>
    <cellStyle name="Comma 3 4 3 9 5 6" xfId="15003" xr:uid="{4F9388C2-404E-4F21-A2CC-43418A81C680}"/>
    <cellStyle name="Comma 3 4 3 9 5 6 2" xfId="44676" xr:uid="{AF55FC27-9521-4740-8CF6-D8B2AE8883A2}"/>
    <cellStyle name="Comma 3 4 3 9 5 7" xfId="58066" xr:uid="{2D2AD708-0714-4935-9FDA-B5E5B03C03B9}"/>
    <cellStyle name="Comma 3 4 3 9 5 8" xfId="60693" xr:uid="{3213DC0A-C659-4621-A0FE-6DD0BFB8279C}"/>
    <cellStyle name="Comma 3 4 3 9 5 9" xfId="31286" xr:uid="{F02C6C29-FDE7-48F9-A204-91E4D42C4947}"/>
    <cellStyle name="Comma 3 4 3 9 6" xfId="1608" xr:uid="{D9724555-2A86-4E9F-8118-69BA753BD239}"/>
    <cellStyle name="Comma 3 4 3 9 6 10" xfId="21044" xr:uid="{5A981E2A-5F6C-41CC-ADD0-2408E6B3BC3C}"/>
    <cellStyle name="Comma 3 4 3 9 6 2" xfId="6860" xr:uid="{51E78D99-3751-45AF-9445-262DC570852D}"/>
    <cellStyle name="Comma 3 4 3 9 6 2 2" xfId="18418" xr:uid="{32614265-7352-407A-A861-232E12D0ACFF}"/>
    <cellStyle name="Comma 3 4 3 9 6 2 2 2" xfId="47825" xr:uid="{DF910D4A-959B-4318-B2AC-877D5DA9636C}"/>
    <cellStyle name="Comma 3 4 3 9 6 2 2 3" xfId="28922" xr:uid="{759200D2-D3AD-428C-B00A-6212DBDB148A}"/>
    <cellStyle name="Comma 3 4 3 9 6 2 3" xfId="34435" xr:uid="{DD89607F-D961-4046-9FFE-58A6453801A4}"/>
    <cellStyle name="Comma 3 4 3 9 6 2 4" xfId="23670" xr:uid="{C286E211-09FA-4110-B76A-C6751176F22D}"/>
    <cellStyle name="Comma 3 4 3 9 6 3" xfId="4235" xr:uid="{A7622CD3-5065-4DE8-B0CE-C8CB1C4EDA3A}"/>
    <cellStyle name="Comma 3 4 3 9 6 3 2" xfId="50451" xr:uid="{07B2165E-58C4-4C68-962D-E8FBDF1D531B}"/>
    <cellStyle name="Comma 3 4 3 9 6 3 3" xfId="37061" xr:uid="{4781586D-F3ED-4E4D-A1AB-5013028D6E64}"/>
    <cellStyle name="Comma 3 4 3 9 6 3 4" xfId="26296" xr:uid="{403057E2-712E-4FC3-8F78-6C9453BDB0F6}"/>
    <cellStyle name="Comma 3 4 3 9 6 4" xfId="9486" xr:uid="{76C6E7A9-6D90-4636-BC9E-7FE39F3C40FC}"/>
    <cellStyle name="Comma 3 4 3 9 6 4 2" xfId="53077" xr:uid="{9DE5B0A7-44ED-4A32-8D55-DD291695E3D0}"/>
    <cellStyle name="Comma 3 4 3 9 6 4 3" xfId="39687" xr:uid="{973491C9-CB36-4EBA-8FA5-E723A2C6138B}"/>
    <cellStyle name="Comma 3 4 3 9 6 5" xfId="12112" xr:uid="{EBD0EA9B-37A7-4197-AC93-0ED17C7727A8}"/>
    <cellStyle name="Comma 3 4 3 9 6 5 2" xfId="55702" xr:uid="{6B34F32D-BB0C-4E37-9CE6-CFA56F99FECC}"/>
    <cellStyle name="Comma 3 4 3 9 6 5 3" xfId="42312" xr:uid="{F3B51F46-B775-4358-B0FE-3EDC1C958B8D}"/>
    <cellStyle name="Comma 3 4 3 9 6 6" xfId="15265" xr:uid="{FDAC4302-0BBD-4948-AA9F-A2B1DE69BA17}"/>
    <cellStyle name="Comma 3 4 3 9 6 6 2" xfId="44938" xr:uid="{538CD515-5DBD-4869-A622-3F516D1E3FD2}"/>
    <cellStyle name="Comma 3 4 3 9 6 7" xfId="58328" xr:uid="{34A0BCBB-E973-43EB-8A3C-847A8900D44B}"/>
    <cellStyle name="Comma 3 4 3 9 6 8" xfId="60955" xr:uid="{B12D8495-381C-4FB9-A575-B6A13F5143E4}"/>
    <cellStyle name="Comma 3 4 3 9 6 9" xfId="31548" xr:uid="{362013DD-4BBA-48DB-B107-9E33C6A28FC3}"/>
    <cellStyle name="Comma 3 4 3 9 7" xfId="2651" xr:uid="{45816608-8919-41E9-BE07-18DA2E03A624}"/>
    <cellStyle name="Comma 3 4 3 9 7 10" xfId="22086" xr:uid="{9A2BECBE-CC60-41CD-A715-84AEB05E40B2}"/>
    <cellStyle name="Comma 3 4 3 9 7 2" xfId="7902" xr:uid="{D3F40CBD-E5CE-4AEE-844B-516E998012F7}"/>
    <cellStyle name="Comma 3 4 3 9 7 2 2" xfId="19460" xr:uid="{8C7CA00D-239A-4FB9-AC0A-9386B857F3E5}"/>
    <cellStyle name="Comma 3 4 3 9 7 2 2 2" xfId="48867" xr:uid="{09846221-BB05-4F50-B711-82465443C871}"/>
    <cellStyle name="Comma 3 4 3 9 7 2 2 3" xfId="29964" xr:uid="{BB4684B4-6A6B-41C9-9B03-C2B066075359}"/>
    <cellStyle name="Comma 3 4 3 9 7 2 3" xfId="35477" xr:uid="{5A202A77-EAFE-458F-A219-C332D7A3AEA3}"/>
    <cellStyle name="Comma 3 4 3 9 7 2 4" xfId="24712" xr:uid="{63C634D1-3746-45C5-84EB-6E5B7A1AD377}"/>
    <cellStyle name="Comma 3 4 3 9 7 3" xfId="5277" xr:uid="{7F16B94E-8067-401C-8CA1-6799331C8711}"/>
    <cellStyle name="Comma 3 4 3 9 7 3 2" xfId="51493" xr:uid="{D58046BD-D97E-41C1-9BD5-D92AF7201826}"/>
    <cellStyle name="Comma 3 4 3 9 7 3 3" xfId="38103" xr:uid="{FDF0B728-9EF8-453E-A4D2-EEECF646373B}"/>
    <cellStyle name="Comma 3 4 3 9 7 3 4" xfId="27338" xr:uid="{47EC9874-7072-4781-8A7D-60AC6914D4F7}"/>
    <cellStyle name="Comma 3 4 3 9 7 4" xfId="10528" xr:uid="{61226EAD-BA79-4ADF-A814-A9893FC326C9}"/>
    <cellStyle name="Comma 3 4 3 9 7 4 2" xfId="54119" xr:uid="{91B18FBC-4242-4917-8145-5C511BDB488F}"/>
    <cellStyle name="Comma 3 4 3 9 7 4 3" xfId="40729" xr:uid="{C8B3887B-5D68-44FD-946F-9DCEF8B03C5E}"/>
    <cellStyle name="Comma 3 4 3 9 7 5" xfId="13154" xr:uid="{F5410F51-55E0-4594-AA08-030168A8120B}"/>
    <cellStyle name="Comma 3 4 3 9 7 5 2" xfId="56744" xr:uid="{7CBDF0B9-909D-47D1-9EDC-FEAF67C5185D}"/>
    <cellStyle name="Comma 3 4 3 9 7 5 3" xfId="43354" xr:uid="{A5FD5503-4046-4AF0-A4D6-84351C6CE998}"/>
    <cellStyle name="Comma 3 4 3 9 7 6" xfId="16307" xr:uid="{50D7A1B2-6B73-431C-8A09-AC63527BA374}"/>
    <cellStyle name="Comma 3 4 3 9 7 6 2" xfId="45980" xr:uid="{BB5B8304-240D-42B6-BB1D-29656E209479}"/>
    <cellStyle name="Comma 3 4 3 9 7 7" xfId="59370" xr:uid="{52C6D246-D31A-43AC-A7D3-951B06B41579}"/>
    <cellStyle name="Comma 3 4 3 9 7 8" xfId="61997" xr:uid="{37F692C6-FF54-48D6-BC8B-0727E9AC4B19}"/>
    <cellStyle name="Comma 3 4 3 9 7 9" xfId="32590" xr:uid="{121DB474-BBF9-48BB-BD97-6FB1D9445B39}"/>
    <cellStyle name="Comma 3 4 3 9 8" xfId="5538" xr:uid="{0038C382-BDEF-4DC7-BAD4-754518ED2C53}"/>
    <cellStyle name="Comma 3 4 3 9 8 2" xfId="17096" xr:uid="{D79600FB-1CDE-4ABE-9728-08262A6792A7}"/>
    <cellStyle name="Comma 3 4 3 9 8 2 2" xfId="46242" xr:uid="{1E0924E2-B950-417E-A556-AC04CA927113}"/>
    <cellStyle name="Comma 3 4 3 9 8 2 3" xfId="27600" xr:uid="{72D49432-D209-4EA9-B327-F0DE2EC90F92}"/>
    <cellStyle name="Comma 3 4 3 9 8 3" xfId="13943" xr:uid="{96E2DC23-4994-4AA7-AC6A-4FD68F5CF9E6}"/>
    <cellStyle name="Comma 3 4 3 9 8 3 2" xfId="32852" xr:uid="{42BD99B3-BF72-46D5-9A31-90481E592333}"/>
    <cellStyle name="Comma 3 4 3 9 8 4" xfId="22348" xr:uid="{90185F93-57B1-44C8-B6E0-49821CA8D7AD}"/>
    <cellStyle name="Comma 3 4 3 9 9" xfId="2913" xr:uid="{89AF3B0B-DB01-411D-849F-00E7CF4111D2}"/>
    <cellStyle name="Comma 3 4 3 9 9 2" xfId="16568" xr:uid="{CE78C9EA-49AE-441F-974D-0241B1C9CF5B}"/>
    <cellStyle name="Comma 3 4 3 9 9 2 2" xfId="46503" xr:uid="{CD1DB7B6-28A6-4833-B718-3D3C090005CE}"/>
    <cellStyle name="Comma 3 4 3 9 9 3" xfId="33113" xr:uid="{FED28C1F-4A74-4386-B845-91892E22DFE6}"/>
    <cellStyle name="Comma 3 4 3 9 9 4" xfId="24974" xr:uid="{8C8BA01C-DE5A-4472-AFAE-2B2AE90A2121}"/>
    <cellStyle name="Comma 3 4 30" xfId="19470" xr:uid="{CACF14FA-3B41-43A1-8DF6-E154A3CCFC65}"/>
    <cellStyle name="Comma 3 4 4" xfId="48" xr:uid="{00000000-0005-0000-0000-000091020000}"/>
    <cellStyle name="Comma 3 4 4 10" xfId="5302" xr:uid="{498751B3-B090-403E-BD05-CED62E7C3771}"/>
    <cellStyle name="Comma 3 4 4 10 2" xfId="16860" xr:uid="{E3123FFA-F655-45D0-A706-09F6AAD1CAFE}"/>
    <cellStyle name="Comma 3 4 4 10 2 2" xfId="46006" xr:uid="{6B6552BA-C6EF-48F7-A9B0-7AA9981D4604}"/>
    <cellStyle name="Comma 3 4 4 10 2 3" xfId="27364" xr:uid="{C76ECE8E-BF96-450D-A6A1-BFFD8579B18D}"/>
    <cellStyle name="Comma 3 4 4 10 3" xfId="13707" xr:uid="{AC662EEE-BDFC-40EF-A121-1268580D8FA3}"/>
    <cellStyle name="Comma 3 4 4 10 3 2" xfId="32616" xr:uid="{0ED39A71-C80F-4CF1-BFAC-28FE53882ACA}"/>
    <cellStyle name="Comma 3 4 4 10 4" xfId="22112" xr:uid="{84F6F74F-F1BE-4C10-BFF4-53806035578E}"/>
    <cellStyle name="Comma 3 4 4 11" xfId="2677" xr:uid="{61E3F31F-0485-439F-9EA4-2074E9F41C75}"/>
    <cellStyle name="Comma 3 4 4 11 2" xfId="16332" xr:uid="{8A181C25-DF25-463B-95D4-61C2D5C5E538}"/>
    <cellStyle name="Comma 3 4 4 11 2 2" xfId="46267" xr:uid="{FD3DF0C4-B696-4387-8E9A-DCA8702062A7}"/>
    <cellStyle name="Comma 3 4 4 11 3" xfId="32877" xr:uid="{01E5C5AB-F036-402E-9D51-3CCCEAA7D9FF}"/>
    <cellStyle name="Comma 3 4 4 11 4" xfId="24738" xr:uid="{BB725CDD-5969-42DC-852A-FE22C7656BA6}"/>
    <cellStyle name="Comma 3 4 4 12" xfId="7928" xr:uid="{85729A88-E3C1-4D7F-BEE6-55F7400B7234}"/>
    <cellStyle name="Comma 3 4 4 12 2" xfId="48893" xr:uid="{8AC26FA9-5E7A-47EE-9001-2F18B4B98EFD}"/>
    <cellStyle name="Comma 3 4 4 12 3" xfId="35503" xr:uid="{6EF629A2-5778-4343-BE75-363FCEE4C5DC}"/>
    <cellStyle name="Comma 3 4 4 13" xfId="10554" xr:uid="{F2EB716A-AA87-48BA-A1F1-991F8C88518B}"/>
    <cellStyle name="Comma 3 4 4 13 2" xfId="51519" xr:uid="{7E0E1597-3195-4C4A-8399-3D7FB4E1C80E}"/>
    <cellStyle name="Comma 3 4 4 13 3" xfId="38129" xr:uid="{7DBAB408-B9D0-4C76-928A-99C157C7C2D9}"/>
    <cellStyle name="Comma 3 4 4 14" xfId="13179" xr:uid="{E87C6ED8-830A-40B7-9585-8FBF241112E9}"/>
    <cellStyle name="Comma 3 4 4 14 2" xfId="54144" xr:uid="{728DD67C-0CCF-43E0-B97E-8EE0168646F9}"/>
    <cellStyle name="Comma 3 4 4 14 3" xfId="40754" xr:uid="{0B60EFD1-3AD4-4D91-918A-F8E6D80A79F5}"/>
    <cellStyle name="Comma 3 4 4 15" xfId="43380" xr:uid="{3810DD6F-E3D6-4991-A3D6-CA99C5C56183}"/>
    <cellStyle name="Comma 3 4 4 16" xfId="56770" xr:uid="{7DAF5CA1-15C6-421D-9368-DE4283F71B24}"/>
    <cellStyle name="Comma 3 4 4 17" xfId="59397" xr:uid="{F38D1858-2157-4D7E-9D36-0DF116626C0F}"/>
    <cellStyle name="Comma 3 4 4 18" xfId="29990" xr:uid="{14AADA1B-85A8-4F14-911B-E20262D69A7B}"/>
    <cellStyle name="Comma 3 4 4 19" xfId="19486" xr:uid="{C4ABF635-6D5A-4260-AE90-06793B01A30F}"/>
    <cellStyle name="Comma 3 4 4 2" xfId="154" xr:uid="{00000000-0005-0000-0000-000092020000}"/>
    <cellStyle name="Comma 3 4 4 2 10" xfId="8034" xr:uid="{72D6954E-EBCE-43C3-A171-899443F4ABF8}"/>
    <cellStyle name="Comma 3 4 4 2 10 2" xfId="48999" xr:uid="{BC54ACDC-65D1-4D19-A324-CF6829D860B8}"/>
    <cellStyle name="Comma 3 4 4 2 10 3" xfId="35609" xr:uid="{33473952-E9AA-4832-B19D-85347AB0B993}"/>
    <cellStyle name="Comma 3 4 4 2 11" xfId="10660" xr:uid="{F7D78122-2C6E-49AE-8CA1-050502FB5363}"/>
    <cellStyle name="Comma 3 4 4 2 11 2" xfId="51625" xr:uid="{E8173291-32E0-4688-ADF3-3797CEE8B65A}"/>
    <cellStyle name="Comma 3 4 4 2 11 3" xfId="38235" xr:uid="{124797EE-F4FA-4E9B-A2A9-524CA24E4513}"/>
    <cellStyle name="Comma 3 4 4 2 12" xfId="13285" xr:uid="{3A4C6FAA-29BE-471F-A144-2287FC09C0E2}"/>
    <cellStyle name="Comma 3 4 4 2 12 2" xfId="54250" xr:uid="{51535CF3-52BD-413B-906F-A547C5293D30}"/>
    <cellStyle name="Comma 3 4 4 2 12 3" xfId="40860" xr:uid="{ED9CDE24-E69F-4AD0-880C-4BB7002E24C8}"/>
    <cellStyle name="Comma 3 4 4 2 13" xfId="43486" xr:uid="{2ED02BA1-A6CA-4177-9304-B79768EA3E12}"/>
    <cellStyle name="Comma 3 4 4 2 14" xfId="56876" xr:uid="{8F423EE4-C72F-4642-94D8-A99932E5E567}"/>
    <cellStyle name="Comma 3 4 4 2 15" xfId="59503" xr:uid="{A88F8102-7F24-4C83-B1A0-F560D30DE153}"/>
    <cellStyle name="Comma 3 4 4 2 16" xfId="30096" xr:uid="{5075ED83-F700-4380-BE2C-E4117669A37E}"/>
    <cellStyle name="Comma 3 4 4 2 17" xfId="19592" xr:uid="{37D2C3C1-C260-49D7-A45C-FD6896B18FBC}"/>
    <cellStyle name="Comma 3 4 4 2 2" xfId="415" xr:uid="{00000000-0005-0000-0000-000093020000}"/>
    <cellStyle name="Comma 3 4 4 2 2 10" xfId="30356" xr:uid="{A8E0B846-C369-4821-A1D0-8495AF7B8441}"/>
    <cellStyle name="Comma 3 4 4 2 2 11" xfId="19852" xr:uid="{49B6BB1E-8549-4FE3-91B5-C675E27DB705}"/>
    <cellStyle name="Comma 3 4 4 2 2 2" xfId="1738" xr:uid="{5C4873B2-96FD-4EBC-AAB8-89D67DEB54DD}"/>
    <cellStyle name="Comma 3 4 4 2 2 2 10" xfId="21174" xr:uid="{2D8B9A2E-9975-4E66-9A31-6915A36AD571}"/>
    <cellStyle name="Comma 3 4 4 2 2 2 2" xfId="6990" xr:uid="{F2E30C7D-1E09-4D4D-9882-BDC112191227}"/>
    <cellStyle name="Comma 3 4 4 2 2 2 2 2" xfId="18548" xr:uid="{15071FE9-7547-47EC-9624-8B70F2A30556}"/>
    <cellStyle name="Comma 3 4 4 2 2 2 2 2 2" xfId="47955" xr:uid="{2C1C1E16-656D-49E4-8119-7A74D316580B}"/>
    <cellStyle name="Comma 3 4 4 2 2 2 2 2 3" xfId="29052" xr:uid="{C37635B2-F790-4EEA-B6D1-904A0FD3B714}"/>
    <cellStyle name="Comma 3 4 4 2 2 2 2 3" xfId="34565" xr:uid="{4C055B0A-DB30-446F-9191-49BC8D8DF1FF}"/>
    <cellStyle name="Comma 3 4 4 2 2 2 2 4" xfId="23800" xr:uid="{539DD681-CF3F-4DD5-BC58-5D65D9176B9B}"/>
    <cellStyle name="Comma 3 4 4 2 2 2 3" xfId="4365" xr:uid="{7A723243-F628-4D4A-85C5-8ED677638557}"/>
    <cellStyle name="Comma 3 4 4 2 2 2 3 2" xfId="50581" xr:uid="{7CD04741-C18F-4366-9FB5-F8475DC5141E}"/>
    <cellStyle name="Comma 3 4 4 2 2 2 3 3" xfId="37191" xr:uid="{E79BB319-7A71-4AE1-AD33-194E40EF86AF}"/>
    <cellStyle name="Comma 3 4 4 2 2 2 3 4" xfId="26426" xr:uid="{39CE3B01-2078-49AE-93B8-D12F8F465F9C}"/>
    <cellStyle name="Comma 3 4 4 2 2 2 4" xfId="9616" xr:uid="{4720AECD-41DF-4525-872E-F624829E80CA}"/>
    <cellStyle name="Comma 3 4 4 2 2 2 4 2" xfId="53207" xr:uid="{073FD7F5-5D73-4EA4-8A65-9F0D91384681}"/>
    <cellStyle name="Comma 3 4 4 2 2 2 4 3" xfId="39817" xr:uid="{1E2B3BDF-3BA2-41A7-AFF3-C09A78391F1E}"/>
    <cellStyle name="Comma 3 4 4 2 2 2 5" xfId="12242" xr:uid="{2721FD45-91B0-4B43-B70D-7ABF364D73E0}"/>
    <cellStyle name="Comma 3 4 4 2 2 2 5 2" xfId="55832" xr:uid="{B9F37E64-A1EC-4947-8E98-07CB24C38379}"/>
    <cellStyle name="Comma 3 4 4 2 2 2 5 3" xfId="42442" xr:uid="{14E7309C-1326-4BE7-93E7-6BE5E83D4171}"/>
    <cellStyle name="Comma 3 4 4 2 2 2 6" xfId="15395" xr:uid="{878A9BD4-B996-4C32-9A19-4DDD690D48EB}"/>
    <cellStyle name="Comma 3 4 4 2 2 2 6 2" xfId="45068" xr:uid="{E42C93FF-8952-4D80-909B-CF8C5E4A149E}"/>
    <cellStyle name="Comma 3 4 4 2 2 2 7" xfId="58458" xr:uid="{A5F9E0AF-304E-4F41-9F19-4B592C4D3C48}"/>
    <cellStyle name="Comma 3 4 4 2 2 2 8" xfId="61085" xr:uid="{6611C2F2-B277-486F-B5D8-FF12C5F7B08B}"/>
    <cellStyle name="Comma 3 4 4 2 2 2 9" xfId="31678" xr:uid="{7248CA0F-EE28-4E85-AF3B-66A3EB29E91F}"/>
    <cellStyle name="Comma 3 4 4 2 2 3" xfId="5668" xr:uid="{5FEC9244-CE29-4507-8E4D-0ED5D199FE40}"/>
    <cellStyle name="Comma 3 4 4 2 2 3 2" xfId="17226" xr:uid="{520C7303-289E-4B67-9907-13DF1924D7FD}"/>
    <cellStyle name="Comma 3 4 4 2 2 3 2 2" xfId="46633" xr:uid="{123AB2EB-BD6A-477E-B9E0-BB5EE081157B}"/>
    <cellStyle name="Comma 3 4 4 2 2 3 2 3" xfId="27730" xr:uid="{DBB3A370-C32B-4586-B7D0-0F9480A39EE4}"/>
    <cellStyle name="Comma 3 4 4 2 2 3 3" xfId="14073" xr:uid="{DFE3B81A-5EF5-4E4B-AADD-AA692B890F1F}"/>
    <cellStyle name="Comma 3 4 4 2 2 3 3 2" xfId="33243" xr:uid="{B444426B-E85E-4C1B-B5E0-99D54D7C562D}"/>
    <cellStyle name="Comma 3 4 4 2 2 3 4" xfId="22478" xr:uid="{29B30338-13E4-4812-AF57-3D14FCB6915A}"/>
    <cellStyle name="Comma 3 4 4 2 2 4" xfId="3043" xr:uid="{26868F54-DD0B-4AEE-BBBF-9844202C2C8B}"/>
    <cellStyle name="Comma 3 4 4 2 2 4 2" xfId="16698" xr:uid="{583E6218-AB78-4E89-ACF4-B8AB71C55EB4}"/>
    <cellStyle name="Comma 3 4 4 2 2 4 2 2" xfId="49259" xr:uid="{5ADC6587-6642-4F9A-9D9D-02C76D96BE08}"/>
    <cellStyle name="Comma 3 4 4 2 2 4 3" xfId="35869" xr:uid="{8EE02C4B-9529-4733-B3C6-BB62FBD9ECCC}"/>
    <cellStyle name="Comma 3 4 4 2 2 4 4" xfId="25104" xr:uid="{AE4BB15B-75AC-417D-982B-3B541BA9E51C}"/>
    <cellStyle name="Comma 3 4 4 2 2 5" xfId="8294" xr:uid="{79A6E288-0198-4680-BAD0-820A033D0B3E}"/>
    <cellStyle name="Comma 3 4 4 2 2 5 2" xfId="51885" xr:uid="{06A449AE-FD57-44D5-92A9-28941BCE6DCA}"/>
    <cellStyle name="Comma 3 4 4 2 2 5 3" xfId="38495" xr:uid="{1B16C02B-679E-4F5A-9B54-415F0F749CF8}"/>
    <cellStyle name="Comma 3 4 4 2 2 6" xfId="10920" xr:uid="{E8813000-E392-49A1-9786-10140A64B090}"/>
    <cellStyle name="Comma 3 4 4 2 2 6 2" xfId="54510" xr:uid="{3F5AAE31-F417-4DDD-BADC-FDB105086100}"/>
    <cellStyle name="Comma 3 4 4 2 2 6 3" xfId="41120" xr:uid="{D1364AAD-4836-4AAE-9886-0D5537B55729}"/>
    <cellStyle name="Comma 3 4 4 2 2 7" xfId="13545" xr:uid="{9482FC55-7F9C-4F4B-9306-3BA35F5BC1EB}"/>
    <cellStyle name="Comma 3 4 4 2 2 7 2" xfId="43746" xr:uid="{2A5301E2-8132-48C4-BE3C-8873D1168B41}"/>
    <cellStyle name="Comma 3 4 4 2 2 8" xfId="57136" xr:uid="{8214A432-2E12-4C84-9F56-109F55611CB4}"/>
    <cellStyle name="Comma 3 4 4 2 2 9" xfId="59763" xr:uid="{17D8C943-A06C-4F8B-B8C8-8B09B3A0C54B}"/>
    <cellStyle name="Comma 3 4 4 2 3" xfId="675" xr:uid="{00000000-0005-0000-0000-000094020000}"/>
    <cellStyle name="Comma 3 4 4 2 3 10" xfId="30616" xr:uid="{D07720CD-4F8F-4D34-8A4F-9C92EC264E01}"/>
    <cellStyle name="Comma 3 4 4 2 3 11" xfId="20112" xr:uid="{36B736CC-F5F3-4A50-9D2E-1BBB0ADF14B7}"/>
    <cellStyle name="Comma 3 4 4 2 3 2" xfId="1998" xr:uid="{03758281-F1A3-47B1-8AF6-D0D4F9E7B580}"/>
    <cellStyle name="Comma 3 4 4 2 3 2 10" xfId="21434" xr:uid="{865E215F-042E-474F-A44E-4D3C0AB0512A}"/>
    <cellStyle name="Comma 3 4 4 2 3 2 2" xfId="7250" xr:uid="{6DADCB07-2F6B-4A99-B356-695792582BF5}"/>
    <cellStyle name="Comma 3 4 4 2 3 2 2 2" xfId="18808" xr:uid="{10F68297-EB09-49EE-90EC-897E1BF3E4AB}"/>
    <cellStyle name="Comma 3 4 4 2 3 2 2 2 2" xfId="48215" xr:uid="{1F9A39E8-7443-4530-8EF2-22CCB6D0EABF}"/>
    <cellStyle name="Comma 3 4 4 2 3 2 2 2 3" xfId="29312" xr:uid="{F3C29B03-6EBC-4579-97BA-7AABD3BA1A12}"/>
    <cellStyle name="Comma 3 4 4 2 3 2 2 3" xfId="34825" xr:uid="{DAF161BA-85BB-4D33-A703-FA82742CB70A}"/>
    <cellStyle name="Comma 3 4 4 2 3 2 2 4" xfId="24060" xr:uid="{6A187B29-823D-4877-8F5B-CF54E8813980}"/>
    <cellStyle name="Comma 3 4 4 2 3 2 3" xfId="4625" xr:uid="{AC371A40-27B9-461D-9B92-016088886442}"/>
    <cellStyle name="Comma 3 4 4 2 3 2 3 2" xfId="50841" xr:uid="{CFB38377-4CA5-40AA-9CF6-523BC5019E65}"/>
    <cellStyle name="Comma 3 4 4 2 3 2 3 3" xfId="37451" xr:uid="{CC049D03-F525-4387-A89D-55491F9B9C8F}"/>
    <cellStyle name="Comma 3 4 4 2 3 2 3 4" xfId="26686" xr:uid="{B0B5799A-7AFA-4F5E-89AD-BCA8F75B7441}"/>
    <cellStyle name="Comma 3 4 4 2 3 2 4" xfId="9876" xr:uid="{8DB0B1F3-B1E2-41ED-81DB-F4CE1619E422}"/>
    <cellStyle name="Comma 3 4 4 2 3 2 4 2" xfId="53467" xr:uid="{0E0966C2-F4F0-44E3-A868-1C124FA967E5}"/>
    <cellStyle name="Comma 3 4 4 2 3 2 4 3" xfId="40077" xr:uid="{9D0E73DD-2ED6-47D8-96C5-9F975283C1F6}"/>
    <cellStyle name="Comma 3 4 4 2 3 2 5" xfId="12502" xr:uid="{7ECCDA04-C8B1-44A1-AADD-C6BE88A4D2BF}"/>
    <cellStyle name="Comma 3 4 4 2 3 2 5 2" xfId="56092" xr:uid="{A71F10C7-62BE-4C84-98BB-C5CEEEE0ADF2}"/>
    <cellStyle name="Comma 3 4 4 2 3 2 5 3" xfId="42702" xr:uid="{3FE5164F-F976-42EE-9FCC-01A209DCB356}"/>
    <cellStyle name="Comma 3 4 4 2 3 2 6" xfId="15655" xr:uid="{D08E2BB0-0ACD-467D-9AE3-70FF1E78249C}"/>
    <cellStyle name="Comma 3 4 4 2 3 2 6 2" xfId="45328" xr:uid="{8D17BEB2-A0C1-4A5B-8115-6FE981E77B5D}"/>
    <cellStyle name="Comma 3 4 4 2 3 2 7" xfId="58718" xr:uid="{F7AD15E2-17CE-42B7-A673-D8C43DECEE26}"/>
    <cellStyle name="Comma 3 4 4 2 3 2 8" xfId="61345" xr:uid="{2CCC359B-A217-4364-B631-69EF2A4495C9}"/>
    <cellStyle name="Comma 3 4 4 2 3 2 9" xfId="31938" xr:uid="{F58FEBDA-2CEF-4804-97B2-102200E256CE}"/>
    <cellStyle name="Comma 3 4 4 2 3 3" xfId="5928" xr:uid="{A3D3E5B0-E726-428A-B985-DFAA0F4670ED}"/>
    <cellStyle name="Comma 3 4 4 2 3 3 2" xfId="17486" xr:uid="{C079B1CB-0196-4F7D-9E90-88B6774B3A26}"/>
    <cellStyle name="Comma 3 4 4 2 3 3 2 2" xfId="46893" xr:uid="{5AC1A46C-6F29-4764-BC8A-F8EB32E9C188}"/>
    <cellStyle name="Comma 3 4 4 2 3 3 2 3" xfId="27990" xr:uid="{7E61E0AB-8D3D-43A8-B8FA-4D4628DDCD03}"/>
    <cellStyle name="Comma 3 4 4 2 3 3 3" xfId="33503" xr:uid="{D74787C5-22DB-4BA9-B445-4C7C4A0DCD47}"/>
    <cellStyle name="Comma 3 4 4 2 3 3 4" xfId="22738" xr:uid="{B33EDF6F-80CD-47E2-AE07-482778064053}"/>
    <cellStyle name="Comma 3 4 4 2 3 4" xfId="3303" xr:uid="{14A36AF5-179B-4AFE-845D-36F23386DDDE}"/>
    <cellStyle name="Comma 3 4 4 2 3 4 2" xfId="49519" xr:uid="{27432487-C08A-4FA2-8E53-E60A60AA1F13}"/>
    <cellStyle name="Comma 3 4 4 2 3 4 3" xfId="36129" xr:uid="{A9A32815-3432-4C68-AE4B-2B7B21CA8477}"/>
    <cellStyle name="Comma 3 4 4 2 3 4 4" xfId="25364" xr:uid="{7C7A3188-9D7D-4EA3-9D12-1959A6748AA9}"/>
    <cellStyle name="Comma 3 4 4 2 3 5" xfId="8554" xr:uid="{CE143803-15C3-4BB6-8B56-B8DDBEED2537}"/>
    <cellStyle name="Comma 3 4 4 2 3 5 2" xfId="52145" xr:uid="{24A62AF0-8214-40D2-965F-1EE54E16953E}"/>
    <cellStyle name="Comma 3 4 4 2 3 5 3" xfId="38755" xr:uid="{A7BD3BE5-DDDA-4B86-97FA-3E35C77F6963}"/>
    <cellStyle name="Comma 3 4 4 2 3 6" xfId="11180" xr:uid="{BCE5DF7A-E0A3-443A-AF68-9879DB5472DA}"/>
    <cellStyle name="Comma 3 4 4 2 3 6 2" xfId="54770" xr:uid="{A1311DB7-3481-478F-B161-5B560992FC63}"/>
    <cellStyle name="Comma 3 4 4 2 3 6 3" xfId="41380" xr:uid="{52E77880-DE0C-47E8-8989-9EB625100329}"/>
    <cellStyle name="Comma 3 4 4 2 3 7" xfId="14333" xr:uid="{1926C887-E119-48B0-B469-05600F63F947}"/>
    <cellStyle name="Comma 3 4 4 2 3 7 2" xfId="44006" xr:uid="{048A6D2B-52D9-4C95-8E04-4006D5FA69C6}"/>
    <cellStyle name="Comma 3 4 4 2 3 8" xfId="57396" xr:uid="{804291E3-4ADC-4B28-B09D-484E8CE648EB}"/>
    <cellStyle name="Comma 3 4 4 2 3 9" xfId="60023" xr:uid="{72F6FCB8-B90F-4428-B43A-E6DCA7120519}"/>
    <cellStyle name="Comma 3 4 4 2 4" xfId="935" xr:uid="{00000000-0005-0000-0000-000095020000}"/>
    <cellStyle name="Comma 3 4 4 2 4 10" xfId="30876" xr:uid="{48A9B13F-B47F-4EA9-AB15-9695E6281BCD}"/>
    <cellStyle name="Comma 3 4 4 2 4 11" xfId="20372" xr:uid="{D2173CD9-9237-4A74-8724-0A67A8E89FBC}"/>
    <cellStyle name="Comma 3 4 4 2 4 2" xfId="2258" xr:uid="{0A3E7AFC-B3F2-4331-A231-E79297FAD242}"/>
    <cellStyle name="Comma 3 4 4 2 4 2 10" xfId="21694" xr:uid="{E1D15531-1657-440C-AB7F-165A6B329500}"/>
    <cellStyle name="Comma 3 4 4 2 4 2 2" xfId="7510" xr:uid="{F0D528CF-A22B-4899-8DE4-B4B106042CAD}"/>
    <cellStyle name="Comma 3 4 4 2 4 2 2 2" xfId="19068" xr:uid="{281F467D-48C8-4DFF-977B-381F3426BE6D}"/>
    <cellStyle name="Comma 3 4 4 2 4 2 2 2 2" xfId="48475" xr:uid="{B84F20D5-AB9B-45AE-A894-A43CDF15D870}"/>
    <cellStyle name="Comma 3 4 4 2 4 2 2 2 3" xfId="29572" xr:uid="{BBCF5887-62CD-47F8-BA4A-D178FC8B457A}"/>
    <cellStyle name="Comma 3 4 4 2 4 2 2 3" xfId="35085" xr:uid="{28ECF5C6-D73E-4F08-9EA9-B58AC4AFF96A}"/>
    <cellStyle name="Comma 3 4 4 2 4 2 2 4" xfId="24320" xr:uid="{92447ECA-F71E-4FA7-83CE-000CFDC3BFE3}"/>
    <cellStyle name="Comma 3 4 4 2 4 2 3" xfId="4885" xr:uid="{70069521-D0E7-4902-A9EF-D7AD5AB378FE}"/>
    <cellStyle name="Comma 3 4 4 2 4 2 3 2" xfId="51101" xr:uid="{7025CF21-601C-4727-90CA-BA2572C5509F}"/>
    <cellStyle name="Comma 3 4 4 2 4 2 3 3" xfId="37711" xr:uid="{793E3EBE-708C-4E55-BD52-2021FB05C948}"/>
    <cellStyle name="Comma 3 4 4 2 4 2 3 4" xfId="26946" xr:uid="{A4462458-61C0-4E14-A36A-1FFA0FA7CBB2}"/>
    <cellStyle name="Comma 3 4 4 2 4 2 4" xfId="10136" xr:uid="{8B3C9AFD-7FDF-4E24-B7A5-FC5782ADF2C5}"/>
    <cellStyle name="Comma 3 4 4 2 4 2 4 2" xfId="53727" xr:uid="{049A0A14-2DD8-4F9A-B883-F12D683BFE9D}"/>
    <cellStyle name="Comma 3 4 4 2 4 2 4 3" xfId="40337" xr:uid="{AA152857-61CC-4B6F-B29E-7699C5045BCF}"/>
    <cellStyle name="Comma 3 4 4 2 4 2 5" xfId="12762" xr:uid="{78AD0DC8-AF8C-46AC-8841-E38E2651E9BB}"/>
    <cellStyle name="Comma 3 4 4 2 4 2 5 2" xfId="56352" xr:uid="{EEAA8BCD-9827-439B-8835-5F9A320E4480}"/>
    <cellStyle name="Comma 3 4 4 2 4 2 5 3" xfId="42962" xr:uid="{B19A74BB-D99A-4A42-96E3-03F3FD1A4083}"/>
    <cellStyle name="Comma 3 4 4 2 4 2 6" xfId="15915" xr:uid="{56FC9CD7-F0C8-4949-BE16-9D7C74CDBB4E}"/>
    <cellStyle name="Comma 3 4 4 2 4 2 6 2" xfId="45588" xr:uid="{50F142BA-C33E-448F-A633-D30254C98F7A}"/>
    <cellStyle name="Comma 3 4 4 2 4 2 7" xfId="58978" xr:uid="{E78D52C7-2240-48C0-BD6E-F741A6B2B455}"/>
    <cellStyle name="Comma 3 4 4 2 4 2 8" xfId="61605" xr:uid="{3DDF76B6-1557-44BF-B7DB-FD513461D9AD}"/>
    <cellStyle name="Comma 3 4 4 2 4 2 9" xfId="32198" xr:uid="{1E6A56BB-B26C-464B-AEFB-F4B0B85ED73E}"/>
    <cellStyle name="Comma 3 4 4 2 4 3" xfId="6188" xr:uid="{848FC5D3-9FFA-4845-B6C2-1A4056C6C1AB}"/>
    <cellStyle name="Comma 3 4 4 2 4 3 2" xfId="17746" xr:uid="{EB092A12-8189-48FC-B88A-983B8A954CEF}"/>
    <cellStyle name="Comma 3 4 4 2 4 3 2 2" xfId="47153" xr:uid="{2F09B5FF-194A-46CE-9835-5AFBFECD3849}"/>
    <cellStyle name="Comma 3 4 4 2 4 3 2 3" xfId="28250" xr:uid="{90FDC241-6EC9-4F8E-9F5D-F673A8D4409E}"/>
    <cellStyle name="Comma 3 4 4 2 4 3 3" xfId="33763" xr:uid="{8192BA38-1235-4EB2-AF05-0CFD33785746}"/>
    <cellStyle name="Comma 3 4 4 2 4 3 4" xfId="22998" xr:uid="{31D5D150-8EA5-4593-B807-0E6C392497AD}"/>
    <cellStyle name="Comma 3 4 4 2 4 4" xfId="3563" xr:uid="{35415F6D-72BF-4353-8878-ADC6966A1DAE}"/>
    <cellStyle name="Comma 3 4 4 2 4 4 2" xfId="49779" xr:uid="{0434CF3E-9172-4768-A91C-0881857E1FD1}"/>
    <cellStyle name="Comma 3 4 4 2 4 4 3" xfId="36389" xr:uid="{31C9A3C2-C014-44CE-8D67-8C9EDB4B1869}"/>
    <cellStyle name="Comma 3 4 4 2 4 4 4" xfId="25624" xr:uid="{9208058B-92AA-4F83-B5D9-E95C00E76E65}"/>
    <cellStyle name="Comma 3 4 4 2 4 5" xfId="8814" xr:uid="{C1CE6D79-6854-4C0D-8D3F-CEE673D60ED2}"/>
    <cellStyle name="Comma 3 4 4 2 4 5 2" xfId="52405" xr:uid="{F6AB1B7D-36A5-4092-921C-1FC2B892B958}"/>
    <cellStyle name="Comma 3 4 4 2 4 5 3" xfId="39015" xr:uid="{3669E874-5B84-4DB4-AF8E-600BBDEF0B71}"/>
    <cellStyle name="Comma 3 4 4 2 4 6" xfId="11440" xr:uid="{9833253B-C37C-40FC-8C74-53340C5D1940}"/>
    <cellStyle name="Comma 3 4 4 2 4 6 2" xfId="55030" xr:uid="{D6056538-0DD1-4E86-8581-7C0D91ECDE71}"/>
    <cellStyle name="Comma 3 4 4 2 4 6 3" xfId="41640" xr:uid="{724D40D7-62E8-4676-A9F4-1AA15CCDAE44}"/>
    <cellStyle name="Comma 3 4 4 2 4 7" xfId="14593" xr:uid="{2122A088-038E-4FC0-ABC6-6EA0476A29BC}"/>
    <cellStyle name="Comma 3 4 4 2 4 7 2" xfId="44266" xr:uid="{4EA82627-3BC0-40A9-8D02-A054B32C4FE6}"/>
    <cellStyle name="Comma 3 4 4 2 4 8" xfId="57656" xr:uid="{FDEC3501-9046-4D66-9A33-16F74C8518CF}"/>
    <cellStyle name="Comma 3 4 4 2 4 9" xfId="60283" xr:uid="{2D14A6EF-7426-413C-8C7A-C16BD3848659}"/>
    <cellStyle name="Comma 3 4 4 2 5" xfId="1215" xr:uid="{E6416FD8-8492-4727-A91E-99F35DB21DBD}"/>
    <cellStyle name="Comma 3 4 4 2 5 10" xfId="20652" xr:uid="{CA711E63-B582-4B97-96FC-0022DA91FD1C}"/>
    <cellStyle name="Comma 3 4 4 2 5 2" xfId="6468" xr:uid="{D855EECC-D5FE-4E36-A5CC-7D0B21745D6F}"/>
    <cellStyle name="Comma 3 4 4 2 5 2 2" xfId="18026" xr:uid="{B027A7AB-9B56-469F-841A-F6A3FC13F2F0}"/>
    <cellStyle name="Comma 3 4 4 2 5 2 2 2" xfId="47433" xr:uid="{657FDAE1-B761-4913-AE1B-B7ACDCE6CF9F}"/>
    <cellStyle name="Comma 3 4 4 2 5 2 2 3" xfId="28530" xr:uid="{501811DB-1686-4179-A4D1-70A3335FF269}"/>
    <cellStyle name="Comma 3 4 4 2 5 2 3" xfId="34043" xr:uid="{1BCE0EF2-CB05-4166-81A1-AA5187EF9181}"/>
    <cellStyle name="Comma 3 4 4 2 5 2 4" xfId="23278" xr:uid="{57B85A03-E10C-41CC-98F8-5B7B0B3F2DBD}"/>
    <cellStyle name="Comma 3 4 4 2 5 3" xfId="3843" xr:uid="{D0C9900B-2C91-4408-9124-0EF7331C2136}"/>
    <cellStyle name="Comma 3 4 4 2 5 3 2" xfId="50059" xr:uid="{80708BB6-AB64-43AE-8910-3B83C81A3092}"/>
    <cellStyle name="Comma 3 4 4 2 5 3 3" xfId="36669" xr:uid="{8F2C8DB1-7638-4DC0-BACC-76EC7952862F}"/>
    <cellStyle name="Comma 3 4 4 2 5 3 4" xfId="25904" xr:uid="{D7014735-031E-42DB-AF82-AE592C6E7CFE}"/>
    <cellStyle name="Comma 3 4 4 2 5 4" xfId="9094" xr:uid="{FEAE882E-E00F-443C-A248-9F570828C716}"/>
    <cellStyle name="Comma 3 4 4 2 5 4 2" xfId="52685" xr:uid="{6DB349D6-A008-43C7-8E91-AE15421F6433}"/>
    <cellStyle name="Comma 3 4 4 2 5 4 3" xfId="39295" xr:uid="{16593339-8BCB-4E9C-B5C1-49A96CAD394E}"/>
    <cellStyle name="Comma 3 4 4 2 5 5" xfId="11720" xr:uid="{8FDEE57C-5534-477A-9ECF-AA3F8C8051A4}"/>
    <cellStyle name="Comma 3 4 4 2 5 5 2" xfId="55310" xr:uid="{93B37A93-435B-4DAF-A717-2112C7EF2F27}"/>
    <cellStyle name="Comma 3 4 4 2 5 5 3" xfId="41920" xr:uid="{4297BD01-6089-4516-A991-CDB79831226A}"/>
    <cellStyle name="Comma 3 4 4 2 5 6" xfId="14873" xr:uid="{88C400D5-1DBA-4EC2-A9DC-EC60B5F0C3B2}"/>
    <cellStyle name="Comma 3 4 4 2 5 6 2" xfId="44546" xr:uid="{15C44483-E474-444F-8666-3E547203E6E7}"/>
    <cellStyle name="Comma 3 4 4 2 5 7" xfId="57936" xr:uid="{7C985A3E-36E6-44F6-A6E3-452505972698}"/>
    <cellStyle name="Comma 3 4 4 2 5 8" xfId="60563" xr:uid="{21FA3C87-735C-44DC-8D85-07721DA63D2F}"/>
    <cellStyle name="Comma 3 4 4 2 5 9" xfId="31156" xr:uid="{D3A47C5F-1CE4-4FE4-898C-CF42A8D18950}"/>
    <cellStyle name="Comma 3 4 4 2 6" xfId="1478" xr:uid="{3FD283D3-E6FC-44DD-B8A5-A2F38C18E8C0}"/>
    <cellStyle name="Comma 3 4 4 2 6 10" xfId="20914" xr:uid="{90F40AB4-6A93-46C5-9A33-BDA291369862}"/>
    <cellStyle name="Comma 3 4 4 2 6 2" xfId="6730" xr:uid="{D0323C2C-493E-492F-A424-1234BF8F83D1}"/>
    <cellStyle name="Comma 3 4 4 2 6 2 2" xfId="18288" xr:uid="{FEC9275F-5973-43F4-B952-862EDE6D2F46}"/>
    <cellStyle name="Comma 3 4 4 2 6 2 2 2" xfId="47695" xr:uid="{377E36C4-8AF6-4ABE-AED9-B5CF1DA26115}"/>
    <cellStyle name="Comma 3 4 4 2 6 2 2 3" xfId="28792" xr:uid="{CB7316A1-3C9C-4B92-85F4-A0DC124BE192}"/>
    <cellStyle name="Comma 3 4 4 2 6 2 3" xfId="34305" xr:uid="{B66A610E-C307-48E9-A0C8-1607E53A3A74}"/>
    <cellStyle name="Comma 3 4 4 2 6 2 4" xfId="23540" xr:uid="{70484471-EE10-4885-BA7C-1ACE2B075D7F}"/>
    <cellStyle name="Comma 3 4 4 2 6 3" xfId="4105" xr:uid="{30538411-91B4-4776-B90B-7648DA58AA86}"/>
    <cellStyle name="Comma 3 4 4 2 6 3 2" xfId="50321" xr:uid="{E5EB1FD2-EC7C-423A-AEAB-AD76871B3426}"/>
    <cellStyle name="Comma 3 4 4 2 6 3 3" xfId="36931" xr:uid="{9A66DE5E-73A7-43B2-81F9-56995FADB809}"/>
    <cellStyle name="Comma 3 4 4 2 6 3 4" xfId="26166" xr:uid="{88A23065-4939-474D-BB55-464A939F2982}"/>
    <cellStyle name="Comma 3 4 4 2 6 4" xfId="9356" xr:uid="{B5CF38DB-9A3A-4076-9425-D079FBB16354}"/>
    <cellStyle name="Comma 3 4 4 2 6 4 2" xfId="52947" xr:uid="{DE245241-8620-4B1E-8C7B-1696AA52E517}"/>
    <cellStyle name="Comma 3 4 4 2 6 4 3" xfId="39557" xr:uid="{E1185348-5151-4F61-9006-3505BF7CBA72}"/>
    <cellStyle name="Comma 3 4 4 2 6 5" xfId="11982" xr:uid="{FABA27F3-F32A-4B7D-A855-7DF1A7D854BB}"/>
    <cellStyle name="Comma 3 4 4 2 6 5 2" xfId="55572" xr:uid="{11EAFC51-79F0-4E09-8A34-E2D02E6DAE98}"/>
    <cellStyle name="Comma 3 4 4 2 6 5 3" xfId="42182" xr:uid="{DDF529F5-A879-4920-AC84-C5A7C534B3D3}"/>
    <cellStyle name="Comma 3 4 4 2 6 6" xfId="15135" xr:uid="{748D3B60-4F25-43D9-B8B8-1B7546309B54}"/>
    <cellStyle name="Comma 3 4 4 2 6 6 2" xfId="44808" xr:uid="{A493A1FA-CA33-4EEE-A7DC-7CCB21A8F421}"/>
    <cellStyle name="Comma 3 4 4 2 6 7" xfId="58198" xr:uid="{D8CFB646-9333-4804-9108-A4037CB8A6C2}"/>
    <cellStyle name="Comma 3 4 4 2 6 8" xfId="60825" xr:uid="{BA4D69D0-A569-4592-9A50-308C7B40E63E}"/>
    <cellStyle name="Comma 3 4 4 2 6 9" xfId="31418" xr:uid="{4B408C98-5C2A-404A-9615-2442E153D19B}"/>
    <cellStyle name="Comma 3 4 4 2 7" xfId="2521" xr:uid="{F62141DE-95C7-42B7-8EF9-5EAA33D20432}"/>
    <cellStyle name="Comma 3 4 4 2 7 10" xfId="21956" xr:uid="{2C89AD5F-3A58-4905-AEE1-D4130BDFA7CC}"/>
    <cellStyle name="Comma 3 4 4 2 7 2" xfId="7772" xr:uid="{BEC8F334-215B-402A-BEA4-62175F00665C}"/>
    <cellStyle name="Comma 3 4 4 2 7 2 2" xfId="19330" xr:uid="{6F815632-635F-4B6D-B0CB-D4DA9ECF53B3}"/>
    <cellStyle name="Comma 3 4 4 2 7 2 2 2" xfId="48737" xr:uid="{0386E491-09EB-4222-81DF-6A21932D867F}"/>
    <cellStyle name="Comma 3 4 4 2 7 2 2 3" xfId="29834" xr:uid="{213D4949-D90D-4065-AD48-EA453F0A4588}"/>
    <cellStyle name="Comma 3 4 4 2 7 2 3" xfId="35347" xr:uid="{C65494A2-A86B-405A-A7A3-FAD837DF7113}"/>
    <cellStyle name="Comma 3 4 4 2 7 2 4" xfId="24582" xr:uid="{5ABE07F7-323E-4BCA-9521-0F2112EC57E7}"/>
    <cellStyle name="Comma 3 4 4 2 7 3" xfId="5147" xr:uid="{4F34A39B-A208-4D30-B61E-7A2D985A675E}"/>
    <cellStyle name="Comma 3 4 4 2 7 3 2" xfId="51363" xr:uid="{FE7F31F9-2267-4AB5-B7BA-0E02642409A4}"/>
    <cellStyle name="Comma 3 4 4 2 7 3 3" xfId="37973" xr:uid="{F736F749-E873-4570-AB46-089485C9AEE6}"/>
    <cellStyle name="Comma 3 4 4 2 7 3 4" xfId="27208" xr:uid="{FB3F1574-2AF7-41B1-B761-8AF56BD9EA31}"/>
    <cellStyle name="Comma 3 4 4 2 7 4" xfId="10398" xr:uid="{5266FDAC-26C3-4F1D-B985-109AE78A4728}"/>
    <cellStyle name="Comma 3 4 4 2 7 4 2" xfId="53989" xr:uid="{926A87DB-1361-49B7-9E11-E866CF1E916A}"/>
    <cellStyle name="Comma 3 4 4 2 7 4 3" xfId="40599" xr:uid="{56D9D30C-3E5F-4D32-9859-370F29C52EB1}"/>
    <cellStyle name="Comma 3 4 4 2 7 5" xfId="13024" xr:uid="{6DDA5D28-C754-44A4-913F-71533E9F491D}"/>
    <cellStyle name="Comma 3 4 4 2 7 5 2" xfId="56614" xr:uid="{150BFE00-394A-4BE8-A67E-EBBABB869899}"/>
    <cellStyle name="Comma 3 4 4 2 7 5 3" xfId="43224" xr:uid="{8B0A11C6-6B9C-499E-AC53-621B1C8620F5}"/>
    <cellStyle name="Comma 3 4 4 2 7 6" xfId="16177" xr:uid="{5C187041-4669-42C8-81E0-C0721A665292}"/>
    <cellStyle name="Comma 3 4 4 2 7 6 2" xfId="45850" xr:uid="{5911B946-324A-484F-9788-F7C5D239E0BA}"/>
    <cellStyle name="Comma 3 4 4 2 7 7" xfId="59240" xr:uid="{8CF2A7B7-CB71-4912-819D-965576BF7AF1}"/>
    <cellStyle name="Comma 3 4 4 2 7 8" xfId="61867" xr:uid="{6B1EDA2C-20AE-4028-AEE8-4A47282E2447}"/>
    <cellStyle name="Comma 3 4 4 2 7 9" xfId="32460" xr:uid="{3D664A51-E21E-4BDF-86FF-13788938C2EC}"/>
    <cellStyle name="Comma 3 4 4 2 8" xfId="5408" xr:uid="{5B6EA52E-9D4F-4BC6-80FD-3B9DB2A26C14}"/>
    <cellStyle name="Comma 3 4 4 2 8 2" xfId="16966" xr:uid="{E2398785-3429-4480-A548-6F56AEB643B7}"/>
    <cellStyle name="Comma 3 4 4 2 8 2 2" xfId="46112" xr:uid="{D86253F1-8B45-4E3D-B1F8-BC114B11FE01}"/>
    <cellStyle name="Comma 3 4 4 2 8 2 3" xfId="27470" xr:uid="{51D74014-CBD4-483F-A120-0E6CC120BF67}"/>
    <cellStyle name="Comma 3 4 4 2 8 3" xfId="13813" xr:uid="{F50EE2CD-76CF-4702-AFFA-853738D38B64}"/>
    <cellStyle name="Comma 3 4 4 2 8 3 2" xfId="32722" xr:uid="{54F572B1-074C-4D93-B35E-1483FFAE0F43}"/>
    <cellStyle name="Comma 3 4 4 2 8 4" xfId="22218" xr:uid="{629EEB52-D2A6-4E29-8311-E60A1B9C2961}"/>
    <cellStyle name="Comma 3 4 4 2 9" xfId="2783" xr:uid="{8758C12F-460C-4AD4-9163-B9D1F946F77B}"/>
    <cellStyle name="Comma 3 4 4 2 9 2" xfId="16438" xr:uid="{862BF357-F9E2-4B2A-8769-2057AC0049A7}"/>
    <cellStyle name="Comma 3 4 4 2 9 2 2" xfId="46373" xr:uid="{5AB50EB1-8DB9-4510-B666-1B2325447EA4}"/>
    <cellStyle name="Comma 3 4 4 2 9 3" xfId="32983" xr:uid="{C96BB485-4DDA-471E-B7CE-C13D0DD3B091}"/>
    <cellStyle name="Comma 3 4 4 2 9 4" xfId="24844" xr:uid="{8A66F5FC-61FA-455A-9476-BB807CB795DD}"/>
    <cellStyle name="Comma 3 4 4 3" xfId="186" xr:uid="{00000000-0005-0000-0000-000096020000}"/>
    <cellStyle name="Comma 3 4 4 3 10" xfId="8066" xr:uid="{2893EBAD-9506-4AAF-B6F8-A231B321A06D}"/>
    <cellStyle name="Comma 3 4 4 3 10 2" xfId="49031" xr:uid="{704D30A7-C67B-44DB-B504-6D2F00A8905E}"/>
    <cellStyle name="Comma 3 4 4 3 10 3" xfId="35641" xr:uid="{2E0DD3F6-2F65-403A-BAAD-56AB4C8EA6C7}"/>
    <cellStyle name="Comma 3 4 4 3 11" xfId="10692" xr:uid="{8D44A1FC-E89F-4EF0-8302-20CA420C6ACE}"/>
    <cellStyle name="Comma 3 4 4 3 11 2" xfId="51657" xr:uid="{5297DF0E-E7A4-4480-BC17-8249B56370D0}"/>
    <cellStyle name="Comma 3 4 4 3 11 3" xfId="38267" xr:uid="{3B3FD46D-48C8-4C8A-82AF-CA0834ADD47F}"/>
    <cellStyle name="Comma 3 4 4 3 12" xfId="13317" xr:uid="{FB5D6E10-D795-49D0-95B1-E61B70A5A56D}"/>
    <cellStyle name="Comma 3 4 4 3 12 2" xfId="54282" xr:uid="{9134A277-AB9F-4AF2-A80B-0CBEF981419F}"/>
    <cellStyle name="Comma 3 4 4 3 12 3" xfId="40892" xr:uid="{FE66BE2C-4818-4773-BAC1-42512D10A788}"/>
    <cellStyle name="Comma 3 4 4 3 13" xfId="43518" xr:uid="{1C767720-3148-4BBC-AB6C-4E06D6AED1CB}"/>
    <cellStyle name="Comma 3 4 4 3 14" xfId="56908" xr:uid="{3E9B4445-4738-4278-BDC2-D71841A11F52}"/>
    <cellStyle name="Comma 3 4 4 3 15" xfId="59535" xr:uid="{C3B5A838-E263-412B-A090-474DF3E2F11D}"/>
    <cellStyle name="Comma 3 4 4 3 16" xfId="30128" xr:uid="{8322EF1B-81F4-4A55-B3A0-34B490DB80DA}"/>
    <cellStyle name="Comma 3 4 4 3 17" xfId="19624" xr:uid="{37737999-4F3A-4445-9CD8-41956A1C817D}"/>
    <cellStyle name="Comma 3 4 4 3 2" xfId="447" xr:uid="{00000000-0005-0000-0000-000097020000}"/>
    <cellStyle name="Comma 3 4 4 3 2 10" xfId="30388" xr:uid="{F3E546DF-DD75-44F1-9DA0-5F3ADFA66D85}"/>
    <cellStyle name="Comma 3 4 4 3 2 11" xfId="19884" xr:uid="{98FC87F1-9CCB-4919-86BC-DF95C524FC75}"/>
    <cellStyle name="Comma 3 4 4 3 2 2" xfId="1770" xr:uid="{378811F9-AAB9-4850-B2FC-8A7CD771D1D7}"/>
    <cellStyle name="Comma 3 4 4 3 2 2 10" xfId="21206" xr:uid="{2B45B712-03F0-4F4C-9DA5-083DB21CC574}"/>
    <cellStyle name="Comma 3 4 4 3 2 2 2" xfId="7022" xr:uid="{70FAD81A-2A1E-4D3C-867D-72203F1CBEA3}"/>
    <cellStyle name="Comma 3 4 4 3 2 2 2 2" xfId="18580" xr:uid="{B4DEBE95-F80E-4137-B308-50A1D5A4B749}"/>
    <cellStyle name="Comma 3 4 4 3 2 2 2 2 2" xfId="47987" xr:uid="{A997B758-0BEC-4F3D-9259-42F30368D0E6}"/>
    <cellStyle name="Comma 3 4 4 3 2 2 2 2 3" xfId="29084" xr:uid="{304BD94B-E7A1-44DB-9645-9EFBE13FCFC6}"/>
    <cellStyle name="Comma 3 4 4 3 2 2 2 3" xfId="34597" xr:uid="{291DE559-072E-4415-908E-F6EA0D4B2B88}"/>
    <cellStyle name="Comma 3 4 4 3 2 2 2 4" xfId="23832" xr:uid="{F18D5AD0-8D32-4D63-B4AB-0F78F3E336B6}"/>
    <cellStyle name="Comma 3 4 4 3 2 2 3" xfId="4397" xr:uid="{A0E1630F-F1B3-45A4-A7A2-6D2EBDEB0092}"/>
    <cellStyle name="Comma 3 4 4 3 2 2 3 2" xfId="50613" xr:uid="{2C1D4D08-C261-445B-B5EC-95476753D40F}"/>
    <cellStyle name="Comma 3 4 4 3 2 2 3 3" xfId="37223" xr:uid="{2555BDB3-5F42-4C39-9B9E-DD763BD1778B}"/>
    <cellStyle name="Comma 3 4 4 3 2 2 3 4" xfId="26458" xr:uid="{0C95A778-BDF0-42F0-AF21-404EA1C492D3}"/>
    <cellStyle name="Comma 3 4 4 3 2 2 4" xfId="9648" xr:uid="{747F44B1-D2E9-4E1C-9520-CC9D04C19DE7}"/>
    <cellStyle name="Comma 3 4 4 3 2 2 4 2" xfId="53239" xr:uid="{292317BC-4D1C-4A6E-B4C0-281E235C424B}"/>
    <cellStyle name="Comma 3 4 4 3 2 2 4 3" xfId="39849" xr:uid="{E43E0732-5AF4-4AF8-A6F4-804A8718EDD7}"/>
    <cellStyle name="Comma 3 4 4 3 2 2 5" xfId="12274" xr:uid="{E1845397-0D0B-4B68-8B00-C4330B1C5D38}"/>
    <cellStyle name="Comma 3 4 4 3 2 2 5 2" xfId="55864" xr:uid="{6E257FD7-1CB3-4693-96C1-EC6DCF223D80}"/>
    <cellStyle name="Comma 3 4 4 3 2 2 5 3" xfId="42474" xr:uid="{0A612625-81E7-4785-B2EC-E905D8FE1B81}"/>
    <cellStyle name="Comma 3 4 4 3 2 2 6" xfId="15427" xr:uid="{BB4DA665-EF7E-4830-BE30-939BC0737922}"/>
    <cellStyle name="Comma 3 4 4 3 2 2 6 2" xfId="45100" xr:uid="{AE27699F-ACF2-4C69-BE31-C1F475998239}"/>
    <cellStyle name="Comma 3 4 4 3 2 2 7" xfId="58490" xr:uid="{09D03C74-4D99-4DD6-AEF4-977421C37A10}"/>
    <cellStyle name="Comma 3 4 4 3 2 2 8" xfId="61117" xr:uid="{0F0C793F-C798-4605-984D-A00A70E84A0F}"/>
    <cellStyle name="Comma 3 4 4 3 2 2 9" xfId="31710" xr:uid="{2C461BE9-B720-4AC9-A3D9-8060403C1112}"/>
    <cellStyle name="Comma 3 4 4 3 2 3" xfId="5700" xr:uid="{9E2035AB-2AC1-48CD-BE4D-00B6485F8A1A}"/>
    <cellStyle name="Comma 3 4 4 3 2 3 2" xfId="17258" xr:uid="{C4845AAD-FD2B-44E7-88D9-BB968DCC3930}"/>
    <cellStyle name="Comma 3 4 4 3 2 3 2 2" xfId="46665" xr:uid="{F8C10A96-9BF2-42EE-A2F1-8B95D88A2F99}"/>
    <cellStyle name="Comma 3 4 4 3 2 3 2 3" xfId="27762" xr:uid="{80B6D722-EF6F-42DA-A693-66C3F03A7722}"/>
    <cellStyle name="Comma 3 4 4 3 2 3 3" xfId="14105" xr:uid="{7711562C-1325-4CBE-9B73-6832325A2D60}"/>
    <cellStyle name="Comma 3 4 4 3 2 3 3 2" xfId="33275" xr:uid="{FE965BD4-DFEB-423C-8FDE-47F7FAE72859}"/>
    <cellStyle name="Comma 3 4 4 3 2 3 4" xfId="22510" xr:uid="{64D16F97-3D6A-4C05-A267-7AC1611240CF}"/>
    <cellStyle name="Comma 3 4 4 3 2 4" xfId="3075" xr:uid="{5B0780A1-4E7B-47BC-8E37-995763358461}"/>
    <cellStyle name="Comma 3 4 4 3 2 4 2" xfId="16730" xr:uid="{37802517-E082-40DC-A851-03463FE4C253}"/>
    <cellStyle name="Comma 3 4 4 3 2 4 2 2" xfId="49291" xr:uid="{7FA3B7F0-0D80-4784-AC36-5C55467DB819}"/>
    <cellStyle name="Comma 3 4 4 3 2 4 3" xfId="35901" xr:uid="{10CE060A-5F27-4066-93D4-F67CD0A6096A}"/>
    <cellStyle name="Comma 3 4 4 3 2 4 4" xfId="25136" xr:uid="{F555C5EE-CD9A-4FBD-97D9-0ACFA1807828}"/>
    <cellStyle name="Comma 3 4 4 3 2 5" xfId="8326" xr:uid="{00BD6474-24E8-4637-88E8-134673260029}"/>
    <cellStyle name="Comma 3 4 4 3 2 5 2" xfId="51917" xr:uid="{BF53B0B4-CAC4-473A-92D0-635AD1D05C6C}"/>
    <cellStyle name="Comma 3 4 4 3 2 5 3" xfId="38527" xr:uid="{1661C36C-FD8F-40AF-8423-0C16BD6EED77}"/>
    <cellStyle name="Comma 3 4 4 3 2 6" xfId="10952" xr:uid="{3A92C6D6-C3AC-431C-B6E5-715E424A2416}"/>
    <cellStyle name="Comma 3 4 4 3 2 6 2" xfId="54542" xr:uid="{976E9C41-4D01-4213-ADE7-FE65B1A4D38E}"/>
    <cellStyle name="Comma 3 4 4 3 2 6 3" xfId="41152" xr:uid="{AEDB8613-B7F8-4F9D-AE32-273CD3B9A756}"/>
    <cellStyle name="Comma 3 4 4 3 2 7" xfId="13577" xr:uid="{A6724F14-63F1-4B05-9444-969DD9B41F27}"/>
    <cellStyle name="Comma 3 4 4 3 2 7 2" xfId="43778" xr:uid="{FB15E5ED-55A8-43B1-9A25-A9D2EBE96E4D}"/>
    <cellStyle name="Comma 3 4 4 3 2 8" xfId="57168" xr:uid="{CF0C6319-B351-46DA-AD33-98B81174C493}"/>
    <cellStyle name="Comma 3 4 4 3 2 9" xfId="59795" xr:uid="{8D81D90C-95DE-4CFF-A030-9D3E8A02288E}"/>
    <cellStyle name="Comma 3 4 4 3 3" xfId="707" xr:uid="{00000000-0005-0000-0000-000098020000}"/>
    <cellStyle name="Comma 3 4 4 3 3 10" xfId="30648" xr:uid="{85AC4D7C-1CA9-4D9E-95A4-2C7C4D93478C}"/>
    <cellStyle name="Comma 3 4 4 3 3 11" xfId="20144" xr:uid="{C478DD7F-B656-474E-BB22-578E94D77D1E}"/>
    <cellStyle name="Comma 3 4 4 3 3 2" xfId="2030" xr:uid="{ABA94E82-CD0F-403F-B891-6C9BBA2E507A}"/>
    <cellStyle name="Comma 3 4 4 3 3 2 10" xfId="21466" xr:uid="{3010B6A5-BECD-48E8-BBDA-BE018215386B}"/>
    <cellStyle name="Comma 3 4 4 3 3 2 2" xfId="7282" xr:uid="{9EBD055D-AF73-4189-9969-9A038333E684}"/>
    <cellStyle name="Comma 3 4 4 3 3 2 2 2" xfId="18840" xr:uid="{38DB9534-95E6-4A84-B83A-86E91040F4E0}"/>
    <cellStyle name="Comma 3 4 4 3 3 2 2 2 2" xfId="48247" xr:uid="{609796EF-2AA3-4120-AD57-8D9EE61876ED}"/>
    <cellStyle name="Comma 3 4 4 3 3 2 2 2 3" xfId="29344" xr:uid="{EFCC4B76-793F-4901-915E-61AFA77323C5}"/>
    <cellStyle name="Comma 3 4 4 3 3 2 2 3" xfId="34857" xr:uid="{68932B91-F1B0-4644-9AE2-E4A95E8BD76B}"/>
    <cellStyle name="Comma 3 4 4 3 3 2 2 4" xfId="24092" xr:uid="{5DB05B65-B51E-41D3-B0A1-91AF6EED2D7A}"/>
    <cellStyle name="Comma 3 4 4 3 3 2 3" xfId="4657" xr:uid="{A435EA3A-1701-427C-80B0-E792B875E4E0}"/>
    <cellStyle name="Comma 3 4 4 3 3 2 3 2" xfId="50873" xr:uid="{556213FF-558E-4B37-9431-D12BCBDD009C}"/>
    <cellStyle name="Comma 3 4 4 3 3 2 3 3" xfId="37483" xr:uid="{3B14BA5F-678E-4E66-8D4C-BD4678A68778}"/>
    <cellStyle name="Comma 3 4 4 3 3 2 3 4" xfId="26718" xr:uid="{FBCAB6DF-4DB9-4C3E-9B51-C623A21AA2B7}"/>
    <cellStyle name="Comma 3 4 4 3 3 2 4" xfId="9908" xr:uid="{94AFD85B-CF40-40CC-A085-77B67EA838CF}"/>
    <cellStyle name="Comma 3 4 4 3 3 2 4 2" xfId="53499" xr:uid="{5CD37A08-8568-4719-A67E-9735985E3E02}"/>
    <cellStyle name="Comma 3 4 4 3 3 2 4 3" xfId="40109" xr:uid="{72E05FAF-14BD-49C4-9F3F-B8391C3F5E55}"/>
    <cellStyle name="Comma 3 4 4 3 3 2 5" xfId="12534" xr:uid="{576B258B-DC91-4122-B932-7692684AE893}"/>
    <cellStyle name="Comma 3 4 4 3 3 2 5 2" xfId="56124" xr:uid="{23AAC401-E904-424B-B8AD-51E96A7ECE03}"/>
    <cellStyle name="Comma 3 4 4 3 3 2 5 3" xfId="42734" xr:uid="{6FE53F21-C9CF-4F5B-9E29-8D71E69B21A7}"/>
    <cellStyle name="Comma 3 4 4 3 3 2 6" xfId="15687" xr:uid="{1E0BCC1A-2F06-404E-B5C2-0C1681BC5088}"/>
    <cellStyle name="Comma 3 4 4 3 3 2 6 2" xfId="45360" xr:uid="{1BA12C9C-4E89-4A43-8FF7-525F9A8CC6E5}"/>
    <cellStyle name="Comma 3 4 4 3 3 2 7" xfId="58750" xr:uid="{39FCF6EC-5B51-4A0D-A17A-86CD245BB1CB}"/>
    <cellStyle name="Comma 3 4 4 3 3 2 8" xfId="61377" xr:uid="{C43C08A4-00F2-4C1F-8178-05953C1F9FC2}"/>
    <cellStyle name="Comma 3 4 4 3 3 2 9" xfId="31970" xr:uid="{191134E6-3D13-4F76-939F-B7010D92686B}"/>
    <cellStyle name="Comma 3 4 4 3 3 3" xfId="5960" xr:uid="{87FFCA75-2EB1-420B-B2B3-7C990BBB9092}"/>
    <cellStyle name="Comma 3 4 4 3 3 3 2" xfId="17518" xr:uid="{017AD6FA-EA25-4374-B16D-F271DA0253CE}"/>
    <cellStyle name="Comma 3 4 4 3 3 3 2 2" xfId="46925" xr:uid="{998C311E-D4BD-4504-B127-753B3984325C}"/>
    <cellStyle name="Comma 3 4 4 3 3 3 2 3" xfId="28022" xr:uid="{9D619E93-A51E-499F-9396-99B8E4AFA3A4}"/>
    <cellStyle name="Comma 3 4 4 3 3 3 3" xfId="33535" xr:uid="{4920EC93-94EF-4719-AAA6-653223F17A12}"/>
    <cellStyle name="Comma 3 4 4 3 3 3 4" xfId="22770" xr:uid="{F3EADD7B-FF4E-48B8-8ECB-A420C157E66B}"/>
    <cellStyle name="Comma 3 4 4 3 3 4" xfId="3335" xr:uid="{37D68235-0446-4BF6-857E-06CF1BA72241}"/>
    <cellStyle name="Comma 3 4 4 3 3 4 2" xfId="49551" xr:uid="{A1CAFF17-1500-4BA0-9915-775116416BB9}"/>
    <cellStyle name="Comma 3 4 4 3 3 4 3" xfId="36161" xr:uid="{9CB79D02-383D-480E-9253-6AAEC10B4074}"/>
    <cellStyle name="Comma 3 4 4 3 3 4 4" xfId="25396" xr:uid="{21BA5CF0-9964-4376-95EC-25E3113DAB78}"/>
    <cellStyle name="Comma 3 4 4 3 3 5" xfId="8586" xr:uid="{AF479D9D-77D6-47F8-B9F0-0CFF0D2F7C63}"/>
    <cellStyle name="Comma 3 4 4 3 3 5 2" xfId="52177" xr:uid="{967B55DF-75BE-44DB-AD83-9934459A62CE}"/>
    <cellStyle name="Comma 3 4 4 3 3 5 3" xfId="38787" xr:uid="{EB1DEDEB-DAE3-466B-8038-4A1970B1B618}"/>
    <cellStyle name="Comma 3 4 4 3 3 6" xfId="11212" xr:uid="{DB772C00-6C4A-40F1-85EB-E4DCFF84310A}"/>
    <cellStyle name="Comma 3 4 4 3 3 6 2" xfId="54802" xr:uid="{1E2F3DC9-AEBB-435E-AEF8-23E1A603F473}"/>
    <cellStyle name="Comma 3 4 4 3 3 6 3" xfId="41412" xr:uid="{7B61B81D-A9BC-4578-AB9C-1CD9A3831AB3}"/>
    <cellStyle name="Comma 3 4 4 3 3 7" xfId="14365" xr:uid="{FAACA41A-42BA-4BCC-B655-7D72F33A0BB1}"/>
    <cellStyle name="Comma 3 4 4 3 3 7 2" xfId="44038" xr:uid="{EA8DCD4C-B30B-4F47-9A80-93D771127872}"/>
    <cellStyle name="Comma 3 4 4 3 3 8" xfId="57428" xr:uid="{FDE10BCB-9EC6-424E-AE5E-D772B2FCB0E0}"/>
    <cellStyle name="Comma 3 4 4 3 3 9" xfId="60055" xr:uid="{90350144-5703-4691-93E1-30E3E4C1C73D}"/>
    <cellStyle name="Comma 3 4 4 3 4" xfId="967" xr:uid="{00000000-0005-0000-0000-000099020000}"/>
    <cellStyle name="Comma 3 4 4 3 4 10" xfId="30908" xr:uid="{87EA61BC-DFE4-498B-95C3-E614A30AFD6C}"/>
    <cellStyle name="Comma 3 4 4 3 4 11" xfId="20404" xr:uid="{543ACBBF-996E-4221-BB24-B40F6098F724}"/>
    <cellStyle name="Comma 3 4 4 3 4 2" xfId="2290" xr:uid="{AD2B55BE-54D4-4CDA-B378-57B8DBC87766}"/>
    <cellStyle name="Comma 3 4 4 3 4 2 10" xfId="21726" xr:uid="{D9C8576D-80D7-44F1-A1D3-1886CBD09C0E}"/>
    <cellStyle name="Comma 3 4 4 3 4 2 2" xfId="7542" xr:uid="{1BBE477C-9BF4-44FE-A4A7-C7F3F8AC57A7}"/>
    <cellStyle name="Comma 3 4 4 3 4 2 2 2" xfId="19100" xr:uid="{BEBABB3A-47BE-40A4-A4F1-DA28B4482EC4}"/>
    <cellStyle name="Comma 3 4 4 3 4 2 2 2 2" xfId="48507" xr:uid="{26A243ED-9EED-4589-9C99-9ED7EAB42F48}"/>
    <cellStyle name="Comma 3 4 4 3 4 2 2 2 3" xfId="29604" xr:uid="{B82528FC-6AD2-4A7E-B32D-E97F45B79433}"/>
    <cellStyle name="Comma 3 4 4 3 4 2 2 3" xfId="35117" xr:uid="{D1958C8C-1C4F-4FBC-9428-93547CBE746B}"/>
    <cellStyle name="Comma 3 4 4 3 4 2 2 4" xfId="24352" xr:uid="{EE0FC32C-AC59-4973-B0E9-177797DA1174}"/>
    <cellStyle name="Comma 3 4 4 3 4 2 3" xfId="4917" xr:uid="{CD8475A6-FDB2-4879-9B45-ACB70A03BD61}"/>
    <cellStyle name="Comma 3 4 4 3 4 2 3 2" xfId="51133" xr:uid="{2DEED635-5205-4E31-9182-A4DE38DADC69}"/>
    <cellStyle name="Comma 3 4 4 3 4 2 3 3" xfId="37743" xr:uid="{C8EDEF37-2ECE-4000-A6C9-2548B55EDB90}"/>
    <cellStyle name="Comma 3 4 4 3 4 2 3 4" xfId="26978" xr:uid="{A68F231F-A785-4E0D-B3B7-B6A4BD1C060A}"/>
    <cellStyle name="Comma 3 4 4 3 4 2 4" xfId="10168" xr:uid="{FCE894F7-DC09-4B7F-AEE0-406E84D5C6D4}"/>
    <cellStyle name="Comma 3 4 4 3 4 2 4 2" xfId="53759" xr:uid="{1A199DF2-E5E3-46A7-AA66-510E5B1E24C7}"/>
    <cellStyle name="Comma 3 4 4 3 4 2 4 3" xfId="40369" xr:uid="{C571A820-7885-4F32-B73E-5ABCD159F612}"/>
    <cellStyle name="Comma 3 4 4 3 4 2 5" xfId="12794" xr:uid="{6D1A758F-048A-4105-918E-660F29D2CEA8}"/>
    <cellStyle name="Comma 3 4 4 3 4 2 5 2" xfId="56384" xr:uid="{A9B7B18A-11F6-406B-98D1-942CED13CAA2}"/>
    <cellStyle name="Comma 3 4 4 3 4 2 5 3" xfId="42994" xr:uid="{6717248B-4BB3-4720-B4CD-892A352F5ACA}"/>
    <cellStyle name="Comma 3 4 4 3 4 2 6" xfId="15947" xr:uid="{2D9FCC14-4B4E-470A-AD41-700ABD2613D7}"/>
    <cellStyle name="Comma 3 4 4 3 4 2 6 2" xfId="45620" xr:uid="{E6FCAD5D-B981-4DCD-8320-E2ACBB78FB27}"/>
    <cellStyle name="Comma 3 4 4 3 4 2 7" xfId="59010" xr:uid="{802F42E7-FA3A-4899-8455-995FBAE2CA1A}"/>
    <cellStyle name="Comma 3 4 4 3 4 2 8" xfId="61637" xr:uid="{D50F7205-9C67-4FB8-BC86-EC3F8BA81A3F}"/>
    <cellStyle name="Comma 3 4 4 3 4 2 9" xfId="32230" xr:uid="{7AC2F51D-4984-48DD-84C3-4C9944FD0C7F}"/>
    <cellStyle name="Comma 3 4 4 3 4 3" xfId="6220" xr:uid="{C7FAD888-BFC5-4690-A1A2-499C095CDA59}"/>
    <cellStyle name="Comma 3 4 4 3 4 3 2" xfId="17778" xr:uid="{E8DF13B0-E1C1-4DBE-86FC-EBC2A4C874E4}"/>
    <cellStyle name="Comma 3 4 4 3 4 3 2 2" xfId="47185" xr:uid="{1E49E369-AD21-46EC-A6AB-E8E932394D0E}"/>
    <cellStyle name="Comma 3 4 4 3 4 3 2 3" xfId="28282" xr:uid="{CB1A45DF-3D7B-4AB2-8EF1-01B04C94B046}"/>
    <cellStyle name="Comma 3 4 4 3 4 3 3" xfId="33795" xr:uid="{26691804-F8BB-4E40-8F04-F4534BF51769}"/>
    <cellStyle name="Comma 3 4 4 3 4 3 4" xfId="23030" xr:uid="{3139203E-A2B6-4113-AB0B-4B06571DF2FB}"/>
    <cellStyle name="Comma 3 4 4 3 4 4" xfId="3595" xr:uid="{D8ECDED0-9A36-4E06-B0EF-246E051210C0}"/>
    <cellStyle name="Comma 3 4 4 3 4 4 2" xfId="49811" xr:uid="{F30EB3B0-A9D7-4AD3-91E7-44C13A739081}"/>
    <cellStyle name="Comma 3 4 4 3 4 4 3" xfId="36421" xr:uid="{9D06FF9F-E537-43CD-B59C-2DD677289AE7}"/>
    <cellStyle name="Comma 3 4 4 3 4 4 4" xfId="25656" xr:uid="{8CF223E6-9EB4-4624-BC35-8C15D577A6F0}"/>
    <cellStyle name="Comma 3 4 4 3 4 5" xfId="8846" xr:uid="{F230BE89-60AA-4EC7-845C-5DAD25B40D14}"/>
    <cellStyle name="Comma 3 4 4 3 4 5 2" xfId="52437" xr:uid="{D2B96FFC-C3B9-4121-B0B5-BBE46D6B26C3}"/>
    <cellStyle name="Comma 3 4 4 3 4 5 3" xfId="39047" xr:uid="{14C57614-738F-491C-8853-2C0E880979D5}"/>
    <cellStyle name="Comma 3 4 4 3 4 6" xfId="11472" xr:uid="{C3A92026-4917-4E5E-928E-FF27F6BF6DFD}"/>
    <cellStyle name="Comma 3 4 4 3 4 6 2" xfId="55062" xr:uid="{83A2F693-9FDE-43FF-AFB7-24464C3F588D}"/>
    <cellStyle name="Comma 3 4 4 3 4 6 3" xfId="41672" xr:uid="{A422DEAA-0A7E-4AB6-AF06-97AFABE7BBAE}"/>
    <cellStyle name="Comma 3 4 4 3 4 7" xfId="14625" xr:uid="{49737EBD-F0A3-4413-A695-A4488AD1DF94}"/>
    <cellStyle name="Comma 3 4 4 3 4 7 2" xfId="44298" xr:uid="{99512E4E-30D9-457B-8341-4FFBE2421C51}"/>
    <cellStyle name="Comma 3 4 4 3 4 8" xfId="57688" xr:uid="{10EC12B6-9091-4F0E-B4BB-12EB79178B67}"/>
    <cellStyle name="Comma 3 4 4 3 4 9" xfId="60315" xr:uid="{8EF15B78-7B0B-4B2C-B96E-F9B6B850BA72}"/>
    <cellStyle name="Comma 3 4 4 3 5" xfId="1247" xr:uid="{00CEC316-DF93-4849-BF30-2EB01C66BE8F}"/>
    <cellStyle name="Comma 3 4 4 3 5 10" xfId="20684" xr:uid="{F548A1EE-5832-4066-8059-07F774C520A2}"/>
    <cellStyle name="Comma 3 4 4 3 5 2" xfId="6500" xr:uid="{A06B345A-E26F-49DB-AFB9-C1CD4E5A3484}"/>
    <cellStyle name="Comma 3 4 4 3 5 2 2" xfId="18058" xr:uid="{B4FF439C-7CDC-4C9E-A01B-5EFA6BC2AD3F}"/>
    <cellStyle name="Comma 3 4 4 3 5 2 2 2" xfId="47465" xr:uid="{5CBD1B1F-D1AE-40DB-B449-45325A4EBE15}"/>
    <cellStyle name="Comma 3 4 4 3 5 2 2 3" xfId="28562" xr:uid="{CC9C1C28-5DE1-4052-8676-0AC9CD4C3029}"/>
    <cellStyle name="Comma 3 4 4 3 5 2 3" xfId="34075" xr:uid="{4DC2DCAE-2F2E-4C19-94C8-54DAE738D54F}"/>
    <cellStyle name="Comma 3 4 4 3 5 2 4" xfId="23310" xr:uid="{B9041048-6F76-4112-B02F-4FD3AF9FC05F}"/>
    <cellStyle name="Comma 3 4 4 3 5 3" xfId="3875" xr:uid="{17697F9A-B909-4484-9A69-D603F90BD323}"/>
    <cellStyle name="Comma 3 4 4 3 5 3 2" xfId="50091" xr:uid="{3397DAFF-D01C-4C32-9C96-8E0B532857EA}"/>
    <cellStyle name="Comma 3 4 4 3 5 3 3" xfId="36701" xr:uid="{390D9A5B-B6BD-4E26-8B15-B039923740F7}"/>
    <cellStyle name="Comma 3 4 4 3 5 3 4" xfId="25936" xr:uid="{E7B6279E-7B42-476E-B92C-8019D39B0AEF}"/>
    <cellStyle name="Comma 3 4 4 3 5 4" xfId="9126" xr:uid="{E81146A1-5183-4DFB-8EBC-95EA3B6531BF}"/>
    <cellStyle name="Comma 3 4 4 3 5 4 2" xfId="52717" xr:uid="{59A90411-EAD5-4F31-B719-B912653B94D3}"/>
    <cellStyle name="Comma 3 4 4 3 5 4 3" xfId="39327" xr:uid="{A518E321-164C-4C31-BDF5-7F4A90C74E65}"/>
    <cellStyle name="Comma 3 4 4 3 5 5" xfId="11752" xr:uid="{0EAD5B9B-1767-4FAF-9BA6-DF48B58A8834}"/>
    <cellStyle name="Comma 3 4 4 3 5 5 2" xfId="55342" xr:uid="{823F6465-0C26-4C43-B56A-2D9B45890EB7}"/>
    <cellStyle name="Comma 3 4 4 3 5 5 3" xfId="41952" xr:uid="{796A4166-10EC-4589-AE50-824B533FA064}"/>
    <cellStyle name="Comma 3 4 4 3 5 6" xfId="14905" xr:uid="{B54F6069-A20C-49AB-AFFA-D669043A32BD}"/>
    <cellStyle name="Comma 3 4 4 3 5 6 2" xfId="44578" xr:uid="{5E3D80CA-2E2D-4F10-94CB-18E749917E84}"/>
    <cellStyle name="Comma 3 4 4 3 5 7" xfId="57968" xr:uid="{2E58D189-4225-4F10-9321-4FC45F29023D}"/>
    <cellStyle name="Comma 3 4 4 3 5 8" xfId="60595" xr:uid="{7FCBFD2A-6805-413A-848F-0A6449ABEE9F}"/>
    <cellStyle name="Comma 3 4 4 3 5 9" xfId="31188" xr:uid="{2D4671B5-85ED-4FB9-8E20-59F928462DEC}"/>
    <cellStyle name="Comma 3 4 4 3 6" xfId="1510" xr:uid="{C7BC6DB4-2B2D-4655-B7DA-B24CBE0C6236}"/>
    <cellStyle name="Comma 3 4 4 3 6 10" xfId="20946" xr:uid="{3885F81E-A0E5-4534-BDF6-D342E404C172}"/>
    <cellStyle name="Comma 3 4 4 3 6 2" xfId="6762" xr:uid="{FD79680C-C99C-4AD3-823F-06837E177C70}"/>
    <cellStyle name="Comma 3 4 4 3 6 2 2" xfId="18320" xr:uid="{BFAF5920-BC54-4055-B995-0B19A140F538}"/>
    <cellStyle name="Comma 3 4 4 3 6 2 2 2" xfId="47727" xr:uid="{F6700D19-FA56-4603-B930-04F5046473BD}"/>
    <cellStyle name="Comma 3 4 4 3 6 2 2 3" xfId="28824" xr:uid="{B7F469A3-13CD-4183-8395-967B4D011574}"/>
    <cellStyle name="Comma 3 4 4 3 6 2 3" xfId="34337" xr:uid="{885C6010-07B1-4AF9-B684-1F791AF3A772}"/>
    <cellStyle name="Comma 3 4 4 3 6 2 4" xfId="23572" xr:uid="{E7477CFD-A3B5-4989-A2A3-7A5405E67F07}"/>
    <cellStyle name="Comma 3 4 4 3 6 3" xfId="4137" xr:uid="{597E400D-ECD9-4054-9DF0-AA78612E6F0A}"/>
    <cellStyle name="Comma 3 4 4 3 6 3 2" xfId="50353" xr:uid="{BD2205C4-B009-4FAE-BE5B-112FB7AB593B}"/>
    <cellStyle name="Comma 3 4 4 3 6 3 3" xfId="36963" xr:uid="{2BBFD716-D70D-4D5F-936A-6BDC527A9455}"/>
    <cellStyle name="Comma 3 4 4 3 6 3 4" xfId="26198" xr:uid="{91CB5447-CC3F-4656-B00A-3D8550AD5263}"/>
    <cellStyle name="Comma 3 4 4 3 6 4" xfId="9388" xr:uid="{5E60670A-DB32-4955-863D-53C37556CEC4}"/>
    <cellStyle name="Comma 3 4 4 3 6 4 2" xfId="52979" xr:uid="{2DA74C6C-CE4D-4845-8337-A30CDABF7EF6}"/>
    <cellStyle name="Comma 3 4 4 3 6 4 3" xfId="39589" xr:uid="{23ABB555-8118-4B56-A537-1602DA854AA7}"/>
    <cellStyle name="Comma 3 4 4 3 6 5" xfId="12014" xr:uid="{FC1A490C-4D87-423C-BFD9-1E37D5F1E954}"/>
    <cellStyle name="Comma 3 4 4 3 6 5 2" xfId="55604" xr:uid="{E090D1CD-3335-4B6F-8383-4EF5410FF3FA}"/>
    <cellStyle name="Comma 3 4 4 3 6 5 3" xfId="42214" xr:uid="{36AD89EC-564F-4C35-BD27-AA94D9017A64}"/>
    <cellStyle name="Comma 3 4 4 3 6 6" xfId="15167" xr:uid="{D41213B3-D174-44B6-B6C8-26A5EBA8704C}"/>
    <cellStyle name="Comma 3 4 4 3 6 6 2" xfId="44840" xr:uid="{7A856C56-E65C-4778-9D95-5B9FFE347BBE}"/>
    <cellStyle name="Comma 3 4 4 3 6 7" xfId="58230" xr:uid="{57C81A47-8B31-495B-B8FB-123E95BC766F}"/>
    <cellStyle name="Comma 3 4 4 3 6 8" xfId="60857" xr:uid="{DE679402-C06C-413D-92D1-265D07435240}"/>
    <cellStyle name="Comma 3 4 4 3 6 9" xfId="31450" xr:uid="{C9C0015D-8E31-4255-A497-4161C7A40D3C}"/>
    <cellStyle name="Comma 3 4 4 3 7" xfId="2553" xr:uid="{6E653352-8BD7-4D57-837A-F727078A72D9}"/>
    <cellStyle name="Comma 3 4 4 3 7 10" xfId="21988" xr:uid="{00F2F586-70E8-4F18-9241-5BA953A3C9F6}"/>
    <cellStyle name="Comma 3 4 4 3 7 2" xfId="7804" xr:uid="{13D5938E-F02F-4666-99E6-033D1C078266}"/>
    <cellStyle name="Comma 3 4 4 3 7 2 2" xfId="19362" xr:uid="{1146F9C3-DAD4-4346-8779-53664B0FD6F1}"/>
    <cellStyle name="Comma 3 4 4 3 7 2 2 2" xfId="48769" xr:uid="{0738BE3A-7DD6-4228-B96B-A75B6592B2A9}"/>
    <cellStyle name="Comma 3 4 4 3 7 2 2 3" xfId="29866" xr:uid="{0DA827E7-DD53-4A40-A694-758DE627EECE}"/>
    <cellStyle name="Comma 3 4 4 3 7 2 3" xfId="35379" xr:uid="{A37F93F6-18D5-4912-8DD4-0B91ED860125}"/>
    <cellStyle name="Comma 3 4 4 3 7 2 4" xfId="24614" xr:uid="{B4A231AC-43B7-44DF-9450-D45B34687679}"/>
    <cellStyle name="Comma 3 4 4 3 7 3" xfId="5179" xr:uid="{EED93240-818E-4884-9ECB-5124767AB106}"/>
    <cellStyle name="Comma 3 4 4 3 7 3 2" xfId="51395" xr:uid="{5E83656E-E18B-4D14-9244-E3EC6B72BFB3}"/>
    <cellStyle name="Comma 3 4 4 3 7 3 3" xfId="38005" xr:uid="{85BBE54E-AEBE-4009-8FEA-210E2F41F09E}"/>
    <cellStyle name="Comma 3 4 4 3 7 3 4" xfId="27240" xr:uid="{4BC4F184-5F5C-47B1-8D45-50AAF76A1126}"/>
    <cellStyle name="Comma 3 4 4 3 7 4" xfId="10430" xr:uid="{5043A115-0ECD-4CD5-880C-78D61A051A79}"/>
    <cellStyle name="Comma 3 4 4 3 7 4 2" xfId="54021" xr:uid="{D8CEAD24-7A5C-4BBB-9899-855836391BF0}"/>
    <cellStyle name="Comma 3 4 4 3 7 4 3" xfId="40631" xr:uid="{92D3A4C8-6F75-4610-AE2B-0C84E4D50008}"/>
    <cellStyle name="Comma 3 4 4 3 7 5" xfId="13056" xr:uid="{7460D51F-D182-49D9-88A9-D7D3F5FCB593}"/>
    <cellStyle name="Comma 3 4 4 3 7 5 2" xfId="56646" xr:uid="{A868BD00-E527-4187-B59E-B728870FDA5B}"/>
    <cellStyle name="Comma 3 4 4 3 7 5 3" xfId="43256" xr:uid="{3FC4DBF8-8822-4872-8082-4A0CAC8C3386}"/>
    <cellStyle name="Comma 3 4 4 3 7 6" xfId="16209" xr:uid="{6B0501EA-1F20-4DA7-A14F-A27BBF441D17}"/>
    <cellStyle name="Comma 3 4 4 3 7 6 2" xfId="45882" xr:uid="{580E0A80-7A3C-4773-A4FF-86C54B3A0531}"/>
    <cellStyle name="Comma 3 4 4 3 7 7" xfId="59272" xr:uid="{9E223C39-5ECB-4665-8051-2741D0BAF6C2}"/>
    <cellStyle name="Comma 3 4 4 3 7 8" xfId="61899" xr:uid="{95BB9007-F62D-4132-84DD-70D9E8A8CE37}"/>
    <cellStyle name="Comma 3 4 4 3 7 9" xfId="32492" xr:uid="{814A1CE3-4225-4F2E-A736-A39D942BAF10}"/>
    <cellStyle name="Comma 3 4 4 3 8" xfId="5440" xr:uid="{35634EA6-EB02-4A7C-A878-E80908B39094}"/>
    <cellStyle name="Comma 3 4 4 3 8 2" xfId="16998" xr:uid="{EEB945DA-7855-48B2-B3A8-53FDF4397920}"/>
    <cellStyle name="Comma 3 4 4 3 8 2 2" xfId="46144" xr:uid="{AD5DE644-1C15-4544-8651-D8F9D6BFDAC5}"/>
    <cellStyle name="Comma 3 4 4 3 8 2 3" xfId="27502" xr:uid="{7ADACC01-DACC-4AAF-B063-CBE940C67840}"/>
    <cellStyle name="Comma 3 4 4 3 8 3" xfId="13845" xr:uid="{941AB2B0-DC31-4013-9D0D-19CCA2E74D79}"/>
    <cellStyle name="Comma 3 4 4 3 8 3 2" xfId="32754" xr:uid="{10C2DA36-15B3-428B-9551-DD913933B056}"/>
    <cellStyle name="Comma 3 4 4 3 8 4" xfId="22250" xr:uid="{1400C87D-DB25-40B8-A17E-6AD3EE557F30}"/>
    <cellStyle name="Comma 3 4 4 3 9" xfId="2815" xr:uid="{F012AB0D-B4C0-45BE-B137-0176289ACE91}"/>
    <cellStyle name="Comma 3 4 4 3 9 2" xfId="16470" xr:uid="{701495AC-91F8-42B1-81CF-3FBA0DBF2E8A}"/>
    <cellStyle name="Comma 3 4 4 3 9 2 2" xfId="46405" xr:uid="{0BC5457E-6143-4CF0-99B1-103D52951449}"/>
    <cellStyle name="Comma 3 4 4 3 9 3" xfId="33015" xr:uid="{4A7F432D-210C-47F9-B7B1-F2370FF609DC}"/>
    <cellStyle name="Comma 3 4 4 3 9 4" xfId="24876" xr:uid="{C2E81191-C1DC-40F5-9B8D-8974010F905F}"/>
    <cellStyle name="Comma 3 4 4 4" xfId="309" xr:uid="{00000000-0005-0000-0000-00009A020000}"/>
    <cellStyle name="Comma 3 4 4 4 10" xfId="30250" xr:uid="{944B4A97-708A-4103-BD8F-C93C6F3A5B9B}"/>
    <cellStyle name="Comma 3 4 4 4 11" xfId="19746" xr:uid="{9F037DA8-CB5C-43AA-84F7-25B423055A82}"/>
    <cellStyle name="Comma 3 4 4 4 2" xfId="1632" xr:uid="{1A83B566-B7FE-42E1-B37A-C4F574BBA237}"/>
    <cellStyle name="Comma 3 4 4 4 2 10" xfId="21068" xr:uid="{00BA2909-4B1B-4870-87CB-5B6F24EFB0FA}"/>
    <cellStyle name="Comma 3 4 4 4 2 2" xfId="6884" xr:uid="{AAB3C0DB-9B19-41F5-B65B-62409A602C09}"/>
    <cellStyle name="Comma 3 4 4 4 2 2 2" xfId="18442" xr:uid="{4781ECDC-84E4-4030-93C4-8213A0370027}"/>
    <cellStyle name="Comma 3 4 4 4 2 2 2 2" xfId="47849" xr:uid="{57F78733-CCCA-4240-AE36-8BEED1BBD071}"/>
    <cellStyle name="Comma 3 4 4 4 2 2 2 3" xfId="28946" xr:uid="{A95ACBB2-A200-470A-80B5-DEE15AE41F2C}"/>
    <cellStyle name="Comma 3 4 4 4 2 2 3" xfId="34459" xr:uid="{1E59CF22-93E8-487D-917F-186ADC58842C}"/>
    <cellStyle name="Comma 3 4 4 4 2 2 4" xfId="23694" xr:uid="{A1F28315-E498-40FC-92C0-B29054424039}"/>
    <cellStyle name="Comma 3 4 4 4 2 3" xfId="4259" xr:uid="{0D1B73C0-21B6-4319-ADCC-07BBB1E924DB}"/>
    <cellStyle name="Comma 3 4 4 4 2 3 2" xfId="50475" xr:uid="{A660AFD3-DEB7-4069-AE48-8FB471AA17B7}"/>
    <cellStyle name="Comma 3 4 4 4 2 3 3" xfId="37085" xr:uid="{427B69B5-F2A4-4FB7-88E8-EA897C3AF36B}"/>
    <cellStyle name="Comma 3 4 4 4 2 3 4" xfId="26320" xr:uid="{88996E7F-945D-4FDE-93F8-DF5F532CA29A}"/>
    <cellStyle name="Comma 3 4 4 4 2 4" xfId="9510" xr:uid="{F727C699-07DB-4732-AFE7-4547E5FC2130}"/>
    <cellStyle name="Comma 3 4 4 4 2 4 2" xfId="53101" xr:uid="{BEFB40D8-81F6-4C1D-B736-DB33F46D5BE5}"/>
    <cellStyle name="Comma 3 4 4 4 2 4 3" xfId="39711" xr:uid="{E3E2B7A3-C8A1-487C-B79F-4A23A6EFCD70}"/>
    <cellStyle name="Comma 3 4 4 4 2 5" xfId="12136" xr:uid="{10B5A68E-51E8-468B-93F4-0BD8DC5B515C}"/>
    <cellStyle name="Comma 3 4 4 4 2 5 2" xfId="55726" xr:uid="{CBC7CF12-D0C3-4EDB-A2BE-E4130372D15B}"/>
    <cellStyle name="Comma 3 4 4 4 2 5 3" xfId="42336" xr:uid="{6E36959B-D2F4-4A4C-8C72-C9D4C0008824}"/>
    <cellStyle name="Comma 3 4 4 4 2 6" xfId="15289" xr:uid="{7631AFCC-A4DB-45DE-86F4-797567CB7BDC}"/>
    <cellStyle name="Comma 3 4 4 4 2 6 2" xfId="44962" xr:uid="{A05748E4-C744-4BE7-8335-59C8E066A62A}"/>
    <cellStyle name="Comma 3 4 4 4 2 7" xfId="58352" xr:uid="{24CCF99E-B768-42A2-862A-641A5E06D1E5}"/>
    <cellStyle name="Comma 3 4 4 4 2 8" xfId="60979" xr:uid="{BCA49C57-9EDC-489D-A26F-461742E4397E}"/>
    <cellStyle name="Comma 3 4 4 4 2 9" xfId="31572" xr:uid="{1F1E1F54-7759-4DB9-AD0B-A4F2DEA00F8E}"/>
    <cellStyle name="Comma 3 4 4 4 3" xfId="5562" xr:uid="{46FCDECF-1534-40DA-A84B-9CC877EB88BC}"/>
    <cellStyle name="Comma 3 4 4 4 3 2" xfId="17120" xr:uid="{DE65F92A-011B-4129-850D-4DF79D99A841}"/>
    <cellStyle name="Comma 3 4 4 4 3 2 2" xfId="46527" xr:uid="{6C4FB6BC-E61A-41FA-A034-6A601741976B}"/>
    <cellStyle name="Comma 3 4 4 4 3 2 3" xfId="27624" xr:uid="{23910BEB-3A11-4932-9ECE-69F57EBFB02F}"/>
    <cellStyle name="Comma 3 4 4 4 3 3" xfId="13967" xr:uid="{A0C20A2B-CD13-4A27-8B32-DFA709F4B2E7}"/>
    <cellStyle name="Comma 3 4 4 4 3 3 2" xfId="33137" xr:uid="{0093D7A1-24A7-41E1-A665-7E36C04FE149}"/>
    <cellStyle name="Comma 3 4 4 4 3 4" xfId="22372" xr:uid="{0A1F51DA-B270-40B1-9196-2E4C4C5B84FF}"/>
    <cellStyle name="Comma 3 4 4 4 4" xfId="2937" xr:uid="{CE8E737C-B60B-48AD-9116-7B95BFE6A45B}"/>
    <cellStyle name="Comma 3 4 4 4 4 2" xfId="16592" xr:uid="{A609C7A2-B3CB-4F68-9383-883B0A18930F}"/>
    <cellStyle name="Comma 3 4 4 4 4 2 2" xfId="49153" xr:uid="{7833ED81-1ED3-4ACF-A970-198861F29511}"/>
    <cellStyle name="Comma 3 4 4 4 4 3" xfId="35763" xr:uid="{40E4C6F5-92FE-4F40-8E72-1E61D4B329B1}"/>
    <cellStyle name="Comma 3 4 4 4 4 4" xfId="24998" xr:uid="{3F3247D8-7BCB-479D-971B-79C6B1FBB5D0}"/>
    <cellStyle name="Comma 3 4 4 4 5" xfId="8188" xr:uid="{069390F0-3C31-4AEC-933C-65B2ABB84061}"/>
    <cellStyle name="Comma 3 4 4 4 5 2" xfId="51779" xr:uid="{262D4A82-40B7-442B-AC1F-C61CE8F061B5}"/>
    <cellStyle name="Comma 3 4 4 4 5 3" xfId="38389" xr:uid="{9B719525-D4B7-4AC7-8D2B-798A4AFA967D}"/>
    <cellStyle name="Comma 3 4 4 4 6" xfId="10814" xr:uid="{4ECDAE1C-C14E-489A-997A-EDF0B07D3382}"/>
    <cellStyle name="Comma 3 4 4 4 6 2" xfId="54404" xr:uid="{04F9BAB5-CFF7-4E88-9C65-21D0E96C871F}"/>
    <cellStyle name="Comma 3 4 4 4 6 3" xfId="41014" xr:uid="{DD633A29-3B79-4F35-B7CA-24E567F7B6ED}"/>
    <cellStyle name="Comma 3 4 4 4 7" xfId="13439" xr:uid="{D280C641-F4C1-46EF-B3AC-9E7E84FCB3A8}"/>
    <cellStyle name="Comma 3 4 4 4 7 2" xfId="43640" xr:uid="{5DD6922D-BAA1-4844-A964-AD0AFE803CD7}"/>
    <cellStyle name="Comma 3 4 4 4 8" xfId="57030" xr:uid="{2175578E-26F5-4759-BE02-CB98D367D7F6}"/>
    <cellStyle name="Comma 3 4 4 4 9" xfId="59657" xr:uid="{C1C2ED10-014F-4249-B283-C0D5DC2F99A9}"/>
    <cellStyle name="Comma 3 4 4 5" xfId="569" xr:uid="{00000000-0005-0000-0000-00009B020000}"/>
    <cellStyle name="Comma 3 4 4 5 10" xfId="30510" xr:uid="{A4B684F9-9A4A-456A-97B2-22C68568C199}"/>
    <cellStyle name="Comma 3 4 4 5 11" xfId="20006" xr:uid="{102B5293-78DF-4AF6-953E-796D93154CE8}"/>
    <cellStyle name="Comma 3 4 4 5 2" xfId="1892" xr:uid="{D741941A-579B-49F4-AD0B-B0067E9ECFA7}"/>
    <cellStyle name="Comma 3 4 4 5 2 10" xfId="21328" xr:uid="{1C936C63-A5E7-44DC-830A-6DCB469DF704}"/>
    <cellStyle name="Comma 3 4 4 5 2 2" xfId="7144" xr:uid="{F75C17D5-7A79-4840-AC20-C0C3F462C485}"/>
    <cellStyle name="Comma 3 4 4 5 2 2 2" xfId="18702" xr:uid="{82DE847C-F27B-45E4-96F5-D3B7503442AE}"/>
    <cellStyle name="Comma 3 4 4 5 2 2 2 2" xfId="48109" xr:uid="{7284460C-76C6-45CA-8D1B-7DFE37EC5476}"/>
    <cellStyle name="Comma 3 4 4 5 2 2 2 3" xfId="29206" xr:uid="{D5B822B8-FA22-4D4D-8FD0-FDFEDEEF5B9B}"/>
    <cellStyle name="Comma 3 4 4 5 2 2 3" xfId="34719" xr:uid="{F9176063-340B-4314-9E5E-783F7C215452}"/>
    <cellStyle name="Comma 3 4 4 5 2 2 4" xfId="23954" xr:uid="{8046809B-ADE9-4789-8A9E-F9A9428FA474}"/>
    <cellStyle name="Comma 3 4 4 5 2 3" xfId="4519" xr:uid="{052E4886-62AE-4B87-A8A9-54F3F562D5E7}"/>
    <cellStyle name="Comma 3 4 4 5 2 3 2" xfId="50735" xr:uid="{5C0E8A40-9331-486F-866F-EC0BE84CC254}"/>
    <cellStyle name="Comma 3 4 4 5 2 3 3" xfId="37345" xr:uid="{4EE49044-BE22-44B8-A41B-1386EF56F15B}"/>
    <cellStyle name="Comma 3 4 4 5 2 3 4" xfId="26580" xr:uid="{F1BE00A3-4C56-40DC-BE7D-1932856D400B}"/>
    <cellStyle name="Comma 3 4 4 5 2 4" xfId="9770" xr:uid="{99DFD134-8B31-426D-8DFD-B39F452A44BD}"/>
    <cellStyle name="Comma 3 4 4 5 2 4 2" xfId="53361" xr:uid="{D9A6C9DD-5308-4CDF-9D71-B6729071FFCB}"/>
    <cellStyle name="Comma 3 4 4 5 2 4 3" xfId="39971" xr:uid="{149751BD-D16B-4E76-8A2C-8063355B0B7D}"/>
    <cellStyle name="Comma 3 4 4 5 2 5" xfId="12396" xr:uid="{3DF21B93-6985-4A79-B6AA-23322024AF08}"/>
    <cellStyle name="Comma 3 4 4 5 2 5 2" xfId="55986" xr:uid="{D9B94B8C-C4A7-4F6E-AE95-4462AC3FF8B5}"/>
    <cellStyle name="Comma 3 4 4 5 2 5 3" xfId="42596" xr:uid="{A81A7B23-BEB8-4D69-9487-A5E205F523BC}"/>
    <cellStyle name="Comma 3 4 4 5 2 6" xfId="15549" xr:uid="{2E1E1B5A-A266-4651-ACAB-C9425C0DA210}"/>
    <cellStyle name="Comma 3 4 4 5 2 6 2" xfId="45222" xr:uid="{727DD6B6-8671-49F7-A10C-0D6FA905059E}"/>
    <cellStyle name="Comma 3 4 4 5 2 7" xfId="58612" xr:uid="{EEA75D3E-69DF-47A9-8E4E-8C88A36E3573}"/>
    <cellStyle name="Comma 3 4 4 5 2 8" xfId="61239" xr:uid="{1C1C064F-512E-4F4F-88DB-89191AC6336D}"/>
    <cellStyle name="Comma 3 4 4 5 2 9" xfId="31832" xr:uid="{873BC0AB-B76A-422C-9058-27CE48C2C917}"/>
    <cellStyle name="Comma 3 4 4 5 3" xfId="5822" xr:uid="{C77BE448-D8AD-45B0-9788-4C6865E4517D}"/>
    <cellStyle name="Comma 3 4 4 5 3 2" xfId="17380" xr:uid="{63DB70FE-EEEA-4030-AC1E-ABD723118A49}"/>
    <cellStyle name="Comma 3 4 4 5 3 2 2" xfId="46787" xr:uid="{2E6CEC5B-A07F-47B2-AC3C-3F4B711B3C12}"/>
    <cellStyle name="Comma 3 4 4 5 3 2 3" xfId="27884" xr:uid="{52C7472D-443A-4BD0-A72A-E9EBF6DE02CA}"/>
    <cellStyle name="Comma 3 4 4 5 3 3" xfId="33397" xr:uid="{ABCE95BA-9895-4667-91E1-EF366072255F}"/>
    <cellStyle name="Comma 3 4 4 5 3 4" xfId="22632" xr:uid="{77587517-41DA-4AE4-AE07-D5AB1699FDE4}"/>
    <cellStyle name="Comma 3 4 4 5 4" xfId="3197" xr:uid="{975508F2-6658-4BAB-B222-B9632BA1E429}"/>
    <cellStyle name="Comma 3 4 4 5 4 2" xfId="49413" xr:uid="{084A8D84-3E4C-45EB-886C-AB552A5300B6}"/>
    <cellStyle name="Comma 3 4 4 5 4 3" xfId="36023" xr:uid="{008A5551-49D3-48F9-8C40-0A7DC298BA81}"/>
    <cellStyle name="Comma 3 4 4 5 4 4" xfId="25258" xr:uid="{4F78D6DE-4D44-4CD5-A785-2E4572B7039E}"/>
    <cellStyle name="Comma 3 4 4 5 5" xfId="8448" xr:uid="{A9F6C560-4479-4442-A3C7-D86253BB8502}"/>
    <cellStyle name="Comma 3 4 4 5 5 2" xfId="52039" xr:uid="{DAB76CA8-A4C9-4741-9964-32C2EAA4C1AE}"/>
    <cellStyle name="Comma 3 4 4 5 5 3" xfId="38649" xr:uid="{F3B98275-8961-414B-88EF-89166684AD71}"/>
    <cellStyle name="Comma 3 4 4 5 6" xfId="11074" xr:uid="{7C482DE8-9B7B-4B82-BAB3-2348E2D2ED7D}"/>
    <cellStyle name="Comma 3 4 4 5 6 2" xfId="54664" xr:uid="{BF52DB63-F671-4A9E-8A21-81A236C1E160}"/>
    <cellStyle name="Comma 3 4 4 5 6 3" xfId="41274" xr:uid="{A639D3CE-5DCF-4310-8D6C-D72F31A0525E}"/>
    <cellStyle name="Comma 3 4 4 5 7" xfId="14227" xr:uid="{54B84D9E-5DA0-4C3A-BCDF-DB99D16C24EE}"/>
    <cellStyle name="Comma 3 4 4 5 7 2" xfId="43900" xr:uid="{4D29A7E2-E660-4781-875E-DE7BFA93A9A9}"/>
    <cellStyle name="Comma 3 4 4 5 8" xfId="57290" xr:uid="{9BEF51A9-0779-4EAF-AF9F-6FAE869EBB42}"/>
    <cellStyle name="Comma 3 4 4 5 9" xfId="59917" xr:uid="{C4ACD46F-B588-4843-8936-61F241EBC988}"/>
    <cellStyle name="Comma 3 4 4 6" xfId="829" xr:uid="{00000000-0005-0000-0000-00009C020000}"/>
    <cellStyle name="Comma 3 4 4 6 10" xfId="30770" xr:uid="{025012CB-785F-4897-B428-93EE9FB5868D}"/>
    <cellStyle name="Comma 3 4 4 6 11" xfId="20266" xr:uid="{9B007F65-A637-422A-8DB9-E735646801E8}"/>
    <cellStyle name="Comma 3 4 4 6 2" xfId="2152" xr:uid="{88D042BE-4EEC-4FB5-998B-428EE0EBFE37}"/>
    <cellStyle name="Comma 3 4 4 6 2 10" xfId="21588" xr:uid="{015717A0-95E2-41E7-BB60-65CE16606CA8}"/>
    <cellStyle name="Comma 3 4 4 6 2 2" xfId="7404" xr:uid="{3615058E-92DF-4EA3-AD90-BF352065227A}"/>
    <cellStyle name="Comma 3 4 4 6 2 2 2" xfId="18962" xr:uid="{5ECFF4D1-EF0E-4730-BA28-424ED81AFF29}"/>
    <cellStyle name="Comma 3 4 4 6 2 2 2 2" xfId="48369" xr:uid="{AC876D63-0C41-418D-B643-6FA6737821D5}"/>
    <cellStyle name="Comma 3 4 4 6 2 2 2 3" xfId="29466" xr:uid="{2E38E531-F128-4CE9-B78F-BE0C3FB85F95}"/>
    <cellStyle name="Comma 3 4 4 6 2 2 3" xfId="34979" xr:uid="{18DC898A-EB3A-494A-BDDA-50BAD98D8253}"/>
    <cellStyle name="Comma 3 4 4 6 2 2 4" xfId="24214" xr:uid="{D21C7EE5-E1C0-41F5-AC61-5DA5DDB63E58}"/>
    <cellStyle name="Comma 3 4 4 6 2 3" xfId="4779" xr:uid="{57DB3827-437F-45F1-9DEA-7504A75BD9F2}"/>
    <cellStyle name="Comma 3 4 4 6 2 3 2" xfId="50995" xr:uid="{74242991-6F4E-445D-AFDE-81BF3EA74B68}"/>
    <cellStyle name="Comma 3 4 4 6 2 3 3" xfId="37605" xr:uid="{41C7D8EA-208E-477D-B47B-D7468FBE7DA3}"/>
    <cellStyle name="Comma 3 4 4 6 2 3 4" xfId="26840" xr:uid="{930750E8-1ADC-41C8-B994-77EB294E3CA4}"/>
    <cellStyle name="Comma 3 4 4 6 2 4" xfId="10030" xr:uid="{3D9E12BC-9456-43D9-A99C-0B924B3682A3}"/>
    <cellStyle name="Comma 3 4 4 6 2 4 2" xfId="53621" xr:uid="{3951D089-8A65-48AD-AEDB-390C14CA1E78}"/>
    <cellStyle name="Comma 3 4 4 6 2 4 3" xfId="40231" xr:uid="{B4A98DBA-248F-41C4-AD93-EFD9DE35289A}"/>
    <cellStyle name="Comma 3 4 4 6 2 5" xfId="12656" xr:uid="{4FFE1CBD-33C6-48AC-894F-75412AD5EA55}"/>
    <cellStyle name="Comma 3 4 4 6 2 5 2" xfId="56246" xr:uid="{2C622934-C35B-43C0-BA10-AE488AF8D73D}"/>
    <cellStyle name="Comma 3 4 4 6 2 5 3" xfId="42856" xr:uid="{B4D9F575-0C1D-42F6-A557-A9A0F55EE266}"/>
    <cellStyle name="Comma 3 4 4 6 2 6" xfId="15809" xr:uid="{6F875088-2534-4D72-81DF-C9090AF34429}"/>
    <cellStyle name="Comma 3 4 4 6 2 6 2" xfId="45482" xr:uid="{562FB523-6A63-4AFC-954D-2B29DC559637}"/>
    <cellStyle name="Comma 3 4 4 6 2 7" xfId="58872" xr:uid="{5B88FE2F-06DF-48F0-B5EA-799C9368708C}"/>
    <cellStyle name="Comma 3 4 4 6 2 8" xfId="61499" xr:uid="{7501B67C-BFC3-44AC-861A-3E128A13BAC1}"/>
    <cellStyle name="Comma 3 4 4 6 2 9" xfId="32092" xr:uid="{0AD2C8B9-02F6-4F2B-9F31-1DEAA3DBD89C}"/>
    <cellStyle name="Comma 3 4 4 6 3" xfId="6082" xr:uid="{9A4ED442-5BDA-4270-9F4C-AFB298838FB9}"/>
    <cellStyle name="Comma 3 4 4 6 3 2" xfId="17640" xr:uid="{392A74D1-C666-48FD-8639-F200A9A5AEC5}"/>
    <cellStyle name="Comma 3 4 4 6 3 2 2" xfId="47047" xr:uid="{59885B90-B8D9-404B-AB8D-7EC58A9E9B77}"/>
    <cellStyle name="Comma 3 4 4 6 3 2 3" xfId="28144" xr:uid="{D9338F96-2632-42FD-88EA-7C50CE98DC27}"/>
    <cellStyle name="Comma 3 4 4 6 3 3" xfId="33657" xr:uid="{038AA349-7EE6-4E76-9DE0-0D509D68AE14}"/>
    <cellStyle name="Comma 3 4 4 6 3 4" xfId="22892" xr:uid="{9D7C792B-5B4A-4010-A962-26DCD943903A}"/>
    <cellStyle name="Comma 3 4 4 6 4" xfId="3457" xr:uid="{6A073DB9-F8AC-4DE3-A175-928D0AA22A1A}"/>
    <cellStyle name="Comma 3 4 4 6 4 2" xfId="49673" xr:uid="{A8A3A06A-F46E-425B-A06C-04B2D127F291}"/>
    <cellStyle name="Comma 3 4 4 6 4 3" xfId="36283" xr:uid="{28476CFE-BB38-4C31-9517-FAA3615283ED}"/>
    <cellStyle name="Comma 3 4 4 6 4 4" xfId="25518" xr:uid="{32D4CCD6-BA64-42DB-82E8-2CE8AF89677B}"/>
    <cellStyle name="Comma 3 4 4 6 5" xfId="8708" xr:uid="{1C594812-2136-44FA-8327-107876E776BC}"/>
    <cellStyle name="Comma 3 4 4 6 5 2" xfId="52299" xr:uid="{F6196847-A71B-4112-A646-AA4A94C8D960}"/>
    <cellStyle name="Comma 3 4 4 6 5 3" xfId="38909" xr:uid="{1AB93F66-F53D-4CC3-8945-1D0CFF446BF3}"/>
    <cellStyle name="Comma 3 4 4 6 6" xfId="11334" xr:uid="{30602AF1-B7EE-4F99-A6D7-3AD708850AFA}"/>
    <cellStyle name="Comma 3 4 4 6 6 2" xfId="54924" xr:uid="{AA7F1DDB-BDAA-47F4-BD54-428BFFDEB1DC}"/>
    <cellStyle name="Comma 3 4 4 6 6 3" xfId="41534" xr:uid="{E1705775-0E53-4201-9BF7-A54BCD5CA4DD}"/>
    <cellStyle name="Comma 3 4 4 6 7" xfId="14487" xr:uid="{B7C1A8BD-704F-421F-A2FD-74FF961D73FE}"/>
    <cellStyle name="Comma 3 4 4 6 7 2" xfId="44160" xr:uid="{4742E8E2-F8BC-4FE6-90C6-713C373EDCD2}"/>
    <cellStyle name="Comma 3 4 4 6 8" xfId="57550" xr:uid="{B0159C2D-DA1B-4427-A18C-2A02A0E39E5E}"/>
    <cellStyle name="Comma 3 4 4 6 9" xfId="60177" xr:uid="{CC189D4D-255F-4A35-BFEF-A0C8F6E7E4B1}"/>
    <cellStyle name="Comma 3 4 4 7" xfId="1109" xr:uid="{4409010F-276F-4D92-B011-82BE54FAEAAC}"/>
    <cellStyle name="Comma 3 4 4 7 10" xfId="20546" xr:uid="{493EB1A0-955D-408B-AEBA-4E3EA5DD7115}"/>
    <cellStyle name="Comma 3 4 4 7 2" xfId="6362" xr:uid="{14611A11-AFDF-48C7-BB29-FEEA61F90B29}"/>
    <cellStyle name="Comma 3 4 4 7 2 2" xfId="17920" xr:uid="{43A268F2-BA1E-4D52-8F75-C7978DC399B6}"/>
    <cellStyle name="Comma 3 4 4 7 2 2 2" xfId="47327" xr:uid="{37145EE4-F66C-4531-9ABD-01E134C81C6C}"/>
    <cellStyle name="Comma 3 4 4 7 2 2 3" xfId="28424" xr:uid="{3410DC4D-C431-4BDA-BE14-9C827457C0AD}"/>
    <cellStyle name="Comma 3 4 4 7 2 3" xfId="33937" xr:uid="{38F48131-4E0A-4A5E-86B6-EC7874865062}"/>
    <cellStyle name="Comma 3 4 4 7 2 4" xfId="23172" xr:uid="{BA31D645-950E-4DED-A664-C233EFC61BCB}"/>
    <cellStyle name="Comma 3 4 4 7 3" xfId="3737" xr:uid="{73BB6393-0D9E-4C56-8D67-392638E29A28}"/>
    <cellStyle name="Comma 3 4 4 7 3 2" xfId="49953" xr:uid="{BA2BED90-B5DF-4DEC-9A4E-7526A547E788}"/>
    <cellStyle name="Comma 3 4 4 7 3 3" xfId="36563" xr:uid="{79455108-C405-4C6B-BF99-1C9D93561E81}"/>
    <cellStyle name="Comma 3 4 4 7 3 4" xfId="25798" xr:uid="{400F1BF4-549F-4443-B646-09B3A87416AF}"/>
    <cellStyle name="Comma 3 4 4 7 4" xfId="8988" xr:uid="{8CBA2D93-9FFC-495D-AB6F-FAFF21610AF7}"/>
    <cellStyle name="Comma 3 4 4 7 4 2" xfId="52579" xr:uid="{4E7A738F-F6A5-4055-9D11-0A293DA4FB07}"/>
    <cellStyle name="Comma 3 4 4 7 4 3" xfId="39189" xr:uid="{0956CFA6-F169-4215-BF1F-5D06E15F4247}"/>
    <cellStyle name="Comma 3 4 4 7 5" xfId="11614" xr:uid="{C501B765-615F-4424-BF9E-E30A6AFECED8}"/>
    <cellStyle name="Comma 3 4 4 7 5 2" xfId="55204" xr:uid="{62B6F0E3-84DB-41BE-B1E5-BC0BDBC75DEB}"/>
    <cellStyle name="Comma 3 4 4 7 5 3" xfId="41814" xr:uid="{35653E3E-62B5-4A85-B9BA-724D24EAB419}"/>
    <cellStyle name="Comma 3 4 4 7 6" xfId="14767" xr:uid="{AD2DDA6A-08E3-4C21-B672-37AF45E14D4B}"/>
    <cellStyle name="Comma 3 4 4 7 6 2" xfId="44440" xr:uid="{96893B02-C5A2-4B63-BF67-8F3F2142E034}"/>
    <cellStyle name="Comma 3 4 4 7 7" xfId="57830" xr:uid="{338CFAF3-A516-45E6-B7C0-A592EDA52BC2}"/>
    <cellStyle name="Comma 3 4 4 7 8" xfId="60457" xr:uid="{2E9F6072-FA0A-4F9F-BEDE-FFB15CFCE334}"/>
    <cellStyle name="Comma 3 4 4 7 9" xfId="31050" xr:uid="{9A8B2E2E-3628-4127-B0AB-065DF80BEDCB}"/>
    <cellStyle name="Comma 3 4 4 8" xfId="1372" xr:uid="{4063FC45-D957-40EA-8C1D-A8E7D85FBA21}"/>
    <cellStyle name="Comma 3 4 4 8 10" xfId="20808" xr:uid="{2E60F79E-C1E8-4FE8-AD3F-2A7F1BAC4F22}"/>
    <cellStyle name="Comma 3 4 4 8 2" xfId="6624" xr:uid="{6B3ABE2A-B2C7-40B5-8E11-3B7EA11E661B}"/>
    <cellStyle name="Comma 3 4 4 8 2 2" xfId="18182" xr:uid="{0C38A574-5F4D-48A7-BDB5-7C68843BBC46}"/>
    <cellStyle name="Comma 3 4 4 8 2 2 2" xfId="47589" xr:uid="{E4F737D0-BB60-424E-B21B-ACD45BE3A5AF}"/>
    <cellStyle name="Comma 3 4 4 8 2 2 3" xfId="28686" xr:uid="{489119DB-3B22-43D5-9EFA-83566E55CECD}"/>
    <cellStyle name="Comma 3 4 4 8 2 3" xfId="34199" xr:uid="{3566FA5F-7DE0-460F-A89C-014FDBEC71FB}"/>
    <cellStyle name="Comma 3 4 4 8 2 4" xfId="23434" xr:uid="{D0B37DB8-FAF0-46FC-8A73-9208385C5409}"/>
    <cellStyle name="Comma 3 4 4 8 3" xfId="3999" xr:uid="{D567E34F-F840-4306-A6F7-FB4C13E64C02}"/>
    <cellStyle name="Comma 3 4 4 8 3 2" xfId="50215" xr:uid="{5851FBA8-C4C1-49A4-8C2A-2E2388E23814}"/>
    <cellStyle name="Comma 3 4 4 8 3 3" xfId="36825" xr:uid="{C203D4D0-7A40-47E0-8995-E01EEF962752}"/>
    <cellStyle name="Comma 3 4 4 8 3 4" xfId="26060" xr:uid="{54347B07-C71B-41BD-9336-A89B1B7424E3}"/>
    <cellStyle name="Comma 3 4 4 8 4" xfId="9250" xr:uid="{B883E36B-DCC8-4E3D-ABB4-BEC8B3D9165B}"/>
    <cellStyle name="Comma 3 4 4 8 4 2" xfId="52841" xr:uid="{2652991B-E310-4020-832B-38C015029DAF}"/>
    <cellStyle name="Comma 3 4 4 8 4 3" xfId="39451" xr:uid="{EF4F0E44-B6A6-4365-8339-3B80BA88127F}"/>
    <cellStyle name="Comma 3 4 4 8 5" xfId="11876" xr:uid="{B4B81DDC-1833-4F62-AE8E-6376C003BE75}"/>
    <cellStyle name="Comma 3 4 4 8 5 2" xfId="55466" xr:uid="{94BCAFD5-A432-4F43-AF4C-E4F4BE93F68A}"/>
    <cellStyle name="Comma 3 4 4 8 5 3" xfId="42076" xr:uid="{411852B8-E732-45B1-9E03-E453EFD1F4BB}"/>
    <cellStyle name="Comma 3 4 4 8 6" xfId="15029" xr:uid="{434144BF-83E1-4954-B95D-B75229ACBFAF}"/>
    <cellStyle name="Comma 3 4 4 8 6 2" xfId="44702" xr:uid="{35D6F19A-EF1F-4DBD-85AD-4C212C61D03B}"/>
    <cellStyle name="Comma 3 4 4 8 7" xfId="58092" xr:uid="{CBB063F0-C009-430A-9C89-765184093C4E}"/>
    <cellStyle name="Comma 3 4 4 8 8" xfId="60719" xr:uid="{B2B9A01E-8020-4110-955D-F17B24D170BF}"/>
    <cellStyle name="Comma 3 4 4 8 9" xfId="31312" xr:uid="{76763483-63F4-4AD6-A0E5-BE6F75BDAC9F}"/>
    <cellStyle name="Comma 3 4 4 9" xfId="2415" xr:uid="{235AB0C1-E1CB-46ED-809D-730DCB9E4213}"/>
    <cellStyle name="Comma 3 4 4 9 10" xfId="21850" xr:uid="{ABEE7734-B4D3-440C-97D6-D5B93893A912}"/>
    <cellStyle name="Comma 3 4 4 9 2" xfId="7666" xr:uid="{EFCB014D-3336-47FB-8E0D-195AA031C437}"/>
    <cellStyle name="Comma 3 4 4 9 2 2" xfId="19224" xr:uid="{E20725A9-BBB0-4E19-9EBE-AC0635AB548E}"/>
    <cellStyle name="Comma 3 4 4 9 2 2 2" xfId="48631" xr:uid="{2069B9F7-DFC0-483C-9B8D-BA83DE5E6701}"/>
    <cellStyle name="Comma 3 4 4 9 2 2 3" xfId="29728" xr:uid="{2E7645B9-C666-4B6E-8203-56A20A6169F8}"/>
    <cellStyle name="Comma 3 4 4 9 2 3" xfId="35241" xr:uid="{32D82380-1F55-4984-B34A-B5C26BE0E6D3}"/>
    <cellStyle name="Comma 3 4 4 9 2 4" xfId="24476" xr:uid="{C2803633-2F00-4E95-B822-B30B187E4DDD}"/>
    <cellStyle name="Comma 3 4 4 9 3" xfId="5041" xr:uid="{AC43BECF-DD63-4603-B3CD-D74A4DE005A4}"/>
    <cellStyle name="Comma 3 4 4 9 3 2" xfId="51257" xr:uid="{CD85A698-563B-430E-95CB-60ED48DD29A4}"/>
    <cellStyle name="Comma 3 4 4 9 3 3" xfId="37867" xr:uid="{627B800C-383F-412A-9FE9-B704082AC3B5}"/>
    <cellStyle name="Comma 3 4 4 9 3 4" xfId="27102" xr:uid="{24889F04-3B97-40BF-9102-ACE8EBCEF84A}"/>
    <cellStyle name="Comma 3 4 4 9 4" xfId="10292" xr:uid="{14857A48-E5BF-4D53-86E8-43F8C08BB933}"/>
    <cellStyle name="Comma 3 4 4 9 4 2" xfId="53883" xr:uid="{13D921A4-03C0-4FE3-AE11-C5525E6F3CA9}"/>
    <cellStyle name="Comma 3 4 4 9 4 3" xfId="40493" xr:uid="{19EBDF64-7B58-4AE2-9762-21E2D4B940A2}"/>
    <cellStyle name="Comma 3 4 4 9 5" xfId="12918" xr:uid="{4ADFFA2C-FA7F-403F-A2BA-0AA0E33EB5C9}"/>
    <cellStyle name="Comma 3 4 4 9 5 2" xfId="56508" xr:uid="{6D2942AC-121A-4E79-8B51-3D1730ABF391}"/>
    <cellStyle name="Comma 3 4 4 9 5 3" xfId="43118" xr:uid="{0E8EAD85-81E8-44DB-B59D-12F8F764639B}"/>
    <cellStyle name="Comma 3 4 4 9 6" xfId="16071" xr:uid="{E9D86E49-35C7-4583-BABB-3DEE47BCD25C}"/>
    <cellStyle name="Comma 3 4 4 9 6 2" xfId="45744" xr:uid="{097A122D-3103-4F45-B908-0993F8CAE692}"/>
    <cellStyle name="Comma 3 4 4 9 7" xfId="59134" xr:uid="{429E2A63-01B4-451B-A7F9-1F09E1E77DBE}"/>
    <cellStyle name="Comma 3 4 4 9 8" xfId="61761" xr:uid="{2BC9A319-5AAC-423E-9D5C-A0759316F332}"/>
    <cellStyle name="Comma 3 4 4 9 9" xfId="32354" xr:uid="{4E2F7900-5F0A-49DD-B17F-DEFFBEE2ACE6}"/>
    <cellStyle name="Comma 3 4 5" xfId="64" xr:uid="{00000000-0005-0000-0000-00009D020000}"/>
    <cellStyle name="Comma 3 4 5 10" xfId="2693" xr:uid="{12F8CDD6-014C-4829-8128-598AD4A67B53}"/>
    <cellStyle name="Comma 3 4 5 10 2" xfId="16348" xr:uid="{69D45014-BEC5-4DB7-B184-FD848CE7D17D}"/>
    <cellStyle name="Comma 3 4 5 10 2 2" xfId="46283" xr:uid="{9E8573FA-514A-465B-83A4-7D9A6BCB7D4D}"/>
    <cellStyle name="Comma 3 4 5 10 3" xfId="32893" xr:uid="{1EF5B6B8-9058-418C-BB6C-0438DFD6833B}"/>
    <cellStyle name="Comma 3 4 5 10 4" xfId="24754" xr:uid="{1D8ECC43-831C-4803-AB7E-0BC51846DA5D}"/>
    <cellStyle name="Comma 3 4 5 11" xfId="7944" xr:uid="{6ACCD38D-33CC-46C3-AFFF-9570A674818E}"/>
    <cellStyle name="Comma 3 4 5 11 2" xfId="48909" xr:uid="{369BF8AF-318D-43FB-93E8-E5B95D3DEB9C}"/>
    <cellStyle name="Comma 3 4 5 11 3" xfId="35519" xr:uid="{8C6F1559-3A15-4057-B45F-4D50C1AF74A5}"/>
    <cellStyle name="Comma 3 4 5 12" xfId="10570" xr:uid="{1CE72893-A356-4092-B9FD-378906E80294}"/>
    <cellStyle name="Comma 3 4 5 12 2" xfId="51535" xr:uid="{96159E0C-3D51-49A4-9F67-30BBD89EF742}"/>
    <cellStyle name="Comma 3 4 5 12 3" xfId="38145" xr:uid="{53C500FC-9AE9-419C-BEF7-BF0F2DF868A3}"/>
    <cellStyle name="Comma 3 4 5 13" xfId="13195" xr:uid="{6A52CD59-FB81-4CA1-A27C-E5532BB7700A}"/>
    <cellStyle name="Comma 3 4 5 13 2" xfId="54160" xr:uid="{6BA3BBE2-D0A5-487E-A168-8479A91AA0DA}"/>
    <cellStyle name="Comma 3 4 5 13 3" xfId="40770" xr:uid="{AA643049-CC14-4192-853C-4F658F056F9F}"/>
    <cellStyle name="Comma 3 4 5 14" xfId="43396" xr:uid="{B52724D1-8A6C-44AE-8952-160428E6149D}"/>
    <cellStyle name="Comma 3 4 5 15" xfId="56786" xr:uid="{8342CAB5-B67D-440C-BA4F-16B1897803C8}"/>
    <cellStyle name="Comma 3 4 5 16" xfId="59413" xr:uid="{1DB19886-EF2B-4379-8CAD-FD0AF8FABE66}"/>
    <cellStyle name="Comma 3 4 5 17" xfId="30006" xr:uid="{92F57A57-8782-41FF-9D0B-434C06824F56}"/>
    <cellStyle name="Comma 3 4 5 18" xfId="19502" xr:uid="{D2C236FD-0003-4DB0-8CD6-6F487593FFB1}"/>
    <cellStyle name="Comma 3 4 5 2" xfId="202" xr:uid="{00000000-0005-0000-0000-00009E020000}"/>
    <cellStyle name="Comma 3 4 5 2 10" xfId="8082" xr:uid="{B3D59B38-C31C-415E-A5C3-7AA151380A11}"/>
    <cellStyle name="Comma 3 4 5 2 10 2" xfId="49047" xr:uid="{8C928FD0-9C99-43E7-BE5E-3D0F6555A519}"/>
    <cellStyle name="Comma 3 4 5 2 10 3" xfId="35657" xr:uid="{196E871B-33D3-42A3-BF03-5B4355BFC635}"/>
    <cellStyle name="Comma 3 4 5 2 11" xfId="10708" xr:uid="{85E5D475-0685-482F-9CF8-811DCA97BFC3}"/>
    <cellStyle name="Comma 3 4 5 2 11 2" xfId="51673" xr:uid="{C4A51B6C-BB2F-43D9-8BC9-F6E9745D959B}"/>
    <cellStyle name="Comma 3 4 5 2 11 3" xfId="38283" xr:uid="{68F55CDC-360D-4B8D-8794-F39BDCB30A7A}"/>
    <cellStyle name="Comma 3 4 5 2 12" xfId="13333" xr:uid="{794546DE-3354-40A4-B1AE-0F01E151751B}"/>
    <cellStyle name="Comma 3 4 5 2 12 2" xfId="54298" xr:uid="{FCC7E0F9-46D2-42A6-BA9B-F6B10BB4E8B7}"/>
    <cellStyle name="Comma 3 4 5 2 12 3" xfId="40908" xr:uid="{A837996A-7D54-4589-87F3-FCE6A3888A93}"/>
    <cellStyle name="Comma 3 4 5 2 13" xfId="43534" xr:uid="{D50B6542-B7AD-40DD-998B-C03294CDC6F4}"/>
    <cellStyle name="Comma 3 4 5 2 14" xfId="56924" xr:uid="{D0AC5993-7041-48BA-BFC1-B1760245E4D7}"/>
    <cellStyle name="Comma 3 4 5 2 15" xfId="59551" xr:uid="{03DECDF7-E865-4F2B-9F7D-8BCFD599B68D}"/>
    <cellStyle name="Comma 3 4 5 2 16" xfId="30144" xr:uid="{F690808F-0152-44CF-8A26-F0BDBD21C20A}"/>
    <cellStyle name="Comma 3 4 5 2 17" xfId="19640" xr:uid="{13042DFA-3FFA-4D57-959A-DF4776AC4BB7}"/>
    <cellStyle name="Comma 3 4 5 2 2" xfId="463" xr:uid="{00000000-0005-0000-0000-00009F020000}"/>
    <cellStyle name="Comma 3 4 5 2 2 10" xfId="30404" xr:uid="{EC519FAF-0D09-4359-AB79-C6C8E03F8743}"/>
    <cellStyle name="Comma 3 4 5 2 2 11" xfId="19900" xr:uid="{39BA18A3-9172-4BB2-AD2D-3D5E54918155}"/>
    <cellStyle name="Comma 3 4 5 2 2 2" xfId="1786" xr:uid="{679A2529-90C4-4B1B-8753-C55DDB9BFDE6}"/>
    <cellStyle name="Comma 3 4 5 2 2 2 10" xfId="21222" xr:uid="{A86E3252-72BB-43CC-8AA4-C945B74638ED}"/>
    <cellStyle name="Comma 3 4 5 2 2 2 2" xfId="7038" xr:uid="{6FFF1D7D-2011-4806-A396-765C9594187C}"/>
    <cellStyle name="Comma 3 4 5 2 2 2 2 2" xfId="18596" xr:uid="{1C52E79E-B427-4CA9-9912-CFAB4304F990}"/>
    <cellStyle name="Comma 3 4 5 2 2 2 2 2 2" xfId="48003" xr:uid="{2CDDA27B-9F8D-4EB6-8CC2-3C5C8F2AF289}"/>
    <cellStyle name="Comma 3 4 5 2 2 2 2 2 3" xfId="29100" xr:uid="{B101DB9E-6A58-4FC6-B38E-8ADD18B4C9E0}"/>
    <cellStyle name="Comma 3 4 5 2 2 2 2 3" xfId="34613" xr:uid="{584CD3B3-220B-4475-8903-3BA528032292}"/>
    <cellStyle name="Comma 3 4 5 2 2 2 2 4" xfId="23848" xr:uid="{7618EF9A-8625-4A6F-BF13-E8700730B0E3}"/>
    <cellStyle name="Comma 3 4 5 2 2 2 3" xfId="4413" xr:uid="{62D5DDB1-92D6-43B2-B0BB-2A7CAF7CF951}"/>
    <cellStyle name="Comma 3 4 5 2 2 2 3 2" xfId="50629" xr:uid="{14DEB2B4-5F0B-4429-9D1F-3B53F9DF4B62}"/>
    <cellStyle name="Comma 3 4 5 2 2 2 3 3" xfId="37239" xr:uid="{90B629C7-26C7-4C52-801C-7FEBEA3D0F4B}"/>
    <cellStyle name="Comma 3 4 5 2 2 2 3 4" xfId="26474" xr:uid="{8F642528-2E3F-42F4-909F-FAC63C8B374F}"/>
    <cellStyle name="Comma 3 4 5 2 2 2 4" xfId="9664" xr:uid="{EF815765-3B51-4282-B4A5-847985D82C11}"/>
    <cellStyle name="Comma 3 4 5 2 2 2 4 2" xfId="53255" xr:uid="{DF1C9DE4-90E0-4008-B861-505187D6E911}"/>
    <cellStyle name="Comma 3 4 5 2 2 2 4 3" xfId="39865" xr:uid="{314103AC-8626-4568-AD16-5852E62A1520}"/>
    <cellStyle name="Comma 3 4 5 2 2 2 5" xfId="12290" xr:uid="{2DC62379-3A55-47C0-B311-51B745FEB1BE}"/>
    <cellStyle name="Comma 3 4 5 2 2 2 5 2" xfId="55880" xr:uid="{C66DD973-22D2-4640-9815-0C02386A5883}"/>
    <cellStyle name="Comma 3 4 5 2 2 2 5 3" xfId="42490" xr:uid="{61EDDB59-1A8E-4DFF-8786-EEBEC8ABBBDF}"/>
    <cellStyle name="Comma 3 4 5 2 2 2 6" xfId="15443" xr:uid="{BC4DEF1A-3DFE-41C6-8430-E8D05D7EAFD4}"/>
    <cellStyle name="Comma 3 4 5 2 2 2 6 2" xfId="45116" xr:uid="{C71BF980-8750-4661-91C6-7158C8C93132}"/>
    <cellStyle name="Comma 3 4 5 2 2 2 7" xfId="58506" xr:uid="{77085E51-4036-43F7-9B1F-2C23DFBE21AF}"/>
    <cellStyle name="Comma 3 4 5 2 2 2 8" xfId="61133" xr:uid="{3ECC8589-240F-4FE9-BA97-6D5B4FB1DEA4}"/>
    <cellStyle name="Comma 3 4 5 2 2 2 9" xfId="31726" xr:uid="{7DA24D4A-C112-4CA2-B009-62015D8C2152}"/>
    <cellStyle name="Comma 3 4 5 2 2 3" xfId="5716" xr:uid="{8EDDB2D4-BB56-4A42-92CC-DFDF1A18C74A}"/>
    <cellStyle name="Comma 3 4 5 2 2 3 2" xfId="17274" xr:uid="{DD6DF186-B2AB-4CA5-8A8A-561629F39D18}"/>
    <cellStyle name="Comma 3 4 5 2 2 3 2 2" xfId="46681" xr:uid="{C80BB235-83A9-4C73-92C2-4DB09E738BA3}"/>
    <cellStyle name="Comma 3 4 5 2 2 3 2 3" xfId="27778" xr:uid="{B0BF02FB-FBB2-4BEF-BD3B-8895E5F5648D}"/>
    <cellStyle name="Comma 3 4 5 2 2 3 3" xfId="14121" xr:uid="{118A1A65-D929-4C9D-9BC2-71F17C836E94}"/>
    <cellStyle name="Comma 3 4 5 2 2 3 3 2" xfId="33291" xr:uid="{5B21AD08-115B-4356-A810-BE809C784C05}"/>
    <cellStyle name="Comma 3 4 5 2 2 3 4" xfId="22526" xr:uid="{3A7F7908-384F-4BD9-978F-3C2C49FAF23F}"/>
    <cellStyle name="Comma 3 4 5 2 2 4" xfId="3091" xr:uid="{5D6115D1-9CFC-43D1-87FE-BB1C955C0816}"/>
    <cellStyle name="Comma 3 4 5 2 2 4 2" xfId="16746" xr:uid="{8A1CB7AF-4092-4C46-844D-DE044D17FFCC}"/>
    <cellStyle name="Comma 3 4 5 2 2 4 2 2" xfId="49307" xr:uid="{25886C6D-73DC-41F7-ACD9-D752839F7343}"/>
    <cellStyle name="Comma 3 4 5 2 2 4 3" xfId="35917" xr:uid="{CD123DDC-BE12-4CA7-B49A-5C1FA3DEDE69}"/>
    <cellStyle name="Comma 3 4 5 2 2 4 4" xfId="25152" xr:uid="{B617BCC6-5D80-4BA9-902F-27B5B4480105}"/>
    <cellStyle name="Comma 3 4 5 2 2 5" xfId="8342" xr:uid="{23ADFB6B-C67F-4C76-8367-9D08B4165000}"/>
    <cellStyle name="Comma 3 4 5 2 2 5 2" xfId="51933" xr:uid="{23151614-3DAD-4D30-928A-34A254AA88FD}"/>
    <cellStyle name="Comma 3 4 5 2 2 5 3" xfId="38543" xr:uid="{19A21D89-5BC9-4134-BB84-8F27F465A343}"/>
    <cellStyle name="Comma 3 4 5 2 2 6" xfId="10968" xr:uid="{DD53ED09-8D78-4F81-B222-78A33ACDF441}"/>
    <cellStyle name="Comma 3 4 5 2 2 6 2" xfId="54558" xr:uid="{D72CD1B1-A28B-40F6-95D3-132EACB13C12}"/>
    <cellStyle name="Comma 3 4 5 2 2 6 3" xfId="41168" xr:uid="{22F76AA8-9AE0-47B7-9070-C6E833E4969D}"/>
    <cellStyle name="Comma 3 4 5 2 2 7" xfId="13593" xr:uid="{9802D860-3A5C-47B3-A797-6FE69A71B29D}"/>
    <cellStyle name="Comma 3 4 5 2 2 7 2" xfId="43794" xr:uid="{8C5F272F-79A1-42A6-8C2B-F4096FFBCDE9}"/>
    <cellStyle name="Comma 3 4 5 2 2 8" xfId="57184" xr:uid="{CC62F0B4-7E8E-463B-973A-2C20151D682E}"/>
    <cellStyle name="Comma 3 4 5 2 2 9" xfId="59811" xr:uid="{6A4D7520-1024-4064-BB07-620B6966FD2F}"/>
    <cellStyle name="Comma 3 4 5 2 3" xfId="723" xr:uid="{00000000-0005-0000-0000-0000A0020000}"/>
    <cellStyle name="Comma 3 4 5 2 3 10" xfId="30664" xr:uid="{E39C3AF2-E3DC-40C0-B290-A2F3DDF29F49}"/>
    <cellStyle name="Comma 3 4 5 2 3 11" xfId="20160" xr:uid="{3F25049B-6CD9-4083-8BB1-4396E07C1AA7}"/>
    <cellStyle name="Comma 3 4 5 2 3 2" xfId="2046" xr:uid="{AC78FA29-DF1D-4D3B-AD10-EECF450C791F}"/>
    <cellStyle name="Comma 3 4 5 2 3 2 10" xfId="21482" xr:uid="{F39EA5C2-DCAE-4F29-901B-928BEDADDD58}"/>
    <cellStyle name="Comma 3 4 5 2 3 2 2" xfId="7298" xr:uid="{773E2861-539A-4C4C-8609-13984D04F592}"/>
    <cellStyle name="Comma 3 4 5 2 3 2 2 2" xfId="18856" xr:uid="{21DA569B-E5D3-42E4-8B71-68D338D2AF02}"/>
    <cellStyle name="Comma 3 4 5 2 3 2 2 2 2" xfId="48263" xr:uid="{50CB2446-F716-48E3-AC74-72CAF4A6FDB8}"/>
    <cellStyle name="Comma 3 4 5 2 3 2 2 2 3" xfId="29360" xr:uid="{E824404B-5E88-4FE3-AC31-F905DFB90CC0}"/>
    <cellStyle name="Comma 3 4 5 2 3 2 2 3" xfId="34873" xr:uid="{0FD92B0A-263E-4595-B7F7-76C072089A19}"/>
    <cellStyle name="Comma 3 4 5 2 3 2 2 4" xfId="24108" xr:uid="{7F1CAFCC-7CE5-4D4D-AB11-39773C319CA6}"/>
    <cellStyle name="Comma 3 4 5 2 3 2 3" xfId="4673" xr:uid="{82DDCA93-B4EB-43E8-9C6A-4611970575B5}"/>
    <cellStyle name="Comma 3 4 5 2 3 2 3 2" xfId="50889" xr:uid="{7CE6594F-FA07-4E08-BF48-CF0D12EA290B}"/>
    <cellStyle name="Comma 3 4 5 2 3 2 3 3" xfId="37499" xr:uid="{82CD635C-6662-4A65-8DA3-BF5D034276C3}"/>
    <cellStyle name="Comma 3 4 5 2 3 2 3 4" xfId="26734" xr:uid="{641945C1-6BDC-4192-8232-931242DA44E1}"/>
    <cellStyle name="Comma 3 4 5 2 3 2 4" xfId="9924" xr:uid="{D14AF063-BC4D-47E4-BBBB-B80A1951B290}"/>
    <cellStyle name="Comma 3 4 5 2 3 2 4 2" xfId="53515" xr:uid="{4D18CD53-064F-42F7-A768-4A386EF349D4}"/>
    <cellStyle name="Comma 3 4 5 2 3 2 4 3" xfId="40125" xr:uid="{1C523F41-52B5-40FC-8C4E-C97F9CD18AA7}"/>
    <cellStyle name="Comma 3 4 5 2 3 2 5" xfId="12550" xr:uid="{188FA751-617C-464E-9489-79BD63167EF0}"/>
    <cellStyle name="Comma 3 4 5 2 3 2 5 2" xfId="56140" xr:uid="{F7104059-D82E-47FB-AE28-FE6D883CECA3}"/>
    <cellStyle name="Comma 3 4 5 2 3 2 5 3" xfId="42750" xr:uid="{5BA746C9-105C-4F8C-9FFB-EEE1E370559A}"/>
    <cellStyle name="Comma 3 4 5 2 3 2 6" xfId="15703" xr:uid="{8216347B-5611-4CC5-AF39-181C70A3E036}"/>
    <cellStyle name="Comma 3 4 5 2 3 2 6 2" xfId="45376" xr:uid="{453DDB5B-B4ED-4AE3-8A6E-65A2561DC0A1}"/>
    <cellStyle name="Comma 3 4 5 2 3 2 7" xfId="58766" xr:uid="{5CA21844-9A67-4420-8E29-DAE0602B6C79}"/>
    <cellStyle name="Comma 3 4 5 2 3 2 8" xfId="61393" xr:uid="{2BF2F7B7-55F2-466A-B0BD-8E3CE54C6A63}"/>
    <cellStyle name="Comma 3 4 5 2 3 2 9" xfId="31986" xr:uid="{BF4BE49B-02E0-4E7E-AF69-6B91570D93AE}"/>
    <cellStyle name="Comma 3 4 5 2 3 3" xfId="5976" xr:uid="{1B821E8D-A125-4F1C-B9BB-E2A772C38C0B}"/>
    <cellStyle name="Comma 3 4 5 2 3 3 2" xfId="17534" xr:uid="{38AA137F-62DA-418F-B68B-CFDA831CD49F}"/>
    <cellStyle name="Comma 3 4 5 2 3 3 2 2" xfId="46941" xr:uid="{43697CFA-66DD-4022-87B0-26BF9C1EB118}"/>
    <cellStyle name="Comma 3 4 5 2 3 3 2 3" xfId="28038" xr:uid="{86367EB8-91B0-4FF0-BEC2-6E65DD492355}"/>
    <cellStyle name="Comma 3 4 5 2 3 3 3" xfId="33551" xr:uid="{25F05D2F-A171-4807-8545-D13E02A5EE69}"/>
    <cellStyle name="Comma 3 4 5 2 3 3 4" xfId="22786" xr:uid="{5E734827-32D8-4EB0-BA00-4F8853FD5F0E}"/>
    <cellStyle name="Comma 3 4 5 2 3 4" xfId="3351" xr:uid="{6A6C1D48-4802-4B05-9433-5846E4E592B3}"/>
    <cellStyle name="Comma 3 4 5 2 3 4 2" xfId="49567" xr:uid="{5347957D-3004-431F-9E0F-765A9C94656F}"/>
    <cellStyle name="Comma 3 4 5 2 3 4 3" xfId="36177" xr:uid="{42D4F273-6467-4B63-A760-5FE935F0E4B6}"/>
    <cellStyle name="Comma 3 4 5 2 3 4 4" xfId="25412" xr:uid="{83B78C1E-19D9-423A-AF27-1881405AC540}"/>
    <cellStyle name="Comma 3 4 5 2 3 5" xfId="8602" xr:uid="{7E26202D-FE81-414A-A0BD-EA173453A701}"/>
    <cellStyle name="Comma 3 4 5 2 3 5 2" xfId="52193" xr:uid="{788A5719-B1BC-4594-B214-BC0BD1FB4D5F}"/>
    <cellStyle name="Comma 3 4 5 2 3 5 3" xfId="38803" xr:uid="{1029C951-E799-4AE0-B618-B073E1021A31}"/>
    <cellStyle name="Comma 3 4 5 2 3 6" xfId="11228" xr:uid="{C8C9BDBF-0956-410F-87CD-3CBB44CAB45B}"/>
    <cellStyle name="Comma 3 4 5 2 3 6 2" xfId="54818" xr:uid="{27F034C1-E04F-47B4-9720-F98D4FEBDA49}"/>
    <cellStyle name="Comma 3 4 5 2 3 6 3" xfId="41428" xr:uid="{70C785EC-5BE3-4E65-9F7B-FBC817B5EFEF}"/>
    <cellStyle name="Comma 3 4 5 2 3 7" xfId="14381" xr:uid="{20A95CC9-1192-4046-85D1-66BB7D94B9C0}"/>
    <cellStyle name="Comma 3 4 5 2 3 7 2" xfId="44054" xr:uid="{C623B6C4-6070-4EBB-8055-D600F0C6DD29}"/>
    <cellStyle name="Comma 3 4 5 2 3 8" xfId="57444" xr:uid="{58BDB915-D9F2-4981-9C69-DE7A950A6CEF}"/>
    <cellStyle name="Comma 3 4 5 2 3 9" xfId="60071" xr:uid="{9FA3AB52-4C5F-4B12-B6EA-B0FBE74E80F0}"/>
    <cellStyle name="Comma 3 4 5 2 4" xfId="983" xr:uid="{00000000-0005-0000-0000-0000A1020000}"/>
    <cellStyle name="Comma 3 4 5 2 4 10" xfId="30924" xr:uid="{D820CA0A-F0BA-4D63-B2BE-C18263A031A1}"/>
    <cellStyle name="Comma 3 4 5 2 4 11" xfId="20420" xr:uid="{FB630A84-C42C-4E77-A573-B1D4C2FCE010}"/>
    <cellStyle name="Comma 3 4 5 2 4 2" xfId="2306" xr:uid="{C1E4CED5-63FA-4D7F-AA68-DF19B2CD41B6}"/>
    <cellStyle name="Comma 3 4 5 2 4 2 10" xfId="21742" xr:uid="{5A9B84D1-C8F6-479A-8C81-E44DE9789088}"/>
    <cellStyle name="Comma 3 4 5 2 4 2 2" xfId="7558" xr:uid="{5C8D054C-6730-4601-BB99-10A775634A5D}"/>
    <cellStyle name="Comma 3 4 5 2 4 2 2 2" xfId="19116" xr:uid="{EC14E20D-8C88-4663-BC21-F9F89D75A812}"/>
    <cellStyle name="Comma 3 4 5 2 4 2 2 2 2" xfId="48523" xr:uid="{DC1DB3CF-97B0-48BB-817B-7DF2E3112E7D}"/>
    <cellStyle name="Comma 3 4 5 2 4 2 2 2 3" xfId="29620" xr:uid="{29919132-D8B8-42E5-8EF7-29EE2D92BF1A}"/>
    <cellStyle name="Comma 3 4 5 2 4 2 2 3" xfId="35133" xr:uid="{84B9510D-EC2D-4E86-8CBD-9212C803673A}"/>
    <cellStyle name="Comma 3 4 5 2 4 2 2 4" xfId="24368" xr:uid="{EF7A7364-84C7-44B6-AE3F-C57347CE327B}"/>
    <cellStyle name="Comma 3 4 5 2 4 2 3" xfId="4933" xr:uid="{6D6E4C81-CBBD-45C9-84A0-124179E158CA}"/>
    <cellStyle name="Comma 3 4 5 2 4 2 3 2" xfId="51149" xr:uid="{38713E85-63FB-4EA3-955B-E840BF725E32}"/>
    <cellStyle name="Comma 3 4 5 2 4 2 3 3" xfId="37759" xr:uid="{5E3F9D29-9ED1-4D31-A2B9-E4B714B7F2DF}"/>
    <cellStyle name="Comma 3 4 5 2 4 2 3 4" xfId="26994" xr:uid="{3870EFCB-6E9E-458A-97AA-C1ABF374E864}"/>
    <cellStyle name="Comma 3 4 5 2 4 2 4" xfId="10184" xr:uid="{41AABF72-92A8-45FC-90D0-97546ECA72F2}"/>
    <cellStyle name="Comma 3 4 5 2 4 2 4 2" xfId="53775" xr:uid="{F46C0BC8-926D-4FEA-AF38-CD0F9720340C}"/>
    <cellStyle name="Comma 3 4 5 2 4 2 4 3" xfId="40385" xr:uid="{D2C9CE0D-B767-43A1-AADC-BC5DFF742B34}"/>
    <cellStyle name="Comma 3 4 5 2 4 2 5" xfId="12810" xr:uid="{A14691AB-3C0D-4BFE-8799-2438B561A136}"/>
    <cellStyle name="Comma 3 4 5 2 4 2 5 2" xfId="56400" xr:uid="{C848C1EB-BF59-4F93-BB28-13A5081F14C1}"/>
    <cellStyle name="Comma 3 4 5 2 4 2 5 3" xfId="43010" xr:uid="{2364A1E2-E17F-4D3F-B1BB-E82F07974FE6}"/>
    <cellStyle name="Comma 3 4 5 2 4 2 6" xfId="15963" xr:uid="{CF281581-823F-4898-B900-BA396CB2CD11}"/>
    <cellStyle name="Comma 3 4 5 2 4 2 6 2" xfId="45636" xr:uid="{84FFE02E-7C24-45B9-81A0-84644392B25C}"/>
    <cellStyle name="Comma 3 4 5 2 4 2 7" xfId="59026" xr:uid="{640B56C4-7782-4B51-B7F7-D92240870D9D}"/>
    <cellStyle name="Comma 3 4 5 2 4 2 8" xfId="61653" xr:uid="{0E3579D5-795F-474C-865B-18B09B7B8A08}"/>
    <cellStyle name="Comma 3 4 5 2 4 2 9" xfId="32246" xr:uid="{904CDB39-0ABB-4F52-9666-0C9E2C0F7330}"/>
    <cellStyle name="Comma 3 4 5 2 4 3" xfId="6236" xr:uid="{516F1DA4-211B-4ED8-9E66-824A580B9465}"/>
    <cellStyle name="Comma 3 4 5 2 4 3 2" xfId="17794" xr:uid="{F19FC662-938E-489C-90F0-4BEAE07A58CA}"/>
    <cellStyle name="Comma 3 4 5 2 4 3 2 2" xfId="47201" xr:uid="{B7DF54A9-685D-4FC1-95EA-23F0D4141265}"/>
    <cellStyle name="Comma 3 4 5 2 4 3 2 3" xfId="28298" xr:uid="{2383C0AC-9C34-438C-80A1-F6CE1854E9DB}"/>
    <cellStyle name="Comma 3 4 5 2 4 3 3" xfId="33811" xr:uid="{2833828E-5924-43F7-B48D-C02DFFA02B4E}"/>
    <cellStyle name="Comma 3 4 5 2 4 3 4" xfId="23046" xr:uid="{8A298906-489B-4D7C-9FFD-4E14F53995EB}"/>
    <cellStyle name="Comma 3 4 5 2 4 4" xfId="3611" xr:uid="{D68A8F45-96D2-40E6-AEF5-BB62201415B7}"/>
    <cellStyle name="Comma 3 4 5 2 4 4 2" xfId="49827" xr:uid="{31DC98C8-3A59-4752-B59E-E64CCDF6C7F4}"/>
    <cellStyle name="Comma 3 4 5 2 4 4 3" xfId="36437" xr:uid="{62FE2A31-6586-4713-B2A6-EE19D97AF02E}"/>
    <cellStyle name="Comma 3 4 5 2 4 4 4" xfId="25672" xr:uid="{2AC7CB40-3785-4081-8D09-4BF968A29EE0}"/>
    <cellStyle name="Comma 3 4 5 2 4 5" xfId="8862" xr:uid="{B6FDDD7E-212E-45B3-B84A-785137BDB078}"/>
    <cellStyle name="Comma 3 4 5 2 4 5 2" xfId="52453" xr:uid="{326D06F3-EBC2-41A2-9CA1-276A49F62709}"/>
    <cellStyle name="Comma 3 4 5 2 4 5 3" xfId="39063" xr:uid="{94ABFFD1-B352-4F06-AE23-747F369DC95B}"/>
    <cellStyle name="Comma 3 4 5 2 4 6" xfId="11488" xr:uid="{F54E0F0E-9AF5-47DD-9FCA-76ABA9624D60}"/>
    <cellStyle name="Comma 3 4 5 2 4 6 2" xfId="55078" xr:uid="{B509D84A-F155-44D2-A13C-FDDCFF044EC7}"/>
    <cellStyle name="Comma 3 4 5 2 4 6 3" xfId="41688" xr:uid="{4374CAB8-92D0-47B4-AA77-3DDE1E57C0E9}"/>
    <cellStyle name="Comma 3 4 5 2 4 7" xfId="14641" xr:uid="{1094DAB2-79C9-45DD-933A-3FB277803989}"/>
    <cellStyle name="Comma 3 4 5 2 4 7 2" xfId="44314" xr:uid="{931BB0D3-C3B0-453B-8FD9-83DB12A6D817}"/>
    <cellStyle name="Comma 3 4 5 2 4 8" xfId="57704" xr:uid="{F4333587-AF84-4374-A6EF-B8EC0BDDA4F8}"/>
    <cellStyle name="Comma 3 4 5 2 4 9" xfId="60331" xr:uid="{9252E299-694C-43D8-A7A6-65CDB47CA230}"/>
    <cellStyle name="Comma 3 4 5 2 5" xfId="1263" xr:uid="{DD3DB6DE-B094-407F-A60B-08E95E8517B0}"/>
    <cellStyle name="Comma 3 4 5 2 5 10" xfId="20700" xr:uid="{94C1F295-EFB8-46FC-8BAC-55F652102D99}"/>
    <cellStyle name="Comma 3 4 5 2 5 2" xfId="6516" xr:uid="{FAB49DDB-F071-4CB9-96C6-4F945E72D1D5}"/>
    <cellStyle name="Comma 3 4 5 2 5 2 2" xfId="18074" xr:uid="{804C41C3-3F9C-43E3-A407-6D7149AEC89C}"/>
    <cellStyle name="Comma 3 4 5 2 5 2 2 2" xfId="47481" xr:uid="{86EAF70A-E06F-4256-8FB9-1FF7C507F7E6}"/>
    <cellStyle name="Comma 3 4 5 2 5 2 2 3" xfId="28578" xr:uid="{D501747B-2C15-4F00-9CD0-5C3040A216FE}"/>
    <cellStyle name="Comma 3 4 5 2 5 2 3" xfId="34091" xr:uid="{BA6D9E1B-D1F4-4F09-A688-34863F530DB9}"/>
    <cellStyle name="Comma 3 4 5 2 5 2 4" xfId="23326" xr:uid="{8160543A-E11F-4615-9149-707C4C0949CF}"/>
    <cellStyle name="Comma 3 4 5 2 5 3" xfId="3891" xr:uid="{330F20FE-7680-48B4-A015-FC57A8925DEC}"/>
    <cellStyle name="Comma 3 4 5 2 5 3 2" xfId="50107" xr:uid="{310C2ECA-3946-4B56-A5CC-3337704B755F}"/>
    <cellStyle name="Comma 3 4 5 2 5 3 3" xfId="36717" xr:uid="{8419121D-6249-4B29-927C-0112B425701A}"/>
    <cellStyle name="Comma 3 4 5 2 5 3 4" xfId="25952" xr:uid="{CCA75391-F0C9-40AB-BC6D-2DDB4B986D36}"/>
    <cellStyle name="Comma 3 4 5 2 5 4" xfId="9142" xr:uid="{BAF668C1-A117-4A7B-B5A4-DD5E8BDC2816}"/>
    <cellStyle name="Comma 3 4 5 2 5 4 2" xfId="52733" xr:uid="{724BFF59-5D6A-4B42-9874-EBA6866613F0}"/>
    <cellStyle name="Comma 3 4 5 2 5 4 3" xfId="39343" xr:uid="{11C54673-90B6-4186-87EC-2ECAA3850ACD}"/>
    <cellStyle name="Comma 3 4 5 2 5 5" xfId="11768" xr:uid="{0B42ABCC-6341-41A0-9585-A7E4E4A0B4E6}"/>
    <cellStyle name="Comma 3 4 5 2 5 5 2" xfId="55358" xr:uid="{0A0EB6BF-4981-440D-A9BD-FD6DB92AA24B}"/>
    <cellStyle name="Comma 3 4 5 2 5 5 3" xfId="41968" xr:uid="{BA96C037-01E5-4408-89CC-2E60862FC9D0}"/>
    <cellStyle name="Comma 3 4 5 2 5 6" xfId="14921" xr:uid="{3061E251-CB91-41FC-9476-EF7235B9F449}"/>
    <cellStyle name="Comma 3 4 5 2 5 6 2" xfId="44594" xr:uid="{6A08808C-6E36-42CC-82E8-B63F68D2CB0E}"/>
    <cellStyle name="Comma 3 4 5 2 5 7" xfId="57984" xr:uid="{6BC34DA5-E168-4CC3-B6C3-7B93666D95EC}"/>
    <cellStyle name="Comma 3 4 5 2 5 8" xfId="60611" xr:uid="{4EDD8569-E3F1-48FE-8D84-F3D34505F4F0}"/>
    <cellStyle name="Comma 3 4 5 2 5 9" xfId="31204" xr:uid="{3E9986FC-567C-46CD-8577-A7F4EA61AA7B}"/>
    <cellStyle name="Comma 3 4 5 2 6" xfId="1526" xr:uid="{EDED6DA0-ABCA-4772-900E-DC50EAAD8081}"/>
    <cellStyle name="Comma 3 4 5 2 6 10" xfId="20962" xr:uid="{014F82CD-2EDD-4A61-AF15-0BBD7E275BBC}"/>
    <cellStyle name="Comma 3 4 5 2 6 2" xfId="6778" xr:uid="{697D5013-98BB-4B82-8F88-73858636EA95}"/>
    <cellStyle name="Comma 3 4 5 2 6 2 2" xfId="18336" xr:uid="{66E13A2E-5E97-4B31-86E1-D5BDB23A9BF0}"/>
    <cellStyle name="Comma 3 4 5 2 6 2 2 2" xfId="47743" xr:uid="{6BB71B04-1B06-4819-A251-BA43D1F239B1}"/>
    <cellStyle name="Comma 3 4 5 2 6 2 2 3" xfId="28840" xr:uid="{D51A7FBB-D280-4EDC-9D9C-B6105BD5FAAC}"/>
    <cellStyle name="Comma 3 4 5 2 6 2 3" xfId="34353" xr:uid="{BBBE447D-8535-4006-9EBE-2CA7DD497584}"/>
    <cellStyle name="Comma 3 4 5 2 6 2 4" xfId="23588" xr:uid="{4A943494-F880-47EB-93A4-5DA6BFCEB7F1}"/>
    <cellStyle name="Comma 3 4 5 2 6 3" xfId="4153" xr:uid="{27D360F2-1C3D-4772-8827-6C9E73A232FF}"/>
    <cellStyle name="Comma 3 4 5 2 6 3 2" xfId="50369" xr:uid="{55396A86-2482-4530-A267-C46765381C1D}"/>
    <cellStyle name="Comma 3 4 5 2 6 3 3" xfId="36979" xr:uid="{C7AC1764-708A-4F48-998D-01C1B121EC1C}"/>
    <cellStyle name="Comma 3 4 5 2 6 3 4" xfId="26214" xr:uid="{C4728167-807A-4AA0-B11A-DAA30147946F}"/>
    <cellStyle name="Comma 3 4 5 2 6 4" xfId="9404" xr:uid="{E9A44CB7-EB9A-4B5B-9CF7-A8FF5D812B68}"/>
    <cellStyle name="Comma 3 4 5 2 6 4 2" xfId="52995" xr:uid="{81ABC0B8-C49A-415C-B58D-6B7B0E8FCE1B}"/>
    <cellStyle name="Comma 3 4 5 2 6 4 3" xfId="39605" xr:uid="{21BB2B09-88F2-498A-ACA3-99738BA9BFF8}"/>
    <cellStyle name="Comma 3 4 5 2 6 5" xfId="12030" xr:uid="{DF5F41B2-A235-4BB8-A8A4-3A77E01D8AFA}"/>
    <cellStyle name="Comma 3 4 5 2 6 5 2" xfId="55620" xr:uid="{50D154FC-095F-4187-841D-51E935373157}"/>
    <cellStyle name="Comma 3 4 5 2 6 5 3" xfId="42230" xr:uid="{E75DEC8D-FE2F-427E-952F-780A34CDB358}"/>
    <cellStyle name="Comma 3 4 5 2 6 6" xfId="15183" xr:uid="{B01AD083-1A03-4EFE-9B85-0A2E2641B3C2}"/>
    <cellStyle name="Comma 3 4 5 2 6 6 2" xfId="44856" xr:uid="{863D99A8-C9DE-4488-A542-8233B82D7AA3}"/>
    <cellStyle name="Comma 3 4 5 2 6 7" xfId="58246" xr:uid="{0E7A92EA-4611-4E15-A5BA-D75146DC3D60}"/>
    <cellStyle name="Comma 3 4 5 2 6 8" xfId="60873" xr:uid="{28335F2F-F81D-4580-B735-4C320B7DAB66}"/>
    <cellStyle name="Comma 3 4 5 2 6 9" xfId="31466" xr:uid="{6656F508-DD0F-4B58-997F-6BAD0E4D4B23}"/>
    <cellStyle name="Comma 3 4 5 2 7" xfId="2569" xr:uid="{F4AA4E14-381C-4A7C-B6F6-33870B868AFF}"/>
    <cellStyle name="Comma 3 4 5 2 7 10" xfId="22004" xr:uid="{5CF10A3A-A25E-42E8-A147-5EFCB3278E0A}"/>
    <cellStyle name="Comma 3 4 5 2 7 2" xfId="7820" xr:uid="{A47420F0-08F1-4F7D-B0B1-04B5AD2E5E9F}"/>
    <cellStyle name="Comma 3 4 5 2 7 2 2" xfId="19378" xr:uid="{D1A10AD0-96B8-40E6-85FC-9756541EF443}"/>
    <cellStyle name="Comma 3 4 5 2 7 2 2 2" xfId="48785" xr:uid="{A8422A24-5A0C-4424-BA23-7AA535F16FA6}"/>
    <cellStyle name="Comma 3 4 5 2 7 2 2 3" xfId="29882" xr:uid="{B6EA2854-AD5E-4D34-B8FC-9FF0FF1E36C6}"/>
    <cellStyle name="Comma 3 4 5 2 7 2 3" xfId="35395" xr:uid="{D29FF5D1-0280-4069-BC9A-1E1279119C59}"/>
    <cellStyle name="Comma 3 4 5 2 7 2 4" xfId="24630" xr:uid="{CD6C4EA9-C58C-4D73-A45C-F350C9415955}"/>
    <cellStyle name="Comma 3 4 5 2 7 3" xfId="5195" xr:uid="{6136609D-3ACE-4542-B4B0-F3D9D8582F98}"/>
    <cellStyle name="Comma 3 4 5 2 7 3 2" xfId="51411" xr:uid="{B39BE9D7-3F07-4901-9DEA-E93D2A71E25C}"/>
    <cellStyle name="Comma 3 4 5 2 7 3 3" xfId="38021" xr:uid="{72C78F39-9EA7-499E-839E-4D6D3127E800}"/>
    <cellStyle name="Comma 3 4 5 2 7 3 4" xfId="27256" xr:uid="{F704B45C-A59C-45AD-A151-EEF7432D5873}"/>
    <cellStyle name="Comma 3 4 5 2 7 4" xfId="10446" xr:uid="{2CB36C39-0241-4340-BCDF-8301553C215F}"/>
    <cellStyle name="Comma 3 4 5 2 7 4 2" xfId="54037" xr:uid="{A32227B8-8A57-4320-B3C9-114BE3BEE9B3}"/>
    <cellStyle name="Comma 3 4 5 2 7 4 3" xfId="40647" xr:uid="{A717B4C4-243F-4702-9E86-9E3CD74BE66E}"/>
    <cellStyle name="Comma 3 4 5 2 7 5" xfId="13072" xr:uid="{6918DF62-F649-4916-B001-D441E38C64D7}"/>
    <cellStyle name="Comma 3 4 5 2 7 5 2" xfId="56662" xr:uid="{69FDA672-80BD-45F0-8AF4-663BFB62D9B7}"/>
    <cellStyle name="Comma 3 4 5 2 7 5 3" xfId="43272" xr:uid="{13B56EAE-AF4A-466E-9032-2C9A46115F36}"/>
    <cellStyle name="Comma 3 4 5 2 7 6" xfId="16225" xr:uid="{95CCEC70-A6DB-4874-B7C2-0DC8412B95E9}"/>
    <cellStyle name="Comma 3 4 5 2 7 6 2" xfId="45898" xr:uid="{06AE17A3-B1F6-44BB-9297-287AA928A88B}"/>
    <cellStyle name="Comma 3 4 5 2 7 7" xfId="59288" xr:uid="{46D65733-B6C8-44F2-8BDF-07DC7B68A653}"/>
    <cellStyle name="Comma 3 4 5 2 7 8" xfId="61915" xr:uid="{A099A60F-3B44-4C0B-904D-F8E9F23A0F04}"/>
    <cellStyle name="Comma 3 4 5 2 7 9" xfId="32508" xr:uid="{C027B09F-EB63-45A4-B4C1-1E74D7A10BE1}"/>
    <cellStyle name="Comma 3 4 5 2 8" xfId="5456" xr:uid="{77D4D716-8339-456D-8265-DBDD80AE8173}"/>
    <cellStyle name="Comma 3 4 5 2 8 2" xfId="17014" xr:uid="{6774E1F9-6659-4045-86E4-5982E121F1A5}"/>
    <cellStyle name="Comma 3 4 5 2 8 2 2" xfId="46160" xr:uid="{A4D0CB9B-D246-4AD8-9602-2E97EAE12671}"/>
    <cellStyle name="Comma 3 4 5 2 8 2 3" xfId="27518" xr:uid="{ECAA5546-ED7C-4451-AC40-8C6976DF6588}"/>
    <cellStyle name="Comma 3 4 5 2 8 3" xfId="13861" xr:uid="{C6AF64FA-A4F4-4BC2-8ECF-A1759BC74FF3}"/>
    <cellStyle name="Comma 3 4 5 2 8 3 2" xfId="32770" xr:uid="{110B3BD6-CB6F-4627-A773-C2532AE61D8F}"/>
    <cellStyle name="Comma 3 4 5 2 8 4" xfId="22266" xr:uid="{64FF51CA-633E-4869-B37A-BDA712162F0E}"/>
    <cellStyle name="Comma 3 4 5 2 9" xfId="2831" xr:uid="{C30DD0DB-94CA-4172-848F-9C48C2BE5233}"/>
    <cellStyle name="Comma 3 4 5 2 9 2" xfId="16486" xr:uid="{70ABA0AC-3CA6-400B-A392-744E821C6526}"/>
    <cellStyle name="Comma 3 4 5 2 9 2 2" xfId="46421" xr:uid="{FE802A54-7C5A-48AE-B3E9-01CBE4CA50A2}"/>
    <cellStyle name="Comma 3 4 5 2 9 3" xfId="33031" xr:uid="{44A3838C-5625-4AA8-B440-CAFE174FF39C}"/>
    <cellStyle name="Comma 3 4 5 2 9 4" xfId="24892" xr:uid="{7569BBAC-3D7D-446B-A944-0A95EFD9F89B}"/>
    <cellStyle name="Comma 3 4 5 3" xfId="325" xr:uid="{00000000-0005-0000-0000-0000A2020000}"/>
    <cellStyle name="Comma 3 4 5 3 10" xfId="30266" xr:uid="{B9026F6A-2336-430E-951F-1FDD93C53B87}"/>
    <cellStyle name="Comma 3 4 5 3 11" xfId="19762" xr:uid="{752F526D-CCB1-4D49-A985-D4EFE5093F44}"/>
    <cellStyle name="Comma 3 4 5 3 2" xfId="1648" xr:uid="{8F8BB069-FEB4-4A4F-8E44-D2BBF7EF7353}"/>
    <cellStyle name="Comma 3 4 5 3 2 10" xfId="21084" xr:uid="{CB4D67C8-6576-44AB-8D88-E99E4091BCFF}"/>
    <cellStyle name="Comma 3 4 5 3 2 2" xfId="6900" xr:uid="{54E18706-998E-4D09-8EC0-0BF274A1B187}"/>
    <cellStyle name="Comma 3 4 5 3 2 2 2" xfId="18458" xr:uid="{0517E5D4-659D-4B3A-9BD5-CBCB0D1F1AC9}"/>
    <cellStyle name="Comma 3 4 5 3 2 2 2 2" xfId="47865" xr:uid="{DA7C0E50-3729-43DD-80F0-F9FB29C6247F}"/>
    <cellStyle name="Comma 3 4 5 3 2 2 2 3" xfId="28962" xr:uid="{C386E168-00A8-45A7-987A-AF23B68C0C1E}"/>
    <cellStyle name="Comma 3 4 5 3 2 2 3" xfId="34475" xr:uid="{E4E93B76-94EF-4027-AE0E-4490ECCB3C74}"/>
    <cellStyle name="Comma 3 4 5 3 2 2 4" xfId="23710" xr:uid="{828B0AA6-A5E1-4C58-80C0-5344D3E3396D}"/>
    <cellStyle name="Comma 3 4 5 3 2 3" xfId="4275" xr:uid="{4CA09449-6D58-475B-BA55-222F877B2954}"/>
    <cellStyle name="Comma 3 4 5 3 2 3 2" xfId="50491" xr:uid="{DFEE9E48-31D8-451E-A20C-83ABE6526001}"/>
    <cellStyle name="Comma 3 4 5 3 2 3 3" xfId="37101" xr:uid="{109880BE-5A83-4997-A2F2-601D1D25A8BA}"/>
    <cellStyle name="Comma 3 4 5 3 2 3 4" xfId="26336" xr:uid="{9BE1819D-0D5D-454C-BEA2-2FCEF43D197B}"/>
    <cellStyle name="Comma 3 4 5 3 2 4" xfId="9526" xr:uid="{2FA18C5D-2948-4E5D-AC4B-7858C2ED1F33}"/>
    <cellStyle name="Comma 3 4 5 3 2 4 2" xfId="53117" xr:uid="{5706710F-A1B1-4505-98B3-E377780B377D}"/>
    <cellStyle name="Comma 3 4 5 3 2 4 3" xfId="39727" xr:uid="{F29EB0FD-37C3-4E77-AFB3-7220C2247376}"/>
    <cellStyle name="Comma 3 4 5 3 2 5" xfId="12152" xr:uid="{FA4766DC-3367-4F7C-B8FE-42023A27908D}"/>
    <cellStyle name="Comma 3 4 5 3 2 5 2" xfId="55742" xr:uid="{17F54C61-DEC1-43CA-B6F1-D541B26C0D2F}"/>
    <cellStyle name="Comma 3 4 5 3 2 5 3" xfId="42352" xr:uid="{32AA32D5-B09C-4CA4-91C0-2D66F93CF31F}"/>
    <cellStyle name="Comma 3 4 5 3 2 6" xfId="15305" xr:uid="{9D1B21CD-B00F-44AF-BADD-066BAF9AFEF6}"/>
    <cellStyle name="Comma 3 4 5 3 2 6 2" xfId="44978" xr:uid="{89F4183F-40B8-4125-8B79-C391938F39C7}"/>
    <cellStyle name="Comma 3 4 5 3 2 7" xfId="58368" xr:uid="{F6E759FD-AB72-4581-B4F4-24D0F82270C2}"/>
    <cellStyle name="Comma 3 4 5 3 2 8" xfId="60995" xr:uid="{4A201565-D907-4585-B037-D834512F3B4D}"/>
    <cellStyle name="Comma 3 4 5 3 2 9" xfId="31588" xr:uid="{A1A98C93-B337-48A0-BBAB-A312A02D68C0}"/>
    <cellStyle name="Comma 3 4 5 3 3" xfId="5578" xr:uid="{1C620194-8F18-45E8-8A72-0172411C56BF}"/>
    <cellStyle name="Comma 3 4 5 3 3 2" xfId="17136" xr:uid="{0C626006-021C-494F-9D1C-0AF0DCE8A149}"/>
    <cellStyle name="Comma 3 4 5 3 3 2 2" xfId="46543" xr:uid="{38D0AE8F-6B73-478F-8F91-BE446741AF2D}"/>
    <cellStyle name="Comma 3 4 5 3 3 2 3" xfId="27640" xr:uid="{90E22A0F-7AE2-47F9-A439-D0ACAE70B3B1}"/>
    <cellStyle name="Comma 3 4 5 3 3 3" xfId="13983" xr:uid="{D3C78D08-017F-4F61-B358-1C9C03D5EB49}"/>
    <cellStyle name="Comma 3 4 5 3 3 3 2" xfId="33153" xr:uid="{F251EA46-DAA3-480D-8B1A-DBD837387B24}"/>
    <cellStyle name="Comma 3 4 5 3 3 4" xfId="22388" xr:uid="{4075FFF9-7F17-4A3E-9B87-98986D4C7906}"/>
    <cellStyle name="Comma 3 4 5 3 4" xfId="2953" xr:uid="{8450290A-98FD-41B7-A72E-ACD6BBD97CBD}"/>
    <cellStyle name="Comma 3 4 5 3 4 2" xfId="16608" xr:uid="{853B69A4-87F7-42E8-B835-874924DD8810}"/>
    <cellStyle name="Comma 3 4 5 3 4 2 2" xfId="49169" xr:uid="{0C0950BC-F0AA-420F-A108-750A67AA3817}"/>
    <cellStyle name="Comma 3 4 5 3 4 3" xfId="35779" xr:uid="{856387DF-E841-4DC4-B56F-5C7EE4BED6D8}"/>
    <cellStyle name="Comma 3 4 5 3 4 4" xfId="25014" xr:uid="{C0949663-3C48-42F1-94DD-E35B4D1F5943}"/>
    <cellStyle name="Comma 3 4 5 3 5" xfId="8204" xr:uid="{6001A580-4048-41E3-968C-DF05705E394D}"/>
    <cellStyle name="Comma 3 4 5 3 5 2" xfId="51795" xr:uid="{13A30F44-8E86-431C-A2C9-23D9A7F80D78}"/>
    <cellStyle name="Comma 3 4 5 3 5 3" xfId="38405" xr:uid="{373D3FCB-FF1D-4176-8EE1-742AB879C269}"/>
    <cellStyle name="Comma 3 4 5 3 6" xfId="10830" xr:uid="{CC4F62D5-EC86-4343-A8EB-38637E117B3D}"/>
    <cellStyle name="Comma 3 4 5 3 6 2" xfId="54420" xr:uid="{769E845C-F028-45B7-B2BD-7C68FC412416}"/>
    <cellStyle name="Comma 3 4 5 3 6 3" xfId="41030" xr:uid="{2F5BC196-E58D-44BE-8B8C-6FB23FA8BAC6}"/>
    <cellStyle name="Comma 3 4 5 3 7" xfId="13455" xr:uid="{3FC3A680-3304-4D88-8806-9B8D15B05B64}"/>
    <cellStyle name="Comma 3 4 5 3 7 2" xfId="43656" xr:uid="{ECACE78B-1CFE-4D9C-8FB3-99BC272EF512}"/>
    <cellStyle name="Comma 3 4 5 3 8" xfId="57046" xr:uid="{895609E4-09CC-459F-81BB-8CEF254CF436}"/>
    <cellStyle name="Comma 3 4 5 3 9" xfId="59673" xr:uid="{05BE52E4-7AE0-4704-8FC4-2B8AB0CA5FA0}"/>
    <cellStyle name="Comma 3 4 5 4" xfId="585" xr:uid="{00000000-0005-0000-0000-0000A3020000}"/>
    <cellStyle name="Comma 3 4 5 4 10" xfId="30526" xr:uid="{B4419374-3F95-49CE-B71D-8160A685FF0C}"/>
    <cellStyle name="Comma 3 4 5 4 11" xfId="20022" xr:uid="{966547C7-0D8A-485A-8105-C6CAFFCC9531}"/>
    <cellStyle name="Comma 3 4 5 4 2" xfId="1908" xr:uid="{77728A09-8A66-4770-95A8-71EB021823F7}"/>
    <cellStyle name="Comma 3 4 5 4 2 10" xfId="21344" xr:uid="{87644E77-8FB2-4FEF-A725-7986EA0B1B9E}"/>
    <cellStyle name="Comma 3 4 5 4 2 2" xfId="7160" xr:uid="{C8A9BE36-3E76-4496-951B-C48094E020B7}"/>
    <cellStyle name="Comma 3 4 5 4 2 2 2" xfId="18718" xr:uid="{1F581199-531B-4580-ACB8-146FA1BB0354}"/>
    <cellStyle name="Comma 3 4 5 4 2 2 2 2" xfId="48125" xr:uid="{97F60F5A-5AC5-40B9-BCB6-C6CE0DE8C27B}"/>
    <cellStyle name="Comma 3 4 5 4 2 2 2 3" xfId="29222" xr:uid="{77962107-F6A7-4A55-8C63-A7D012C3078D}"/>
    <cellStyle name="Comma 3 4 5 4 2 2 3" xfId="34735" xr:uid="{03A6AEDA-F49D-40D7-8E40-7EE56F3034C1}"/>
    <cellStyle name="Comma 3 4 5 4 2 2 4" xfId="23970" xr:uid="{3EC3C331-0BC3-43ED-BE47-CF6BEA84083C}"/>
    <cellStyle name="Comma 3 4 5 4 2 3" xfId="4535" xr:uid="{BECF2B76-F415-4736-A9D3-AF3A269CEF21}"/>
    <cellStyle name="Comma 3 4 5 4 2 3 2" xfId="50751" xr:uid="{DAB7102A-93BC-48C2-8A12-F18AA25856DE}"/>
    <cellStyle name="Comma 3 4 5 4 2 3 3" xfId="37361" xr:uid="{639CC6EC-F273-4619-89A5-E39CB8DC0556}"/>
    <cellStyle name="Comma 3 4 5 4 2 3 4" xfId="26596" xr:uid="{D1FF4E5D-A6BC-415D-907E-45166A9FEF89}"/>
    <cellStyle name="Comma 3 4 5 4 2 4" xfId="9786" xr:uid="{BAD6C6D7-446D-42C9-95F5-7F68F957E0EE}"/>
    <cellStyle name="Comma 3 4 5 4 2 4 2" xfId="53377" xr:uid="{D95B4976-56D7-441B-8405-884CC74ADB65}"/>
    <cellStyle name="Comma 3 4 5 4 2 4 3" xfId="39987" xr:uid="{866967B9-BB6A-49D0-BF4F-E9260C0CB779}"/>
    <cellStyle name="Comma 3 4 5 4 2 5" xfId="12412" xr:uid="{E521BD63-9A83-4212-AC05-CBA937E4041C}"/>
    <cellStyle name="Comma 3 4 5 4 2 5 2" xfId="56002" xr:uid="{F8865F97-E8DC-40F4-A773-1F2F5F3AB3FD}"/>
    <cellStyle name="Comma 3 4 5 4 2 5 3" xfId="42612" xr:uid="{FA0406CB-FB23-4088-AFF3-22308321E405}"/>
    <cellStyle name="Comma 3 4 5 4 2 6" xfId="15565" xr:uid="{2859E016-8752-4162-BAB2-76E6C76537E8}"/>
    <cellStyle name="Comma 3 4 5 4 2 6 2" xfId="45238" xr:uid="{1D4164B5-1608-4592-B57C-EBC3D22D6112}"/>
    <cellStyle name="Comma 3 4 5 4 2 7" xfId="58628" xr:uid="{01723751-CAA4-49B0-B056-35970E90E102}"/>
    <cellStyle name="Comma 3 4 5 4 2 8" xfId="61255" xr:uid="{1F94456A-2A63-407B-A95B-53EA3AEEA58A}"/>
    <cellStyle name="Comma 3 4 5 4 2 9" xfId="31848" xr:uid="{79A000AC-C25D-4E88-B30C-36CAD9C4F0D0}"/>
    <cellStyle name="Comma 3 4 5 4 3" xfId="5838" xr:uid="{5F759F24-F1AB-44A2-97F5-E57BD9652D7B}"/>
    <cellStyle name="Comma 3 4 5 4 3 2" xfId="17396" xr:uid="{9479E37D-6659-4DD9-8B57-A60139B04AA0}"/>
    <cellStyle name="Comma 3 4 5 4 3 2 2" xfId="46803" xr:uid="{AD37F915-6041-4C34-973F-AE343937C0B9}"/>
    <cellStyle name="Comma 3 4 5 4 3 2 3" xfId="27900" xr:uid="{1B4FD5B1-F0E4-46A3-9331-038CBAF76CED}"/>
    <cellStyle name="Comma 3 4 5 4 3 3" xfId="33413" xr:uid="{CE441007-BB46-4569-ADC5-78DA4C4AFAC9}"/>
    <cellStyle name="Comma 3 4 5 4 3 4" xfId="22648" xr:uid="{5AC3C722-EE66-42B6-8CC7-340769A20B19}"/>
    <cellStyle name="Comma 3 4 5 4 4" xfId="3213" xr:uid="{E4A38693-A49F-4EFF-B8AA-3BDE6EE800E4}"/>
    <cellStyle name="Comma 3 4 5 4 4 2" xfId="49429" xr:uid="{6FCC16BF-EC48-4FEA-855D-15E986218EA3}"/>
    <cellStyle name="Comma 3 4 5 4 4 3" xfId="36039" xr:uid="{CFAFF504-E401-4846-AEC5-D4B6245474E8}"/>
    <cellStyle name="Comma 3 4 5 4 4 4" xfId="25274" xr:uid="{341B0E31-60DB-4C3F-B311-CD44B0703CC7}"/>
    <cellStyle name="Comma 3 4 5 4 5" xfId="8464" xr:uid="{C975B86C-11C8-4B27-BE87-8B50053C699C}"/>
    <cellStyle name="Comma 3 4 5 4 5 2" xfId="52055" xr:uid="{BD4E2066-2E9F-4354-8590-E64194F02108}"/>
    <cellStyle name="Comma 3 4 5 4 5 3" xfId="38665" xr:uid="{4AB92853-3481-43CD-A8CB-3C4652F26B8E}"/>
    <cellStyle name="Comma 3 4 5 4 6" xfId="11090" xr:uid="{9417E392-9462-4281-818B-78B6A42356E0}"/>
    <cellStyle name="Comma 3 4 5 4 6 2" xfId="54680" xr:uid="{CF33D63B-62E6-41EC-BC32-33C956C814BE}"/>
    <cellStyle name="Comma 3 4 5 4 6 3" xfId="41290" xr:uid="{130F2C3A-73A7-4CF7-B034-4770B5DB23BC}"/>
    <cellStyle name="Comma 3 4 5 4 7" xfId="14243" xr:uid="{1F1196E5-3E07-4AA0-BFB1-7FF6B04B3FB7}"/>
    <cellStyle name="Comma 3 4 5 4 7 2" xfId="43916" xr:uid="{42032735-85C0-4406-9DC7-ED823A9CD827}"/>
    <cellStyle name="Comma 3 4 5 4 8" xfId="57306" xr:uid="{A008B07D-1FA8-4CD3-AE2E-CE85DBA2BA68}"/>
    <cellStyle name="Comma 3 4 5 4 9" xfId="59933" xr:uid="{61708F74-E9A8-4B0C-82E5-6A3D7CB1FF72}"/>
    <cellStyle name="Comma 3 4 5 5" xfId="845" xr:uid="{00000000-0005-0000-0000-0000A4020000}"/>
    <cellStyle name="Comma 3 4 5 5 10" xfId="30786" xr:uid="{B361D8CB-CB31-43EE-82A9-50FF2B1A7B99}"/>
    <cellStyle name="Comma 3 4 5 5 11" xfId="20282" xr:uid="{AD3F5384-4250-4479-80F2-0401645D3CB7}"/>
    <cellStyle name="Comma 3 4 5 5 2" xfId="2168" xr:uid="{C1BB248F-9AC7-40A8-9F43-3ECF35D47156}"/>
    <cellStyle name="Comma 3 4 5 5 2 10" xfId="21604" xr:uid="{F49FD681-2295-4619-9AC2-95A01AB275A8}"/>
    <cellStyle name="Comma 3 4 5 5 2 2" xfId="7420" xr:uid="{A5B59E7A-D804-4B0D-B16A-2B9C588C66AE}"/>
    <cellStyle name="Comma 3 4 5 5 2 2 2" xfId="18978" xr:uid="{C24B2878-7395-4DA7-BF0B-73944EAC8292}"/>
    <cellStyle name="Comma 3 4 5 5 2 2 2 2" xfId="48385" xr:uid="{A2ED51EA-1477-4033-A504-8E54BDC29199}"/>
    <cellStyle name="Comma 3 4 5 5 2 2 2 3" xfId="29482" xr:uid="{3F0B8B49-B9A2-444E-A363-03D130FC4B33}"/>
    <cellStyle name="Comma 3 4 5 5 2 2 3" xfId="34995" xr:uid="{5536A2B9-4A8B-403A-BAFA-BBEFDD0C87E9}"/>
    <cellStyle name="Comma 3 4 5 5 2 2 4" xfId="24230" xr:uid="{F538A3A6-E583-43A7-A612-54BF9EEBCC3D}"/>
    <cellStyle name="Comma 3 4 5 5 2 3" xfId="4795" xr:uid="{A438E246-98FD-4F56-ADB2-214503EC5873}"/>
    <cellStyle name="Comma 3 4 5 5 2 3 2" xfId="51011" xr:uid="{770EF3D7-4AB6-493B-AD5C-B612F6C44592}"/>
    <cellStyle name="Comma 3 4 5 5 2 3 3" xfId="37621" xr:uid="{62571940-9E84-4CB8-B8C2-3778F6F29A39}"/>
    <cellStyle name="Comma 3 4 5 5 2 3 4" xfId="26856" xr:uid="{D1868A0C-E1A6-4897-AC2D-62D8E4754516}"/>
    <cellStyle name="Comma 3 4 5 5 2 4" xfId="10046" xr:uid="{A1ED7005-2B49-456B-882B-C333CD856C12}"/>
    <cellStyle name="Comma 3 4 5 5 2 4 2" xfId="53637" xr:uid="{B6627129-AE5D-4D86-A320-4714FCE4973A}"/>
    <cellStyle name="Comma 3 4 5 5 2 4 3" xfId="40247" xr:uid="{FFB9BD27-5F1E-4EAC-9B1A-C9F0BE129C19}"/>
    <cellStyle name="Comma 3 4 5 5 2 5" xfId="12672" xr:uid="{3BE7538B-1283-4599-9531-7CBF2C0520E6}"/>
    <cellStyle name="Comma 3 4 5 5 2 5 2" xfId="56262" xr:uid="{45471C98-97E2-47B9-8A9B-BFA3F75BD02F}"/>
    <cellStyle name="Comma 3 4 5 5 2 5 3" xfId="42872" xr:uid="{987A1C79-9E48-4BAB-B6EE-BA805B271672}"/>
    <cellStyle name="Comma 3 4 5 5 2 6" xfId="15825" xr:uid="{B6A99443-0C38-4AAE-A9F4-EAB54A650A0B}"/>
    <cellStyle name="Comma 3 4 5 5 2 6 2" xfId="45498" xr:uid="{68EC421A-06A1-4C0B-985C-AD34CADDE79C}"/>
    <cellStyle name="Comma 3 4 5 5 2 7" xfId="58888" xr:uid="{B43AB5CD-4E45-422E-855B-DE5C8FC20E0B}"/>
    <cellStyle name="Comma 3 4 5 5 2 8" xfId="61515" xr:uid="{65B1BFB1-2BC2-43B4-B19B-51B81553E136}"/>
    <cellStyle name="Comma 3 4 5 5 2 9" xfId="32108" xr:uid="{31780102-72DF-4B0A-97A4-F7A10624C29A}"/>
    <cellStyle name="Comma 3 4 5 5 3" xfId="6098" xr:uid="{22AAFA92-BC60-47FF-85D7-39DCA8C29755}"/>
    <cellStyle name="Comma 3 4 5 5 3 2" xfId="17656" xr:uid="{C52E899F-1874-47AE-B7E1-71E1899214F7}"/>
    <cellStyle name="Comma 3 4 5 5 3 2 2" xfId="47063" xr:uid="{745FB8DE-F5B7-456B-84EF-AD47D2699D9D}"/>
    <cellStyle name="Comma 3 4 5 5 3 2 3" xfId="28160" xr:uid="{85576198-7543-4FD3-9F7E-B6E5D674C0D3}"/>
    <cellStyle name="Comma 3 4 5 5 3 3" xfId="33673" xr:uid="{D886EBA0-F024-44B4-B721-98F6C28BAA62}"/>
    <cellStyle name="Comma 3 4 5 5 3 4" xfId="22908" xr:uid="{6CE38116-67FC-4512-90B4-68990566425D}"/>
    <cellStyle name="Comma 3 4 5 5 4" xfId="3473" xr:uid="{43B38415-6B9B-42BA-80C0-1F23A4DBE87B}"/>
    <cellStyle name="Comma 3 4 5 5 4 2" xfId="49689" xr:uid="{E8FD2129-1518-4856-A55D-CFEE73D8D566}"/>
    <cellStyle name="Comma 3 4 5 5 4 3" xfId="36299" xr:uid="{C5327DBA-C85D-4753-86AA-1FBC2CEE3AAE}"/>
    <cellStyle name="Comma 3 4 5 5 4 4" xfId="25534" xr:uid="{C4DF84D5-EBEB-4D89-8F8E-677023101A89}"/>
    <cellStyle name="Comma 3 4 5 5 5" xfId="8724" xr:uid="{F2306C4C-EA5E-4CD1-AE75-3A1EB0AC8042}"/>
    <cellStyle name="Comma 3 4 5 5 5 2" xfId="52315" xr:uid="{87449FA7-47CC-46B5-84DC-8639AAE35CC3}"/>
    <cellStyle name="Comma 3 4 5 5 5 3" xfId="38925" xr:uid="{7CF886B4-EC5F-42EC-99CC-ABA0817F3652}"/>
    <cellStyle name="Comma 3 4 5 5 6" xfId="11350" xr:uid="{A701A6AC-A60C-4605-9191-BEB042AE0572}"/>
    <cellStyle name="Comma 3 4 5 5 6 2" xfId="54940" xr:uid="{7DF45148-72E9-4F56-A473-40B4A8A8DFAF}"/>
    <cellStyle name="Comma 3 4 5 5 6 3" xfId="41550" xr:uid="{19185917-F06D-40BC-8070-EDC0E94B9830}"/>
    <cellStyle name="Comma 3 4 5 5 7" xfId="14503" xr:uid="{01FA8070-AEED-4F67-807F-616795EEF7BE}"/>
    <cellStyle name="Comma 3 4 5 5 7 2" xfId="44176" xr:uid="{50BC264F-17A9-48AC-9900-98B728DC0698}"/>
    <cellStyle name="Comma 3 4 5 5 8" xfId="57566" xr:uid="{26D6EB02-B83F-4BB1-9D62-C4B1130DFE35}"/>
    <cellStyle name="Comma 3 4 5 5 9" xfId="60193" xr:uid="{138F0DF1-83E5-4DDD-885E-CB070CB88E7F}"/>
    <cellStyle name="Comma 3 4 5 6" xfId="1125" xr:uid="{AEF407FC-B0BF-4823-AF67-BDE56983D2B0}"/>
    <cellStyle name="Comma 3 4 5 6 10" xfId="20562" xr:uid="{710E5DF9-420F-484C-91F6-DCC33881E343}"/>
    <cellStyle name="Comma 3 4 5 6 2" xfId="6378" xr:uid="{482A02A5-ECFA-4986-937F-3BA13A418764}"/>
    <cellStyle name="Comma 3 4 5 6 2 2" xfId="17936" xr:uid="{512114FC-1986-40D9-8CD2-BE1CE9794E8F}"/>
    <cellStyle name="Comma 3 4 5 6 2 2 2" xfId="47343" xr:uid="{FEF399A5-6479-4EF3-B56A-B59E8711C631}"/>
    <cellStyle name="Comma 3 4 5 6 2 2 3" xfId="28440" xr:uid="{B5AF37FB-EDAE-4BFB-8CD8-71427976E0F3}"/>
    <cellStyle name="Comma 3 4 5 6 2 3" xfId="33953" xr:uid="{4F41E63C-7DFE-4383-BF2A-65922083241A}"/>
    <cellStyle name="Comma 3 4 5 6 2 4" xfId="23188" xr:uid="{09DDE4F1-D380-4FF7-A534-57DEBC129D9C}"/>
    <cellStyle name="Comma 3 4 5 6 3" xfId="3753" xr:uid="{8DD37F46-C0BF-46FB-AE89-D0F9A89AE20B}"/>
    <cellStyle name="Comma 3 4 5 6 3 2" xfId="49969" xr:uid="{70860D9B-2C0D-43A8-8B1C-F00577D4462D}"/>
    <cellStyle name="Comma 3 4 5 6 3 3" xfId="36579" xr:uid="{3EC298EA-3E7A-4034-83E3-671D94EC42A8}"/>
    <cellStyle name="Comma 3 4 5 6 3 4" xfId="25814" xr:uid="{A61B278C-4678-4755-A9E4-7A943B87E7D5}"/>
    <cellStyle name="Comma 3 4 5 6 4" xfId="9004" xr:uid="{E64FC546-5E26-4B1B-BB8F-EBDE6D91A7AF}"/>
    <cellStyle name="Comma 3 4 5 6 4 2" xfId="52595" xr:uid="{17E0E8E8-EAA6-4A27-A47C-353C476AA0C9}"/>
    <cellStyle name="Comma 3 4 5 6 4 3" xfId="39205" xr:uid="{A5F787D9-8FD8-421B-8A88-89F14644091E}"/>
    <cellStyle name="Comma 3 4 5 6 5" xfId="11630" xr:uid="{0E50C87B-E97A-456E-B292-009F0526D0B5}"/>
    <cellStyle name="Comma 3 4 5 6 5 2" xfId="55220" xr:uid="{59A032FA-FA8E-48A8-9285-456593FCDB48}"/>
    <cellStyle name="Comma 3 4 5 6 5 3" xfId="41830" xr:uid="{E05606AA-181B-4A41-A8E7-AD4A628F50B3}"/>
    <cellStyle name="Comma 3 4 5 6 6" xfId="14783" xr:uid="{0AA45BD7-A6A1-4EFE-B783-79AB218D7971}"/>
    <cellStyle name="Comma 3 4 5 6 6 2" xfId="44456" xr:uid="{162310CB-C203-4ACE-AC7D-1AE6AB5C8541}"/>
    <cellStyle name="Comma 3 4 5 6 7" xfId="57846" xr:uid="{6FC872B0-1BD3-4FF5-BB39-B99539E61530}"/>
    <cellStyle name="Comma 3 4 5 6 8" xfId="60473" xr:uid="{B719322A-5F4C-41D7-978D-FDDBF83A4594}"/>
    <cellStyle name="Comma 3 4 5 6 9" xfId="31066" xr:uid="{456E29A4-E809-42BB-A3E1-177B2BD71187}"/>
    <cellStyle name="Comma 3 4 5 7" xfId="1388" xr:uid="{6514200F-E316-4749-9503-152A3BEFA803}"/>
    <cellStyle name="Comma 3 4 5 7 10" xfId="20824" xr:uid="{5B8F217A-65C2-4BAF-9CC9-87CF763861E3}"/>
    <cellStyle name="Comma 3 4 5 7 2" xfId="6640" xr:uid="{B78641FF-346D-4969-AE06-D9AAEB69C13B}"/>
    <cellStyle name="Comma 3 4 5 7 2 2" xfId="18198" xr:uid="{13613F69-1C86-4AA2-A51B-12025409CD69}"/>
    <cellStyle name="Comma 3 4 5 7 2 2 2" xfId="47605" xr:uid="{0D290D07-F3BA-4E98-8A83-8A940E5F631B}"/>
    <cellStyle name="Comma 3 4 5 7 2 2 3" xfId="28702" xr:uid="{19B0C8F9-481C-4AA9-ADE0-4189763783D9}"/>
    <cellStyle name="Comma 3 4 5 7 2 3" xfId="34215" xr:uid="{7A99A1A3-3570-4167-8C79-E1C8B8C7EB5A}"/>
    <cellStyle name="Comma 3 4 5 7 2 4" xfId="23450" xr:uid="{A6412AA1-4566-4981-AF13-B4FCCEF279F7}"/>
    <cellStyle name="Comma 3 4 5 7 3" xfId="4015" xr:uid="{5FD223A4-563B-438A-9662-0A152A2E86E3}"/>
    <cellStyle name="Comma 3 4 5 7 3 2" xfId="50231" xr:uid="{D8804172-0952-470D-B7ED-4924B7AF6C01}"/>
    <cellStyle name="Comma 3 4 5 7 3 3" xfId="36841" xr:uid="{7A13C7B8-D848-46A9-B89B-8B1918301DA7}"/>
    <cellStyle name="Comma 3 4 5 7 3 4" xfId="26076" xr:uid="{5170909A-212D-4F21-8895-F46A82E6CA7D}"/>
    <cellStyle name="Comma 3 4 5 7 4" xfId="9266" xr:uid="{98CCF6F2-495F-4066-91F7-2AEA6AD3DF60}"/>
    <cellStyle name="Comma 3 4 5 7 4 2" xfId="52857" xr:uid="{E003E9CF-32EE-4FE9-AC64-21DCBBF243BC}"/>
    <cellStyle name="Comma 3 4 5 7 4 3" xfId="39467" xr:uid="{D4B8DFBE-4B93-4882-8D8C-34E7CFD280DD}"/>
    <cellStyle name="Comma 3 4 5 7 5" xfId="11892" xr:uid="{74F44C22-C48A-4C1C-8AEC-EB46025D3EA9}"/>
    <cellStyle name="Comma 3 4 5 7 5 2" xfId="55482" xr:uid="{95D089E0-55C7-419B-9A66-1EEE6F728D8D}"/>
    <cellStyle name="Comma 3 4 5 7 5 3" xfId="42092" xr:uid="{1D31ABFF-BD50-489D-A6D5-1041073E9D48}"/>
    <cellStyle name="Comma 3 4 5 7 6" xfId="15045" xr:uid="{24F32DB4-2F14-4C7A-9D29-39D774E8658A}"/>
    <cellStyle name="Comma 3 4 5 7 6 2" xfId="44718" xr:uid="{11FD4F95-7F3B-48AE-A07C-D5645F4C4F09}"/>
    <cellStyle name="Comma 3 4 5 7 7" xfId="58108" xr:uid="{4952FD80-2ED2-48D8-B902-B2F194CC8557}"/>
    <cellStyle name="Comma 3 4 5 7 8" xfId="60735" xr:uid="{909209A3-4816-4825-B4B4-1A42ACC36AD7}"/>
    <cellStyle name="Comma 3 4 5 7 9" xfId="31328" xr:uid="{4C31E135-48E8-40D9-98EA-D658E9E9E70C}"/>
    <cellStyle name="Comma 3 4 5 8" xfId="2431" xr:uid="{73F7FB15-8029-4D43-B071-D1440AB9A773}"/>
    <cellStyle name="Comma 3 4 5 8 10" xfId="21866" xr:uid="{C42352DF-4EE5-4C69-BE73-D91CF713DE6B}"/>
    <cellStyle name="Comma 3 4 5 8 2" xfId="7682" xr:uid="{C29DC52D-9EBB-4989-A299-6FB2143B4591}"/>
    <cellStyle name="Comma 3 4 5 8 2 2" xfId="19240" xr:uid="{6E67777F-C10C-4039-A7B0-2E05F1C19E4B}"/>
    <cellStyle name="Comma 3 4 5 8 2 2 2" xfId="48647" xr:uid="{BBBEFEC6-F408-4D68-BE0D-CD01D78D3C89}"/>
    <cellStyle name="Comma 3 4 5 8 2 2 3" xfId="29744" xr:uid="{0CE4AF47-DA1A-4AC7-99AF-A5CD244520AF}"/>
    <cellStyle name="Comma 3 4 5 8 2 3" xfId="35257" xr:uid="{1E5CCA86-4F9E-46B1-B3E2-1BAFDBCD37D8}"/>
    <cellStyle name="Comma 3 4 5 8 2 4" xfId="24492" xr:uid="{B813D94C-3F6D-4CC5-A37E-7296E004EB8F}"/>
    <cellStyle name="Comma 3 4 5 8 3" xfId="5057" xr:uid="{D10BBB11-E790-43C9-AB1D-327DC9890734}"/>
    <cellStyle name="Comma 3 4 5 8 3 2" xfId="51273" xr:uid="{B94B78C7-71B0-46B4-85EF-807C532668E7}"/>
    <cellStyle name="Comma 3 4 5 8 3 3" xfId="37883" xr:uid="{85E2EC97-7651-4E53-BE5B-D2D3E07205EB}"/>
    <cellStyle name="Comma 3 4 5 8 3 4" xfId="27118" xr:uid="{8EA9B261-A4DB-4D69-819A-C1B0936EB052}"/>
    <cellStyle name="Comma 3 4 5 8 4" xfId="10308" xr:uid="{2CF1093D-8D09-40D4-B535-B46AAE092C6E}"/>
    <cellStyle name="Comma 3 4 5 8 4 2" xfId="53899" xr:uid="{396C7579-E442-4520-B4DB-E16C19F08BAA}"/>
    <cellStyle name="Comma 3 4 5 8 4 3" xfId="40509" xr:uid="{DB0448BC-BF7E-4D10-B647-EFA2258882F5}"/>
    <cellStyle name="Comma 3 4 5 8 5" xfId="12934" xr:uid="{4F2A1D3F-0846-487B-A8E2-9035400684FD}"/>
    <cellStyle name="Comma 3 4 5 8 5 2" xfId="56524" xr:uid="{5E20D4F7-7E8A-4DD8-A318-1C16A8BDB853}"/>
    <cellStyle name="Comma 3 4 5 8 5 3" xfId="43134" xr:uid="{FB719300-2951-4A22-9FDD-54CAB3EDA17A}"/>
    <cellStyle name="Comma 3 4 5 8 6" xfId="16087" xr:uid="{EFF635A1-6C2A-441E-8D58-77B2C92EADFA}"/>
    <cellStyle name="Comma 3 4 5 8 6 2" xfId="45760" xr:uid="{D27C6B34-3F78-4F11-B007-ECC4EB404B3A}"/>
    <cellStyle name="Comma 3 4 5 8 7" xfId="59150" xr:uid="{00CB4375-BD73-46BF-8783-016CFA5811C4}"/>
    <cellStyle name="Comma 3 4 5 8 8" xfId="61777" xr:uid="{76E55726-2022-4989-9DD2-B529354D9127}"/>
    <cellStyle name="Comma 3 4 5 8 9" xfId="32370" xr:uid="{47885AB9-3BCA-44FA-8F91-C77C634E8C4E}"/>
    <cellStyle name="Comma 3 4 5 9" xfId="5318" xr:uid="{63298789-6609-4567-97D2-D45910645889}"/>
    <cellStyle name="Comma 3 4 5 9 2" xfId="16876" xr:uid="{E7A111E8-B2B0-4E06-A9EE-F9C8D82FE6EB}"/>
    <cellStyle name="Comma 3 4 5 9 2 2" xfId="46022" xr:uid="{FB187A16-E8BC-48B0-928A-022D7194F267}"/>
    <cellStyle name="Comma 3 4 5 9 2 3" xfId="27380" xr:uid="{95E7E00B-D89F-4C76-B2AA-5EDC7D920042}"/>
    <cellStyle name="Comma 3 4 5 9 3" xfId="13723" xr:uid="{2974DA21-49C0-43B0-B2A2-0753419E0FD2}"/>
    <cellStyle name="Comma 3 4 5 9 3 2" xfId="32632" xr:uid="{FF3F01AF-764F-400B-9EA4-598B180EA00A}"/>
    <cellStyle name="Comma 3 4 5 9 4" xfId="22128" xr:uid="{0E0BB1FE-DBEE-4109-AEE4-8EBA8E9AAEC3}"/>
    <cellStyle name="Comma 3 4 6" xfId="80" xr:uid="{00000000-0005-0000-0000-0000A5020000}"/>
    <cellStyle name="Comma 3 4 6 10" xfId="2709" xr:uid="{83C134FB-456C-4074-BE00-C9AA29527C7B}"/>
    <cellStyle name="Comma 3 4 6 10 2" xfId="16364" xr:uid="{3D26FF98-57E7-47F7-A81F-AE0BDC1586A8}"/>
    <cellStyle name="Comma 3 4 6 10 2 2" xfId="46299" xr:uid="{4F719453-FFF0-43C8-A939-A21521997421}"/>
    <cellStyle name="Comma 3 4 6 10 3" xfId="32909" xr:uid="{463062DC-8C87-4290-ABEC-DC4CCDDAA530}"/>
    <cellStyle name="Comma 3 4 6 10 4" xfId="24770" xr:uid="{B8D113A0-AA4F-4C0A-ADB1-E3D56EC39146}"/>
    <cellStyle name="Comma 3 4 6 11" xfId="7960" xr:uid="{4A8EA359-86FF-4EFC-A02B-26EFDE674323}"/>
    <cellStyle name="Comma 3 4 6 11 2" xfId="48925" xr:uid="{138EA547-37D2-4463-95F4-D1E55F5613CA}"/>
    <cellStyle name="Comma 3 4 6 11 3" xfId="35535" xr:uid="{482137AE-8404-435A-8FB2-3C73E2972276}"/>
    <cellStyle name="Comma 3 4 6 12" xfId="10586" xr:uid="{654B5BB5-B121-4BBF-9E2F-6C545F29ED23}"/>
    <cellStyle name="Comma 3 4 6 12 2" xfId="51551" xr:uid="{62EAE61A-3833-43E0-98BD-345FE3FAC664}"/>
    <cellStyle name="Comma 3 4 6 12 3" xfId="38161" xr:uid="{974826A9-4F5B-4771-81B8-066F0F6C0E8A}"/>
    <cellStyle name="Comma 3 4 6 13" xfId="13211" xr:uid="{93F5FAC7-C1D0-4C54-A5B9-14DF1D9D84CA}"/>
    <cellStyle name="Comma 3 4 6 13 2" xfId="54176" xr:uid="{4918E2AF-C733-45EC-B5A4-6A59D7C60D26}"/>
    <cellStyle name="Comma 3 4 6 13 3" xfId="40786" xr:uid="{54D94735-A8A8-4919-8028-3D632390EC23}"/>
    <cellStyle name="Comma 3 4 6 14" xfId="43412" xr:uid="{2B737D40-1483-4399-83BA-5D7EE2A81E5B}"/>
    <cellStyle name="Comma 3 4 6 15" xfId="56802" xr:uid="{BA2AFCF7-C5E7-4465-BF8F-EBCA00D11962}"/>
    <cellStyle name="Comma 3 4 6 16" xfId="59429" xr:uid="{F53BC23F-D5B4-4058-8929-C7C1F171EC2E}"/>
    <cellStyle name="Comma 3 4 6 17" xfId="30022" xr:uid="{FC9004FA-8680-4DAC-9A36-9F5ABA8E1FF6}"/>
    <cellStyle name="Comma 3 4 6 18" xfId="19518" xr:uid="{F45D53DB-CB3B-43BD-823F-49C7848464AA}"/>
    <cellStyle name="Comma 3 4 6 2" xfId="218" xr:uid="{00000000-0005-0000-0000-0000A6020000}"/>
    <cellStyle name="Comma 3 4 6 2 10" xfId="8098" xr:uid="{9CE1465A-5A20-4BE0-8F1D-4B79CA26BBAC}"/>
    <cellStyle name="Comma 3 4 6 2 10 2" xfId="49063" xr:uid="{4F6DF9D8-1639-4D27-BBC9-D3B3AD378684}"/>
    <cellStyle name="Comma 3 4 6 2 10 3" xfId="35673" xr:uid="{A40B2C29-7A55-497A-B68B-A7E067999F19}"/>
    <cellStyle name="Comma 3 4 6 2 11" xfId="10724" xr:uid="{F4D37B99-EDA8-4BFE-BAF8-2858CF5AF607}"/>
    <cellStyle name="Comma 3 4 6 2 11 2" xfId="51689" xr:uid="{BF028B9F-BE2B-4E79-A5A6-FC9D33DE63C1}"/>
    <cellStyle name="Comma 3 4 6 2 11 3" xfId="38299" xr:uid="{501EFAC1-AC7A-49AD-8414-1000F683E7E1}"/>
    <cellStyle name="Comma 3 4 6 2 12" xfId="13349" xr:uid="{281AE341-07A0-4FB7-9ADB-B394CBCD6D2B}"/>
    <cellStyle name="Comma 3 4 6 2 12 2" xfId="54314" xr:uid="{EBCDE83F-651A-4113-8C6A-E49DF7CD47C4}"/>
    <cellStyle name="Comma 3 4 6 2 12 3" xfId="40924" xr:uid="{59931648-CB21-4DE8-ACF9-C0CE0A02A1B5}"/>
    <cellStyle name="Comma 3 4 6 2 13" xfId="43550" xr:uid="{5C08E497-77D2-4548-ABDB-CF1069E5B9AB}"/>
    <cellStyle name="Comma 3 4 6 2 14" xfId="56940" xr:uid="{C1626443-2002-4E10-A26D-54E5B350056E}"/>
    <cellStyle name="Comma 3 4 6 2 15" xfId="59567" xr:uid="{18A0C10B-DE6E-47A9-8E3E-086C6FDE7BEC}"/>
    <cellStyle name="Comma 3 4 6 2 16" xfId="30160" xr:uid="{CF186762-436A-491A-AC27-AB498B2B9B06}"/>
    <cellStyle name="Comma 3 4 6 2 17" xfId="19656" xr:uid="{50302107-25D0-4F6B-8720-E262ABF83D81}"/>
    <cellStyle name="Comma 3 4 6 2 2" xfId="479" xr:uid="{00000000-0005-0000-0000-0000A7020000}"/>
    <cellStyle name="Comma 3 4 6 2 2 10" xfId="30420" xr:uid="{E0463C6C-CEC2-48D7-AF6D-620572560F32}"/>
    <cellStyle name="Comma 3 4 6 2 2 11" xfId="19916" xr:uid="{28CE0BCE-5DFD-43A7-80DF-340A44C8D06C}"/>
    <cellStyle name="Comma 3 4 6 2 2 2" xfId="1802" xr:uid="{7A5AC632-3113-42E9-8D1B-2B268A6978C0}"/>
    <cellStyle name="Comma 3 4 6 2 2 2 10" xfId="21238" xr:uid="{FFB768E5-A6C7-46F5-8593-41119774F6A3}"/>
    <cellStyle name="Comma 3 4 6 2 2 2 2" xfId="7054" xr:uid="{2A1A64EE-4405-44D9-9D80-CB00D6578768}"/>
    <cellStyle name="Comma 3 4 6 2 2 2 2 2" xfId="18612" xr:uid="{DBE8CF4F-6C77-4456-9665-19933178617E}"/>
    <cellStyle name="Comma 3 4 6 2 2 2 2 2 2" xfId="48019" xr:uid="{4651652A-FE4A-4C99-83DA-5976DA7DB8CE}"/>
    <cellStyle name="Comma 3 4 6 2 2 2 2 2 3" xfId="29116" xr:uid="{2163F4C4-D0B6-4BD0-88D0-9384D63215BE}"/>
    <cellStyle name="Comma 3 4 6 2 2 2 2 3" xfId="34629" xr:uid="{9E9FF929-015B-458F-AFB9-6360225F9E7F}"/>
    <cellStyle name="Comma 3 4 6 2 2 2 2 4" xfId="23864" xr:uid="{6C95B111-3067-4AAA-82C5-68C9F0A670B0}"/>
    <cellStyle name="Comma 3 4 6 2 2 2 3" xfId="4429" xr:uid="{00E3F31D-6B58-4E75-82B4-44F153897F9A}"/>
    <cellStyle name="Comma 3 4 6 2 2 2 3 2" xfId="50645" xr:uid="{38D2F524-1D79-4E91-A7EC-4DF62CEC7FFA}"/>
    <cellStyle name="Comma 3 4 6 2 2 2 3 3" xfId="37255" xr:uid="{35D7E5FC-0BEF-4D8C-BB87-606E6069664C}"/>
    <cellStyle name="Comma 3 4 6 2 2 2 3 4" xfId="26490" xr:uid="{3ADA476E-4E63-4572-9BEC-2E969375048D}"/>
    <cellStyle name="Comma 3 4 6 2 2 2 4" xfId="9680" xr:uid="{E3F60EBE-61D3-4EBC-BA46-235FC4E31AC8}"/>
    <cellStyle name="Comma 3 4 6 2 2 2 4 2" xfId="53271" xr:uid="{0504A1CF-1BD3-4D62-BA7E-BBCADBC00A08}"/>
    <cellStyle name="Comma 3 4 6 2 2 2 4 3" xfId="39881" xr:uid="{7CD9AF3D-6DC5-4A59-8B75-E2482E501BD1}"/>
    <cellStyle name="Comma 3 4 6 2 2 2 5" xfId="12306" xr:uid="{8C302095-0BD1-4867-B1DB-167ED15195AB}"/>
    <cellStyle name="Comma 3 4 6 2 2 2 5 2" xfId="55896" xr:uid="{2B53F1E1-6A54-43F6-8BA3-2A5AC8ADABF3}"/>
    <cellStyle name="Comma 3 4 6 2 2 2 5 3" xfId="42506" xr:uid="{F411619F-42BD-40B2-A181-9CA00462880E}"/>
    <cellStyle name="Comma 3 4 6 2 2 2 6" xfId="15459" xr:uid="{C19B81A7-8B11-49C5-9FE0-90918A92A120}"/>
    <cellStyle name="Comma 3 4 6 2 2 2 6 2" xfId="45132" xr:uid="{516397AC-D83A-4EFA-8B20-09EE76765303}"/>
    <cellStyle name="Comma 3 4 6 2 2 2 7" xfId="58522" xr:uid="{A3A3FE79-5AFC-48AD-A3E0-53C5110A32EC}"/>
    <cellStyle name="Comma 3 4 6 2 2 2 8" xfId="61149" xr:uid="{18DE2E11-DE44-41B8-8695-24B597A44AEB}"/>
    <cellStyle name="Comma 3 4 6 2 2 2 9" xfId="31742" xr:uid="{6C383E70-A486-433D-B63B-6C22BD396D8F}"/>
    <cellStyle name="Comma 3 4 6 2 2 3" xfId="5732" xr:uid="{F452F24B-0FD1-451D-9184-D97100B8D79B}"/>
    <cellStyle name="Comma 3 4 6 2 2 3 2" xfId="17290" xr:uid="{9665BBFA-B775-4E03-9F39-3F3477415CD3}"/>
    <cellStyle name="Comma 3 4 6 2 2 3 2 2" xfId="46697" xr:uid="{250EF543-A283-4FDE-A55B-F9995785F9E9}"/>
    <cellStyle name="Comma 3 4 6 2 2 3 2 3" xfId="27794" xr:uid="{3823275C-C7CD-4EAA-9543-D7FFDB88C494}"/>
    <cellStyle name="Comma 3 4 6 2 2 3 3" xfId="14137" xr:uid="{D5669F86-3977-4178-A10A-6300F524E5C2}"/>
    <cellStyle name="Comma 3 4 6 2 2 3 3 2" xfId="33307" xr:uid="{7BAB7F8E-6D77-43B0-A4E4-584EAE9E2A12}"/>
    <cellStyle name="Comma 3 4 6 2 2 3 4" xfId="22542" xr:uid="{7F1CE454-ACC9-44F6-89B0-1CD8B82D89DB}"/>
    <cellStyle name="Comma 3 4 6 2 2 4" xfId="3107" xr:uid="{B3B608A5-5110-4811-A601-CC35086414D1}"/>
    <cellStyle name="Comma 3 4 6 2 2 4 2" xfId="16762" xr:uid="{7B086CD8-400E-4414-B076-9E1B21C5F3B2}"/>
    <cellStyle name="Comma 3 4 6 2 2 4 2 2" xfId="49323" xr:uid="{6463329F-30A3-404E-9279-C09F32A555A8}"/>
    <cellStyle name="Comma 3 4 6 2 2 4 3" xfId="35933" xr:uid="{55BBEE43-7F2C-4588-B62D-3947245E3BE5}"/>
    <cellStyle name="Comma 3 4 6 2 2 4 4" xfId="25168" xr:uid="{32BD344F-7599-4802-B6EB-FFC75D1646B7}"/>
    <cellStyle name="Comma 3 4 6 2 2 5" xfId="8358" xr:uid="{3C5AA76C-702A-4468-9CE3-F7A96BFFDE69}"/>
    <cellStyle name="Comma 3 4 6 2 2 5 2" xfId="51949" xr:uid="{37E967EC-AD1D-4589-B66A-88F37CBAECCD}"/>
    <cellStyle name="Comma 3 4 6 2 2 5 3" xfId="38559" xr:uid="{313B9865-0A7B-4289-8BC1-89DD6B01F3F4}"/>
    <cellStyle name="Comma 3 4 6 2 2 6" xfId="10984" xr:uid="{13D083E7-944F-472C-85E6-E4C0E99AF063}"/>
    <cellStyle name="Comma 3 4 6 2 2 6 2" xfId="54574" xr:uid="{E4F929E8-49ED-40B1-B5DE-FD518D5C4D2B}"/>
    <cellStyle name="Comma 3 4 6 2 2 6 3" xfId="41184" xr:uid="{8D8D7ADC-7ADE-48D8-A9F6-A76A92D1F7C6}"/>
    <cellStyle name="Comma 3 4 6 2 2 7" xfId="13609" xr:uid="{79D4E6FB-5998-4312-879B-FEA623B1BE2D}"/>
    <cellStyle name="Comma 3 4 6 2 2 7 2" xfId="43810" xr:uid="{D32E84FE-BB2E-4027-A080-14A571F27EFB}"/>
    <cellStyle name="Comma 3 4 6 2 2 8" xfId="57200" xr:uid="{B83D7300-58D1-471F-8B9D-2AE3E08EC577}"/>
    <cellStyle name="Comma 3 4 6 2 2 9" xfId="59827" xr:uid="{6F983EC1-4CB6-4A8F-8AD1-11E40BBE1021}"/>
    <cellStyle name="Comma 3 4 6 2 3" xfId="739" xr:uid="{00000000-0005-0000-0000-0000A8020000}"/>
    <cellStyle name="Comma 3 4 6 2 3 10" xfId="30680" xr:uid="{D8768A2A-386F-4226-B5B8-6347D97CA810}"/>
    <cellStyle name="Comma 3 4 6 2 3 11" xfId="20176" xr:uid="{E2DDF76D-0641-42A5-A714-8642387060FA}"/>
    <cellStyle name="Comma 3 4 6 2 3 2" xfId="2062" xr:uid="{8987AD13-2C1E-42BC-93D2-B7A9DD1C7EDB}"/>
    <cellStyle name="Comma 3 4 6 2 3 2 10" xfId="21498" xr:uid="{6943C82F-22D3-4A60-A51C-BAAAF0F39DFD}"/>
    <cellStyle name="Comma 3 4 6 2 3 2 2" xfId="7314" xr:uid="{AF8F83EC-2C4A-4793-B6F7-AC0E482EA53F}"/>
    <cellStyle name="Comma 3 4 6 2 3 2 2 2" xfId="18872" xr:uid="{89DA89B2-D20E-409D-92BD-D5F214EC1794}"/>
    <cellStyle name="Comma 3 4 6 2 3 2 2 2 2" xfId="48279" xr:uid="{3D477AF1-38A9-4C7B-9F4E-717025B54AD0}"/>
    <cellStyle name="Comma 3 4 6 2 3 2 2 2 3" xfId="29376" xr:uid="{F21569D6-989D-4177-946F-2AC8D8785C80}"/>
    <cellStyle name="Comma 3 4 6 2 3 2 2 3" xfId="34889" xr:uid="{7FC98BE6-E45F-4E4A-8859-EEAA5E2CE6F6}"/>
    <cellStyle name="Comma 3 4 6 2 3 2 2 4" xfId="24124" xr:uid="{128C2214-18CA-4561-9D59-28B68C57F81F}"/>
    <cellStyle name="Comma 3 4 6 2 3 2 3" xfId="4689" xr:uid="{CE9354DC-D64C-4AEF-B08A-F36BF0F8DE75}"/>
    <cellStyle name="Comma 3 4 6 2 3 2 3 2" xfId="50905" xr:uid="{3CF525F9-1653-4C46-9E59-ED7B84CAAB4A}"/>
    <cellStyle name="Comma 3 4 6 2 3 2 3 3" xfId="37515" xr:uid="{D01120D7-4981-4411-B787-A368C5C4459C}"/>
    <cellStyle name="Comma 3 4 6 2 3 2 3 4" xfId="26750" xr:uid="{860D62F2-CB0B-43C9-AB84-E00471B7DBED}"/>
    <cellStyle name="Comma 3 4 6 2 3 2 4" xfId="9940" xr:uid="{EBD8F465-87EC-498A-8355-A6132B19395D}"/>
    <cellStyle name="Comma 3 4 6 2 3 2 4 2" xfId="53531" xr:uid="{7380317A-3201-43EC-92EF-19A3A0071671}"/>
    <cellStyle name="Comma 3 4 6 2 3 2 4 3" xfId="40141" xr:uid="{734FB1B9-9782-4BC5-BDE6-CAD840C59EA4}"/>
    <cellStyle name="Comma 3 4 6 2 3 2 5" xfId="12566" xr:uid="{9595126F-D96C-431E-9D2D-678E08288211}"/>
    <cellStyle name="Comma 3 4 6 2 3 2 5 2" xfId="56156" xr:uid="{A4DC1A91-E906-45FA-B8A1-4535A73BE610}"/>
    <cellStyle name="Comma 3 4 6 2 3 2 5 3" xfId="42766" xr:uid="{A79E7935-73F3-4259-BC6D-2BAC2EDBB307}"/>
    <cellStyle name="Comma 3 4 6 2 3 2 6" xfId="15719" xr:uid="{5776A74E-E86A-4D38-9B21-05DDDE8AD6EF}"/>
    <cellStyle name="Comma 3 4 6 2 3 2 6 2" xfId="45392" xr:uid="{8CF8F3C8-5A74-4889-882C-878BD388FC74}"/>
    <cellStyle name="Comma 3 4 6 2 3 2 7" xfId="58782" xr:uid="{1599EF02-3A86-4669-8DE7-9CDCBBD419B2}"/>
    <cellStyle name="Comma 3 4 6 2 3 2 8" xfId="61409" xr:uid="{759ACC28-2BCE-41FD-96F0-1D5579CA440B}"/>
    <cellStyle name="Comma 3 4 6 2 3 2 9" xfId="32002" xr:uid="{443B63B6-BB2B-40B5-8A29-0135CD0D0EC0}"/>
    <cellStyle name="Comma 3 4 6 2 3 3" xfId="5992" xr:uid="{4DAA76D7-2E6A-435D-9AC5-B1C450F1B233}"/>
    <cellStyle name="Comma 3 4 6 2 3 3 2" xfId="17550" xr:uid="{4A93992A-ECB6-4BD0-8D6E-D6E53271CC6E}"/>
    <cellStyle name="Comma 3 4 6 2 3 3 2 2" xfId="46957" xr:uid="{E7D45366-CEEC-4645-B593-52C174A8FB8F}"/>
    <cellStyle name="Comma 3 4 6 2 3 3 2 3" xfId="28054" xr:uid="{7CC40B74-3940-4B4F-A61C-0CC146118229}"/>
    <cellStyle name="Comma 3 4 6 2 3 3 3" xfId="33567" xr:uid="{FB9A68E4-A6BB-4277-98D7-50C5593C5C71}"/>
    <cellStyle name="Comma 3 4 6 2 3 3 4" xfId="22802" xr:uid="{231609E8-0DAD-4DB7-AD90-0D61767B2C6A}"/>
    <cellStyle name="Comma 3 4 6 2 3 4" xfId="3367" xr:uid="{822521C1-69EB-4CF3-A2CF-F8C1AEF0D6AC}"/>
    <cellStyle name="Comma 3 4 6 2 3 4 2" xfId="49583" xr:uid="{CD05DE34-63B8-455C-ACE8-0356527896A2}"/>
    <cellStyle name="Comma 3 4 6 2 3 4 3" xfId="36193" xr:uid="{762E4741-03DE-4544-9104-3AA5314106B1}"/>
    <cellStyle name="Comma 3 4 6 2 3 4 4" xfId="25428" xr:uid="{616C1F62-0A56-4C8F-9892-756EFB7CC45F}"/>
    <cellStyle name="Comma 3 4 6 2 3 5" xfId="8618" xr:uid="{C48F8F43-4859-4C45-A3DC-654D9DC3286E}"/>
    <cellStyle name="Comma 3 4 6 2 3 5 2" xfId="52209" xr:uid="{7E377F05-4B38-40BA-AB48-A8F6A2AED0C6}"/>
    <cellStyle name="Comma 3 4 6 2 3 5 3" xfId="38819" xr:uid="{7599E765-D831-4BF5-BC60-3C5CA7468510}"/>
    <cellStyle name="Comma 3 4 6 2 3 6" xfId="11244" xr:uid="{67342868-9892-4CD1-98D5-844E757CCDC2}"/>
    <cellStyle name="Comma 3 4 6 2 3 6 2" xfId="54834" xr:uid="{1BAE5E64-7B9A-462E-920F-84853BF1C6F8}"/>
    <cellStyle name="Comma 3 4 6 2 3 6 3" xfId="41444" xr:uid="{AFD36EAC-D9C1-4CA5-AE85-0DA70E29F8A6}"/>
    <cellStyle name="Comma 3 4 6 2 3 7" xfId="14397" xr:uid="{AA985355-6B4A-4892-AE97-0974F1FA2E0D}"/>
    <cellStyle name="Comma 3 4 6 2 3 7 2" xfId="44070" xr:uid="{913D9A19-C232-4D56-B29A-EF875B9BD549}"/>
    <cellStyle name="Comma 3 4 6 2 3 8" xfId="57460" xr:uid="{045F660E-4352-426F-BB7F-E9E4C83094DB}"/>
    <cellStyle name="Comma 3 4 6 2 3 9" xfId="60087" xr:uid="{BAE6095C-841F-4972-B192-F2475E414E2E}"/>
    <cellStyle name="Comma 3 4 6 2 4" xfId="999" xr:uid="{00000000-0005-0000-0000-0000A9020000}"/>
    <cellStyle name="Comma 3 4 6 2 4 10" xfId="30940" xr:uid="{004937C6-AF6C-40F8-96F7-4478CE05BB6C}"/>
    <cellStyle name="Comma 3 4 6 2 4 11" xfId="20436" xr:uid="{1A8EBF6A-4044-4DB2-9294-6B338E03E351}"/>
    <cellStyle name="Comma 3 4 6 2 4 2" xfId="2322" xr:uid="{7DC5C569-5D0D-49E4-9D6D-18A1BCB821FA}"/>
    <cellStyle name="Comma 3 4 6 2 4 2 10" xfId="21758" xr:uid="{A5EEE2C8-8F4A-49DA-9CF5-DE1199283983}"/>
    <cellStyle name="Comma 3 4 6 2 4 2 2" xfId="7574" xr:uid="{A1D1D200-D532-45B6-A49D-29FEBCDD76BE}"/>
    <cellStyle name="Comma 3 4 6 2 4 2 2 2" xfId="19132" xr:uid="{B567BA31-6074-4D42-909A-F998F9B83B4D}"/>
    <cellStyle name="Comma 3 4 6 2 4 2 2 2 2" xfId="48539" xr:uid="{FAA60FB6-FF87-4209-B9AF-146E4D3FEB8A}"/>
    <cellStyle name="Comma 3 4 6 2 4 2 2 2 3" xfId="29636" xr:uid="{1EC9C861-FE01-4A7B-979B-946F6EE91E6E}"/>
    <cellStyle name="Comma 3 4 6 2 4 2 2 3" xfId="35149" xr:uid="{EE697037-F9FB-4F6C-8B90-A77F3A0B23B7}"/>
    <cellStyle name="Comma 3 4 6 2 4 2 2 4" xfId="24384" xr:uid="{54BDA36A-7ADA-41B6-90A7-D116A242726C}"/>
    <cellStyle name="Comma 3 4 6 2 4 2 3" xfId="4949" xr:uid="{4E76715D-92B0-416E-BE2F-F5E1FB1DDF20}"/>
    <cellStyle name="Comma 3 4 6 2 4 2 3 2" xfId="51165" xr:uid="{CFED9BC8-87AC-427D-A6EF-5F519AFE6E1C}"/>
    <cellStyle name="Comma 3 4 6 2 4 2 3 3" xfId="37775" xr:uid="{D2423B70-89DF-470F-9CF8-9FA09751DE2A}"/>
    <cellStyle name="Comma 3 4 6 2 4 2 3 4" xfId="27010" xr:uid="{6B6A0321-0157-483F-A541-FD8E385BCDE5}"/>
    <cellStyle name="Comma 3 4 6 2 4 2 4" xfId="10200" xr:uid="{2326FDD7-6EAA-4486-80C2-9DDDB7DFF965}"/>
    <cellStyle name="Comma 3 4 6 2 4 2 4 2" xfId="53791" xr:uid="{A6D63C27-994C-4ED6-BD56-E741B08AE837}"/>
    <cellStyle name="Comma 3 4 6 2 4 2 4 3" xfId="40401" xr:uid="{0A219E86-1C4F-4E20-8AC6-635945962564}"/>
    <cellStyle name="Comma 3 4 6 2 4 2 5" xfId="12826" xr:uid="{E0F9C770-4F31-437B-BBEB-AF2C47F2EDA0}"/>
    <cellStyle name="Comma 3 4 6 2 4 2 5 2" xfId="56416" xr:uid="{82BC08D8-EFBA-47C8-A6BF-FBB5997F1ECF}"/>
    <cellStyle name="Comma 3 4 6 2 4 2 5 3" xfId="43026" xr:uid="{86945523-2E80-4CEB-91C4-12E04E6C0E10}"/>
    <cellStyle name="Comma 3 4 6 2 4 2 6" xfId="15979" xr:uid="{E3C1A309-0258-4324-B7FE-CC07B2E498A0}"/>
    <cellStyle name="Comma 3 4 6 2 4 2 6 2" xfId="45652" xr:uid="{5431FC75-9146-4489-9D8E-E5D985A499B0}"/>
    <cellStyle name="Comma 3 4 6 2 4 2 7" xfId="59042" xr:uid="{2D03950F-0674-45C8-81AC-CAC5C7DAED69}"/>
    <cellStyle name="Comma 3 4 6 2 4 2 8" xfId="61669" xr:uid="{42DC0F5B-8BD2-43D1-A8D0-DE220929C53D}"/>
    <cellStyle name="Comma 3 4 6 2 4 2 9" xfId="32262" xr:uid="{4B73D4A8-EDF4-4558-B17B-3684CC2F24E0}"/>
    <cellStyle name="Comma 3 4 6 2 4 3" xfId="6252" xr:uid="{C3C46BF9-3875-438A-B9E8-DB9D9622CD55}"/>
    <cellStyle name="Comma 3 4 6 2 4 3 2" xfId="17810" xr:uid="{6DFD30F3-960B-43F1-8867-9E8D9CE3876B}"/>
    <cellStyle name="Comma 3 4 6 2 4 3 2 2" xfId="47217" xr:uid="{3CD0C927-C446-4066-AA03-DCA0020619D1}"/>
    <cellStyle name="Comma 3 4 6 2 4 3 2 3" xfId="28314" xr:uid="{356B5326-ECA5-4E07-8FED-ACBBA9054AD1}"/>
    <cellStyle name="Comma 3 4 6 2 4 3 3" xfId="33827" xr:uid="{4C99E979-BBCB-474F-A9D3-7D6DC1669342}"/>
    <cellStyle name="Comma 3 4 6 2 4 3 4" xfId="23062" xr:uid="{32ABB189-5A9C-4DF8-A310-10849AFEE613}"/>
    <cellStyle name="Comma 3 4 6 2 4 4" xfId="3627" xr:uid="{12201DBE-4106-488C-8692-5B18F72E971C}"/>
    <cellStyle name="Comma 3 4 6 2 4 4 2" xfId="49843" xr:uid="{EC6F4DFC-7C55-474B-8935-E82CAB2CA02E}"/>
    <cellStyle name="Comma 3 4 6 2 4 4 3" xfId="36453" xr:uid="{3C3364D9-35A8-4E65-AE39-78AD9837E8F1}"/>
    <cellStyle name="Comma 3 4 6 2 4 4 4" xfId="25688" xr:uid="{CF3FC7AA-4833-4231-B82C-3709F91FAFCB}"/>
    <cellStyle name="Comma 3 4 6 2 4 5" xfId="8878" xr:uid="{5D992FB1-7FC0-49D2-9913-0B7B2A3C0E44}"/>
    <cellStyle name="Comma 3 4 6 2 4 5 2" xfId="52469" xr:uid="{062CED51-0152-4452-B3B5-C1240605BD46}"/>
    <cellStyle name="Comma 3 4 6 2 4 5 3" xfId="39079" xr:uid="{0B7C0EDB-D161-4D19-879F-B2E47504F37B}"/>
    <cellStyle name="Comma 3 4 6 2 4 6" xfId="11504" xr:uid="{7DBCB3D1-0EF7-472A-AE7B-FD6E02FCB0AC}"/>
    <cellStyle name="Comma 3 4 6 2 4 6 2" xfId="55094" xr:uid="{36A7911A-9579-4028-A480-730B45A0AE42}"/>
    <cellStyle name="Comma 3 4 6 2 4 6 3" xfId="41704" xr:uid="{B64779B7-B03E-4138-BB95-0D1AEC7FC555}"/>
    <cellStyle name="Comma 3 4 6 2 4 7" xfId="14657" xr:uid="{6219AA8C-0F54-4F55-9AEB-370F7A30FF7A}"/>
    <cellStyle name="Comma 3 4 6 2 4 7 2" xfId="44330" xr:uid="{31D3D50C-7F09-486B-AEA3-FC6460FE4EDA}"/>
    <cellStyle name="Comma 3 4 6 2 4 8" xfId="57720" xr:uid="{04DCD0C6-FC8C-4E78-B1DE-F10FC60B3FFE}"/>
    <cellStyle name="Comma 3 4 6 2 4 9" xfId="60347" xr:uid="{49D4694A-662D-49E4-BC83-87B9A662FBCF}"/>
    <cellStyle name="Comma 3 4 6 2 5" xfId="1279" xr:uid="{BA98992E-8F4B-42BC-B5CB-A237DE080790}"/>
    <cellStyle name="Comma 3 4 6 2 5 10" xfId="20716" xr:uid="{E72167C3-0C96-48E5-B1EA-8C321C53812F}"/>
    <cellStyle name="Comma 3 4 6 2 5 2" xfId="6532" xr:uid="{B939E87A-443A-4616-8156-417C3B59E1F1}"/>
    <cellStyle name="Comma 3 4 6 2 5 2 2" xfId="18090" xr:uid="{30D2D36E-3136-4823-89CC-0E28A90BE54F}"/>
    <cellStyle name="Comma 3 4 6 2 5 2 2 2" xfId="47497" xr:uid="{636E8C2E-F7D6-41C2-A0EF-6C4BCAC06F05}"/>
    <cellStyle name="Comma 3 4 6 2 5 2 2 3" xfId="28594" xr:uid="{C8263914-8071-4A0E-B619-6927B62EAD61}"/>
    <cellStyle name="Comma 3 4 6 2 5 2 3" xfId="34107" xr:uid="{D0AB2919-028C-4865-A7D9-265D3161472C}"/>
    <cellStyle name="Comma 3 4 6 2 5 2 4" xfId="23342" xr:uid="{22F8A53C-F026-4B01-BFA0-557AA368806E}"/>
    <cellStyle name="Comma 3 4 6 2 5 3" xfId="3907" xr:uid="{01564656-EC5A-45D7-A854-CD8F57700BEB}"/>
    <cellStyle name="Comma 3 4 6 2 5 3 2" xfId="50123" xr:uid="{B04E3F1E-E6BD-4A89-8EE0-4D703FDE2DBB}"/>
    <cellStyle name="Comma 3 4 6 2 5 3 3" xfId="36733" xr:uid="{2C114142-E7AF-4040-BB8C-BBC80819857D}"/>
    <cellStyle name="Comma 3 4 6 2 5 3 4" xfId="25968" xr:uid="{CE1E3DDB-4AFC-435D-8A57-798467C6E270}"/>
    <cellStyle name="Comma 3 4 6 2 5 4" xfId="9158" xr:uid="{49E51950-E238-467C-BEF4-7118A992DF62}"/>
    <cellStyle name="Comma 3 4 6 2 5 4 2" xfId="52749" xr:uid="{9202CABD-642F-4AC5-BE29-C7BA2E640FFB}"/>
    <cellStyle name="Comma 3 4 6 2 5 4 3" xfId="39359" xr:uid="{DB20310D-CCB9-4043-86B6-DF8E330A0236}"/>
    <cellStyle name="Comma 3 4 6 2 5 5" xfId="11784" xr:uid="{A83CCFE0-3462-4C21-A0A1-C2C488C94FE3}"/>
    <cellStyle name="Comma 3 4 6 2 5 5 2" xfId="55374" xr:uid="{A6FC214F-7861-4D16-8E04-4CEDBDB1ECA2}"/>
    <cellStyle name="Comma 3 4 6 2 5 5 3" xfId="41984" xr:uid="{9C7C7817-54A8-4BEC-8B70-1006A8561C5D}"/>
    <cellStyle name="Comma 3 4 6 2 5 6" xfId="14937" xr:uid="{7CB9FB0B-33C2-4BC9-BA47-0C6BB5FEF88F}"/>
    <cellStyle name="Comma 3 4 6 2 5 6 2" xfId="44610" xr:uid="{C347E80E-3583-4100-A193-283FE276F4DA}"/>
    <cellStyle name="Comma 3 4 6 2 5 7" xfId="58000" xr:uid="{F5C3B876-AF3E-4021-9A4E-BF2F4E6C0060}"/>
    <cellStyle name="Comma 3 4 6 2 5 8" xfId="60627" xr:uid="{FFA46AD2-4A38-4170-8E53-1E6F712A721B}"/>
    <cellStyle name="Comma 3 4 6 2 5 9" xfId="31220" xr:uid="{7878BE7F-F0DE-4984-B6EF-6E54FDC91342}"/>
    <cellStyle name="Comma 3 4 6 2 6" xfId="1542" xr:uid="{5781F585-91DF-420E-89AC-878DEF594E9D}"/>
    <cellStyle name="Comma 3 4 6 2 6 10" xfId="20978" xr:uid="{BA34C1EE-5DE9-4167-A996-6A4C729E2CEE}"/>
    <cellStyle name="Comma 3 4 6 2 6 2" xfId="6794" xr:uid="{A0724175-1365-4AE2-980E-234717A0844D}"/>
    <cellStyle name="Comma 3 4 6 2 6 2 2" xfId="18352" xr:uid="{1DBC0D70-65DA-4611-84CF-7BEB005597F6}"/>
    <cellStyle name="Comma 3 4 6 2 6 2 2 2" xfId="47759" xr:uid="{15669C5F-8342-4417-9F16-8CA0B247425B}"/>
    <cellStyle name="Comma 3 4 6 2 6 2 2 3" xfId="28856" xr:uid="{45A0DA9B-5D94-41D2-81AD-5526975F335D}"/>
    <cellStyle name="Comma 3 4 6 2 6 2 3" xfId="34369" xr:uid="{6F5C532D-11F7-46DE-B963-A74F8EDD7BDB}"/>
    <cellStyle name="Comma 3 4 6 2 6 2 4" xfId="23604" xr:uid="{645A8C93-9488-4FCA-B00C-23854D13D6DC}"/>
    <cellStyle name="Comma 3 4 6 2 6 3" xfId="4169" xr:uid="{2E4020D8-B79D-4B31-8245-821AD780281E}"/>
    <cellStyle name="Comma 3 4 6 2 6 3 2" xfId="50385" xr:uid="{E96BC426-79A3-441D-908E-D6FE88B2A82C}"/>
    <cellStyle name="Comma 3 4 6 2 6 3 3" xfId="36995" xr:uid="{A96A9507-746B-4154-B2FD-A72246E5DF52}"/>
    <cellStyle name="Comma 3 4 6 2 6 3 4" xfId="26230" xr:uid="{9282F2AF-9A38-417C-8ABC-7FBD673C12BB}"/>
    <cellStyle name="Comma 3 4 6 2 6 4" xfId="9420" xr:uid="{726C925B-A756-49F4-86A9-C9067C01469D}"/>
    <cellStyle name="Comma 3 4 6 2 6 4 2" xfId="53011" xr:uid="{D5D6F611-D369-4EDC-8588-1E9651856D1A}"/>
    <cellStyle name="Comma 3 4 6 2 6 4 3" xfId="39621" xr:uid="{4DE8CE74-01C1-40E6-88DC-A31C49179E84}"/>
    <cellStyle name="Comma 3 4 6 2 6 5" xfId="12046" xr:uid="{BF5285D5-1CD8-4A94-B118-F79009C8DBC6}"/>
    <cellStyle name="Comma 3 4 6 2 6 5 2" xfId="55636" xr:uid="{F33B55C5-0AF6-4D83-8C46-9A91C15F10A0}"/>
    <cellStyle name="Comma 3 4 6 2 6 5 3" xfId="42246" xr:uid="{4B0E1BF6-BE2D-40D4-83EC-F6050198DA4A}"/>
    <cellStyle name="Comma 3 4 6 2 6 6" xfId="15199" xr:uid="{A97FE96D-588E-4A8B-A105-9EDD7376F0FE}"/>
    <cellStyle name="Comma 3 4 6 2 6 6 2" xfId="44872" xr:uid="{7A062BBC-4F04-41BB-A9EC-6AEE01C38128}"/>
    <cellStyle name="Comma 3 4 6 2 6 7" xfId="58262" xr:uid="{E915A216-A78F-4857-A66D-82CC5B4EEAEC}"/>
    <cellStyle name="Comma 3 4 6 2 6 8" xfId="60889" xr:uid="{FA9ACE04-24DF-4374-B7FE-8DEE864D69A4}"/>
    <cellStyle name="Comma 3 4 6 2 6 9" xfId="31482" xr:uid="{570D3A6A-6FFF-4B3A-948E-55AEAD9C55BA}"/>
    <cellStyle name="Comma 3 4 6 2 7" xfId="2585" xr:uid="{FFD8130B-E6AD-40AE-AA59-4B2E48BE92D6}"/>
    <cellStyle name="Comma 3 4 6 2 7 10" xfId="22020" xr:uid="{AA2F6381-74F1-43EA-882D-584812DE5688}"/>
    <cellStyle name="Comma 3 4 6 2 7 2" xfId="7836" xr:uid="{131F9A74-3273-4426-A6C7-99CB3B0E9795}"/>
    <cellStyle name="Comma 3 4 6 2 7 2 2" xfId="19394" xr:uid="{E2C18230-9B56-4F3D-95A7-5C6C9A1EF900}"/>
    <cellStyle name="Comma 3 4 6 2 7 2 2 2" xfId="48801" xr:uid="{67C11A79-E4D0-4CA6-AE42-9DBD9F187213}"/>
    <cellStyle name="Comma 3 4 6 2 7 2 2 3" xfId="29898" xr:uid="{360358A9-6BD9-4C66-B3BA-690B18AD0D7A}"/>
    <cellStyle name="Comma 3 4 6 2 7 2 3" xfId="35411" xr:uid="{8E72AB9A-D6C4-4E91-9209-57A387D0D800}"/>
    <cellStyle name="Comma 3 4 6 2 7 2 4" xfId="24646" xr:uid="{82B65016-23D8-4F4F-8156-59F94756E218}"/>
    <cellStyle name="Comma 3 4 6 2 7 3" xfId="5211" xr:uid="{B76EBAB6-32C5-474B-BEB8-2E4C5378B9B0}"/>
    <cellStyle name="Comma 3 4 6 2 7 3 2" xfId="51427" xr:uid="{7AB8A191-854D-4686-B8D1-1CB08CB53624}"/>
    <cellStyle name="Comma 3 4 6 2 7 3 3" xfId="38037" xr:uid="{C73A2B81-7E47-4EE3-856D-893EEF7A2072}"/>
    <cellStyle name="Comma 3 4 6 2 7 3 4" xfId="27272" xr:uid="{1A02FCAE-91BB-41CB-9E3B-F581B7BEC918}"/>
    <cellStyle name="Comma 3 4 6 2 7 4" xfId="10462" xr:uid="{9B5794F7-B44C-4EC6-A592-F6657BB2552A}"/>
    <cellStyle name="Comma 3 4 6 2 7 4 2" xfId="54053" xr:uid="{3FFCC67B-C335-4936-901E-AAC5847D7ED4}"/>
    <cellStyle name="Comma 3 4 6 2 7 4 3" xfId="40663" xr:uid="{9102FE99-495E-4D0B-85B5-AB558C51B9EC}"/>
    <cellStyle name="Comma 3 4 6 2 7 5" xfId="13088" xr:uid="{73C75680-35AC-4B9D-B45E-9E3FA6CB413B}"/>
    <cellStyle name="Comma 3 4 6 2 7 5 2" xfId="56678" xr:uid="{A8851D0B-4929-474C-B577-FF832E8A2056}"/>
    <cellStyle name="Comma 3 4 6 2 7 5 3" xfId="43288" xr:uid="{2B3BDFA9-8055-4F6A-B3F9-BE8FF1590830}"/>
    <cellStyle name="Comma 3 4 6 2 7 6" xfId="16241" xr:uid="{F493974D-2FD4-4C7B-87BC-6F585B1C144A}"/>
    <cellStyle name="Comma 3 4 6 2 7 6 2" xfId="45914" xr:uid="{1B1C553F-7FE7-477B-A167-210CF1CB2D5F}"/>
    <cellStyle name="Comma 3 4 6 2 7 7" xfId="59304" xr:uid="{E8D70526-05C8-4FD9-9E79-BDD7E9891EAC}"/>
    <cellStyle name="Comma 3 4 6 2 7 8" xfId="61931" xr:uid="{5BBCF811-E6BF-4FA5-ADEB-E57F22D7F92E}"/>
    <cellStyle name="Comma 3 4 6 2 7 9" xfId="32524" xr:uid="{8075EAAC-69C9-478E-9CF8-EB93724B0720}"/>
    <cellStyle name="Comma 3 4 6 2 8" xfId="5472" xr:uid="{AD562932-1CF3-4DD9-B3E5-A170203051C3}"/>
    <cellStyle name="Comma 3 4 6 2 8 2" xfId="17030" xr:uid="{D8ED42BF-BAF9-44E2-B0CE-3A91351ACC02}"/>
    <cellStyle name="Comma 3 4 6 2 8 2 2" xfId="46176" xr:uid="{672186EA-A913-46A6-8BE7-4767F657A0FE}"/>
    <cellStyle name="Comma 3 4 6 2 8 2 3" xfId="27534" xr:uid="{99832897-3ABE-4C0F-8D8F-CCF401E3A73A}"/>
    <cellStyle name="Comma 3 4 6 2 8 3" xfId="13877" xr:uid="{F3AC9881-AEB1-466D-8966-FD597C7E5CAA}"/>
    <cellStyle name="Comma 3 4 6 2 8 3 2" xfId="32786" xr:uid="{70AB6475-82F1-414D-B48E-05EAEFB60DB8}"/>
    <cellStyle name="Comma 3 4 6 2 8 4" xfId="22282" xr:uid="{2314F76B-751F-4AEE-919D-4FF59D00775C}"/>
    <cellStyle name="Comma 3 4 6 2 9" xfId="2847" xr:uid="{7CCC45E9-5A72-4E5F-BD9E-88965B26BD50}"/>
    <cellStyle name="Comma 3 4 6 2 9 2" xfId="16502" xr:uid="{DA0FE5E8-BDF0-4338-A32E-1BAEEE74D63B}"/>
    <cellStyle name="Comma 3 4 6 2 9 2 2" xfId="46437" xr:uid="{062E130D-EA5B-4C21-89B6-3EE07024CF89}"/>
    <cellStyle name="Comma 3 4 6 2 9 3" xfId="33047" xr:uid="{3D73BBA7-F79D-46E0-8AF2-62B57D200852}"/>
    <cellStyle name="Comma 3 4 6 2 9 4" xfId="24908" xr:uid="{FFCD8385-76D2-4D00-9D26-5C4958692691}"/>
    <cellStyle name="Comma 3 4 6 3" xfId="341" xr:uid="{00000000-0005-0000-0000-0000AA020000}"/>
    <cellStyle name="Comma 3 4 6 3 10" xfId="30282" xr:uid="{AFC1DE08-4D19-432F-9383-CCE50ADFBE46}"/>
    <cellStyle name="Comma 3 4 6 3 11" xfId="19778" xr:uid="{41AF7035-3C1E-4BA6-A44D-D4F41A82316A}"/>
    <cellStyle name="Comma 3 4 6 3 2" xfId="1664" xr:uid="{D538A854-4F48-4F21-B86D-4A0CD63DA8D9}"/>
    <cellStyle name="Comma 3 4 6 3 2 10" xfId="21100" xr:uid="{A776F382-C0DB-4BE3-874B-A5B4045042CC}"/>
    <cellStyle name="Comma 3 4 6 3 2 2" xfId="6916" xr:uid="{164BE4E3-E61E-4422-8DCA-958A94ADE5E2}"/>
    <cellStyle name="Comma 3 4 6 3 2 2 2" xfId="18474" xr:uid="{68AC428B-964E-4D09-B971-77C924480F34}"/>
    <cellStyle name="Comma 3 4 6 3 2 2 2 2" xfId="47881" xr:uid="{1CEFBC29-F56B-46B7-8622-F24D3F83FE98}"/>
    <cellStyle name="Comma 3 4 6 3 2 2 2 3" xfId="28978" xr:uid="{106F784C-C071-43DA-9C58-CBD89B0FCF16}"/>
    <cellStyle name="Comma 3 4 6 3 2 2 3" xfId="34491" xr:uid="{7CE80DD8-FFBD-4710-A0CC-A1D7EC3DF507}"/>
    <cellStyle name="Comma 3 4 6 3 2 2 4" xfId="23726" xr:uid="{6D171BC6-806E-43DC-8664-9A0A155D3C40}"/>
    <cellStyle name="Comma 3 4 6 3 2 3" xfId="4291" xr:uid="{91C8CCA4-42AF-41ED-96BE-8745B05380E3}"/>
    <cellStyle name="Comma 3 4 6 3 2 3 2" xfId="50507" xr:uid="{3B05D9A2-023A-4E73-9B09-D048AAD33654}"/>
    <cellStyle name="Comma 3 4 6 3 2 3 3" xfId="37117" xr:uid="{D5075548-16D1-4968-9569-4870CD713BBA}"/>
    <cellStyle name="Comma 3 4 6 3 2 3 4" xfId="26352" xr:uid="{48F12B84-CE59-4CE5-B8CE-B32889AE8E60}"/>
    <cellStyle name="Comma 3 4 6 3 2 4" xfId="9542" xr:uid="{B9A1D450-82F0-4EFB-9665-6185D83D34E1}"/>
    <cellStyle name="Comma 3 4 6 3 2 4 2" xfId="53133" xr:uid="{12576C14-F65F-456C-8366-337BADB8D43A}"/>
    <cellStyle name="Comma 3 4 6 3 2 4 3" xfId="39743" xr:uid="{F2EC1200-B975-422F-A03D-4F2CDD8BCAE7}"/>
    <cellStyle name="Comma 3 4 6 3 2 5" xfId="12168" xr:uid="{3CB3BF65-1A2E-4C01-8CEF-7823925F5DBE}"/>
    <cellStyle name="Comma 3 4 6 3 2 5 2" xfId="55758" xr:uid="{429B4289-2291-4A2F-9BB8-63F08A7C4DB0}"/>
    <cellStyle name="Comma 3 4 6 3 2 5 3" xfId="42368" xr:uid="{D922D29E-BB28-49CF-B566-C04649317278}"/>
    <cellStyle name="Comma 3 4 6 3 2 6" xfId="15321" xr:uid="{DCF1130C-49FF-4D00-B9C1-90B430090854}"/>
    <cellStyle name="Comma 3 4 6 3 2 6 2" xfId="44994" xr:uid="{887CB970-5D5E-4D76-9978-04C940546E80}"/>
    <cellStyle name="Comma 3 4 6 3 2 7" xfId="58384" xr:uid="{069F5338-AB48-47BE-BC71-F299F8A34A63}"/>
    <cellStyle name="Comma 3 4 6 3 2 8" xfId="61011" xr:uid="{C561D4B1-9369-4DAB-9FEA-D31CA0A1A52C}"/>
    <cellStyle name="Comma 3 4 6 3 2 9" xfId="31604" xr:uid="{A29BA5B5-64BA-40EE-B074-8F954A081EFD}"/>
    <cellStyle name="Comma 3 4 6 3 3" xfId="5594" xr:uid="{FC85FEC6-AE5A-4D10-957C-BC5DA08CE5C6}"/>
    <cellStyle name="Comma 3 4 6 3 3 2" xfId="17152" xr:uid="{00B88E03-9FC0-4762-9B7A-D3DC5ACC6B6C}"/>
    <cellStyle name="Comma 3 4 6 3 3 2 2" xfId="46559" xr:uid="{3C2167C9-0387-4AA0-91BA-91755006A5BA}"/>
    <cellStyle name="Comma 3 4 6 3 3 2 3" xfId="27656" xr:uid="{113524AE-7C86-4A6E-8646-1815C0BC1FC7}"/>
    <cellStyle name="Comma 3 4 6 3 3 3" xfId="13999" xr:uid="{32A2A037-74E4-4F48-9E73-9D1DD2824BBD}"/>
    <cellStyle name="Comma 3 4 6 3 3 3 2" xfId="33169" xr:uid="{562BAC1A-4C9D-4CE0-A6D9-34E30AA18725}"/>
    <cellStyle name="Comma 3 4 6 3 3 4" xfId="22404" xr:uid="{B5B5E59D-0DD2-4037-BE25-23215BA9DBBB}"/>
    <cellStyle name="Comma 3 4 6 3 4" xfId="2969" xr:uid="{51C9EDD7-AF38-449D-B155-22D3BAE8683F}"/>
    <cellStyle name="Comma 3 4 6 3 4 2" xfId="16624" xr:uid="{13F3FAD8-B421-4883-A416-E374EB7E6319}"/>
    <cellStyle name="Comma 3 4 6 3 4 2 2" xfId="49185" xr:uid="{0685AFE4-2EF3-4DAB-9912-1CA11F511E38}"/>
    <cellStyle name="Comma 3 4 6 3 4 3" xfId="35795" xr:uid="{4FCACA18-F7C1-46B2-9682-8E0C85E253D0}"/>
    <cellStyle name="Comma 3 4 6 3 4 4" xfId="25030" xr:uid="{6DA6CD04-EF82-4BCF-A709-864689BB7267}"/>
    <cellStyle name="Comma 3 4 6 3 5" xfId="8220" xr:uid="{7B22C820-B1A7-48B1-A5F9-A89C609FF014}"/>
    <cellStyle name="Comma 3 4 6 3 5 2" xfId="51811" xr:uid="{CBD3C8FC-4FCF-4BD1-AD94-349B21C65D17}"/>
    <cellStyle name="Comma 3 4 6 3 5 3" xfId="38421" xr:uid="{48A4C8E7-13F6-41C5-8224-92570DC21672}"/>
    <cellStyle name="Comma 3 4 6 3 6" xfId="10846" xr:uid="{0DE3306F-1873-4ED6-883B-A2FE65B443C2}"/>
    <cellStyle name="Comma 3 4 6 3 6 2" xfId="54436" xr:uid="{CAD79198-9ECE-4546-95F4-0C67B2D0565B}"/>
    <cellStyle name="Comma 3 4 6 3 6 3" xfId="41046" xr:uid="{54134398-1621-4868-85C9-AC70DD2EB948}"/>
    <cellStyle name="Comma 3 4 6 3 7" xfId="13471" xr:uid="{AF54ACF9-8FD4-4BDF-BB49-235FB837C423}"/>
    <cellStyle name="Comma 3 4 6 3 7 2" xfId="43672" xr:uid="{A173CE9D-3EAB-48BD-9525-EC8C01266522}"/>
    <cellStyle name="Comma 3 4 6 3 8" xfId="57062" xr:uid="{3B125886-AFB4-4F1A-AABD-1030FC70D3DE}"/>
    <cellStyle name="Comma 3 4 6 3 9" xfId="59689" xr:uid="{7D2E4AA8-07B0-4EB5-B8D3-221C69E407A0}"/>
    <cellStyle name="Comma 3 4 6 4" xfId="601" xr:uid="{00000000-0005-0000-0000-0000AB020000}"/>
    <cellStyle name="Comma 3 4 6 4 10" xfId="30542" xr:uid="{217C278D-F014-4A7B-85F4-1055F63C8126}"/>
    <cellStyle name="Comma 3 4 6 4 11" xfId="20038" xr:uid="{83CAF02E-9E35-44AB-90EB-6A5BD04366F9}"/>
    <cellStyle name="Comma 3 4 6 4 2" xfId="1924" xr:uid="{1FFFA31E-CE32-4693-B768-32560BEF68CA}"/>
    <cellStyle name="Comma 3 4 6 4 2 10" xfId="21360" xr:uid="{1E309B78-460A-45BA-9D70-7F68DB423BD0}"/>
    <cellStyle name="Comma 3 4 6 4 2 2" xfId="7176" xr:uid="{D3465BF0-B74F-4866-BE42-D49D22779B70}"/>
    <cellStyle name="Comma 3 4 6 4 2 2 2" xfId="18734" xr:uid="{42DBAE82-E5C7-49D0-8A3F-615482959327}"/>
    <cellStyle name="Comma 3 4 6 4 2 2 2 2" xfId="48141" xr:uid="{68B53DC5-247A-402A-80AA-7C2CE429F182}"/>
    <cellStyle name="Comma 3 4 6 4 2 2 2 3" xfId="29238" xr:uid="{AFDE932C-6ABC-48FD-AAD2-5409945CC310}"/>
    <cellStyle name="Comma 3 4 6 4 2 2 3" xfId="34751" xr:uid="{6F195009-4303-46FE-8473-15BF4BD80A70}"/>
    <cellStyle name="Comma 3 4 6 4 2 2 4" xfId="23986" xr:uid="{191A0B23-FBDA-4BF2-B687-A41A8841AC61}"/>
    <cellStyle name="Comma 3 4 6 4 2 3" xfId="4551" xr:uid="{7109A492-C01F-44F8-B966-A678DA6E17F8}"/>
    <cellStyle name="Comma 3 4 6 4 2 3 2" xfId="50767" xr:uid="{CCC39D67-78F5-46F3-A4DC-0FD188914181}"/>
    <cellStyle name="Comma 3 4 6 4 2 3 3" xfId="37377" xr:uid="{E216F9BF-483C-440B-A451-DFD2B6D7318B}"/>
    <cellStyle name="Comma 3 4 6 4 2 3 4" xfId="26612" xr:uid="{2B879935-F4C9-4BAB-9361-BB8EC54B4B04}"/>
    <cellStyle name="Comma 3 4 6 4 2 4" xfId="9802" xr:uid="{67FD9275-1DD2-48CA-B1AD-3DB9F9B50E61}"/>
    <cellStyle name="Comma 3 4 6 4 2 4 2" xfId="53393" xr:uid="{13266BB2-FBE0-4EF3-80E9-D4ADD5A59547}"/>
    <cellStyle name="Comma 3 4 6 4 2 4 3" xfId="40003" xr:uid="{0E0E8F3D-808B-4A91-9118-291F133CBBAA}"/>
    <cellStyle name="Comma 3 4 6 4 2 5" xfId="12428" xr:uid="{26DC3B85-C34B-4410-BEB7-5F5A2E3199D6}"/>
    <cellStyle name="Comma 3 4 6 4 2 5 2" xfId="56018" xr:uid="{6219E78D-77E8-4B6A-A9F4-E50274D6589A}"/>
    <cellStyle name="Comma 3 4 6 4 2 5 3" xfId="42628" xr:uid="{AC2E7FEC-F305-4C1E-BA25-5E0AD201AC32}"/>
    <cellStyle name="Comma 3 4 6 4 2 6" xfId="15581" xr:uid="{1A505133-C997-4D6C-A9D8-FB66FD5A2E3A}"/>
    <cellStyle name="Comma 3 4 6 4 2 6 2" xfId="45254" xr:uid="{AC2EB74C-9485-4B0D-902F-0B5B3DDA6DA4}"/>
    <cellStyle name="Comma 3 4 6 4 2 7" xfId="58644" xr:uid="{5E5EEC40-1BB1-458B-8C76-8660F5976B00}"/>
    <cellStyle name="Comma 3 4 6 4 2 8" xfId="61271" xr:uid="{EAA603E3-DF6E-4FE5-BFC7-C4546A298405}"/>
    <cellStyle name="Comma 3 4 6 4 2 9" xfId="31864" xr:uid="{9DCE9B8F-7972-41CD-B5F7-263FCEBEBA8B}"/>
    <cellStyle name="Comma 3 4 6 4 3" xfId="5854" xr:uid="{B768A85C-8A5A-47B5-9A30-B3BBEF06700C}"/>
    <cellStyle name="Comma 3 4 6 4 3 2" xfId="17412" xr:uid="{64793D85-49EE-46CE-BB07-9F8AF02B7C30}"/>
    <cellStyle name="Comma 3 4 6 4 3 2 2" xfId="46819" xr:uid="{CA03FB79-D89B-4BBC-8F59-88BEA678C516}"/>
    <cellStyle name="Comma 3 4 6 4 3 2 3" xfId="27916" xr:uid="{EF644146-EAD7-4F92-B49B-4166E35B756A}"/>
    <cellStyle name="Comma 3 4 6 4 3 3" xfId="33429" xr:uid="{CFF0D259-3CEE-4EAA-885C-816F4AF245A2}"/>
    <cellStyle name="Comma 3 4 6 4 3 4" xfId="22664" xr:uid="{F636CFE2-EEEF-4608-92AD-A65132AC54F5}"/>
    <cellStyle name="Comma 3 4 6 4 4" xfId="3229" xr:uid="{F06160D0-6699-466B-96D1-BB3984550A71}"/>
    <cellStyle name="Comma 3 4 6 4 4 2" xfId="49445" xr:uid="{45D23EC0-1E85-4506-9346-8035C95A7E0D}"/>
    <cellStyle name="Comma 3 4 6 4 4 3" xfId="36055" xr:uid="{E7C63F23-645F-457E-8A63-6D0514B0C182}"/>
    <cellStyle name="Comma 3 4 6 4 4 4" xfId="25290" xr:uid="{515E77B1-2AAE-4A5D-A1BA-9AB7135DF0DD}"/>
    <cellStyle name="Comma 3 4 6 4 5" xfId="8480" xr:uid="{58AC2EAB-A99F-4D4B-8174-B6AA6CCE431D}"/>
    <cellStyle name="Comma 3 4 6 4 5 2" xfId="52071" xr:uid="{133F7997-17E7-4B9D-8F73-EEC084BE3C67}"/>
    <cellStyle name="Comma 3 4 6 4 5 3" xfId="38681" xr:uid="{EA7358CD-E0B3-47AB-ADFF-DC4311FF25D7}"/>
    <cellStyle name="Comma 3 4 6 4 6" xfId="11106" xr:uid="{DAB6A99A-486D-402F-900D-4AA9B1AC1D6C}"/>
    <cellStyle name="Comma 3 4 6 4 6 2" xfId="54696" xr:uid="{73FB67C2-A665-41E2-8594-7E01CD705E46}"/>
    <cellStyle name="Comma 3 4 6 4 6 3" xfId="41306" xr:uid="{9D4DDE7B-25FF-4E94-97FC-B53B72BBD65E}"/>
    <cellStyle name="Comma 3 4 6 4 7" xfId="14259" xr:uid="{608E4A2F-CF9F-4A5D-A756-F9B51851ED8C}"/>
    <cellStyle name="Comma 3 4 6 4 7 2" xfId="43932" xr:uid="{F7854AEA-945E-430A-A0A3-2B9A9E28A0E1}"/>
    <cellStyle name="Comma 3 4 6 4 8" xfId="57322" xr:uid="{14028E67-664B-47C3-A791-CE883A3564E7}"/>
    <cellStyle name="Comma 3 4 6 4 9" xfId="59949" xr:uid="{7A7D82BA-883D-42B6-8C74-6046D15A12DF}"/>
    <cellStyle name="Comma 3 4 6 5" xfId="861" xr:uid="{00000000-0005-0000-0000-0000AC020000}"/>
    <cellStyle name="Comma 3 4 6 5 10" xfId="30802" xr:uid="{AE5E82A3-4829-42A5-9C0D-250A4602C7DB}"/>
    <cellStyle name="Comma 3 4 6 5 11" xfId="20298" xr:uid="{BF0579F1-B7EA-4F12-8577-69E338E87DEE}"/>
    <cellStyle name="Comma 3 4 6 5 2" xfId="2184" xr:uid="{02B8E048-FB87-41F1-96F0-A3F6C342B3ED}"/>
    <cellStyle name="Comma 3 4 6 5 2 10" xfId="21620" xr:uid="{40B7EBFF-A174-4A00-B03E-4BACE3D8051E}"/>
    <cellStyle name="Comma 3 4 6 5 2 2" xfId="7436" xr:uid="{1A28EB28-44A4-4530-8A0A-50003EB52E62}"/>
    <cellStyle name="Comma 3 4 6 5 2 2 2" xfId="18994" xr:uid="{01B3373A-2D4A-4B6D-8087-C27FCB0A08C5}"/>
    <cellStyle name="Comma 3 4 6 5 2 2 2 2" xfId="48401" xr:uid="{060D5436-9716-4FFF-AC20-4767D72A0C74}"/>
    <cellStyle name="Comma 3 4 6 5 2 2 2 3" xfId="29498" xr:uid="{6969DA42-41D7-48AC-B8D3-2C98CF088649}"/>
    <cellStyle name="Comma 3 4 6 5 2 2 3" xfId="35011" xr:uid="{72D72FE0-3EB7-41EF-8CA3-18DFB913DF6F}"/>
    <cellStyle name="Comma 3 4 6 5 2 2 4" xfId="24246" xr:uid="{6F323F98-4ED9-44CD-BB24-2132F53C74CC}"/>
    <cellStyle name="Comma 3 4 6 5 2 3" xfId="4811" xr:uid="{27138B38-172D-402C-ADC0-9C77C28CFB2C}"/>
    <cellStyle name="Comma 3 4 6 5 2 3 2" xfId="51027" xr:uid="{1F08D9F1-9D7C-42E6-A2A1-2032C665B3A0}"/>
    <cellStyle name="Comma 3 4 6 5 2 3 3" xfId="37637" xr:uid="{22ED82CC-29F7-4862-B267-E68FEF54E8FA}"/>
    <cellStyle name="Comma 3 4 6 5 2 3 4" xfId="26872" xr:uid="{AEEE48F1-C53C-478F-9F7A-B2E7669D2508}"/>
    <cellStyle name="Comma 3 4 6 5 2 4" xfId="10062" xr:uid="{4F9C88DD-342E-4D28-B7B8-FDE297F51164}"/>
    <cellStyle name="Comma 3 4 6 5 2 4 2" xfId="53653" xr:uid="{B1552172-9899-40CA-90E8-04735EF25B9A}"/>
    <cellStyle name="Comma 3 4 6 5 2 4 3" xfId="40263" xr:uid="{39FC9581-E2A3-4E86-829A-7559F6DA2BC7}"/>
    <cellStyle name="Comma 3 4 6 5 2 5" xfId="12688" xr:uid="{E425D59E-A6BD-43FD-816F-56AEB38771FF}"/>
    <cellStyle name="Comma 3 4 6 5 2 5 2" xfId="56278" xr:uid="{01B181F7-72A5-4039-8385-5A2EF12E0397}"/>
    <cellStyle name="Comma 3 4 6 5 2 5 3" xfId="42888" xr:uid="{FDDBFD64-E4C6-45DE-B6E5-8C13FBAB7836}"/>
    <cellStyle name="Comma 3 4 6 5 2 6" xfId="15841" xr:uid="{A99547FF-1F23-4B72-8DA2-76F86F0607C0}"/>
    <cellStyle name="Comma 3 4 6 5 2 6 2" xfId="45514" xr:uid="{BB3B10F3-43D3-46FD-B18C-31161802A850}"/>
    <cellStyle name="Comma 3 4 6 5 2 7" xfId="58904" xr:uid="{C59E7998-AC9C-4F12-8BAE-FA522C712135}"/>
    <cellStyle name="Comma 3 4 6 5 2 8" xfId="61531" xr:uid="{B3921ACD-72AF-4042-9A71-CAF8DD5B06A9}"/>
    <cellStyle name="Comma 3 4 6 5 2 9" xfId="32124" xr:uid="{C42AF8A8-2B2B-4320-8BE5-F80D01DECAA5}"/>
    <cellStyle name="Comma 3 4 6 5 3" xfId="6114" xr:uid="{05D45600-E027-4977-ABCF-CB7251402FD1}"/>
    <cellStyle name="Comma 3 4 6 5 3 2" xfId="17672" xr:uid="{21705D00-A21C-4F96-8FB0-12F37ED00FDB}"/>
    <cellStyle name="Comma 3 4 6 5 3 2 2" xfId="47079" xr:uid="{002A6794-1B31-40D7-AD28-EE636EEE5126}"/>
    <cellStyle name="Comma 3 4 6 5 3 2 3" xfId="28176" xr:uid="{82BD33BA-1A70-4DF2-94C0-6620C268AD70}"/>
    <cellStyle name="Comma 3 4 6 5 3 3" xfId="33689" xr:uid="{2FE7EC96-E2D8-4505-B042-376CD24D642F}"/>
    <cellStyle name="Comma 3 4 6 5 3 4" xfId="22924" xr:uid="{4D6AE1AE-5AD6-4C04-92C7-664F3088A0EB}"/>
    <cellStyle name="Comma 3 4 6 5 4" xfId="3489" xr:uid="{D89B8B37-C119-4E59-ACE4-3B3B9CE8C661}"/>
    <cellStyle name="Comma 3 4 6 5 4 2" xfId="49705" xr:uid="{04C7E23C-1CE1-42D4-A255-F2041ED2ECD1}"/>
    <cellStyle name="Comma 3 4 6 5 4 3" xfId="36315" xr:uid="{50495A0A-EF0D-495F-A96F-3540706B5615}"/>
    <cellStyle name="Comma 3 4 6 5 4 4" xfId="25550" xr:uid="{F9AFD469-9EE5-4B6B-8EBD-FFC8221538F5}"/>
    <cellStyle name="Comma 3 4 6 5 5" xfId="8740" xr:uid="{AA0836E5-80EE-462C-AAE9-C101B771C310}"/>
    <cellStyle name="Comma 3 4 6 5 5 2" xfId="52331" xr:uid="{4EFBB43D-60E2-4A10-B066-E8053A57D980}"/>
    <cellStyle name="Comma 3 4 6 5 5 3" xfId="38941" xr:uid="{66164711-27B2-4B16-9409-CD4568A60D37}"/>
    <cellStyle name="Comma 3 4 6 5 6" xfId="11366" xr:uid="{95E34F2B-5ED4-454A-A582-402CDF71CCE9}"/>
    <cellStyle name="Comma 3 4 6 5 6 2" xfId="54956" xr:uid="{00F8F2B7-F9A3-4A1E-9EA1-4C60B9278DA4}"/>
    <cellStyle name="Comma 3 4 6 5 6 3" xfId="41566" xr:uid="{82882A15-B44B-427E-8997-2827F5646AB3}"/>
    <cellStyle name="Comma 3 4 6 5 7" xfId="14519" xr:uid="{3ACBA3A1-96D2-4625-B220-9D5C9BE17A9F}"/>
    <cellStyle name="Comma 3 4 6 5 7 2" xfId="44192" xr:uid="{9EF19417-7716-481B-AAE2-2A0CE2746A75}"/>
    <cellStyle name="Comma 3 4 6 5 8" xfId="57582" xr:uid="{7D7C9F94-2A6D-4055-A07F-4141C60BCD07}"/>
    <cellStyle name="Comma 3 4 6 5 9" xfId="60209" xr:uid="{11CC88CC-4AD9-40FC-8A73-0D7C644D9948}"/>
    <cellStyle name="Comma 3 4 6 6" xfId="1141" xr:uid="{72D037C8-C9C1-4A5E-91C5-098ECD6ADEBF}"/>
    <cellStyle name="Comma 3 4 6 6 10" xfId="20578" xr:uid="{95542E92-E226-4099-9327-44A18929FEB2}"/>
    <cellStyle name="Comma 3 4 6 6 2" xfId="6394" xr:uid="{E5DD7E35-0781-4C1F-B3E1-55EC31E684C0}"/>
    <cellStyle name="Comma 3 4 6 6 2 2" xfId="17952" xr:uid="{01F15BCF-E9D4-4277-8A0B-C181B667B31E}"/>
    <cellStyle name="Comma 3 4 6 6 2 2 2" xfId="47359" xr:uid="{60D0849B-0D04-425E-93BA-D9C6CA63A07D}"/>
    <cellStyle name="Comma 3 4 6 6 2 2 3" xfId="28456" xr:uid="{BE3BDADD-9A52-43C0-908A-9DA6292542E3}"/>
    <cellStyle name="Comma 3 4 6 6 2 3" xfId="33969" xr:uid="{66BEA40F-A9A1-47D3-8497-ED1018C02826}"/>
    <cellStyle name="Comma 3 4 6 6 2 4" xfId="23204" xr:uid="{BB1A3465-AB64-4196-BEE3-199FA5A6DE7F}"/>
    <cellStyle name="Comma 3 4 6 6 3" xfId="3769" xr:uid="{C963A155-6DD0-438F-8EB1-75FA1587FC7B}"/>
    <cellStyle name="Comma 3 4 6 6 3 2" xfId="49985" xr:uid="{610EEBA7-FB3E-4AEE-AB6E-162E42BEA73A}"/>
    <cellStyle name="Comma 3 4 6 6 3 3" xfId="36595" xr:uid="{3311B7DA-D35B-402E-811C-8CF1859E990F}"/>
    <cellStyle name="Comma 3 4 6 6 3 4" xfId="25830" xr:uid="{F28A0A62-B4EF-4480-BE7E-D0F6269CB97A}"/>
    <cellStyle name="Comma 3 4 6 6 4" xfId="9020" xr:uid="{50703646-2505-4849-AC59-E4125CD091CC}"/>
    <cellStyle name="Comma 3 4 6 6 4 2" xfId="52611" xr:uid="{BCAE460B-53C0-4DDE-8D7B-F97A1260E928}"/>
    <cellStyle name="Comma 3 4 6 6 4 3" xfId="39221" xr:uid="{F5376BD1-AA41-448A-9AC2-239642A4F586}"/>
    <cellStyle name="Comma 3 4 6 6 5" xfId="11646" xr:uid="{30C2D173-D19B-4DB2-8958-E424DABFA64A}"/>
    <cellStyle name="Comma 3 4 6 6 5 2" xfId="55236" xr:uid="{4E6536F6-44B7-41F0-B683-1A06C040D769}"/>
    <cellStyle name="Comma 3 4 6 6 5 3" xfId="41846" xr:uid="{26AC67C4-5846-4EB6-82BD-C6260C8E2665}"/>
    <cellStyle name="Comma 3 4 6 6 6" xfId="14799" xr:uid="{63ABC849-7AA0-4DFA-881F-7D0CB8E3AF16}"/>
    <cellStyle name="Comma 3 4 6 6 6 2" xfId="44472" xr:uid="{763703FA-7C5C-4502-81D6-FD747574F20F}"/>
    <cellStyle name="Comma 3 4 6 6 7" xfId="57862" xr:uid="{6BE69A03-D320-4BA0-B915-69961EAC6A2B}"/>
    <cellStyle name="Comma 3 4 6 6 8" xfId="60489" xr:uid="{782D9C03-AE4F-450C-A66A-1627617B204A}"/>
    <cellStyle name="Comma 3 4 6 6 9" xfId="31082" xr:uid="{97FEF310-B51C-49C7-9505-439FD5CD902A}"/>
    <cellStyle name="Comma 3 4 6 7" xfId="1404" xr:uid="{327F533C-3998-4F94-A313-6C3BB4E7445E}"/>
    <cellStyle name="Comma 3 4 6 7 10" xfId="20840" xr:uid="{E4EB73A4-1C7E-472F-A771-45FA6F49F965}"/>
    <cellStyle name="Comma 3 4 6 7 2" xfId="6656" xr:uid="{1A589366-5B1D-4A8D-8010-F4061CF87C54}"/>
    <cellStyle name="Comma 3 4 6 7 2 2" xfId="18214" xr:uid="{970DA5D6-4091-494C-8B91-32BEF5DD5D96}"/>
    <cellStyle name="Comma 3 4 6 7 2 2 2" xfId="47621" xr:uid="{952BCB3B-9C52-4E9E-A21F-0ABEB3E4A40C}"/>
    <cellStyle name="Comma 3 4 6 7 2 2 3" xfId="28718" xr:uid="{13393DFB-DB60-42C8-8300-E4EE4C6B8F13}"/>
    <cellStyle name="Comma 3 4 6 7 2 3" xfId="34231" xr:uid="{65EDD9E9-D71D-42A1-A5E5-94C6F886F8A7}"/>
    <cellStyle name="Comma 3 4 6 7 2 4" xfId="23466" xr:uid="{D20C1C80-9C80-4AE9-8CD6-3211CD69E443}"/>
    <cellStyle name="Comma 3 4 6 7 3" xfId="4031" xr:uid="{0FC82873-F425-4A54-873C-B184E602CCCE}"/>
    <cellStyle name="Comma 3 4 6 7 3 2" xfId="50247" xr:uid="{5F3B3B74-9752-4E96-83C6-DA5571BE7868}"/>
    <cellStyle name="Comma 3 4 6 7 3 3" xfId="36857" xr:uid="{6B22E594-962D-4D2D-90E1-D4F7379B2186}"/>
    <cellStyle name="Comma 3 4 6 7 3 4" xfId="26092" xr:uid="{08EEC0B6-5F07-4965-B355-8073E2F86B95}"/>
    <cellStyle name="Comma 3 4 6 7 4" xfId="9282" xr:uid="{1A8ACFCD-BB03-4731-AFE8-8C5A4BD5ABD0}"/>
    <cellStyle name="Comma 3 4 6 7 4 2" xfId="52873" xr:uid="{0AE2A9AA-3238-4D5C-B4D1-D883E0034F74}"/>
    <cellStyle name="Comma 3 4 6 7 4 3" xfId="39483" xr:uid="{05C3B5DC-C8B8-4EBC-BFAD-E196F853DB05}"/>
    <cellStyle name="Comma 3 4 6 7 5" xfId="11908" xr:uid="{AF4A5CFC-8C1A-4CB3-A82A-B586CE15D1C4}"/>
    <cellStyle name="Comma 3 4 6 7 5 2" xfId="55498" xr:uid="{732B58BE-9F83-4708-91E0-8295E155F215}"/>
    <cellStyle name="Comma 3 4 6 7 5 3" xfId="42108" xr:uid="{97EB8DFE-FFE7-4E0B-A079-6361CD5188AC}"/>
    <cellStyle name="Comma 3 4 6 7 6" xfId="15061" xr:uid="{9D882B99-B6B5-4073-BFBF-F3BC6515006F}"/>
    <cellStyle name="Comma 3 4 6 7 6 2" xfId="44734" xr:uid="{50B8F647-6335-4661-857C-A7C582676772}"/>
    <cellStyle name="Comma 3 4 6 7 7" xfId="58124" xr:uid="{EE35E1B6-0DCB-4440-9DAD-682963CC4E83}"/>
    <cellStyle name="Comma 3 4 6 7 8" xfId="60751" xr:uid="{628F8417-44B8-4DA9-B646-F0B2CCC8EB06}"/>
    <cellStyle name="Comma 3 4 6 7 9" xfId="31344" xr:uid="{BA7F36B1-68FD-4516-BFE2-4D82A002DC56}"/>
    <cellStyle name="Comma 3 4 6 8" xfId="2447" xr:uid="{FD09A72D-F18F-4B48-96F3-763C12433ECC}"/>
    <cellStyle name="Comma 3 4 6 8 10" xfId="21882" xr:uid="{15D09900-7F1C-4754-BD1E-468FCD359DA9}"/>
    <cellStyle name="Comma 3 4 6 8 2" xfId="7698" xr:uid="{C3437B4A-A162-4875-A348-1D690B3A1A76}"/>
    <cellStyle name="Comma 3 4 6 8 2 2" xfId="19256" xr:uid="{717959A2-F89C-4131-A445-5376E9FE13F2}"/>
    <cellStyle name="Comma 3 4 6 8 2 2 2" xfId="48663" xr:uid="{FB955F98-FF89-47F2-BBB7-CA4E7426AC46}"/>
    <cellStyle name="Comma 3 4 6 8 2 2 3" xfId="29760" xr:uid="{53D268FD-871F-4611-BA50-27F1BD7BB2F2}"/>
    <cellStyle name="Comma 3 4 6 8 2 3" xfId="35273" xr:uid="{7FDE3E84-15BB-4344-B771-10A95C7D10B6}"/>
    <cellStyle name="Comma 3 4 6 8 2 4" xfId="24508" xr:uid="{91D62570-BC13-4BB5-808E-C910374EE9BF}"/>
    <cellStyle name="Comma 3 4 6 8 3" xfId="5073" xr:uid="{18A0438D-3180-4F01-91CB-B783A52BA229}"/>
    <cellStyle name="Comma 3 4 6 8 3 2" xfId="51289" xr:uid="{2EF97C82-B0A5-40D1-8154-578930741A70}"/>
    <cellStyle name="Comma 3 4 6 8 3 3" xfId="37899" xr:uid="{5D2F2D4D-8A7A-4AB8-9A55-A14672DF1512}"/>
    <cellStyle name="Comma 3 4 6 8 3 4" xfId="27134" xr:uid="{E9B1D66B-99FB-4E35-9E65-63E30EC34870}"/>
    <cellStyle name="Comma 3 4 6 8 4" xfId="10324" xr:uid="{A74E83AB-1C14-4D48-A446-11DEA1F69E31}"/>
    <cellStyle name="Comma 3 4 6 8 4 2" xfId="53915" xr:uid="{CF4EA91F-308A-43AE-B95A-FDB33B016EAF}"/>
    <cellStyle name="Comma 3 4 6 8 4 3" xfId="40525" xr:uid="{4870D4E9-5D95-4553-A418-C805A5E8C7AE}"/>
    <cellStyle name="Comma 3 4 6 8 5" xfId="12950" xr:uid="{E573D8D9-BCDB-4B8A-A470-A03D203EAB1C}"/>
    <cellStyle name="Comma 3 4 6 8 5 2" xfId="56540" xr:uid="{1AA69840-8BD6-450B-870C-01A4F6F2F0CF}"/>
    <cellStyle name="Comma 3 4 6 8 5 3" xfId="43150" xr:uid="{1566A662-E648-40AF-86AF-76309D3E5D97}"/>
    <cellStyle name="Comma 3 4 6 8 6" xfId="16103" xr:uid="{7D107164-0705-4A4C-8BA0-CE6BDF44B83E}"/>
    <cellStyle name="Comma 3 4 6 8 6 2" xfId="45776" xr:uid="{63A00725-2E43-4CC9-9A5E-2823968696B2}"/>
    <cellStyle name="Comma 3 4 6 8 7" xfId="59166" xr:uid="{20361A0B-62EE-4358-BD20-FBB267A69F7E}"/>
    <cellStyle name="Comma 3 4 6 8 8" xfId="61793" xr:uid="{72BC76E2-9B07-42C6-93FD-63100E3C80EE}"/>
    <cellStyle name="Comma 3 4 6 8 9" xfId="32386" xr:uid="{8DC8F1EE-8373-4A29-9CEA-8BF0FA2736D2}"/>
    <cellStyle name="Comma 3 4 6 9" xfId="5334" xr:uid="{033175AD-3DC5-4F11-B537-D31B3734E374}"/>
    <cellStyle name="Comma 3 4 6 9 2" xfId="16892" xr:uid="{061E7F6C-48FD-4BA6-BF88-084BC3A91124}"/>
    <cellStyle name="Comma 3 4 6 9 2 2" xfId="46038" xr:uid="{8CAFD619-1ABF-4061-961A-CF0656F84ECD}"/>
    <cellStyle name="Comma 3 4 6 9 2 3" xfId="27396" xr:uid="{A703DF47-E7FC-4496-BAA9-CB7DDDDAFDFD}"/>
    <cellStyle name="Comma 3 4 6 9 3" xfId="13739" xr:uid="{18223F35-A2B0-40EC-AC31-9A063112AA08}"/>
    <cellStyle name="Comma 3 4 6 9 3 2" xfId="32648" xr:uid="{0E497296-2090-4E16-9FE8-545575C9119A}"/>
    <cellStyle name="Comma 3 4 6 9 4" xfId="22144" xr:uid="{FF653C3A-11BB-48E2-B9A7-827F41C64BBB}"/>
    <cellStyle name="Comma 3 4 7" xfId="96" xr:uid="{00000000-0005-0000-0000-0000AD020000}"/>
    <cellStyle name="Comma 3 4 7 10" xfId="2725" xr:uid="{FC5D7380-DA55-4F7A-91D6-28EC8FA92898}"/>
    <cellStyle name="Comma 3 4 7 10 2" xfId="16380" xr:uid="{818B1A1F-71E7-49D9-9553-01478CC11569}"/>
    <cellStyle name="Comma 3 4 7 10 2 2" xfId="46315" xr:uid="{CC63BB88-7309-4205-BD36-7340E0AD9350}"/>
    <cellStyle name="Comma 3 4 7 10 3" xfId="32925" xr:uid="{6B1A9947-3AA8-4273-A041-8434108E3AD1}"/>
    <cellStyle name="Comma 3 4 7 10 4" xfId="24786" xr:uid="{8A1EE793-E718-4CA6-AF4E-8B066CECD15E}"/>
    <cellStyle name="Comma 3 4 7 11" xfId="7976" xr:uid="{2AF0ADF9-1A4C-4E0F-BBB5-4628D206A840}"/>
    <cellStyle name="Comma 3 4 7 11 2" xfId="48941" xr:uid="{A84725C9-B552-44D5-8B34-2A70FD8DC4A5}"/>
    <cellStyle name="Comma 3 4 7 11 3" xfId="35551" xr:uid="{62966F88-DD9A-47E6-A87A-F3D6B0269414}"/>
    <cellStyle name="Comma 3 4 7 12" xfId="10602" xr:uid="{96667DFA-33E2-4197-8CC0-432D7E10374E}"/>
    <cellStyle name="Comma 3 4 7 12 2" xfId="51567" xr:uid="{40C058D7-5BC6-4A29-9912-258E66EA8E1E}"/>
    <cellStyle name="Comma 3 4 7 12 3" xfId="38177" xr:uid="{3695C74A-7562-4A12-9063-90B5E520461B}"/>
    <cellStyle name="Comma 3 4 7 13" xfId="13227" xr:uid="{472ED225-D22A-46FC-B7BC-03CC16442A89}"/>
    <cellStyle name="Comma 3 4 7 13 2" xfId="54192" xr:uid="{F8B293E3-2109-49BB-85F8-A6332F8DF401}"/>
    <cellStyle name="Comma 3 4 7 13 3" xfId="40802" xr:uid="{47409CCB-9E16-4AB5-8C66-B9182D20CEEF}"/>
    <cellStyle name="Comma 3 4 7 14" xfId="43428" xr:uid="{C3C050A2-F24B-4163-869C-51977928925B}"/>
    <cellStyle name="Comma 3 4 7 15" xfId="56818" xr:uid="{DEAC2B1D-E07B-483E-939B-EA62A4824EC0}"/>
    <cellStyle name="Comma 3 4 7 16" xfId="59445" xr:uid="{893CB6CD-E297-4E90-8C54-E1AA61705C86}"/>
    <cellStyle name="Comma 3 4 7 17" xfId="30038" xr:uid="{3D679703-E71E-44E9-B6E3-57BCFA961458}"/>
    <cellStyle name="Comma 3 4 7 18" xfId="19534" xr:uid="{F8F2970A-7F24-4452-883E-7C27C354EF2F}"/>
    <cellStyle name="Comma 3 4 7 2" xfId="234" xr:uid="{00000000-0005-0000-0000-0000AE020000}"/>
    <cellStyle name="Comma 3 4 7 2 10" xfId="8114" xr:uid="{933C0879-BBE6-4172-BAC9-7E46F0D21CD0}"/>
    <cellStyle name="Comma 3 4 7 2 10 2" xfId="49079" xr:uid="{5B07EA88-A32B-4692-B1C6-3B304EC688A0}"/>
    <cellStyle name="Comma 3 4 7 2 10 3" xfId="35689" xr:uid="{020903B7-5942-44C6-925C-2364B186E5EE}"/>
    <cellStyle name="Comma 3 4 7 2 11" xfId="10740" xr:uid="{CC29BD4E-8346-443A-87D0-5D473A897BBC}"/>
    <cellStyle name="Comma 3 4 7 2 11 2" xfId="51705" xr:uid="{E1359E4D-4DDA-4D0F-9459-82D68C069469}"/>
    <cellStyle name="Comma 3 4 7 2 11 3" xfId="38315" xr:uid="{82E9AA6E-CF76-42FB-90DF-EC0F803B225E}"/>
    <cellStyle name="Comma 3 4 7 2 12" xfId="13365" xr:uid="{6B7F5306-3079-4482-AE95-DADE6ABA85DF}"/>
    <cellStyle name="Comma 3 4 7 2 12 2" xfId="54330" xr:uid="{555D0774-85AC-4740-87A8-FB0DA15A5BE2}"/>
    <cellStyle name="Comma 3 4 7 2 12 3" xfId="40940" xr:uid="{D5713BF0-0F0B-4F1F-B102-9E54B6CEA6D9}"/>
    <cellStyle name="Comma 3 4 7 2 13" xfId="43566" xr:uid="{DF07D6C9-F11B-4DDB-A31B-8FD7A3A7EB3C}"/>
    <cellStyle name="Comma 3 4 7 2 14" xfId="56956" xr:uid="{161A3403-E39D-4A31-AD5A-DD715B655520}"/>
    <cellStyle name="Comma 3 4 7 2 15" xfId="59583" xr:uid="{39259C55-19F1-4BEB-9C06-1C84DA94AD43}"/>
    <cellStyle name="Comma 3 4 7 2 16" xfId="30176" xr:uid="{749C65F5-02FC-42BD-A563-E839EEE6DCD6}"/>
    <cellStyle name="Comma 3 4 7 2 17" xfId="19672" xr:uid="{70F756B2-BCB3-47B9-B590-9A63FF12337C}"/>
    <cellStyle name="Comma 3 4 7 2 2" xfId="495" xr:uid="{00000000-0005-0000-0000-0000AF020000}"/>
    <cellStyle name="Comma 3 4 7 2 2 10" xfId="30436" xr:uid="{6EFDF60F-D243-4D25-A3E5-8023BFB30B2D}"/>
    <cellStyle name="Comma 3 4 7 2 2 11" xfId="19932" xr:uid="{D36977F5-D563-43E3-9916-1FD88BCB320C}"/>
    <cellStyle name="Comma 3 4 7 2 2 2" xfId="1818" xr:uid="{A7D63DDE-32DB-4FB9-926C-D4C627EEA923}"/>
    <cellStyle name="Comma 3 4 7 2 2 2 10" xfId="21254" xr:uid="{5B13067D-C54C-4D35-A49E-BD20B03B1830}"/>
    <cellStyle name="Comma 3 4 7 2 2 2 2" xfId="7070" xr:uid="{394AC0DC-FDDF-4F72-94A9-147941FC9A7B}"/>
    <cellStyle name="Comma 3 4 7 2 2 2 2 2" xfId="18628" xr:uid="{11444AD5-655E-4D1D-B9D4-1C7737657696}"/>
    <cellStyle name="Comma 3 4 7 2 2 2 2 2 2" xfId="48035" xr:uid="{C4F38729-CB4E-45D4-8118-6EEC10ABDDD9}"/>
    <cellStyle name="Comma 3 4 7 2 2 2 2 2 3" xfId="29132" xr:uid="{010A1CFE-C2A0-4DA5-BD17-C68DA50B9811}"/>
    <cellStyle name="Comma 3 4 7 2 2 2 2 3" xfId="34645" xr:uid="{57C90C40-5E62-462E-8AFF-FCF3EDEB3074}"/>
    <cellStyle name="Comma 3 4 7 2 2 2 2 4" xfId="23880" xr:uid="{4DFE5E7C-0FD1-4A11-AC7C-DC0920F02420}"/>
    <cellStyle name="Comma 3 4 7 2 2 2 3" xfId="4445" xr:uid="{C7695D82-0F0F-4889-AABE-823D75EBB81C}"/>
    <cellStyle name="Comma 3 4 7 2 2 2 3 2" xfId="50661" xr:uid="{BC0C0B8B-D4A6-478D-94F1-5B123B26BFBF}"/>
    <cellStyle name="Comma 3 4 7 2 2 2 3 3" xfId="37271" xr:uid="{0AA68DF3-25EA-4948-8F87-741CA0008AF7}"/>
    <cellStyle name="Comma 3 4 7 2 2 2 3 4" xfId="26506" xr:uid="{7225DE10-E9B1-44F9-8D40-0936C8088D32}"/>
    <cellStyle name="Comma 3 4 7 2 2 2 4" xfId="9696" xr:uid="{ACCF71E5-A2F6-449F-BEF1-092537CAA1C1}"/>
    <cellStyle name="Comma 3 4 7 2 2 2 4 2" xfId="53287" xr:uid="{62AA78B8-4B01-4E83-9CB2-6C88BFDA1425}"/>
    <cellStyle name="Comma 3 4 7 2 2 2 4 3" xfId="39897" xr:uid="{BD045894-4B10-415B-808F-6C3F048525B6}"/>
    <cellStyle name="Comma 3 4 7 2 2 2 5" xfId="12322" xr:uid="{93F36F8C-DB59-4232-8267-E520C7516FA5}"/>
    <cellStyle name="Comma 3 4 7 2 2 2 5 2" xfId="55912" xr:uid="{66FEA00C-55DE-46A8-9F1A-1968D00034EA}"/>
    <cellStyle name="Comma 3 4 7 2 2 2 5 3" xfId="42522" xr:uid="{6C2FA7D8-9FF4-46B3-AC64-12E6DE01F937}"/>
    <cellStyle name="Comma 3 4 7 2 2 2 6" xfId="15475" xr:uid="{31E4E999-7E28-434E-9C45-5EA9CD2FA44D}"/>
    <cellStyle name="Comma 3 4 7 2 2 2 6 2" xfId="45148" xr:uid="{1378D801-CC9F-4CEB-AA3E-35E5EB9E9A24}"/>
    <cellStyle name="Comma 3 4 7 2 2 2 7" xfId="58538" xr:uid="{A7220F72-0229-41D4-8BB6-3203E0802F45}"/>
    <cellStyle name="Comma 3 4 7 2 2 2 8" xfId="61165" xr:uid="{DAB9B72D-E979-403D-AB35-E14F77E8BB2B}"/>
    <cellStyle name="Comma 3 4 7 2 2 2 9" xfId="31758" xr:uid="{914DCC2F-DDF0-456A-8BF9-DBC340E0C602}"/>
    <cellStyle name="Comma 3 4 7 2 2 3" xfId="5748" xr:uid="{6565F91C-028B-4940-AADC-67A15F1BE506}"/>
    <cellStyle name="Comma 3 4 7 2 2 3 2" xfId="17306" xr:uid="{8B17581A-4E97-4366-9072-7B79FD314D12}"/>
    <cellStyle name="Comma 3 4 7 2 2 3 2 2" xfId="46713" xr:uid="{9B78275C-7DB5-48CC-BDCC-07E36FAAFC8D}"/>
    <cellStyle name="Comma 3 4 7 2 2 3 2 3" xfId="27810" xr:uid="{A7ADF833-3BCA-4E1F-BA16-E577749932CD}"/>
    <cellStyle name="Comma 3 4 7 2 2 3 3" xfId="14153" xr:uid="{ED89EF2B-D2E3-4CB9-888F-6842146D5E64}"/>
    <cellStyle name="Comma 3 4 7 2 2 3 3 2" xfId="33323" xr:uid="{3754D52B-18A4-46E8-B5EF-6E1E0DAEB2DA}"/>
    <cellStyle name="Comma 3 4 7 2 2 3 4" xfId="22558" xr:uid="{6DAC82DB-A8E2-4CBE-BC5D-A630FF59FFBB}"/>
    <cellStyle name="Comma 3 4 7 2 2 4" xfId="3123" xr:uid="{A15209D0-F929-4350-8949-3663AF0398D5}"/>
    <cellStyle name="Comma 3 4 7 2 2 4 2" xfId="16778" xr:uid="{3B20DD78-E4FE-464C-A85C-B1C319DB3C06}"/>
    <cellStyle name="Comma 3 4 7 2 2 4 2 2" xfId="49339" xr:uid="{57E46A95-EC26-4D1D-83A5-A230E1503174}"/>
    <cellStyle name="Comma 3 4 7 2 2 4 3" xfId="35949" xr:uid="{E7BA12EF-E6B1-49E0-A9DE-BAE0851FB00A}"/>
    <cellStyle name="Comma 3 4 7 2 2 4 4" xfId="25184" xr:uid="{B37B1DA7-9441-420D-8F21-0B15A59AA330}"/>
    <cellStyle name="Comma 3 4 7 2 2 5" xfId="8374" xr:uid="{99DB48C5-04B5-4195-9132-D0B3EFAF320F}"/>
    <cellStyle name="Comma 3 4 7 2 2 5 2" xfId="51965" xr:uid="{8DE17F0A-819E-4173-8EF6-9C7AD2236B20}"/>
    <cellStyle name="Comma 3 4 7 2 2 5 3" xfId="38575" xr:uid="{D8A00CD0-F486-44A6-8269-2C574BEF3611}"/>
    <cellStyle name="Comma 3 4 7 2 2 6" xfId="11000" xr:uid="{D3C06BFE-8644-4C12-A15E-C0372C0B3E74}"/>
    <cellStyle name="Comma 3 4 7 2 2 6 2" xfId="54590" xr:uid="{F761C4D4-96C3-4C2E-9138-D3D7F4A33607}"/>
    <cellStyle name="Comma 3 4 7 2 2 6 3" xfId="41200" xr:uid="{F3336797-8817-4559-9000-3D28092BA0A3}"/>
    <cellStyle name="Comma 3 4 7 2 2 7" xfId="13625" xr:uid="{69E73577-18F4-4B57-94D5-A9D52EC5C23C}"/>
    <cellStyle name="Comma 3 4 7 2 2 7 2" xfId="43826" xr:uid="{B219BFA8-A5FF-431B-B19B-50CACF4BB360}"/>
    <cellStyle name="Comma 3 4 7 2 2 8" xfId="57216" xr:uid="{6DF12B80-E96C-4FC9-B1DF-464302A02424}"/>
    <cellStyle name="Comma 3 4 7 2 2 9" xfId="59843" xr:uid="{6850A531-A373-4D96-A188-B0C4BC0428F6}"/>
    <cellStyle name="Comma 3 4 7 2 3" xfId="755" xr:uid="{00000000-0005-0000-0000-0000B0020000}"/>
    <cellStyle name="Comma 3 4 7 2 3 10" xfId="30696" xr:uid="{202661CA-EC14-44D4-B868-C59919A870CE}"/>
    <cellStyle name="Comma 3 4 7 2 3 11" xfId="20192" xr:uid="{0D7E9183-9D6C-4981-B897-614DEEBF1C84}"/>
    <cellStyle name="Comma 3 4 7 2 3 2" xfId="2078" xr:uid="{1A8D1293-C96B-4F1A-A99B-77E4F1CC27F8}"/>
    <cellStyle name="Comma 3 4 7 2 3 2 10" xfId="21514" xr:uid="{CAABF149-0BE8-499D-9A75-5706B2E1A513}"/>
    <cellStyle name="Comma 3 4 7 2 3 2 2" xfId="7330" xr:uid="{E0A6C334-EE0D-44B9-837C-F583CECFE345}"/>
    <cellStyle name="Comma 3 4 7 2 3 2 2 2" xfId="18888" xr:uid="{63D91579-B567-4F66-932B-C9F66FDE7F1D}"/>
    <cellStyle name="Comma 3 4 7 2 3 2 2 2 2" xfId="48295" xr:uid="{DB919B07-0D34-45E2-91D2-217C7F1BD95F}"/>
    <cellStyle name="Comma 3 4 7 2 3 2 2 2 3" xfId="29392" xr:uid="{9C9CB126-3FBC-47DF-A614-126CA5ECB73C}"/>
    <cellStyle name="Comma 3 4 7 2 3 2 2 3" xfId="34905" xr:uid="{53B80BC6-A7CC-45E4-8E0C-70A142A012E3}"/>
    <cellStyle name="Comma 3 4 7 2 3 2 2 4" xfId="24140" xr:uid="{BC4557F7-DDDD-4E09-BA47-AEFD1378AB6D}"/>
    <cellStyle name="Comma 3 4 7 2 3 2 3" xfId="4705" xr:uid="{D83B3EA0-6664-47A7-988E-D90F998C2922}"/>
    <cellStyle name="Comma 3 4 7 2 3 2 3 2" xfId="50921" xr:uid="{871CE9C6-B297-4AAA-B8E9-C4A1A37156EB}"/>
    <cellStyle name="Comma 3 4 7 2 3 2 3 3" xfId="37531" xr:uid="{C7B04097-8420-4161-84AE-0DC4201842E6}"/>
    <cellStyle name="Comma 3 4 7 2 3 2 3 4" xfId="26766" xr:uid="{A9A0D53A-5720-47B8-96D2-F2D2F13A00FF}"/>
    <cellStyle name="Comma 3 4 7 2 3 2 4" xfId="9956" xr:uid="{A327709A-29A3-4FC0-A2FA-850E72121964}"/>
    <cellStyle name="Comma 3 4 7 2 3 2 4 2" xfId="53547" xr:uid="{511A702D-6509-4CDB-9057-847B8E39329D}"/>
    <cellStyle name="Comma 3 4 7 2 3 2 4 3" xfId="40157" xr:uid="{D637E7AE-9F3D-4E7C-8B79-9589A425A9C0}"/>
    <cellStyle name="Comma 3 4 7 2 3 2 5" xfId="12582" xr:uid="{DD6D6621-3030-4B9E-B2B2-4F2DAD3F0673}"/>
    <cellStyle name="Comma 3 4 7 2 3 2 5 2" xfId="56172" xr:uid="{4ABF9035-B2DE-4815-A5DB-F4A9927D5195}"/>
    <cellStyle name="Comma 3 4 7 2 3 2 5 3" xfId="42782" xr:uid="{BDD19E72-1A3F-4309-A642-EEDD1E17F204}"/>
    <cellStyle name="Comma 3 4 7 2 3 2 6" xfId="15735" xr:uid="{BD0EA555-3F25-4DFC-9EB5-5EB94692B765}"/>
    <cellStyle name="Comma 3 4 7 2 3 2 6 2" xfId="45408" xr:uid="{E8DF2F1F-B1E0-424F-8CBF-8DF1112AF98E}"/>
    <cellStyle name="Comma 3 4 7 2 3 2 7" xfId="58798" xr:uid="{61FA90C5-DA08-4FE1-AE32-1FCEF9817527}"/>
    <cellStyle name="Comma 3 4 7 2 3 2 8" xfId="61425" xr:uid="{8B4B64CC-B48D-4DA9-8AA2-0B659147FC7E}"/>
    <cellStyle name="Comma 3 4 7 2 3 2 9" xfId="32018" xr:uid="{B43ED132-F8FC-4F7D-95CF-7DA67CD0F334}"/>
    <cellStyle name="Comma 3 4 7 2 3 3" xfId="6008" xr:uid="{7C8A4D9C-3114-471B-A5EF-DDA518754865}"/>
    <cellStyle name="Comma 3 4 7 2 3 3 2" xfId="17566" xr:uid="{1CB22F1A-DF78-4432-9F49-8C401DE63F9F}"/>
    <cellStyle name="Comma 3 4 7 2 3 3 2 2" xfId="46973" xr:uid="{47DEA242-DED1-48BB-BFFD-B8A43692AF8F}"/>
    <cellStyle name="Comma 3 4 7 2 3 3 2 3" xfId="28070" xr:uid="{B9B06D6D-416B-498E-AE43-6E8ACA786C66}"/>
    <cellStyle name="Comma 3 4 7 2 3 3 3" xfId="33583" xr:uid="{D382ECB9-AB56-48E2-82D7-E9ED04F6D98A}"/>
    <cellStyle name="Comma 3 4 7 2 3 3 4" xfId="22818" xr:uid="{33CC5010-EF89-4BF1-99ED-403D983C08AF}"/>
    <cellStyle name="Comma 3 4 7 2 3 4" xfId="3383" xr:uid="{9476D3C3-A195-4876-9F8B-A1EF000F40DA}"/>
    <cellStyle name="Comma 3 4 7 2 3 4 2" xfId="49599" xr:uid="{962D124A-0B33-4E24-99C5-75BAA3DDC3AD}"/>
    <cellStyle name="Comma 3 4 7 2 3 4 3" xfId="36209" xr:uid="{8E508D2B-A7D1-443C-9691-ABE7B19899CE}"/>
    <cellStyle name="Comma 3 4 7 2 3 4 4" xfId="25444" xr:uid="{0D63CEE2-5550-4CE9-9486-16C79B406399}"/>
    <cellStyle name="Comma 3 4 7 2 3 5" xfId="8634" xr:uid="{AD773823-D6F7-47BE-B882-1F0734BAFBB2}"/>
    <cellStyle name="Comma 3 4 7 2 3 5 2" xfId="52225" xr:uid="{872EA1C4-61CD-4E28-892A-ACEE1F53FD3F}"/>
    <cellStyle name="Comma 3 4 7 2 3 5 3" xfId="38835" xr:uid="{F7147940-E519-49CD-98D1-29F105AF2729}"/>
    <cellStyle name="Comma 3 4 7 2 3 6" xfId="11260" xr:uid="{50BFC8A7-EC17-4FAC-9CF0-16CD31A3DE26}"/>
    <cellStyle name="Comma 3 4 7 2 3 6 2" xfId="54850" xr:uid="{00C45FDC-E074-4950-835D-D1EE99F2F38E}"/>
    <cellStyle name="Comma 3 4 7 2 3 6 3" xfId="41460" xr:uid="{D13AD53D-07F2-4594-9E21-08C7553C6601}"/>
    <cellStyle name="Comma 3 4 7 2 3 7" xfId="14413" xr:uid="{8DB7C9BE-95EA-4672-A69E-6DF7B499CE4E}"/>
    <cellStyle name="Comma 3 4 7 2 3 7 2" xfId="44086" xr:uid="{AFC88E8C-DDAE-436B-82D7-036EED30ECD4}"/>
    <cellStyle name="Comma 3 4 7 2 3 8" xfId="57476" xr:uid="{0AF74A88-7F01-457B-B26A-63A438FA9D68}"/>
    <cellStyle name="Comma 3 4 7 2 3 9" xfId="60103" xr:uid="{B27336A6-F746-4F49-A326-54EF69C12E74}"/>
    <cellStyle name="Comma 3 4 7 2 4" xfId="1015" xr:uid="{00000000-0005-0000-0000-0000B1020000}"/>
    <cellStyle name="Comma 3 4 7 2 4 10" xfId="30956" xr:uid="{50F76C8D-5924-4532-A147-8A46AE51815A}"/>
    <cellStyle name="Comma 3 4 7 2 4 11" xfId="20452" xr:uid="{21D20219-5197-4A2B-B8DA-73BA72A1D3DF}"/>
    <cellStyle name="Comma 3 4 7 2 4 2" xfId="2338" xr:uid="{EBE0D8FE-553B-423C-B6EE-DCCAB99C4891}"/>
    <cellStyle name="Comma 3 4 7 2 4 2 10" xfId="21774" xr:uid="{0709EEF6-E1A5-49F9-8240-1B6976A17F24}"/>
    <cellStyle name="Comma 3 4 7 2 4 2 2" xfId="7590" xr:uid="{7A9AFDAD-167E-4703-ADC8-E8FC1D7CEC36}"/>
    <cellStyle name="Comma 3 4 7 2 4 2 2 2" xfId="19148" xr:uid="{DFEEBC0F-0C19-4039-901E-A6F78E7A5B32}"/>
    <cellStyle name="Comma 3 4 7 2 4 2 2 2 2" xfId="48555" xr:uid="{0958545F-7262-4E9F-A64F-7F8B31E1FF7C}"/>
    <cellStyle name="Comma 3 4 7 2 4 2 2 2 3" xfId="29652" xr:uid="{2E0E9CA9-CF93-4E7E-B1CB-11730F33DBD3}"/>
    <cellStyle name="Comma 3 4 7 2 4 2 2 3" xfId="35165" xr:uid="{9EF324FF-C17F-440E-A83D-687DDA2B0A96}"/>
    <cellStyle name="Comma 3 4 7 2 4 2 2 4" xfId="24400" xr:uid="{BF818476-5264-48C9-B6FE-D739EBACC5EA}"/>
    <cellStyle name="Comma 3 4 7 2 4 2 3" xfId="4965" xr:uid="{C438EF36-85E0-4CCE-943B-AF84F624BF97}"/>
    <cellStyle name="Comma 3 4 7 2 4 2 3 2" xfId="51181" xr:uid="{38EBF95F-F19E-4D93-9EDD-7649627AF36D}"/>
    <cellStyle name="Comma 3 4 7 2 4 2 3 3" xfId="37791" xr:uid="{159EE230-C2EF-47FF-A662-925AAF0BAC67}"/>
    <cellStyle name="Comma 3 4 7 2 4 2 3 4" xfId="27026" xr:uid="{DCE554DC-1498-452F-816A-CD79C8BDCBBA}"/>
    <cellStyle name="Comma 3 4 7 2 4 2 4" xfId="10216" xr:uid="{03EDD27D-4948-4CF8-8762-E61E97F9E0BE}"/>
    <cellStyle name="Comma 3 4 7 2 4 2 4 2" xfId="53807" xr:uid="{7F229FE0-C4D8-4F58-A573-39DBDC25C18A}"/>
    <cellStyle name="Comma 3 4 7 2 4 2 4 3" xfId="40417" xr:uid="{B060D2A8-1874-4535-A61F-45FD1BC18693}"/>
    <cellStyle name="Comma 3 4 7 2 4 2 5" xfId="12842" xr:uid="{BA8F6176-849C-4ED0-8EF2-A118AE918CA9}"/>
    <cellStyle name="Comma 3 4 7 2 4 2 5 2" xfId="56432" xr:uid="{F3943840-7BEE-4813-A2B1-55C06B7310F2}"/>
    <cellStyle name="Comma 3 4 7 2 4 2 5 3" xfId="43042" xr:uid="{63FC487C-DD09-4BD4-8D35-D22F1503B8AE}"/>
    <cellStyle name="Comma 3 4 7 2 4 2 6" xfId="15995" xr:uid="{5DDFD77F-95C3-4E7A-9A38-117A39673AF1}"/>
    <cellStyle name="Comma 3 4 7 2 4 2 6 2" xfId="45668" xr:uid="{C45C2B82-D3DF-4AB7-91F6-EDB4A2263AFE}"/>
    <cellStyle name="Comma 3 4 7 2 4 2 7" xfId="59058" xr:uid="{D0924CD6-938D-4EA0-A638-539F49D348A7}"/>
    <cellStyle name="Comma 3 4 7 2 4 2 8" xfId="61685" xr:uid="{277C25CF-B806-4E23-B948-9DCE12EFFB93}"/>
    <cellStyle name="Comma 3 4 7 2 4 2 9" xfId="32278" xr:uid="{D25234BC-611C-46FF-B406-3CDC3C41AAB3}"/>
    <cellStyle name="Comma 3 4 7 2 4 3" xfId="6268" xr:uid="{FF08B0FE-707D-4635-9648-42F7045E968E}"/>
    <cellStyle name="Comma 3 4 7 2 4 3 2" xfId="17826" xr:uid="{42A78D72-3FA4-489B-A1ED-B46FBBBBF0B5}"/>
    <cellStyle name="Comma 3 4 7 2 4 3 2 2" xfId="47233" xr:uid="{A6EF3784-A406-4B49-BE84-C63629C4BE00}"/>
    <cellStyle name="Comma 3 4 7 2 4 3 2 3" xfId="28330" xr:uid="{299C3D99-00BD-4865-8D1A-D8D2BD65F790}"/>
    <cellStyle name="Comma 3 4 7 2 4 3 3" xfId="33843" xr:uid="{38ED1753-35FD-41C2-AD1F-C1C6A0A53D4C}"/>
    <cellStyle name="Comma 3 4 7 2 4 3 4" xfId="23078" xr:uid="{256B92B6-9993-46E6-8EF1-5F425BACEEBB}"/>
    <cellStyle name="Comma 3 4 7 2 4 4" xfId="3643" xr:uid="{52A40FB9-82A8-47BF-8719-054D31D9DA8D}"/>
    <cellStyle name="Comma 3 4 7 2 4 4 2" xfId="49859" xr:uid="{4C3C7CEE-7D41-46AF-9932-CCF999316B4C}"/>
    <cellStyle name="Comma 3 4 7 2 4 4 3" xfId="36469" xr:uid="{6046CC84-12AA-4B9C-9718-FF871108E5D5}"/>
    <cellStyle name="Comma 3 4 7 2 4 4 4" xfId="25704" xr:uid="{2C7CE593-D18A-4971-BAA2-E7C0E6101EA9}"/>
    <cellStyle name="Comma 3 4 7 2 4 5" xfId="8894" xr:uid="{67494004-C113-482E-9B4A-D548C7AFB557}"/>
    <cellStyle name="Comma 3 4 7 2 4 5 2" xfId="52485" xr:uid="{8A4440EB-A4AB-44D6-8DAD-3093E853027B}"/>
    <cellStyle name="Comma 3 4 7 2 4 5 3" xfId="39095" xr:uid="{44FEA701-9C94-4037-8D6A-7A91D62E1E3B}"/>
    <cellStyle name="Comma 3 4 7 2 4 6" xfId="11520" xr:uid="{E83267C5-8813-4D01-A583-8F970BE8F349}"/>
    <cellStyle name="Comma 3 4 7 2 4 6 2" xfId="55110" xr:uid="{8D1CE431-76BD-422D-ADE8-F1AF21DDCD39}"/>
    <cellStyle name="Comma 3 4 7 2 4 6 3" xfId="41720" xr:uid="{7A2AE8EF-13D5-4B4F-A432-E13C6B6541D2}"/>
    <cellStyle name="Comma 3 4 7 2 4 7" xfId="14673" xr:uid="{5AC3182F-9D5F-4822-9809-5B05391DE820}"/>
    <cellStyle name="Comma 3 4 7 2 4 7 2" xfId="44346" xr:uid="{A8CB87B1-16FD-42A9-BCF4-0ED7A8ABBFE2}"/>
    <cellStyle name="Comma 3 4 7 2 4 8" xfId="57736" xr:uid="{CBEDCB23-4AF2-4DB5-9165-1A40953A5BE7}"/>
    <cellStyle name="Comma 3 4 7 2 4 9" xfId="60363" xr:uid="{9373D3E0-5341-4D96-A237-5611A8257C7F}"/>
    <cellStyle name="Comma 3 4 7 2 5" xfId="1295" xr:uid="{75F4B8F6-897D-4632-8819-4D3FA77F1824}"/>
    <cellStyle name="Comma 3 4 7 2 5 10" xfId="20732" xr:uid="{BE427058-4240-4FFF-9947-82652AF994ED}"/>
    <cellStyle name="Comma 3 4 7 2 5 2" xfId="6548" xr:uid="{1227B424-1DAE-49A0-9F8C-718D692D6297}"/>
    <cellStyle name="Comma 3 4 7 2 5 2 2" xfId="18106" xr:uid="{0104AF9D-0DE1-4610-927E-3007407C5501}"/>
    <cellStyle name="Comma 3 4 7 2 5 2 2 2" xfId="47513" xr:uid="{F5611D3C-D008-42E3-9F4C-F6CA4DA54071}"/>
    <cellStyle name="Comma 3 4 7 2 5 2 2 3" xfId="28610" xr:uid="{F17029AD-88BF-4DB2-BC81-DF344CD8B369}"/>
    <cellStyle name="Comma 3 4 7 2 5 2 3" xfId="34123" xr:uid="{A8F1DFFB-CC9D-476A-BCA2-D96B4B216AA9}"/>
    <cellStyle name="Comma 3 4 7 2 5 2 4" xfId="23358" xr:uid="{ADD37AB4-65FF-4139-8021-541DA5407954}"/>
    <cellStyle name="Comma 3 4 7 2 5 3" xfId="3923" xr:uid="{0F1EDBC8-D8BF-4234-9CC7-1D1A070B87E3}"/>
    <cellStyle name="Comma 3 4 7 2 5 3 2" xfId="50139" xr:uid="{121DA8CF-A004-4582-9F4F-EC15CA2A032F}"/>
    <cellStyle name="Comma 3 4 7 2 5 3 3" xfId="36749" xr:uid="{DB395AEA-2FE2-4E7C-8C24-C029FA02179C}"/>
    <cellStyle name="Comma 3 4 7 2 5 3 4" xfId="25984" xr:uid="{16139E8A-E06C-46BE-B700-9353BADC2898}"/>
    <cellStyle name="Comma 3 4 7 2 5 4" xfId="9174" xr:uid="{1E2A0FF3-B617-4328-B8D7-3A013903EEE2}"/>
    <cellStyle name="Comma 3 4 7 2 5 4 2" xfId="52765" xr:uid="{256E816E-AF13-4BE3-BD42-428478787840}"/>
    <cellStyle name="Comma 3 4 7 2 5 4 3" xfId="39375" xr:uid="{730252C1-1974-4243-98E1-BE3CFDE72F4E}"/>
    <cellStyle name="Comma 3 4 7 2 5 5" xfId="11800" xr:uid="{EAC4281F-A9DF-4CA0-8D07-D33AA43075A4}"/>
    <cellStyle name="Comma 3 4 7 2 5 5 2" xfId="55390" xr:uid="{39C9C8AD-8855-4191-9510-3B4D7B4B571A}"/>
    <cellStyle name="Comma 3 4 7 2 5 5 3" xfId="42000" xr:uid="{F13CBDDB-7956-47D2-9531-971B14C2A875}"/>
    <cellStyle name="Comma 3 4 7 2 5 6" xfId="14953" xr:uid="{3C161108-12CD-4C17-8967-94E35FB4D640}"/>
    <cellStyle name="Comma 3 4 7 2 5 6 2" xfId="44626" xr:uid="{72DF0BA3-ABA5-49EE-9FE5-99E16E41B63F}"/>
    <cellStyle name="Comma 3 4 7 2 5 7" xfId="58016" xr:uid="{723460B1-56D3-4956-A82C-70866E5E1DA5}"/>
    <cellStyle name="Comma 3 4 7 2 5 8" xfId="60643" xr:uid="{37FFE9DA-FCE2-4FE4-8806-68F7BA65C4E1}"/>
    <cellStyle name="Comma 3 4 7 2 5 9" xfId="31236" xr:uid="{6967AA01-B0F4-43D0-83D3-7F657716A65C}"/>
    <cellStyle name="Comma 3 4 7 2 6" xfId="1558" xr:uid="{FCD9F5B0-63C3-4125-9B0D-87D168B024F5}"/>
    <cellStyle name="Comma 3 4 7 2 6 10" xfId="20994" xr:uid="{8F6D3FAF-AF45-4622-8BD5-241186D2BBFA}"/>
    <cellStyle name="Comma 3 4 7 2 6 2" xfId="6810" xr:uid="{04BEAE5A-B9A2-473E-994E-1DC3EDA3A18A}"/>
    <cellStyle name="Comma 3 4 7 2 6 2 2" xfId="18368" xr:uid="{BD78453A-945C-4B56-B36C-D818DEF4E959}"/>
    <cellStyle name="Comma 3 4 7 2 6 2 2 2" xfId="47775" xr:uid="{CA52F7E1-A28F-48BC-B729-FC46179951BA}"/>
    <cellStyle name="Comma 3 4 7 2 6 2 2 3" xfId="28872" xr:uid="{A02D6974-723B-4354-9096-26EEEB91A629}"/>
    <cellStyle name="Comma 3 4 7 2 6 2 3" xfId="34385" xr:uid="{33C9CC17-E08A-40E3-9476-8663277C6C66}"/>
    <cellStyle name="Comma 3 4 7 2 6 2 4" xfId="23620" xr:uid="{A62E43BD-DEC3-486F-8AE2-6BA65832DC53}"/>
    <cellStyle name="Comma 3 4 7 2 6 3" xfId="4185" xr:uid="{E42535CC-7E0A-4137-B706-4AADF8740741}"/>
    <cellStyle name="Comma 3 4 7 2 6 3 2" xfId="50401" xr:uid="{2112F988-EF03-462C-8BDD-C64745FC7BA1}"/>
    <cellStyle name="Comma 3 4 7 2 6 3 3" xfId="37011" xr:uid="{210BB1B7-5E46-439E-ACA1-6CEFCD6FB677}"/>
    <cellStyle name="Comma 3 4 7 2 6 3 4" xfId="26246" xr:uid="{BD1B8172-C4A2-4492-8262-30C4538189C2}"/>
    <cellStyle name="Comma 3 4 7 2 6 4" xfId="9436" xr:uid="{EEEA876A-B108-4624-A62D-F4985C48555D}"/>
    <cellStyle name="Comma 3 4 7 2 6 4 2" xfId="53027" xr:uid="{2C3EE5B1-29A8-453D-9C63-962D7FFBE161}"/>
    <cellStyle name="Comma 3 4 7 2 6 4 3" xfId="39637" xr:uid="{E8B025AB-DA06-4FA7-8D07-5B5B9F08CFC8}"/>
    <cellStyle name="Comma 3 4 7 2 6 5" xfId="12062" xr:uid="{97DA2BE3-81FC-4A4F-AC61-EEC910102506}"/>
    <cellStyle name="Comma 3 4 7 2 6 5 2" xfId="55652" xr:uid="{9E7D7C00-52F5-49EB-BCEC-DC89DF3C5DB4}"/>
    <cellStyle name="Comma 3 4 7 2 6 5 3" xfId="42262" xr:uid="{8DBAC10D-64CE-411F-8E6A-CEF02A619C9F}"/>
    <cellStyle name="Comma 3 4 7 2 6 6" xfId="15215" xr:uid="{AC160771-CCDE-47DD-85C7-93F543E60A9D}"/>
    <cellStyle name="Comma 3 4 7 2 6 6 2" xfId="44888" xr:uid="{BF4113C6-DCB0-4B31-9351-0A5A2EF2AC72}"/>
    <cellStyle name="Comma 3 4 7 2 6 7" xfId="58278" xr:uid="{4B5E3BA2-3F36-4307-9776-65F3ADFBB52A}"/>
    <cellStyle name="Comma 3 4 7 2 6 8" xfId="60905" xr:uid="{36ABE95E-730F-4265-A073-7C3DA0187B8C}"/>
    <cellStyle name="Comma 3 4 7 2 6 9" xfId="31498" xr:uid="{CA4A3797-3758-4043-A43D-021A19FE0C99}"/>
    <cellStyle name="Comma 3 4 7 2 7" xfId="2601" xr:uid="{FFA9DE41-E41B-4E23-96FD-5A1949A3EF07}"/>
    <cellStyle name="Comma 3 4 7 2 7 10" xfId="22036" xr:uid="{2D86D236-4FC2-431B-81C7-13869A6F1D59}"/>
    <cellStyle name="Comma 3 4 7 2 7 2" xfId="7852" xr:uid="{E81CBFD8-C629-4DCE-ABE5-CD6FC6D77D0B}"/>
    <cellStyle name="Comma 3 4 7 2 7 2 2" xfId="19410" xr:uid="{122922FF-AE22-4841-87A9-5C5F0C546D5B}"/>
    <cellStyle name="Comma 3 4 7 2 7 2 2 2" xfId="48817" xr:uid="{4B340014-EB7E-454A-8418-667BFF2875C9}"/>
    <cellStyle name="Comma 3 4 7 2 7 2 2 3" xfId="29914" xr:uid="{E7A0B822-E038-4A54-815D-187E2711BC68}"/>
    <cellStyle name="Comma 3 4 7 2 7 2 3" xfId="35427" xr:uid="{CB3DB3EB-50DC-4F8B-9A1A-798D672DA0EE}"/>
    <cellStyle name="Comma 3 4 7 2 7 2 4" xfId="24662" xr:uid="{34D556E6-7A79-4C36-9483-DB47FD6FDDC3}"/>
    <cellStyle name="Comma 3 4 7 2 7 3" xfId="5227" xr:uid="{AE3800D5-C61C-4D98-A0F7-919CA2C2F740}"/>
    <cellStyle name="Comma 3 4 7 2 7 3 2" xfId="51443" xr:uid="{6C2A200E-3AF6-49B7-9430-D6A026379DA2}"/>
    <cellStyle name="Comma 3 4 7 2 7 3 3" xfId="38053" xr:uid="{15CF1728-45F3-4533-83C3-37BAE9E9352B}"/>
    <cellStyle name="Comma 3 4 7 2 7 3 4" xfId="27288" xr:uid="{67701468-E493-485F-AAAF-A06EF9B0ECE9}"/>
    <cellStyle name="Comma 3 4 7 2 7 4" xfId="10478" xr:uid="{2938DCDC-8870-4DF4-AB05-368BCA0A576B}"/>
    <cellStyle name="Comma 3 4 7 2 7 4 2" xfId="54069" xr:uid="{1BEC4FD5-A722-46C8-892B-FCB961591A01}"/>
    <cellStyle name="Comma 3 4 7 2 7 4 3" xfId="40679" xr:uid="{FD1B6FF7-40BD-4401-A2BF-537101B8DA2C}"/>
    <cellStyle name="Comma 3 4 7 2 7 5" xfId="13104" xr:uid="{8DD2D627-C3D5-4BCC-911A-307543210205}"/>
    <cellStyle name="Comma 3 4 7 2 7 5 2" xfId="56694" xr:uid="{D571996D-1FA5-4C7C-AE7F-9A88781B6CE3}"/>
    <cellStyle name="Comma 3 4 7 2 7 5 3" xfId="43304" xr:uid="{F12D9EBA-9FC0-4563-8836-88E9DE36DC92}"/>
    <cellStyle name="Comma 3 4 7 2 7 6" xfId="16257" xr:uid="{418E9CF3-AC12-4019-B212-F46D2AD76F1C}"/>
    <cellStyle name="Comma 3 4 7 2 7 6 2" xfId="45930" xr:uid="{AEB8773F-E6A0-4A8B-8A3E-951F565DD658}"/>
    <cellStyle name="Comma 3 4 7 2 7 7" xfId="59320" xr:uid="{51548EF7-3F52-4A6F-88CA-F71A4D7109E7}"/>
    <cellStyle name="Comma 3 4 7 2 7 8" xfId="61947" xr:uid="{F6AC75AE-38D7-4A62-B2C7-5A4864C97C93}"/>
    <cellStyle name="Comma 3 4 7 2 7 9" xfId="32540" xr:uid="{46E2DD52-BBC6-470E-AC6B-AB75157F80EF}"/>
    <cellStyle name="Comma 3 4 7 2 8" xfId="5488" xr:uid="{FC935637-20E5-447F-99CC-77085851E28C}"/>
    <cellStyle name="Comma 3 4 7 2 8 2" xfId="17046" xr:uid="{B41F3AEB-1F85-46F5-894C-E55DF47DD87A}"/>
    <cellStyle name="Comma 3 4 7 2 8 2 2" xfId="46192" xr:uid="{E3627BE3-3306-4B1B-BE6B-E0E8B702E611}"/>
    <cellStyle name="Comma 3 4 7 2 8 2 3" xfId="27550" xr:uid="{B45EAFAB-06BE-4C8A-B651-4D90B62DABC1}"/>
    <cellStyle name="Comma 3 4 7 2 8 3" xfId="13893" xr:uid="{D3E4402C-3712-4F1C-AEA0-6886AA630A96}"/>
    <cellStyle name="Comma 3 4 7 2 8 3 2" xfId="32802" xr:uid="{F67DFA40-65EC-4CC1-B12A-2A3531AB2D3F}"/>
    <cellStyle name="Comma 3 4 7 2 8 4" xfId="22298" xr:uid="{743EFD4F-81CA-41C4-A05E-3609E8A2B394}"/>
    <cellStyle name="Comma 3 4 7 2 9" xfId="2863" xr:uid="{013032BB-47AF-479A-B938-A5FF80FBD319}"/>
    <cellStyle name="Comma 3 4 7 2 9 2" xfId="16518" xr:uid="{122AFED0-1851-4891-BCE7-E57E0B604715}"/>
    <cellStyle name="Comma 3 4 7 2 9 2 2" xfId="46453" xr:uid="{3FB84C67-2825-47BA-ACC6-6126FF7E8053}"/>
    <cellStyle name="Comma 3 4 7 2 9 3" xfId="33063" xr:uid="{B9A80460-52B7-49E7-9DA5-5ACDEF1BFE6A}"/>
    <cellStyle name="Comma 3 4 7 2 9 4" xfId="24924" xr:uid="{27D3112B-CE86-4BEC-BB5E-B6596CD7CB75}"/>
    <cellStyle name="Comma 3 4 7 3" xfId="357" xr:uid="{00000000-0005-0000-0000-0000B2020000}"/>
    <cellStyle name="Comma 3 4 7 3 10" xfId="30298" xr:uid="{63877A0B-A931-4709-A4CE-B503AC550CC6}"/>
    <cellStyle name="Comma 3 4 7 3 11" xfId="19794" xr:uid="{8E6D0F09-7D08-4773-85E4-9834423BE3E8}"/>
    <cellStyle name="Comma 3 4 7 3 2" xfId="1680" xr:uid="{9064F972-0D33-4FBA-ADB3-BFBBF8565023}"/>
    <cellStyle name="Comma 3 4 7 3 2 10" xfId="21116" xr:uid="{CDF08072-9132-4440-A150-C6CA58387233}"/>
    <cellStyle name="Comma 3 4 7 3 2 2" xfId="6932" xr:uid="{86D32D9B-AF76-414E-87B1-EF495F7E7F33}"/>
    <cellStyle name="Comma 3 4 7 3 2 2 2" xfId="18490" xr:uid="{A06A1987-5465-4AEE-BC12-4FC008EEE315}"/>
    <cellStyle name="Comma 3 4 7 3 2 2 2 2" xfId="47897" xr:uid="{D03E07E3-AA09-4349-8CD4-2381C7240D2A}"/>
    <cellStyle name="Comma 3 4 7 3 2 2 2 3" xfId="28994" xr:uid="{3772A53B-6AB7-475D-8543-B95EB616F36F}"/>
    <cellStyle name="Comma 3 4 7 3 2 2 3" xfId="34507" xr:uid="{CFB77768-FB40-466F-BE87-A8E0343542FA}"/>
    <cellStyle name="Comma 3 4 7 3 2 2 4" xfId="23742" xr:uid="{A9770A76-0464-4B43-BBA3-F4482B07D2CF}"/>
    <cellStyle name="Comma 3 4 7 3 2 3" xfId="4307" xr:uid="{93E37878-3CAD-403B-A05E-B34F00B94B66}"/>
    <cellStyle name="Comma 3 4 7 3 2 3 2" xfId="50523" xr:uid="{46799485-1108-492D-9294-1C9A21BC6350}"/>
    <cellStyle name="Comma 3 4 7 3 2 3 3" xfId="37133" xr:uid="{A2BD19FD-0B6E-4BC3-BC38-D17B59ACEEE0}"/>
    <cellStyle name="Comma 3 4 7 3 2 3 4" xfId="26368" xr:uid="{D707F833-A878-428C-81CA-383E98E9499F}"/>
    <cellStyle name="Comma 3 4 7 3 2 4" xfId="9558" xr:uid="{E38B612F-DD71-4265-9DD3-BE211F2488B2}"/>
    <cellStyle name="Comma 3 4 7 3 2 4 2" xfId="53149" xr:uid="{C424A6C2-DA32-4898-8FB7-EA8A5B33FB32}"/>
    <cellStyle name="Comma 3 4 7 3 2 4 3" xfId="39759" xr:uid="{6A869916-90DB-4733-B220-3F3BE4CA142E}"/>
    <cellStyle name="Comma 3 4 7 3 2 5" xfId="12184" xr:uid="{136EFCD4-9D33-4C0E-BB39-B168AD02174D}"/>
    <cellStyle name="Comma 3 4 7 3 2 5 2" xfId="55774" xr:uid="{BA5EE177-6A1C-4054-BC2D-76932942A486}"/>
    <cellStyle name="Comma 3 4 7 3 2 5 3" xfId="42384" xr:uid="{22C251A5-AEAE-40C9-AEC0-E415B28731AE}"/>
    <cellStyle name="Comma 3 4 7 3 2 6" xfId="15337" xr:uid="{184742C8-59BE-4E0A-AEF0-EAFCAC8D354F}"/>
    <cellStyle name="Comma 3 4 7 3 2 6 2" xfId="45010" xr:uid="{10587B01-34EB-4923-90FC-8B2CD4CA8933}"/>
    <cellStyle name="Comma 3 4 7 3 2 7" xfId="58400" xr:uid="{F24700B5-0D28-4780-8CD1-2DA358A91CF6}"/>
    <cellStyle name="Comma 3 4 7 3 2 8" xfId="61027" xr:uid="{F927BC5C-B2A6-47BD-82F0-F6FC81A1832B}"/>
    <cellStyle name="Comma 3 4 7 3 2 9" xfId="31620" xr:uid="{56893628-2FF2-4946-8495-8B83FF19F18A}"/>
    <cellStyle name="Comma 3 4 7 3 3" xfId="5610" xr:uid="{7FD9713F-E524-4C7F-9A29-76CCEC1E8E0E}"/>
    <cellStyle name="Comma 3 4 7 3 3 2" xfId="17168" xr:uid="{5B81646B-FD9C-4DFA-B278-F673150EAF46}"/>
    <cellStyle name="Comma 3 4 7 3 3 2 2" xfId="46575" xr:uid="{99EF54F5-1FE0-4F85-B644-4CD4DEE1A488}"/>
    <cellStyle name="Comma 3 4 7 3 3 2 3" xfId="27672" xr:uid="{D6A2FF80-8C28-4024-BEA9-872FA64B7DF1}"/>
    <cellStyle name="Comma 3 4 7 3 3 3" xfId="14015" xr:uid="{1AE70087-0E6C-4E33-B974-68778CDC3F25}"/>
    <cellStyle name="Comma 3 4 7 3 3 3 2" xfId="33185" xr:uid="{8DFC6FCC-F83B-4FB1-B274-C6C6D62B0F37}"/>
    <cellStyle name="Comma 3 4 7 3 3 4" xfId="22420" xr:uid="{F2879DE6-B0EA-4D43-A3B8-84A27C975FF1}"/>
    <cellStyle name="Comma 3 4 7 3 4" xfId="2985" xr:uid="{B3FAE4AA-9B17-42EA-80D8-2C3060CC690E}"/>
    <cellStyle name="Comma 3 4 7 3 4 2" xfId="16640" xr:uid="{FFB28B2C-5FC0-40FA-AFED-771FB493E618}"/>
    <cellStyle name="Comma 3 4 7 3 4 2 2" xfId="49201" xr:uid="{DC9B991E-6E28-4A33-945B-087BAB8A4543}"/>
    <cellStyle name="Comma 3 4 7 3 4 3" xfId="35811" xr:uid="{1C63A75A-E04C-4E94-AB50-F31C4D814525}"/>
    <cellStyle name="Comma 3 4 7 3 4 4" xfId="25046" xr:uid="{19975350-A43B-4520-A837-091351D45443}"/>
    <cellStyle name="Comma 3 4 7 3 5" xfId="8236" xr:uid="{42993F3C-4EA6-4614-B1A9-7A93CDD82C75}"/>
    <cellStyle name="Comma 3 4 7 3 5 2" xfId="51827" xr:uid="{D7C82384-3DB9-48B0-96F1-C9F48BB95525}"/>
    <cellStyle name="Comma 3 4 7 3 5 3" xfId="38437" xr:uid="{403B8A09-00FB-484D-AA8C-AA8CC6DB8B17}"/>
    <cellStyle name="Comma 3 4 7 3 6" xfId="10862" xr:uid="{F636D6CB-71FF-4B32-B6FC-B6C1848CF4FF}"/>
    <cellStyle name="Comma 3 4 7 3 6 2" xfId="54452" xr:uid="{9D4E3225-0D55-4C63-AC66-65F4F7A44E09}"/>
    <cellStyle name="Comma 3 4 7 3 6 3" xfId="41062" xr:uid="{F07B0D24-7244-49EC-AF9E-F8A615A30549}"/>
    <cellStyle name="Comma 3 4 7 3 7" xfId="13487" xr:uid="{A6F05398-75F2-40CD-86A5-FDF40DDDBAFC}"/>
    <cellStyle name="Comma 3 4 7 3 7 2" xfId="43688" xr:uid="{E8F12185-541F-40E1-A220-59B741EB6D8A}"/>
    <cellStyle name="Comma 3 4 7 3 8" xfId="57078" xr:uid="{043AAD72-C386-4F82-8BA5-F96C982B0E2A}"/>
    <cellStyle name="Comma 3 4 7 3 9" xfId="59705" xr:uid="{93DB4D9F-D28F-41AD-8DCE-E85D966FAA57}"/>
    <cellStyle name="Comma 3 4 7 4" xfId="617" xr:uid="{00000000-0005-0000-0000-0000B3020000}"/>
    <cellStyle name="Comma 3 4 7 4 10" xfId="30558" xr:uid="{DE8B0631-5918-40CD-9292-3D9FF45B3A8B}"/>
    <cellStyle name="Comma 3 4 7 4 11" xfId="20054" xr:uid="{55D11343-D4D5-4826-9D2A-B6936319E4CD}"/>
    <cellStyle name="Comma 3 4 7 4 2" xfId="1940" xr:uid="{77BFD689-18FC-4D93-8818-CB96478F7600}"/>
    <cellStyle name="Comma 3 4 7 4 2 10" xfId="21376" xr:uid="{99A2E6D8-8760-47CD-9FC5-4D0222EE9E1F}"/>
    <cellStyle name="Comma 3 4 7 4 2 2" xfId="7192" xr:uid="{C970C4BE-BC44-4DF0-8D9C-AE0E52768654}"/>
    <cellStyle name="Comma 3 4 7 4 2 2 2" xfId="18750" xr:uid="{A491C5EB-7DC9-4320-AFB2-33A6A2636B97}"/>
    <cellStyle name="Comma 3 4 7 4 2 2 2 2" xfId="48157" xr:uid="{669C5282-1946-4EBB-A0E8-53909AF7E7E9}"/>
    <cellStyle name="Comma 3 4 7 4 2 2 2 3" xfId="29254" xr:uid="{62E06F1E-D255-48E5-AA50-2EF95F921F9D}"/>
    <cellStyle name="Comma 3 4 7 4 2 2 3" xfId="34767" xr:uid="{CA1655ED-2A68-4F15-A0CD-1EE460781EBF}"/>
    <cellStyle name="Comma 3 4 7 4 2 2 4" xfId="24002" xr:uid="{820AFAB5-8BE1-4B4D-A770-F7EEE19D220A}"/>
    <cellStyle name="Comma 3 4 7 4 2 3" xfId="4567" xr:uid="{4E3E9BEC-452E-46AD-B388-01589658199C}"/>
    <cellStyle name="Comma 3 4 7 4 2 3 2" xfId="50783" xr:uid="{160089DE-4766-4EA8-8C53-F34DCFA35C54}"/>
    <cellStyle name="Comma 3 4 7 4 2 3 3" xfId="37393" xr:uid="{0914BD5B-BE64-4E65-A4C0-C13AE26F871F}"/>
    <cellStyle name="Comma 3 4 7 4 2 3 4" xfId="26628" xr:uid="{A73150DD-29CF-4FBA-BA88-3315F8882D5E}"/>
    <cellStyle name="Comma 3 4 7 4 2 4" xfId="9818" xr:uid="{9BB38706-7D26-4AD3-98D8-DF5EDD674340}"/>
    <cellStyle name="Comma 3 4 7 4 2 4 2" xfId="53409" xr:uid="{87BD398E-9FD5-4D57-A773-D069090AB20B}"/>
    <cellStyle name="Comma 3 4 7 4 2 4 3" xfId="40019" xr:uid="{2671F2F7-64E6-42D9-ABCE-D1B398F09806}"/>
    <cellStyle name="Comma 3 4 7 4 2 5" xfId="12444" xr:uid="{F0AE189E-F84D-43D9-93E7-2010E1F4493F}"/>
    <cellStyle name="Comma 3 4 7 4 2 5 2" xfId="56034" xr:uid="{3D8E985D-54BC-4826-9DA0-C16331BC3192}"/>
    <cellStyle name="Comma 3 4 7 4 2 5 3" xfId="42644" xr:uid="{4A9BDB68-6164-465D-BDD0-FAAAB959DA58}"/>
    <cellStyle name="Comma 3 4 7 4 2 6" xfId="15597" xr:uid="{66E3D130-98E7-404A-A258-B03D69398D3F}"/>
    <cellStyle name="Comma 3 4 7 4 2 6 2" xfId="45270" xr:uid="{44026D08-84A9-4FB7-BAE9-37BBAB38B331}"/>
    <cellStyle name="Comma 3 4 7 4 2 7" xfId="58660" xr:uid="{132BA8D8-CC37-4121-BEF6-DC97DD441106}"/>
    <cellStyle name="Comma 3 4 7 4 2 8" xfId="61287" xr:uid="{D90A9674-8B42-4A04-8258-8B4F6D02A47C}"/>
    <cellStyle name="Comma 3 4 7 4 2 9" xfId="31880" xr:uid="{24453498-A008-454D-B096-8168478A821F}"/>
    <cellStyle name="Comma 3 4 7 4 3" xfId="5870" xr:uid="{A15AA1A7-FA76-4D4B-A6B1-8894B5FB4E89}"/>
    <cellStyle name="Comma 3 4 7 4 3 2" xfId="17428" xr:uid="{75926241-12C6-4F9B-9FD6-CB4399AE8996}"/>
    <cellStyle name="Comma 3 4 7 4 3 2 2" xfId="46835" xr:uid="{11BEBDA9-CC26-410F-92EC-1900CE6AF314}"/>
    <cellStyle name="Comma 3 4 7 4 3 2 3" xfId="27932" xr:uid="{A32924CD-B673-4980-8F34-182E31D44F3B}"/>
    <cellStyle name="Comma 3 4 7 4 3 3" xfId="33445" xr:uid="{F38EA42C-A30F-4C78-AEB8-AF22FAC40C24}"/>
    <cellStyle name="Comma 3 4 7 4 3 4" xfId="22680" xr:uid="{FE0FF9AE-691B-4CE4-840A-CA20F9D742CB}"/>
    <cellStyle name="Comma 3 4 7 4 4" xfId="3245" xr:uid="{A99365FA-2717-4A4F-97CC-BC05F3315988}"/>
    <cellStyle name="Comma 3 4 7 4 4 2" xfId="49461" xr:uid="{479FAC9E-51FF-4305-AF93-B024BF2174B9}"/>
    <cellStyle name="Comma 3 4 7 4 4 3" xfId="36071" xr:uid="{06CA53CD-77D8-439C-B20D-C9845997638A}"/>
    <cellStyle name="Comma 3 4 7 4 4 4" xfId="25306" xr:uid="{B07ECEA1-0B9D-4933-B4F2-7981FAC88F60}"/>
    <cellStyle name="Comma 3 4 7 4 5" xfId="8496" xr:uid="{82E018C2-BACA-4C98-A8F5-0CCC271F1B0E}"/>
    <cellStyle name="Comma 3 4 7 4 5 2" xfId="52087" xr:uid="{0D87E79E-4F1C-4F88-97F7-4B75B21C99F0}"/>
    <cellStyle name="Comma 3 4 7 4 5 3" xfId="38697" xr:uid="{4C6EC175-EB00-4FDD-894D-D470A8146A2E}"/>
    <cellStyle name="Comma 3 4 7 4 6" xfId="11122" xr:uid="{F52190A0-C516-4E7F-A061-478AC52CA6B7}"/>
    <cellStyle name="Comma 3 4 7 4 6 2" xfId="54712" xr:uid="{893E1ECC-4F87-4EBA-B622-0FADE21A2E85}"/>
    <cellStyle name="Comma 3 4 7 4 6 3" xfId="41322" xr:uid="{8E5718AA-63F8-4F2C-BFCA-2B100157D490}"/>
    <cellStyle name="Comma 3 4 7 4 7" xfId="14275" xr:uid="{36526955-C7E4-4B74-AAEA-DC15F9601297}"/>
    <cellStyle name="Comma 3 4 7 4 7 2" xfId="43948" xr:uid="{4BEE11A3-8DFF-4185-8157-BF55B84C9027}"/>
    <cellStyle name="Comma 3 4 7 4 8" xfId="57338" xr:uid="{F87F1659-C800-452D-8FAC-9F59A75868DA}"/>
    <cellStyle name="Comma 3 4 7 4 9" xfId="59965" xr:uid="{F87F84F5-9628-4F2C-94C8-916EDAC31231}"/>
    <cellStyle name="Comma 3 4 7 5" xfId="877" xr:uid="{00000000-0005-0000-0000-0000B4020000}"/>
    <cellStyle name="Comma 3 4 7 5 10" xfId="30818" xr:uid="{6064B438-157F-4A39-8984-117F0160E36F}"/>
    <cellStyle name="Comma 3 4 7 5 11" xfId="20314" xr:uid="{099BC78C-E708-4AC6-802E-44F86C4A381F}"/>
    <cellStyle name="Comma 3 4 7 5 2" xfId="2200" xr:uid="{2EA3DA59-5B3B-4EF8-903D-86226F572806}"/>
    <cellStyle name="Comma 3 4 7 5 2 10" xfId="21636" xr:uid="{78A1A637-C06F-480D-B990-729EC872A927}"/>
    <cellStyle name="Comma 3 4 7 5 2 2" xfId="7452" xr:uid="{CB9329A5-6BAE-48FC-8121-2038A7675848}"/>
    <cellStyle name="Comma 3 4 7 5 2 2 2" xfId="19010" xr:uid="{384F8F6E-6B72-43D7-82E0-80A2AD238D8B}"/>
    <cellStyle name="Comma 3 4 7 5 2 2 2 2" xfId="48417" xr:uid="{4D1FE4D6-730E-4CCE-BC0F-AF3726D1B888}"/>
    <cellStyle name="Comma 3 4 7 5 2 2 2 3" xfId="29514" xr:uid="{A4D42C14-E5D9-4A83-8C05-962AB98F066A}"/>
    <cellStyle name="Comma 3 4 7 5 2 2 3" xfId="35027" xr:uid="{AAE7D9D2-9C04-4758-AE77-FCC38D6030AC}"/>
    <cellStyle name="Comma 3 4 7 5 2 2 4" xfId="24262" xr:uid="{AE62E492-7723-409F-A3D8-6742093A974D}"/>
    <cellStyle name="Comma 3 4 7 5 2 3" xfId="4827" xr:uid="{832B5CEA-CA56-465B-9256-3976D46FB28F}"/>
    <cellStyle name="Comma 3 4 7 5 2 3 2" xfId="51043" xr:uid="{E2E1F09C-EB6A-4974-953D-9E6A7E1290CB}"/>
    <cellStyle name="Comma 3 4 7 5 2 3 3" xfId="37653" xr:uid="{A874CD9C-90D0-44E1-A8C3-E55A86663A85}"/>
    <cellStyle name="Comma 3 4 7 5 2 3 4" xfId="26888" xr:uid="{B55AB475-9B29-48F9-9497-4A73F0A02F34}"/>
    <cellStyle name="Comma 3 4 7 5 2 4" xfId="10078" xr:uid="{48E57F54-F937-441C-ABA4-BCCB9EC5C035}"/>
    <cellStyle name="Comma 3 4 7 5 2 4 2" xfId="53669" xr:uid="{8C9B71BA-00D0-4603-8772-2AB4C5422156}"/>
    <cellStyle name="Comma 3 4 7 5 2 4 3" xfId="40279" xr:uid="{6B9E5DFB-B1CC-47CF-AADC-73289CD31451}"/>
    <cellStyle name="Comma 3 4 7 5 2 5" xfId="12704" xr:uid="{AFE8D864-129E-458B-8FCB-41E3246E7620}"/>
    <cellStyle name="Comma 3 4 7 5 2 5 2" xfId="56294" xr:uid="{AA0F14B9-56C1-46FA-95B4-EF1E7B58CE1A}"/>
    <cellStyle name="Comma 3 4 7 5 2 5 3" xfId="42904" xr:uid="{3B679E12-9331-4CFF-84A7-F4670B349A1B}"/>
    <cellStyle name="Comma 3 4 7 5 2 6" xfId="15857" xr:uid="{6AA7BA3B-1FA4-497E-AABB-4919F58A88C3}"/>
    <cellStyle name="Comma 3 4 7 5 2 6 2" xfId="45530" xr:uid="{AB10A6F2-BAFC-4D2F-B3E9-A6ED20B25C8B}"/>
    <cellStyle name="Comma 3 4 7 5 2 7" xfId="58920" xr:uid="{F680497A-6823-4552-90BE-E2E45966991E}"/>
    <cellStyle name="Comma 3 4 7 5 2 8" xfId="61547" xr:uid="{376A4DFD-9DC6-441E-B920-3D59D9A27442}"/>
    <cellStyle name="Comma 3 4 7 5 2 9" xfId="32140" xr:uid="{7CBB57DB-7C6B-4D7D-853A-21D5E07343FF}"/>
    <cellStyle name="Comma 3 4 7 5 3" xfId="6130" xr:uid="{3ECC604A-D576-4C8B-8EC4-1D25FC46D9A2}"/>
    <cellStyle name="Comma 3 4 7 5 3 2" xfId="17688" xr:uid="{034CCE20-4ABD-48EC-9F53-BEEAE0A3F186}"/>
    <cellStyle name="Comma 3 4 7 5 3 2 2" xfId="47095" xr:uid="{10417CD7-0212-4778-A37B-068E0530D0D4}"/>
    <cellStyle name="Comma 3 4 7 5 3 2 3" xfId="28192" xr:uid="{3FECFC28-6B63-4AEC-A231-9FA96396EC09}"/>
    <cellStyle name="Comma 3 4 7 5 3 3" xfId="33705" xr:uid="{2204A952-C91C-4241-9BC8-8F5B9D592FBE}"/>
    <cellStyle name="Comma 3 4 7 5 3 4" xfId="22940" xr:uid="{6A38F448-1EFB-4605-AF84-88E0059F1C50}"/>
    <cellStyle name="Comma 3 4 7 5 4" xfId="3505" xr:uid="{25512D62-2FD9-4EA2-95AA-75D604C0A407}"/>
    <cellStyle name="Comma 3 4 7 5 4 2" xfId="49721" xr:uid="{8C7AA0EC-5763-4310-98B2-D097A45A58C6}"/>
    <cellStyle name="Comma 3 4 7 5 4 3" xfId="36331" xr:uid="{994ED86C-EC8C-4C93-92CF-73D2285B30C6}"/>
    <cellStyle name="Comma 3 4 7 5 4 4" xfId="25566" xr:uid="{5618C25D-C0EF-4F90-B640-9A86E809C332}"/>
    <cellStyle name="Comma 3 4 7 5 5" xfId="8756" xr:uid="{950D5C17-AAFF-4C3C-B2FD-BB04EDF6684C}"/>
    <cellStyle name="Comma 3 4 7 5 5 2" xfId="52347" xr:uid="{3FDE1DF6-1B1C-4D50-9B0F-FF5304387B5D}"/>
    <cellStyle name="Comma 3 4 7 5 5 3" xfId="38957" xr:uid="{ABCBEB82-18F1-4B96-B1B2-9977375CF136}"/>
    <cellStyle name="Comma 3 4 7 5 6" xfId="11382" xr:uid="{D6F99AAD-7B7B-42DC-AB7E-9529CA347A12}"/>
    <cellStyle name="Comma 3 4 7 5 6 2" xfId="54972" xr:uid="{9ADFB907-E331-4009-886F-C7626D26AC36}"/>
    <cellStyle name="Comma 3 4 7 5 6 3" xfId="41582" xr:uid="{7FCDF924-A006-461E-BA22-09694061BB3F}"/>
    <cellStyle name="Comma 3 4 7 5 7" xfId="14535" xr:uid="{DD5A6CAB-26A7-4834-9407-65C43F107243}"/>
    <cellStyle name="Comma 3 4 7 5 7 2" xfId="44208" xr:uid="{9BF513A1-37BC-4381-8777-750DB71A5998}"/>
    <cellStyle name="Comma 3 4 7 5 8" xfId="57598" xr:uid="{AF1A2685-5352-4FCE-8D53-B2B8F69354B1}"/>
    <cellStyle name="Comma 3 4 7 5 9" xfId="60225" xr:uid="{2A336AE3-1C3E-464D-99E3-540D9495C743}"/>
    <cellStyle name="Comma 3 4 7 6" xfId="1157" xr:uid="{30685209-E06A-41A4-8867-F4E71349B603}"/>
    <cellStyle name="Comma 3 4 7 6 10" xfId="20594" xr:uid="{EC3F058D-4158-4D3D-A0CB-BD7F9D56E342}"/>
    <cellStyle name="Comma 3 4 7 6 2" xfId="6410" xr:uid="{78F48AC7-162D-468E-BF11-9C5AF6DE2DB0}"/>
    <cellStyle name="Comma 3 4 7 6 2 2" xfId="17968" xr:uid="{F4941BD4-F656-4D5F-8919-70A436190FA8}"/>
    <cellStyle name="Comma 3 4 7 6 2 2 2" xfId="47375" xr:uid="{08F99FA3-AF8E-4843-A123-B053BB2B1B2C}"/>
    <cellStyle name="Comma 3 4 7 6 2 2 3" xfId="28472" xr:uid="{0E04D313-47B1-4D1A-9589-15AE18FF8470}"/>
    <cellStyle name="Comma 3 4 7 6 2 3" xfId="33985" xr:uid="{28058612-0DDF-4105-A87D-1292D33550EE}"/>
    <cellStyle name="Comma 3 4 7 6 2 4" xfId="23220" xr:uid="{120B3753-042E-4E6B-9209-E935C7E5047F}"/>
    <cellStyle name="Comma 3 4 7 6 3" xfId="3785" xr:uid="{ABC6AF23-9BD5-4664-939C-72356300B6E1}"/>
    <cellStyle name="Comma 3 4 7 6 3 2" xfId="50001" xr:uid="{EE1A6F76-DF6A-4C84-A465-929CCB1411C8}"/>
    <cellStyle name="Comma 3 4 7 6 3 3" xfId="36611" xr:uid="{F02DE57F-77ED-44DF-9656-AC245C468F1A}"/>
    <cellStyle name="Comma 3 4 7 6 3 4" xfId="25846" xr:uid="{AD4E2982-B2C5-4D73-B689-3E5BA27BD111}"/>
    <cellStyle name="Comma 3 4 7 6 4" xfId="9036" xr:uid="{EE54FC49-66E1-4566-9391-7911E2202409}"/>
    <cellStyle name="Comma 3 4 7 6 4 2" xfId="52627" xr:uid="{AE440F6C-B218-4514-8BB2-71360EDDDF44}"/>
    <cellStyle name="Comma 3 4 7 6 4 3" xfId="39237" xr:uid="{608C7A3B-D162-4515-815A-548AEB6F7885}"/>
    <cellStyle name="Comma 3 4 7 6 5" xfId="11662" xr:uid="{8E5D95AF-A4A1-43CB-A154-CA3E3780F4CC}"/>
    <cellStyle name="Comma 3 4 7 6 5 2" xfId="55252" xr:uid="{DF4C1723-616C-4739-A4C6-F0597B4D7D85}"/>
    <cellStyle name="Comma 3 4 7 6 5 3" xfId="41862" xr:uid="{506F46AE-CA4A-4409-994E-DB49C7C77C06}"/>
    <cellStyle name="Comma 3 4 7 6 6" xfId="14815" xr:uid="{44693F0B-B2D4-418F-AB7B-339669217D8E}"/>
    <cellStyle name="Comma 3 4 7 6 6 2" xfId="44488" xr:uid="{FBEF1A90-58C2-4F31-9897-CF14BFC8F094}"/>
    <cellStyle name="Comma 3 4 7 6 7" xfId="57878" xr:uid="{DBAF649B-63CF-47DD-9A61-5215D9611B88}"/>
    <cellStyle name="Comma 3 4 7 6 8" xfId="60505" xr:uid="{5A5ACE7B-6F56-4A8C-82CE-62C8093E8E6E}"/>
    <cellStyle name="Comma 3 4 7 6 9" xfId="31098" xr:uid="{789D68E5-212E-4BB8-86F8-DF873E2E12D3}"/>
    <cellStyle name="Comma 3 4 7 7" xfId="1420" xr:uid="{D7303BA5-E2BD-478B-A0D7-962605084E1F}"/>
    <cellStyle name="Comma 3 4 7 7 10" xfId="20856" xr:uid="{F60B4463-452C-41EA-B6EB-8FD0662499D6}"/>
    <cellStyle name="Comma 3 4 7 7 2" xfId="6672" xr:uid="{C26906FE-4537-4125-AEEC-58C0FB7E2F79}"/>
    <cellStyle name="Comma 3 4 7 7 2 2" xfId="18230" xr:uid="{872D9818-425F-47D7-99B9-B8782A828C51}"/>
    <cellStyle name="Comma 3 4 7 7 2 2 2" xfId="47637" xr:uid="{5C200A5F-10DA-44D1-AD77-16A097DDC8A7}"/>
    <cellStyle name="Comma 3 4 7 7 2 2 3" xfId="28734" xr:uid="{6E2FDFFA-1DB0-49F6-8891-C90ACD870EBC}"/>
    <cellStyle name="Comma 3 4 7 7 2 3" xfId="34247" xr:uid="{DA71EF43-0312-401E-A44C-EEFF78DEB78F}"/>
    <cellStyle name="Comma 3 4 7 7 2 4" xfId="23482" xr:uid="{A0FC896C-31D5-427A-A80E-81672FD3BC46}"/>
    <cellStyle name="Comma 3 4 7 7 3" xfId="4047" xr:uid="{7D610EE5-DA34-424C-A01F-52D66561B564}"/>
    <cellStyle name="Comma 3 4 7 7 3 2" xfId="50263" xr:uid="{AAC51268-110D-4C3F-9F49-6D69CD5AA273}"/>
    <cellStyle name="Comma 3 4 7 7 3 3" xfId="36873" xr:uid="{73E60EA5-06AC-44C1-95C5-230B66975FB4}"/>
    <cellStyle name="Comma 3 4 7 7 3 4" xfId="26108" xr:uid="{B727F9D0-CF86-41A2-8464-26322213355D}"/>
    <cellStyle name="Comma 3 4 7 7 4" xfId="9298" xr:uid="{EAE68561-23D1-4AA0-82F2-3EA30D59F9A3}"/>
    <cellStyle name="Comma 3 4 7 7 4 2" xfId="52889" xr:uid="{191A2573-912D-461D-891B-AC3E2504D348}"/>
    <cellStyle name="Comma 3 4 7 7 4 3" xfId="39499" xr:uid="{23954ED2-B180-4724-830B-C60CE656D2E1}"/>
    <cellStyle name="Comma 3 4 7 7 5" xfId="11924" xr:uid="{2F777931-8667-43F4-83C7-27D59D7DFCD2}"/>
    <cellStyle name="Comma 3 4 7 7 5 2" xfId="55514" xr:uid="{8394C52D-1105-488A-B071-C25413F6C2E2}"/>
    <cellStyle name="Comma 3 4 7 7 5 3" xfId="42124" xr:uid="{0EAF1EAF-FAAD-4FDC-B29F-E573F17D462B}"/>
    <cellStyle name="Comma 3 4 7 7 6" xfId="15077" xr:uid="{D7EE44F0-D3A7-40CF-84F2-D4C9518B008D}"/>
    <cellStyle name="Comma 3 4 7 7 6 2" xfId="44750" xr:uid="{54A1295A-9311-430B-99FB-E2888C977DED}"/>
    <cellStyle name="Comma 3 4 7 7 7" xfId="58140" xr:uid="{D7CDA092-7D5B-45E1-B153-E5E5CC6AA703}"/>
    <cellStyle name="Comma 3 4 7 7 8" xfId="60767" xr:uid="{4A2E977B-D778-4C74-8BAA-D764D1495868}"/>
    <cellStyle name="Comma 3 4 7 7 9" xfId="31360" xr:uid="{00FAF247-F7FF-4BC8-BB63-996C1F59AE5D}"/>
    <cellStyle name="Comma 3 4 7 8" xfId="2463" xr:uid="{60B46355-FFE6-4A4A-90CE-C01248146F11}"/>
    <cellStyle name="Comma 3 4 7 8 10" xfId="21898" xr:uid="{7B19AE21-A270-42BE-9404-468E7EA29374}"/>
    <cellStyle name="Comma 3 4 7 8 2" xfId="7714" xr:uid="{6297AF77-65BB-4C28-82FA-047E2A960E0F}"/>
    <cellStyle name="Comma 3 4 7 8 2 2" xfId="19272" xr:uid="{B6D7D8A2-2841-4211-90B1-654C7E8293C0}"/>
    <cellStyle name="Comma 3 4 7 8 2 2 2" xfId="48679" xr:uid="{2AD4CB09-64F7-4A0F-A64D-169DE1EABC63}"/>
    <cellStyle name="Comma 3 4 7 8 2 2 3" xfId="29776" xr:uid="{6DCA8C25-962B-4856-89AB-B13747B7987B}"/>
    <cellStyle name="Comma 3 4 7 8 2 3" xfId="35289" xr:uid="{FB022EFC-3409-452B-AAD0-3A8E0C54A0F6}"/>
    <cellStyle name="Comma 3 4 7 8 2 4" xfId="24524" xr:uid="{8C1C9EAD-E833-4B12-A9F2-122D86470088}"/>
    <cellStyle name="Comma 3 4 7 8 3" xfId="5089" xr:uid="{9458AADE-BFAE-4C55-BDB1-D9A3A49F2A2E}"/>
    <cellStyle name="Comma 3 4 7 8 3 2" xfId="51305" xr:uid="{FCCA6EE1-8112-45DD-9BE1-DB068C75E01F}"/>
    <cellStyle name="Comma 3 4 7 8 3 3" xfId="37915" xr:uid="{B77928A6-A9AE-4B23-95EE-6960439F37C8}"/>
    <cellStyle name="Comma 3 4 7 8 3 4" xfId="27150" xr:uid="{B6F300AB-94B7-4C95-B5DD-55B07E7A04A6}"/>
    <cellStyle name="Comma 3 4 7 8 4" xfId="10340" xr:uid="{A242B4B7-42D1-4350-98E2-3E8C8888E662}"/>
    <cellStyle name="Comma 3 4 7 8 4 2" xfId="53931" xr:uid="{1D5F9126-3C3D-4FE2-9896-E44664171F91}"/>
    <cellStyle name="Comma 3 4 7 8 4 3" xfId="40541" xr:uid="{CD6B4B84-A343-430F-A692-2DC799956896}"/>
    <cellStyle name="Comma 3 4 7 8 5" xfId="12966" xr:uid="{266E6461-9EC5-4868-A640-C7C7614DA6E2}"/>
    <cellStyle name="Comma 3 4 7 8 5 2" xfId="56556" xr:uid="{9A8C24B5-1BB9-4F74-AA6A-E42C2A3EBB41}"/>
    <cellStyle name="Comma 3 4 7 8 5 3" xfId="43166" xr:uid="{091F0880-84AC-4289-8AC3-4EA060F4CFA1}"/>
    <cellStyle name="Comma 3 4 7 8 6" xfId="16119" xr:uid="{9C96FEE5-09C0-49FA-9D92-9B042F5385DD}"/>
    <cellStyle name="Comma 3 4 7 8 6 2" xfId="45792" xr:uid="{025FE8D0-1D4C-4C48-B7A6-29ED146E91C9}"/>
    <cellStyle name="Comma 3 4 7 8 7" xfId="59182" xr:uid="{0B71E5E4-C576-495E-9EB2-8DF2A5E37A94}"/>
    <cellStyle name="Comma 3 4 7 8 8" xfId="61809" xr:uid="{06A2FD02-07A7-423B-8EC0-3D6F7A071CC0}"/>
    <cellStyle name="Comma 3 4 7 8 9" xfId="32402" xr:uid="{FBB31643-8561-4086-9926-ACFE49055DF9}"/>
    <cellStyle name="Comma 3 4 7 9" xfId="5350" xr:uid="{809386E4-0D42-4B11-8302-9E114B78B4B5}"/>
    <cellStyle name="Comma 3 4 7 9 2" xfId="16908" xr:uid="{7564D732-D6E1-4168-94FE-50B8CC7B0FD0}"/>
    <cellStyle name="Comma 3 4 7 9 2 2" xfId="46054" xr:uid="{B8C04EF2-0350-48AF-8D1A-0E11AAED32F2}"/>
    <cellStyle name="Comma 3 4 7 9 2 3" xfId="27412" xr:uid="{C8A6EBCA-2F15-493F-AC12-6E1B9A26F8DC}"/>
    <cellStyle name="Comma 3 4 7 9 3" xfId="13755" xr:uid="{F0AB1BCD-4631-4F35-96E6-34A9E6A9FD68}"/>
    <cellStyle name="Comma 3 4 7 9 3 2" xfId="32664" xr:uid="{C6173CDF-B30D-4F5B-83FA-4799729610EF}"/>
    <cellStyle name="Comma 3 4 7 9 4" xfId="22160" xr:uid="{CE8F5BE7-5962-45F5-BA21-97B2D43105FA}"/>
    <cellStyle name="Comma 3 4 8" xfId="112" xr:uid="{00000000-0005-0000-0000-0000B5020000}"/>
    <cellStyle name="Comma 3 4 8 10" xfId="2741" xr:uid="{D150C023-7F85-411D-A47C-945F4E82600A}"/>
    <cellStyle name="Comma 3 4 8 10 2" xfId="16396" xr:uid="{D4767210-F10B-4D04-9001-967221D70D88}"/>
    <cellStyle name="Comma 3 4 8 10 2 2" xfId="46331" xr:uid="{147C4C47-5F0A-4600-9AB5-32235CDB858D}"/>
    <cellStyle name="Comma 3 4 8 10 3" xfId="32941" xr:uid="{DE0C9976-F4E4-4D93-95A7-E4811888319A}"/>
    <cellStyle name="Comma 3 4 8 10 4" xfId="24802" xr:uid="{42D0B5A8-178C-4965-BB5B-342526B708B1}"/>
    <cellStyle name="Comma 3 4 8 11" xfId="7992" xr:uid="{552B2928-6073-4E5B-9040-D9658808342D}"/>
    <cellStyle name="Comma 3 4 8 11 2" xfId="48957" xr:uid="{4A97379B-64F2-452C-AF9D-E203429D5DC8}"/>
    <cellStyle name="Comma 3 4 8 11 3" xfId="35567" xr:uid="{564E4BC3-11B7-4B79-8B2A-E8476BB93DAE}"/>
    <cellStyle name="Comma 3 4 8 12" xfId="10618" xr:uid="{07C2BCDD-7BCE-4BC9-9DD2-11BE8A0D417A}"/>
    <cellStyle name="Comma 3 4 8 12 2" xfId="51583" xr:uid="{556A76C5-5874-4C63-BB4F-0D380FC0DF87}"/>
    <cellStyle name="Comma 3 4 8 12 3" xfId="38193" xr:uid="{FFC01C28-ED9A-4975-8227-21BE7F5BE038}"/>
    <cellStyle name="Comma 3 4 8 13" xfId="13243" xr:uid="{EA6E0DB6-75FB-4E3B-8725-D4054EF95934}"/>
    <cellStyle name="Comma 3 4 8 13 2" xfId="54208" xr:uid="{BCB3037A-1FA0-4ED7-9C24-E62FEDC43E74}"/>
    <cellStyle name="Comma 3 4 8 13 3" xfId="40818" xr:uid="{4F382200-7D0B-4521-BD0D-ADFFA4CA993D}"/>
    <cellStyle name="Comma 3 4 8 14" xfId="43444" xr:uid="{3C15F8AE-6D18-4C09-A96D-E78FF03E7AE3}"/>
    <cellStyle name="Comma 3 4 8 15" xfId="56834" xr:uid="{79C5A820-759E-4E3D-BCE6-B8DCA9154D48}"/>
    <cellStyle name="Comma 3 4 8 16" xfId="59461" xr:uid="{3359866C-A8EF-4BC9-9E1C-34342F7E8C0E}"/>
    <cellStyle name="Comma 3 4 8 17" xfId="30054" xr:uid="{3B7AC675-4437-48B6-BD17-462894DE1234}"/>
    <cellStyle name="Comma 3 4 8 18" xfId="19550" xr:uid="{A11FADC0-23BF-463B-B500-25A56896157B}"/>
    <cellStyle name="Comma 3 4 8 2" xfId="250" xr:uid="{00000000-0005-0000-0000-0000B6020000}"/>
    <cellStyle name="Comma 3 4 8 2 10" xfId="8130" xr:uid="{B0795EC8-A88D-4D9B-AEE3-584B2E88169F}"/>
    <cellStyle name="Comma 3 4 8 2 10 2" xfId="49095" xr:uid="{14A64972-693E-4B48-8E89-53E1616C19F0}"/>
    <cellStyle name="Comma 3 4 8 2 10 3" xfId="35705" xr:uid="{1D8E023C-D053-4A9E-93F9-81468C10FC84}"/>
    <cellStyle name="Comma 3 4 8 2 11" xfId="10756" xr:uid="{22D08A2D-6C31-46AD-B95D-DC1CB6DAF90E}"/>
    <cellStyle name="Comma 3 4 8 2 11 2" xfId="51721" xr:uid="{3396DB86-868F-409F-81B9-D19BC3E3D074}"/>
    <cellStyle name="Comma 3 4 8 2 11 3" xfId="38331" xr:uid="{16C94CB8-2112-4EDB-8367-DCA3DA17035E}"/>
    <cellStyle name="Comma 3 4 8 2 12" xfId="13381" xr:uid="{65F83102-5501-4282-AB46-B1A504E5DCE5}"/>
    <cellStyle name="Comma 3 4 8 2 12 2" xfId="54346" xr:uid="{25721AA0-D957-4AAB-B6FA-0E96B7B6D52B}"/>
    <cellStyle name="Comma 3 4 8 2 12 3" xfId="40956" xr:uid="{C3A0FAF5-7687-4320-8F95-B88DD01004DE}"/>
    <cellStyle name="Comma 3 4 8 2 13" xfId="43582" xr:uid="{33EC21A1-F002-4DC4-9411-8ACC2BE23466}"/>
    <cellStyle name="Comma 3 4 8 2 14" xfId="56972" xr:uid="{3A6133AA-B56E-4E2B-BFA8-D18152A0DA2D}"/>
    <cellStyle name="Comma 3 4 8 2 15" xfId="59599" xr:uid="{9DCDD954-47C2-4671-8AB6-EE25712CE22A}"/>
    <cellStyle name="Comma 3 4 8 2 16" xfId="30192" xr:uid="{D46DA538-000F-40A5-B3D1-F10F2F2CABB0}"/>
    <cellStyle name="Comma 3 4 8 2 17" xfId="19688" xr:uid="{15BD9E6A-6B65-48D6-BA7F-6B5D929D88B9}"/>
    <cellStyle name="Comma 3 4 8 2 2" xfId="511" xr:uid="{00000000-0005-0000-0000-0000B7020000}"/>
    <cellStyle name="Comma 3 4 8 2 2 10" xfId="30452" xr:uid="{B2477FA1-B798-40DE-9E83-5170DAE5EA1C}"/>
    <cellStyle name="Comma 3 4 8 2 2 11" xfId="19948" xr:uid="{6E8170E9-2E89-48C3-857E-E1328FC62148}"/>
    <cellStyle name="Comma 3 4 8 2 2 2" xfId="1834" xr:uid="{DEDF5E43-769A-4900-9284-66528E6D1007}"/>
    <cellStyle name="Comma 3 4 8 2 2 2 10" xfId="21270" xr:uid="{ECF31A82-464F-4EEF-A989-12B24721146E}"/>
    <cellStyle name="Comma 3 4 8 2 2 2 2" xfId="7086" xr:uid="{BAE3BB8F-2E37-4441-BF4F-31137F6D0E24}"/>
    <cellStyle name="Comma 3 4 8 2 2 2 2 2" xfId="18644" xr:uid="{8919C061-EBC2-44BA-8261-415A84EB372B}"/>
    <cellStyle name="Comma 3 4 8 2 2 2 2 2 2" xfId="48051" xr:uid="{5AC2DF80-93A7-4966-9A25-7CCEA8F1C37B}"/>
    <cellStyle name="Comma 3 4 8 2 2 2 2 2 3" xfId="29148" xr:uid="{0B80B55A-F853-4799-BFBF-65A056C39945}"/>
    <cellStyle name="Comma 3 4 8 2 2 2 2 3" xfId="34661" xr:uid="{4EB8748B-0CC6-417A-8ABC-F5235E9D33FD}"/>
    <cellStyle name="Comma 3 4 8 2 2 2 2 4" xfId="23896" xr:uid="{DAFBCBD4-EFD6-4576-B197-FAA1B8BC12F3}"/>
    <cellStyle name="Comma 3 4 8 2 2 2 3" xfId="4461" xr:uid="{5EC82D29-D356-43FD-8E4D-9819EFB95053}"/>
    <cellStyle name="Comma 3 4 8 2 2 2 3 2" xfId="50677" xr:uid="{8DE65B0E-0ADB-4544-9160-207B644199A2}"/>
    <cellStyle name="Comma 3 4 8 2 2 2 3 3" xfId="37287" xr:uid="{8E226864-0D7A-4D58-BF67-5BB4D7271A44}"/>
    <cellStyle name="Comma 3 4 8 2 2 2 3 4" xfId="26522" xr:uid="{1BDCDA0C-1F09-408B-9C04-56493DD503F6}"/>
    <cellStyle name="Comma 3 4 8 2 2 2 4" xfId="9712" xr:uid="{89FD6C55-8A38-4995-91CF-D3D1F4B3578B}"/>
    <cellStyle name="Comma 3 4 8 2 2 2 4 2" xfId="53303" xr:uid="{05383006-FFC0-4872-82FB-2C939F20B7D6}"/>
    <cellStyle name="Comma 3 4 8 2 2 2 4 3" xfId="39913" xr:uid="{FC925BE3-457A-4C0A-AAA7-53E1F034F3D1}"/>
    <cellStyle name="Comma 3 4 8 2 2 2 5" xfId="12338" xr:uid="{9FA6E54E-82B4-48F2-8370-BE5251745D45}"/>
    <cellStyle name="Comma 3 4 8 2 2 2 5 2" xfId="55928" xr:uid="{7D6B646C-D0D8-4447-BDAB-A842A6872CDA}"/>
    <cellStyle name="Comma 3 4 8 2 2 2 5 3" xfId="42538" xr:uid="{4A6D5280-3145-4C30-A4BE-4686F8BA1A9D}"/>
    <cellStyle name="Comma 3 4 8 2 2 2 6" xfId="15491" xr:uid="{CF66A6A9-7ECB-494E-B9DA-0D6FCD220F8E}"/>
    <cellStyle name="Comma 3 4 8 2 2 2 6 2" xfId="45164" xr:uid="{73083489-3129-4983-966B-22E5CEAECE6C}"/>
    <cellStyle name="Comma 3 4 8 2 2 2 7" xfId="58554" xr:uid="{918323BD-F4CC-416A-A350-4D22602D53A0}"/>
    <cellStyle name="Comma 3 4 8 2 2 2 8" xfId="61181" xr:uid="{0F036C0D-88AE-4A87-8AE4-10B16958623C}"/>
    <cellStyle name="Comma 3 4 8 2 2 2 9" xfId="31774" xr:uid="{66188A16-84F2-4A7A-8263-2F235EE5EA99}"/>
    <cellStyle name="Comma 3 4 8 2 2 3" xfId="5764" xr:uid="{DC70B113-20B8-44EA-8089-062D587B0C6A}"/>
    <cellStyle name="Comma 3 4 8 2 2 3 2" xfId="17322" xr:uid="{138A0DB4-E438-4DC2-84A3-369343051295}"/>
    <cellStyle name="Comma 3 4 8 2 2 3 2 2" xfId="46729" xr:uid="{21DF1581-AA09-47C9-BC93-5FA9F19FFF70}"/>
    <cellStyle name="Comma 3 4 8 2 2 3 2 3" xfId="27826" xr:uid="{71449A66-9CCA-4F79-97EE-BE4BD9F949BA}"/>
    <cellStyle name="Comma 3 4 8 2 2 3 3" xfId="14169" xr:uid="{63DE67FA-4A53-40E0-821D-8F5CDB87FB30}"/>
    <cellStyle name="Comma 3 4 8 2 2 3 3 2" xfId="33339" xr:uid="{FA665472-4F56-462B-A990-854F5807D703}"/>
    <cellStyle name="Comma 3 4 8 2 2 3 4" xfId="22574" xr:uid="{DE0615C9-D9DA-483D-AA31-824241F59E60}"/>
    <cellStyle name="Comma 3 4 8 2 2 4" xfId="3139" xr:uid="{02733FAC-C57F-4E1B-8C85-8F32A133BF72}"/>
    <cellStyle name="Comma 3 4 8 2 2 4 2" xfId="16794" xr:uid="{77F368A7-FEDA-4425-AA37-D1DCA0DCE005}"/>
    <cellStyle name="Comma 3 4 8 2 2 4 2 2" xfId="49355" xr:uid="{204C0730-D5AE-4ADC-AFEF-A9C9E66009BD}"/>
    <cellStyle name="Comma 3 4 8 2 2 4 3" xfId="35965" xr:uid="{F58B943B-7B90-49BC-AE4D-C0D98DC08F9C}"/>
    <cellStyle name="Comma 3 4 8 2 2 4 4" xfId="25200" xr:uid="{566CA9AD-DF61-480C-B5B2-8FFD41F26199}"/>
    <cellStyle name="Comma 3 4 8 2 2 5" xfId="8390" xr:uid="{7898EC37-3E44-4695-BE6A-44E1EBCF8A18}"/>
    <cellStyle name="Comma 3 4 8 2 2 5 2" xfId="51981" xr:uid="{EBA7584B-DDF0-4182-B7D5-6FD67E04908F}"/>
    <cellStyle name="Comma 3 4 8 2 2 5 3" xfId="38591" xr:uid="{8ECF84EB-668D-48EE-9443-397B73FD247F}"/>
    <cellStyle name="Comma 3 4 8 2 2 6" xfId="11016" xr:uid="{A3087F91-0E7C-4A25-8113-7DB66BD548EC}"/>
    <cellStyle name="Comma 3 4 8 2 2 6 2" xfId="54606" xr:uid="{5C3B3671-F4E4-4E00-837F-E5ABE89ABE83}"/>
    <cellStyle name="Comma 3 4 8 2 2 6 3" xfId="41216" xr:uid="{42616175-E0CC-4FB2-8F09-5EA71CA55EF9}"/>
    <cellStyle name="Comma 3 4 8 2 2 7" xfId="13641" xr:uid="{444B590D-4C23-4F8F-9966-6F342DBFFE32}"/>
    <cellStyle name="Comma 3 4 8 2 2 7 2" xfId="43842" xr:uid="{386E1F2F-9080-46C6-A685-1A1E9F9CACDB}"/>
    <cellStyle name="Comma 3 4 8 2 2 8" xfId="57232" xr:uid="{51CA4DAD-F082-4C45-86AE-E662B92F36D2}"/>
    <cellStyle name="Comma 3 4 8 2 2 9" xfId="59859" xr:uid="{2FD8145C-5BB7-4125-B0BF-294C6507F4F9}"/>
    <cellStyle name="Comma 3 4 8 2 3" xfId="771" xr:uid="{00000000-0005-0000-0000-0000B8020000}"/>
    <cellStyle name="Comma 3 4 8 2 3 10" xfId="30712" xr:uid="{591A948B-537A-41BE-A7AD-0C9FE6B85BAD}"/>
    <cellStyle name="Comma 3 4 8 2 3 11" xfId="20208" xr:uid="{2DB1E4F3-5B36-477F-8D1D-65D1ED957B05}"/>
    <cellStyle name="Comma 3 4 8 2 3 2" xfId="2094" xr:uid="{8C2DE42E-C98C-469D-AADC-3F2F72BBF1C1}"/>
    <cellStyle name="Comma 3 4 8 2 3 2 10" xfId="21530" xr:uid="{7766059C-7520-463E-9951-23A8361FFE3F}"/>
    <cellStyle name="Comma 3 4 8 2 3 2 2" xfId="7346" xr:uid="{3CDB4F6D-3B96-4FF4-A9BF-FFC577E98F6A}"/>
    <cellStyle name="Comma 3 4 8 2 3 2 2 2" xfId="18904" xr:uid="{9C97E1A0-4752-4C33-BF14-CBA095FC30FE}"/>
    <cellStyle name="Comma 3 4 8 2 3 2 2 2 2" xfId="48311" xr:uid="{CD0063FF-C968-438C-BF6C-658DE65B0DB7}"/>
    <cellStyle name="Comma 3 4 8 2 3 2 2 2 3" xfId="29408" xr:uid="{ABFD786E-7F50-4B5B-9A21-964010BFE82C}"/>
    <cellStyle name="Comma 3 4 8 2 3 2 2 3" xfId="34921" xr:uid="{C434F1B3-8A99-48AE-8CB5-64F93DB0C52A}"/>
    <cellStyle name="Comma 3 4 8 2 3 2 2 4" xfId="24156" xr:uid="{BA9CD3BE-320A-43B7-ACAC-1A865C6E1196}"/>
    <cellStyle name="Comma 3 4 8 2 3 2 3" xfId="4721" xr:uid="{231ACECF-7079-41D9-880A-6E93E5B2E3F8}"/>
    <cellStyle name="Comma 3 4 8 2 3 2 3 2" xfId="50937" xr:uid="{FC20A91F-78FA-45AD-A037-D01C6ACD151A}"/>
    <cellStyle name="Comma 3 4 8 2 3 2 3 3" xfId="37547" xr:uid="{112A4784-1FF7-45EC-B0C0-62A3A65DC79C}"/>
    <cellStyle name="Comma 3 4 8 2 3 2 3 4" xfId="26782" xr:uid="{8C65B275-0F35-4435-9707-F499B930F5E7}"/>
    <cellStyle name="Comma 3 4 8 2 3 2 4" xfId="9972" xr:uid="{6D754B42-2022-4D7B-8B1B-5566535163E4}"/>
    <cellStyle name="Comma 3 4 8 2 3 2 4 2" xfId="53563" xr:uid="{EACB65D6-FC45-4944-99BB-FA472FBE4E16}"/>
    <cellStyle name="Comma 3 4 8 2 3 2 4 3" xfId="40173" xr:uid="{5EAB2E2C-1082-4D88-B2BF-0B821BAE0BAF}"/>
    <cellStyle name="Comma 3 4 8 2 3 2 5" xfId="12598" xr:uid="{995A8E43-CC25-4572-B746-22BC92DB6A5E}"/>
    <cellStyle name="Comma 3 4 8 2 3 2 5 2" xfId="56188" xr:uid="{52BCD809-4BD6-4D1D-83CF-37E1F4D466ED}"/>
    <cellStyle name="Comma 3 4 8 2 3 2 5 3" xfId="42798" xr:uid="{3FEBC858-6E72-41FD-B5F2-7EC5BEAC7F1C}"/>
    <cellStyle name="Comma 3 4 8 2 3 2 6" xfId="15751" xr:uid="{255C41DC-CC4F-46A6-9A04-9699D5A1EE02}"/>
    <cellStyle name="Comma 3 4 8 2 3 2 6 2" xfId="45424" xr:uid="{6524270E-D86E-4593-8BDF-BF95577E0AC4}"/>
    <cellStyle name="Comma 3 4 8 2 3 2 7" xfId="58814" xr:uid="{C4FB68BA-CACD-4C0A-874D-F073F5D93C3E}"/>
    <cellStyle name="Comma 3 4 8 2 3 2 8" xfId="61441" xr:uid="{2960E8C1-C8A5-471E-A6DA-0608C75B4293}"/>
    <cellStyle name="Comma 3 4 8 2 3 2 9" xfId="32034" xr:uid="{7B9BC424-E06D-40BD-80AF-B8DCEB441392}"/>
    <cellStyle name="Comma 3 4 8 2 3 3" xfId="6024" xr:uid="{8EA56EE3-73AE-4A05-A7B8-53061231D1D7}"/>
    <cellStyle name="Comma 3 4 8 2 3 3 2" xfId="17582" xr:uid="{4F592099-FF0D-4596-A4DD-1956689A9DA9}"/>
    <cellStyle name="Comma 3 4 8 2 3 3 2 2" xfId="46989" xr:uid="{68D2DDE4-4292-4762-9274-97F6F7D89E79}"/>
    <cellStyle name="Comma 3 4 8 2 3 3 2 3" xfId="28086" xr:uid="{AF9F6E57-1E16-4ADF-855E-635F9DB22220}"/>
    <cellStyle name="Comma 3 4 8 2 3 3 3" xfId="33599" xr:uid="{E4468260-0AB9-47F1-B9DB-BB652B52E662}"/>
    <cellStyle name="Comma 3 4 8 2 3 3 4" xfId="22834" xr:uid="{24C42BDE-7848-419F-AE9D-F50457399150}"/>
    <cellStyle name="Comma 3 4 8 2 3 4" xfId="3399" xr:uid="{8699A1C9-0154-41A0-BDD3-780D32413D11}"/>
    <cellStyle name="Comma 3 4 8 2 3 4 2" xfId="49615" xr:uid="{4D6D299D-3DF3-4B87-9A0D-000FE1F4322C}"/>
    <cellStyle name="Comma 3 4 8 2 3 4 3" xfId="36225" xr:uid="{6700231B-DAE1-428B-B9C6-9BC96BD87B0C}"/>
    <cellStyle name="Comma 3 4 8 2 3 4 4" xfId="25460" xr:uid="{24DBD420-737F-4107-B745-87944489EBDD}"/>
    <cellStyle name="Comma 3 4 8 2 3 5" xfId="8650" xr:uid="{DECBC684-8158-4CFA-B415-7029CE9AA346}"/>
    <cellStyle name="Comma 3 4 8 2 3 5 2" xfId="52241" xr:uid="{4DFE068D-3DBA-40E9-9322-FCB6C87836AB}"/>
    <cellStyle name="Comma 3 4 8 2 3 5 3" xfId="38851" xr:uid="{B82ED236-56EC-48AA-B3BB-70D21D7ADA15}"/>
    <cellStyle name="Comma 3 4 8 2 3 6" xfId="11276" xr:uid="{B91AFC36-179C-4990-AABD-F36BCCC7E7B1}"/>
    <cellStyle name="Comma 3 4 8 2 3 6 2" xfId="54866" xr:uid="{B3B6633E-31D6-4EB5-8572-107E6314CEE6}"/>
    <cellStyle name="Comma 3 4 8 2 3 6 3" xfId="41476" xr:uid="{6EB177E8-89C7-45C1-B979-19C6FC76F410}"/>
    <cellStyle name="Comma 3 4 8 2 3 7" xfId="14429" xr:uid="{957F1B6B-81E4-4411-AE1E-598AD069CD61}"/>
    <cellStyle name="Comma 3 4 8 2 3 7 2" xfId="44102" xr:uid="{752EB738-E81F-4110-B3C7-917F2DC3338D}"/>
    <cellStyle name="Comma 3 4 8 2 3 8" xfId="57492" xr:uid="{7691B74E-F4D8-4A1F-B614-DA07F737D060}"/>
    <cellStyle name="Comma 3 4 8 2 3 9" xfId="60119" xr:uid="{306A011B-E229-4181-BE45-A4DA6B9B6E61}"/>
    <cellStyle name="Comma 3 4 8 2 4" xfId="1031" xr:uid="{00000000-0005-0000-0000-0000B9020000}"/>
    <cellStyle name="Comma 3 4 8 2 4 10" xfId="30972" xr:uid="{8BDEE91F-4C20-4A85-B9CC-4BD2159B0A1A}"/>
    <cellStyle name="Comma 3 4 8 2 4 11" xfId="20468" xr:uid="{FCF46FE9-BE28-487C-8DC1-0EB24C8508D7}"/>
    <cellStyle name="Comma 3 4 8 2 4 2" xfId="2354" xr:uid="{733CEBAC-4C90-4E47-AA79-21694996F47B}"/>
    <cellStyle name="Comma 3 4 8 2 4 2 10" xfId="21790" xr:uid="{48D4E323-D71F-4C57-BE0E-01D34D5F8B67}"/>
    <cellStyle name="Comma 3 4 8 2 4 2 2" xfId="7606" xr:uid="{AF072B7B-0E43-4F6A-9F40-31B283AEC829}"/>
    <cellStyle name="Comma 3 4 8 2 4 2 2 2" xfId="19164" xr:uid="{3447F147-ADAB-4A26-8290-CF5236F6F4B2}"/>
    <cellStyle name="Comma 3 4 8 2 4 2 2 2 2" xfId="48571" xr:uid="{89839E8A-9706-4F52-9CBF-39641D774A66}"/>
    <cellStyle name="Comma 3 4 8 2 4 2 2 2 3" xfId="29668" xr:uid="{FA2840AC-0D03-4B82-9EC8-9A007065CFB8}"/>
    <cellStyle name="Comma 3 4 8 2 4 2 2 3" xfId="35181" xr:uid="{5A37E05F-BB70-453B-9561-73C5CEE4E56A}"/>
    <cellStyle name="Comma 3 4 8 2 4 2 2 4" xfId="24416" xr:uid="{B1CFC469-2715-426D-98EC-54D922628C7D}"/>
    <cellStyle name="Comma 3 4 8 2 4 2 3" xfId="4981" xr:uid="{1AC42E78-4FFD-445A-B20A-22222C2D482C}"/>
    <cellStyle name="Comma 3 4 8 2 4 2 3 2" xfId="51197" xr:uid="{B5CD1A66-B268-4F7C-986F-4B60F3645891}"/>
    <cellStyle name="Comma 3 4 8 2 4 2 3 3" xfId="37807" xr:uid="{F27017C9-830B-4DF1-BEDF-991A64C760E1}"/>
    <cellStyle name="Comma 3 4 8 2 4 2 3 4" xfId="27042" xr:uid="{6029F2DA-BCAF-40D1-BD82-8DB73D741E6C}"/>
    <cellStyle name="Comma 3 4 8 2 4 2 4" xfId="10232" xr:uid="{782580C1-23F2-4505-8AD0-6E8FD830C587}"/>
    <cellStyle name="Comma 3 4 8 2 4 2 4 2" xfId="53823" xr:uid="{BA5792E9-D1B2-490B-B57C-A43D2A8E7623}"/>
    <cellStyle name="Comma 3 4 8 2 4 2 4 3" xfId="40433" xr:uid="{98D0B127-BAD7-4759-A647-997792EEDADD}"/>
    <cellStyle name="Comma 3 4 8 2 4 2 5" xfId="12858" xr:uid="{EBD4573C-7EF2-4D44-9AEA-CE6EF6A4F864}"/>
    <cellStyle name="Comma 3 4 8 2 4 2 5 2" xfId="56448" xr:uid="{C385B8D6-FE29-4BC9-AFDF-AB07183C79D7}"/>
    <cellStyle name="Comma 3 4 8 2 4 2 5 3" xfId="43058" xr:uid="{35C842A1-2836-436A-8F10-569CD0776578}"/>
    <cellStyle name="Comma 3 4 8 2 4 2 6" xfId="16011" xr:uid="{012B8CF6-18D8-4352-9C83-256ADBA3F0D9}"/>
    <cellStyle name="Comma 3 4 8 2 4 2 6 2" xfId="45684" xr:uid="{455440A1-E161-47FA-A30C-6D43F883963D}"/>
    <cellStyle name="Comma 3 4 8 2 4 2 7" xfId="59074" xr:uid="{1FF0A46F-519C-4B29-B29C-15149AD90C22}"/>
    <cellStyle name="Comma 3 4 8 2 4 2 8" xfId="61701" xr:uid="{5EE9213E-68F9-4A4B-8DCD-5DA4C0835C57}"/>
    <cellStyle name="Comma 3 4 8 2 4 2 9" xfId="32294" xr:uid="{E0FF532E-150F-4543-923C-922CD548C2C2}"/>
    <cellStyle name="Comma 3 4 8 2 4 3" xfId="6284" xr:uid="{21D98CA2-482E-42D8-B2B3-1A7E52B72329}"/>
    <cellStyle name="Comma 3 4 8 2 4 3 2" xfId="17842" xr:uid="{8D353D0F-6C45-4E08-99BA-684863FB35C9}"/>
    <cellStyle name="Comma 3 4 8 2 4 3 2 2" xfId="47249" xr:uid="{D2FC347F-5689-4C18-9816-EB1BFDD194FE}"/>
    <cellStyle name="Comma 3 4 8 2 4 3 2 3" xfId="28346" xr:uid="{00752A7C-0376-4B39-B59E-C20A48E1623B}"/>
    <cellStyle name="Comma 3 4 8 2 4 3 3" xfId="33859" xr:uid="{3E7B5224-7CE6-4124-96C3-67E2BDEBA832}"/>
    <cellStyle name="Comma 3 4 8 2 4 3 4" xfId="23094" xr:uid="{26C594C9-C487-4A8C-A719-8DFDCB2C1B5A}"/>
    <cellStyle name="Comma 3 4 8 2 4 4" xfId="3659" xr:uid="{F43FF605-F669-4295-A9CF-773CEA426644}"/>
    <cellStyle name="Comma 3 4 8 2 4 4 2" xfId="49875" xr:uid="{E9AE9952-C785-45AC-B48D-A9FB8B26AC5E}"/>
    <cellStyle name="Comma 3 4 8 2 4 4 3" xfId="36485" xr:uid="{329E3FBC-8921-41F0-B088-7928748420CE}"/>
    <cellStyle name="Comma 3 4 8 2 4 4 4" xfId="25720" xr:uid="{DD9D910F-F32F-4C8C-962D-D1BC14413CC0}"/>
    <cellStyle name="Comma 3 4 8 2 4 5" xfId="8910" xr:uid="{712ACAFB-8249-4098-8CFB-6E5646C7AE2E}"/>
    <cellStyle name="Comma 3 4 8 2 4 5 2" xfId="52501" xr:uid="{775AF447-FE37-4ADC-A786-4C1A9E76C08D}"/>
    <cellStyle name="Comma 3 4 8 2 4 5 3" xfId="39111" xr:uid="{28C774B6-CC66-4099-9E0D-B28803021400}"/>
    <cellStyle name="Comma 3 4 8 2 4 6" xfId="11536" xr:uid="{E32881E6-1BD5-4634-9506-EB0F5AA2DDD6}"/>
    <cellStyle name="Comma 3 4 8 2 4 6 2" xfId="55126" xr:uid="{7A35C058-3320-4D1D-9548-8AADDBFFD93B}"/>
    <cellStyle name="Comma 3 4 8 2 4 6 3" xfId="41736" xr:uid="{F8C6E81F-D721-4A66-A953-CB0DBD826213}"/>
    <cellStyle name="Comma 3 4 8 2 4 7" xfId="14689" xr:uid="{D6FE6CF6-4D4D-4240-A879-51745FB56569}"/>
    <cellStyle name="Comma 3 4 8 2 4 7 2" xfId="44362" xr:uid="{B4D8F6B8-5A1E-4021-9915-E1B9EFF59586}"/>
    <cellStyle name="Comma 3 4 8 2 4 8" xfId="57752" xr:uid="{8DDAF4C2-91BA-439C-A3F7-83FC41CCE534}"/>
    <cellStyle name="Comma 3 4 8 2 4 9" xfId="60379" xr:uid="{2E07CE4A-05BD-408D-AD4F-B54724696EC9}"/>
    <cellStyle name="Comma 3 4 8 2 5" xfId="1311" xr:uid="{0A737A16-2BD6-40BA-B699-F9980BBFA7B2}"/>
    <cellStyle name="Comma 3 4 8 2 5 10" xfId="20748" xr:uid="{5C2EC753-612D-4B92-A03F-933E7A1B13BF}"/>
    <cellStyle name="Comma 3 4 8 2 5 2" xfId="6564" xr:uid="{EBD124AE-0067-4E21-9E0C-864BBFBDCEFD}"/>
    <cellStyle name="Comma 3 4 8 2 5 2 2" xfId="18122" xr:uid="{657C7ECE-008A-49DF-B411-A164319EE896}"/>
    <cellStyle name="Comma 3 4 8 2 5 2 2 2" xfId="47529" xr:uid="{C6E78A9C-4278-4FF2-A24D-98B480298BD7}"/>
    <cellStyle name="Comma 3 4 8 2 5 2 2 3" xfId="28626" xr:uid="{11D2A92F-28BB-451A-BCF2-EBE507BC4E79}"/>
    <cellStyle name="Comma 3 4 8 2 5 2 3" xfId="34139" xr:uid="{974F722F-969D-48ED-9E30-D5261026FB36}"/>
    <cellStyle name="Comma 3 4 8 2 5 2 4" xfId="23374" xr:uid="{09C04F9D-86E3-4803-A2E7-CC157A6A9CBB}"/>
    <cellStyle name="Comma 3 4 8 2 5 3" xfId="3939" xr:uid="{8956BCBA-20EF-45BE-98DE-3FE78930E80D}"/>
    <cellStyle name="Comma 3 4 8 2 5 3 2" xfId="50155" xr:uid="{0D2BF224-4328-4575-9CAB-7342E1DE09AA}"/>
    <cellStyle name="Comma 3 4 8 2 5 3 3" xfId="36765" xr:uid="{18F286A6-647C-4BB8-A86C-F0F124BE5856}"/>
    <cellStyle name="Comma 3 4 8 2 5 3 4" xfId="26000" xr:uid="{05FEE18A-CDCA-4960-AFDA-72CE856635E1}"/>
    <cellStyle name="Comma 3 4 8 2 5 4" xfId="9190" xr:uid="{41C5DDEA-C7F0-420D-B995-FE443A6A0B26}"/>
    <cellStyle name="Comma 3 4 8 2 5 4 2" xfId="52781" xr:uid="{C96627DF-19CD-49C4-912A-A99CFB76921D}"/>
    <cellStyle name="Comma 3 4 8 2 5 4 3" xfId="39391" xr:uid="{F6FF9A2A-2D8A-45FC-870D-AC35B7DF431F}"/>
    <cellStyle name="Comma 3 4 8 2 5 5" xfId="11816" xr:uid="{217412C6-F1C7-4EE5-B000-CC53DE26DED8}"/>
    <cellStyle name="Comma 3 4 8 2 5 5 2" xfId="55406" xr:uid="{616A53FA-25AC-41E9-A563-B99254C0D0B2}"/>
    <cellStyle name="Comma 3 4 8 2 5 5 3" xfId="42016" xr:uid="{04C66E27-2700-46A7-AF14-0EEA849DC3D5}"/>
    <cellStyle name="Comma 3 4 8 2 5 6" xfId="14969" xr:uid="{7A2C822F-6363-46D7-83EA-B1698083765F}"/>
    <cellStyle name="Comma 3 4 8 2 5 6 2" xfId="44642" xr:uid="{AE39D67B-99E2-4BB1-A189-653EDA27A332}"/>
    <cellStyle name="Comma 3 4 8 2 5 7" xfId="58032" xr:uid="{9BE2E999-D845-4AB1-BA37-0E556D151388}"/>
    <cellStyle name="Comma 3 4 8 2 5 8" xfId="60659" xr:uid="{F0177A97-C82A-40FE-93A8-E2B6F64084A3}"/>
    <cellStyle name="Comma 3 4 8 2 5 9" xfId="31252" xr:uid="{F96D513B-34F6-4AE3-B7C0-B020B223E074}"/>
    <cellStyle name="Comma 3 4 8 2 6" xfId="1574" xr:uid="{2EB46A55-388F-4EAC-A6BA-FFC7ECC346E3}"/>
    <cellStyle name="Comma 3 4 8 2 6 10" xfId="21010" xr:uid="{FE9A3DE0-2595-4CAB-8F34-C3AF06655440}"/>
    <cellStyle name="Comma 3 4 8 2 6 2" xfId="6826" xr:uid="{44003936-0285-4BF3-89D1-398C13B9BB3A}"/>
    <cellStyle name="Comma 3 4 8 2 6 2 2" xfId="18384" xr:uid="{6A49DCA2-C3D9-487F-BAF9-EA8304F2BAA4}"/>
    <cellStyle name="Comma 3 4 8 2 6 2 2 2" xfId="47791" xr:uid="{F133FCD8-0F91-4D58-9860-B57A7E5F18E8}"/>
    <cellStyle name="Comma 3 4 8 2 6 2 2 3" xfId="28888" xr:uid="{DD32DADD-EFFD-4A91-89E9-02EC21A1A4E6}"/>
    <cellStyle name="Comma 3 4 8 2 6 2 3" xfId="34401" xr:uid="{19FB0D56-2D38-4528-9EB3-F481A305F5AB}"/>
    <cellStyle name="Comma 3 4 8 2 6 2 4" xfId="23636" xr:uid="{6E6A928B-4DD2-42BA-AFA2-D46EC90116A8}"/>
    <cellStyle name="Comma 3 4 8 2 6 3" xfId="4201" xr:uid="{9E93D122-0D49-4BC4-85FB-6D561080A9B3}"/>
    <cellStyle name="Comma 3 4 8 2 6 3 2" xfId="50417" xr:uid="{7842F6D2-8481-4E8B-8CF1-24C0C19E3AB9}"/>
    <cellStyle name="Comma 3 4 8 2 6 3 3" xfId="37027" xr:uid="{4012C9A7-5D98-4850-AA5C-816280991CDF}"/>
    <cellStyle name="Comma 3 4 8 2 6 3 4" xfId="26262" xr:uid="{1C90E7AF-3EA3-4213-9663-C319BD492B71}"/>
    <cellStyle name="Comma 3 4 8 2 6 4" xfId="9452" xr:uid="{CC820689-D359-4DD0-8446-06ADA3CC0887}"/>
    <cellStyle name="Comma 3 4 8 2 6 4 2" xfId="53043" xr:uid="{FA8D7F9D-0541-4C48-9394-DB9FCE0C8DC0}"/>
    <cellStyle name="Comma 3 4 8 2 6 4 3" xfId="39653" xr:uid="{E8C82397-DA84-46DB-A292-92CB171CE661}"/>
    <cellStyle name="Comma 3 4 8 2 6 5" xfId="12078" xr:uid="{C4F2EE37-C6CF-46EE-B6DD-4EE60FB5A44C}"/>
    <cellStyle name="Comma 3 4 8 2 6 5 2" xfId="55668" xr:uid="{32396BB1-30CD-41E3-9D09-0C7A0E4FE560}"/>
    <cellStyle name="Comma 3 4 8 2 6 5 3" xfId="42278" xr:uid="{86BEDBCB-C02A-4F9D-8D9A-D36E0460B105}"/>
    <cellStyle name="Comma 3 4 8 2 6 6" xfId="15231" xr:uid="{5E2BC9B7-726F-47AB-803A-7EF1A7D94FE5}"/>
    <cellStyle name="Comma 3 4 8 2 6 6 2" xfId="44904" xr:uid="{553589F3-A643-4B74-800E-36294CA20D8F}"/>
    <cellStyle name="Comma 3 4 8 2 6 7" xfId="58294" xr:uid="{CAF0B4B5-B569-4CBA-BB23-735F14578936}"/>
    <cellStyle name="Comma 3 4 8 2 6 8" xfId="60921" xr:uid="{632CF687-53BB-4351-B200-09A81392BC36}"/>
    <cellStyle name="Comma 3 4 8 2 6 9" xfId="31514" xr:uid="{EAA8DC7B-B359-4010-995A-B0C5F34AAB05}"/>
    <cellStyle name="Comma 3 4 8 2 7" xfId="2617" xr:uid="{24A972BF-387B-44CA-8D22-53311D655F93}"/>
    <cellStyle name="Comma 3 4 8 2 7 10" xfId="22052" xr:uid="{072A9BF6-7237-4C56-AA9D-B5C32FC730DC}"/>
    <cellStyle name="Comma 3 4 8 2 7 2" xfId="7868" xr:uid="{AB2EA1F8-39F3-4B85-B06D-37772F7A85C4}"/>
    <cellStyle name="Comma 3 4 8 2 7 2 2" xfId="19426" xr:uid="{876D4383-CFDC-4504-8211-D338C9D7B836}"/>
    <cellStyle name="Comma 3 4 8 2 7 2 2 2" xfId="48833" xr:uid="{166DB8D2-E4A4-4FD2-9A18-2AEF8EEF4AC5}"/>
    <cellStyle name="Comma 3 4 8 2 7 2 2 3" xfId="29930" xr:uid="{0DD232E3-2D81-48DE-8832-9ED03B60942B}"/>
    <cellStyle name="Comma 3 4 8 2 7 2 3" xfId="35443" xr:uid="{3D28EFF8-A50F-4DD4-86DB-F898B05712D3}"/>
    <cellStyle name="Comma 3 4 8 2 7 2 4" xfId="24678" xr:uid="{ECB323DE-B73C-4FD3-A8BB-FB6EE795CED4}"/>
    <cellStyle name="Comma 3 4 8 2 7 3" xfId="5243" xr:uid="{ACFA4C8C-6E5D-426A-A461-E86BA6A1317A}"/>
    <cellStyle name="Comma 3 4 8 2 7 3 2" xfId="51459" xr:uid="{0F61E0AD-AAF2-4A0D-9732-16BF0FE38787}"/>
    <cellStyle name="Comma 3 4 8 2 7 3 3" xfId="38069" xr:uid="{7B693AD0-660D-4F62-9746-8B9141FE31AE}"/>
    <cellStyle name="Comma 3 4 8 2 7 3 4" xfId="27304" xr:uid="{D8E71B81-AD87-45AA-ADDF-A9E5EA49E924}"/>
    <cellStyle name="Comma 3 4 8 2 7 4" xfId="10494" xr:uid="{081B3FFA-BD02-4AAE-A716-37B7E915E56B}"/>
    <cellStyle name="Comma 3 4 8 2 7 4 2" xfId="54085" xr:uid="{BF4CEAF9-71AF-4C11-94C6-F1A722D2859F}"/>
    <cellStyle name="Comma 3 4 8 2 7 4 3" xfId="40695" xr:uid="{AC76BE74-37AF-43CE-87F2-13CB13C236C3}"/>
    <cellStyle name="Comma 3 4 8 2 7 5" xfId="13120" xr:uid="{847DE6FC-5E0F-40F3-94C3-2EE9BC2F52A8}"/>
    <cellStyle name="Comma 3 4 8 2 7 5 2" xfId="56710" xr:uid="{982AD487-1CEA-4DDB-B6B0-F73F5990B115}"/>
    <cellStyle name="Comma 3 4 8 2 7 5 3" xfId="43320" xr:uid="{BCDA3182-66A3-4F0F-BF76-D6DEFFB00730}"/>
    <cellStyle name="Comma 3 4 8 2 7 6" xfId="16273" xr:uid="{F6CCDAA2-2661-47E8-9488-2273B0526875}"/>
    <cellStyle name="Comma 3 4 8 2 7 6 2" xfId="45946" xr:uid="{495B7845-1D40-4A6E-A4C9-A3197D3A069A}"/>
    <cellStyle name="Comma 3 4 8 2 7 7" xfId="59336" xr:uid="{BF45AC83-17DC-445E-AF4A-D917F8405694}"/>
    <cellStyle name="Comma 3 4 8 2 7 8" xfId="61963" xr:uid="{D95075DE-8CCC-46A0-8384-3492288D727D}"/>
    <cellStyle name="Comma 3 4 8 2 7 9" xfId="32556" xr:uid="{15D173F9-6CB7-421E-9B84-B303272ECCB0}"/>
    <cellStyle name="Comma 3 4 8 2 8" xfId="5504" xr:uid="{053C7843-BF20-4AA7-BF82-B52621D764FE}"/>
    <cellStyle name="Comma 3 4 8 2 8 2" xfId="17062" xr:uid="{D46C77D0-D38D-4AA4-A5D2-DB251191AFCD}"/>
    <cellStyle name="Comma 3 4 8 2 8 2 2" xfId="46208" xr:uid="{EAAB141A-0CDD-4F7F-92D0-A6E630D7804D}"/>
    <cellStyle name="Comma 3 4 8 2 8 2 3" xfId="27566" xr:uid="{9ECCC86A-575F-48CB-82C1-2BF7A030F9A8}"/>
    <cellStyle name="Comma 3 4 8 2 8 3" xfId="13909" xr:uid="{998B8517-D7D5-499E-872A-499CDA2A5857}"/>
    <cellStyle name="Comma 3 4 8 2 8 3 2" xfId="32818" xr:uid="{8E3ACF7B-FB1C-43B4-8B58-E95BA8DFB21B}"/>
    <cellStyle name="Comma 3 4 8 2 8 4" xfId="22314" xr:uid="{D64A8503-5E42-45B9-93F2-579EF4064B01}"/>
    <cellStyle name="Comma 3 4 8 2 9" xfId="2879" xr:uid="{8C36BEA4-FBE5-4C2F-B67B-D2AA813EA3F0}"/>
    <cellStyle name="Comma 3 4 8 2 9 2" xfId="16534" xr:uid="{D43B5C2E-6FF7-4882-A030-6E5AA4ADC705}"/>
    <cellStyle name="Comma 3 4 8 2 9 2 2" xfId="46469" xr:uid="{13000D92-2B0B-438A-830A-22324C82C666}"/>
    <cellStyle name="Comma 3 4 8 2 9 3" xfId="33079" xr:uid="{6B94604D-D479-4999-BF86-ECE806501AC1}"/>
    <cellStyle name="Comma 3 4 8 2 9 4" xfId="24940" xr:uid="{290E95C3-5F9A-4E60-8579-8EC6B98A639F}"/>
    <cellStyle name="Comma 3 4 8 3" xfId="373" xr:uid="{00000000-0005-0000-0000-0000BA020000}"/>
    <cellStyle name="Comma 3 4 8 3 10" xfId="30314" xr:uid="{86FFA5F4-2809-457B-B191-6FF88C9DB159}"/>
    <cellStyle name="Comma 3 4 8 3 11" xfId="19810" xr:uid="{A9CC2749-E4AE-4C7C-BDDE-1A6DC2B95CA5}"/>
    <cellStyle name="Comma 3 4 8 3 2" xfId="1696" xr:uid="{AC0A4633-9168-4477-9BCD-9F2B74CAFD18}"/>
    <cellStyle name="Comma 3 4 8 3 2 10" xfId="21132" xr:uid="{FC19167C-DB63-443E-B407-AB62B7CB8508}"/>
    <cellStyle name="Comma 3 4 8 3 2 2" xfId="6948" xr:uid="{0CC35451-0638-45CB-9BA0-524E6473C124}"/>
    <cellStyle name="Comma 3 4 8 3 2 2 2" xfId="18506" xr:uid="{0BCCA2B7-462F-4A95-BBE8-89D55C3DB1D1}"/>
    <cellStyle name="Comma 3 4 8 3 2 2 2 2" xfId="47913" xr:uid="{CDE1C107-5FFD-4578-A11E-1CC896233EA8}"/>
    <cellStyle name="Comma 3 4 8 3 2 2 2 3" xfId="29010" xr:uid="{3E5F43DB-BD22-4640-A0C2-9C4565E8449A}"/>
    <cellStyle name="Comma 3 4 8 3 2 2 3" xfId="34523" xr:uid="{69691948-1FDA-492B-84B9-E5B57A13A9B6}"/>
    <cellStyle name="Comma 3 4 8 3 2 2 4" xfId="23758" xr:uid="{55AE82A3-D830-47AC-BF79-BDEC78BE0E01}"/>
    <cellStyle name="Comma 3 4 8 3 2 3" xfId="4323" xr:uid="{B5E93816-5C73-4E08-83F6-0853CB955DBE}"/>
    <cellStyle name="Comma 3 4 8 3 2 3 2" xfId="50539" xr:uid="{BB288FB5-4225-4B66-9205-EBE5C3571CFF}"/>
    <cellStyle name="Comma 3 4 8 3 2 3 3" xfId="37149" xr:uid="{892B79A6-CFBA-4EA2-A4B1-C61B1417620E}"/>
    <cellStyle name="Comma 3 4 8 3 2 3 4" xfId="26384" xr:uid="{1641C3F3-C367-4A0E-9639-99669859CE61}"/>
    <cellStyle name="Comma 3 4 8 3 2 4" xfId="9574" xr:uid="{E10377ED-0D90-4E7B-9704-71198A7182C0}"/>
    <cellStyle name="Comma 3 4 8 3 2 4 2" xfId="53165" xr:uid="{5B20381E-4B57-4B0C-A491-B52637704DEB}"/>
    <cellStyle name="Comma 3 4 8 3 2 4 3" xfId="39775" xr:uid="{738B83D1-E9EA-4D49-898D-42151F06AC7E}"/>
    <cellStyle name="Comma 3 4 8 3 2 5" xfId="12200" xr:uid="{960C7F70-A5F4-4527-B4E9-BA4E5FCEC316}"/>
    <cellStyle name="Comma 3 4 8 3 2 5 2" xfId="55790" xr:uid="{8C138785-203A-4328-A171-F69D909D2154}"/>
    <cellStyle name="Comma 3 4 8 3 2 5 3" xfId="42400" xr:uid="{5ADEB2BB-4CAA-40FD-BE88-BAE152D02C0D}"/>
    <cellStyle name="Comma 3 4 8 3 2 6" xfId="15353" xr:uid="{154F1A02-6903-4092-B862-2E0B7C025ABE}"/>
    <cellStyle name="Comma 3 4 8 3 2 6 2" xfId="45026" xr:uid="{9CB2B480-037D-4685-9CEA-95173DD01DBF}"/>
    <cellStyle name="Comma 3 4 8 3 2 7" xfId="58416" xr:uid="{7D729549-18BD-4607-8A12-BDCB61D180FF}"/>
    <cellStyle name="Comma 3 4 8 3 2 8" xfId="61043" xr:uid="{3103387D-C293-496E-A2F5-A5C7C7F4A6FE}"/>
    <cellStyle name="Comma 3 4 8 3 2 9" xfId="31636" xr:uid="{56C2F705-470B-4DFA-9EF2-9D09F9BC3092}"/>
    <cellStyle name="Comma 3 4 8 3 3" xfId="5626" xr:uid="{848A7F2A-A18F-484E-8E69-F1B6CA04AAB0}"/>
    <cellStyle name="Comma 3 4 8 3 3 2" xfId="17184" xr:uid="{F03274B5-64C8-4C9D-A857-C30C0DE0F9BA}"/>
    <cellStyle name="Comma 3 4 8 3 3 2 2" xfId="46591" xr:uid="{0C5068D7-81B7-4853-A586-0FAA90649F18}"/>
    <cellStyle name="Comma 3 4 8 3 3 2 3" xfId="27688" xr:uid="{F8132F0F-F831-42A3-8A24-4C985875B7B1}"/>
    <cellStyle name="Comma 3 4 8 3 3 3" xfId="14031" xr:uid="{4ABF1212-1962-4AC5-B45A-CE0A24EDE06B}"/>
    <cellStyle name="Comma 3 4 8 3 3 3 2" xfId="33201" xr:uid="{05E34503-87F0-492D-84A9-E2B3BB335D71}"/>
    <cellStyle name="Comma 3 4 8 3 3 4" xfId="22436" xr:uid="{91107F29-01BE-4F57-A739-5DFC5BF4E526}"/>
    <cellStyle name="Comma 3 4 8 3 4" xfId="3001" xr:uid="{9949E813-FB53-4C1C-890D-0FEE19628526}"/>
    <cellStyle name="Comma 3 4 8 3 4 2" xfId="16656" xr:uid="{C81818C4-1E5B-4CF3-964C-ABB9D1A6CA5F}"/>
    <cellStyle name="Comma 3 4 8 3 4 2 2" xfId="49217" xr:uid="{FDA69850-9EA9-47E1-B899-E9ECA527C1B9}"/>
    <cellStyle name="Comma 3 4 8 3 4 3" xfId="35827" xr:uid="{2D64D3A6-B1E3-4EEE-B828-25B7F04990B8}"/>
    <cellStyle name="Comma 3 4 8 3 4 4" xfId="25062" xr:uid="{A45FC990-48DA-4F75-B9D7-77ECA2E766E2}"/>
    <cellStyle name="Comma 3 4 8 3 5" xfId="8252" xr:uid="{CB70BD81-EC52-4A39-961B-7F1E92DCF362}"/>
    <cellStyle name="Comma 3 4 8 3 5 2" xfId="51843" xr:uid="{ADE3759B-0BD1-46F0-B1E4-3072242E86B5}"/>
    <cellStyle name="Comma 3 4 8 3 5 3" xfId="38453" xr:uid="{084F35C1-C1E6-4DAD-ABF6-D7082189DA23}"/>
    <cellStyle name="Comma 3 4 8 3 6" xfId="10878" xr:uid="{85556FA8-A6DD-4D99-9BAF-F1A0A3EDA3DE}"/>
    <cellStyle name="Comma 3 4 8 3 6 2" xfId="54468" xr:uid="{10B09D95-257F-4291-977D-D569DFA23980}"/>
    <cellStyle name="Comma 3 4 8 3 6 3" xfId="41078" xr:uid="{85724B37-09A0-4605-B114-ECEF639075F9}"/>
    <cellStyle name="Comma 3 4 8 3 7" xfId="13503" xr:uid="{10F30F20-A6FC-4FB0-8E41-B2426A252805}"/>
    <cellStyle name="Comma 3 4 8 3 7 2" xfId="43704" xr:uid="{4508A4E9-AE6C-4BAA-9803-9D27D5BF2B7B}"/>
    <cellStyle name="Comma 3 4 8 3 8" xfId="57094" xr:uid="{3916313C-3DDA-4508-9D9F-A5A83CAA7C20}"/>
    <cellStyle name="Comma 3 4 8 3 9" xfId="59721" xr:uid="{B2134F7D-064B-493F-A227-F4D298D52036}"/>
    <cellStyle name="Comma 3 4 8 4" xfId="633" xr:uid="{00000000-0005-0000-0000-0000BB020000}"/>
    <cellStyle name="Comma 3 4 8 4 10" xfId="30574" xr:uid="{DC09EDE2-1CB0-4EA5-856E-275F571025E4}"/>
    <cellStyle name="Comma 3 4 8 4 11" xfId="20070" xr:uid="{6EBAE3C7-3AD2-48DD-98B2-9A2930C2DE34}"/>
    <cellStyle name="Comma 3 4 8 4 2" xfId="1956" xr:uid="{1E6633F0-62CB-427A-B552-FB644C3EE7FB}"/>
    <cellStyle name="Comma 3 4 8 4 2 10" xfId="21392" xr:uid="{E2B29871-A1BE-4588-A191-BB30F163392B}"/>
    <cellStyle name="Comma 3 4 8 4 2 2" xfId="7208" xr:uid="{A16E97BE-A4B6-4884-A123-1EE5481F23E3}"/>
    <cellStyle name="Comma 3 4 8 4 2 2 2" xfId="18766" xr:uid="{05F97F13-F884-459E-852E-38BF0A814735}"/>
    <cellStyle name="Comma 3 4 8 4 2 2 2 2" xfId="48173" xr:uid="{2325F078-9BCB-46D3-A11A-BAECDA0B83D4}"/>
    <cellStyle name="Comma 3 4 8 4 2 2 2 3" xfId="29270" xr:uid="{3BE34281-E7CA-4A1E-BF92-2EFF8258E429}"/>
    <cellStyle name="Comma 3 4 8 4 2 2 3" xfId="34783" xr:uid="{34FD3329-7655-4988-8A18-7423695EB8D5}"/>
    <cellStyle name="Comma 3 4 8 4 2 2 4" xfId="24018" xr:uid="{A4086FDD-1812-40A8-B115-72EE3040B1F7}"/>
    <cellStyle name="Comma 3 4 8 4 2 3" xfId="4583" xr:uid="{DE4BFE52-35F5-413C-9109-CC2189CDE69C}"/>
    <cellStyle name="Comma 3 4 8 4 2 3 2" xfId="50799" xr:uid="{EBE18D87-FFE7-4853-896E-B8A3836E3E9C}"/>
    <cellStyle name="Comma 3 4 8 4 2 3 3" xfId="37409" xr:uid="{94F103B2-6FA6-4336-A741-59497B455F24}"/>
    <cellStyle name="Comma 3 4 8 4 2 3 4" xfId="26644" xr:uid="{77FD57DC-8851-4AEE-8305-AB3919489340}"/>
    <cellStyle name="Comma 3 4 8 4 2 4" xfId="9834" xr:uid="{ABF55951-AA7C-4D1B-8772-A703F12211DC}"/>
    <cellStyle name="Comma 3 4 8 4 2 4 2" xfId="53425" xr:uid="{3DF16368-15E1-42B6-8B54-295808619CBC}"/>
    <cellStyle name="Comma 3 4 8 4 2 4 3" xfId="40035" xr:uid="{0F81313B-09E7-4418-9DA8-1EA3D8B242CB}"/>
    <cellStyle name="Comma 3 4 8 4 2 5" xfId="12460" xr:uid="{8B0E2F89-A541-4D6C-8CED-4A43CE61C567}"/>
    <cellStyle name="Comma 3 4 8 4 2 5 2" xfId="56050" xr:uid="{6B235BAE-3AA7-4678-87D3-171954CB852F}"/>
    <cellStyle name="Comma 3 4 8 4 2 5 3" xfId="42660" xr:uid="{7ABA3711-F811-49F4-A802-4769321F81A5}"/>
    <cellStyle name="Comma 3 4 8 4 2 6" xfId="15613" xr:uid="{F70DA3B5-2A4B-451B-BB8E-597F5112A271}"/>
    <cellStyle name="Comma 3 4 8 4 2 6 2" xfId="45286" xr:uid="{F0B9F0DD-2E82-4D26-86BD-921A44D58324}"/>
    <cellStyle name="Comma 3 4 8 4 2 7" xfId="58676" xr:uid="{8B19D8F7-17D2-437C-A815-74AAB8626581}"/>
    <cellStyle name="Comma 3 4 8 4 2 8" xfId="61303" xr:uid="{ACF98974-6CF4-45DC-8DAC-C11A825BA943}"/>
    <cellStyle name="Comma 3 4 8 4 2 9" xfId="31896" xr:uid="{8F87B255-EBC6-4A83-B80C-819DEBBF600E}"/>
    <cellStyle name="Comma 3 4 8 4 3" xfId="5886" xr:uid="{9743B9CE-BA8A-4B41-AF8F-65B1DBBC7937}"/>
    <cellStyle name="Comma 3 4 8 4 3 2" xfId="17444" xr:uid="{DEF76FD5-D106-49C5-A634-ADA105856464}"/>
    <cellStyle name="Comma 3 4 8 4 3 2 2" xfId="46851" xr:uid="{023D2B58-BEB4-4FA7-B4A7-A1A1865A29E2}"/>
    <cellStyle name="Comma 3 4 8 4 3 2 3" xfId="27948" xr:uid="{B1A5D437-F731-440A-A400-AC6F044BD7DA}"/>
    <cellStyle name="Comma 3 4 8 4 3 3" xfId="33461" xr:uid="{63EFA983-F377-49C8-BC49-34DAD166BF1A}"/>
    <cellStyle name="Comma 3 4 8 4 3 4" xfId="22696" xr:uid="{8A48BB75-4D8A-4148-AE87-B18F69DA47CB}"/>
    <cellStyle name="Comma 3 4 8 4 4" xfId="3261" xr:uid="{54489D61-4750-40DB-8EE8-8A5AB1D742E8}"/>
    <cellStyle name="Comma 3 4 8 4 4 2" xfId="49477" xr:uid="{2973F934-A596-4B61-86B0-69892D25B274}"/>
    <cellStyle name="Comma 3 4 8 4 4 3" xfId="36087" xr:uid="{8BF0D4F3-079A-45A1-887D-FD736072664E}"/>
    <cellStyle name="Comma 3 4 8 4 4 4" xfId="25322" xr:uid="{D9B6C507-31BE-4662-BC4B-0149362D756E}"/>
    <cellStyle name="Comma 3 4 8 4 5" xfId="8512" xr:uid="{4036B3D5-2C76-48A7-989B-817C4AFF5620}"/>
    <cellStyle name="Comma 3 4 8 4 5 2" xfId="52103" xr:uid="{0813F83D-996F-43B6-A527-721DD789D5E4}"/>
    <cellStyle name="Comma 3 4 8 4 5 3" xfId="38713" xr:uid="{A5BD1E8E-4784-42E3-9F09-3E29EF9150DE}"/>
    <cellStyle name="Comma 3 4 8 4 6" xfId="11138" xr:uid="{C509A28B-CFF8-4CCD-ABD6-B5170B7FC10F}"/>
    <cellStyle name="Comma 3 4 8 4 6 2" xfId="54728" xr:uid="{8627A836-73DD-4F9A-BA28-DC3A410F390F}"/>
    <cellStyle name="Comma 3 4 8 4 6 3" xfId="41338" xr:uid="{A4B4DA38-71C9-49B3-B971-E21001EA8072}"/>
    <cellStyle name="Comma 3 4 8 4 7" xfId="14291" xr:uid="{9BB836AC-FEB9-4E4E-9DB1-E9F4796DCD9E}"/>
    <cellStyle name="Comma 3 4 8 4 7 2" xfId="43964" xr:uid="{B750758F-0692-4849-811C-0B76076FBD8D}"/>
    <cellStyle name="Comma 3 4 8 4 8" xfId="57354" xr:uid="{BE9F0876-C493-4B84-A43D-E3668917F8AB}"/>
    <cellStyle name="Comma 3 4 8 4 9" xfId="59981" xr:uid="{606E4E14-A72C-476C-9E15-53ECE222BFF9}"/>
    <cellStyle name="Comma 3 4 8 5" xfId="893" xr:uid="{00000000-0005-0000-0000-0000BC020000}"/>
    <cellStyle name="Comma 3 4 8 5 10" xfId="30834" xr:uid="{F6CDC399-1979-4C5D-8B5F-88058F0EAF47}"/>
    <cellStyle name="Comma 3 4 8 5 11" xfId="20330" xr:uid="{5229BA05-734D-4674-9627-1558D23A55BF}"/>
    <cellStyle name="Comma 3 4 8 5 2" xfId="2216" xr:uid="{5435FDFD-7EB3-406F-B785-E5D4F0D8765E}"/>
    <cellStyle name="Comma 3 4 8 5 2 10" xfId="21652" xr:uid="{97357246-154C-4FC9-9F2E-B882A1BE5365}"/>
    <cellStyle name="Comma 3 4 8 5 2 2" xfId="7468" xr:uid="{9040A604-A670-42E6-A5F2-36AC36142D22}"/>
    <cellStyle name="Comma 3 4 8 5 2 2 2" xfId="19026" xr:uid="{65521F3C-B5E8-4020-B720-E2ACB5C3034D}"/>
    <cellStyle name="Comma 3 4 8 5 2 2 2 2" xfId="48433" xr:uid="{C8ADCFB8-EF68-4C0C-8D76-DD4019F726D2}"/>
    <cellStyle name="Comma 3 4 8 5 2 2 2 3" xfId="29530" xr:uid="{3F846F84-1885-4691-ADD5-FA4BD57A58BA}"/>
    <cellStyle name="Comma 3 4 8 5 2 2 3" xfId="35043" xr:uid="{0D0E1AED-3583-4ECC-8380-13B12A8D34AA}"/>
    <cellStyle name="Comma 3 4 8 5 2 2 4" xfId="24278" xr:uid="{9E51CD7B-4297-45DD-B4D8-BF22D576D419}"/>
    <cellStyle name="Comma 3 4 8 5 2 3" xfId="4843" xr:uid="{0EA929BD-2CC0-4CB3-9890-8D2F2C337A06}"/>
    <cellStyle name="Comma 3 4 8 5 2 3 2" xfId="51059" xr:uid="{49ABBCDB-0E3E-4760-8FF8-001F7900FD4B}"/>
    <cellStyle name="Comma 3 4 8 5 2 3 3" xfId="37669" xr:uid="{039B3DF3-9768-44E7-B6F0-BA2350827352}"/>
    <cellStyle name="Comma 3 4 8 5 2 3 4" xfId="26904" xr:uid="{AD6EB201-93FA-4D7F-BB22-73047D8D5BD4}"/>
    <cellStyle name="Comma 3 4 8 5 2 4" xfId="10094" xr:uid="{973A2CDB-8B58-4A1C-B7C9-89DECFA6BEC4}"/>
    <cellStyle name="Comma 3 4 8 5 2 4 2" xfId="53685" xr:uid="{12EC3281-BC33-4740-9B9C-FADD909859E2}"/>
    <cellStyle name="Comma 3 4 8 5 2 4 3" xfId="40295" xr:uid="{FD3370A2-3669-445C-BF3B-5EAA0877A0A3}"/>
    <cellStyle name="Comma 3 4 8 5 2 5" xfId="12720" xr:uid="{CE647542-CFDC-4934-847F-3A12F8561489}"/>
    <cellStyle name="Comma 3 4 8 5 2 5 2" xfId="56310" xr:uid="{A8D53BCD-FF08-46DA-887A-BBC0F5806B79}"/>
    <cellStyle name="Comma 3 4 8 5 2 5 3" xfId="42920" xr:uid="{DA699D22-5A10-4936-8C28-87A0D7A16265}"/>
    <cellStyle name="Comma 3 4 8 5 2 6" xfId="15873" xr:uid="{572555EF-C00B-47D5-9D5D-427A4D441A7C}"/>
    <cellStyle name="Comma 3 4 8 5 2 6 2" xfId="45546" xr:uid="{6D5C072C-7DB2-44F4-871B-B601E4DEA33A}"/>
    <cellStyle name="Comma 3 4 8 5 2 7" xfId="58936" xr:uid="{66BC441E-B0A9-4EDF-B1F5-8E74EF91B3FA}"/>
    <cellStyle name="Comma 3 4 8 5 2 8" xfId="61563" xr:uid="{7717A23B-F005-46DE-A054-02CD4A124DF5}"/>
    <cellStyle name="Comma 3 4 8 5 2 9" xfId="32156" xr:uid="{63F0147D-2D9D-43B2-A39A-E8AB7F8A2ED1}"/>
    <cellStyle name="Comma 3 4 8 5 3" xfId="6146" xr:uid="{A209D12E-80D4-4663-A7F7-80A7D1866450}"/>
    <cellStyle name="Comma 3 4 8 5 3 2" xfId="17704" xr:uid="{1FDBB655-97C8-4512-8AE3-BD909E2B81CE}"/>
    <cellStyle name="Comma 3 4 8 5 3 2 2" xfId="47111" xr:uid="{303019B5-ABF0-41F8-877F-C8E0A2B6AF74}"/>
    <cellStyle name="Comma 3 4 8 5 3 2 3" xfId="28208" xr:uid="{FB822B29-0010-4C33-B03B-4D849B224424}"/>
    <cellStyle name="Comma 3 4 8 5 3 3" xfId="33721" xr:uid="{D2587AB2-3663-4C57-BD7D-EA96735FE3F1}"/>
    <cellStyle name="Comma 3 4 8 5 3 4" xfId="22956" xr:uid="{1EBAE1B3-9A56-4592-92FF-388A380C1B8E}"/>
    <cellStyle name="Comma 3 4 8 5 4" xfId="3521" xr:uid="{952A487B-7E2B-4008-AE5D-D246A4297DF5}"/>
    <cellStyle name="Comma 3 4 8 5 4 2" xfId="49737" xr:uid="{A1418FC6-CB68-45C8-80C9-94CA25389942}"/>
    <cellStyle name="Comma 3 4 8 5 4 3" xfId="36347" xr:uid="{C22B84E9-C057-492F-B669-9CB8B6C08589}"/>
    <cellStyle name="Comma 3 4 8 5 4 4" xfId="25582" xr:uid="{550F8C15-F2FD-49F8-BC8C-D3898489B0AA}"/>
    <cellStyle name="Comma 3 4 8 5 5" xfId="8772" xr:uid="{5FF90DBB-E687-44EA-8B51-43E11AB40685}"/>
    <cellStyle name="Comma 3 4 8 5 5 2" xfId="52363" xr:uid="{6E467810-0F26-4442-A432-E881DCDF45A4}"/>
    <cellStyle name="Comma 3 4 8 5 5 3" xfId="38973" xr:uid="{B0DB190D-B9EB-47F5-877A-77A9D8FC2A1D}"/>
    <cellStyle name="Comma 3 4 8 5 6" xfId="11398" xr:uid="{10E06D03-2BFD-46A8-9284-9CAE2C47F1F8}"/>
    <cellStyle name="Comma 3 4 8 5 6 2" xfId="54988" xr:uid="{8D2E0181-767C-4F4E-96A4-250F18363BC6}"/>
    <cellStyle name="Comma 3 4 8 5 6 3" xfId="41598" xr:uid="{C1F40CE6-6091-428F-9E72-F1B86434A981}"/>
    <cellStyle name="Comma 3 4 8 5 7" xfId="14551" xr:uid="{107034E1-1B8F-4666-8F18-F1972F511D55}"/>
    <cellStyle name="Comma 3 4 8 5 7 2" xfId="44224" xr:uid="{0B867520-3C17-4725-8A2D-8950FD3FCCB3}"/>
    <cellStyle name="Comma 3 4 8 5 8" xfId="57614" xr:uid="{5DDCB975-DCE6-4ABE-986D-97EBFEE92989}"/>
    <cellStyle name="Comma 3 4 8 5 9" xfId="60241" xr:uid="{47EAEB97-A75F-44FD-937F-D93F8D551893}"/>
    <cellStyle name="Comma 3 4 8 6" xfId="1173" xr:uid="{9F62785D-2EB3-46C0-BF8F-8583CF75DAF8}"/>
    <cellStyle name="Comma 3 4 8 6 10" xfId="20610" xr:uid="{F040ABAC-7C5A-4792-8F6A-97441424684E}"/>
    <cellStyle name="Comma 3 4 8 6 2" xfId="6426" xr:uid="{4C953CDF-AB89-47A4-A6D9-21887CDEE15F}"/>
    <cellStyle name="Comma 3 4 8 6 2 2" xfId="17984" xr:uid="{44B887B5-AB1F-431A-B0E2-578740414480}"/>
    <cellStyle name="Comma 3 4 8 6 2 2 2" xfId="47391" xr:uid="{E8ECABFD-1410-49D9-A7BA-EF140B85E0C7}"/>
    <cellStyle name="Comma 3 4 8 6 2 2 3" xfId="28488" xr:uid="{D24D4C6C-B3C2-41EA-8C20-270AC3C67896}"/>
    <cellStyle name="Comma 3 4 8 6 2 3" xfId="34001" xr:uid="{348B0E48-283E-4A36-B1A6-3C18165C662F}"/>
    <cellStyle name="Comma 3 4 8 6 2 4" xfId="23236" xr:uid="{39771B0A-DE73-41E8-93BD-9525C4F4A191}"/>
    <cellStyle name="Comma 3 4 8 6 3" xfId="3801" xr:uid="{63CA5507-BCA1-43B6-89A4-7605318607B1}"/>
    <cellStyle name="Comma 3 4 8 6 3 2" xfId="50017" xr:uid="{B0F790E2-568A-409E-BF74-28F112E749E4}"/>
    <cellStyle name="Comma 3 4 8 6 3 3" xfId="36627" xr:uid="{322498A5-4A47-4E78-8F48-52A6D4500575}"/>
    <cellStyle name="Comma 3 4 8 6 3 4" xfId="25862" xr:uid="{AB380ECE-2D73-47E9-8AC5-FA204658156C}"/>
    <cellStyle name="Comma 3 4 8 6 4" xfId="9052" xr:uid="{28976EBB-3C31-4B94-8D44-CE1D96BBA304}"/>
    <cellStyle name="Comma 3 4 8 6 4 2" xfId="52643" xr:uid="{F6836B6C-8635-4E65-A03D-489A436085CE}"/>
    <cellStyle name="Comma 3 4 8 6 4 3" xfId="39253" xr:uid="{CB1DEA73-344E-430B-A34E-4C7C40E73C8E}"/>
    <cellStyle name="Comma 3 4 8 6 5" xfId="11678" xr:uid="{B7FB25B0-FAF6-4098-8A01-70B6139B72E3}"/>
    <cellStyle name="Comma 3 4 8 6 5 2" xfId="55268" xr:uid="{925360BD-5838-4373-A687-877ADFE47DF8}"/>
    <cellStyle name="Comma 3 4 8 6 5 3" xfId="41878" xr:uid="{1DC37BE3-9E5E-47B7-B4B3-C3F2F1588468}"/>
    <cellStyle name="Comma 3 4 8 6 6" xfId="14831" xr:uid="{B61EC52C-CA4B-4B65-9DC8-CA75DFE2DCC8}"/>
    <cellStyle name="Comma 3 4 8 6 6 2" xfId="44504" xr:uid="{E670B4FD-6564-4D87-B52D-D1F33097C94F}"/>
    <cellStyle name="Comma 3 4 8 6 7" xfId="57894" xr:uid="{CB92CA2D-3FB7-4E49-A1AE-9EAD460F60E6}"/>
    <cellStyle name="Comma 3 4 8 6 8" xfId="60521" xr:uid="{96E4E037-ECA2-4690-A944-266FC1DC9F68}"/>
    <cellStyle name="Comma 3 4 8 6 9" xfId="31114" xr:uid="{F0C4E85C-873C-4D84-9F2D-F16CC99B3F2C}"/>
    <cellStyle name="Comma 3 4 8 7" xfId="1436" xr:uid="{8542E477-0BFC-4D73-8439-58CAF0FA3B18}"/>
    <cellStyle name="Comma 3 4 8 7 10" xfId="20872" xr:uid="{D0FAC7D1-EA40-4E56-A709-75266742FF64}"/>
    <cellStyle name="Comma 3 4 8 7 2" xfId="6688" xr:uid="{9E90299A-019B-45EA-AAFF-575A02EB47B4}"/>
    <cellStyle name="Comma 3 4 8 7 2 2" xfId="18246" xr:uid="{F571D29C-3D74-4148-A373-908442F3F6EC}"/>
    <cellStyle name="Comma 3 4 8 7 2 2 2" xfId="47653" xr:uid="{82A691CB-1DF5-40FB-A370-5E7EE4543B39}"/>
    <cellStyle name="Comma 3 4 8 7 2 2 3" xfId="28750" xr:uid="{94787062-D463-4102-B2FA-BAA50CEE8866}"/>
    <cellStyle name="Comma 3 4 8 7 2 3" xfId="34263" xr:uid="{EA9C4EA8-72EA-4CF2-A662-12BC7BCF16A6}"/>
    <cellStyle name="Comma 3 4 8 7 2 4" xfId="23498" xr:uid="{B5BC3376-44EE-4A67-9701-9CB9FD7AB88B}"/>
    <cellStyle name="Comma 3 4 8 7 3" xfId="4063" xr:uid="{F9133F70-D881-447B-8623-B10F3706864C}"/>
    <cellStyle name="Comma 3 4 8 7 3 2" xfId="50279" xr:uid="{28462B06-F75C-4A38-891E-695569462ED0}"/>
    <cellStyle name="Comma 3 4 8 7 3 3" xfId="36889" xr:uid="{8DBD1462-B45D-4624-8D1B-22971F2698FE}"/>
    <cellStyle name="Comma 3 4 8 7 3 4" xfId="26124" xr:uid="{2043058B-F289-447D-B65F-A83928EE434D}"/>
    <cellStyle name="Comma 3 4 8 7 4" xfId="9314" xr:uid="{243FA42B-CE85-4D15-8A0A-FE5BBD03664E}"/>
    <cellStyle name="Comma 3 4 8 7 4 2" xfId="52905" xr:uid="{4FFEE757-DD0B-4C59-96FE-CD951F2FF9FE}"/>
    <cellStyle name="Comma 3 4 8 7 4 3" xfId="39515" xr:uid="{B42DB9E3-9832-4D6D-AE99-B7D7A11975F0}"/>
    <cellStyle name="Comma 3 4 8 7 5" xfId="11940" xr:uid="{C3BB14B4-9806-430B-8F94-DCA9FCE05B1A}"/>
    <cellStyle name="Comma 3 4 8 7 5 2" xfId="55530" xr:uid="{4FED9569-390B-4692-B400-AA8F0D3A1554}"/>
    <cellStyle name="Comma 3 4 8 7 5 3" xfId="42140" xr:uid="{E6718C97-9418-4D61-8EDF-42EAA79DF12D}"/>
    <cellStyle name="Comma 3 4 8 7 6" xfId="15093" xr:uid="{89D87AEA-06C7-4AC3-B295-825ED658EFF0}"/>
    <cellStyle name="Comma 3 4 8 7 6 2" xfId="44766" xr:uid="{0E510E9F-FF1B-45AF-A9E9-030415E7ABAC}"/>
    <cellStyle name="Comma 3 4 8 7 7" xfId="58156" xr:uid="{590F54B8-3FF7-4CF1-8DE9-57A438D241FC}"/>
    <cellStyle name="Comma 3 4 8 7 8" xfId="60783" xr:uid="{8129C987-2713-477E-9CC4-EBEBD6E35C90}"/>
    <cellStyle name="Comma 3 4 8 7 9" xfId="31376" xr:uid="{5852645D-131E-46F7-9ED5-19708FC551E1}"/>
    <cellStyle name="Comma 3 4 8 8" xfId="2479" xr:uid="{293C2495-9EAF-48B5-BCB4-23C5BA1C88A6}"/>
    <cellStyle name="Comma 3 4 8 8 10" xfId="21914" xr:uid="{D52ECCDD-C664-463B-91C7-1E9971593F93}"/>
    <cellStyle name="Comma 3 4 8 8 2" xfId="7730" xr:uid="{0E2C6618-5C82-4A48-BD5A-01C631FE08D9}"/>
    <cellStyle name="Comma 3 4 8 8 2 2" xfId="19288" xr:uid="{7FDDEACC-8AE3-4DCE-97BA-04116D15D03A}"/>
    <cellStyle name="Comma 3 4 8 8 2 2 2" xfId="48695" xr:uid="{6F5C583B-1CBF-4BF3-ADE2-FB0EED4FDE83}"/>
    <cellStyle name="Comma 3 4 8 8 2 2 3" xfId="29792" xr:uid="{54C654A5-CC99-4E68-B32E-50CB5B38F58D}"/>
    <cellStyle name="Comma 3 4 8 8 2 3" xfId="35305" xr:uid="{4110F407-C850-4866-AA2C-F4200B549042}"/>
    <cellStyle name="Comma 3 4 8 8 2 4" xfId="24540" xr:uid="{B13A569A-08D5-4E36-9530-19A2D23A9CDC}"/>
    <cellStyle name="Comma 3 4 8 8 3" xfId="5105" xr:uid="{F99F8DCC-861B-4BC6-9DA4-4E5C2595727A}"/>
    <cellStyle name="Comma 3 4 8 8 3 2" xfId="51321" xr:uid="{86B4EF4F-AAC6-4D74-B784-1335C9F1C86A}"/>
    <cellStyle name="Comma 3 4 8 8 3 3" xfId="37931" xr:uid="{3C0378F9-70BF-4BC6-B745-DD538BC9D962}"/>
    <cellStyle name="Comma 3 4 8 8 3 4" xfId="27166" xr:uid="{117027EC-694C-4E90-9E41-7BEB6E8506D2}"/>
    <cellStyle name="Comma 3 4 8 8 4" xfId="10356" xr:uid="{9615C3ED-4C14-4968-9B0A-9AAD98EFF279}"/>
    <cellStyle name="Comma 3 4 8 8 4 2" xfId="53947" xr:uid="{C054C004-7FA2-41A7-A20B-62C01B027FF8}"/>
    <cellStyle name="Comma 3 4 8 8 4 3" xfId="40557" xr:uid="{9FE7F0D3-AEAA-437D-BCCE-5B368EB444F0}"/>
    <cellStyle name="Comma 3 4 8 8 5" xfId="12982" xr:uid="{76F3F02C-0AF3-416B-8447-BB55E578EF4C}"/>
    <cellStyle name="Comma 3 4 8 8 5 2" xfId="56572" xr:uid="{0E762745-B198-4E9D-ADF0-D5C20CCCF5D6}"/>
    <cellStyle name="Comma 3 4 8 8 5 3" xfId="43182" xr:uid="{F2EC2F9E-A811-4520-8A6D-798877C525D8}"/>
    <cellStyle name="Comma 3 4 8 8 6" xfId="16135" xr:uid="{8E70BEEA-251D-4917-963F-4A9AE9C98632}"/>
    <cellStyle name="Comma 3 4 8 8 6 2" xfId="45808" xr:uid="{3553B9EA-8E25-436E-831C-CA024F7C3FB4}"/>
    <cellStyle name="Comma 3 4 8 8 7" xfId="59198" xr:uid="{B3302B64-A3EB-4CD4-8BC6-D5EBB8CB6532}"/>
    <cellStyle name="Comma 3 4 8 8 8" xfId="61825" xr:uid="{DBA9059B-F879-4E3B-9D10-03C07EA01059}"/>
    <cellStyle name="Comma 3 4 8 8 9" xfId="32418" xr:uid="{794B5D71-AF34-4EBA-A24B-02EE7C8DACC2}"/>
    <cellStyle name="Comma 3 4 8 9" xfId="5366" xr:uid="{806EC570-F002-4AA8-8C10-33DAA0073780}"/>
    <cellStyle name="Comma 3 4 8 9 2" xfId="16924" xr:uid="{1E98E8B4-E07D-4808-8C52-E04CB5C310B8}"/>
    <cellStyle name="Comma 3 4 8 9 2 2" xfId="46070" xr:uid="{D75EB4A6-FFDD-497E-9C98-3B9FB1406E21}"/>
    <cellStyle name="Comma 3 4 8 9 2 3" xfId="27428" xr:uid="{043D6486-65BC-4D63-B39A-292B6F664293}"/>
    <cellStyle name="Comma 3 4 8 9 3" xfId="13771" xr:uid="{9018A87A-9CCA-4104-899F-163731C4F217}"/>
    <cellStyle name="Comma 3 4 8 9 3 2" xfId="32680" xr:uid="{45DCE95B-9576-46EB-ACBB-FB68F44A813C}"/>
    <cellStyle name="Comma 3 4 8 9 4" xfId="22176" xr:uid="{7E70E3DA-C481-49F9-8611-5D0192CE40E4}"/>
    <cellStyle name="Comma 3 4 9" xfId="128" xr:uid="{00000000-0005-0000-0000-0000BD020000}"/>
    <cellStyle name="Comma 3 4 9 10" xfId="2757" xr:uid="{D5E800EF-FEB6-4612-B372-E0C22212A064}"/>
    <cellStyle name="Comma 3 4 9 10 2" xfId="16412" xr:uid="{74017563-FC4C-4AE4-8247-FD6D4932C827}"/>
    <cellStyle name="Comma 3 4 9 10 2 2" xfId="46347" xr:uid="{1DABD82D-95E9-42DD-B5A6-AEAEDE6C5C91}"/>
    <cellStyle name="Comma 3 4 9 10 3" xfId="32957" xr:uid="{4C9B24F5-2F86-4BE8-994B-F209E8C8AE6E}"/>
    <cellStyle name="Comma 3 4 9 10 4" xfId="24818" xr:uid="{5C2AEC89-0720-4F0B-B93E-21F436FC49FE}"/>
    <cellStyle name="Comma 3 4 9 11" xfId="8008" xr:uid="{FB2BDCF4-7B49-4D30-B645-AC075EF4CA90}"/>
    <cellStyle name="Comma 3 4 9 11 2" xfId="48973" xr:uid="{5AB4D9DB-3FCB-443F-8A18-011AF8BAC22C}"/>
    <cellStyle name="Comma 3 4 9 11 3" xfId="35583" xr:uid="{130E1E29-9CE6-4EAC-A8E1-7E9249A98EB7}"/>
    <cellStyle name="Comma 3 4 9 12" xfId="10634" xr:uid="{ACBCE6B5-7B52-47E7-AFB8-4D2437DA0200}"/>
    <cellStyle name="Comma 3 4 9 12 2" xfId="51599" xr:uid="{4AA44FED-534E-4F42-ADB6-C6740EDECA00}"/>
    <cellStyle name="Comma 3 4 9 12 3" xfId="38209" xr:uid="{D87C87D8-3281-4A18-961F-178525FC9FAD}"/>
    <cellStyle name="Comma 3 4 9 13" xfId="13259" xr:uid="{8675F61B-8822-4975-8485-E4C80A138DB5}"/>
    <cellStyle name="Comma 3 4 9 13 2" xfId="54224" xr:uid="{723ADB49-8177-4F3F-BA4C-C3F608E755CD}"/>
    <cellStyle name="Comma 3 4 9 13 3" xfId="40834" xr:uid="{DC490C91-353C-4507-876D-4F5183BAC3ED}"/>
    <cellStyle name="Comma 3 4 9 14" xfId="43460" xr:uid="{DEE5F21B-C221-4F71-98AF-D7475B01BF04}"/>
    <cellStyle name="Comma 3 4 9 15" xfId="56850" xr:uid="{C57CACEE-19B2-43BE-900D-207068B03718}"/>
    <cellStyle name="Comma 3 4 9 16" xfId="59477" xr:uid="{C9ADF07A-6010-4676-9E36-8B9D6765C30F}"/>
    <cellStyle name="Comma 3 4 9 17" xfId="30070" xr:uid="{E16B9C7A-3C03-4505-AE6E-C788EB7A043B}"/>
    <cellStyle name="Comma 3 4 9 18" xfId="19566" xr:uid="{9BA75F46-2DA8-4289-87F1-5F2C3D4E19FF}"/>
    <cellStyle name="Comma 3 4 9 2" xfId="266" xr:uid="{00000000-0005-0000-0000-0000BE020000}"/>
    <cellStyle name="Comma 3 4 9 2 10" xfId="8146" xr:uid="{1E144DB9-A999-4BEA-8E2B-974F24B20A7A}"/>
    <cellStyle name="Comma 3 4 9 2 10 2" xfId="49111" xr:uid="{2553D058-070D-4498-8E65-B17FBC22B50C}"/>
    <cellStyle name="Comma 3 4 9 2 10 3" xfId="35721" xr:uid="{5022D386-514C-4A6E-BA92-ADFB35E6B8B3}"/>
    <cellStyle name="Comma 3 4 9 2 11" xfId="10772" xr:uid="{04283083-4A91-4BAF-A1DA-EBC3399935AA}"/>
    <cellStyle name="Comma 3 4 9 2 11 2" xfId="51737" xr:uid="{6375B4CF-28C4-45C3-B903-C64174FB3950}"/>
    <cellStyle name="Comma 3 4 9 2 11 3" xfId="38347" xr:uid="{2DFCFA84-92F7-4BA9-AC75-B6963594B4F6}"/>
    <cellStyle name="Comma 3 4 9 2 12" xfId="13397" xr:uid="{4A14C75E-5FB0-4958-9461-46E857BCF13F}"/>
    <cellStyle name="Comma 3 4 9 2 12 2" xfId="54362" xr:uid="{79BB614F-B813-4522-8417-E8E8E30DB3AC}"/>
    <cellStyle name="Comma 3 4 9 2 12 3" xfId="40972" xr:uid="{24238B90-95CE-4DBB-B2A3-5BD6CAC4C8C7}"/>
    <cellStyle name="Comma 3 4 9 2 13" xfId="43598" xr:uid="{F35CF2EB-D87D-4748-8E10-FD93DC31FC94}"/>
    <cellStyle name="Comma 3 4 9 2 14" xfId="56988" xr:uid="{C4E8DB7E-4CD9-4766-AC1E-01D9DEA26F12}"/>
    <cellStyle name="Comma 3 4 9 2 15" xfId="59615" xr:uid="{BBDBCF90-9EE3-42D8-BFA9-3EF51D80331E}"/>
    <cellStyle name="Comma 3 4 9 2 16" xfId="30208" xr:uid="{0AC32CD6-3EB7-4717-A4FD-145A9987F459}"/>
    <cellStyle name="Comma 3 4 9 2 17" xfId="19704" xr:uid="{D8CBED02-BCAA-45A1-B831-8BFA268A058A}"/>
    <cellStyle name="Comma 3 4 9 2 2" xfId="527" xr:uid="{00000000-0005-0000-0000-0000BF020000}"/>
    <cellStyle name="Comma 3 4 9 2 2 10" xfId="30468" xr:uid="{8E76AAE2-5F65-457C-9BF8-4B5A3CCCD358}"/>
    <cellStyle name="Comma 3 4 9 2 2 11" xfId="19964" xr:uid="{DF59B7B9-B448-4BA3-A44E-A5BF52A1D164}"/>
    <cellStyle name="Comma 3 4 9 2 2 2" xfId="1850" xr:uid="{2B74F79D-6C7A-4897-BDE9-9A31415C3876}"/>
    <cellStyle name="Comma 3 4 9 2 2 2 10" xfId="21286" xr:uid="{43EAD768-F77E-43B9-9B13-B39214102E8B}"/>
    <cellStyle name="Comma 3 4 9 2 2 2 2" xfId="7102" xr:uid="{3369FEC5-CB13-4D8C-9FC0-D04FF761908A}"/>
    <cellStyle name="Comma 3 4 9 2 2 2 2 2" xfId="18660" xr:uid="{8EE4542F-63D2-4A96-9175-B4DCDF42E213}"/>
    <cellStyle name="Comma 3 4 9 2 2 2 2 2 2" xfId="48067" xr:uid="{D8C3F057-5199-43AF-B360-4092A9E3F97B}"/>
    <cellStyle name="Comma 3 4 9 2 2 2 2 2 3" xfId="29164" xr:uid="{B6B167D5-BB27-42FE-B3AE-2D424B030127}"/>
    <cellStyle name="Comma 3 4 9 2 2 2 2 3" xfId="34677" xr:uid="{8AE5B3DA-373A-4381-8A32-B7435BDCF669}"/>
    <cellStyle name="Comma 3 4 9 2 2 2 2 4" xfId="23912" xr:uid="{C53C6025-CC44-478C-9FB0-A311954924E7}"/>
    <cellStyle name="Comma 3 4 9 2 2 2 3" xfId="4477" xr:uid="{3D5DDB2A-DD6F-4639-A37F-A06D575D5E9B}"/>
    <cellStyle name="Comma 3 4 9 2 2 2 3 2" xfId="50693" xr:uid="{E1A4A837-9348-4A79-8060-E90D553E5A21}"/>
    <cellStyle name="Comma 3 4 9 2 2 2 3 3" xfId="37303" xr:uid="{D98E6C6C-15F9-457B-8DD9-9A537528E78D}"/>
    <cellStyle name="Comma 3 4 9 2 2 2 3 4" xfId="26538" xr:uid="{1542736C-B5A1-48E7-9469-C0BD507AEB66}"/>
    <cellStyle name="Comma 3 4 9 2 2 2 4" xfId="9728" xr:uid="{D5EF128C-692D-49D3-8758-817DEAE555F1}"/>
    <cellStyle name="Comma 3 4 9 2 2 2 4 2" xfId="53319" xr:uid="{214ED407-1962-4160-A6E3-547A324E866B}"/>
    <cellStyle name="Comma 3 4 9 2 2 2 4 3" xfId="39929" xr:uid="{07A41A01-E4FD-4A7F-BC1F-43691EE278EF}"/>
    <cellStyle name="Comma 3 4 9 2 2 2 5" xfId="12354" xr:uid="{670CA297-A0D6-4719-9E63-A88F483B595D}"/>
    <cellStyle name="Comma 3 4 9 2 2 2 5 2" xfId="55944" xr:uid="{A9D8D255-B1EC-4C7A-B0A0-BAD6CB336F4F}"/>
    <cellStyle name="Comma 3 4 9 2 2 2 5 3" xfId="42554" xr:uid="{8BEA2330-2A61-4555-9A5A-7983043E6A98}"/>
    <cellStyle name="Comma 3 4 9 2 2 2 6" xfId="15507" xr:uid="{092F7AA6-CDA2-4F1B-A15C-A80E34291008}"/>
    <cellStyle name="Comma 3 4 9 2 2 2 6 2" xfId="45180" xr:uid="{E0E5003B-929A-4842-9C04-0C2A6D083077}"/>
    <cellStyle name="Comma 3 4 9 2 2 2 7" xfId="58570" xr:uid="{520215B7-3365-429B-8B33-DC468AB94405}"/>
    <cellStyle name="Comma 3 4 9 2 2 2 8" xfId="61197" xr:uid="{3BF3C094-2C6C-4858-B09B-9B03D198DBFD}"/>
    <cellStyle name="Comma 3 4 9 2 2 2 9" xfId="31790" xr:uid="{802372B1-9919-45EF-BC29-81015DD6F34D}"/>
    <cellStyle name="Comma 3 4 9 2 2 3" xfId="5780" xr:uid="{BE731328-4CEE-456D-B56B-719F5A7CE74D}"/>
    <cellStyle name="Comma 3 4 9 2 2 3 2" xfId="17338" xr:uid="{E48D24B9-215C-45B9-8CBF-ED77DF7213FF}"/>
    <cellStyle name="Comma 3 4 9 2 2 3 2 2" xfId="46745" xr:uid="{68280994-182C-406E-8229-D9ABE5680E75}"/>
    <cellStyle name="Comma 3 4 9 2 2 3 2 3" xfId="27842" xr:uid="{85C5D463-E27D-40EC-A5FF-B87606023A2D}"/>
    <cellStyle name="Comma 3 4 9 2 2 3 3" xfId="14185" xr:uid="{3BDCEE9B-F615-4FE9-AF41-1662896F992D}"/>
    <cellStyle name="Comma 3 4 9 2 2 3 3 2" xfId="33355" xr:uid="{0C11B317-062C-4FDB-BDC4-179174BEFA26}"/>
    <cellStyle name="Comma 3 4 9 2 2 3 4" xfId="22590" xr:uid="{4887AAC3-C357-47FB-838B-32585F8A73F9}"/>
    <cellStyle name="Comma 3 4 9 2 2 4" xfId="3155" xr:uid="{5BAF1852-08DE-4C5A-99C3-7663C39F65DD}"/>
    <cellStyle name="Comma 3 4 9 2 2 4 2" xfId="16810" xr:uid="{D332E19F-525C-4BA1-84C8-FFF3D5240143}"/>
    <cellStyle name="Comma 3 4 9 2 2 4 2 2" xfId="49371" xr:uid="{59F5D607-41DF-4F41-979A-FEBC1112BB6E}"/>
    <cellStyle name="Comma 3 4 9 2 2 4 3" xfId="35981" xr:uid="{124DBC52-28D2-4741-A29C-D351209DB276}"/>
    <cellStyle name="Comma 3 4 9 2 2 4 4" xfId="25216" xr:uid="{7AEB38E4-715F-4398-AEA5-C1CFE164301E}"/>
    <cellStyle name="Comma 3 4 9 2 2 5" xfId="8406" xr:uid="{697812AB-63E6-4902-B490-3B247DE44045}"/>
    <cellStyle name="Comma 3 4 9 2 2 5 2" xfId="51997" xr:uid="{FBB53614-2EE0-49E6-8F4F-9CB14682DAB4}"/>
    <cellStyle name="Comma 3 4 9 2 2 5 3" xfId="38607" xr:uid="{ABD3988D-B489-4663-AB16-A1BD1A84FEE0}"/>
    <cellStyle name="Comma 3 4 9 2 2 6" xfId="11032" xr:uid="{AE1C6B85-31E8-4E1C-8FBC-1929132AD673}"/>
    <cellStyle name="Comma 3 4 9 2 2 6 2" xfId="54622" xr:uid="{2CC7F353-331B-4C92-AE8B-0BAE04BEED3D}"/>
    <cellStyle name="Comma 3 4 9 2 2 6 3" xfId="41232" xr:uid="{57461FB8-1191-4C35-A6C5-8776AC29C13F}"/>
    <cellStyle name="Comma 3 4 9 2 2 7" xfId="13657" xr:uid="{9D41ED40-6C86-44DE-A5BB-3F5B612B0F5E}"/>
    <cellStyle name="Comma 3 4 9 2 2 7 2" xfId="43858" xr:uid="{C44843C7-F8BE-40D2-844F-38B3D76F39BC}"/>
    <cellStyle name="Comma 3 4 9 2 2 8" xfId="57248" xr:uid="{A2548162-3512-4D38-A921-37D9C59C7170}"/>
    <cellStyle name="Comma 3 4 9 2 2 9" xfId="59875" xr:uid="{EA684C80-C743-4E57-AC6A-13540A365B11}"/>
    <cellStyle name="Comma 3 4 9 2 3" xfId="787" xr:uid="{00000000-0005-0000-0000-0000C0020000}"/>
    <cellStyle name="Comma 3 4 9 2 3 10" xfId="30728" xr:uid="{D592867C-3879-43A3-A770-228FCCDF8914}"/>
    <cellStyle name="Comma 3 4 9 2 3 11" xfId="20224" xr:uid="{938E66F7-EC16-4C84-B2C3-0F73F7F08C9C}"/>
    <cellStyle name="Comma 3 4 9 2 3 2" xfId="2110" xr:uid="{581DE63B-DB79-471C-9129-3D049029102A}"/>
    <cellStyle name="Comma 3 4 9 2 3 2 10" xfId="21546" xr:uid="{9185394B-2751-4FA9-9EFA-242E93FD6B41}"/>
    <cellStyle name="Comma 3 4 9 2 3 2 2" xfId="7362" xr:uid="{B32D0F23-B0BD-458E-BF69-A051B3EFEB38}"/>
    <cellStyle name="Comma 3 4 9 2 3 2 2 2" xfId="18920" xr:uid="{F6C12063-AA99-4B84-8B3E-852D2F86601B}"/>
    <cellStyle name="Comma 3 4 9 2 3 2 2 2 2" xfId="48327" xr:uid="{24E008B0-8F80-44BC-96A3-3BACB3A8DDBD}"/>
    <cellStyle name="Comma 3 4 9 2 3 2 2 2 3" xfId="29424" xr:uid="{BD1F986F-2452-420A-BB45-278CD8A38F51}"/>
    <cellStyle name="Comma 3 4 9 2 3 2 2 3" xfId="34937" xr:uid="{EA3FB069-CB16-40C2-97FC-27CA99DBC380}"/>
    <cellStyle name="Comma 3 4 9 2 3 2 2 4" xfId="24172" xr:uid="{BA139C17-7CA2-4F13-A813-9F8CC97BF993}"/>
    <cellStyle name="Comma 3 4 9 2 3 2 3" xfId="4737" xr:uid="{0D0B02D8-C731-469F-A555-2AC605F623F4}"/>
    <cellStyle name="Comma 3 4 9 2 3 2 3 2" xfId="50953" xr:uid="{1BDBA49B-7853-4518-88A6-3F2FF986442B}"/>
    <cellStyle name="Comma 3 4 9 2 3 2 3 3" xfId="37563" xr:uid="{35B3F9D3-F64F-49B0-B63F-778245706327}"/>
    <cellStyle name="Comma 3 4 9 2 3 2 3 4" xfId="26798" xr:uid="{C9605984-705C-4882-B5CE-8FA748590C02}"/>
    <cellStyle name="Comma 3 4 9 2 3 2 4" xfId="9988" xr:uid="{7A4FFB6A-CF4E-4EC6-ABF6-79EAAB005C0A}"/>
    <cellStyle name="Comma 3 4 9 2 3 2 4 2" xfId="53579" xr:uid="{70115C96-2ECC-41FC-8036-D7D1852EAEA9}"/>
    <cellStyle name="Comma 3 4 9 2 3 2 4 3" xfId="40189" xr:uid="{96370BB8-E5F2-4290-A4F8-3973042104F0}"/>
    <cellStyle name="Comma 3 4 9 2 3 2 5" xfId="12614" xr:uid="{13F87166-EAD5-4E42-BC1B-F608FB58D8F6}"/>
    <cellStyle name="Comma 3 4 9 2 3 2 5 2" xfId="56204" xr:uid="{BFB10D31-B0F4-438B-9932-790DAE3E6937}"/>
    <cellStyle name="Comma 3 4 9 2 3 2 5 3" xfId="42814" xr:uid="{09FB60F1-1DCF-4F26-8D41-2D6C120238FC}"/>
    <cellStyle name="Comma 3 4 9 2 3 2 6" xfId="15767" xr:uid="{D6942D7D-3A16-434D-AA87-3BC878229DE7}"/>
    <cellStyle name="Comma 3 4 9 2 3 2 6 2" xfId="45440" xr:uid="{B4068B8D-68D9-4749-A618-E74A5C43F166}"/>
    <cellStyle name="Comma 3 4 9 2 3 2 7" xfId="58830" xr:uid="{46B226C2-0FFE-4821-9CF2-C10CAD8C89B2}"/>
    <cellStyle name="Comma 3 4 9 2 3 2 8" xfId="61457" xr:uid="{E1EEBFE1-F06F-4C89-91C7-2473EDA3F56F}"/>
    <cellStyle name="Comma 3 4 9 2 3 2 9" xfId="32050" xr:uid="{8B6EAAC8-23AA-4F17-B778-166C44DBE845}"/>
    <cellStyle name="Comma 3 4 9 2 3 3" xfId="6040" xr:uid="{2FB22CBF-9310-4B10-B251-DFAADA52A7C6}"/>
    <cellStyle name="Comma 3 4 9 2 3 3 2" xfId="17598" xr:uid="{506ECE14-C416-4707-AE1F-B3631E7FDEE2}"/>
    <cellStyle name="Comma 3 4 9 2 3 3 2 2" xfId="47005" xr:uid="{7F332E23-33C2-4597-94DE-5981A7ED0BF0}"/>
    <cellStyle name="Comma 3 4 9 2 3 3 2 3" xfId="28102" xr:uid="{4CBA324F-EFF8-40AA-B827-D3543488BE00}"/>
    <cellStyle name="Comma 3 4 9 2 3 3 3" xfId="33615" xr:uid="{BFE77250-0059-4AD0-A203-03E3482520A8}"/>
    <cellStyle name="Comma 3 4 9 2 3 3 4" xfId="22850" xr:uid="{57719440-5784-446C-BEFF-0D286B0F51EC}"/>
    <cellStyle name="Comma 3 4 9 2 3 4" xfId="3415" xr:uid="{4DD7C902-1178-4DB4-85F2-777FFC3BDCB6}"/>
    <cellStyle name="Comma 3 4 9 2 3 4 2" xfId="49631" xr:uid="{F4D93B67-7B39-4F6D-9962-F7E57BB267DA}"/>
    <cellStyle name="Comma 3 4 9 2 3 4 3" xfId="36241" xr:uid="{27472BCF-05D3-4906-95B8-512300E8D001}"/>
    <cellStyle name="Comma 3 4 9 2 3 4 4" xfId="25476" xr:uid="{3F90C55D-7412-4AB9-B376-0A5E6E5AF063}"/>
    <cellStyle name="Comma 3 4 9 2 3 5" xfId="8666" xr:uid="{AA214271-24DF-4986-AA4B-DBD1C2ED90AF}"/>
    <cellStyle name="Comma 3 4 9 2 3 5 2" xfId="52257" xr:uid="{32D363A0-E2B6-44B0-B792-3B5794302C31}"/>
    <cellStyle name="Comma 3 4 9 2 3 5 3" xfId="38867" xr:uid="{F6BA3C8B-246E-4A96-95B0-067D756C3666}"/>
    <cellStyle name="Comma 3 4 9 2 3 6" xfId="11292" xr:uid="{25B70C3E-398B-4E79-9975-30821F1645CD}"/>
    <cellStyle name="Comma 3 4 9 2 3 6 2" xfId="54882" xr:uid="{F184521E-A09A-4D68-8AEF-E2E2DC801492}"/>
    <cellStyle name="Comma 3 4 9 2 3 6 3" xfId="41492" xr:uid="{09A14E57-3CBF-4CC2-8942-3360E9B8C7CA}"/>
    <cellStyle name="Comma 3 4 9 2 3 7" xfId="14445" xr:uid="{0FF6E7D8-5849-46EC-8E10-BF6B6E4DE340}"/>
    <cellStyle name="Comma 3 4 9 2 3 7 2" xfId="44118" xr:uid="{F00BA4B1-C778-4C5F-A65A-437B93B8D581}"/>
    <cellStyle name="Comma 3 4 9 2 3 8" xfId="57508" xr:uid="{D3485882-2593-4DD8-94AE-11A8312B4B08}"/>
    <cellStyle name="Comma 3 4 9 2 3 9" xfId="60135" xr:uid="{96BA9DDC-24FD-443B-964D-6E02A3FDC009}"/>
    <cellStyle name="Comma 3 4 9 2 4" xfId="1047" xr:uid="{00000000-0005-0000-0000-0000C1020000}"/>
    <cellStyle name="Comma 3 4 9 2 4 10" xfId="30988" xr:uid="{C5230E10-B766-461D-BD7C-30A8A39D5F62}"/>
    <cellStyle name="Comma 3 4 9 2 4 11" xfId="20484" xr:uid="{3C36C000-FB71-45A2-8D45-998DCE7D1942}"/>
    <cellStyle name="Comma 3 4 9 2 4 2" xfId="2370" xr:uid="{727B3884-961E-455A-9610-9D2E4F9575B4}"/>
    <cellStyle name="Comma 3 4 9 2 4 2 10" xfId="21806" xr:uid="{688107A4-5297-403A-BF4B-4ED1A9B0B456}"/>
    <cellStyle name="Comma 3 4 9 2 4 2 2" xfId="7622" xr:uid="{60BEB8FE-F111-4E22-A610-064AE1543887}"/>
    <cellStyle name="Comma 3 4 9 2 4 2 2 2" xfId="19180" xr:uid="{F686E750-4CB8-415A-8217-D0F959CD84C3}"/>
    <cellStyle name="Comma 3 4 9 2 4 2 2 2 2" xfId="48587" xr:uid="{C7CC007D-98B8-41D1-98BE-B811394FACCD}"/>
    <cellStyle name="Comma 3 4 9 2 4 2 2 2 3" xfId="29684" xr:uid="{78E18BDD-FBD6-4DBF-B7E6-8D1CACEC6B93}"/>
    <cellStyle name="Comma 3 4 9 2 4 2 2 3" xfId="35197" xr:uid="{020FFA2E-EABF-467A-AAFD-CA1B2D68D7E7}"/>
    <cellStyle name="Comma 3 4 9 2 4 2 2 4" xfId="24432" xr:uid="{84508956-D9A3-48B2-BAEC-586BDAC397BF}"/>
    <cellStyle name="Comma 3 4 9 2 4 2 3" xfId="4997" xr:uid="{D83DAEFA-6DAE-410A-AEFC-14068F5E2A00}"/>
    <cellStyle name="Comma 3 4 9 2 4 2 3 2" xfId="51213" xr:uid="{92A44055-CE8F-41B1-A3B2-C9434A115572}"/>
    <cellStyle name="Comma 3 4 9 2 4 2 3 3" xfId="37823" xr:uid="{EA98382E-33B5-469D-998E-83D5D11DD4F6}"/>
    <cellStyle name="Comma 3 4 9 2 4 2 3 4" xfId="27058" xr:uid="{6AA2C47F-FDB7-450E-A7FC-0E3DDAF33024}"/>
    <cellStyle name="Comma 3 4 9 2 4 2 4" xfId="10248" xr:uid="{76317D5F-91F3-4A03-8A81-22C01B6B3209}"/>
    <cellStyle name="Comma 3 4 9 2 4 2 4 2" xfId="53839" xr:uid="{E828A061-7026-49D9-89FB-7346E31B0852}"/>
    <cellStyle name="Comma 3 4 9 2 4 2 4 3" xfId="40449" xr:uid="{B3BBE60F-45D1-45AE-823A-737E5E07B5E1}"/>
    <cellStyle name="Comma 3 4 9 2 4 2 5" xfId="12874" xr:uid="{6C588E5B-A4F3-4894-BDF1-C542F421D9E5}"/>
    <cellStyle name="Comma 3 4 9 2 4 2 5 2" xfId="56464" xr:uid="{C6E84863-9870-470B-81FB-939D87FE8C0B}"/>
    <cellStyle name="Comma 3 4 9 2 4 2 5 3" xfId="43074" xr:uid="{99C61520-6B41-4D38-ABE9-8C0D23380B20}"/>
    <cellStyle name="Comma 3 4 9 2 4 2 6" xfId="16027" xr:uid="{5C96ED87-2726-4CF5-94D2-39D7A0B1B8D6}"/>
    <cellStyle name="Comma 3 4 9 2 4 2 6 2" xfId="45700" xr:uid="{2ABE1F54-9E73-4ECD-BA90-F3BBE7F04005}"/>
    <cellStyle name="Comma 3 4 9 2 4 2 7" xfId="59090" xr:uid="{E650444B-C5BE-4022-81BF-9D905C3F66C3}"/>
    <cellStyle name="Comma 3 4 9 2 4 2 8" xfId="61717" xr:uid="{41F34EE0-661F-4E49-8097-192F3D2A753A}"/>
    <cellStyle name="Comma 3 4 9 2 4 2 9" xfId="32310" xr:uid="{1088C071-CCC7-48FA-87BC-434F91316EBD}"/>
    <cellStyle name="Comma 3 4 9 2 4 3" xfId="6300" xr:uid="{70957747-0651-4CC0-921E-F2CAE4CEE817}"/>
    <cellStyle name="Comma 3 4 9 2 4 3 2" xfId="17858" xr:uid="{1CB8D562-CF16-4A26-AFE6-8E6102F832CD}"/>
    <cellStyle name="Comma 3 4 9 2 4 3 2 2" xfId="47265" xr:uid="{FB5A99E5-3040-489D-A771-F26F081501DC}"/>
    <cellStyle name="Comma 3 4 9 2 4 3 2 3" xfId="28362" xr:uid="{DCCF2228-17FC-4E51-A9EF-0F36CF505F50}"/>
    <cellStyle name="Comma 3 4 9 2 4 3 3" xfId="33875" xr:uid="{0CCB4AC2-B8B6-4EC8-9073-8D145ADAEC9F}"/>
    <cellStyle name="Comma 3 4 9 2 4 3 4" xfId="23110" xr:uid="{E72E1BC1-28AA-40FF-8F2F-7F1A00E9C54A}"/>
    <cellStyle name="Comma 3 4 9 2 4 4" xfId="3675" xr:uid="{85F7B67E-44B2-432F-9F5D-CF1FE781AB2A}"/>
    <cellStyle name="Comma 3 4 9 2 4 4 2" xfId="49891" xr:uid="{CC1CFAA7-A1BE-4FD1-8F66-363D6890CEFC}"/>
    <cellStyle name="Comma 3 4 9 2 4 4 3" xfId="36501" xr:uid="{98475DEE-46C2-430E-ABD8-72E2E4E5F9C3}"/>
    <cellStyle name="Comma 3 4 9 2 4 4 4" xfId="25736" xr:uid="{22F8BF47-7D3C-47E0-A533-3F6F8620D908}"/>
    <cellStyle name="Comma 3 4 9 2 4 5" xfId="8926" xr:uid="{3B0AF239-61D6-42E4-B01B-9D4E416D6F7A}"/>
    <cellStyle name="Comma 3 4 9 2 4 5 2" xfId="52517" xr:uid="{98253521-3F18-4FB1-9D72-3ECAC2292E6C}"/>
    <cellStyle name="Comma 3 4 9 2 4 5 3" xfId="39127" xr:uid="{87557BEE-DB0B-412B-8107-36774DDAB7A3}"/>
    <cellStyle name="Comma 3 4 9 2 4 6" xfId="11552" xr:uid="{E06A4BE8-04A7-4E03-9286-80FAB89B25D8}"/>
    <cellStyle name="Comma 3 4 9 2 4 6 2" xfId="55142" xr:uid="{5327301F-4233-490A-91C5-F2DDEE26FA11}"/>
    <cellStyle name="Comma 3 4 9 2 4 6 3" xfId="41752" xr:uid="{264F4CD0-DD74-440D-9A47-7EC516A1F9BF}"/>
    <cellStyle name="Comma 3 4 9 2 4 7" xfId="14705" xr:uid="{C3C7A6C9-B306-42F0-B0C5-96CCD544EA04}"/>
    <cellStyle name="Comma 3 4 9 2 4 7 2" xfId="44378" xr:uid="{F2D2CD0F-BA1D-476F-A5DB-C3546CC666F3}"/>
    <cellStyle name="Comma 3 4 9 2 4 8" xfId="57768" xr:uid="{09C07992-3133-405C-A839-C187A5D73713}"/>
    <cellStyle name="Comma 3 4 9 2 4 9" xfId="60395" xr:uid="{BF2C02BE-8264-4A0D-B185-E854EC8A764A}"/>
    <cellStyle name="Comma 3 4 9 2 5" xfId="1327" xr:uid="{5B971540-C269-4859-AB7D-59CAC2DCCF4A}"/>
    <cellStyle name="Comma 3 4 9 2 5 10" xfId="20764" xr:uid="{AB7CB505-2AA7-4027-89B4-04EDE9068DD1}"/>
    <cellStyle name="Comma 3 4 9 2 5 2" xfId="6580" xr:uid="{CD938FB6-E6BB-4C05-82CE-520FE35EFBCB}"/>
    <cellStyle name="Comma 3 4 9 2 5 2 2" xfId="18138" xr:uid="{60E2A031-8B05-41AC-9C86-71EE8B715621}"/>
    <cellStyle name="Comma 3 4 9 2 5 2 2 2" xfId="47545" xr:uid="{81AD9F83-7CE9-49E5-854A-158604F099E0}"/>
    <cellStyle name="Comma 3 4 9 2 5 2 2 3" xfId="28642" xr:uid="{6B7247EE-35ED-4533-B6E1-AD39D11AA8D6}"/>
    <cellStyle name="Comma 3 4 9 2 5 2 3" xfId="34155" xr:uid="{4DCB09A4-DE0A-485B-91A3-0D801426996F}"/>
    <cellStyle name="Comma 3 4 9 2 5 2 4" xfId="23390" xr:uid="{104912F4-F356-456F-8F8A-83673B4AC5C6}"/>
    <cellStyle name="Comma 3 4 9 2 5 3" xfId="3955" xr:uid="{53B4754D-A7FA-4AD6-AFAE-F3BD69B79A6F}"/>
    <cellStyle name="Comma 3 4 9 2 5 3 2" xfId="50171" xr:uid="{62B2E46F-8E5B-4691-A850-AF729EAEE03A}"/>
    <cellStyle name="Comma 3 4 9 2 5 3 3" xfId="36781" xr:uid="{E3D00215-BD4E-4AB4-8A00-9B811666E393}"/>
    <cellStyle name="Comma 3 4 9 2 5 3 4" xfId="26016" xr:uid="{8CBE573B-C261-4460-8872-558630F66EDB}"/>
    <cellStyle name="Comma 3 4 9 2 5 4" xfId="9206" xr:uid="{1C88997C-C0D1-48F2-952D-C326290980E2}"/>
    <cellStyle name="Comma 3 4 9 2 5 4 2" xfId="52797" xr:uid="{6198F3B8-B6C7-4622-B140-B072EBF963B5}"/>
    <cellStyle name="Comma 3 4 9 2 5 4 3" xfId="39407" xr:uid="{A38BBDBA-E091-4E50-BFB5-EB91C04BDED9}"/>
    <cellStyle name="Comma 3 4 9 2 5 5" xfId="11832" xr:uid="{3985CAF6-689A-4B94-9599-41B5A7567D97}"/>
    <cellStyle name="Comma 3 4 9 2 5 5 2" xfId="55422" xr:uid="{C23AE540-A405-4E34-817F-2860196A2F3C}"/>
    <cellStyle name="Comma 3 4 9 2 5 5 3" xfId="42032" xr:uid="{5C4E2F0F-6169-42EA-950A-8D5FAF35BCC3}"/>
    <cellStyle name="Comma 3 4 9 2 5 6" xfId="14985" xr:uid="{C547406D-684A-4958-BF0D-C6B5946D7CA2}"/>
    <cellStyle name="Comma 3 4 9 2 5 6 2" xfId="44658" xr:uid="{D8614A65-3E8F-460E-B70F-F9214A79CE9D}"/>
    <cellStyle name="Comma 3 4 9 2 5 7" xfId="58048" xr:uid="{F7C6F3EA-1040-4704-A3E3-630FED71ED6F}"/>
    <cellStyle name="Comma 3 4 9 2 5 8" xfId="60675" xr:uid="{02ED10DE-3EF1-4F69-BBE7-290400A772AC}"/>
    <cellStyle name="Comma 3 4 9 2 5 9" xfId="31268" xr:uid="{BC8D06E5-48BA-4FB8-92F0-04126DCE123C}"/>
    <cellStyle name="Comma 3 4 9 2 6" xfId="1590" xr:uid="{D548F456-35AA-4234-B9BB-C5FB3DB16948}"/>
    <cellStyle name="Comma 3 4 9 2 6 10" xfId="21026" xr:uid="{190A70CC-9B8E-43D8-BD9D-615FDD76205C}"/>
    <cellStyle name="Comma 3 4 9 2 6 2" xfId="6842" xr:uid="{BBFAF4ED-F6F2-495D-8124-9F7EE716210A}"/>
    <cellStyle name="Comma 3 4 9 2 6 2 2" xfId="18400" xr:uid="{4EB5E9BF-10F9-410F-925F-8D3217D281AD}"/>
    <cellStyle name="Comma 3 4 9 2 6 2 2 2" xfId="47807" xr:uid="{DB616C28-5677-4BFE-9EBE-F301C29E146F}"/>
    <cellStyle name="Comma 3 4 9 2 6 2 2 3" xfId="28904" xr:uid="{85155B75-29B6-4075-BA53-98329D0C4801}"/>
    <cellStyle name="Comma 3 4 9 2 6 2 3" xfId="34417" xr:uid="{96987491-9963-4AB9-9B53-A00A14257A09}"/>
    <cellStyle name="Comma 3 4 9 2 6 2 4" xfId="23652" xr:uid="{FE0CEB17-119A-4747-A229-828CB63695ED}"/>
    <cellStyle name="Comma 3 4 9 2 6 3" xfId="4217" xr:uid="{B4178749-CEE5-4F49-9CAD-BB5B0AF1F101}"/>
    <cellStyle name="Comma 3 4 9 2 6 3 2" xfId="50433" xr:uid="{70664586-2668-4638-A58D-EAF224F55405}"/>
    <cellStyle name="Comma 3 4 9 2 6 3 3" xfId="37043" xr:uid="{885AFF26-654C-4E2C-81FF-80FB878E201A}"/>
    <cellStyle name="Comma 3 4 9 2 6 3 4" xfId="26278" xr:uid="{0B35F51F-7021-4FA3-8A21-5FF3FCBF011B}"/>
    <cellStyle name="Comma 3 4 9 2 6 4" xfId="9468" xr:uid="{CDE0745C-F51E-4074-8969-B95BBCE97FC4}"/>
    <cellStyle name="Comma 3 4 9 2 6 4 2" xfId="53059" xr:uid="{C1FE777B-1AC4-429F-BC90-7A9148BC6A02}"/>
    <cellStyle name="Comma 3 4 9 2 6 4 3" xfId="39669" xr:uid="{670EAEBD-D963-467A-B542-0A58FEE1A568}"/>
    <cellStyle name="Comma 3 4 9 2 6 5" xfId="12094" xr:uid="{D52025BB-1CA4-45A8-BF23-CDF45940805E}"/>
    <cellStyle name="Comma 3 4 9 2 6 5 2" xfId="55684" xr:uid="{466546B1-C49A-42CD-B8D4-024EA1E19C22}"/>
    <cellStyle name="Comma 3 4 9 2 6 5 3" xfId="42294" xr:uid="{1FF9C53F-5E41-4F00-A802-A29BD2060414}"/>
    <cellStyle name="Comma 3 4 9 2 6 6" xfId="15247" xr:uid="{8E7B5BD0-A3A8-4AEF-AA46-81A1F240CB89}"/>
    <cellStyle name="Comma 3 4 9 2 6 6 2" xfId="44920" xr:uid="{49E3FE60-865C-4595-936A-DD83A9BE890A}"/>
    <cellStyle name="Comma 3 4 9 2 6 7" xfId="58310" xr:uid="{73C2DDC5-93AE-4FB1-A8FA-2D78ECAC5128}"/>
    <cellStyle name="Comma 3 4 9 2 6 8" xfId="60937" xr:uid="{773E2B2E-B717-450C-9D41-BF8BD35F3D9F}"/>
    <cellStyle name="Comma 3 4 9 2 6 9" xfId="31530" xr:uid="{07211489-9DC7-467E-8E28-17F8A39F1ADB}"/>
    <cellStyle name="Comma 3 4 9 2 7" xfId="2633" xr:uid="{FE16C94C-0187-4EFC-AB2C-CA1EBE252B19}"/>
    <cellStyle name="Comma 3 4 9 2 7 10" xfId="22068" xr:uid="{B4D6F374-DEA8-40DB-B7DD-66574371E1AE}"/>
    <cellStyle name="Comma 3 4 9 2 7 2" xfId="7884" xr:uid="{A95BB748-4373-46F7-8F0E-3D8DDF4FC7F3}"/>
    <cellStyle name="Comma 3 4 9 2 7 2 2" xfId="19442" xr:uid="{19DD7D2E-04E5-4E89-951A-AE36E4C9C0BD}"/>
    <cellStyle name="Comma 3 4 9 2 7 2 2 2" xfId="48849" xr:uid="{45163788-55E6-469C-81D6-F5375EDE3106}"/>
    <cellStyle name="Comma 3 4 9 2 7 2 2 3" xfId="29946" xr:uid="{35D4A44C-C2D3-4274-934D-BA681F1BFA50}"/>
    <cellStyle name="Comma 3 4 9 2 7 2 3" xfId="35459" xr:uid="{493DF6C7-C888-4CA3-AC7B-F6FF80353B53}"/>
    <cellStyle name="Comma 3 4 9 2 7 2 4" xfId="24694" xr:uid="{81A227F2-1D63-4008-BC8D-E345035AF043}"/>
    <cellStyle name="Comma 3 4 9 2 7 3" xfId="5259" xr:uid="{7205B866-A6BC-46DB-BE2E-A6A35C6381D5}"/>
    <cellStyle name="Comma 3 4 9 2 7 3 2" xfId="51475" xr:uid="{8F28AC68-1E62-4227-BE42-93823C37368D}"/>
    <cellStyle name="Comma 3 4 9 2 7 3 3" xfId="38085" xr:uid="{25C3355D-F0B3-48E8-8AE3-4B1FF4430969}"/>
    <cellStyle name="Comma 3 4 9 2 7 3 4" xfId="27320" xr:uid="{221A394C-CC1F-451F-8A21-C641E1E6F1E3}"/>
    <cellStyle name="Comma 3 4 9 2 7 4" xfId="10510" xr:uid="{788740E3-0FA8-4567-89FD-3079C34C94BB}"/>
    <cellStyle name="Comma 3 4 9 2 7 4 2" xfId="54101" xr:uid="{FCBB8E07-7C89-4499-A10F-5636973328D2}"/>
    <cellStyle name="Comma 3 4 9 2 7 4 3" xfId="40711" xr:uid="{E70BC458-E385-4B1A-8008-4F3C5E32546D}"/>
    <cellStyle name="Comma 3 4 9 2 7 5" xfId="13136" xr:uid="{3F2F3B8C-6C09-4921-89AF-641D6A0074DC}"/>
    <cellStyle name="Comma 3 4 9 2 7 5 2" xfId="56726" xr:uid="{31927ED4-339D-420D-9E38-FE8EEF376453}"/>
    <cellStyle name="Comma 3 4 9 2 7 5 3" xfId="43336" xr:uid="{762DE9B4-FC25-4D28-A312-F49833D3932A}"/>
    <cellStyle name="Comma 3 4 9 2 7 6" xfId="16289" xr:uid="{E5660D14-1606-4181-8E5E-E6A08BD5D048}"/>
    <cellStyle name="Comma 3 4 9 2 7 6 2" xfId="45962" xr:uid="{13E76D68-1A33-477E-A359-1F383BF10D79}"/>
    <cellStyle name="Comma 3 4 9 2 7 7" xfId="59352" xr:uid="{D58BBB4A-A1C3-47BD-B4AB-0C12FEF2FC6A}"/>
    <cellStyle name="Comma 3 4 9 2 7 8" xfId="61979" xr:uid="{0C597A28-ABB6-429C-AF47-E03A3CB7048B}"/>
    <cellStyle name="Comma 3 4 9 2 7 9" xfId="32572" xr:uid="{225ACB98-855F-41EB-A896-7110DFBD5304}"/>
    <cellStyle name="Comma 3 4 9 2 8" xfId="5520" xr:uid="{8FD114FB-0BD4-4E4F-B70F-ECEA9F7D322C}"/>
    <cellStyle name="Comma 3 4 9 2 8 2" xfId="17078" xr:uid="{D0FDFACF-04E0-4301-B216-834AE67A1192}"/>
    <cellStyle name="Comma 3 4 9 2 8 2 2" xfId="46224" xr:uid="{9E727CE6-24F2-48B5-9FD5-499A858011E6}"/>
    <cellStyle name="Comma 3 4 9 2 8 2 3" xfId="27582" xr:uid="{D2176917-18D9-4B17-A720-26284B3F6600}"/>
    <cellStyle name="Comma 3 4 9 2 8 3" xfId="13925" xr:uid="{FD2CFA85-86DE-4B37-AB43-8B63D05298EA}"/>
    <cellStyle name="Comma 3 4 9 2 8 3 2" xfId="32834" xr:uid="{6056871D-42C6-4112-A714-3F6F9D9CAD26}"/>
    <cellStyle name="Comma 3 4 9 2 8 4" xfId="22330" xr:uid="{8696D499-D43E-441C-91C6-DCB8AAC29A7E}"/>
    <cellStyle name="Comma 3 4 9 2 9" xfId="2895" xr:uid="{476AED13-A3CD-48B7-913A-D7A6F62401CA}"/>
    <cellStyle name="Comma 3 4 9 2 9 2" xfId="16550" xr:uid="{7EA3C30F-714F-4D5A-B283-02232650BCAE}"/>
    <cellStyle name="Comma 3 4 9 2 9 2 2" xfId="46485" xr:uid="{E6F368F5-15BA-4444-8024-5E7ABAD35E0E}"/>
    <cellStyle name="Comma 3 4 9 2 9 3" xfId="33095" xr:uid="{0B2E76A8-AB55-4E1F-BA04-F876F0108E1B}"/>
    <cellStyle name="Comma 3 4 9 2 9 4" xfId="24956" xr:uid="{90CA9619-C661-4ECB-9032-425EBBFD91A8}"/>
    <cellStyle name="Comma 3 4 9 3" xfId="389" xr:uid="{00000000-0005-0000-0000-0000C2020000}"/>
    <cellStyle name="Comma 3 4 9 3 10" xfId="30330" xr:uid="{4E67223A-A4BE-4325-BC68-CBE06D2838D6}"/>
    <cellStyle name="Comma 3 4 9 3 11" xfId="19826" xr:uid="{CE6C38D6-ABB2-47EF-994B-E72DBFA8B281}"/>
    <cellStyle name="Comma 3 4 9 3 2" xfId="1712" xr:uid="{77B756C5-A875-4EAA-BBC0-BDE6B061E3F9}"/>
    <cellStyle name="Comma 3 4 9 3 2 10" xfId="21148" xr:uid="{4BCE26F4-1046-478A-9E67-6CA0F6410BB8}"/>
    <cellStyle name="Comma 3 4 9 3 2 2" xfId="6964" xr:uid="{A4A6A1F0-3C0B-4D90-9240-AE25F83FF06B}"/>
    <cellStyle name="Comma 3 4 9 3 2 2 2" xfId="18522" xr:uid="{F81E3367-F391-4EDA-A88D-5583146BACF3}"/>
    <cellStyle name="Comma 3 4 9 3 2 2 2 2" xfId="47929" xr:uid="{9047917D-9ABA-4FA3-983D-6D04ED9A3CE9}"/>
    <cellStyle name="Comma 3 4 9 3 2 2 2 3" xfId="29026" xr:uid="{B00F0F2D-51A1-4191-BF0C-F91E25EE47ED}"/>
    <cellStyle name="Comma 3 4 9 3 2 2 3" xfId="34539" xr:uid="{45082AD2-CABB-4985-9553-440E0EB16FD0}"/>
    <cellStyle name="Comma 3 4 9 3 2 2 4" xfId="23774" xr:uid="{B7EA05DF-39A5-4558-A95C-75D8C4E2AA56}"/>
    <cellStyle name="Comma 3 4 9 3 2 3" xfId="4339" xr:uid="{F6D02776-BB9D-47B2-93DC-3F7A06A58BBA}"/>
    <cellStyle name="Comma 3 4 9 3 2 3 2" xfId="50555" xr:uid="{65A29EBF-F49C-4E0F-9ACB-C611F8BD184B}"/>
    <cellStyle name="Comma 3 4 9 3 2 3 3" xfId="37165" xr:uid="{3EBBDD65-6BCD-4A8E-BEA4-0C5D229A1D6B}"/>
    <cellStyle name="Comma 3 4 9 3 2 3 4" xfId="26400" xr:uid="{5A98C388-54DB-497C-A28B-ECB09183C2D9}"/>
    <cellStyle name="Comma 3 4 9 3 2 4" xfId="9590" xr:uid="{604657A3-C084-4445-967A-8BBFD41BA155}"/>
    <cellStyle name="Comma 3 4 9 3 2 4 2" xfId="53181" xr:uid="{3888084C-E120-4763-9D28-A53C61FE9BC7}"/>
    <cellStyle name="Comma 3 4 9 3 2 4 3" xfId="39791" xr:uid="{57555CAC-D9D4-4393-8D1E-E23802F14588}"/>
    <cellStyle name="Comma 3 4 9 3 2 5" xfId="12216" xr:uid="{DCDD1CE7-3B66-4361-9D20-416E3629D0BB}"/>
    <cellStyle name="Comma 3 4 9 3 2 5 2" xfId="55806" xr:uid="{CC880772-7879-4861-BF60-EC8501856202}"/>
    <cellStyle name="Comma 3 4 9 3 2 5 3" xfId="42416" xr:uid="{9AAD9483-3D06-46EA-98FB-A44BD1C809B3}"/>
    <cellStyle name="Comma 3 4 9 3 2 6" xfId="15369" xr:uid="{5D5B9815-3A1A-455C-B5AF-927809217999}"/>
    <cellStyle name="Comma 3 4 9 3 2 6 2" xfId="45042" xr:uid="{EC5392A2-9F33-4C37-91D7-70884A1A7383}"/>
    <cellStyle name="Comma 3 4 9 3 2 7" xfId="58432" xr:uid="{B96987EC-21D9-4F8E-9D75-E77A373EEE04}"/>
    <cellStyle name="Comma 3 4 9 3 2 8" xfId="61059" xr:uid="{3FD46801-9070-4E96-B84D-761282BC7342}"/>
    <cellStyle name="Comma 3 4 9 3 2 9" xfId="31652" xr:uid="{BD165311-D0F2-493B-9E48-4C609D177959}"/>
    <cellStyle name="Comma 3 4 9 3 3" xfId="5642" xr:uid="{1A1A82EF-2124-4B7B-9CF8-4E21D6E289DF}"/>
    <cellStyle name="Comma 3 4 9 3 3 2" xfId="17200" xr:uid="{03CA245C-F383-4C73-9E64-CFB85093BE12}"/>
    <cellStyle name="Comma 3 4 9 3 3 2 2" xfId="46607" xr:uid="{D9F83874-33B1-43C6-94B8-F08464986CE4}"/>
    <cellStyle name="Comma 3 4 9 3 3 2 3" xfId="27704" xr:uid="{827009C1-F0E5-405E-B1D7-521C2259769C}"/>
    <cellStyle name="Comma 3 4 9 3 3 3" xfId="14047" xr:uid="{A212EDF6-B11E-4FC3-83D5-FCBEFAC9E5A1}"/>
    <cellStyle name="Comma 3 4 9 3 3 3 2" xfId="33217" xr:uid="{03041AFC-13A7-4ED8-8A2D-F39D73A8DC08}"/>
    <cellStyle name="Comma 3 4 9 3 3 4" xfId="22452" xr:uid="{411DA677-41FC-4CD4-AE9B-4DE32B898E8E}"/>
    <cellStyle name="Comma 3 4 9 3 4" xfId="3017" xr:uid="{911B324D-E371-4DDA-8699-80C16D402FF2}"/>
    <cellStyle name="Comma 3 4 9 3 4 2" xfId="16672" xr:uid="{D7D8BD91-6D3C-4FEC-BF05-4DCDB9DFBC31}"/>
    <cellStyle name="Comma 3 4 9 3 4 2 2" xfId="49233" xr:uid="{E11C3547-2EFA-46C5-9480-06D467144EB0}"/>
    <cellStyle name="Comma 3 4 9 3 4 3" xfId="35843" xr:uid="{D5919490-9692-4E52-AC99-BE24582A27B0}"/>
    <cellStyle name="Comma 3 4 9 3 4 4" xfId="25078" xr:uid="{6EB2D039-F41B-4C41-BC11-E72D50860C82}"/>
    <cellStyle name="Comma 3 4 9 3 5" xfId="8268" xr:uid="{D7048F4A-B301-49FD-90EB-F6C6C520410A}"/>
    <cellStyle name="Comma 3 4 9 3 5 2" xfId="51859" xr:uid="{A60070A6-B08F-4D3F-A884-997F17865249}"/>
    <cellStyle name="Comma 3 4 9 3 5 3" xfId="38469" xr:uid="{B7260CF9-5254-4BEF-AC16-870E06CB635A}"/>
    <cellStyle name="Comma 3 4 9 3 6" xfId="10894" xr:uid="{E7087937-BA1B-40AC-8030-C4E800867FA4}"/>
    <cellStyle name="Comma 3 4 9 3 6 2" xfId="54484" xr:uid="{F19521F6-FD8C-4CDF-B2A7-A68EE4CB2E31}"/>
    <cellStyle name="Comma 3 4 9 3 6 3" xfId="41094" xr:uid="{75C766A2-B555-4480-9BAC-DB07CC0EAB4B}"/>
    <cellStyle name="Comma 3 4 9 3 7" xfId="13519" xr:uid="{82C34F0F-7494-4681-A712-ADC92B336257}"/>
    <cellStyle name="Comma 3 4 9 3 7 2" xfId="43720" xr:uid="{60B5D2DE-DF54-4527-8034-0246159F3F6A}"/>
    <cellStyle name="Comma 3 4 9 3 8" xfId="57110" xr:uid="{130F05B9-0EE7-4F54-9968-550231BFEC16}"/>
    <cellStyle name="Comma 3 4 9 3 9" xfId="59737" xr:uid="{8F3603CB-EE69-4174-B86B-95555D31B3F4}"/>
    <cellStyle name="Comma 3 4 9 4" xfId="649" xr:uid="{00000000-0005-0000-0000-0000C3020000}"/>
    <cellStyle name="Comma 3 4 9 4 10" xfId="30590" xr:uid="{20CA9A4E-3A0B-40F9-8ECA-F0707BD30D5D}"/>
    <cellStyle name="Comma 3 4 9 4 11" xfId="20086" xr:uid="{6CCD8DE4-071D-4083-8181-2329DFE120F7}"/>
    <cellStyle name="Comma 3 4 9 4 2" xfId="1972" xr:uid="{20DD5B59-47DE-4CAD-B234-4AFC3DE03013}"/>
    <cellStyle name="Comma 3 4 9 4 2 10" xfId="21408" xr:uid="{4353F18E-A785-46BE-B948-585AEC42DBD3}"/>
    <cellStyle name="Comma 3 4 9 4 2 2" xfId="7224" xr:uid="{9D4EB7FC-0517-4470-9211-BC24D075E695}"/>
    <cellStyle name="Comma 3 4 9 4 2 2 2" xfId="18782" xr:uid="{EC1385FD-CA42-4846-92E5-A5B119951CD6}"/>
    <cellStyle name="Comma 3 4 9 4 2 2 2 2" xfId="48189" xr:uid="{42BA57F6-293F-4E73-8217-D7C2CE6D12E4}"/>
    <cellStyle name="Comma 3 4 9 4 2 2 2 3" xfId="29286" xr:uid="{312B8453-499C-4045-B2E9-44CA63E0546A}"/>
    <cellStyle name="Comma 3 4 9 4 2 2 3" xfId="34799" xr:uid="{6C18BC54-7860-469A-BC35-A2D571F3A371}"/>
    <cellStyle name="Comma 3 4 9 4 2 2 4" xfId="24034" xr:uid="{F8022230-E14A-4A2D-9CE8-698CA8202A05}"/>
    <cellStyle name="Comma 3 4 9 4 2 3" xfId="4599" xr:uid="{21EA259B-245F-4462-9BAA-35389AEC0920}"/>
    <cellStyle name="Comma 3 4 9 4 2 3 2" xfId="50815" xr:uid="{3D849151-4C68-40CA-8D76-F1C620C89103}"/>
    <cellStyle name="Comma 3 4 9 4 2 3 3" xfId="37425" xr:uid="{E192D0B8-344F-4A3E-A8FB-57C7776661DB}"/>
    <cellStyle name="Comma 3 4 9 4 2 3 4" xfId="26660" xr:uid="{5A3775C0-7E3C-42FD-993A-BA3CDB46A823}"/>
    <cellStyle name="Comma 3 4 9 4 2 4" xfId="9850" xr:uid="{55D6F58A-90C3-4A95-8D07-A830CF310957}"/>
    <cellStyle name="Comma 3 4 9 4 2 4 2" xfId="53441" xr:uid="{AFCBB98D-9CCC-48AF-B4F0-8D92DB9D07CC}"/>
    <cellStyle name="Comma 3 4 9 4 2 4 3" xfId="40051" xr:uid="{9EAB78D1-A175-4885-96BC-BD067157FC78}"/>
    <cellStyle name="Comma 3 4 9 4 2 5" xfId="12476" xr:uid="{47AC0EDB-07DB-4B5C-A833-D0FE45637CD0}"/>
    <cellStyle name="Comma 3 4 9 4 2 5 2" xfId="56066" xr:uid="{5971A34B-0BEC-4B51-A6BD-DBCE58784B1E}"/>
    <cellStyle name="Comma 3 4 9 4 2 5 3" xfId="42676" xr:uid="{79F6E3DE-5FCC-4413-A993-BC0CCFFF51A3}"/>
    <cellStyle name="Comma 3 4 9 4 2 6" xfId="15629" xr:uid="{74412987-A572-43E1-8852-5A3B53C0C9C6}"/>
    <cellStyle name="Comma 3 4 9 4 2 6 2" xfId="45302" xr:uid="{88F364F1-C655-49A0-BAF2-9A5DB9D49C1D}"/>
    <cellStyle name="Comma 3 4 9 4 2 7" xfId="58692" xr:uid="{A655798D-8058-45E4-AE71-790C93DDE75E}"/>
    <cellStyle name="Comma 3 4 9 4 2 8" xfId="61319" xr:uid="{FF8485A1-39C4-4730-B3B3-E021B42461E1}"/>
    <cellStyle name="Comma 3 4 9 4 2 9" xfId="31912" xr:uid="{5941994B-05BD-408B-97EE-10C2EBE39383}"/>
    <cellStyle name="Comma 3 4 9 4 3" xfId="5902" xr:uid="{2A91B556-B3BD-42FE-A4A7-C310D8D1EF0E}"/>
    <cellStyle name="Comma 3 4 9 4 3 2" xfId="17460" xr:uid="{1B5975A1-62CA-4ABD-9D36-7BD72C1A4D07}"/>
    <cellStyle name="Comma 3 4 9 4 3 2 2" xfId="46867" xr:uid="{C67D3BE5-75F0-4903-BDDB-E28A1E430D78}"/>
    <cellStyle name="Comma 3 4 9 4 3 2 3" xfId="27964" xr:uid="{0DBB37F6-A942-4198-A16B-12E6F1798F89}"/>
    <cellStyle name="Comma 3 4 9 4 3 3" xfId="33477" xr:uid="{0B3A5B23-48EE-4589-85EC-A09BA4E64629}"/>
    <cellStyle name="Comma 3 4 9 4 3 4" xfId="22712" xr:uid="{55FD504F-0816-4183-B6DA-790FD3DF82A5}"/>
    <cellStyle name="Comma 3 4 9 4 4" xfId="3277" xr:uid="{33206C33-DA91-4579-80C8-B19921643002}"/>
    <cellStyle name="Comma 3 4 9 4 4 2" xfId="49493" xr:uid="{FD648E61-1ADC-4533-AA57-4D5338947D30}"/>
    <cellStyle name="Comma 3 4 9 4 4 3" xfId="36103" xr:uid="{DDF816E4-1660-4674-A179-9292448C486B}"/>
    <cellStyle name="Comma 3 4 9 4 4 4" xfId="25338" xr:uid="{41B46ADB-307E-4101-AC51-A5E088E141BD}"/>
    <cellStyle name="Comma 3 4 9 4 5" xfId="8528" xr:uid="{8F680C39-48D2-41EE-91A3-F1FC3F51D4BE}"/>
    <cellStyle name="Comma 3 4 9 4 5 2" xfId="52119" xr:uid="{17BB34F8-6389-4A9E-83A5-23486DE57EEF}"/>
    <cellStyle name="Comma 3 4 9 4 5 3" xfId="38729" xr:uid="{5545866D-EBE1-499C-92DD-25D93C2F03D0}"/>
    <cellStyle name="Comma 3 4 9 4 6" xfId="11154" xr:uid="{FD05EB5C-527D-4BE1-98E9-1F7AA7C404BD}"/>
    <cellStyle name="Comma 3 4 9 4 6 2" xfId="54744" xr:uid="{6B035436-BD9B-4DBB-88FF-B307E3C858E4}"/>
    <cellStyle name="Comma 3 4 9 4 6 3" xfId="41354" xr:uid="{92E68118-6F99-4B9D-AA93-F3B8624CFAE5}"/>
    <cellStyle name="Comma 3 4 9 4 7" xfId="14307" xr:uid="{52EF7DAE-07CE-483C-89B9-A79BC71E9F75}"/>
    <cellStyle name="Comma 3 4 9 4 7 2" xfId="43980" xr:uid="{CFAE0F01-8DF2-4CC6-8462-C5733EB702E9}"/>
    <cellStyle name="Comma 3 4 9 4 8" xfId="57370" xr:uid="{C93172C9-0620-4D1B-BADE-58595E119C5C}"/>
    <cellStyle name="Comma 3 4 9 4 9" xfId="59997" xr:uid="{2C4890D2-27C3-42BD-AFAE-51CB96D075C3}"/>
    <cellStyle name="Comma 3 4 9 5" xfId="909" xr:uid="{00000000-0005-0000-0000-0000C4020000}"/>
    <cellStyle name="Comma 3 4 9 5 10" xfId="30850" xr:uid="{391294D5-D825-48A7-9CCC-FC8274163623}"/>
    <cellStyle name="Comma 3 4 9 5 11" xfId="20346" xr:uid="{F3C723E8-AE2F-4346-8290-D07C4AE08D82}"/>
    <cellStyle name="Comma 3 4 9 5 2" xfId="2232" xr:uid="{B74D36D3-68F3-42E5-9031-B8B826A49F48}"/>
    <cellStyle name="Comma 3 4 9 5 2 10" xfId="21668" xr:uid="{7D7EEBFD-BE2A-43EB-83E0-27B80117E436}"/>
    <cellStyle name="Comma 3 4 9 5 2 2" xfId="7484" xr:uid="{2A776FD8-0164-442B-9EAB-F856060A80E0}"/>
    <cellStyle name="Comma 3 4 9 5 2 2 2" xfId="19042" xr:uid="{91D13DBC-E282-4952-B590-DE89703B74B3}"/>
    <cellStyle name="Comma 3 4 9 5 2 2 2 2" xfId="48449" xr:uid="{FB44FF15-9C58-48E7-9F75-8876F68F664F}"/>
    <cellStyle name="Comma 3 4 9 5 2 2 2 3" xfId="29546" xr:uid="{8BBE117B-CBA4-4A60-8192-F5659ED61607}"/>
    <cellStyle name="Comma 3 4 9 5 2 2 3" xfId="35059" xr:uid="{CAA74A59-68F8-4BCB-A909-94C2BE193201}"/>
    <cellStyle name="Comma 3 4 9 5 2 2 4" xfId="24294" xr:uid="{71B67797-ACE0-473A-A526-85E2CC16339E}"/>
    <cellStyle name="Comma 3 4 9 5 2 3" xfId="4859" xr:uid="{667E6BE0-771D-4C6F-A5A8-F62DCA449ECB}"/>
    <cellStyle name="Comma 3 4 9 5 2 3 2" xfId="51075" xr:uid="{AE801050-3F00-4C6E-A1AB-B26B7EF0DA94}"/>
    <cellStyle name="Comma 3 4 9 5 2 3 3" xfId="37685" xr:uid="{7A8701CB-54CB-4F10-AC38-5170C4EBD721}"/>
    <cellStyle name="Comma 3 4 9 5 2 3 4" xfId="26920" xr:uid="{90CD3367-7FCE-4FC9-8B2F-2387757F54CC}"/>
    <cellStyle name="Comma 3 4 9 5 2 4" xfId="10110" xr:uid="{DC490FE9-B3C4-4440-9063-26FA1FC00B49}"/>
    <cellStyle name="Comma 3 4 9 5 2 4 2" xfId="53701" xr:uid="{1EE997B9-6825-45A6-9594-2CF45C7E81CA}"/>
    <cellStyle name="Comma 3 4 9 5 2 4 3" xfId="40311" xr:uid="{89E7C955-7B1A-42E3-BC9C-85F7C4B5E663}"/>
    <cellStyle name="Comma 3 4 9 5 2 5" xfId="12736" xr:uid="{04287A58-B94B-4818-8AB5-42406CAEB0BF}"/>
    <cellStyle name="Comma 3 4 9 5 2 5 2" xfId="56326" xr:uid="{3DE2398E-12FB-4B8D-8F20-F377BFA0D7C0}"/>
    <cellStyle name="Comma 3 4 9 5 2 5 3" xfId="42936" xr:uid="{F887184E-5068-4189-9173-29CB47F93C7E}"/>
    <cellStyle name="Comma 3 4 9 5 2 6" xfId="15889" xr:uid="{44658DC1-D8B3-4F43-B61E-C0C6016F0225}"/>
    <cellStyle name="Comma 3 4 9 5 2 6 2" xfId="45562" xr:uid="{648D7E52-9D9F-448E-89DB-D2AD638895FD}"/>
    <cellStyle name="Comma 3 4 9 5 2 7" xfId="58952" xr:uid="{B9B61602-B891-4276-8B63-9631E08E2CF5}"/>
    <cellStyle name="Comma 3 4 9 5 2 8" xfId="61579" xr:uid="{430C0C22-8A2C-4CE7-B26E-5D6A6BB66999}"/>
    <cellStyle name="Comma 3 4 9 5 2 9" xfId="32172" xr:uid="{93FF42CD-A508-4095-8CBA-654DC407BF79}"/>
    <cellStyle name="Comma 3 4 9 5 3" xfId="6162" xr:uid="{88A44D14-3792-4E7B-A783-7616286B186A}"/>
    <cellStyle name="Comma 3 4 9 5 3 2" xfId="17720" xr:uid="{01C572CB-68AD-40A6-AB3A-23016D4B37AC}"/>
    <cellStyle name="Comma 3 4 9 5 3 2 2" xfId="47127" xr:uid="{33E9E48C-009F-4838-B02B-D7BBB58F2B00}"/>
    <cellStyle name="Comma 3 4 9 5 3 2 3" xfId="28224" xr:uid="{16814F40-6D78-4F41-9231-C044417982B0}"/>
    <cellStyle name="Comma 3 4 9 5 3 3" xfId="33737" xr:uid="{C9222692-F045-4CC8-A1B7-61C017129CE7}"/>
    <cellStyle name="Comma 3 4 9 5 3 4" xfId="22972" xr:uid="{0E17677F-F291-420A-B06B-43D14343E8A6}"/>
    <cellStyle name="Comma 3 4 9 5 4" xfId="3537" xr:uid="{AE936C42-F9EF-406D-B2B7-15311C48959B}"/>
    <cellStyle name="Comma 3 4 9 5 4 2" xfId="49753" xr:uid="{1E7A1B2E-03FA-46F7-8715-21DB7DF4A82D}"/>
    <cellStyle name="Comma 3 4 9 5 4 3" xfId="36363" xr:uid="{D294F217-4D39-4B44-9C28-DC7F84A80FFC}"/>
    <cellStyle name="Comma 3 4 9 5 4 4" xfId="25598" xr:uid="{D72E34C1-E671-4429-81F4-842AFB9E5895}"/>
    <cellStyle name="Comma 3 4 9 5 5" xfId="8788" xr:uid="{0256A655-3BFF-4EAA-A7E9-71B543B24C0E}"/>
    <cellStyle name="Comma 3 4 9 5 5 2" xfId="52379" xr:uid="{FD93A5E5-D2BB-46A2-9873-D6F4A0722908}"/>
    <cellStyle name="Comma 3 4 9 5 5 3" xfId="38989" xr:uid="{582287FE-D2C1-4EC1-8A6C-571B868041AA}"/>
    <cellStyle name="Comma 3 4 9 5 6" xfId="11414" xr:uid="{2ED6AC74-0E76-4161-9CA4-1033CB5F120C}"/>
    <cellStyle name="Comma 3 4 9 5 6 2" xfId="55004" xr:uid="{7C737DDA-4866-40CE-9F71-2C789A182EB5}"/>
    <cellStyle name="Comma 3 4 9 5 6 3" xfId="41614" xr:uid="{8E12A811-1515-4315-B0CC-F7BAA8CA43CA}"/>
    <cellStyle name="Comma 3 4 9 5 7" xfId="14567" xr:uid="{6D875F1A-5F0F-4330-BE33-F7DFDB8D74FF}"/>
    <cellStyle name="Comma 3 4 9 5 7 2" xfId="44240" xr:uid="{9D5549E1-51F5-4167-952E-A048A7E2C314}"/>
    <cellStyle name="Comma 3 4 9 5 8" xfId="57630" xr:uid="{DF61B673-AA0B-4F0A-B186-206EA76CD637}"/>
    <cellStyle name="Comma 3 4 9 5 9" xfId="60257" xr:uid="{831981C6-0D4C-409B-80CE-FDE251BBE408}"/>
    <cellStyle name="Comma 3 4 9 6" xfId="1189" xr:uid="{EED5FE8E-9F23-4426-A10A-00CDCE4FA11E}"/>
    <cellStyle name="Comma 3 4 9 6 10" xfId="20626" xr:uid="{999E0A78-0E85-40C3-874F-75073E10BD52}"/>
    <cellStyle name="Comma 3 4 9 6 2" xfId="6442" xr:uid="{34BDA5E4-6B85-4077-98BD-2D177766A84B}"/>
    <cellStyle name="Comma 3 4 9 6 2 2" xfId="18000" xr:uid="{BB448BE0-32F1-474A-B2C5-29A630E697BA}"/>
    <cellStyle name="Comma 3 4 9 6 2 2 2" xfId="47407" xr:uid="{ED261F0C-0079-40B4-B311-15AE1C9EC2D4}"/>
    <cellStyle name="Comma 3 4 9 6 2 2 3" xfId="28504" xr:uid="{AC16C1C4-205A-4DB1-A5DA-6453D59E409B}"/>
    <cellStyle name="Comma 3 4 9 6 2 3" xfId="34017" xr:uid="{F15DD8A3-3A00-492D-B216-7F1E2EC9DF93}"/>
    <cellStyle name="Comma 3 4 9 6 2 4" xfId="23252" xr:uid="{6B5D9376-EAD4-452F-A546-DE3F60AAC2A7}"/>
    <cellStyle name="Comma 3 4 9 6 3" xfId="3817" xr:uid="{6C834D14-5A63-422A-B994-9F54980A4D11}"/>
    <cellStyle name="Comma 3 4 9 6 3 2" xfId="50033" xr:uid="{69ED77B7-90A4-419C-9170-FC17578847C6}"/>
    <cellStyle name="Comma 3 4 9 6 3 3" xfId="36643" xr:uid="{191184F0-99C2-421B-98EE-29440C69D8C2}"/>
    <cellStyle name="Comma 3 4 9 6 3 4" xfId="25878" xr:uid="{C2B1D872-BE26-4E9C-A876-01752A972384}"/>
    <cellStyle name="Comma 3 4 9 6 4" xfId="9068" xr:uid="{8D071CB2-F818-4D01-9B49-E095619D8E65}"/>
    <cellStyle name="Comma 3 4 9 6 4 2" xfId="52659" xr:uid="{661314FD-F8E6-4E40-A94E-4BB3D0B36907}"/>
    <cellStyle name="Comma 3 4 9 6 4 3" xfId="39269" xr:uid="{3D73966D-0FFE-443F-BAA0-834930C89B17}"/>
    <cellStyle name="Comma 3 4 9 6 5" xfId="11694" xr:uid="{4FB081ED-F80F-4078-A423-4BC72BB9DF2E}"/>
    <cellStyle name="Comma 3 4 9 6 5 2" xfId="55284" xr:uid="{C091D1A3-8ED3-4161-B0D8-4BB2A52D8E08}"/>
    <cellStyle name="Comma 3 4 9 6 5 3" xfId="41894" xr:uid="{353A55C4-EE9A-4F72-BE4A-825FCBBEDFDE}"/>
    <cellStyle name="Comma 3 4 9 6 6" xfId="14847" xr:uid="{046FFDB2-3354-4992-B195-756E27972C2D}"/>
    <cellStyle name="Comma 3 4 9 6 6 2" xfId="44520" xr:uid="{47CD950C-21F4-4D96-9898-7DEDBC71CF26}"/>
    <cellStyle name="Comma 3 4 9 6 7" xfId="57910" xr:uid="{1BC267C4-08F3-4816-8362-19DC7B303903}"/>
    <cellStyle name="Comma 3 4 9 6 8" xfId="60537" xr:uid="{C2BDCD10-079C-46C1-B0F0-02E6957FAC1A}"/>
    <cellStyle name="Comma 3 4 9 6 9" xfId="31130" xr:uid="{F973F90A-1E13-49F2-8E4D-CACC4E9F21B9}"/>
    <cellStyle name="Comma 3 4 9 7" xfId="1452" xr:uid="{E26A41B9-A1F9-4466-A37E-BB9C188CD6C7}"/>
    <cellStyle name="Comma 3 4 9 7 10" xfId="20888" xr:uid="{37896759-26C4-4DBD-8575-CCB0402BC2C8}"/>
    <cellStyle name="Comma 3 4 9 7 2" xfId="6704" xr:uid="{2CAC6AA7-B30C-4C3A-8C80-CA780ED5D97B}"/>
    <cellStyle name="Comma 3 4 9 7 2 2" xfId="18262" xr:uid="{03796334-A936-44C7-8CFD-7E31F72C15E6}"/>
    <cellStyle name="Comma 3 4 9 7 2 2 2" xfId="47669" xr:uid="{7983B5F5-69EF-48B1-9909-2C19DCAECBC3}"/>
    <cellStyle name="Comma 3 4 9 7 2 2 3" xfId="28766" xr:uid="{FB1026CE-8AAC-488C-8299-75BC1CE28807}"/>
    <cellStyle name="Comma 3 4 9 7 2 3" xfId="34279" xr:uid="{43D7D806-F4C7-45FD-9CDB-90A2F971D13A}"/>
    <cellStyle name="Comma 3 4 9 7 2 4" xfId="23514" xr:uid="{F17CEDA7-C182-420F-86D1-E1B116D63E83}"/>
    <cellStyle name="Comma 3 4 9 7 3" xfId="4079" xr:uid="{F466387D-263C-4702-9778-D34CFCE81618}"/>
    <cellStyle name="Comma 3 4 9 7 3 2" xfId="50295" xr:uid="{4A36C49A-3AD4-4F78-8BDF-B30BB053402E}"/>
    <cellStyle name="Comma 3 4 9 7 3 3" xfId="36905" xr:uid="{ED505E99-52EF-4876-AA3B-FA490595C875}"/>
    <cellStyle name="Comma 3 4 9 7 3 4" xfId="26140" xr:uid="{E577EF5B-E04C-4637-9B34-ECB15385BC16}"/>
    <cellStyle name="Comma 3 4 9 7 4" xfId="9330" xr:uid="{ECD7D6C6-7BD7-4741-983B-4B30AA4BC5B7}"/>
    <cellStyle name="Comma 3 4 9 7 4 2" xfId="52921" xr:uid="{5E8ADF8D-BAA7-4195-AD26-B14E37501FFC}"/>
    <cellStyle name="Comma 3 4 9 7 4 3" xfId="39531" xr:uid="{958F8708-56D4-4C72-A725-2E995343B79C}"/>
    <cellStyle name="Comma 3 4 9 7 5" xfId="11956" xr:uid="{70F60075-66F7-4F60-958A-52EEF0B7FFD3}"/>
    <cellStyle name="Comma 3 4 9 7 5 2" xfId="55546" xr:uid="{DB16F7EF-A9CF-49CF-91F9-810083D82F4A}"/>
    <cellStyle name="Comma 3 4 9 7 5 3" xfId="42156" xr:uid="{E8F8684C-C761-46C4-A659-8B747CFA3BFA}"/>
    <cellStyle name="Comma 3 4 9 7 6" xfId="15109" xr:uid="{660A5B77-9643-47CC-A0F4-C8842C325A77}"/>
    <cellStyle name="Comma 3 4 9 7 6 2" xfId="44782" xr:uid="{84F10FD6-40AC-441E-943E-10EA89B9C9D7}"/>
    <cellStyle name="Comma 3 4 9 7 7" xfId="58172" xr:uid="{2FE80537-8EF1-45D1-9803-93C444FFC379}"/>
    <cellStyle name="Comma 3 4 9 7 8" xfId="60799" xr:uid="{7830EAD2-6B1A-4233-BEB8-0455CDA905E8}"/>
    <cellStyle name="Comma 3 4 9 7 9" xfId="31392" xr:uid="{017BA91C-16A5-4C9B-A267-D1C022801274}"/>
    <cellStyle name="Comma 3 4 9 8" xfId="2495" xr:uid="{B5C8461B-44AF-43AF-8125-79BDF99E7C67}"/>
    <cellStyle name="Comma 3 4 9 8 10" xfId="21930" xr:uid="{6932B29E-B0C4-496C-A373-7164CAA987C9}"/>
    <cellStyle name="Comma 3 4 9 8 2" xfId="7746" xr:uid="{0624881C-0837-413C-B3B7-6A0529CD6542}"/>
    <cellStyle name="Comma 3 4 9 8 2 2" xfId="19304" xr:uid="{87D3E98E-E658-4503-A834-EB17D290540C}"/>
    <cellStyle name="Comma 3 4 9 8 2 2 2" xfId="48711" xr:uid="{B93D2127-CDB4-4004-BBA5-10963642B528}"/>
    <cellStyle name="Comma 3 4 9 8 2 2 3" xfId="29808" xr:uid="{728F5D5A-732B-4930-96E2-E55F6376A803}"/>
    <cellStyle name="Comma 3 4 9 8 2 3" xfId="35321" xr:uid="{015FEEC5-D42B-49F8-8B12-60AB48B544DD}"/>
    <cellStyle name="Comma 3 4 9 8 2 4" xfId="24556" xr:uid="{62909789-19CE-4F1A-BDBA-345878147D43}"/>
    <cellStyle name="Comma 3 4 9 8 3" xfId="5121" xr:uid="{F9259DA6-8743-4C9D-93D5-E2852D25E2F3}"/>
    <cellStyle name="Comma 3 4 9 8 3 2" xfId="51337" xr:uid="{E523B73B-3D03-496D-8768-E7D2156D5DD9}"/>
    <cellStyle name="Comma 3 4 9 8 3 3" xfId="37947" xr:uid="{B49A91E8-E298-469F-B1C4-325A3074585C}"/>
    <cellStyle name="Comma 3 4 9 8 3 4" xfId="27182" xr:uid="{4B89A54E-05BB-406D-B767-C7E708EB697C}"/>
    <cellStyle name="Comma 3 4 9 8 4" xfId="10372" xr:uid="{EDFCD8A0-6A33-49D2-A7E3-E2C53031CCD9}"/>
    <cellStyle name="Comma 3 4 9 8 4 2" xfId="53963" xr:uid="{7D0C17E0-76B4-45BE-A2F5-89AE10D78F26}"/>
    <cellStyle name="Comma 3 4 9 8 4 3" xfId="40573" xr:uid="{AECF9ADB-C121-4B72-BA87-906F5F1F7A19}"/>
    <cellStyle name="Comma 3 4 9 8 5" xfId="12998" xr:uid="{7E43A4DD-CB4C-4BC1-ADA0-0CE689870029}"/>
    <cellStyle name="Comma 3 4 9 8 5 2" xfId="56588" xr:uid="{58ABC014-898F-4844-B629-0BD2CA7AF368}"/>
    <cellStyle name="Comma 3 4 9 8 5 3" xfId="43198" xr:uid="{6376A312-AD68-4124-8C5D-667481997CEF}"/>
    <cellStyle name="Comma 3 4 9 8 6" xfId="16151" xr:uid="{6A3C2602-7AFB-4D33-8688-ADD2DCD4DECA}"/>
    <cellStyle name="Comma 3 4 9 8 6 2" xfId="45824" xr:uid="{F03186A1-AE0E-471E-8BC9-E5896C37BD33}"/>
    <cellStyle name="Comma 3 4 9 8 7" xfId="59214" xr:uid="{660B2865-62DE-4452-8B78-8D14C61B7D99}"/>
    <cellStyle name="Comma 3 4 9 8 8" xfId="61841" xr:uid="{9DAA0C1D-BEB6-43CC-A768-DFDD11362AE8}"/>
    <cellStyle name="Comma 3 4 9 8 9" xfId="32434" xr:uid="{1E8C7B46-479D-41F7-8FF5-A449BFDFAF07}"/>
    <cellStyle name="Comma 3 4 9 9" xfId="5382" xr:uid="{7C81E454-E461-4EA8-97B3-3F02C3E2A724}"/>
    <cellStyle name="Comma 3 4 9 9 2" xfId="16940" xr:uid="{BFF0EB11-CE80-45D0-956E-7AAC5411577C}"/>
    <cellStyle name="Comma 3 4 9 9 2 2" xfId="46086" xr:uid="{B83CB138-BAA7-48C9-94FE-A758F4C5BA1D}"/>
    <cellStyle name="Comma 3 4 9 9 2 3" xfId="27444" xr:uid="{7BE41BFE-881F-439A-BCF3-CC6EA9CD2796}"/>
    <cellStyle name="Comma 3 4 9 9 3" xfId="13787" xr:uid="{D80015C1-5949-483F-A2D8-8F84561963C6}"/>
    <cellStyle name="Comma 3 4 9 9 3 2" xfId="32696" xr:uid="{B091B765-B5DF-41CE-904E-8B3176C5C293}"/>
    <cellStyle name="Comma 3 4 9 9 4" xfId="22192" xr:uid="{70AF8742-A274-4C7E-B34D-A7ED04436979}"/>
    <cellStyle name="Comma 3 5" xfId="28" xr:uid="{00000000-0005-0000-0000-0000C5020000}"/>
    <cellStyle name="Comma 3 5 10" xfId="140" xr:uid="{00000000-0005-0000-0000-0000C6020000}"/>
    <cellStyle name="Comma 3 5 10 10" xfId="8020" xr:uid="{B2E77296-1DB6-4344-A1B2-0B91B3FD9787}"/>
    <cellStyle name="Comma 3 5 10 10 2" xfId="48985" xr:uid="{CB8E1A0C-ADDD-4AD5-AC2C-163CF061F109}"/>
    <cellStyle name="Comma 3 5 10 10 3" xfId="35595" xr:uid="{BE9199CD-0AA5-4F94-8CA9-A69338B74C23}"/>
    <cellStyle name="Comma 3 5 10 11" xfId="10646" xr:uid="{8E170C5B-9979-4827-87C0-669AEAE2E41E}"/>
    <cellStyle name="Comma 3 5 10 11 2" xfId="51611" xr:uid="{69739269-4646-4445-B00F-4FE197C466D2}"/>
    <cellStyle name="Comma 3 5 10 11 3" xfId="38221" xr:uid="{9DD4D569-5EA9-4A8F-9D9C-20415C6E4604}"/>
    <cellStyle name="Comma 3 5 10 12" xfId="13271" xr:uid="{6ACE612A-0CB6-4B76-AE04-25C43126EF62}"/>
    <cellStyle name="Comma 3 5 10 12 2" xfId="54236" xr:uid="{F6C90DBB-D39D-43A0-8AF9-3C4302820EDC}"/>
    <cellStyle name="Comma 3 5 10 12 3" xfId="40846" xr:uid="{2BB2C9E8-D5A8-4F8B-BAF3-2A4D5B6EDB93}"/>
    <cellStyle name="Comma 3 5 10 13" xfId="43472" xr:uid="{B540BBA6-F18F-4230-B795-38A6F0F198F8}"/>
    <cellStyle name="Comma 3 5 10 14" xfId="56862" xr:uid="{94B2CA5E-AE85-4CEB-BF48-DDEB9498D0C7}"/>
    <cellStyle name="Comma 3 5 10 15" xfId="59489" xr:uid="{EF0040F2-1759-4DB9-8E85-96D1220D8CAE}"/>
    <cellStyle name="Comma 3 5 10 16" xfId="30082" xr:uid="{1ADBA137-5BD5-4676-9514-31E8C4689815}"/>
    <cellStyle name="Comma 3 5 10 17" xfId="19578" xr:uid="{828262E4-CCE3-4540-9CDE-802C954086CA}"/>
    <cellStyle name="Comma 3 5 10 2" xfId="401" xr:uid="{00000000-0005-0000-0000-0000C7020000}"/>
    <cellStyle name="Comma 3 5 10 2 10" xfId="30342" xr:uid="{EA8D0867-3364-4E6D-8D9A-DE314D59B2A6}"/>
    <cellStyle name="Comma 3 5 10 2 11" xfId="19838" xr:uid="{19061D97-B8F5-45F3-ABBB-0E7A21642005}"/>
    <cellStyle name="Comma 3 5 10 2 2" xfId="1724" xr:uid="{180826D1-AB6D-41F6-9971-A33A29904474}"/>
    <cellStyle name="Comma 3 5 10 2 2 10" xfId="21160" xr:uid="{9FAC70EF-4C6B-476B-99B4-894141D62D0B}"/>
    <cellStyle name="Comma 3 5 10 2 2 2" xfId="6976" xr:uid="{948BBAF1-5D6C-48C8-993A-132E5C65EF47}"/>
    <cellStyle name="Comma 3 5 10 2 2 2 2" xfId="18534" xr:uid="{35C1BA43-1180-4480-B6D1-9C31DF18242A}"/>
    <cellStyle name="Comma 3 5 10 2 2 2 2 2" xfId="47941" xr:uid="{352FDF70-6E9E-4D3E-B2F8-7B98B58B2FC0}"/>
    <cellStyle name="Comma 3 5 10 2 2 2 2 3" xfId="29038" xr:uid="{D9C6FDC5-C192-4222-B38F-E2D95D0C9E2F}"/>
    <cellStyle name="Comma 3 5 10 2 2 2 3" xfId="34551" xr:uid="{6528520A-CBF1-468E-9ABD-B874E0CEE64B}"/>
    <cellStyle name="Comma 3 5 10 2 2 2 4" xfId="23786" xr:uid="{36E45C90-A01E-4859-98CC-8A8EBFC4F949}"/>
    <cellStyle name="Comma 3 5 10 2 2 3" xfId="4351" xr:uid="{92B9CBD4-1714-4F96-9614-5F4329D8585A}"/>
    <cellStyle name="Comma 3 5 10 2 2 3 2" xfId="50567" xr:uid="{92B41F1F-2663-4EE9-8C01-BF207FC8ECB4}"/>
    <cellStyle name="Comma 3 5 10 2 2 3 3" xfId="37177" xr:uid="{E7AC3AFC-9987-4751-9F5A-847BA55961B5}"/>
    <cellStyle name="Comma 3 5 10 2 2 3 4" xfId="26412" xr:uid="{B04D4A97-6FD9-4EC6-BB8A-46FEEF1D618B}"/>
    <cellStyle name="Comma 3 5 10 2 2 4" xfId="9602" xr:uid="{835F13C2-82AE-4D02-855D-1EF7A429D59D}"/>
    <cellStyle name="Comma 3 5 10 2 2 4 2" xfId="53193" xr:uid="{92344D3E-5933-4C22-A30B-801C82AE0F2A}"/>
    <cellStyle name="Comma 3 5 10 2 2 4 3" xfId="39803" xr:uid="{778C9C69-D834-4BA0-8CE4-477FB222E4FB}"/>
    <cellStyle name="Comma 3 5 10 2 2 5" xfId="12228" xr:uid="{D426AE8E-32A9-4ACD-963F-ADF0645B2E7A}"/>
    <cellStyle name="Comma 3 5 10 2 2 5 2" xfId="55818" xr:uid="{50BFEB9A-0A75-45CE-9677-57F76ACE28C4}"/>
    <cellStyle name="Comma 3 5 10 2 2 5 3" xfId="42428" xr:uid="{5B6961B5-E50F-4054-8568-040EE3A83D46}"/>
    <cellStyle name="Comma 3 5 10 2 2 6" xfId="15381" xr:uid="{752D4A9E-3E8B-4646-840A-63A43034E43C}"/>
    <cellStyle name="Comma 3 5 10 2 2 6 2" xfId="45054" xr:uid="{F85F9C8B-3D92-48D2-A71E-364214D6D9CD}"/>
    <cellStyle name="Comma 3 5 10 2 2 7" xfId="58444" xr:uid="{F79C61B6-9FC1-43EE-BC34-B58F1256C451}"/>
    <cellStyle name="Comma 3 5 10 2 2 8" xfId="61071" xr:uid="{1B23B708-65FB-4666-9951-2F48CBD71C29}"/>
    <cellStyle name="Comma 3 5 10 2 2 9" xfId="31664" xr:uid="{E3A3BC7E-B7DA-4200-8391-17C3F9125E87}"/>
    <cellStyle name="Comma 3 5 10 2 3" xfId="5654" xr:uid="{8E0AD39A-FEF7-4E12-9DB8-F025A2FB7E81}"/>
    <cellStyle name="Comma 3 5 10 2 3 2" xfId="17212" xr:uid="{B5B934A7-4BD9-4553-8B2E-1430F21962FA}"/>
    <cellStyle name="Comma 3 5 10 2 3 2 2" xfId="46619" xr:uid="{EF6FF02D-7406-4B63-BDAB-D1442170DD3A}"/>
    <cellStyle name="Comma 3 5 10 2 3 2 3" xfId="27716" xr:uid="{00D3895D-4BB6-45FF-B627-563464E3854E}"/>
    <cellStyle name="Comma 3 5 10 2 3 3" xfId="14059" xr:uid="{A9C91478-0E57-4747-87B0-828E95E49AF0}"/>
    <cellStyle name="Comma 3 5 10 2 3 3 2" xfId="33229" xr:uid="{AE93C8CB-3111-46E3-BAA8-1989A184656D}"/>
    <cellStyle name="Comma 3 5 10 2 3 4" xfId="22464" xr:uid="{3A891576-A2EA-42AE-844F-5300146E5D9A}"/>
    <cellStyle name="Comma 3 5 10 2 4" xfId="3029" xr:uid="{916C86CA-970E-4EB4-959E-DAB2243956FE}"/>
    <cellStyle name="Comma 3 5 10 2 4 2" xfId="16684" xr:uid="{10577CD0-E094-4E20-99F9-954ED716971D}"/>
    <cellStyle name="Comma 3 5 10 2 4 2 2" xfId="49245" xr:uid="{0052E7E4-713F-403A-80B8-14E71C8502A2}"/>
    <cellStyle name="Comma 3 5 10 2 4 3" xfId="35855" xr:uid="{13A9280B-D2A0-4F3E-98CC-D1F8DA3098E9}"/>
    <cellStyle name="Comma 3 5 10 2 4 4" xfId="25090" xr:uid="{31006B70-8668-45F9-B130-254A9E7E4FA5}"/>
    <cellStyle name="Comma 3 5 10 2 5" xfId="8280" xr:uid="{72A02D3B-9DC7-4537-BEB0-5941D6192036}"/>
    <cellStyle name="Comma 3 5 10 2 5 2" xfId="51871" xr:uid="{0E4AF449-D66B-4718-B06B-C1C67F760EA4}"/>
    <cellStyle name="Comma 3 5 10 2 5 3" xfId="38481" xr:uid="{AE2DCBDC-2F82-4644-A047-39ED0D769735}"/>
    <cellStyle name="Comma 3 5 10 2 6" xfId="10906" xr:uid="{DB9C0050-5617-4FAB-A57A-AEA482F5D20C}"/>
    <cellStyle name="Comma 3 5 10 2 6 2" xfId="54496" xr:uid="{98847DFB-60BF-4DB4-B322-7426F5BE2D69}"/>
    <cellStyle name="Comma 3 5 10 2 6 3" xfId="41106" xr:uid="{F0FC33BF-0F33-4A54-8B6B-EA755FE79E6F}"/>
    <cellStyle name="Comma 3 5 10 2 7" xfId="13531" xr:uid="{8983B6F8-A533-4B62-83FC-1A95F5948071}"/>
    <cellStyle name="Comma 3 5 10 2 7 2" xfId="43732" xr:uid="{4597B4CD-3AA7-4F8D-A05E-E82EAAB26863}"/>
    <cellStyle name="Comma 3 5 10 2 8" xfId="57122" xr:uid="{8FE269DD-979B-4348-B8E6-FCDBFF391E90}"/>
    <cellStyle name="Comma 3 5 10 2 9" xfId="59749" xr:uid="{873A45B5-59D9-4AAF-8DB5-0E4154C819C8}"/>
    <cellStyle name="Comma 3 5 10 3" xfId="661" xr:uid="{00000000-0005-0000-0000-0000C8020000}"/>
    <cellStyle name="Comma 3 5 10 3 10" xfId="30602" xr:uid="{7C50CABD-48FD-4449-9DE3-D00BC0F8C54F}"/>
    <cellStyle name="Comma 3 5 10 3 11" xfId="20098" xr:uid="{EBB1CBD9-BF83-4F03-AB15-0D2134573688}"/>
    <cellStyle name="Comma 3 5 10 3 2" xfId="1984" xr:uid="{60510279-9381-4F26-A0EE-09E4E1FF9E24}"/>
    <cellStyle name="Comma 3 5 10 3 2 10" xfId="21420" xr:uid="{D5576747-2363-48E1-942C-C2429299D605}"/>
    <cellStyle name="Comma 3 5 10 3 2 2" xfId="7236" xr:uid="{09EFA355-2015-40B9-87B7-7752FD536595}"/>
    <cellStyle name="Comma 3 5 10 3 2 2 2" xfId="18794" xr:uid="{1FED4C0F-2105-44C1-BFBE-BF71CB18FAE0}"/>
    <cellStyle name="Comma 3 5 10 3 2 2 2 2" xfId="48201" xr:uid="{1221517F-2F09-4EAC-97D3-47D441E2B378}"/>
    <cellStyle name="Comma 3 5 10 3 2 2 2 3" xfId="29298" xr:uid="{9B3A6E6C-702C-44D4-8A9F-DACF1E1B109F}"/>
    <cellStyle name="Comma 3 5 10 3 2 2 3" xfId="34811" xr:uid="{D0202DA5-7B57-4186-AA7B-3CEFB9192119}"/>
    <cellStyle name="Comma 3 5 10 3 2 2 4" xfId="24046" xr:uid="{7D9F1A65-0343-46D5-A89B-5177EA6371F9}"/>
    <cellStyle name="Comma 3 5 10 3 2 3" xfId="4611" xr:uid="{B089E24E-0190-4805-A576-E0C2B69B9A92}"/>
    <cellStyle name="Comma 3 5 10 3 2 3 2" xfId="50827" xr:uid="{C64AD61F-47DD-40EB-AC3A-E44F931BB970}"/>
    <cellStyle name="Comma 3 5 10 3 2 3 3" xfId="37437" xr:uid="{FFFF433F-4CE8-41AF-B463-0FBD44B685FA}"/>
    <cellStyle name="Comma 3 5 10 3 2 3 4" xfId="26672" xr:uid="{934618C1-AEE7-4C88-A220-E3B5FF165079}"/>
    <cellStyle name="Comma 3 5 10 3 2 4" xfId="9862" xr:uid="{D57D1E0E-F05A-4FBA-87ED-B3D4D0AAEE48}"/>
    <cellStyle name="Comma 3 5 10 3 2 4 2" xfId="53453" xr:uid="{27BF5DB7-4A4C-4A4E-ABF0-810FAFD43246}"/>
    <cellStyle name="Comma 3 5 10 3 2 4 3" xfId="40063" xr:uid="{571062BC-0C7F-4D46-A609-7E9A54A347DF}"/>
    <cellStyle name="Comma 3 5 10 3 2 5" xfId="12488" xr:uid="{A8CAD94B-0C2F-43AF-A286-FBFC2EFF4E8C}"/>
    <cellStyle name="Comma 3 5 10 3 2 5 2" xfId="56078" xr:uid="{E6DBFA6F-0C6C-4926-89B5-7CCE5A72DE0C}"/>
    <cellStyle name="Comma 3 5 10 3 2 5 3" xfId="42688" xr:uid="{7DFB4D38-4AA4-4610-A88E-21EF89CC4EC7}"/>
    <cellStyle name="Comma 3 5 10 3 2 6" xfId="15641" xr:uid="{4DA37BBF-6FF6-4E72-A2BD-C3C601AE01B8}"/>
    <cellStyle name="Comma 3 5 10 3 2 6 2" xfId="45314" xr:uid="{63104FA7-295D-4940-9B27-E30575653492}"/>
    <cellStyle name="Comma 3 5 10 3 2 7" xfId="58704" xr:uid="{099481F5-B5A3-418B-80C5-9B9C408CD715}"/>
    <cellStyle name="Comma 3 5 10 3 2 8" xfId="61331" xr:uid="{C72B132B-CF2D-4447-BC25-0076E388D149}"/>
    <cellStyle name="Comma 3 5 10 3 2 9" xfId="31924" xr:uid="{1534EC99-04E5-4B87-B57E-089269A92A1A}"/>
    <cellStyle name="Comma 3 5 10 3 3" xfId="5914" xr:uid="{E7FD107C-EDC2-4C13-BDC7-76C80CEF8444}"/>
    <cellStyle name="Comma 3 5 10 3 3 2" xfId="17472" xr:uid="{DE9B4050-96F7-464A-823F-AA4B00E915CB}"/>
    <cellStyle name="Comma 3 5 10 3 3 2 2" xfId="46879" xr:uid="{8686D86B-E0D9-4446-8B26-0E812357179F}"/>
    <cellStyle name="Comma 3 5 10 3 3 2 3" xfId="27976" xr:uid="{365E9C9C-6264-4CA4-ADAD-FCCB320E16D3}"/>
    <cellStyle name="Comma 3 5 10 3 3 3" xfId="33489" xr:uid="{CDA7E626-7A7D-41BB-A250-41A906EAA217}"/>
    <cellStyle name="Comma 3 5 10 3 3 4" xfId="22724" xr:uid="{4DC7AF00-930A-4C45-99E0-223954A8EDB2}"/>
    <cellStyle name="Comma 3 5 10 3 4" xfId="3289" xr:uid="{0A257911-7747-496A-9389-08A9198F93F7}"/>
    <cellStyle name="Comma 3 5 10 3 4 2" xfId="49505" xr:uid="{99805563-132D-4E30-8C87-F48D632D0289}"/>
    <cellStyle name="Comma 3 5 10 3 4 3" xfId="36115" xr:uid="{78CC25CF-0843-4D7D-9094-621A5DC0085D}"/>
    <cellStyle name="Comma 3 5 10 3 4 4" xfId="25350" xr:uid="{B1133BC8-EFB1-4F7C-A998-FE1E3C3501F6}"/>
    <cellStyle name="Comma 3 5 10 3 5" xfId="8540" xr:uid="{FDA5F061-B29B-42D7-A36D-7CCDFD83C9E9}"/>
    <cellStyle name="Comma 3 5 10 3 5 2" xfId="52131" xr:uid="{CA6B2D29-C82D-4DBE-B66C-D6E89CAA0893}"/>
    <cellStyle name="Comma 3 5 10 3 5 3" xfId="38741" xr:uid="{64432A7C-3143-462E-A28C-B9E8AD7B91D1}"/>
    <cellStyle name="Comma 3 5 10 3 6" xfId="11166" xr:uid="{E1147483-9A2E-413F-B44D-BFD8CAA9271A}"/>
    <cellStyle name="Comma 3 5 10 3 6 2" xfId="54756" xr:uid="{F15A33DA-E8F0-48E2-82EB-FC8D8160EE5D}"/>
    <cellStyle name="Comma 3 5 10 3 6 3" xfId="41366" xr:uid="{F4543557-40B1-4F26-A930-25793B205864}"/>
    <cellStyle name="Comma 3 5 10 3 7" xfId="14319" xr:uid="{43E4AD99-A04A-45FF-9266-2ECF030D322A}"/>
    <cellStyle name="Comma 3 5 10 3 7 2" xfId="43992" xr:uid="{282695BF-BF76-42D9-9B97-D4E9DF2DEC2E}"/>
    <cellStyle name="Comma 3 5 10 3 8" xfId="57382" xr:uid="{3876144B-D2C7-4D3B-90C2-CAAB18A31770}"/>
    <cellStyle name="Comma 3 5 10 3 9" xfId="60009" xr:uid="{922F26AD-58E8-4827-A680-24CDB7656532}"/>
    <cellStyle name="Comma 3 5 10 4" xfId="921" xr:uid="{00000000-0005-0000-0000-0000C9020000}"/>
    <cellStyle name="Comma 3 5 10 4 10" xfId="30862" xr:uid="{9DDA3D72-BC9A-4204-9760-DAC3D4E56E43}"/>
    <cellStyle name="Comma 3 5 10 4 11" xfId="20358" xr:uid="{2CD319AF-363C-496B-BB6B-2F1C32392D92}"/>
    <cellStyle name="Comma 3 5 10 4 2" xfId="2244" xr:uid="{AFADF2DF-A153-498D-9C78-7CCCC288E58B}"/>
    <cellStyle name="Comma 3 5 10 4 2 10" xfId="21680" xr:uid="{AC52BE82-346D-4C5B-9CCC-78CDA72E0D2F}"/>
    <cellStyle name="Comma 3 5 10 4 2 2" xfId="7496" xr:uid="{066C45EC-2583-4F24-AB42-00A001BFEBE3}"/>
    <cellStyle name="Comma 3 5 10 4 2 2 2" xfId="19054" xr:uid="{21B1B695-5FB9-466C-8ADD-55EACD2378DC}"/>
    <cellStyle name="Comma 3 5 10 4 2 2 2 2" xfId="48461" xr:uid="{465FFD56-6F20-4F79-8F85-A76FC4D09CEE}"/>
    <cellStyle name="Comma 3 5 10 4 2 2 2 3" xfId="29558" xr:uid="{AA66DD4D-CBD2-4FCC-BAD2-06B243E592F2}"/>
    <cellStyle name="Comma 3 5 10 4 2 2 3" xfId="35071" xr:uid="{E325ECB3-5715-474C-9ED4-F6F8262247AE}"/>
    <cellStyle name="Comma 3 5 10 4 2 2 4" xfId="24306" xr:uid="{9CF32F7B-9CBE-4F59-B695-4386F0E0DE87}"/>
    <cellStyle name="Comma 3 5 10 4 2 3" xfId="4871" xr:uid="{8A0BA2F1-C990-48EA-8476-12010F593924}"/>
    <cellStyle name="Comma 3 5 10 4 2 3 2" xfId="51087" xr:uid="{4C890871-7A7E-4577-BFCF-EE6E6FE95170}"/>
    <cellStyle name="Comma 3 5 10 4 2 3 3" xfId="37697" xr:uid="{93889162-A5C4-494A-8E63-8F89024E3947}"/>
    <cellStyle name="Comma 3 5 10 4 2 3 4" xfId="26932" xr:uid="{AE67AD80-B84E-47BE-AD14-96EBF0D8766E}"/>
    <cellStyle name="Comma 3 5 10 4 2 4" xfId="10122" xr:uid="{74B17C0B-3BEE-458D-B2E2-353F7B42DE04}"/>
    <cellStyle name="Comma 3 5 10 4 2 4 2" xfId="53713" xr:uid="{30061A52-543B-47B7-B6E5-F7036A8A1D30}"/>
    <cellStyle name="Comma 3 5 10 4 2 4 3" xfId="40323" xr:uid="{B9082590-F461-4DFF-80F2-832CB2781FF0}"/>
    <cellStyle name="Comma 3 5 10 4 2 5" xfId="12748" xr:uid="{E3403824-8D09-4475-80E0-831CA6A885FC}"/>
    <cellStyle name="Comma 3 5 10 4 2 5 2" xfId="56338" xr:uid="{E0E54CE0-1AEF-4B4E-9A11-CAC8911DDF6A}"/>
    <cellStyle name="Comma 3 5 10 4 2 5 3" xfId="42948" xr:uid="{A0AA9817-0F17-4B16-970A-423EB96B2CCF}"/>
    <cellStyle name="Comma 3 5 10 4 2 6" xfId="15901" xr:uid="{6C6F20B4-D01E-4842-B331-1295C9E1D8D2}"/>
    <cellStyle name="Comma 3 5 10 4 2 6 2" xfId="45574" xr:uid="{5FFE6BBA-25AB-4FDF-89A1-AFEA4B0A0A66}"/>
    <cellStyle name="Comma 3 5 10 4 2 7" xfId="58964" xr:uid="{260975DC-470C-42D4-94B5-F91DCDD3954C}"/>
    <cellStyle name="Comma 3 5 10 4 2 8" xfId="61591" xr:uid="{B7229064-352F-42C8-803C-671DCED1F4CA}"/>
    <cellStyle name="Comma 3 5 10 4 2 9" xfId="32184" xr:uid="{9E3CB81F-3F5E-42AE-8610-6702C7B17FA1}"/>
    <cellStyle name="Comma 3 5 10 4 3" xfId="6174" xr:uid="{96B0F1A5-59F3-46D7-A9EA-499943D83381}"/>
    <cellStyle name="Comma 3 5 10 4 3 2" xfId="17732" xr:uid="{D572DA0D-0B40-48B3-BA40-671AD0F29A15}"/>
    <cellStyle name="Comma 3 5 10 4 3 2 2" xfId="47139" xr:uid="{7D4C8338-3CF8-4ACA-BEC1-1398AC24182D}"/>
    <cellStyle name="Comma 3 5 10 4 3 2 3" xfId="28236" xr:uid="{CC686C7F-B731-474D-99E7-1E9F6E48022F}"/>
    <cellStyle name="Comma 3 5 10 4 3 3" xfId="33749" xr:uid="{48122490-51E0-458A-A54A-4D09DAEE66F8}"/>
    <cellStyle name="Comma 3 5 10 4 3 4" xfId="22984" xr:uid="{5B325EAA-5FFF-4005-B9ED-7F1AF4EEDD2D}"/>
    <cellStyle name="Comma 3 5 10 4 4" xfId="3549" xr:uid="{901B93DE-62AA-442E-B387-D26914F8F511}"/>
    <cellStyle name="Comma 3 5 10 4 4 2" xfId="49765" xr:uid="{2118946E-DC05-49C2-82A5-AF509C8367D3}"/>
    <cellStyle name="Comma 3 5 10 4 4 3" xfId="36375" xr:uid="{0A2A44F8-6F54-4737-BCBA-59DB1A5CA8D3}"/>
    <cellStyle name="Comma 3 5 10 4 4 4" xfId="25610" xr:uid="{FCB55D75-B694-4403-A4D1-D91465137267}"/>
    <cellStyle name="Comma 3 5 10 4 5" xfId="8800" xr:uid="{213F09C9-25C5-4743-928F-CF8E3CDB0AFD}"/>
    <cellStyle name="Comma 3 5 10 4 5 2" xfId="52391" xr:uid="{90D2EB82-4D54-4DA3-9188-C7DFEC78645A}"/>
    <cellStyle name="Comma 3 5 10 4 5 3" xfId="39001" xr:uid="{AC5EFB34-AC7A-4FC9-9634-D955738BA258}"/>
    <cellStyle name="Comma 3 5 10 4 6" xfId="11426" xr:uid="{AFCB099E-04CF-460C-843B-6D71B23DF165}"/>
    <cellStyle name="Comma 3 5 10 4 6 2" xfId="55016" xr:uid="{7EC8648C-D8C6-40B9-9A19-74B00C9F5756}"/>
    <cellStyle name="Comma 3 5 10 4 6 3" xfId="41626" xr:uid="{18921AC9-5C68-460D-8D94-BE452E2AABE6}"/>
    <cellStyle name="Comma 3 5 10 4 7" xfId="14579" xr:uid="{E84D8DEC-A8E5-4C7E-8192-18F04731B76D}"/>
    <cellStyle name="Comma 3 5 10 4 7 2" xfId="44252" xr:uid="{938CAA9D-0C56-42D4-A405-AAA0EE451DD8}"/>
    <cellStyle name="Comma 3 5 10 4 8" xfId="57642" xr:uid="{40D143DB-9C8B-4BB6-8DC5-373573FCADD0}"/>
    <cellStyle name="Comma 3 5 10 4 9" xfId="60269" xr:uid="{712F21FB-603B-4677-ABA7-AD7E260524FD}"/>
    <cellStyle name="Comma 3 5 10 5" xfId="1201" xr:uid="{EF6F2E23-E6EF-4FC3-A589-95208906E173}"/>
    <cellStyle name="Comma 3 5 10 5 10" xfId="20638" xr:uid="{56D132DA-92EE-4427-8269-FAA6183F6574}"/>
    <cellStyle name="Comma 3 5 10 5 2" xfId="6454" xr:uid="{8334A65C-7576-44B1-83B1-6E7859EFBF91}"/>
    <cellStyle name="Comma 3 5 10 5 2 2" xfId="18012" xr:uid="{87B6BBAB-DC14-4F74-A096-EF690DACF176}"/>
    <cellStyle name="Comma 3 5 10 5 2 2 2" xfId="47419" xr:uid="{E44A1D2B-7EF0-457D-8FFB-982AFA940338}"/>
    <cellStyle name="Comma 3 5 10 5 2 2 3" xfId="28516" xr:uid="{13B1606C-BC53-448B-89C7-BA6CED4D8CD2}"/>
    <cellStyle name="Comma 3 5 10 5 2 3" xfId="34029" xr:uid="{A3CE74A8-0109-4885-99FD-F6D051162516}"/>
    <cellStyle name="Comma 3 5 10 5 2 4" xfId="23264" xr:uid="{B243AD9F-4BA1-400A-9032-4B4ED0EFE99D}"/>
    <cellStyle name="Comma 3 5 10 5 3" xfId="3829" xr:uid="{E1CC9B4E-789E-4FF9-9C8D-DB9FC64358AA}"/>
    <cellStyle name="Comma 3 5 10 5 3 2" xfId="50045" xr:uid="{C2929CC4-C01E-4A01-9955-388F15294BA8}"/>
    <cellStyle name="Comma 3 5 10 5 3 3" xfId="36655" xr:uid="{8E69FB02-730F-4EBE-AD18-276570F4E80D}"/>
    <cellStyle name="Comma 3 5 10 5 3 4" xfId="25890" xr:uid="{EDC8DB83-D186-4EDA-ADB4-3AC0D1D146D7}"/>
    <cellStyle name="Comma 3 5 10 5 4" xfId="9080" xr:uid="{995AA459-8006-4774-88DB-A4871CAAA059}"/>
    <cellStyle name="Comma 3 5 10 5 4 2" xfId="52671" xr:uid="{ECAC0135-1ABE-4CB0-BBED-FEA7C1055C0C}"/>
    <cellStyle name="Comma 3 5 10 5 4 3" xfId="39281" xr:uid="{FE40CA77-AEF6-4FA9-8F01-8BF41E4A99F8}"/>
    <cellStyle name="Comma 3 5 10 5 5" xfId="11706" xr:uid="{DCEA2913-0DBC-4657-B78B-6A5AEFFB5045}"/>
    <cellStyle name="Comma 3 5 10 5 5 2" xfId="55296" xr:uid="{59418D13-9217-416C-B9A5-855426D32A2F}"/>
    <cellStyle name="Comma 3 5 10 5 5 3" xfId="41906" xr:uid="{64AAEB10-F31A-4B7C-9B1E-FD0D32698D44}"/>
    <cellStyle name="Comma 3 5 10 5 6" xfId="14859" xr:uid="{3CA413B4-5AE9-4D82-AD19-56E8C5A5DE5B}"/>
    <cellStyle name="Comma 3 5 10 5 6 2" xfId="44532" xr:uid="{9B1E01B1-6090-4D9F-9FAB-6E57D7A21A2E}"/>
    <cellStyle name="Comma 3 5 10 5 7" xfId="57922" xr:uid="{D26B4C1C-1E6D-45D7-8DE2-839C3C6C0256}"/>
    <cellStyle name="Comma 3 5 10 5 8" xfId="60549" xr:uid="{9791541A-D52F-4432-957E-0690B9218C20}"/>
    <cellStyle name="Comma 3 5 10 5 9" xfId="31142" xr:uid="{EACE6F3E-EE5B-47FD-80F7-5B11ABCEF5AF}"/>
    <cellStyle name="Comma 3 5 10 6" xfId="1464" xr:uid="{9EAA9B3D-3086-4C89-916E-B44A01861D9E}"/>
    <cellStyle name="Comma 3 5 10 6 10" xfId="20900" xr:uid="{A06395B7-D841-4141-854F-5E6574257E67}"/>
    <cellStyle name="Comma 3 5 10 6 2" xfId="6716" xr:uid="{6AB4C27C-A5DE-43F8-B318-FC90B302EF0F}"/>
    <cellStyle name="Comma 3 5 10 6 2 2" xfId="18274" xr:uid="{50391429-1ACB-494D-BDFB-8923155BA02D}"/>
    <cellStyle name="Comma 3 5 10 6 2 2 2" xfId="47681" xr:uid="{D07DBF3D-4978-4EE3-A469-7EB3F927453E}"/>
    <cellStyle name="Comma 3 5 10 6 2 2 3" xfId="28778" xr:uid="{F8B4FCC7-3C73-4A93-9EA3-0F8A12450798}"/>
    <cellStyle name="Comma 3 5 10 6 2 3" xfId="34291" xr:uid="{4322D58D-75B0-45EC-B088-B535883CF876}"/>
    <cellStyle name="Comma 3 5 10 6 2 4" xfId="23526" xr:uid="{73D44990-02D7-456F-B8A0-103CBAAB15B6}"/>
    <cellStyle name="Comma 3 5 10 6 3" xfId="4091" xr:uid="{0FF2D755-CFFD-4374-81F3-8FFF3917E7EE}"/>
    <cellStyle name="Comma 3 5 10 6 3 2" xfId="50307" xr:uid="{EF477C61-DA71-42CF-91C9-13A1C8AB5ED8}"/>
    <cellStyle name="Comma 3 5 10 6 3 3" xfId="36917" xr:uid="{907264DD-D52C-4756-8D52-1A3C15320D91}"/>
    <cellStyle name="Comma 3 5 10 6 3 4" xfId="26152" xr:uid="{2B10C659-6051-4D34-AAA9-CD601E0F01B2}"/>
    <cellStyle name="Comma 3 5 10 6 4" xfId="9342" xr:uid="{D1DF84FF-D38A-4592-8BB2-076EB3B548DD}"/>
    <cellStyle name="Comma 3 5 10 6 4 2" xfId="52933" xr:uid="{F10F60CC-F90B-4930-BF35-F00E354032D3}"/>
    <cellStyle name="Comma 3 5 10 6 4 3" xfId="39543" xr:uid="{63A2AAFA-795B-4985-8BE2-EF09A6635E54}"/>
    <cellStyle name="Comma 3 5 10 6 5" xfId="11968" xr:uid="{728CD3D7-82A7-47D1-86FA-C1364D4702A4}"/>
    <cellStyle name="Comma 3 5 10 6 5 2" xfId="55558" xr:uid="{580236A9-232C-4B28-9ADA-DBAA11B62058}"/>
    <cellStyle name="Comma 3 5 10 6 5 3" xfId="42168" xr:uid="{8C1598D5-10D0-4A9F-B28D-4CF7FA45CC65}"/>
    <cellStyle name="Comma 3 5 10 6 6" xfId="15121" xr:uid="{0374C663-74FB-4732-837B-795C258CE813}"/>
    <cellStyle name="Comma 3 5 10 6 6 2" xfId="44794" xr:uid="{E27D2FA3-776F-44AA-99E3-42DD25BC7353}"/>
    <cellStyle name="Comma 3 5 10 6 7" xfId="58184" xr:uid="{E0BB13D9-8925-43DD-91CD-0930031F654C}"/>
    <cellStyle name="Comma 3 5 10 6 8" xfId="60811" xr:uid="{C2A9264A-B402-49D4-A34B-BDB783372932}"/>
    <cellStyle name="Comma 3 5 10 6 9" xfId="31404" xr:uid="{04FEDE61-436A-4E91-8088-463914CBF047}"/>
    <cellStyle name="Comma 3 5 10 7" xfId="2507" xr:uid="{B8F821E1-F175-4411-A101-FAFCD61DBF59}"/>
    <cellStyle name="Comma 3 5 10 7 10" xfId="21942" xr:uid="{CE95B3EE-F53B-4552-9133-A69BA69A85B1}"/>
    <cellStyle name="Comma 3 5 10 7 2" xfId="7758" xr:uid="{39EFB389-EE8B-4A5D-9D6A-BB92A6BA799B}"/>
    <cellStyle name="Comma 3 5 10 7 2 2" xfId="19316" xr:uid="{D44BA7AB-24DC-40A3-AC31-3C7E64484ED9}"/>
    <cellStyle name="Comma 3 5 10 7 2 2 2" xfId="48723" xr:uid="{C6DC86A2-7D38-4129-8FAC-5FFF9D62AD28}"/>
    <cellStyle name="Comma 3 5 10 7 2 2 3" xfId="29820" xr:uid="{F0AA60A2-5EF4-43E6-81D5-2F0BA5ADFDE4}"/>
    <cellStyle name="Comma 3 5 10 7 2 3" xfId="35333" xr:uid="{47937123-ABEE-4334-9E37-AB849E263CC6}"/>
    <cellStyle name="Comma 3 5 10 7 2 4" xfId="24568" xr:uid="{B945A191-5DDF-49D5-A082-8726822DA084}"/>
    <cellStyle name="Comma 3 5 10 7 3" xfId="5133" xr:uid="{D113EC09-F7DC-4A7B-A896-EEB5B33E21E8}"/>
    <cellStyle name="Comma 3 5 10 7 3 2" xfId="51349" xr:uid="{0CAA799B-42A1-451F-AEAC-59771288CBE5}"/>
    <cellStyle name="Comma 3 5 10 7 3 3" xfId="37959" xr:uid="{0FB68836-2F74-4DCF-B7F3-8FDF07CBD56B}"/>
    <cellStyle name="Comma 3 5 10 7 3 4" xfId="27194" xr:uid="{FEAE0559-302E-4CFC-8A58-44D63E23CAFF}"/>
    <cellStyle name="Comma 3 5 10 7 4" xfId="10384" xr:uid="{B5AEF243-C4C7-4180-8693-BE03D28775A9}"/>
    <cellStyle name="Comma 3 5 10 7 4 2" xfId="53975" xr:uid="{98CE1858-4775-4E6C-85A5-A18B101AB917}"/>
    <cellStyle name="Comma 3 5 10 7 4 3" xfId="40585" xr:uid="{6261408C-67E7-45EE-A3F9-9CF38DF117D1}"/>
    <cellStyle name="Comma 3 5 10 7 5" xfId="13010" xr:uid="{5CC693D6-B88B-4FE0-9817-73F46C3C11CD}"/>
    <cellStyle name="Comma 3 5 10 7 5 2" xfId="56600" xr:uid="{C4CA2C28-7C3E-42CD-AA89-36986D111344}"/>
    <cellStyle name="Comma 3 5 10 7 5 3" xfId="43210" xr:uid="{42FC4998-E955-4735-9368-456FAB4225AE}"/>
    <cellStyle name="Comma 3 5 10 7 6" xfId="16163" xr:uid="{243F6F27-A156-4302-A7B3-356974A3A783}"/>
    <cellStyle name="Comma 3 5 10 7 6 2" xfId="45836" xr:uid="{2462CD42-98E8-4065-8F6C-795D072841B7}"/>
    <cellStyle name="Comma 3 5 10 7 7" xfId="59226" xr:uid="{20A59169-57DE-45C9-AC5F-38688996223C}"/>
    <cellStyle name="Comma 3 5 10 7 8" xfId="61853" xr:uid="{4211841B-39FF-446A-9C69-70C2F8E49E14}"/>
    <cellStyle name="Comma 3 5 10 7 9" xfId="32446" xr:uid="{727B5962-A7B8-4D79-A5BD-54E23E4BE2B0}"/>
    <cellStyle name="Comma 3 5 10 8" xfId="5394" xr:uid="{0FADF6CA-35A9-472C-A978-55561BDE75B7}"/>
    <cellStyle name="Comma 3 5 10 8 2" xfId="16952" xr:uid="{3C316FA7-E99F-4CAE-9E0E-47A1F81A6539}"/>
    <cellStyle name="Comma 3 5 10 8 2 2" xfId="46098" xr:uid="{84C227B3-97F6-47B9-BA88-332EB0F99897}"/>
    <cellStyle name="Comma 3 5 10 8 2 3" xfId="27456" xr:uid="{DBCE3F11-0766-4EDB-8711-E3FC04368B48}"/>
    <cellStyle name="Comma 3 5 10 8 3" xfId="13799" xr:uid="{AC4FDF44-A35E-4AF5-913F-3ED933306BD5}"/>
    <cellStyle name="Comma 3 5 10 8 3 2" xfId="32708" xr:uid="{9D23E15D-54E5-4BDA-A05E-46F5704D8E02}"/>
    <cellStyle name="Comma 3 5 10 8 4" xfId="22204" xr:uid="{F5170DBB-CBF8-4BBD-867F-1CB659F626C8}"/>
    <cellStyle name="Comma 3 5 10 9" xfId="2769" xr:uid="{45507E9D-F88B-499B-8522-98BE80648BCE}"/>
    <cellStyle name="Comma 3 5 10 9 2" xfId="16424" xr:uid="{04596ECC-E596-4564-8325-6FF113511442}"/>
    <cellStyle name="Comma 3 5 10 9 2 2" xfId="46359" xr:uid="{4DE01F15-1231-4D56-B8EE-BE6461468DD4}"/>
    <cellStyle name="Comma 3 5 10 9 3" xfId="32969" xr:uid="{7E0BC72A-8AA0-451D-A14B-91E813A88BDF}"/>
    <cellStyle name="Comma 3 5 10 9 4" xfId="24830" xr:uid="{E7BBE504-0B66-4CA5-BD5D-537E436D060D}"/>
    <cellStyle name="Comma 3 5 11" xfId="172" xr:uid="{00000000-0005-0000-0000-0000CA020000}"/>
    <cellStyle name="Comma 3 5 11 10" xfId="8052" xr:uid="{30261125-0913-479C-8AA3-034ADD05DA5E}"/>
    <cellStyle name="Comma 3 5 11 10 2" xfId="49017" xr:uid="{CCEECE61-CC83-41B1-8561-238629FF00B4}"/>
    <cellStyle name="Comma 3 5 11 10 3" xfId="35627" xr:uid="{DEC295E5-C464-4971-A4A5-7CAD27AD8EFA}"/>
    <cellStyle name="Comma 3 5 11 11" xfId="10678" xr:uid="{2EFB4691-959B-4327-AE90-E8D516BC6660}"/>
    <cellStyle name="Comma 3 5 11 11 2" xfId="51643" xr:uid="{9C1D23AF-38E1-4601-A988-444CC12352CB}"/>
    <cellStyle name="Comma 3 5 11 11 3" xfId="38253" xr:uid="{57A1A20D-A707-47FD-A691-53B5FCB7226B}"/>
    <cellStyle name="Comma 3 5 11 12" xfId="13303" xr:uid="{C8C658C7-CDBA-4E42-AF6C-FB8BAA43F8EC}"/>
    <cellStyle name="Comma 3 5 11 12 2" xfId="54268" xr:uid="{E539DA02-A165-447A-BF5D-65FEE92C0AF1}"/>
    <cellStyle name="Comma 3 5 11 12 3" xfId="40878" xr:uid="{095426EA-FDDE-45AB-B851-2EB1C8BBF16C}"/>
    <cellStyle name="Comma 3 5 11 13" xfId="43504" xr:uid="{F133DA27-8059-45BA-9008-7F8F588C7F0E}"/>
    <cellStyle name="Comma 3 5 11 14" xfId="56894" xr:uid="{9773B0C1-18B1-49E2-BF31-E50B1D7ADE71}"/>
    <cellStyle name="Comma 3 5 11 15" xfId="59521" xr:uid="{FEC00DBC-4932-496A-8A21-63336C296BF4}"/>
    <cellStyle name="Comma 3 5 11 16" xfId="30114" xr:uid="{CB1C9B5B-6FBF-4F01-9FD6-4488659A98E7}"/>
    <cellStyle name="Comma 3 5 11 17" xfId="19610" xr:uid="{77AC3541-B117-4483-BCB9-B829A2AAF144}"/>
    <cellStyle name="Comma 3 5 11 2" xfId="433" xr:uid="{00000000-0005-0000-0000-0000CB020000}"/>
    <cellStyle name="Comma 3 5 11 2 10" xfId="30374" xr:uid="{C02EDE16-1D32-4F7C-BE9A-5C0BDE6D8F1C}"/>
    <cellStyle name="Comma 3 5 11 2 11" xfId="19870" xr:uid="{1C4D41E4-1FF9-4BB1-B8F4-9211D92B03E6}"/>
    <cellStyle name="Comma 3 5 11 2 2" xfId="1756" xr:uid="{702D6E61-3BE6-4BEB-A02F-3207C2EA041C}"/>
    <cellStyle name="Comma 3 5 11 2 2 10" xfId="21192" xr:uid="{89D75993-5724-42ED-8120-6A040B724B2D}"/>
    <cellStyle name="Comma 3 5 11 2 2 2" xfId="7008" xr:uid="{C1083332-3203-4182-96C2-0A58A8A1D91B}"/>
    <cellStyle name="Comma 3 5 11 2 2 2 2" xfId="18566" xr:uid="{15B7AF39-6C17-4885-94B1-EEA2E028717B}"/>
    <cellStyle name="Comma 3 5 11 2 2 2 2 2" xfId="47973" xr:uid="{A5954B0F-1A51-4431-BE11-CDF4C7E39442}"/>
    <cellStyle name="Comma 3 5 11 2 2 2 2 3" xfId="29070" xr:uid="{9C5DB44D-16BF-45A5-AEDF-5F92B40ACECB}"/>
    <cellStyle name="Comma 3 5 11 2 2 2 3" xfId="34583" xr:uid="{168074B0-156C-47CE-B002-F5B2A20D1646}"/>
    <cellStyle name="Comma 3 5 11 2 2 2 4" xfId="23818" xr:uid="{FA98B70F-3A92-475A-8321-124DCAEB6C21}"/>
    <cellStyle name="Comma 3 5 11 2 2 3" xfId="4383" xr:uid="{93ADD646-FE18-4265-A789-758F9F6069BC}"/>
    <cellStyle name="Comma 3 5 11 2 2 3 2" xfId="50599" xr:uid="{C28D089E-8AAC-4C5B-9A40-5C1468C67DE2}"/>
    <cellStyle name="Comma 3 5 11 2 2 3 3" xfId="37209" xr:uid="{F6E23245-4F93-4CA9-A9EA-9CC27290EE2A}"/>
    <cellStyle name="Comma 3 5 11 2 2 3 4" xfId="26444" xr:uid="{5FAF54F3-9B8A-42C4-A95C-828F2A418DA6}"/>
    <cellStyle name="Comma 3 5 11 2 2 4" xfId="9634" xr:uid="{D57FCF1A-1509-4A02-B963-9B503B40552A}"/>
    <cellStyle name="Comma 3 5 11 2 2 4 2" xfId="53225" xr:uid="{B84ABB8A-BD36-4200-9CA8-65632AB365E2}"/>
    <cellStyle name="Comma 3 5 11 2 2 4 3" xfId="39835" xr:uid="{D5E11464-F8D3-4AB6-A525-9FE99191E192}"/>
    <cellStyle name="Comma 3 5 11 2 2 5" xfId="12260" xr:uid="{986518B7-85B8-4BDE-BD99-894ED383A271}"/>
    <cellStyle name="Comma 3 5 11 2 2 5 2" xfId="55850" xr:uid="{16BE5C7F-205E-4A81-959B-30279B240D28}"/>
    <cellStyle name="Comma 3 5 11 2 2 5 3" xfId="42460" xr:uid="{E2973888-CD49-4A80-81BA-4AABBF7A29D7}"/>
    <cellStyle name="Comma 3 5 11 2 2 6" xfId="15413" xr:uid="{8782BA62-9D76-4792-8D93-784382892E5C}"/>
    <cellStyle name="Comma 3 5 11 2 2 6 2" xfId="45086" xr:uid="{08D14DCE-E526-4440-893E-33D984FE8F03}"/>
    <cellStyle name="Comma 3 5 11 2 2 7" xfId="58476" xr:uid="{ED13B71D-A351-4F6C-ACB7-64B183D53518}"/>
    <cellStyle name="Comma 3 5 11 2 2 8" xfId="61103" xr:uid="{9F15DB0D-1A38-493F-8C16-0167B72D2769}"/>
    <cellStyle name="Comma 3 5 11 2 2 9" xfId="31696" xr:uid="{44E71C68-2BEE-4169-A3D3-23D146CD2178}"/>
    <cellStyle name="Comma 3 5 11 2 3" xfId="5686" xr:uid="{E3663F35-9986-4D62-BAFD-42F7E1FDA3F6}"/>
    <cellStyle name="Comma 3 5 11 2 3 2" xfId="17244" xr:uid="{6E3188D9-F775-48D0-9ECD-7D154F48CEB8}"/>
    <cellStyle name="Comma 3 5 11 2 3 2 2" xfId="46651" xr:uid="{4B352F71-D408-4BC0-BDB4-3427A1E5752D}"/>
    <cellStyle name="Comma 3 5 11 2 3 2 3" xfId="27748" xr:uid="{DEDE923E-8DD5-47FE-A6B1-26A1258AAAFE}"/>
    <cellStyle name="Comma 3 5 11 2 3 3" xfId="14091" xr:uid="{F9451853-75FC-46C2-80A6-690E1DFF5FE8}"/>
    <cellStyle name="Comma 3 5 11 2 3 3 2" xfId="33261" xr:uid="{3DFC5823-CEE9-4C0A-AD8B-FB0228A564F9}"/>
    <cellStyle name="Comma 3 5 11 2 3 4" xfId="22496" xr:uid="{1589C0AF-BF0B-4746-91E7-4AF109DFEFEB}"/>
    <cellStyle name="Comma 3 5 11 2 4" xfId="3061" xr:uid="{F6AC2E87-6B08-4177-9943-91D04975EF20}"/>
    <cellStyle name="Comma 3 5 11 2 4 2" xfId="16716" xr:uid="{4353F0B4-9CB7-4FFC-A62C-810EE60F03AC}"/>
    <cellStyle name="Comma 3 5 11 2 4 2 2" xfId="49277" xr:uid="{DA67C4FB-A472-4EF4-97D5-FA112ECC6308}"/>
    <cellStyle name="Comma 3 5 11 2 4 3" xfId="35887" xr:uid="{727B17B8-81B3-43DF-9167-C69099825687}"/>
    <cellStyle name="Comma 3 5 11 2 4 4" xfId="25122" xr:uid="{8D567614-4287-4A53-B188-D7409CA714A1}"/>
    <cellStyle name="Comma 3 5 11 2 5" xfId="8312" xr:uid="{B8E56459-8BB8-4ADE-BB4F-1A26EA7BC517}"/>
    <cellStyle name="Comma 3 5 11 2 5 2" xfId="51903" xr:uid="{5AB5209F-59A9-4BF1-BD6D-E8064B10262C}"/>
    <cellStyle name="Comma 3 5 11 2 5 3" xfId="38513" xr:uid="{9BF2DF6D-1D7C-4854-B7F5-F3F6A2B0914A}"/>
    <cellStyle name="Comma 3 5 11 2 6" xfId="10938" xr:uid="{6C8707CE-995C-4D6E-AE1C-2B146DA4BC3A}"/>
    <cellStyle name="Comma 3 5 11 2 6 2" xfId="54528" xr:uid="{2E6A8949-D4F1-4485-B03F-2D6E5CCC5CC4}"/>
    <cellStyle name="Comma 3 5 11 2 6 3" xfId="41138" xr:uid="{7615D080-DD32-4A73-9FC5-5A15E42C97E5}"/>
    <cellStyle name="Comma 3 5 11 2 7" xfId="13563" xr:uid="{6B5FCB04-1170-4755-ADE9-573F62F588ED}"/>
    <cellStyle name="Comma 3 5 11 2 7 2" xfId="43764" xr:uid="{0D59A027-0709-4693-97C9-AB8C877FF44D}"/>
    <cellStyle name="Comma 3 5 11 2 8" xfId="57154" xr:uid="{0BE435AC-4156-4629-A53D-651736577ED4}"/>
    <cellStyle name="Comma 3 5 11 2 9" xfId="59781" xr:uid="{F1306F55-99F1-42D1-BDAE-8581A13DD33E}"/>
    <cellStyle name="Comma 3 5 11 3" xfId="693" xr:uid="{00000000-0005-0000-0000-0000CC020000}"/>
    <cellStyle name="Comma 3 5 11 3 10" xfId="30634" xr:uid="{EDAD9138-9A1F-416F-954C-0E7EF457AEEF}"/>
    <cellStyle name="Comma 3 5 11 3 11" xfId="20130" xr:uid="{DBE07D39-7AAD-4C28-8A06-A0A56D5E0AF2}"/>
    <cellStyle name="Comma 3 5 11 3 2" xfId="2016" xr:uid="{E4634ABE-D89C-4351-BB08-46292EC4928E}"/>
    <cellStyle name="Comma 3 5 11 3 2 10" xfId="21452" xr:uid="{A2B4072A-86B7-4FCC-BBC9-1EEFC0490D4D}"/>
    <cellStyle name="Comma 3 5 11 3 2 2" xfId="7268" xr:uid="{8A735C93-2311-4F7D-A4EC-2CC8CD24D49F}"/>
    <cellStyle name="Comma 3 5 11 3 2 2 2" xfId="18826" xr:uid="{435FE29C-4782-4910-81B7-4462057DA239}"/>
    <cellStyle name="Comma 3 5 11 3 2 2 2 2" xfId="48233" xr:uid="{AE2499F6-3FB6-4225-A6B6-2D46E76E6467}"/>
    <cellStyle name="Comma 3 5 11 3 2 2 2 3" xfId="29330" xr:uid="{BBA88E57-AAA4-4668-A86F-7FDE255F741F}"/>
    <cellStyle name="Comma 3 5 11 3 2 2 3" xfId="34843" xr:uid="{E1F5EF43-CD00-48BB-8DA6-EED490F0FAB3}"/>
    <cellStyle name="Comma 3 5 11 3 2 2 4" xfId="24078" xr:uid="{7AC510EC-96AE-4279-BBB6-63541481A0BB}"/>
    <cellStyle name="Comma 3 5 11 3 2 3" xfId="4643" xr:uid="{DFB0EF78-8AFC-4FD9-BF3C-56F53DC504AE}"/>
    <cellStyle name="Comma 3 5 11 3 2 3 2" xfId="50859" xr:uid="{2519D0E6-1F79-4CD2-AE99-5305289C5461}"/>
    <cellStyle name="Comma 3 5 11 3 2 3 3" xfId="37469" xr:uid="{62CDDF38-215D-46BE-A424-019E9178A3F9}"/>
    <cellStyle name="Comma 3 5 11 3 2 3 4" xfId="26704" xr:uid="{497E352D-FC68-4976-A1F4-1DCD9DE76766}"/>
    <cellStyle name="Comma 3 5 11 3 2 4" xfId="9894" xr:uid="{6AED485E-611C-448F-8EF7-6BC9C665BC08}"/>
    <cellStyle name="Comma 3 5 11 3 2 4 2" xfId="53485" xr:uid="{5E2BF3E7-B657-436D-B48E-63A88DCE21A5}"/>
    <cellStyle name="Comma 3 5 11 3 2 4 3" xfId="40095" xr:uid="{D5B18492-B6E8-454A-A406-9ED0DB5CA13A}"/>
    <cellStyle name="Comma 3 5 11 3 2 5" xfId="12520" xr:uid="{0B4A3DCB-68BE-495E-8E65-99B532E7FD30}"/>
    <cellStyle name="Comma 3 5 11 3 2 5 2" xfId="56110" xr:uid="{F9277C58-6F99-47B7-8319-93BE4CD3BDA3}"/>
    <cellStyle name="Comma 3 5 11 3 2 5 3" xfId="42720" xr:uid="{43B45420-F81F-4DB4-B2EB-46B2E9560FA6}"/>
    <cellStyle name="Comma 3 5 11 3 2 6" xfId="15673" xr:uid="{D0E2E989-4617-4BFF-82C5-5041DD55BA66}"/>
    <cellStyle name="Comma 3 5 11 3 2 6 2" xfId="45346" xr:uid="{6F19BEEE-EE28-4C53-9BE1-5A35AE03459C}"/>
    <cellStyle name="Comma 3 5 11 3 2 7" xfId="58736" xr:uid="{CB9EC2B4-8A9A-4F86-BB98-E40FF514326A}"/>
    <cellStyle name="Comma 3 5 11 3 2 8" xfId="61363" xr:uid="{BA22FD4B-9C64-4160-BF6B-6C75EA8D9502}"/>
    <cellStyle name="Comma 3 5 11 3 2 9" xfId="31956" xr:uid="{BD5665A3-141B-463E-8309-74CF29478DBF}"/>
    <cellStyle name="Comma 3 5 11 3 3" xfId="5946" xr:uid="{F09B96F5-9D88-4862-92BB-5BFA5B696EC6}"/>
    <cellStyle name="Comma 3 5 11 3 3 2" xfId="17504" xr:uid="{96A90F4C-7763-446A-B937-78DC00474A92}"/>
    <cellStyle name="Comma 3 5 11 3 3 2 2" xfId="46911" xr:uid="{B6A435E8-4D24-401B-8B0F-62CDEF212D09}"/>
    <cellStyle name="Comma 3 5 11 3 3 2 3" xfId="28008" xr:uid="{4A4A429F-59EF-4D13-B874-BD58645772D8}"/>
    <cellStyle name="Comma 3 5 11 3 3 3" xfId="33521" xr:uid="{9FD8815C-3B1C-4D94-ADD3-FAD9AD178AAA}"/>
    <cellStyle name="Comma 3 5 11 3 3 4" xfId="22756" xr:uid="{108EAF7D-E268-4667-BB4B-720B366AA110}"/>
    <cellStyle name="Comma 3 5 11 3 4" xfId="3321" xr:uid="{100FE329-2373-4EA6-984D-F77CF26F922F}"/>
    <cellStyle name="Comma 3 5 11 3 4 2" xfId="49537" xr:uid="{AF161725-ECCB-40B8-9289-C799848D5684}"/>
    <cellStyle name="Comma 3 5 11 3 4 3" xfId="36147" xr:uid="{FD928802-F7FD-4EEF-8C63-0508A982686C}"/>
    <cellStyle name="Comma 3 5 11 3 4 4" xfId="25382" xr:uid="{B3B9FF48-6C67-4D8D-9034-E4C770D93AA8}"/>
    <cellStyle name="Comma 3 5 11 3 5" xfId="8572" xr:uid="{2DE1B118-498E-43C2-A6C6-B2E12C3A13AF}"/>
    <cellStyle name="Comma 3 5 11 3 5 2" xfId="52163" xr:uid="{44E9CD19-D8AF-45E9-9DF2-AA6409DA0231}"/>
    <cellStyle name="Comma 3 5 11 3 5 3" xfId="38773" xr:uid="{1A28B007-7A96-4B22-A7E8-A24F31C24764}"/>
    <cellStyle name="Comma 3 5 11 3 6" xfId="11198" xr:uid="{8A058A04-B3D3-4658-A453-FD79813F5A32}"/>
    <cellStyle name="Comma 3 5 11 3 6 2" xfId="54788" xr:uid="{893BD2E9-C31F-4642-9BAA-6F28EA6A45F1}"/>
    <cellStyle name="Comma 3 5 11 3 6 3" xfId="41398" xr:uid="{B83406B4-51B3-4ED0-AC49-B032F9501252}"/>
    <cellStyle name="Comma 3 5 11 3 7" xfId="14351" xr:uid="{4F654E1D-A68F-4D0D-A084-BA619B317C48}"/>
    <cellStyle name="Comma 3 5 11 3 7 2" xfId="44024" xr:uid="{CC9891A4-9AFB-4D55-B269-2BC730274BBB}"/>
    <cellStyle name="Comma 3 5 11 3 8" xfId="57414" xr:uid="{B8C147D3-3903-4666-AFBD-7FA0BFDA0E2A}"/>
    <cellStyle name="Comma 3 5 11 3 9" xfId="60041" xr:uid="{0BDC737A-0E79-4F25-A517-A65A2B3B5A07}"/>
    <cellStyle name="Comma 3 5 11 4" xfId="953" xr:uid="{00000000-0005-0000-0000-0000CD020000}"/>
    <cellStyle name="Comma 3 5 11 4 10" xfId="30894" xr:uid="{1AFA3B8F-A501-42B8-958C-DA062D3F526F}"/>
    <cellStyle name="Comma 3 5 11 4 11" xfId="20390" xr:uid="{7C4CA3FA-741C-454D-9648-AD87B3E1CED1}"/>
    <cellStyle name="Comma 3 5 11 4 2" xfId="2276" xr:uid="{974F435B-9047-4B7C-879C-CA5A96EFE39D}"/>
    <cellStyle name="Comma 3 5 11 4 2 10" xfId="21712" xr:uid="{432E6655-9FD8-4614-A190-C835F2DC3D44}"/>
    <cellStyle name="Comma 3 5 11 4 2 2" xfId="7528" xr:uid="{575BD1C2-A938-425B-93D0-1B9E0661AFBD}"/>
    <cellStyle name="Comma 3 5 11 4 2 2 2" xfId="19086" xr:uid="{8DB22AB8-E403-48E6-AE33-A36A96F296AE}"/>
    <cellStyle name="Comma 3 5 11 4 2 2 2 2" xfId="48493" xr:uid="{88872154-0797-493F-A8EA-CF5FE55D343C}"/>
    <cellStyle name="Comma 3 5 11 4 2 2 2 3" xfId="29590" xr:uid="{835E6769-239B-42E6-AC12-B63B5DECFFE0}"/>
    <cellStyle name="Comma 3 5 11 4 2 2 3" xfId="35103" xr:uid="{43D440D2-0816-4620-9C0A-C7AD142A750C}"/>
    <cellStyle name="Comma 3 5 11 4 2 2 4" xfId="24338" xr:uid="{BA324434-D87E-4A27-8343-F400ED2CE5FE}"/>
    <cellStyle name="Comma 3 5 11 4 2 3" xfId="4903" xr:uid="{90751B38-4FF7-4D12-B269-35423F83F592}"/>
    <cellStyle name="Comma 3 5 11 4 2 3 2" xfId="51119" xr:uid="{70DE6E66-BFC2-43FF-9878-660C7E0A21E0}"/>
    <cellStyle name="Comma 3 5 11 4 2 3 3" xfId="37729" xr:uid="{41C5554A-C7D6-4609-90E5-A8D5459D3A1E}"/>
    <cellStyle name="Comma 3 5 11 4 2 3 4" xfId="26964" xr:uid="{A2B75C0B-02EB-4F84-89DF-6E0346F5A98D}"/>
    <cellStyle name="Comma 3 5 11 4 2 4" xfId="10154" xr:uid="{90CBF35F-1B71-4141-A833-A9FBC14C1EBE}"/>
    <cellStyle name="Comma 3 5 11 4 2 4 2" xfId="53745" xr:uid="{B9FC1D18-1943-40B5-8A89-CE27F6756C99}"/>
    <cellStyle name="Comma 3 5 11 4 2 4 3" xfId="40355" xr:uid="{CD2560F4-9BF0-4E95-BEE4-06B2DE7DD006}"/>
    <cellStyle name="Comma 3 5 11 4 2 5" xfId="12780" xr:uid="{9AE5EFF2-F0A7-455E-A17F-92954C0FC659}"/>
    <cellStyle name="Comma 3 5 11 4 2 5 2" xfId="56370" xr:uid="{059FE25E-E341-4692-842D-6E74746F91CA}"/>
    <cellStyle name="Comma 3 5 11 4 2 5 3" xfId="42980" xr:uid="{13FF5CD6-B9B5-4E18-B3F1-35BDED85DC5C}"/>
    <cellStyle name="Comma 3 5 11 4 2 6" xfId="15933" xr:uid="{21A1E38D-6559-4FAC-84C3-F78BD8070972}"/>
    <cellStyle name="Comma 3 5 11 4 2 6 2" xfId="45606" xr:uid="{07AC3B7B-444A-478F-8BB9-D4BAE2C158FA}"/>
    <cellStyle name="Comma 3 5 11 4 2 7" xfId="58996" xr:uid="{C1D0387D-20AB-4B15-BF7F-0AC76D4F0746}"/>
    <cellStyle name="Comma 3 5 11 4 2 8" xfId="61623" xr:uid="{BE5149A2-1A8F-4B74-91C4-990695351DDF}"/>
    <cellStyle name="Comma 3 5 11 4 2 9" xfId="32216" xr:uid="{D324F0BF-CAB2-4C44-9A56-7BD96520B6E1}"/>
    <cellStyle name="Comma 3 5 11 4 3" xfId="6206" xr:uid="{DBCF1FC8-87EA-43F0-B446-ABDE9E870008}"/>
    <cellStyle name="Comma 3 5 11 4 3 2" xfId="17764" xr:uid="{DAF5EA19-BA00-437B-9167-F440FE976899}"/>
    <cellStyle name="Comma 3 5 11 4 3 2 2" xfId="47171" xr:uid="{77C3515E-6229-457E-8EAE-443B9C9FA98C}"/>
    <cellStyle name="Comma 3 5 11 4 3 2 3" xfId="28268" xr:uid="{2EBBE4E2-E890-47B6-AB8C-C9EBD36DB5BC}"/>
    <cellStyle name="Comma 3 5 11 4 3 3" xfId="33781" xr:uid="{B5DF9AD9-074C-4ACC-B09A-7FFB51AE0BE2}"/>
    <cellStyle name="Comma 3 5 11 4 3 4" xfId="23016" xr:uid="{D6E69687-A69F-461F-AFDD-3CF19CA67395}"/>
    <cellStyle name="Comma 3 5 11 4 4" xfId="3581" xr:uid="{DF7535B6-9E35-4566-B0D1-E7683EDBB154}"/>
    <cellStyle name="Comma 3 5 11 4 4 2" xfId="49797" xr:uid="{BB4E65C6-A215-4D53-A593-2BD83DF28828}"/>
    <cellStyle name="Comma 3 5 11 4 4 3" xfId="36407" xr:uid="{6739C7B5-E81D-4990-ADB8-75174739C7C4}"/>
    <cellStyle name="Comma 3 5 11 4 4 4" xfId="25642" xr:uid="{AC1E0DED-4653-4BB4-801A-4B5C46809929}"/>
    <cellStyle name="Comma 3 5 11 4 5" xfId="8832" xr:uid="{B43D59A1-F4A3-4074-8C3A-C22B0013C395}"/>
    <cellStyle name="Comma 3 5 11 4 5 2" xfId="52423" xr:uid="{1E634309-E7E5-4FB4-82DF-C65566261E75}"/>
    <cellStyle name="Comma 3 5 11 4 5 3" xfId="39033" xr:uid="{7FE2A640-0996-4359-A423-39477603780A}"/>
    <cellStyle name="Comma 3 5 11 4 6" xfId="11458" xr:uid="{357021E5-628F-4BCC-8140-97E2F05F651A}"/>
    <cellStyle name="Comma 3 5 11 4 6 2" xfId="55048" xr:uid="{B50B44DE-725D-429D-B1DF-90A991635F76}"/>
    <cellStyle name="Comma 3 5 11 4 6 3" xfId="41658" xr:uid="{5A70EBF8-0618-4C87-B6A7-20DA51D25083}"/>
    <cellStyle name="Comma 3 5 11 4 7" xfId="14611" xr:uid="{E891E17A-53BA-4593-AF29-6C47EB4DCD20}"/>
    <cellStyle name="Comma 3 5 11 4 7 2" xfId="44284" xr:uid="{AB1F6643-51C2-4BE2-9B07-E3F93CBBE484}"/>
    <cellStyle name="Comma 3 5 11 4 8" xfId="57674" xr:uid="{7293A75C-F793-476F-8738-36698EE97F39}"/>
    <cellStyle name="Comma 3 5 11 4 9" xfId="60301" xr:uid="{C6881029-B512-4989-88A1-BC881D45854A}"/>
    <cellStyle name="Comma 3 5 11 5" xfId="1233" xr:uid="{FAD29FDF-4AE4-4838-9A3E-4ADC4955DB4F}"/>
    <cellStyle name="Comma 3 5 11 5 10" xfId="20670" xr:uid="{64F605DF-1B30-4A72-965B-9EE952C60A26}"/>
    <cellStyle name="Comma 3 5 11 5 2" xfId="6486" xr:uid="{3DC0B9B6-9958-47D4-9C7C-704B08397293}"/>
    <cellStyle name="Comma 3 5 11 5 2 2" xfId="18044" xr:uid="{55D980D2-0319-44AE-843B-97B4E754F6C7}"/>
    <cellStyle name="Comma 3 5 11 5 2 2 2" xfId="47451" xr:uid="{60620C2F-463D-4C42-8AC2-34918131A425}"/>
    <cellStyle name="Comma 3 5 11 5 2 2 3" xfId="28548" xr:uid="{62058EF5-46E4-4234-BA29-36AA949CEE95}"/>
    <cellStyle name="Comma 3 5 11 5 2 3" xfId="34061" xr:uid="{B1BECE42-9D76-438B-B70D-231EA3CA9457}"/>
    <cellStyle name="Comma 3 5 11 5 2 4" xfId="23296" xr:uid="{83B3653B-F202-49AD-9241-C45C4C8DE200}"/>
    <cellStyle name="Comma 3 5 11 5 3" xfId="3861" xr:uid="{B0C8B951-6819-40D6-90D3-DD8716D42C0C}"/>
    <cellStyle name="Comma 3 5 11 5 3 2" xfId="50077" xr:uid="{D8E5D900-8C53-4DA2-BE0B-B1C2C2F2A0E2}"/>
    <cellStyle name="Comma 3 5 11 5 3 3" xfId="36687" xr:uid="{2F472B12-726B-4DCB-A765-AC04D180CF94}"/>
    <cellStyle name="Comma 3 5 11 5 3 4" xfId="25922" xr:uid="{0EE5E452-EE2C-4B36-9C03-2434433D409D}"/>
    <cellStyle name="Comma 3 5 11 5 4" xfId="9112" xr:uid="{0E5F395B-7A4E-49E0-9AE3-A605D19A5EE0}"/>
    <cellStyle name="Comma 3 5 11 5 4 2" xfId="52703" xr:uid="{E02D113A-0ADB-4D66-92C8-5678EACFC7DF}"/>
    <cellStyle name="Comma 3 5 11 5 4 3" xfId="39313" xr:uid="{02CCD750-5945-4BBB-B795-9651ED98C550}"/>
    <cellStyle name="Comma 3 5 11 5 5" xfId="11738" xr:uid="{A60A7052-FE83-4CFA-8B44-C02E8DC757A8}"/>
    <cellStyle name="Comma 3 5 11 5 5 2" xfId="55328" xr:uid="{D30C58DD-8200-4C20-9829-CA38859CF434}"/>
    <cellStyle name="Comma 3 5 11 5 5 3" xfId="41938" xr:uid="{5FF66002-B624-4011-ACF5-E7281ECAD85F}"/>
    <cellStyle name="Comma 3 5 11 5 6" xfId="14891" xr:uid="{3BCE2223-E094-48FC-80C7-52930625E0AF}"/>
    <cellStyle name="Comma 3 5 11 5 6 2" xfId="44564" xr:uid="{10716A77-D2CC-46A5-9BC5-9C9043A02C68}"/>
    <cellStyle name="Comma 3 5 11 5 7" xfId="57954" xr:uid="{29395FDE-8644-432C-90CA-5F60CF9AD477}"/>
    <cellStyle name="Comma 3 5 11 5 8" xfId="60581" xr:uid="{9FEC1A79-90A6-4414-A4FE-D04DAF0B1E66}"/>
    <cellStyle name="Comma 3 5 11 5 9" xfId="31174" xr:uid="{D4AFCED2-15B6-4CEE-9856-EE0DEC4FBE13}"/>
    <cellStyle name="Comma 3 5 11 6" xfId="1496" xr:uid="{A1785130-309C-4D20-BD2F-6DD3040CBED0}"/>
    <cellStyle name="Comma 3 5 11 6 10" xfId="20932" xr:uid="{8D8F7C1A-8DE4-43B3-A438-786CFD8C51C0}"/>
    <cellStyle name="Comma 3 5 11 6 2" xfId="6748" xr:uid="{85B68DC6-CDAF-42F9-BF86-E0F3FB637130}"/>
    <cellStyle name="Comma 3 5 11 6 2 2" xfId="18306" xr:uid="{D1C8EE05-C932-4F11-89FC-99990AE87B0E}"/>
    <cellStyle name="Comma 3 5 11 6 2 2 2" xfId="47713" xr:uid="{23175F52-58DC-4335-9145-740C32782A8F}"/>
    <cellStyle name="Comma 3 5 11 6 2 2 3" xfId="28810" xr:uid="{79A541BC-4BD8-431A-B3FA-4F185EDC02B2}"/>
    <cellStyle name="Comma 3 5 11 6 2 3" xfId="34323" xr:uid="{56323441-98A7-4899-8C56-725343B2F24F}"/>
    <cellStyle name="Comma 3 5 11 6 2 4" xfId="23558" xr:uid="{89935D43-853C-4765-A5D8-1A26B61649DE}"/>
    <cellStyle name="Comma 3 5 11 6 3" xfId="4123" xr:uid="{605627F7-5A92-4F36-B25E-F4FF4F4A660E}"/>
    <cellStyle name="Comma 3 5 11 6 3 2" xfId="50339" xr:uid="{E01C3D85-D335-4AB6-8FFA-3E078056DEBE}"/>
    <cellStyle name="Comma 3 5 11 6 3 3" xfId="36949" xr:uid="{EBCB6DDE-59FD-4EE5-8FF0-34B14992FB87}"/>
    <cellStyle name="Comma 3 5 11 6 3 4" xfId="26184" xr:uid="{AD2011A3-A23D-46FB-97C0-32C192A27DC3}"/>
    <cellStyle name="Comma 3 5 11 6 4" xfId="9374" xr:uid="{DB5B2ABC-3726-4281-8FA4-C6D47FC76E44}"/>
    <cellStyle name="Comma 3 5 11 6 4 2" xfId="52965" xr:uid="{D5303413-4A21-4AD6-8510-7DF35E74B041}"/>
    <cellStyle name="Comma 3 5 11 6 4 3" xfId="39575" xr:uid="{800D3EE0-128C-4CFA-9C58-49AF481DBBE8}"/>
    <cellStyle name="Comma 3 5 11 6 5" xfId="12000" xr:uid="{810C9856-B1CA-40DE-9372-C4315102F172}"/>
    <cellStyle name="Comma 3 5 11 6 5 2" xfId="55590" xr:uid="{94C0154F-CBC0-4D87-BE4C-8F8D852E3B4C}"/>
    <cellStyle name="Comma 3 5 11 6 5 3" xfId="42200" xr:uid="{9EE914AC-7EC8-4307-B764-EDFC7523377E}"/>
    <cellStyle name="Comma 3 5 11 6 6" xfId="15153" xr:uid="{BC4AE157-355D-4A1B-9C90-5D180E08DA19}"/>
    <cellStyle name="Comma 3 5 11 6 6 2" xfId="44826" xr:uid="{B0139E14-D00C-43D2-8804-7B91D89C7A2D}"/>
    <cellStyle name="Comma 3 5 11 6 7" xfId="58216" xr:uid="{56CA0266-0C9B-40F1-ABD8-97853989F6C6}"/>
    <cellStyle name="Comma 3 5 11 6 8" xfId="60843" xr:uid="{A0D47E5E-E8E3-43C6-A28F-F84A0C033389}"/>
    <cellStyle name="Comma 3 5 11 6 9" xfId="31436" xr:uid="{74BDA5BC-C2F5-4D6C-BB10-05563832B41B}"/>
    <cellStyle name="Comma 3 5 11 7" xfId="2539" xr:uid="{C68CFDE0-DEAE-4B74-A7EA-73D5749010CA}"/>
    <cellStyle name="Comma 3 5 11 7 10" xfId="21974" xr:uid="{5D5E8BE0-5CDB-4541-894F-AA192D30BC3D}"/>
    <cellStyle name="Comma 3 5 11 7 2" xfId="7790" xr:uid="{5CEAF32B-A770-4FDD-9CAF-DD77D0E5A387}"/>
    <cellStyle name="Comma 3 5 11 7 2 2" xfId="19348" xr:uid="{7F6610B7-0144-46DD-AC92-DC69EB2122F3}"/>
    <cellStyle name="Comma 3 5 11 7 2 2 2" xfId="48755" xr:uid="{2F7CB291-945E-4299-8BEA-26A07CC47C8D}"/>
    <cellStyle name="Comma 3 5 11 7 2 2 3" xfId="29852" xr:uid="{50EAD21E-8804-4F1D-A446-C3E6EA693463}"/>
    <cellStyle name="Comma 3 5 11 7 2 3" xfId="35365" xr:uid="{CDE37576-411E-44B5-939F-25D081CA7D85}"/>
    <cellStyle name="Comma 3 5 11 7 2 4" xfId="24600" xr:uid="{C0FB8339-75AF-4366-89E0-DB30E7678084}"/>
    <cellStyle name="Comma 3 5 11 7 3" xfId="5165" xr:uid="{DD14F95F-25B3-46D0-A613-58602BBE2495}"/>
    <cellStyle name="Comma 3 5 11 7 3 2" xfId="51381" xr:uid="{C9B640DC-7967-4E83-8B3D-58451F992954}"/>
    <cellStyle name="Comma 3 5 11 7 3 3" xfId="37991" xr:uid="{D82AC55F-D3D6-40B0-BBA8-7152FC1C46F5}"/>
    <cellStyle name="Comma 3 5 11 7 3 4" xfId="27226" xr:uid="{E3BA97E4-C316-4766-A05C-ECB4285AAF1D}"/>
    <cellStyle name="Comma 3 5 11 7 4" xfId="10416" xr:uid="{BC6D6B0D-37F0-417D-83AD-8761058F8166}"/>
    <cellStyle name="Comma 3 5 11 7 4 2" xfId="54007" xr:uid="{BCAEADF9-84AC-472D-8CE5-B7BC5C54B05B}"/>
    <cellStyle name="Comma 3 5 11 7 4 3" xfId="40617" xr:uid="{35617DFF-93FD-4208-85F7-EA2F4F3CE8BD}"/>
    <cellStyle name="Comma 3 5 11 7 5" xfId="13042" xr:uid="{25B08059-4A49-46CC-9755-B67E0184D97E}"/>
    <cellStyle name="Comma 3 5 11 7 5 2" xfId="56632" xr:uid="{9367C00A-866D-4678-BBF2-E086E8889C61}"/>
    <cellStyle name="Comma 3 5 11 7 5 3" xfId="43242" xr:uid="{F35DF52B-26F2-49CC-B92C-9FAA48A5CDCA}"/>
    <cellStyle name="Comma 3 5 11 7 6" xfId="16195" xr:uid="{D1EFC360-D644-4BBA-9286-2536687B41A6}"/>
    <cellStyle name="Comma 3 5 11 7 6 2" xfId="45868" xr:uid="{478A6A06-5030-4B0C-B3BB-CD61139BE67C}"/>
    <cellStyle name="Comma 3 5 11 7 7" xfId="59258" xr:uid="{08C372DE-5E57-42B3-8E0D-BCB1B10841FD}"/>
    <cellStyle name="Comma 3 5 11 7 8" xfId="61885" xr:uid="{42372713-B6F5-4A13-97CB-DED13448723E}"/>
    <cellStyle name="Comma 3 5 11 7 9" xfId="32478" xr:uid="{933E3104-0521-41F3-BBAD-CD9FD9E9E371}"/>
    <cellStyle name="Comma 3 5 11 8" xfId="5426" xr:uid="{CA1EAB23-E4F2-4D3C-968B-AECDB759236C}"/>
    <cellStyle name="Comma 3 5 11 8 2" xfId="16984" xr:uid="{F05364D7-0B46-4D10-B332-A89C4F02CC86}"/>
    <cellStyle name="Comma 3 5 11 8 2 2" xfId="46130" xr:uid="{9994312A-8EBF-4D6C-ABD7-5132E789D701}"/>
    <cellStyle name="Comma 3 5 11 8 2 3" xfId="27488" xr:uid="{218FB53A-C237-4144-9F16-CF2F8C623420}"/>
    <cellStyle name="Comma 3 5 11 8 3" xfId="13831" xr:uid="{36199C50-1548-43E1-8498-F985FCF755DF}"/>
    <cellStyle name="Comma 3 5 11 8 3 2" xfId="32740" xr:uid="{BADFE469-258C-4CA1-83B1-FBA2693949CC}"/>
    <cellStyle name="Comma 3 5 11 8 4" xfId="22236" xr:uid="{3B85220B-83AD-445E-B802-C11171175027}"/>
    <cellStyle name="Comma 3 5 11 9" xfId="2801" xr:uid="{CEC7F3FC-9A51-47F9-9B70-693F9A50E6AF}"/>
    <cellStyle name="Comma 3 5 11 9 2" xfId="16456" xr:uid="{7692B12B-12CE-4DC4-9D35-4652C941BFC5}"/>
    <cellStyle name="Comma 3 5 11 9 2 2" xfId="46391" xr:uid="{E789B304-10FC-4138-945D-9A49B581DB07}"/>
    <cellStyle name="Comma 3 5 11 9 3" xfId="33001" xr:uid="{32625476-4AFC-4E35-8731-05C9F2E05E0E}"/>
    <cellStyle name="Comma 3 5 11 9 4" xfId="24862" xr:uid="{4599081E-74FC-408E-B963-8CD4CCA41689}"/>
    <cellStyle name="Comma 3 5 12" xfId="278" xr:uid="{00000000-0005-0000-0000-0000CE020000}"/>
    <cellStyle name="Comma 3 5 12 10" xfId="8158" xr:uid="{64C4589E-C567-405A-92EB-2CCA69B7BE85}"/>
    <cellStyle name="Comma 3 5 12 10 2" xfId="49123" xr:uid="{D358BB8F-1B3A-4BDA-8B85-F16CE44206BA}"/>
    <cellStyle name="Comma 3 5 12 10 3" xfId="35733" xr:uid="{CA772702-01DE-4495-A8C2-05B5071B0FF7}"/>
    <cellStyle name="Comma 3 5 12 11" xfId="10784" xr:uid="{0CAD049C-B93A-4F8F-AF61-27475BFAC472}"/>
    <cellStyle name="Comma 3 5 12 11 2" xfId="51749" xr:uid="{879012E3-4EFF-4245-A20C-86D408BD935F}"/>
    <cellStyle name="Comma 3 5 12 11 3" xfId="38359" xr:uid="{17CBD43E-73D7-4961-80FB-791AC663A057}"/>
    <cellStyle name="Comma 3 5 12 12" xfId="13409" xr:uid="{BCA5C53E-957E-4A6D-9293-F708F35E07BF}"/>
    <cellStyle name="Comma 3 5 12 12 2" xfId="54374" xr:uid="{8C1DFAB6-3E68-4DF4-BE10-187C0E3AEBC5}"/>
    <cellStyle name="Comma 3 5 12 12 3" xfId="40984" xr:uid="{81A60D84-1CB3-46C3-9E11-5AF8EF785B79}"/>
    <cellStyle name="Comma 3 5 12 13" xfId="43610" xr:uid="{FC93A695-90D2-487B-B780-745C31EA2AF7}"/>
    <cellStyle name="Comma 3 5 12 14" xfId="57000" xr:uid="{1048F9B8-3D28-4114-83FC-1DE264057151}"/>
    <cellStyle name="Comma 3 5 12 15" xfId="59627" xr:uid="{99BBD86A-0093-4B17-84F2-A7E4B415CD2E}"/>
    <cellStyle name="Comma 3 5 12 16" xfId="30220" xr:uid="{09A860BA-7737-4691-AB0B-2F1376DFE102}"/>
    <cellStyle name="Comma 3 5 12 17" xfId="19716" xr:uid="{A6C6F51D-9E87-4BE8-9065-5110CAD8B11F}"/>
    <cellStyle name="Comma 3 5 12 2" xfId="539" xr:uid="{00000000-0005-0000-0000-0000CF020000}"/>
    <cellStyle name="Comma 3 5 12 2 10" xfId="30480" xr:uid="{7C4FA603-8C1C-42C6-9C9D-8340BDD85424}"/>
    <cellStyle name="Comma 3 5 12 2 11" xfId="19976" xr:uid="{9659735D-676D-4C42-A0CD-9712374F8AB7}"/>
    <cellStyle name="Comma 3 5 12 2 2" xfId="1862" xr:uid="{B0E4B63F-EBAA-4BDB-A023-1DAF2CDA471D}"/>
    <cellStyle name="Comma 3 5 12 2 2 10" xfId="21298" xr:uid="{431B2803-7868-4165-B496-8683D0D356EB}"/>
    <cellStyle name="Comma 3 5 12 2 2 2" xfId="7114" xr:uid="{56768E5F-11D1-403E-A8CF-8D6C920534A3}"/>
    <cellStyle name="Comma 3 5 12 2 2 2 2" xfId="18672" xr:uid="{ECA7D5BE-87FE-49D4-A8A2-2DC04EADEC2C}"/>
    <cellStyle name="Comma 3 5 12 2 2 2 2 2" xfId="48079" xr:uid="{3AB1B8C0-45DE-40F7-A8C2-E1D1A707AA66}"/>
    <cellStyle name="Comma 3 5 12 2 2 2 2 3" xfId="29176" xr:uid="{467A1050-EEAD-4E10-91FB-B8C904343F98}"/>
    <cellStyle name="Comma 3 5 12 2 2 2 3" xfId="34689" xr:uid="{C1C59058-4A96-4E03-ABF8-1BBA712F2397}"/>
    <cellStyle name="Comma 3 5 12 2 2 2 4" xfId="23924" xr:uid="{CABE4B8F-AD2C-4897-975B-F80227782A5D}"/>
    <cellStyle name="Comma 3 5 12 2 2 3" xfId="4489" xr:uid="{4C9AB9E5-B7DB-4438-8325-E410AC2E002E}"/>
    <cellStyle name="Comma 3 5 12 2 2 3 2" xfId="50705" xr:uid="{F4161AC9-05FF-45CC-83CD-FD754AACB45C}"/>
    <cellStyle name="Comma 3 5 12 2 2 3 3" xfId="37315" xr:uid="{EF8A0E11-86CB-4367-BA3E-497AB9C9D4EF}"/>
    <cellStyle name="Comma 3 5 12 2 2 3 4" xfId="26550" xr:uid="{7B4977EC-6FDE-425C-8CCD-AF23C92D1548}"/>
    <cellStyle name="Comma 3 5 12 2 2 4" xfId="9740" xr:uid="{883B279C-F31A-40AD-8D71-A554A695E425}"/>
    <cellStyle name="Comma 3 5 12 2 2 4 2" xfId="53331" xr:uid="{F1793BB3-961E-424B-8A77-10FEB6F8752F}"/>
    <cellStyle name="Comma 3 5 12 2 2 4 3" xfId="39941" xr:uid="{DBC3AB3C-A830-4E1B-B679-2A426A5CB7A6}"/>
    <cellStyle name="Comma 3 5 12 2 2 5" xfId="12366" xr:uid="{70844C52-51FD-466E-AD28-CEEEEA5C3335}"/>
    <cellStyle name="Comma 3 5 12 2 2 5 2" xfId="55956" xr:uid="{D40A5850-8B55-441C-AD56-04FDC2810AC2}"/>
    <cellStyle name="Comma 3 5 12 2 2 5 3" xfId="42566" xr:uid="{42019F44-32E1-4AE2-957B-9144C821A7AF}"/>
    <cellStyle name="Comma 3 5 12 2 2 6" xfId="15519" xr:uid="{B3321CF8-57C6-49EA-8BA9-9F7F116332B1}"/>
    <cellStyle name="Comma 3 5 12 2 2 6 2" xfId="45192" xr:uid="{E8069B15-416E-4FAE-B6B1-F87C146ADCBE}"/>
    <cellStyle name="Comma 3 5 12 2 2 7" xfId="58582" xr:uid="{3988BFD4-84C7-47D6-B832-37EBBB835AC0}"/>
    <cellStyle name="Comma 3 5 12 2 2 8" xfId="61209" xr:uid="{A0721282-4261-44BB-9408-868C946E2E04}"/>
    <cellStyle name="Comma 3 5 12 2 2 9" xfId="31802" xr:uid="{1AC5B91D-FBD1-4DC0-8BCB-F15FE7713837}"/>
    <cellStyle name="Comma 3 5 12 2 3" xfId="5792" xr:uid="{920AC35E-32B5-4B1D-9F35-AFC74DE3AAAA}"/>
    <cellStyle name="Comma 3 5 12 2 3 2" xfId="17350" xr:uid="{2B2610A3-42B7-486C-A0EE-F9ADE2DF8AD3}"/>
    <cellStyle name="Comma 3 5 12 2 3 2 2" xfId="46757" xr:uid="{038B38F9-D0A9-4ADF-9C23-D12D5B7AFA8E}"/>
    <cellStyle name="Comma 3 5 12 2 3 2 3" xfId="27854" xr:uid="{04A419CF-B65F-4350-8B6E-B594704D582C}"/>
    <cellStyle name="Comma 3 5 12 2 3 3" xfId="14197" xr:uid="{34DEE9C8-CFB7-4D06-9A8B-85ABC834B8A0}"/>
    <cellStyle name="Comma 3 5 12 2 3 3 2" xfId="33367" xr:uid="{324B5681-7159-43A3-BB89-C32769C48251}"/>
    <cellStyle name="Comma 3 5 12 2 3 4" xfId="22602" xr:uid="{A7B254A5-EAA4-4AA2-AABA-F573772951F9}"/>
    <cellStyle name="Comma 3 5 12 2 4" xfId="3167" xr:uid="{AFB24F81-B289-4CF4-857A-2CFB646687A9}"/>
    <cellStyle name="Comma 3 5 12 2 4 2" xfId="16822" xr:uid="{1894D3DB-E144-4E99-BD6E-69C1822474AE}"/>
    <cellStyle name="Comma 3 5 12 2 4 2 2" xfId="49383" xr:uid="{99368799-C4F7-4A22-9981-E23526DB2CF6}"/>
    <cellStyle name="Comma 3 5 12 2 4 3" xfId="35993" xr:uid="{872FB15C-EE57-4927-A1CE-C88F4B8ACCA0}"/>
    <cellStyle name="Comma 3 5 12 2 4 4" xfId="25228" xr:uid="{DD816664-590D-493F-8FBF-2503C68F6992}"/>
    <cellStyle name="Comma 3 5 12 2 5" xfId="8418" xr:uid="{417EF163-9982-41C6-95F7-0F1F121C8135}"/>
    <cellStyle name="Comma 3 5 12 2 5 2" xfId="52009" xr:uid="{78F5A6C4-CAEB-4AA5-B135-945AD1F68F28}"/>
    <cellStyle name="Comma 3 5 12 2 5 3" xfId="38619" xr:uid="{34A402FD-6CB4-4EB7-87BD-347EB63FC0F1}"/>
    <cellStyle name="Comma 3 5 12 2 6" xfId="11044" xr:uid="{F31F52EE-D196-4D34-8F15-823E91DFBDC0}"/>
    <cellStyle name="Comma 3 5 12 2 6 2" xfId="54634" xr:uid="{9849B89F-47BB-474E-974D-408509821F85}"/>
    <cellStyle name="Comma 3 5 12 2 6 3" xfId="41244" xr:uid="{E46DD63E-292F-4DEE-AFE7-D96D675F8AEB}"/>
    <cellStyle name="Comma 3 5 12 2 7" xfId="13669" xr:uid="{E9DD3052-999A-45FE-91A8-6B19C79E0A8F}"/>
    <cellStyle name="Comma 3 5 12 2 7 2" xfId="43870" xr:uid="{663407FF-5757-40C2-B9CE-88FAB5A38DA1}"/>
    <cellStyle name="Comma 3 5 12 2 8" xfId="57260" xr:uid="{05183EA6-EB6E-4954-9419-9D907DB06D17}"/>
    <cellStyle name="Comma 3 5 12 2 9" xfId="59887" xr:uid="{E1014745-5DEA-4C6F-92DF-F750ECF488D8}"/>
    <cellStyle name="Comma 3 5 12 3" xfId="799" xr:uid="{00000000-0005-0000-0000-0000D0020000}"/>
    <cellStyle name="Comma 3 5 12 3 10" xfId="30740" xr:uid="{51AA1776-0141-4677-B1D9-E6F556283BBE}"/>
    <cellStyle name="Comma 3 5 12 3 11" xfId="20236" xr:uid="{6AF8A7C0-4F51-4CE8-83DF-400E296F4A7E}"/>
    <cellStyle name="Comma 3 5 12 3 2" xfId="2122" xr:uid="{62AF9B50-D0F5-47A4-932D-11DB43DA1E19}"/>
    <cellStyle name="Comma 3 5 12 3 2 10" xfId="21558" xr:uid="{E816AAEF-C8FE-4E71-845A-59C72D991D4D}"/>
    <cellStyle name="Comma 3 5 12 3 2 2" xfId="7374" xr:uid="{1B6AB73E-861A-469B-816C-955F5C0D7FA4}"/>
    <cellStyle name="Comma 3 5 12 3 2 2 2" xfId="18932" xr:uid="{287B7891-55A3-4A1C-861E-1C0D1CD35843}"/>
    <cellStyle name="Comma 3 5 12 3 2 2 2 2" xfId="48339" xr:uid="{F8DFD4D1-D308-411E-AB4C-31D8B31F5924}"/>
    <cellStyle name="Comma 3 5 12 3 2 2 2 3" xfId="29436" xr:uid="{87B8B718-A4F7-4697-B320-1D504EB2E273}"/>
    <cellStyle name="Comma 3 5 12 3 2 2 3" xfId="34949" xr:uid="{F2D4C993-DC07-4E62-B596-D97940AB5784}"/>
    <cellStyle name="Comma 3 5 12 3 2 2 4" xfId="24184" xr:uid="{82D841A7-EEE9-49DF-B3DC-B77C9D6D55CE}"/>
    <cellStyle name="Comma 3 5 12 3 2 3" xfId="4749" xr:uid="{F44E4BBC-1320-4045-B716-B0A1C93531F6}"/>
    <cellStyle name="Comma 3 5 12 3 2 3 2" xfId="50965" xr:uid="{ED400EDF-9715-47D3-AD57-15E8EFEED9A3}"/>
    <cellStyle name="Comma 3 5 12 3 2 3 3" xfId="37575" xr:uid="{ED6E3166-30CA-4C32-8785-04F47267F7AA}"/>
    <cellStyle name="Comma 3 5 12 3 2 3 4" xfId="26810" xr:uid="{0FD0A65B-FF67-4031-8084-38676792E659}"/>
    <cellStyle name="Comma 3 5 12 3 2 4" xfId="10000" xr:uid="{033259EF-A756-49D0-92E7-1531B494739E}"/>
    <cellStyle name="Comma 3 5 12 3 2 4 2" xfId="53591" xr:uid="{74BB2512-9998-4A56-9B9A-A652441983AF}"/>
    <cellStyle name="Comma 3 5 12 3 2 4 3" xfId="40201" xr:uid="{E8863884-FE83-45F6-B0A3-368BCF52F12B}"/>
    <cellStyle name="Comma 3 5 12 3 2 5" xfId="12626" xr:uid="{85AE87E0-2A42-43B9-A297-650E9627771E}"/>
    <cellStyle name="Comma 3 5 12 3 2 5 2" xfId="56216" xr:uid="{711654A9-B146-4378-8402-DFF1253C6009}"/>
    <cellStyle name="Comma 3 5 12 3 2 5 3" xfId="42826" xr:uid="{C6D8FF5F-2D75-448F-950D-B74283641889}"/>
    <cellStyle name="Comma 3 5 12 3 2 6" xfId="15779" xr:uid="{6D71A5B9-4D8B-478C-97C7-ADE5D3E2E88A}"/>
    <cellStyle name="Comma 3 5 12 3 2 6 2" xfId="45452" xr:uid="{C746B135-A5EF-4604-A69F-4590F084FC0B}"/>
    <cellStyle name="Comma 3 5 12 3 2 7" xfId="58842" xr:uid="{560AB775-9D46-459C-AF32-6DFB23892FAB}"/>
    <cellStyle name="Comma 3 5 12 3 2 8" xfId="61469" xr:uid="{3C1E398B-35FA-4D88-8D30-E40C506A79BD}"/>
    <cellStyle name="Comma 3 5 12 3 2 9" xfId="32062" xr:uid="{A19B9158-ED58-480A-9EFB-E7AAB8948F94}"/>
    <cellStyle name="Comma 3 5 12 3 3" xfId="6052" xr:uid="{8C285121-8855-4C9A-AF35-44E44A76F6A5}"/>
    <cellStyle name="Comma 3 5 12 3 3 2" xfId="17610" xr:uid="{C18EC9B0-F4AA-4A51-B7E6-A2654AC0FF3D}"/>
    <cellStyle name="Comma 3 5 12 3 3 2 2" xfId="47017" xr:uid="{3284B3C2-9856-4B3F-8C50-1C96E167D38A}"/>
    <cellStyle name="Comma 3 5 12 3 3 2 3" xfId="28114" xr:uid="{8B3EDD44-2C0A-415F-BECC-D5C8CD0F5EAA}"/>
    <cellStyle name="Comma 3 5 12 3 3 3" xfId="33627" xr:uid="{C3C41D12-4DC8-4197-AA2F-FF55163271FF}"/>
    <cellStyle name="Comma 3 5 12 3 3 4" xfId="22862" xr:uid="{3079228D-F2B9-4CF9-B88E-F2EF7A2CA11D}"/>
    <cellStyle name="Comma 3 5 12 3 4" xfId="3427" xr:uid="{D2C8F381-3719-48C7-B29B-9CCC421DE170}"/>
    <cellStyle name="Comma 3 5 12 3 4 2" xfId="49643" xr:uid="{0EF45BD3-CB5A-4BCE-9E01-AC2BAB968659}"/>
    <cellStyle name="Comma 3 5 12 3 4 3" xfId="36253" xr:uid="{F472E4CA-E60F-4C50-AE23-C00580F56759}"/>
    <cellStyle name="Comma 3 5 12 3 4 4" xfId="25488" xr:uid="{DFE70AC9-1769-4D92-A050-C5A96F61A633}"/>
    <cellStyle name="Comma 3 5 12 3 5" xfId="8678" xr:uid="{237330B3-CD99-4331-91A2-481034923A18}"/>
    <cellStyle name="Comma 3 5 12 3 5 2" xfId="52269" xr:uid="{755E130D-DD63-4C53-AB09-2873A4D061EF}"/>
    <cellStyle name="Comma 3 5 12 3 5 3" xfId="38879" xr:uid="{5D21D00E-351A-4665-96F6-FD18E6E8BCAA}"/>
    <cellStyle name="Comma 3 5 12 3 6" xfId="11304" xr:uid="{BB3C60C2-CACF-4727-A8F9-83522D6AF779}"/>
    <cellStyle name="Comma 3 5 12 3 6 2" xfId="54894" xr:uid="{19EFB825-7E2E-4A9B-8CF6-2498F055569C}"/>
    <cellStyle name="Comma 3 5 12 3 6 3" xfId="41504" xr:uid="{45D04067-6E2D-4F24-825E-ECA1F33D28D8}"/>
    <cellStyle name="Comma 3 5 12 3 7" xfId="14457" xr:uid="{2096B02E-AF6F-4505-99F5-0BCA5A173237}"/>
    <cellStyle name="Comma 3 5 12 3 7 2" xfId="44130" xr:uid="{D4EEC141-4A16-43DE-9366-D7E816E65BC1}"/>
    <cellStyle name="Comma 3 5 12 3 8" xfId="57520" xr:uid="{1BCA6B87-2FBC-41A1-9567-5CDAA7BE32D5}"/>
    <cellStyle name="Comma 3 5 12 3 9" xfId="60147" xr:uid="{029DF9C5-105E-4847-BA46-E4C411BE7630}"/>
    <cellStyle name="Comma 3 5 12 4" xfId="1059" xr:uid="{00000000-0005-0000-0000-0000D1020000}"/>
    <cellStyle name="Comma 3 5 12 4 10" xfId="31000" xr:uid="{4DF31BBD-5146-43B0-898C-7720F0CDA0B6}"/>
    <cellStyle name="Comma 3 5 12 4 11" xfId="20496" xr:uid="{43A43A05-2E66-41B1-A5F2-E171CE67381F}"/>
    <cellStyle name="Comma 3 5 12 4 2" xfId="2382" xr:uid="{DD53CC5F-1CE7-4B31-8206-0BB72668B23A}"/>
    <cellStyle name="Comma 3 5 12 4 2 10" xfId="21818" xr:uid="{E89A9241-8E9F-45A8-BCBE-019DE803836F}"/>
    <cellStyle name="Comma 3 5 12 4 2 2" xfId="7634" xr:uid="{9510457E-FED1-4E19-BCCD-98617F440B86}"/>
    <cellStyle name="Comma 3 5 12 4 2 2 2" xfId="19192" xr:uid="{1855E75E-97CE-4FFF-9CC4-CA58C813FF60}"/>
    <cellStyle name="Comma 3 5 12 4 2 2 2 2" xfId="48599" xr:uid="{7369C95D-FA89-4138-A68E-656023566CDC}"/>
    <cellStyle name="Comma 3 5 12 4 2 2 2 3" xfId="29696" xr:uid="{968D53F8-7C13-44CC-9C68-2621217A1F09}"/>
    <cellStyle name="Comma 3 5 12 4 2 2 3" xfId="35209" xr:uid="{22FF6DA6-AAFA-473E-B5D3-85CBAED88C9F}"/>
    <cellStyle name="Comma 3 5 12 4 2 2 4" xfId="24444" xr:uid="{ABDEF878-DFD3-4613-88A9-970C8E8ADF57}"/>
    <cellStyle name="Comma 3 5 12 4 2 3" xfId="5009" xr:uid="{C08FAD3F-7754-4793-AFC9-ECE35FD8722D}"/>
    <cellStyle name="Comma 3 5 12 4 2 3 2" xfId="51225" xr:uid="{E39E120E-6F53-467C-BC06-AB534BABC372}"/>
    <cellStyle name="Comma 3 5 12 4 2 3 3" xfId="37835" xr:uid="{F8B03614-65D7-4A5D-8160-01CAD800AC36}"/>
    <cellStyle name="Comma 3 5 12 4 2 3 4" xfId="27070" xr:uid="{7454A11E-2DD7-4BF2-99D0-0F76422F8363}"/>
    <cellStyle name="Comma 3 5 12 4 2 4" xfId="10260" xr:uid="{A4BA5D4D-A1BE-4BA4-8F16-FBBBA9AFC408}"/>
    <cellStyle name="Comma 3 5 12 4 2 4 2" xfId="53851" xr:uid="{BF2D228E-F8A8-415E-8603-7407D7727090}"/>
    <cellStyle name="Comma 3 5 12 4 2 4 3" xfId="40461" xr:uid="{F18A6ACD-8FE5-4EEE-9F8C-BDD824E3015C}"/>
    <cellStyle name="Comma 3 5 12 4 2 5" xfId="12886" xr:uid="{968EE839-3D3A-4E7B-A279-181B127CDD87}"/>
    <cellStyle name="Comma 3 5 12 4 2 5 2" xfId="56476" xr:uid="{C0014653-F6C6-4B8F-9579-C8F9E8191D24}"/>
    <cellStyle name="Comma 3 5 12 4 2 5 3" xfId="43086" xr:uid="{2CD10D23-2EDF-4620-A531-DC89956161FC}"/>
    <cellStyle name="Comma 3 5 12 4 2 6" xfId="16039" xr:uid="{FA9CA87F-8383-4CD2-8CBF-49D36398084D}"/>
    <cellStyle name="Comma 3 5 12 4 2 6 2" xfId="45712" xr:uid="{59339827-B911-48CB-A0A4-F1B0ECEA5426}"/>
    <cellStyle name="Comma 3 5 12 4 2 7" xfId="59102" xr:uid="{84FB07E2-4186-4164-AB34-0B565493B41D}"/>
    <cellStyle name="Comma 3 5 12 4 2 8" xfId="61729" xr:uid="{C40C2ED8-9DC7-40FE-A454-3742AB27A061}"/>
    <cellStyle name="Comma 3 5 12 4 2 9" xfId="32322" xr:uid="{94518072-6198-45BC-B2D7-78819742A15E}"/>
    <cellStyle name="Comma 3 5 12 4 3" xfId="6312" xr:uid="{A632267A-74A2-472D-B880-50326E5E53B7}"/>
    <cellStyle name="Comma 3 5 12 4 3 2" xfId="17870" xr:uid="{46889C8F-3A47-448C-8C7C-90B81F4D8620}"/>
    <cellStyle name="Comma 3 5 12 4 3 2 2" xfId="47277" xr:uid="{57331CFD-B720-40B9-8A9E-150B5B40A34C}"/>
    <cellStyle name="Comma 3 5 12 4 3 2 3" xfId="28374" xr:uid="{E6861461-549E-4EC9-8736-A1B6540EE015}"/>
    <cellStyle name="Comma 3 5 12 4 3 3" xfId="33887" xr:uid="{33141E7E-85CE-426C-941B-D502835F3A04}"/>
    <cellStyle name="Comma 3 5 12 4 3 4" xfId="23122" xr:uid="{8D6EA865-7982-47A9-A535-2D3F842E2D0A}"/>
    <cellStyle name="Comma 3 5 12 4 4" xfId="3687" xr:uid="{B353CB2E-3D67-41AF-AB8A-00E87A6206CC}"/>
    <cellStyle name="Comma 3 5 12 4 4 2" xfId="49903" xr:uid="{7B4878DD-322F-45A6-9A8C-49750D59534C}"/>
    <cellStyle name="Comma 3 5 12 4 4 3" xfId="36513" xr:uid="{4BB2B082-C3FA-4E0E-8FB0-BCBE909BD7AC}"/>
    <cellStyle name="Comma 3 5 12 4 4 4" xfId="25748" xr:uid="{735A80D2-6AF8-4038-B40A-2F312225881B}"/>
    <cellStyle name="Comma 3 5 12 4 5" xfId="8938" xr:uid="{E2B7F43A-EBE1-485C-B8DD-BEED814DBEAE}"/>
    <cellStyle name="Comma 3 5 12 4 5 2" xfId="52529" xr:uid="{9335E382-A10A-4502-9BFA-1DEE5EBDA4CF}"/>
    <cellStyle name="Comma 3 5 12 4 5 3" xfId="39139" xr:uid="{8D03CE0E-AAAA-4B82-A6A8-26066141C441}"/>
    <cellStyle name="Comma 3 5 12 4 6" xfId="11564" xr:uid="{68BE7C94-4B01-4763-A9A5-113C7B9D09FA}"/>
    <cellStyle name="Comma 3 5 12 4 6 2" xfId="55154" xr:uid="{EC70E99E-5F07-42BF-B28D-5D39865EF82A}"/>
    <cellStyle name="Comma 3 5 12 4 6 3" xfId="41764" xr:uid="{5E052C1E-52A7-4719-8956-14CFC8FD5B87}"/>
    <cellStyle name="Comma 3 5 12 4 7" xfId="14717" xr:uid="{CDCA8E26-9A77-4F44-9350-73A0589C6990}"/>
    <cellStyle name="Comma 3 5 12 4 7 2" xfId="44390" xr:uid="{62FCEA68-396C-47E3-9F73-7120FFF27F74}"/>
    <cellStyle name="Comma 3 5 12 4 8" xfId="57780" xr:uid="{E354A79E-1F1B-44ED-893E-E43506BD89C0}"/>
    <cellStyle name="Comma 3 5 12 4 9" xfId="60407" xr:uid="{E8601BDC-BD02-40EA-8BF4-F91016441EB1}"/>
    <cellStyle name="Comma 3 5 12 5" xfId="1339" xr:uid="{A3FFE0EA-B82B-4646-8D37-56440F953593}"/>
    <cellStyle name="Comma 3 5 12 5 10" xfId="20776" xr:uid="{13CF3C4F-2C3E-4C4E-8EB0-872CA2702188}"/>
    <cellStyle name="Comma 3 5 12 5 2" xfId="6592" xr:uid="{C20FDA2F-44A8-4581-A184-906446D11419}"/>
    <cellStyle name="Comma 3 5 12 5 2 2" xfId="18150" xr:uid="{B2C9E53F-2FA4-44DB-A193-6F01ECBCEDCE}"/>
    <cellStyle name="Comma 3 5 12 5 2 2 2" xfId="47557" xr:uid="{386DB51D-880C-4190-92DC-71749AA139EF}"/>
    <cellStyle name="Comma 3 5 12 5 2 2 3" xfId="28654" xr:uid="{0235CA31-E642-4248-99FD-4A5F3EA1177D}"/>
    <cellStyle name="Comma 3 5 12 5 2 3" xfId="34167" xr:uid="{7A5C2507-4DDB-48E4-85E3-3D94EF089C3A}"/>
    <cellStyle name="Comma 3 5 12 5 2 4" xfId="23402" xr:uid="{0AEA6603-4552-46F6-8609-9D3EAA50D955}"/>
    <cellStyle name="Comma 3 5 12 5 3" xfId="3967" xr:uid="{17963E36-7655-45A9-A97C-3E2E783ED759}"/>
    <cellStyle name="Comma 3 5 12 5 3 2" xfId="50183" xr:uid="{455CAB5E-95D5-4E32-8033-391A7BEC344F}"/>
    <cellStyle name="Comma 3 5 12 5 3 3" xfId="36793" xr:uid="{4558EE96-3128-4EBB-BB4F-B805B8BFD18D}"/>
    <cellStyle name="Comma 3 5 12 5 3 4" xfId="26028" xr:uid="{18C3A9CA-10D4-497D-84B5-35CE3E7919EE}"/>
    <cellStyle name="Comma 3 5 12 5 4" xfId="9218" xr:uid="{0A7F8DBE-A31D-4075-9538-2822B54F8466}"/>
    <cellStyle name="Comma 3 5 12 5 4 2" xfId="52809" xr:uid="{5A074948-114F-4D2A-813A-33B974D6BB40}"/>
    <cellStyle name="Comma 3 5 12 5 4 3" xfId="39419" xr:uid="{B2119E43-5BB2-40E5-9942-305378EE1AAD}"/>
    <cellStyle name="Comma 3 5 12 5 5" xfId="11844" xr:uid="{97531474-3BF2-4856-B483-3942313F86A3}"/>
    <cellStyle name="Comma 3 5 12 5 5 2" xfId="55434" xr:uid="{ECF3C392-C398-40FE-B7B8-767BAD97C873}"/>
    <cellStyle name="Comma 3 5 12 5 5 3" xfId="42044" xr:uid="{8F481299-0A7B-4570-B168-0E545236AE27}"/>
    <cellStyle name="Comma 3 5 12 5 6" xfId="14997" xr:uid="{D85C7D0B-5DF7-4DE3-8A30-052B6F371336}"/>
    <cellStyle name="Comma 3 5 12 5 6 2" xfId="44670" xr:uid="{494138CE-A8F4-4C36-ABF9-E0AA7A04363B}"/>
    <cellStyle name="Comma 3 5 12 5 7" xfId="58060" xr:uid="{DB0A1FF4-98D2-4A52-9998-482A93F94BA0}"/>
    <cellStyle name="Comma 3 5 12 5 8" xfId="60687" xr:uid="{2FB6B565-DE9A-46B3-8BEA-39F66D370BDA}"/>
    <cellStyle name="Comma 3 5 12 5 9" xfId="31280" xr:uid="{CB1BEC13-5C78-4074-A26D-B8E9DEA30B5D}"/>
    <cellStyle name="Comma 3 5 12 6" xfId="1602" xr:uid="{B156DCE6-ECC2-40D1-8A4A-681416DCC3C1}"/>
    <cellStyle name="Comma 3 5 12 6 10" xfId="21038" xr:uid="{9299AEFA-3060-42E7-8243-76E6B4A1375B}"/>
    <cellStyle name="Comma 3 5 12 6 2" xfId="6854" xr:uid="{88200F5A-3863-4FA9-B4FB-A0772AE3A2CA}"/>
    <cellStyle name="Comma 3 5 12 6 2 2" xfId="18412" xr:uid="{09DA719E-140C-4A2B-80D3-AA7F27FE8DE6}"/>
    <cellStyle name="Comma 3 5 12 6 2 2 2" xfId="47819" xr:uid="{A2141294-D001-44A2-A017-07A2A06695CE}"/>
    <cellStyle name="Comma 3 5 12 6 2 2 3" xfId="28916" xr:uid="{4AB13FAB-0E8B-4062-AC29-28A674F72642}"/>
    <cellStyle name="Comma 3 5 12 6 2 3" xfId="34429" xr:uid="{DE557216-BF81-488C-AC14-A4D3519D6E2B}"/>
    <cellStyle name="Comma 3 5 12 6 2 4" xfId="23664" xr:uid="{39F11803-0ADB-4A47-B3AD-F4DE32F00FAA}"/>
    <cellStyle name="Comma 3 5 12 6 3" xfId="4229" xr:uid="{95873F37-71DA-425E-99B6-82BFBE458C00}"/>
    <cellStyle name="Comma 3 5 12 6 3 2" xfId="50445" xr:uid="{F8ED85A3-AD15-47EE-9C05-1041373D144E}"/>
    <cellStyle name="Comma 3 5 12 6 3 3" xfId="37055" xr:uid="{C449094D-C839-432E-9643-83338822E74A}"/>
    <cellStyle name="Comma 3 5 12 6 3 4" xfId="26290" xr:uid="{AA017FAD-0122-4013-922B-19A5DD27AC98}"/>
    <cellStyle name="Comma 3 5 12 6 4" xfId="9480" xr:uid="{2DC38143-F4BD-498A-BB0B-333F7DEE1B49}"/>
    <cellStyle name="Comma 3 5 12 6 4 2" xfId="53071" xr:uid="{529F9F49-DBA6-407B-9A66-21D565025D1D}"/>
    <cellStyle name="Comma 3 5 12 6 4 3" xfId="39681" xr:uid="{47CE823B-8498-4F39-AF3C-CE07F209E184}"/>
    <cellStyle name="Comma 3 5 12 6 5" xfId="12106" xr:uid="{4F14D0EF-D4A8-45EE-A4F0-E8C944FDAA9B}"/>
    <cellStyle name="Comma 3 5 12 6 5 2" xfId="55696" xr:uid="{CC7B8E2C-D6BC-4C90-8BAA-3ECE585148A2}"/>
    <cellStyle name="Comma 3 5 12 6 5 3" xfId="42306" xr:uid="{45E8EEF0-72FD-4B3C-B252-24089DA39F4C}"/>
    <cellStyle name="Comma 3 5 12 6 6" xfId="15259" xr:uid="{F1A3F9B1-A977-4C8D-894E-287AC8D1BFD4}"/>
    <cellStyle name="Comma 3 5 12 6 6 2" xfId="44932" xr:uid="{A7A5710A-D8D9-4E8B-844D-9B245F4F5422}"/>
    <cellStyle name="Comma 3 5 12 6 7" xfId="58322" xr:uid="{57DC1509-18F9-4CD4-B8F7-3BDD4874676F}"/>
    <cellStyle name="Comma 3 5 12 6 8" xfId="60949" xr:uid="{24B613D4-1746-4844-B1CC-A258E6A1D473}"/>
    <cellStyle name="Comma 3 5 12 6 9" xfId="31542" xr:uid="{90F3E915-D61A-4372-80CF-746D0A99F7E8}"/>
    <cellStyle name="Comma 3 5 12 7" xfId="2645" xr:uid="{E01F3E2D-5508-417F-BAE9-B32AC24B7034}"/>
    <cellStyle name="Comma 3 5 12 7 10" xfId="22080" xr:uid="{9384F66E-1172-40CF-A600-E2147CCF88EB}"/>
    <cellStyle name="Comma 3 5 12 7 2" xfId="7896" xr:uid="{911BCD4A-F962-4315-A382-5AABB7BB634C}"/>
    <cellStyle name="Comma 3 5 12 7 2 2" xfId="19454" xr:uid="{C8A0912F-11AE-4A1A-A5B6-36C0FE614BC8}"/>
    <cellStyle name="Comma 3 5 12 7 2 2 2" xfId="48861" xr:uid="{48CA6D57-35CE-48CC-92FC-2988728ED567}"/>
    <cellStyle name="Comma 3 5 12 7 2 2 3" xfId="29958" xr:uid="{20B99479-531F-4B75-8E47-3B7CBFA79D05}"/>
    <cellStyle name="Comma 3 5 12 7 2 3" xfId="35471" xr:uid="{32B5F6B5-437D-45C7-8417-181FCDD0F15F}"/>
    <cellStyle name="Comma 3 5 12 7 2 4" xfId="24706" xr:uid="{FE87F5DC-705D-4B43-9867-571FA4C5600A}"/>
    <cellStyle name="Comma 3 5 12 7 3" xfId="5271" xr:uid="{BED0613F-633F-40EE-9A74-82298CC120C3}"/>
    <cellStyle name="Comma 3 5 12 7 3 2" xfId="51487" xr:uid="{C84DB072-7C9F-43E5-8895-AE96ABEED7D8}"/>
    <cellStyle name="Comma 3 5 12 7 3 3" xfId="38097" xr:uid="{1BDD6322-A4C6-42E8-AE86-1896D9AFC4D9}"/>
    <cellStyle name="Comma 3 5 12 7 3 4" xfId="27332" xr:uid="{61EAFB7C-3414-4B59-BF09-36613536DAEC}"/>
    <cellStyle name="Comma 3 5 12 7 4" xfId="10522" xr:uid="{A1CC9ABB-603E-4D65-923B-A8D6CE2FB586}"/>
    <cellStyle name="Comma 3 5 12 7 4 2" xfId="54113" xr:uid="{1886A7B1-B933-457B-9364-B9F9E7DEB0DF}"/>
    <cellStyle name="Comma 3 5 12 7 4 3" xfId="40723" xr:uid="{82757825-2D52-48AE-B32A-00FC8265B3EA}"/>
    <cellStyle name="Comma 3 5 12 7 5" xfId="13148" xr:uid="{14BC6A8D-A99E-4036-8B17-22127F13FE73}"/>
    <cellStyle name="Comma 3 5 12 7 5 2" xfId="56738" xr:uid="{11F96B3E-FC5C-4159-9B45-5AB720FE1770}"/>
    <cellStyle name="Comma 3 5 12 7 5 3" xfId="43348" xr:uid="{F7E90FD2-2D24-4CA8-874A-51F8759DDB3A}"/>
    <cellStyle name="Comma 3 5 12 7 6" xfId="16301" xr:uid="{C31E6A1C-C5A0-4092-BC8A-9184C9891296}"/>
    <cellStyle name="Comma 3 5 12 7 6 2" xfId="45974" xr:uid="{096EC29F-81A8-4E5C-BBEA-D432CCC441C8}"/>
    <cellStyle name="Comma 3 5 12 7 7" xfId="59364" xr:uid="{CE18C358-C30C-4E0D-BBD0-F38C703A44B9}"/>
    <cellStyle name="Comma 3 5 12 7 8" xfId="61991" xr:uid="{3E18F356-C7E8-4A8F-B608-404C4A615895}"/>
    <cellStyle name="Comma 3 5 12 7 9" xfId="32584" xr:uid="{94AF15E6-FE21-4756-9AEB-5638B8DA2EA5}"/>
    <cellStyle name="Comma 3 5 12 8" xfId="5532" xr:uid="{007873E1-BCA7-4825-8B69-83491ABA5E02}"/>
    <cellStyle name="Comma 3 5 12 8 2" xfId="17090" xr:uid="{3E0AC55F-8A30-42B7-AB86-65D1FA6FED90}"/>
    <cellStyle name="Comma 3 5 12 8 2 2" xfId="46236" xr:uid="{E15A35A3-4AE9-44A6-A94A-20DCB5D583D7}"/>
    <cellStyle name="Comma 3 5 12 8 2 3" xfId="27594" xr:uid="{77E6D0AD-CD8F-419D-B645-872E61A7AA22}"/>
    <cellStyle name="Comma 3 5 12 8 3" xfId="13937" xr:uid="{924EEFD5-ADEE-49DB-A874-8C587B034C8D}"/>
    <cellStyle name="Comma 3 5 12 8 3 2" xfId="32846" xr:uid="{EB70A032-C270-471E-8E1D-70446EB230B5}"/>
    <cellStyle name="Comma 3 5 12 8 4" xfId="22342" xr:uid="{FA2F447D-E2E1-4CF0-9305-ED276125ACD6}"/>
    <cellStyle name="Comma 3 5 12 9" xfId="2907" xr:uid="{67360D63-0D3E-4007-8205-6BA51B6491F0}"/>
    <cellStyle name="Comma 3 5 12 9 2" xfId="16562" xr:uid="{BFB8D50A-1163-42C0-8B0F-076B4100CB20}"/>
    <cellStyle name="Comma 3 5 12 9 2 2" xfId="46497" xr:uid="{E6F7CCBA-60AD-4356-8A04-459E3250F3C1}"/>
    <cellStyle name="Comma 3 5 12 9 3" xfId="33107" xr:uid="{E45A3405-36F8-48EC-8E16-B152E0681A37}"/>
    <cellStyle name="Comma 3 5 12 9 4" xfId="24968" xr:uid="{85870BD8-124D-490C-8027-3921567DE6DE}"/>
    <cellStyle name="Comma 3 5 13" xfId="295" xr:uid="{00000000-0005-0000-0000-0000D2020000}"/>
    <cellStyle name="Comma 3 5 13 10" xfId="30236" xr:uid="{AE760182-FF9B-41C8-8DD5-41A88C1460E2}"/>
    <cellStyle name="Comma 3 5 13 11" xfId="19732" xr:uid="{2B93B1FE-9DD5-4EAD-AEC5-9C4E26BE5B8F}"/>
    <cellStyle name="Comma 3 5 13 2" xfId="1618" xr:uid="{2DF0252B-2824-41A5-ADAE-BA808EA7DF39}"/>
    <cellStyle name="Comma 3 5 13 2 10" xfId="21054" xr:uid="{6B2CEA6B-C377-480E-A29D-FEBE81246DE3}"/>
    <cellStyle name="Comma 3 5 13 2 2" xfId="6870" xr:uid="{2DE22D0E-B4D6-4D72-9910-37023A95782A}"/>
    <cellStyle name="Comma 3 5 13 2 2 2" xfId="18428" xr:uid="{A5DA94B2-E297-4A47-BD1C-1030C014CC62}"/>
    <cellStyle name="Comma 3 5 13 2 2 2 2" xfId="47835" xr:uid="{DE8DF58C-D80B-41D5-8002-2CDED577D79A}"/>
    <cellStyle name="Comma 3 5 13 2 2 2 3" xfId="28932" xr:uid="{B272D64C-AD7E-4845-9486-1055AABFB08F}"/>
    <cellStyle name="Comma 3 5 13 2 2 3" xfId="34445" xr:uid="{CE16F38E-0BF5-4CD1-9FBF-DE8C32249635}"/>
    <cellStyle name="Comma 3 5 13 2 2 4" xfId="23680" xr:uid="{ACAAB959-9A02-48CF-9E78-0206EDE8B8C4}"/>
    <cellStyle name="Comma 3 5 13 2 3" xfId="4245" xr:uid="{08B69EAA-B544-4E10-9BD3-3E0A2F5187A5}"/>
    <cellStyle name="Comma 3 5 13 2 3 2" xfId="50461" xr:uid="{6D1EE39D-2381-4780-8315-7BE429692EF0}"/>
    <cellStyle name="Comma 3 5 13 2 3 3" xfId="37071" xr:uid="{C9B0B49D-074B-42B6-A7FD-402C445BB67E}"/>
    <cellStyle name="Comma 3 5 13 2 3 4" xfId="26306" xr:uid="{31FEB8FF-69B0-4183-ABCE-D261D6756212}"/>
    <cellStyle name="Comma 3 5 13 2 4" xfId="9496" xr:uid="{9D883064-2340-431C-9074-85AD410F161D}"/>
    <cellStyle name="Comma 3 5 13 2 4 2" xfId="53087" xr:uid="{98993ADE-4CAB-44C5-98CA-92ABE6416E6A}"/>
    <cellStyle name="Comma 3 5 13 2 4 3" xfId="39697" xr:uid="{3C91FD8D-1096-436A-8F77-7285E8DEF6BA}"/>
    <cellStyle name="Comma 3 5 13 2 5" xfId="12122" xr:uid="{CA6A1126-6FAB-41AA-ABD6-D7850EFE0C37}"/>
    <cellStyle name="Comma 3 5 13 2 5 2" xfId="55712" xr:uid="{088A4881-44E8-4E97-9FBC-6EB36DF32ACC}"/>
    <cellStyle name="Comma 3 5 13 2 5 3" xfId="42322" xr:uid="{88FE50F9-BB40-4A40-9146-3E2DFEACF6E6}"/>
    <cellStyle name="Comma 3 5 13 2 6" xfId="15275" xr:uid="{7524405F-7985-4940-8E93-DD0DFC97A4DA}"/>
    <cellStyle name="Comma 3 5 13 2 6 2" xfId="44948" xr:uid="{956DA7ED-1ECE-4E39-A897-44E9736FA58E}"/>
    <cellStyle name="Comma 3 5 13 2 7" xfId="58338" xr:uid="{AFEC1D0B-876D-4E75-B4E5-7F6550B439BA}"/>
    <cellStyle name="Comma 3 5 13 2 8" xfId="60965" xr:uid="{360B45F8-C883-41AA-91E0-FE108CC615AF}"/>
    <cellStyle name="Comma 3 5 13 2 9" xfId="31558" xr:uid="{F35E24AB-13AF-4C99-A430-A48976497237}"/>
    <cellStyle name="Comma 3 5 13 3" xfId="5548" xr:uid="{A3BC3FFC-5417-4D8D-B08C-3E35293CEEA2}"/>
    <cellStyle name="Comma 3 5 13 3 2" xfId="17106" xr:uid="{6B2E4C42-87A5-4577-A2E2-639BF3DA088B}"/>
    <cellStyle name="Comma 3 5 13 3 2 2" xfId="46513" xr:uid="{362917CE-E750-443B-9474-6070766E59F4}"/>
    <cellStyle name="Comma 3 5 13 3 2 3" xfId="27610" xr:uid="{F3B1A29F-184A-494D-9551-56E734ABA9A4}"/>
    <cellStyle name="Comma 3 5 13 3 3" xfId="13953" xr:uid="{C3A6505A-3E71-46B9-A795-ED0746969CE6}"/>
    <cellStyle name="Comma 3 5 13 3 3 2" xfId="33123" xr:uid="{951E49C0-F520-46C8-9B18-18664FCA7F98}"/>
    <cellStyle name="Comma 3 5 13 3 4" xfId="22358" xr:uid="{7AA21A03-3F05-4A1C-A719-76BE2F6DF317}"/>
    <cellStyle name="Comma 3 5 13 4" xfId="2923" xr:uid="{4E2D4999-5C43-4DB4-9ED2-46DF4558375A}"/>
    <cellStyle name="Comma 3 5 13 4 2" xfId="16578" xr:uid="{D58784A1-BDF6-4843-B0F6-4780317F6ACF}"/>
    <cellStyle name="Comma 3 5 13 4 2 2" xfId="49139" xr:uid="{8A1DC644-6C02-4331-A6A1-0A0B1B019486}"/>
    <cellStyle name="Comma 3 5 13 4 3" xfId="35749" xr:uid="{2834AF47-02C8-4309-8B61-A1A727A9100D}"/>
    <cellStyle name="Comma 3 5 13 4 4" xfId="24984" xr:uid="{77C7815B-63B3-4355-B58F-E52F75D487B4}"/>
    <cellStyle name="Comma 3 5 13 5" xfId="8174" xr:uid="{026369BF-DB7A-40FA-843C-CD7ED8352F4C}"/>
    <cellStyle name="Comma 3 5 13 5 2" xfId="51765" xr:uid="{731BD043-44DC-44E9-A0B5-609C8CAC9D13}"/>
    <cellStyle name="Comma 3 5 13 5 3" xfId="38375" xr:uid="{1FD1A9B2-FCA1-4F4D-9A4A-1C0AAD279E32}"/>
    <cellStyle name="Comma 3 5 13 6" xfId="10800" xr:uid="{D47289D8-24E3-429A-8D3A-23965EA15063}"/>
    <cellStyle name="Comma 3 5 13 6 2" xfId="54390" xr:uid="{19534521-86EE-498B-B3C0-2C930C404E70}"/>
    <cellStyle name="Comma 3 5 13 6 3" xfId="41000" xr:uid="{785D6AA7-E58F-482E-9A86-2DBA87DE02DC}"/>
    <cellStyle name="Comma 3 5 13 7" xfId="13425" xr:uid="{B166B80C-B87E-40A4-9680-1EE4F9F1218B}"/>
    <cellStyle name="Comma 3 5 13 7 2" xfId="43626" xr:uid="{D9E50185-CD84-42F4-BA97-027D9DB49068}"/>
    <cellStyle name="Comma 3 5 13 8" xfId="57016" xr:uid="{3D45C35E-3ECC-4CFC-8EDA-91167FDDD17F}"/>
    <cellStyle name="Comma 3 5 13 9" xfId="59643" xr:uid="{AE249386-4278-4A18-A98E-D3262B9AC357}"/>
    <cellStyle name="Comma 3 5 14" xfId="555" xr:uid="{00000000-0005-0000-0000-0000D3020000}"/>
    <cellStyle name="Comma 3 5 14 10" xfId="30496" xr:uid="{BE36C3CD-05C4-44A7-B3BB-B3642193A870}"/>
    <cellStyle name="Comma 3 5 14 11" xfId="19992" xr:uid="{EBBC93F5-C5B9-4FE7-9ED1-AB9797AD5000}"/>
    <cellStyle name="Comma 3 5 14 2" xfId="1878" xr:uid="{EC7EA2F2-246B-4B9E-A5D2-ED3AAC2FA51C}"/>
    <cellStyle name="Comma 3 5 14 2 10" xfId="21314" xr:uid="{08772639-3F74-448E-A5A8-EBAAB47E7CA6}"/>
    <cellStyle name="Comma 3 5 14 2 2" xfId="7130" xr:uid="{6FA9D9DB-6031-4344-8F57-20AD104A6825}"/>
    <cellStyle name="Comma 3 5 14 2 2 2" xfId="18688" xr:uid="{FEAD9115-FC3A-40D6-82F1-43ED868CE9AB}"/>
    <cellStyle name="Comma 3 5 14 2 2 2 2" xfId="48095" xr:uid="{FB9D4761-F698-4F00-82AD-2BBA3865F7A0}"/>
    <cellStyle name="Comma 3 5 14 2 2 2 3" xfId="29192" xr:uid="{A979BA4A-17AF-4D79-A120-54CBA7814BD2}"/>
    <cellStyle name="Comma 3 5 14 2 2 3" xfId="34705" xr:uid="{EB8CFD64-7E3D-4653-9A08-24B76BA086D8}"/>
    <cellStyle name="Comma 3 5 14 2 2 4" xfId="23940" xr:uid="{8D302803-3557-4370-9BB9-5B1FDDA3EDF9}"/>
    <cellStyle name="Comma 3 5 14 2 3" xfId="4505" xr:uid="{64AB83EE-6532-4FD6-895E-DA989D9BDF9D}"/>
    <cellStyle name="Comma 3 5 14 2 3 2" xfId="50721" xr:uid="{A3C0BFDD-ABBB-4573-84FD-9703B1C73950}"/>
    <cellStyle name="Comma 3 5 14 2 3 3" xfId="37331" xr:uid="{30E6BBA4-0B12-40D4-90B9-9A1CA96A6C82}"/>
    <cellStyle name="Comma 3 5 14 2 3 4" xfId="26566" xr:uid="{291D8A58-421F-49F6-9B13-DD0E610841FE}"/>
    <cellStyle name="Comma 3 5 14 2 4" xfId="9756" xr:uid="{7A1309B0-B4FF-4E2B-88B9-660B72B5DBDB}"/>
    <cellStyle name="Comma 3 5 14 2 4 2" xfId="53347" xr:uid="{8B1A33EF-A8D1-4DBE-8CD0-662093A4625B}"/>
    <cellStyle name="Comma 3 5 14 2 4 3" xfId="39957" xr:uid="{ECFBFD41-60DC-449F-A7A7-DE4353998AD3}"/>
    <cellStyle name="Comma 3 5 14 2 5" xfId="12382" xr:uid="{CC72D648-E806-4051-BE41-770486875EFF}"/>
    <cellStyle name="Comma 3 5 14 2 5 2" xfId="55972" xr:uid="{A0EBF53F-D5D8-42A1-B66B-BDEA147F1E07}"/>
    <cellStyle name="Comma 3 5 14 2 5 3" xfId="42582" xr:uid="{57565609-6D98-49C8-93BB-7126398A057B}"/>
    <cellStyle name="Comma 3 5 14 2 6" xfId="15535" xr:uid="{98A2B859-E057-4D24-8E8B-435C27D20B5C}"/>
    <cellStyle name="Comma 3 5 14 2 6 2" xfId="45208" xr:uid="{E0DC20ED-9C72-4F0A-9EE0-6540B5DCFDCE}"/>
    <cellStyle name="Comma 3 5 14 2 7" xfId="58598" xr:uid="{E256F9D5-DC77-4DA6-850F-200F38EEB1FC}"/>
    <cellStyle name="Comma 3 5 14 2 8" xfId="61225" xr:uid="{7922F5D0-6214-4F8F-862E-90CC1D94A0E0}"/>
    <cellStyle name="Comma 3 5 14 2 9" xfId="31818" xr:uid="{8A327779-6DBC-45B8-AA8A-C8D30BF3F169}"/>
    <cellStyle name="Comma 3 5 14 3" xfId="5808" xr:uid="{60E9D704-F136-4EFF-B4A8-49FC3FF8997D}"/>
    <cellStyle name="Comma 3 5 14 3 2" xfId="17366" xr:uid="{52DDA59C-AB77-4CB5-92E4-855EC9190108}"/>
    <cellStyle name="Comma 3 5 14 3 2 2" xfId="46773" xr:uid="{690ED529-C871-42AE-B80D-0890CD4A4BB2}"/>
    <cellStyle name="Comma 3 5 14 3 2 3" xfId="27870" xr:uid="{EE4D9313-F0BA-4010-9B8C-4FB37B45F08B}"/>
    <cellStyle name="Comma 3 5 14 3 3" xfId="14213" xr:uid="{66DCBC96-127E-4A50-BBA6-FC22CA46F4A6}"/>
    <cellStyle name="Comma 3 5 14 3 3 2" xfId="33383" xr:uid="{E71EC577-1CB7-4ECF-9967-15225056104D}"/>
    <cellStyle name="Comma 3 5 14 3 4" xfId="22618" xr:uid="{CB573ECA-FF7E-4C8A-8406-C7274B202DA1}"/>
    <cellStyle name="Comma 3 5 14 4" xfId="3183" xr:uid="{F74FF4EC-0E37-4A28-B00B-1E81D672FF76}"/>
    <cellStyle name="Comma 3 5 14 4 2" xfId="16838" xr:uid="{D4DC81FB-0995-489C-8D00-1A848637BE86}"/>
    <cellStyle name="Comma 3 5 14 4 2 2" xfId="49399" xr:uid="{F60295CE-E068-4B43-9396-C81B47C88637}"/>
    <cellStyle name="Comma 3 5 14 4 3" xfId="36009" xr:uid="{F3BBD467-CE02-46B6-8EE3-DF1B5B482CB3}"/>
    <cellStyle name="Comma 3 5 14 4 4" xfId="25244" xr:uid="{BE28D638-C56E-4F69-9414-ED93ECA8249E}"/>
    <cellStyle name="Comma 3 5 14 5" xfId="8434" xr:uid="{6F09E801-D553-410A-9A77-359579FBB3DE}"/>
    <cellStyle name="Comma 3 5 14 5 2" xfId="52025" xr:uid="{FD97AE44-FB56-45D5-AB57-BF443B5F9BC5}"/>
    <cellStyle name="Comma 3 5 14 5 3" xfId="38635" xr:uid="{D9016332-443A-4F59-ACDB-012147105EAB}"/>
    <cellStyle name="Comma 3 5 14 6" xfId="11060" xr:uid="{D70065F4-B3AA-49CF-912B-2ADC8C76E4DB}"/>
    <cellStyle name="Comma 3 5 14 6 2" xfId="54650" xr:uid="{0D0E1F8E-6891-4A18-AFF7-FBA264BC8799}"/>
    <cellStyle name="Comma 3 5 14 6 3" xfId="41260" xr:uid="{C0BC8B3B-8517-480B-B6F2-BACC684654D5}"/>
    <cellStyle name="Comma 3 5 14 7" xfId="13685" xr:uid="{A56A5FE4-177B-40F6-BC9C-A4A6FAE6410B}"/>
    <cellStyle name="Comma 3 5 14 7 2" xfId="43886" xr:uid="{BAF4872E-4CDA-4D8A-8763-12BEC01FCBA9}"/>
    <cellStyle name="Comma 3 5 14 8" xfId="57276" xr:uid="{C3EE6F9E-527A-4C0E-B2D2-A46FB29AAD30}"/>
    <cellStyle name="Comma 3 5 14 9" xfId="59903" xr:uid="{EDD7BF4F-D0F5-49CD-BBE9-4EE8CAF9457F}"/>
    <cellStyle name="Comma 3 5 15" xfId="815" xr:uid="{00000000-0005-0000-0000-0000D4020000}"/>
    <cellStyle name="Comma 3 5 15 10" xfId="30756" xr:uid="{635482FC-3B8F-45C0-96BC-AB3F5CCE85C5}"/>
    <cellStyle name="Comma 3 5 15 11" xfId="20252" xr:uid="{E42BD46C-06E3-45F3-93F5-49E5B463FD06}"/>
    <cellStyle name="Comma 3 5 15 2" xfId="2138" xr:uid="{21747172-9BD4-44A2-A2E6-9A75F506AF2B}"/>
    <cellStyle name="Comma 3 5 15 2 10" xfId="21574" xr:uid="{3F6BBD14-F3A8-49DB-959D-0A3861D797A7}"/>
    <cellStyle name="Comma 3 5 15 2 2" xfId="7390" xr:uid="{93F43D3D-14E7-465D-B9EF-425FD5289338}"/>
    <cellStyle name="Comma 3 5 15 2 2 2" xfId="18948" xr:uid="{30C485A0-9514-48ED-85B2-60CC100B62F3}"/>
    <cellStyle name="Comma 3 5 15 2 2 2 2" xfId="48355" xr:uid="{C31800D5-DB31-4959-A039-BE6AF3486DD5}"/>
    <cellStyle name="Comma 3 5 15 2 2 2 3" xfId="29452" xr:uid="{A9CC9E1C-3834-4A0F-90A1-02F52FAACF7A}"/>
    <cellStyle name="Comma 3 5 15 2 2 3" xfId="34965" xr:uid="{5669FCE0-D167-4C77-9FE5-CA67C3793145}"/>
    <cellStyle name="Comma 3 5 15 2 2 4" xfId="24200" xr:uid="{F1BBD778-3511-4CE9-9582-DA933077EC52}"/>
    <cellStyle name="Comma 3 5 15 2 3" xfId="4765" xr:uid="{6D02AF69-07A9-4988-9EF8-13C4D8A1E37F}"/>
    <cellStyle name="Comma 3 5 15 2 3 2" xfId="50981" xr:uid="{822058C5-AF3C-4338-8F26-F49AAC7AEA0F}"/>
    <cellStyle name="Comma 3 5 15 2 3 3" xfId="37591" xr:uid="{6E20BE5A-D5BB-4646-8EA0-D4B1DDC5ED0D}"/>
    <cellStyle name="Comma 3 5 15 2 3 4" xfId="26826" xr:uid="{1422FF7A-8FE8-4799-89DD-588F66F60709}"/>
    <cellStyle name="Comma 3 5 15 2 4" xfId="10016" xr:uid="{86BC36F9-493D-4F78-BE28-A46085D1F56A}"/>
    <cellStyle name="Comma 3 5 15 2 4 2" xfId="53607" xr:uid="{DA14B8F0-F3F5-4A03-9F0A-B6D133120D49}"/>
    <cellStyle name="Comma 3 5 15 2 4 3" xfId="40217" xr:uid="{5326D283-B38F-4B39-8BC5-F4062C3114C4}"/>
    <cellStyle name="Comma 3 5 15 2 5" xfId="12642" xr:uid="{E333AC12-DF92-4436-A923-43471554635B}"/>
    <cellStyle name="Comma 3 5 15 2 5 2" xfId="56232" xr:uid="{4D72C967-AE04-4E69-AAB2-361F3AAC9278}"/>
    <cellStyle name="Comma 3 5 15 2 5 3" xfId="42842" xr:uid="{B0AE751E-4BCD-4E91-B894-64F217A7219F}"/>
    <cellStyle name="Comma 3 5 15 2 6" xfId="15795" xr:uid="{88F044F5-2314-41DB-90F1-90251CD297D0}"/>
    <cellStyle name="Comma 3 5 15 2 6 2" xfId="45468" xr:uid="{083035FA-A5A5-408A-91C0-F39C03C42A4E}"/>
    <cellStyle name="Comma 3 5 15 2 7" xfId="58858" xr:uid="{0CD6FD07-49B5-4B26-B428-90179790E667}"/>
    <cellStyle name="Comma 3 5 15 2 8" xfId="61485" xr:uid="{A333FE89-5334-46A6-B8C8-9FBCA90607A4}"/>
    <cellStyle name="Comma 3 5 15 2 9" xfId="32078" xr:uid="{F10C245B-CC29-4943-97BB-264B88F435D2}"/>
    <cellStyle name="Comma 3 5 15 3" xfId="6068" xr:uid="{BFA62E3E-5CA5-497C-976C-E6D385046598}"/>
    <cellStyle name="Comma 3 5 15 3 2" xfId="17626" xr:uid="{D506BE06-B460-4535-992C-28B612C30482}"/>
    <cellStyle name="Comma 3 5 15 3 2 2" xfId="47033" xr:uid="{ECB22471-BD91-46DD-BEAB-E29F801F1601}"/>
    <cellStyle name="Comma 3 5 15 3 2 3" xfId="28130" xr:uid="{CF182D3D-35BF-4CD3-9FB1-FA85F83898FC}"/>
    <cellStyle name="Comma 3 5 15 3 3" xfId="33643" xr:uid="{DD20B06E-C6AD-46D2-B1EB-BF3C17DD4531}"/>
    <cellStyle name="Comma 3 5 15 3 4" xfId="22878" xr:uid="{9DE8A5A4-F999-4881-A6F4-AACECA801795}"/>
    <cellStyle name="Comma 3 5 15 4" xfId="3443" xr:uid="{E902090A-C44E-48CB-A8CB-08D1DCC7CA13}"/>
    <cellStyle name="Comma 3 5 15 4 2" xfId="49659" xr:uid="{7BEF1A11-0E61-471B-B8BA-7250A6C5229A}"/>
    <cellStyle name="Comma 3 5 15 4 3" xfId="36269" xr:uid="{13C78B2A-57AC-481E-BA59-FA8A2982A02E}"/>
    <cellStyle name="Comma 3 5 15 4 4" xfId="25504" xr:uid="{2ECE29AB-F850-49EA-9F80-10D2E24B2456}"/>
    <cellStyle name="Comma 3 5 15 5" xfId="8694" xr:uid="{6D6C594C-644A-40C2-B518-2C0751046965}"/>
    <cellStyle name="Comma 3 5 15 5 2" xfId="52285" xr:uid="{46E683A8-143D-48D3-B085-D6873F7559AE}"/>
    <cellStyle name="Comma 3 5 15 5 3" xfId="38895" xr:uid="{66A8F0D9-7101-4761-BBD1-64CFB7D76F4C}"/>
    <cellStyle name="Comma 3 5 15 6" xfId="11320" xr:uid="{EA25498F-E9CE-4484-AE46-922B8CAF3E44}"/>
    <cellStyle name="Comma 3 5 15 6 2" xfId="54910" xr:uid="{CB2A39D5-6AE7-46C7-B573-C91826EF9EF7}"/>
    <cellStyle name="Comma 3 5 15 6 3" xfId="41520" xr:uid="{5CF17799-264D-42F2-883A-4FB73DA7A079}"/>
    <cellStyle name="Comma 3 5 15 7" xfId="14473" xr:uid="{8A1A1C59-14E2-4F3C-9CDB-0DC6B8E3675C}"/>
    <cellStyle name="Comma 3 5 15 7 2" xfId="44146" xr:uid="{E404D850-94AC-48CD-A50E-C6195597AFE6}"/>
    <cellStyle name="Comma 3 5 15 8" xfId="57536" xr:uid="{805E12EC-FD2C-411E-B09F-3742989EF5E3}"/>
    <cellStyle name="Comma 3 5 15 9" xfId="60163" xr:uid="{FE42ABE7-A9ED-492C-BF5B-F14BEF9AC1C5}"/>
    <cellStyle name="Comma 3 5 16" xfId="1076" xr:uid="{83275CF4-FE68-44B6-A80F-E47EDCAFE4F8}"/>
    <cellStyle name="Comma 3 5 16 10" xfId="20513" xr:uid="{49C78420-9B38-43E6-A5D0-52A149FE122C}"/>
    <cellStyle name="Comma 3 5 16 2" xfId="6329" xr:uid="{2E4FDE57-495A-4E5D-A4C8-CB41FC947342}"/>
    <cellStyle name="Comma 3 5 16 2 2" xfId="17887" xr:uid="{255A5769-6339-4ABB-AE1B-97919E90D092}"/>
    <cellStyle name="Comma 3 5 16 2 2 2" xfId="47294" xr:uid="{C4751370-FA4B-4B28-BA32-EF4A497CE0AB}"/>
    <cellStyle name="Comma 3 5 16 2 2 3" xfId="28391" xr:uid="{4FD6A8D2-2581-42B9-88A6-694A14028539}"/>
    <cellStyle name="Comma 3 5 16 2 3" xfId="33904" xr:uid="{F36DE4AB-F56F-4F6A-9D60-A579C977A101}"/>
    <cellStyle name="Comma 3 5 16 2 4" xfId="23139" xr:uid="{F1CD57E3-1F23-4281-85B9-510B2B9362F2}"/>
    <cellStyle name="Comma 3 5 16 3" xfId="3704" xr:uid="{CE61754C-46F9-4C96-90BA-0E6C6C23B517}"/>
    <cellStyle name="Comma 3 5 16 3 2" xfId="49920" xr:uid="{6DFACC34-C794-43A6-BF26-FBA65BA6E184}"/>
    <cellStyle name="Comma 3 5 16 3 3" xfId="36530" xr:uid="{FACF4D88-F5B5-442D-BD30-67DB41F3B6C8}"/>
    <cellStyle name="Comma 3 5 16 3 4" xfId="25765" xr:uid="{817B5D2D-7521-4DE6-BDA2-4F8993E745B9}"/>
    <cellStyle name="Comma 3 5 16 4" xfId="8955" xr:uid="{ABE2BF63-37A4-4F76-8D01-C34AE78420B3}"/>
    <cellStyle name="Comma 3 5 16 4 2" xfId="52546" xr:uid="{1489F098-204F-42A3-AAB1-0D69BEC0764C}"/>
    <cellStyle name="Comma 3 5 16 4 3" xfId="39156" xr:uid="{8567ECBC-2AC0-48A1-9C46-5A3E5F423F58}"/>
    <cellStyle name="Comma 3 5 16 5" xfId="11581" xr:uid="{CCA00523-D961-421B-BB9A-67DDADE4C013}"/>
    <cellStyle name="Comma 3 5 16 5 2" xfId="55171" xr:uid="{67176445-5911-4142-B74C-271CB0BB2C20}"/>
    <cellStyle name="Comma 3 5 16 5 3" xfId="41781" xr:uid="{E4E597EF-F110-49E8-B7E2-B1503C16178E}"/>
    <cellStyle name="Comma 3 5 16 6" xfId="14734" xr:uid="{917BDE49-5432-4E11-808E-5D1BAA0781A7}"/>
    <cellStyle name="Comma 3 5 16 6 2" xfId="44407" xr:uid="{1C0286B0-8AB9-47B1-9E6B-3686A390068B}"/>
    <cellStyle name="Comma 3 5 16 7" xfId="57797" xr:uid="{B12D5858-4FDD-4808-8853-1566AFBFE915}"/>
    <cellStyle name="Comma 3 5 16 8" xfId="60424" xr:uid="{83DEA818-3C71-4FF7-A9BB-CD2171FB8009}"/>
    <cellStyle name="Comma 3 5 16 9" xfId="31017" xr:uid="{973C7D84-152A-4DFE-9D8E-C26D10A67500}"/>
    <cellStyle name="Comma 3 5 17" xfId="1094" xr:uid="{6BF25DA8-3B2F-448F-812E-D7225CC3FCFA}"/>
    <cellStyle name="Comma 3 5 17 10" xfId="20531" xr:uid="{9C3C76B5-8BC6-4F6C-9741-751EBEF36E94}"/>
    <cellStyle name="Comma 3 5 17 2" xfId="6347" xr:uid="{22D64273-6DD1-4F1D-8CF7-318624D387EA}"/>
    <cellStyle name="Comma 3 5 17 2 2" xfId="17905" xr:uid="{BC599807-00ED-40EB-899A-138BA2086917}"/>
    <cellStyle name="Comma 3 5 17 2 2 2" xfId="47312" xr:uid="{EE6E2AF3-95BC-4198-ADD3-65896A9CFF48}"/>
    <cellStyle name="Comma 3 5 17 2 2 3" xfId="28409" xr:uid="{006AB483-1893-4D53-AA09-2AAF173681E6}"/>
    <cellStyle name="Comma 3 5 17 2 3" xfId="33922" xr:uid="{6E971088-1E2E-4039-8104-416375E2A1E8}"/>
    <cellStyle name="Comma 3 5 17 2 4" xfId="23157" xr:uid="{5CB00F00-4D24-4796-8F60-51C632A5448D}"/>
    <cellStyle name="Comma 3 5 17 3" xfId="3722" xr:uid="{0C242F96-C41D-46B8-8AA3-21F8096EB0C8}"/>
    <cellStyle name="Comma 3 5 17 3 2" xfId="49938" xr:uid="{F1D0A1AC-3D30-498A-AA0F-ABD504CD81CF}"/>
    <cellStyle name="Comma 3 5 17 3 3" xfId="36548" xr:uid="{E8D5C07B-24D0-4E79-BABA-662F2D88A036}"/>
    <cellStyle name="Comma 3 5 17 3 4" xfId="25783" xr:uid="{2633EEA9-E58D-47CC-BCFC-1468E2DF9F97}"/>
    <cellStyle name="Comma 3 5 17 4" xfId="8973" xr:uid="{B7B79E23-D26C-42CF-B0A5-027D8B19F9EA}"/>
    <cellStyle name="Comma 3 5 17 4 2" xfId="52564" xr:uid="{1AC84537-10B6-4BD8-BB82-06C9552C1AE0}"/>
    <cellStyle name="Comma 3 5 17 4 3" xfId="39174" xr:uid="{235B2740-DAB5-405B-9FD9-29C6E1117202}"/>
    <cellStyle name="Comma 3 5 17 5" xfId="11599" xr:uid="{3CF5BE19-B081-4557-866D-38B6F4ACB61A}"/>
    <cellStyle name="Comma 3 5 17 5 2" xfId="55189" xr:uid="{6791E787-70EB-49CA-B537-3C9323C9959D}"/>
    <cellStyle name="Comma 3 5 17 5 3" xfId="41799" xr:uid="{178AB058-5B37-4676-AA44-EF2045B0E0F1}"/>
    <cellStyle name="Comma 3 5 17 6" xfId="14752" xr:uid="{7692223B-64AC-41D2-BE4D-318AE2537173}"/>
    <cellStyle name="Comma 3 5 17 6 2" xfId="44425" xr:uid="{F9109A7B-2B0B-4C36-A2FF-D7ADCC5E47DB}"/>
    <cellStyle name="Comma 3 5 17 7" xfId="57815" xr:uid="{38C779A3-BD58-418A-A2FC-F884D577E99B}"/>
    <cellStyle name="Comma 3 5 17 8" xfId="60442" xr:uid="{D8F20E62-676D-45D7-A981-A8AE3C1EAF65}"/>
    <cellStyle name="Comma 3 5 17 9" xfId="31035" xr:uid="{252F1D0D-400A-4633-B723-DE6AD5D8D15A}"/>
    <cellStyle name="Comma 3 5 18" xfId="1357" xr:uid="{06F91332-6AF6-4D4B-BCE2-1E83718ECF54}"/>
    <cellStyle name="Comma 3 5 18 10" xfId="20793" xr:uid="{A6F2D809-1F3E-483B-AECA-392664C046E8}"/>
    <cellStyle name="Comma 3 5 18 2" xfId="6609" xr:uid="{3AEAFF25-B56C-4608-8AEA-0FB38E7EF182}"/>
    <cellStyle name="Comma 3 5 18 2 2" xfId="18167" xr:uid="{475C424D-A0FE-4E65-9567-6A656B604988}"/>
    <cellStyle name="Comma 3 5 18 2 2 2" xfId="47574" xr:uid="{6AD6A708-567B-42FB-AF3B-69B76DADB7A1}"/>
    <cellStyle name="Comma 3 5 18 2 2 3" xfId="28671" xr:uid="{26C4ED2A-D9D3-46CB-98B9-D66AC0F4AF47}"/>
    <cellStyle name="Comma 3 5 18 2 3" xfId="34184" xr:uid="{C42BFD6E-46BD-4101-8E1D-A63C4662E48C}"/>
    <cellStyle name="Comma 3 5 18 2 4" xfId="23419" xr:uid="{9AE68648-2A2D-4360-911B-4E1742D39895}"/>
    <cellStyle name="Comma 3 5 18 3" xfId="3984" xr:uid="{5F20DC91-AD9F-4B59-9A20-7F2101C9F440}"/>
    <cellStyle name="Comma 3 5 18 3 2" xfId="50200" xr:uid="{394F1D9C-0AD9-451D-B922-EAFAC7583353}"/>
    <cellStyle name="Comma 3 5 18 3 3" xfId="36810" xr:uid="{8DE553BC-E05A-45D3-9919-9DECC13B13A8}"/>
    <cellStyle name="Comma 3 5 18 3 4" xfId="26045" xr:uid="{78BA8B4A-D5A8-4294-8AD6-64A4D0ADDB54}"/>
    <cellStyle name="Comma 3 5 18 4" xfId="9235" xr:uid="{E181BD96-84B4-4368-BB36-55DAFDEA31D1}"/>
    <cellStyle name="Comma 3 5 18 4 2" xfId="52826" xr:uid="{1045E721-569A-4206-9894-36534D5D6273}"/>
    <cellStyle name="Comma 3 5 18 4 3" xfId="39436" xr:uid="{6B02E9BC-5D7F-47EE-AF51-458BE1ABA2F6}"/>
    <cellStyle name="Comma 3 5 18 5" xfId="11861" xr:uid="{E6DA42F7-5008-4FFB-9E9F-94D7D1C79533}"/>
    <cellStyle name="Comma 3 5 18 5 2" xfId="55451" xr:uid="{9A5FAE30-5E3A-4889-91C5-2F1E9740CAD6}"/>
    <cellStyle name="Comma 3 5 18 5 3" xfId="42061" xr:uid="{15788F85-D24F-4C40-8646-60FD328A7DB2}"/>
    <cellStyle name="Comma 3 5 18 6" xfId="15014" xr:uid="{D7774CBF-57B6-48EC-85FC-A98AAB9506EE}"/>
    <cellStyle name="Comma 3 5 18 6 2" xfId="44687" xr:uid="{67FE4F58-639F-4CA7-83C6-30BF299AC365}"/>
    <cellStyle name="Comma 3 5 18 7" xfId="58077" xr:uid="{3E4DAB1F-2DFD-47BF-B991-B2777102C875}"/>
    <cellStyle name="Comma 3 5 18 8" xfId="60704" xr:uid="{721B75A7-1C9F-4E90-9AF3-F32E230B91D9}"/>
    <cellStyle name="Comma 3 5 18 9" xfId="31297" xr:uid="{16D49C5A-0CAE-41F0-8283-0A6F70F955A3}"/>
    <cellStyle name="Comma 3 5 19" xfId="2400" xr:uid="{BE8D7804-D8CB-4A47-BB16-5B16DFA51D51}"/>
    <cellStyle name="Comma 3 5 19 10" xfId="21835" xr:uid="{D30F90B6-25D3-4988-A91C-E9224465CCFA}"/>
    <cellStyle name="Comma 3 5 19 2" xfId="7651" xr:uid="{B0A61F99-9ABF-4F9F-940B-3FBF5E14A9F5}"/>
    <cellStyle name="Comma 3 5 19 2 2" xfId="19209" xr:uid="{BA8C8A6A-C5D4-4F5E-8EFA-6777AD65EB2F}"/>
    <cellStyle name="Comma 3 5 19 2 2 2" xfId="48616" xr:uid="{43B8CC63-D7EE-4398-988D-C4CC93E650E5}"/>
    <cellStyle name="Comma 3 5 19 2 2 3" xfId="29713" xr:uid="{0973DF1E-B707-4CAE-8C87-E0FEB2455B05}"/>
    <cellStyle name="Comma 3 5 19 2 3" xfId="35226" xr:uid="{4A2C7CF8-156E-45F5-BF5D-78CDB07900BC}"/>
    <cellStyle name="Comma 3 5 19 2 4" xfId="24461" xr:uid="{020E50C7-5DF5-4F12-8FC1-C399FEF8C053}"/>
    <cellStyle name="Comma 3 5 19 3" xfId="5026" xr:uid="{B9905E78-E84C-4FD7-AEA7-A548C848B21E}"/>
    <cellStyle name="Comma 3 5 19 3 2" xfId="51242" xr:uid="{FFFE2472-6EC1-4367-B148-7BB536EAA86D}"/>
    <cellStyle name="Comma 3 5 19 3 3" xfId="37852" xr:uid="{CFF264BF-D851-4925-B799-B9562693834F}"/>
    <cellStyle name="Comma 3 5 19 3 4" xfId="27087" xr:uid="{0F3594EF-7FCE-445E-97C7-0046328A14A8}"/>
    <cellStyle name="Comma 3 5 19 4" xfId="10277" xr:uid="{EFD55661-3AD0-46B6-9080-26F490C0212B}"/>
    <cellStyle name="Comma 3 5 19 4 2" xfId="53868" xr:uid="{872A5B52-B308-4496-9D9D-46FDC1617912}"/>
    <cellStyle name="Comma 3 5 19 4 3" xfId="40478" xr:uid="{90D87937-6BD8-40C7-B8C9-067BE0CEAB17}"/>
    <cellStyle name="Comma 3 5 19 5" xfId="12903" xr:uid="{5CC1101C-FFF9-45E5-9794-4CA98B42868A}"/>
    <cellStyle name="Comma 3 5 19 5 2" xfId="56493" xr:uid="{3897F898-3FD6-41EF-945F-057F73585916}"/>
    <cellStyle name="Comma 3 5 19 5 3" xfId="43103" xr:uid="{727207B7-3680-4805-B833-FD2152E9DEEA}"/>
    <cellStyle name="Comma 3 5 19 6" xfId="16056" xr:uid="{7FCF6BBF-09E8-4526-8998-8C8EFB839D0E}"/>
    <cellStyle name="Comma 3 5 19 6 2" xfId="45729" xr:uid="{EF80FD23-0B96-4A55-866E-DDD2F0D4305D}"/>
    <cellStyle name="Comma 3 5 19 7" xfId="59119" xr:uid="{6E0A6C3B-4327-40BC-8B1B-CC072E1D8BA0}"/>
    <cellStyle name="Comma 3 5 19 8" xfId="61746" xr:uid="{60AB850B-49CC-4559-BF1C-8508954D85F3}"/>
    <cellStyle name="Comma 3 5 19 9" xfId="32339" xr:uid="{9F0E0660-1BA2-4C67-8646-3DB9A9C63333}"/>
    <cellStyle name="Comma 3 5 2" xfId="41" xr:uid="{00000000-0005-0000-0000-0000D5020000}"/>
    <cellStyle name="Comma 3 5 2 10" xfId="303" xr:uid="{00000000-0005-0000-0000-0000D6020000}"/>
    <cellStyle name="Comma 3 5 2 10 10" xfId="30244" xr:uid="{057BF608-EB84-4B40-A7DD-CFD869D73A64}"/>
    <cellStyle name="Comma 3 5 2 10 11" xfId="19740" xr:uid="{DB1CD8D1-50FC-437E-8963-B97151723BF0}"/>
    <cellStyle name="Comma 3 5 2 10 2" xfId="1626" xr:uid="{32EB6D42-7C6D-4E3E-93F9-AFC3C2B1B937}"/>
    <cellStyle name="Comma 3 5 2 10 2 10" xfId="21062" xr:uid="{1A185E62-3FD6-4275-BD60-3C67ADD2509A}"/>
    <cellStyle name="Comma 3 5 2 10 2 2" xfId="6878" xr:uid="{A1805B5C-A8B9-4E86-985E-0A2F97BE8A60}"/>
    <cellStyle name="Comma 3 5 2 10 2 2 2" xfId="18436" xr:uid="{CF9A488F-58A8-407F-AAE9-1B98364B83B1}"/>
    <cellStyle name="Comma 3 5 2 10 2 2 2 2" xfId="47843" xr:uid="{7BEAAA5E-228B-4408-B3E7-00BD9848DE8F}"/>
    <cellStyle name="Comma 3 5 2 10 2 2 2 3" xfId="28940" xr:uid="{2ED86C4D-8BB7-4692-8FE8-F2E5388D6ABD}"/>
    <cellStyle name="Comma 3 5 2 10 2 2 3" xfId="34453" xr:uid="{08890829-6E1F-4377-A51D-EABAD23377AD}"/>
    <cellStyle name="Comma 3 5 2 10 2 2 4" xfId="23688" xr:uid="{10C99AE9-7ED0-4439-B1B9-530CE68BB870}"/>
    <cellStyle name="Comma 3 5 2 10 2 3" xfId="4253" xr:uid="{2219B4DB-4262-40F7-8CEA-26BEB038EA95}"/>
    <cellStyle name="Comma 3 5 2 10 2 3 2" xfId="50469" xr:uid="{7884BBBF-4D3E-4C26-AC84-C8BEB90D44F7}"/>
    <cellStyle name="Comma 3 5 2 10 2 3 3" xfId="37079" xr:uid="{A5FAE00A-2E0C-4C66-A5BB-802A3A403CF8}"/>
    <cellStyle name="Comma 3 5 2 10 2 3 4" xfId="26314" xr:uid="{8687636C-55AC-4184-A041-B6184E7FF075}"/>
    <cellStyle name="Comma 3 5 2 10 2 4" xfId="9504" xr:uid="{0808F744-BB76-4FAD-A7E8-00C541DB43DA}"/>
    <cellStyle name="Comma 3 5 2 10 2 4 2" xfId="53095" xr:uid="{658B0922-9AE9-4F6A-B228-3FCEAFC20F0D}"/>
    <cellStyle name="Comma 3 5 2 10 2 4 3" xfId="39705" xr:uid="{2EE4E18F-2CB4-4089-94AE-75D7AA06934C}"/>
    <cellStyle name="Comma 3 5 2 10 2 5" xfId="12130" xr:uid="{7D1B8117-1D41-47C1-BD01-ED6B86784304}"/>
    <cellStyle name="Comma 3 5 2 10 2 5 2" xfId="55720" xr:uid="{5314CE5C-BDE2-4060-910E-7AB3295020D1}"/>
    <cellStyle name="Comma 3 5 2 10 2 5 3" xfId="42330" xr:uid="{4E897F15-D4C9-4F7D-AAE3-9575B9054523}"/>
    <cellStyle name="Comma 3 5 2 10 2 6" xfId="15283" xr:uid="{67A9C6E7-EC8C-4C85-8699-CE6839454845}"/>
    <cellStyle name="Comma 3 5 2 10 2 6 2" xfId="44956" xr:uid="{517B144D-3C04-4EB3-BCEE-6F384FE0FC95}"/>
    <cellStyle name="Comma 3 5 2 10 2 7" xfId="58346" xr:uid="{C1222331-20B0-4EA3-8F69-CBBB4C78ABB3}"/>
    <cellStyle name="Comma 3 5 2 10 2 8" xfId="60973" xr:uid="{40DA8BCF-4C7F-4874-9CF0-CD2AB71BB780}"/>
    <cellStyle name="Comma 3 5 2 10 2 9" xfId="31566" xr:uid="{406EB799-8C8E-4795-945A-1D3A187D6A58}"/>
    <cellStyle name="Comma 3 5 2 10 3" xfId="5556" xr:uid="{25DAF1C4-6DBB-4C82-9794-377F9F469D16}"/>
    <cellStyle name="Comma 3 5 2 10 3 2" xfId="17114" xr:uid="{A581A19F-930B-4ADB-A3D1-6D7893D373C4}"/>
    <cellStyle name="Comma 3 5 2 10 3 2 2" xfId="46521" xr:uid="{AA24899A-08C5-4ED8-892D-2CBA0AFDD43C}"/>
    <cellStyle name="Comma 3 5 2 10 3 2 3" xfId="27618" xr:uid="{0D3690EA-828F-46F3-A754-A9F22851961A}"/>
    <cellStyle name="Comma 3 5 2 10 3 3" xfId="13961" xr:uid="{B251F225-08BE-41CB-A963-AE6E370E1240}"/>
    <cellStyle name="Comma 3 5 2 10 3 3 2" xfId="33131" xr:uid="{A4BED758-7ABA-4BDB-A878-06E339BCD25B}"/>
    <cellStyle name="Comma 3 5 2 10 3 4" xfId="22366" xr:uid="{0435A664-7183-43B3-8448-994413880889}"/>
    <cellStyle name="Comma 3 5 2 10 4" xfId="2931" xr:uid="{55BE81D9-9A1E-4784-820F-5C1144287131}"/>
    <cellStyle name="Comma 3 5 2 10 4 2" xfId="16586" xr:uid="{97B68391-D8AE-45A3-B63F-E12D7E8B91C2}"/>
    <cellStyle name="Comma 3 5 2 10 4 2 2" xfId="49147" xr:uid="{8227C260-8865-4CDF-839B-041ECBC9AC4D}"/>
    <cellStyle name="Comma 3 5 2 10 4 3" xfId="35757" xr:uid="{6C0CD75C-8EC7-4DCE-A473-F410E0C4AAC1}"/>
    <cellStyle name="Comma 3 5 2 10 4 4" xfId="24992" xr:uid="{A5202C63-39AE-4B42-9A3F-F214A5B7261E}"/>
    <cellStyle name="Comma 3 5 2 10 5" xfId="8182" xr:uid="{A3B41371-01AC-4D84-9F0E-BB69AAAB674C}"/>
    <cellStyle name="Comma 3 5 2 10 5 2" xfId="51773" xr:uid="{DCD1D218-A478-403B-810A-26AC4112057F}"/>
    <cellStyle name="Comma 3 5 2 10 5 3" xfId="38383" xr:uid="{C265D411-A2BC-42B3-94FD-E5B5CB66502C}"/>
    <cellStyle name="Comma 3 5 2 10 6" xfId="10808" xr:uid="{2348B6D7-C03A-4755-9D81-FF2201FC8062}"/>
    <cellStyle name="Comma 3 5 2 10 6 2" xfId="54398" xr:uid="{6CEC26B8-C0B2-4367-B14C-3BCD4E681561}"/>
    <cellStyle name="Comma 3 5 2 10 6 3" xfId="41008" xr:uid="{3C3B5315-1D85-40BB-B692-03C2BDE4D436}"/>
    <cellStyle name="Comma 3 5 2 10 7" xfId="13433" xr:uid="{00750C0A-3787-4211-AF61-56D438842526}"/>
    <cellStyle name="Comma 3 5 2 10 7 2" xfId="43634" xr:uid="{430A3333-3EAF-473C-9C93-15FB8CDF6371}"/>
    <cellStyle name="Comma 3 5 2 10 8" xfId="57024" xr:uid="{74AC2A07-180D-4CC3-9AB9-24539B49839A}"/>
    <cellStyle name="Comma 3 5 2 10 9" xfId="59651" xr:uid="{6392480C-BD5E-403C-8324-4ECF7FBDB6F1}"/>
    <cellStyle name="Comma 3 5 2 11" xfId="563" xr:uid="{00000000-0005-0000-0000-0000D7020000}"/>
    <cellStyle name="Comma 3 5 2 11 10" xfId="30504" xr:uid="{EE18D616-E387-4582-8320-220A5D5635A4}"/>
    <cellStyle name="Comma 3 5 2 11 11" xfId="20000" xr:uid="{4C8A21C9-DA73-4635-BD6A-B80EC6FBFB7D}"/>
    <cellStyle name="Comma 3 5 2 11 2" xfId="1886" xr:uid="{F670CDC8-1A72-4699-AC79-A4147FD92609}"/>
    <cellStyle name="Comma 3 5 2 11 2 10" xfId="21322" xr:uid="{52A16F9C-CD1B-43DA-B520-13CF581A95E8}"/>
    <cellStyle name="Comma 3 5 2 11 2 2" xfId="7138" xr:uid="{E25C472A-F501-4D0C-8413-E0108D144CB9}"/>
    <cellStyle name="Comma 3 5 2 11 2 2 2" xfId="18696" xr:uid="{5CF138DB-F6EA-44FC-8582-1DFE8F7ADC13}"/>
    <cellStyle name="Comma 3 5 2 11 2 2 2 2" xfId="48103" xr:uid="{AF3D2558-B932-4C0F-B1BE-301854CDC158}"/>
    <cellStyle name="Comma 3 5 2 11 2 2 2 3" xfId="29200" xr:uid="{19C9F6E3-CB7F-480F-A791-508231CE1693}"/>
    <cellStyle name="Comma 3 5 2 11 2 2 3" xfId="34713" xr:uid="{3F0538AA-61CC-477F-B701-8C9D4B49BBD4}"/>
    <cellStyle name="Comma 3 5 2 11 2 2 4" xfId="23948" xr:uid="{7033F86D-5924-45B0-A2E8-6DC4DFE76765}"/>
    <cellStyle name="Comma 3 5 2 11 2 3" xfId="4513" xr:uid="{1C8CB938-EDB7-4471-85A8-703963F8ADA7}"/>
    <cellStyle name="Comma 3 5 2 11 2 3 2" xfId="50729" xr:uid="{A98AC114-F34A-45FF-970A-91037E6B5045}"/>
    <cellStyle name="Comma 3 5 2 11 2 3 3" xfId="37339" xr:uid="{DEACD066-A913-40C5-A90D-B886EA53CBAF}"/>
    <cellStyle name="Comma 3 5 2 11 2 3 4" xfId="26574" xr:uid="{393FC366-E43F-4BCC-8A0C-81748EA91CCF}"/>
    <cellStyle name="Comma 3 5 2 11 2 4" xfId="9764" xr:uid="{3C3E7DB7-85BB-4106-82CE-4FF7D5BDBC3B}"/>
    <cellStyle name="Comma 3 5 2 11 2 4 2" xfId="53355" xr:uid="{E8066A60-FA07-473B-84DA-99DE07E44E6F}"/>
    <cellStyle name="Comma 3 5 2 11 2 4 3" xfId="39965" xr:uid="{7EE14F61-92AC-4821-AB02-7698CFE7EF0F}"/>
    <cellStyle name="Comma 3 5 2 11 2 5" xfId="12390" xr:uid="{2465358E-4083-4717-BBE6-36D1441C042A}"/>
    <cellStyle name="Comma 3 5 2 11 2 5 2" xfId="55980" xr:uid="{EF883A80-E220-4C32-8ABB-7A79D64B5A24}"/>
    <cellStyle name="Comma 3 5 2 11 2 5 3" xfId="42590" xr:uid="{AB1AD80E-7774-4F90-B537-4E455D02DDB6}"/>
    <cellStyle name="Comma 3 5 2 11 2 6" xfId="15543" xr:uid="{AF4552C1-A765-4828-8F93-9F2612137257}"/>
    <cellStyle name="Comma 3 5 2 11 2 6 2" xfId="45216" xr:uid="{AC58AB83-720F-4287-A4C5-C97A8D57B1FB}"/>
    <cellStyle name="Comma 3 5 2 11 2 7" xfId="58606" xr:uid="{81871A03-C1C0-4D5F-805E-B677F8A8B6AC}"/>
    <cellStyle name="Comma 3 5 2 11 2 8" xfId="61233" xr:uid="{0E17B422-1F01-4850-B521-7A22ECF6BE2A}"/>
    <cellStyle name="Comma 3 5 2 11 2 9" xfId="31826" xr:uid="{4EDC36CC-B334-46F8-9377-84FC30D14B00}"/>
    <cellStyle name="Comma 3 5 2 11 3" xfId="5816" xr:uid="{37FADC6A-6E74-4BBA-93D8-AE86FE826794}"/>
    <cellStyle name="Comma 3 5 2 11 3 2" xfId="17374" xr:uid="{2C8C3489-F3C2-42D6-A377-D6E3C0814C7E}"/>
    <cellStyle name="Comma 3 5 2 11 3 2 2" xfId="46781" xr:uid="{5721D96A-B6DB-4A33-B2D8-A8C540CC91C5}"/>
    <cellStyle name="Comma 3 5 2 11 3 2 3" xfId="27878" xr:uid="{8E000CAF-46AC-4C28-AE9F-ADDF3D5EACAC}"/>
    <cellStyle name="Comma 3 5 2 11 3 3" xfId="33391" xr:uid="{35C5C416-E450-4F1C-9544-8E869070ACCD}"/>
    <cellStyle name="Comma 3 5 2 11 3 4" xfId="22626" xr:uid="{DE82ECBE-D0DA-4D41-A285-2605808D98D9}"/>
    <cellStyle name="Comma 3 5 2 11 4" xfId="3191" xr:uid="{3D882E5A-81FC-434F-8521-6DAD4248443A}"/>
    <cellStyle name="Comma 3 5 2 11 4 2" xfId="49407" xr:uid="{4F050131-07C5-476C-A998-AD38663776BB}"/>
    <cellStyle name="Comma 3 5 2 11 4 3" xfId="36017" xr:uid="{DA3FA77C-1E77-4446-8092-FCF35A8C4C26}"/>
    <cellStyle name="Comma 3 5 2 11 4 4" xfId="25252" xr:uid="{A8F069E2-EAE8-499F-9E6F-02E6A724E254}"/>
    <cellStyle name="Comma 3 5 2 11 5" xfId="8442" xr:uid="{6AA52CC1-7EB5-4BBA-9018-BB30DD020F5A}"/>
    <cellStyle name="Comma 3 5 2 11 5 2" xfId="52033" xr:uid="{2C9A348A-36D5-416A-ABC8-A48D9E64DB0D}"/>
    <cellStyle name="Comma 3 5 2 11 5 3" xfId="38643" xr:uid="{0A3F229F-1520-4372-951C-FCE90FDAA139}"/>
    <cellStyle name="Comma 3 5 2 11 6" xfId="11068" xr:uid="{FA12AB0B-A081-40A8-9C70-2DBCFD055426}"/>
    <cellStyle name="Comma 3 5 2 11 6 2" xfId="54658" xr:uid="{1F626E72-FA5C-41A3-878A-4A5C2D697F6E}"/>
    <cellStyle name="Comma 3 5 2 11 6 3" xfId="41268" xr:uid="{3AD89B35-A458-4B59-9BEB-437DE6B8F500}"/>
    <cellStyle name="Comma 3 5 2 11 7" xfId="14221" xr:uid="{73B733E4-18BF-46F2-82E9-B57D64B0DEEF}"/>
    <cellStyle name="Comma 3 5 2 11 7 2" xfId="43894" xr:uid="{6EECE268-F042-425A-A5E1-67BCEB5F5E3F}"/>
    <cellStyle name="Comma 3 5 2 11 8" xfId="57284" xr:uid="{CB15CE9A-3891-46B6-BAEE-8DB0F8C02105}"/>
    <cellStyle name="Comma 3 5 2 11 9" xfId="59911" xr:uid="{03B7FDFD-8BA6-4309-B3E6-808A3DC1B1C2}"/>
    <cellStyle name="Comma 3 5 2 12" xfId="823" xr:uid="{00000000-0005-0000-0000-0000D8020000}"/>
    <cellStyle name="Comma 3 5 2 12 10" xfId="30764" xr:uid="{41C182BA-D893-4AFB-9E79-849259320438}"/>
    <cellStyle name="Comma 3 5 2 12 11" xfId="20260" xr:uid="{A158504F-F263-4A83-B32A-1B91DCF1C26C}"/>
    <cellStyle name="Comma 3 5 2 12 2" xfId="2146" xr:uid="{2A2CA0A6-8256-4390-8CC8-4586D34DCEFC}"/>
    <cellStyle name="Comma 3 5 2 12 2 10" xfId="21582" xr:uid="{EA068C00-3963-4D17-B9E7-9778CE1287FE}"/>
    <cellStyle name="Comma 3 5 2 12 2 2" xfId="7398" xr:uid="{03D4B90D-7200-4CAF-AD3D-566A4E1335A4}"/>
    <cellStyle name="Comma 3 5 2 12 2 2 2" xfId="18956" xr:uid="{3B8F18C9-710C-4A84-BDEB-A5F175CAB873}"/>
    <cellStyle name="Comma 3 5 2 12 2 2 2 2" xfId="48363" xr:uid="{C942D165-5FD5-4132-AAEF-1AE70F3B63D4}"/>
    <cellStyle name="Comma 3 5 2 12 2 2 2 3" xfId="29460" xr:uid="{59C9C747-BDAC-40CB-B3C0-22AA996FC719}"/>
    <cellStyle name="Comma 3 5 2 12 2 2 3" xfId="34973" xr:uid="{3B82D51D-9F02-47AE-AA87-7DA54D0DF02E}"/>
    <cellStyle name="Comma 3 5 2 12 2 2 4" xfId="24208" xr:uid="{AAA46EC9-B834-4B91-9742-978D82DA14DC}"/>
    <cellStyle name="Comma 3 5 2 12 2 3" xfId="4773" xr:uid="{6EBFF198-D633-4A84-8630-E11DF1EE85E3}"/>
    <cellStyle name="Comma 3 5 2 12 2 3 2" xfId="50989" xr:uid="{C3D4E39A-3068-4694-894C-A78A9CDA7D26}"/>
    <cellStyle name="Comma 3 5 2 12 2 3 3" xfId="37599" xr:uid="{284B0387-335E-4B83-8B77-5DE4CE2969F6}"/>
    <cellStyle name="Comma 3 5 2 12 2 3 4" xfId="26834" xr:uid="{8CD7D9CC-5D28-4720-B73D-12E57E338C64}"/>
    <cellStyle name="Comma 3 5 2 12 2 4" xfId="10024" xr:uid="{DAAFFEEE-CDE6-4AE3-A9A0-AF9AF32771E2}"/>
    <cellStyle name="Comma 3 5 2 12 2 4 2" xfId="53615" xr:uid="{310FF0FB-BB87-407C-80ED-D389631A48D3}"/>
    <cellStyle name="Comma 3 5 2 12 2 4 3" xfId="40225" xr:uid="{FB157206-EE6A-4AF7-BAC1-9EBB8E95D03B}"/>
    <cellStyle name="Comma 3 5 2 12 2 5" xfId="12650" xr:uid="{F4859E70-669A-42E2-BF9C-DE3901FA4834}"/>
    <cellStyle name="Comma 3 5 2 12 2 5 2" xfId="56240" xr:uid="{244C44E2-9E3B-422A-BAA1-A31B0B8EFF57}"/>
    <cellStyle name="Comma 3 5 2 12 2 5 3" xfId="42850" xr:uid="{9DE60010-7973-4BEF-9B85-620F869D084C}"/>
    <cellStyle name="Comma 3 5 2 12 2 6" xfId="15803" xr:uid="{534984D0-A87B-4A7D-BABD-DFA418258F0E}"/>
    <cellStyle name="Comma 3 5 2 12 2 6 2" xfId="45476" xr:uid="{0FE1DEF9-7154-4ED1-8129-407EB976E319}"/>
    <cellStyle name="Comma 3 5 2 12 2 7" xfId="58866" xr:uid="{ED606F77-7FF4-42DF-BACC-9CE4C97E0EFC}"/>
    <cellStyle name="Comma 3 5 2 12 2 8" xfId="61493" xr:uid="{DF130F86-BE46-408B-B716-F5379C995CD8}"/>
    <cellStyle name="Comma 3 5 2 12 2 9" xfId="32086" xr:uid="{4537CDD5-ECD4-440F-8357-AAE36729376C}"/>
    <cellStyle name="Comma 3 5 2 12 3" xfId="6076" xr:uid="{DE8E53A0-9279-411B-BBE7-287BAEF537DF}"/>
    <cellStyle name="Comma 3 5 2 12 3 2" xfId="17634" xr:uid="{29E32442-93D9-4311-A809-1D199B159A0F}"/>
    <cellStyle name="Comma 3 5 2 12 3 2 2" xfId="47041" xr:uid="{ACD6C682-8CF8-4CFE-87DB-33D1EDD3D337}"/>
    <cellStyle name="Comma 3 5 2 12 3 2 3" xfId="28138" xr:uid="{B3DF04E9-53BF-4E78-9F3A-D16879D2E1A0}"/>
    <cellStyle name="Comma 3 5 2 12 3 3" xfId="33651" xr:uid="{5DA13C2B-968A-445D-9D0F-FEDE98AFB794}"/>
    <cellStyle name="Comma 3 5 2 12 3 4" xfId="22886" xr:uid="{949EFCC8-F4BB-4B92-A378-9FC947283617}"/>
    <cellStyle name="Comma 3 5 2 12 4" xfId="3451" xr:uid="{1DD27D74-952D-4C11-9E66-59372DBE3D79}"/>
    <cellStyle name="Comma 3 5 2 12 4 2" xfId="49667" xr:uid="{DD0C5B31-D485-4254-9341-539C87F1A805}"/>
    <cellStyle name="Comma 3 5 2 12 4 3" xfId="36277" xr:uid="{EFC78875-2AA9-46C9-A52B-ED9FC411A8D0}"/>
    <cellStyle name="Comma 3 5 2 12 4 4" xfId="25512" xr:uid="{7CDECED7-38D5-4939-8884-7D7DC5E15CCB}"/>
    <cellStyle name="Comma 3 5 2 12 5" xfId="8702" xr:uid="{C927A586-3E94-41F6-87F4-7C3B8A6FC94D}"/>
    <cellStyle name="Comma 3 5 2 12 5 2" xfId="52293" xr:uid="{4B25B3F5-B38E-490C-ABD2-DC27D04993EE}"/>
    <cellStyle name="Comma 3 5 2 12 5 3" xfId="38903" xr:uid="{FFD9E490-78E1-4316-80C9-7579F6ED3F48}"/>
    <cellStyle name="Comma 3 5 2 12 6" xfId="11328" xr:uid="{231B4D96-FD48-41CB-B26F-9E7C593130FB}"/>
    <cellStyle name="Comma 3 5 2 12 6 2" xfId="54918" xr:uid="{B949C533-D1E4-4029-8D4E-A5F47C277BC0}"/>
    <cellStyle name="Comma 3 5 2 12 6 3" xfId="41528" xr:uid="{A274B796-8C42-4DC9-96E6-E6F4927E393D}"/>
    <cellStyle name="Comma 3 5 2 12 7" xfId="14481" xr:uid="{4F496D1C-2D88-47AD-A39A-6C42CB977C29}"/>
    <cellStyle name="Comma 3 5 2 12 7 2" xfId="44154" xr:uid="{4BD747B2-EEF8-4B48-BB61-E82D728C3345}"/>
    <cellStyle name="Comma 3 5 2 12 8" xfId="57544" xr:uid="{646E3474-E525-486C-819D-1B74DA3736A4}"/>
    <cellStyle name="Comma 3 5 2 12 9" xfId="60171" xr:uid="{5E72C10E-5410-456E-8658-776DA8D8B761}"/>
    <cellStyle name="Comma 3 5 2 13" xfId="1085" xr:uid="{D30EE28B-FE7B-45A4-AECB-11EE74F7C54A}"/>
    <cellStyle name="Comma 3 5 2 13 10" xfId="20522" xr:uid="{636C0DB5-CE9A-4B12-B47D-63709B22B818}"/>
    <cellStyle name="Comma 3 5 2 13 2" xfId="6338" xr:uid="{9467863E-65B5-458D-AD78-683DF9E81354}"/>
    <cellStyle name="Comma 3 5 2 13 2 2" xfId="17896" xr:uid="{CC4F28DE-452E-4231-A67A-645868177AF7}"/>
    <cellStyle name="Comma 3 5 2 13 2 2 2" xfId="47303" xr:uid="{768B1DEE-9EDF-4D69-9203-0DD68922106C}"/>
    <cellStyle name="Comma 3 5 2 13 2 2 3" xfId="28400" xr:uid="{E2C35BF2-1EAD-4385-A6D9-C60137EC526F}"/>
    <cellStyle name="Comma 3 5 2 13 2 3" xfId="33913" xr:uid="{B3B8A1A9-A6F8-4B3C-9199-2A436AF5A79E}"/>
    <cellStyle name="Comma 3 5 2 13 2 4" xfId="23148" xr:uid="{FB79CA38-66CF-4C4A-B19B-1187419AD19F}"/>
    <cellStyle name="Comma 3 5 2 13 3" xfId="3713" xr:uid="{F8DBC0EE-09DD-4578-B176-8D3081A5C3C9}"/>
    <cellStyle name="Comma 3 5 2 13 3 2" xfId="49929" xr:uid="{768BD4C2-2BB0-4AF9-A7D3-62994B817D15}"/>
    <cellStyle name="Comma 3 5 2 13 3 3" xfId="36539" xr:uid="{B9E5020F-A0A2-4BB9-8744-A99B195537F8}"/>
    <cellStyle name="Comma 3 5 2 13 3 4" xfId="25774" xr:uid="{F7A489F4-52B1-47C6-9C4B-2EA4A6E190CB}"/>
    <cellStyle name="Comma 3 5 2 13 4" xfId="8964" xr:uid="{1C178AC9-8584-491F-B0D5-9B543A5E2353}"/>
    <cellStyle name="Comma 3 5 2 13 4 2" xfId="52555" xr:uid="{78A194B1-8123-4293-843E-50E7C2895C6C}"/>
    <cellStyle name="Comma 3 5 2 13 4 3" xfId="39165" xr:uid="{6C8A3B4C-774E-4216-8A73-5E99FB101604}"/>
    <cellStyle name="Comma 3 5 2 13 5" xfId="11590" xr:uid="{4CF429EF-9EC0-493F-8007-CF76D2F97D77}"/>
    <cellStyle name="Comma 3 5 2 13 5 2" xfId="55180" xr:uid="{CB9F3E15-0112-4938-B31C-E7A27A4094E9}"/>
    <cellStyle name="Comma 3 5 2 13 5 3" xfId="41790" xr:uid="{419C16D7-228E-43EB-9B6B-57D8EAA74085}"/>
    <cellStyle name="Comma 3 5 2 13 6" xfId="14743" xr:uid="{80BDC835-E634-492A-BDAB-50E3BC5A5ADA}"/>
    <cellStyle name="Comma 3 5 2 13 6 2" xfId="44416" xr:uid="{9585120E-0579-48E6-9D30-74AA29ED2C9C}"/>
    <cellStyle name="Comma 3 5 2 13 7" xfId="57806" xr:uid="{6F559EDB-92CD-44FE-8C63-D79DC5684821}"/>
    <cellStyle name="Comma 3 5 2 13 8" xfId="60433" xr:uid="{C61ADE3C-416C-40C7-844D-71E6725CD67C}"/>
    <cellStyle name="Comma 3 5 2 13 9" xfId="31026" xr:uid="{21167D71-4F00-4A16-8DBA-4A07F91AC4C8}"/>
    <cellStyle name="Comma 3 5 2 14" xfId="1102" xr:uid="{4C787717-F056-4165-A8C9-ACDEC1B8B5E5}"/>
    <cellStyle name="Comma 3 5 2 14 10" xfId="20539" xr:uid="{6185CACD-3355-4FEB-91E1-065CF4884500}"/>
    <cellStyle name="Comma 3 5 2 14 2" xfId="6355" xr:uid="{4C427E69-EF4D-4F26-80DD-A1EA2494CF6D}"/>
    <cellStyle name="Comma 3 5 2 14 2 2" xfId="17913" xr:uid="{83F57238-60C1-48A4-B1CE-8527D3056A9D}"/>
    <cellStyle name="Comma 3 5 2 14 2 2 2" xfId="47320" xr:uid="{5FFDF57E-0EE8-464D-BD3F-CD663CFA5101}"/>
    <cellStyle name="Comma 3 5 2 14 2 2 3" xfId="28417" xr:uid="{FF1DA19E-BA0A-4E33-8A3B-FC236ACD5175}"/>
    <cellStyle name="Comma 3 5 2 14 2 3" xfId="33930" xr:uid="{1315D68E-211C-4D0D-B999-71FAA826D23B}"/>
    <cellStyle name="Comma 3 5 2 14 2 4" xfId="23165" xr:uid="{680CBBD9-D8C7-4B91-9972-4046A9DA6B2E}"/>
    <cellStyle name="Comma 3 5 2 14 3" xfId="3730" xr:uid="{61EDB288-4849-45D3-BB62-0C9FC18582B7}"/>
    <cellStyle name="Comma 3 5 2 14 3 2" xfId="49946" xr:uid="{D1FA2FCE-6BB0-4D65-9A5C-BAF294576737}"/>
    <cellStyle name="Comma 3 5 2 14 3 3" xfId="36556" xr:uid="{1FD18E63-39AA-41AA-95A1-A3F3795DB79A}"/>
    <cellStyle name="Comma 3 5 2 14 3 4" xfId="25791" xr:uid="{46067584-A883-482B-9D09-9038C519ABAC}"/>
    <cellStyle name="Comma 3 5 2 14 4" xfId="8981" xr:uid="{64684619-D51C-4BAE-B9B8-CEAC7539AE85}"/>
    <cellStyle name="Comma 3 5 2 14 4 2" xfId="52572" xr:uid="{13ECC773-50A4-487E-8943-0B85BB56B27E}"/>
    <cellStyle name="Comma 3 5 2 14 4 3" xfId="39182" xr:uid="{56730CC7-8811-4C6A-9A50-EDFB4981713F}"/>
    <cellStyle name="Comma 3 5 2 14 5" xfId="11607" xr:uid="{8DF73217-D5E5-42BC-B5EC-8D86864CF102}"/>
    <cellStyle name="Comma 3 5 2 14 5 2" xfId="55197" xr:uid="{6D5CC9BC-0228-4751-9037-ED384E3626BC}"/>
    <cellStyle name="Comma 3 5 2 14 5 3" xfId="41807" xr:uid="{DD42560A-A64E-4297-A507-2D118CBE125F}"/>
    <cellStyle name="Comma 3 5 2 14 6" xfId="14760" xr:uid="{7417E6F5-E80C-4F1B-BB4F-2379260E53BB}"/>
    <cellStyle name="Comma 3 5 2 14 6 2" xfId="44433" xr:uid="{BAB7EC69-6F77-4F97-8E93-DBBD9FA4928A}"/>
    <cellStyle name="Comma 3 5 2 14 7" xfId="57823" xr:uid="{E8172334-D030-4DAE-ACD3-1FCB99A6A25C}"/>
    <cellStyle name="Comma 3 5 2 14 8" xfId="60450" xr:uid="{793AE01A-0877-4AAE-8901-706D68C3FC22}"/>
    <cellStyle name="Comma 3 5 2 14 9" xfId="31043" xr:uid="{5CA5FC39-CD1C-4264-8AC5-90B8C170EC9B}"/>
    <cellStyle name="Comma 3 5 2 15" xfId="1365" xr:uid="{FE762853-27C2-4B7F-8A5A-BFB666E0FB8D}"/>
    <cellStyle name="Comma 3 5 2 15 10" xfId="20801" xr:uid="{453004FE-6BEF-4441-AC72-93A6D628B0D0}"/>
    <cellStyle name="Comma 3 5 2 15 2" xfId="6617" xr:uid="{60C1F7DB-2F32-4C6E-99F2-F9D0D7A98A63}"/>
    <cellStyle name="Comma 3 5 2 15 2 2" xfId="18175" xr:uid="{AF57587A-58D1-45CD-8F56-0C40BC5E2CC4}"/>
    <cellStyle name="Comma 3 5 2 15 2 2 2" xfId="47582" xr:uid="{9855FF91-4E0E-4AE2-B5DD-64BD2C2D3A23}"/>
    <cellStyle name="Comma 3 5 2 15 2 2 3" xfId="28679" xr:uid="{E7A6A5D5-F066-4A0F-B141-5C6C96138C9E}"/>
    <cellStyle name="Comma 3 5 2 15 2 3" xfId="34192" xr:uid="{289D646F-1DA6-4EE5-832C-1C195F2D4230}"/>
    <cellStyle name="Comma 3 5 2 15 2 4" xfId="23427" xr:uid="{3FF04449-7554-4AA5-8D81-A183C62872CC}"/>
    <cellStyle name="Comma 3 5 2 15 3" xfId="3992" xr:uid="{11F6057C-6CF9-4994-9565-972C554F154E}"/>
    <cellStyle name="Comma 3 5 2 15 3 2" xfId="50208" xr:uid="{EA68F813-D795-469B-9860-5C084C63F57C}"/>
    <cellStyle name="Comma 3 5 2 15 3 3" xfId="36818" xr:uid="{02133A50-9861-4609-B02F-25C0F49CD85E}"/>
    <cellStyle name="Comma 3 5 2 15 3 4" xfId="26053" xr:uid="{E573812D-D18C-4FFE-89AE-17917289FE53}"/>
    <cellStyle name="Comma 3 5 2 15 4" xfId="9243" xr:uid="{0041D7B0-DED2-4CDF-9CB2-C828A4B2CC96}"/>
    <cellStyle name="Comma 3 5 2 15 4 2" xfId="52834" xr:uid="{10494942-64FE-4FC0-B7FF-3A485AB6EBB4}"/>
    <cellStyle name="Comma 3 5 2 15 4 3" xfId="39444" xr:uid="{23475B61-C09B-4D7D-A825-CC95DFAE6A55}"/>
    <cellStyle name="Comma 3 5 2 15 5" xfId="11869" xr:uid="{BCAB833F-577D-4039-8CE2-2F79D4A7526D}"/>
    <cellStyle name="Comma 3 5 2 15 5 2" xfId="55459" xr:uid="{A0DA6DA7-3D5F-49CB-ABDF-16876E9A3BCB}"/>
    <cellStyle name="Comma 3 5 2 15 5 3" xfId="42069" xr:uid="{2D67DF96-7734-4229-AC8E-5F359259A3F5}"/>
    <cellStyle name="Comma 3 5 2 15 6" xfId="15022" xr:uid="{5248C192-2630-498C-AEFF-8F9C2674DB5D}"/>
    <cellStyle name="Comma 3 5 2 15 6 2" xfId="44695" xr:uid="{E256E15A-5A92-4FDB-A01C-8EA5B6BA47D8}"/>
    <cellStyle name="Comma 3 5 2 15 7" xfId="58085" xr:uid="{B95DA0EF-8D7A-4579-B32E-200E854B0ADC}"/>
    <cellStyle name="Comma 3 5 2 15 8" xfId="60712" xr:uid="{1476B3B8-ADC8-47FD-B488-9FF8008109ED}"/>
    <cellStyle name="Comma 3 5 2 15 9" xfId="31305" xr:uid="{1D32D6F6-F619-47D6-B9FB-EA4976AA5814}"/>
    <cellStyle name="Comma 3 5 2 16" xfId="2408" xr:uid="{75FB9F18-E714-4CD2-9768-2B4E8CE3ADF7}"/>
    <cellStyle name="Comma 3 5 2 16 10" xfId="21843" xr:uid="{51BCECC3-8758-4B51-A406-BD742A80589A}"/>
    <cellStyle name="Comma 3 5 2 16 2" xfId="7659" xr:uid="{A6BF74E3-3E5D-4199-B0B9-D4A557ACB679}"/>
    <cellStyle name="Comma 3 5 2 16 2 2" xfId="19217" xr:uid="{37863377-D4CB-4688-94E3-881098C0278A}"/>
    <cellStyle name="Comma 3 5 2 16 2 2 2" xfId="48624" xr:uid="{CF7B7D8C-20BE-4BF4-ADCD-53BF1AD14A29}"/>
    <cellStyle name="Comma 3 5 2 16 2 2 3" xfId="29721" xr:uid="{DE3C5BA8-A847-4C2B-9591-DA62827E5F41}"/>
    <cellStyle name="Comma 3 5 2 16 2 3" xfId="35234" xr:uid="{97E80F69-018A-4890-8DA4-14AE54DD1771}"/>
    <cellStyle name="Comma 3 5 2 16 2 4" xfId="24469" xr:uid="{98E32DA2-E637-4511-97EF-4859E1D610AF}"/>
    <cellStyle name="Comma 3 5 2 16 3" xfId="5034" xr:uid="{F3532E76-14E6-4D7A-B70C-CEB26A7C9C0C}"/>
    <cellStyle name="Comma 3 5 2 16 3 2" xfId="51250" xr:uid="{F1C2B596-EF26-4235-BE73-F17F3B524239}"/>
    <cellStyle name="Comma 3 5 2 16 3 3" xfId="37860" xr:uid="{36EA09ED-664A-401C-A145-9EF8E7E17529}"/>
    <cellStyle name="Comma 3 5 2 16 3 4" xfId="27095" xr:uid="{B21F24D2-AE31-4194-A4C2-CDFBB2E74B85}"/>
    <cellStyle name="Comma 3 5 2 16 4" xfId="10285" xr:uid="{6C822E61-37BB-462E-B2BE-D05A27F345EF}"/>
    <cellStyle name="Comma 3 5 2 16 4 2" xfId="53876" xr:uid="{6C806DE2-CCE9-4FE0-825B-12040691633F}"/>
    <cellStyle name="Comma 3 5 2 16 4 3" xfId="40486" xr:uid="{C43088BF-ABDA-44AC-AFA6-3EBC1BFD347D}"/>
    <cellStyle name="Comma 3 5 2 16 5" xfId="12911" xr:uid="{E4A1C33F-01A9-4236-9BF2-2915BA410CFD}"/>
    <cellStyle name="Comma 3 5 2 16 5 2" xfId="56501" xr:uid="{65BBCEE1-17C8-430E-8476-193E04C62127}"/>
    <cellStyle name="Comma 3 5 2 16 5 3" xfId="43111" xr:uid="{442E5D5A-B62A-4F75-9F19-747CD10CDAF3}"/>
    <cellStyle name="Comma 3 5 2 16 6" xfId="16064" xr:uid="{A4E1DB23-7719-4206-AC03-D233C7FBAEF8}"/>
    <cellStyle name="Comma 3 5 2 16 6 2" xfId="45737" xr:uid="{A5877673-2AC4-4E76-AB23-F95794E4F9E1}"/>
    <cellStyle name="Comma 3 5 2 16 7" xfId="59127" xr:uid="{2A57DE53-C1F7-419E-BB37-92B59351FCB9}"/>
    <cellStyle name="Comma 3 5 2 16 8" xfId="61754" xr:uid="{E3589B46-7530-4AEC-9065-C3B00714A4F3}"/>
    <cellStyle name="Comma 3 5 2 16 9" xfId="32347" xr:uid="{077CD081-ACCD-4E34-A1C3-2FC47B20CBBF}"/>
    <cellStyle name="Comma 3 5 2 17" xfId="5296" xr:uid="{A3274C61-CC0A-47E7-9820-208AD268D0C6}"/>
    <cellStyle name="Comma 3 5 2 17 2" xfId="16853" xr:uid="{CB35D4EB-68E5-4594-93E9-ADCAEC158263}"/>
    <cellStyle name="Comma 3 5 2 17 2 2" xfId="45999" xr:uid="{79D58A5F-A504-42C3-9BAF-15888D848AC0}"/>
    <cellStyle name="Comma 3 5 2 17 2 3" xfId="27357" xr:uid="{8AFFAD78-ECBF-4EBB-BB05-564F9C33CEC7}"/>
    <cellStyle name="Comma 3 5 2 17 3" xfId="13700" xr:uid="{D12FC32D-16E5-47F3-A114-CF10D57D8A2D}"/>
    <cellStyle name="Comma 3 5 2 17 3 2" xfId="32609" xr:uid="{C1B118B8-1BA9-4963-A740-E0A7639BB717}"/>
    <cellStyle name="Comma 3 5 2 17 4" xfId="22105" xr:uid="{E797B3C5-B4F0-4F2A-A683-414DA34DCC8D}"/>
    <cellStyle name="Comma 3 5 2 18" xfId="2670" xr:uid="{391B16CA-6740-4B3A-8575-0DB316C85BC2}"/>
    <cellStyle name="Comma 3 5 2 18 2" xfId="16326" xr:uid="{17EBA864-5DCC-45D0-9AEF-32C8F420ED73}"/>
    <cellStyle name="Comma 3 5 2 18 2 2" xfId="46261" xr:uid="{461B53DF-21BF-484E-B865-09D17EE1C44F}"/>
    <cellStyle name="Comma 3 5 2 18 3" xfId="32871" xr:uid="{122B95D0-25BF-4593-96F8-9B1AE9B16132}"/>
    <cellStyle name="Comma 3 5 2 18 4" xfId="24732" xr:uid="{39C4F81E-3F9C-4E5E-A74F-3E2CECEB6FEF}"/>
    <cellStyle name="Comma 3 5 2 19" xfId="7921" xr:uid="{7A92D3A3-C090-4189-BC69-25E723068FAE}"/>
    <cellStyle name="Comma 3 5 2 19 2" xfId="48886" xr:uid="{A4444EAA-5554-4C2B-AC75-05118312E21C}"/>
    <cellStyle name="Comma 3 5 2 19 3" xfId="35496" xr:uid="{C3AE7E24-AAD0-427B-AF00-AD927395262B}"/>
    <cellStyle name="Comma 3 5 2 2" xfId="58" xr:uid="{00000000-0005-0000-0000-0000D9020000}"/>
    <cellStyle name="Comma 3 5 2 2 10" xfId="5312" xr:uid="{5E0DAE66-A316-4DFF-9802-576A13AED912}"/>
    <cellStyle name="Comma 3 5 2 2 10 2" xfId="16870" xr:uid="{57DEFC94-C20A-45E7-8C36-6DF0B5266001}"/>
    <cellStyle name="Comma 3 5 2 2 10 2 2" xfId="46016" xr:uid="{8E2C20C0-D8A2-44E1-B54F-E3D9AD3389C6}"/>
    <cellStyle name="Comma 3 5 2 2 10 2 3" xfId="27374" xr:uid="{12E39A3B-1ED8-4C4E-90A9-284AEE359C80}"/>
    <cellStyle name="Comma 3 5 2 2 10 3" xfId="13717" xr:uid="{7B6FDFF7-EC50-4CDC-A404-EB08206A68BA}"/>
    <cellStyle name="Comma 3 5 2 2 10 3 2" xfId="32626" xr:uid="{E3BC955B-D403-40DA-94E2-71A6AF5132B9}"/>
    <cellStyle name="Comma 3 5 2 2 10 4" xfId="22122" xr:uid="{7FB756C2-210B-4051-9773-0ABC5A00868C}"/>
    <cellStyle name="Comma 3 5 2 2 11" xfId="2687" xr:uid="{02C54AFB-6568-4ACD-B2A3-3AE38B3A072E}"/>
    <cellStyle name="Comma 3 5 2 2 11 2" xfId="16342" xr:uid="{2A6A0ABA-08FA-4C86-A9B4-44951C07BC20}"/>
    <cellStyle name="Comma 3 5 2 2 11 2 2" xfId="46277" xr:uid="{4415CFFC-DC39-4456-8FC0-D7E85ECA615B}"/>
    <cellStyle name="Comma 3 5 2 2 11 3" xfId="32887" xr:uid="{9577E7B1-04FE-4A87-B897-38C4786DA2C0}"/>
    <cellStyle name="Comma 3 5 2 2 11 4" xfId="24748" xr:uid="{76E79D75-25F5-4023-AF58-5426A6C622CC}"/>
    <cellStyle name="Comma 3 5 2 2 12" xfId="7938" xr:uid="{227391AC-51B3-4221-B655-77FB3B012EBD}"/>
    <cellStyle name="Comma 3 5 2 2 12 2" xfId="48903" xr:uid="{58C7AEAE-532C-4705-908F-2ECBAEDCCE4E}"/>
    <cellStyle name="Comma 3 5 2 2 12 3" xfId="35513" xr:uid="{FBFCAD56-61F4-4963-A2B4-9604E7FB3349}"/>
    <cellStyle name="Comma 3 5 2 2 13" xfId="10564" xr:uid="{D118F7D4-F655-4181-996B-208DBFF49E07}"/>
    <cellStyle name="Comma 3 5 2 2 13 2" xfId="51529" xr:uid="{88F0999C-684F-4810-973E-42035E6FBB08}"/>
    <cellStyle name="Comma 3 5 2 2 13 3" xfId="38139" xr:uid="{D21A3EA3-6CA2-40F8-AEA2-161740BCDA05}"/>
    <cellStyle name="Comma 3 5 2 2 14" xfId="13189" xr:uid="{A4EE84A1-C10D-4E9B-97FD-69775C6E7F46}"/>
    <cellStyle name="Comma 3 5 2 2 14 2" xfId="54154" xr:uid="{47349700-7ED4-482C-8BF2-517F4A4AC402}"/>
    <cellStyle name="Comma 3 5 2 2 14 3" xfId="40764" xr:uid="{325AF233-0FFB-4730-850A-6915AC72BFA2}"/>
    <cellStyle name="Comma 3 5 2 2 15" xfId="43390" xr:uid="{F15FD5FE-D4CF-4736-8F93-5A82C30DA2CC}"/>
    <cellStyle name="Comma 3 5 2 2 16" xfId="56780" xr:uid="{22C1B709-4862-4C20-90AF-CC345A85FDA0}"/>
    <cellStyle name="Comma 3 5 2 2 17" xfId="59407" xr:uid="{ACDEBF55-F8FE-478C-8CD0-D4E2417A3AB5}"/>
    <cellStyle name="Comma 3 5 2 2 18" xfId="30000" xr:uid="{53914E40-93A9-49C1-A553-9CE5FF75C93A}"/>
    <cellStyle name="Comma 3 5 2 2 19" xfId="19496" xr:uid="{4A6FF42B-1D4E-4AD1-A95A-11D31248C88F}"/>
    <cellStyle name="Comma 3 5 2 2 2" xfId="164" xr:uid="{00000000-0005-0000-0000-0000DA020000}"/>
    <cellStyle name="Comma 3 5 2 2 2 10" xfId="8044" xr:uid="{2B5279AC-9DD2-4126-9FD0-C673CE6125B8}"/>
    <cellStyle name="Comma 3 5 2 2 2 10 2" xfId="49009" xr:uid="{736A6666-CC83-4B1D-B321-504FF34039FA}"/>
    <cellStyle name="Comma 3 5 2 2 2 10 3" xfId="35619" xr:uid="{5C47D0EB-247B-4801-A2F6-2D5D1908A499}"/>
    <cellStyle name="Comma 3 5 2 2 2 11" xfId="10670" xr:uid="{92E2C111-1D33-44F6-8502-0B16F0B407D7}"/>
    <cellStyle name="Comma 3 5 2 2 2 11 2" xfId="51635" xr:uid="{67702335-6529-442E-9349-E2F3308D6384}"/>
    <cellStyle name="Comma 3 5 2 2 2 11 3" xfId="38245" xr:uid="{A2615B3F-E62D-4ACC-BDC8-FCD592BD2129}"/>
    <cellStyle name="Comma 3 5 2 2 2 12" xfId="13295" xr:uid="{39E9C670-8363-47A8-9932-A627EB3585EC}"/>
    <cellStyle name="Comma 3 5 2 2 2 12 2" xfId="54260" xr:uid="{B3F30D5A-F750-4E32-9CD3-2AF994BE403E}"/>
    <cellStyle name="Comma 3 5 2 2 2 12 3" xfId="40870" xr:uid="{90D8EDCC-093A-4027-8755-CFFA397DFD2F}"/>
    <cellStyle name="Comma 3 5 2 2 2 13" xfId="43496" xr:uid="{EC63BA27-4691-4D0C-BF74-23A3C8761BD0}"/>
    <cellStyle name="Comma 3 5 2 2 2 14" xfId="56886" xr:uid="{2F712FDA-7DF8-42A3-9014-5B5D81D3B5B3}"/>
    <cellStyle name="Comma 3 5 2 2 2 15" xfId="59513" xr:uid="{0EF57C53-1876-4511-8B01-4ECB22C29752}"/>
    <cellStyle name="Comma 3 5 2 2 2 16" xfId="30106" xr:uid="{51FF5C1B-0855-4FE5-A6B3-2E8C9D709B32}"/>
    <cellStyle name="Comma 3 5 2 2 2 17" xfId="19602" xr:uid="{7E7CCE19-8C82-421F-9D95-7F2FC2CF8201}"/>
    <cellStyle name="Comma 3 5 2 2 2 2" xfId="425" xr:uid="{00000000-0005-0000-0000-0000DB020000}"/>
    <cellStyle name="Comma 3 5 2 2 2 2 10" xfId="30366" xr:uid="{EB202660-542F-453F-ADC1-BA57FB21E4F1}"/>
    <cellStyle name="Comma 3 5 2 2 2 2 11" xfId="19862" xr:uid="{2390665A-B91C-484E-B385-2814055C52FA}"/>
    <cellStyle name="Comma 3 5 2 2 2 2 2" xfId="1748" xr:uid="{A33CD4AB-33E2-45F3-A923-A1EE0D0092FB}"/>
    <cellStyle name="Comma 3 5 2 2 2 2 2 10" xfId="21184" xr:uid="{22465558-2D4A-480F-BF70-B20E0CEB5E3C}"/>
    <cellStyle name="Comma 3 5 2 2 2 2 2 2" xfId="7000" xr:uid="{128090AE-360F-41C6-A891-03F7EA9C2885}"/>
    <cellStyle name="Comma 3 5 2 2 2 2 2 2 2" xfId="18558" xr:uid="{745507EC-668D-4B12-8AFA-3488C76E06A1}"/>
    <cellStyle name="Comma 3 5 2 2 2 2 2 2 2 2" xfId="47965" xr:uid="{C225B5FB-B09D-44E5-91D4-79DD7BBE7442}"/>
    <cellStyle name="Comma 3 5 2 2 2 2 2 2 2 3" xfId="29062" xr:uid="{DF12062B-8C28-4ABC-8B13-EF7E7A1F5579}"/>
    <cellStyle name="Comma 3 5 2 2 2 2 2 2 3" xfId="34575" xr:uid="{C2025729-41A6-4C9C-8A35-4C163A3576D1}"/>
    <cellStyle name="Comma 3 5 2 2 2 2 2 2 4" xfId="23810" xr:uid="{AF71430C-241A-464C-BC85-76B82FA6DB03}"/>
    <cellStyle name="Comma 3 5 2 2 2 2 2 3" xfId="4375" xr:uid="{8ACF2B58-741D-45D0-A0B4-45FE7F28700D}"/>
    <cellStyle name="Comma 3 5 2 2 2 2 2 3 2" xfId="50591" xr:uid="{7DD5B2D5-DE81-4C65-9103-25409EFB4FDA}"/>
    <cellStyle name="Comma 3 5 2 2 2 2 2 3 3" xfId="37201" xr:uid="{5790B9C2-27E2-4045-852D-D097247FAE4F}"/>
    <cellStyle name="Comma 3 5 2 2 2 2 2 3 4" xfId="26436" xr:uid="{5B1C40F5-8F45-4667-B0B7-34D8B979DFF4}"/>
    <cellStyle name="Comma 3 5 2 2 2 2 2 4" xfId="9626" xr:uid="{5A490243-5398-4797-8813-2062A2B53D62}"/>
    <cellStyle name="Comma 3 5 2 2 2 2 2 4 2" xfId="53217" xr:uid="{73F1327F-C730-4858-BE68-21C8A8214F61}"/>
    <cellStyle name="Comma 3 5 2 2 2 2 2 4 3" xfId="39827" xr:uid="{04C8277C-A525-4E2F-82EA-53EC57BF7442}"/>
    <cellStyle name="Comma 3 5 2 2 2 2 2 5" xfId="12252" xr:uid="{E437A5D1-77AD-4976-B825-C257408DD621}"/>
    <cellStyle name="Comma 3 5 2 2 2 2 2 5 2" xfId="55842" xr:uid="{8A2EB0EF-C83A-4F67-B817-2EED0A8A18A1}"/>
    <cellStyle name="Comma 3 5 2 2 2 2 2 5 3" xfId="42452" xr:uid="{589E3726-5F22-401A-A12F-A1FC22035F42}"/>
    <cellStyle name="Comma 3 5 2 2 2 2 2 6" xfId="15405" xr:uid="{6EF0C001-40F2-41FA-854C-682E1D3B1792}"/>
    <cellStyle name="Comma 3 5 2 2 2 2 2 6 2" xfId="45078" xr:uid="{2629F48C-24DB-443A-8667-AF64D5231AFD}"/>
    <cellStyle name="Comma 3 5 2 2 2 2 2 7" xfId="58468" xr:uid="{EB76912F-AAA5-48DB-9D87-B2A8400728A0}"/>
    <cellStyle name="Comma 3 5 2 2 2 2 2 8" xfId="61095" xr:uid="{5EC30D38-BDFE-4275-8C5E-750940556E8F}"/>
    <cellStyle name="Comma 3 5 2 2 2 2 2 9" xfId="31688" xr:uid="{26B5808C-CBB8-4051-BB12-5902CB4D06F8}"/>
    <cellStyle name="Comma 3 5 2 2 2 2 3" xfId="5678" xr:uid="{05FFB75F-3DDA-4D96-B06C-035BAC2655C9}"/>
    <cellStyle name="Comma 3 5 2 2 2 2 3 2" xfId="17236" xr:uid="{FCFF9992-7D36-4AAF-970C-DBF6EB5F6607}"/>
    <cellStyle name="Comma 3 5 2 2 2 2 3 2 2" xfId="46643" xr:uid="{5F7C72F3-66EB-42F7-89BD-F043BE7F439B}"/>
    <cellStyle name="Comma 3 5 2 2 2 2 3 2 3" xfId="27740" xr:uid="{07D15205-594C-40DE-952E-1C2FB7F8E0EE}"/>
    <cellStyle name="Comma 3 5 2 2 2 2 3 3" xfId="14083" xr:uid="{C1888DD0-D43F-4D04-91E0-E32F9E1F32D3}"/>
    <cellStyle name="Comma 3 5 2 2 2 2 3 3 2" xfId="33253" xr:uid="{CC2D43D0-823F-49B6-9285-313E051D4545}"/>
    <cellStyle name="Comma 3 5 2 2 2 2 3 4" xfId="22488" xr:uid="{602FF451-F452-43F9-86C4-5F3235E0B959}"/>
    <cellStyle name="Comma 3 5 2 2 2 2 4" xfId="3053" xr:uid="{2676DFBD-5236-4DB1-B898-41F4B0C63B5B}"/>
    <cellStyle name="Comma 3 5 2 2 2 2 4 2" xfId="16708" xr:uid="{C1F8472C-5B65-48BF-BF07-AF318E8393F6}"/>
    <cellStyle name="Comma 3 5 2 2 2 2 4 2 2" xfId="49269" xr:uid="{E7A4C49E-555F-43F0-BCD1-6CEC1207C686}"/>
    <cellStyle name="Comma 3 5 2 2 2 2 4 3" xfId="35879" xr:uid="{8AEC712E-59A4-4477-818F-4273059E9A9C}"/>
    <cellStyle name="Comma 3 5 2 2 2 2 4 4" xfId="25114" xr:uid="{148E6802-1B55-4E39-A27C-B7BE298B534D}"/>
    <cellStyle name="Comma 3 5 2 2 2 2 5" xfId="8304" xr:uid="{3FE47234-8946-4597-B573-456066997EEB}"/>
    <cellStyle name="Comma 3 5 2 2 2 2 5 2" xfId="51895" xr:uid="{59498D53-B2CA-4A47-87D3-5C7732E35B2D}"/>
    <cellStyle name="Comma 3 5 2 2 2 2 5 3" xfId="38505" xr:uid="{AE6A385E-07CE-4127-B99A-961EEA58799E}"/>
    <cellStyle name="Comma 3 5 2 2 2 2 6" xfId="10930" xr:uid="{2A3EDDD8-9E53-4DC0-A0E3-2789603D14AE}"/>
    <cellStyle name="Comma 3 5 2 2 2 2 6 2" xfId="54520" xr:uid="{318C7295-B675-47AC-A9CF-FD906B3FC89C}"/>
    <cellStyle name="Comma 3 5 2 2 2 2 6 3" xfId="41130" xr:uid="{4A7FC307-D227-49B6-AD90-9E067C18CC88}"/>
    <cellStyle name="Comma 3 5 2 2 2 2 7" xfId="13555" xr:uid="{48E7B01C-D9F5-4DE4-9DB3-04A5CFF9047B}"/>
    <cellStyle name="Comma 3 5 2 2 2 2 7 2" xfId="43756" xr:uid="{307EC282-4B4B-4D07-93C7-A025E78F476B}"/>
    <cellStyle name="Comma 3 5 2 2 2 2 8" xfId="57146" xr:uid="{E8659D62-C47D-40DB-B464-33AAA7DD19C5}"/>
    <cellStyle name="Comma 3 5 2 2 2 2 9" xfId="59773" xr:uid="{C2CD60AE-12CC-4021-8D1B-E7AD48192D72}"/>
    <cellStyle name="Comma 3 5 2 2 2 3" xfId="685" xr:uid="{00000000-0005-0000-0000-0000DC020000}"/>
    <cellStyle name="Comma 3 5 2 2 2 3 10" xfId="30626" xr:uid="{E151E9E3-CEBE-4867-AC28-043575740A7E}"/>
    <cellStyle name="Comma 3 5 2 2 2 3 11" xfId="20122" xr:uid="{7EE7B983-5800-4F61-8702-DB1D897A61D9}"/>
    <cellStyle name="Comma 3 5 2 2 2 3 2" xfId="2008" xr:uid="{CB68160A-FF47-4740-9F58-BC92AE0C5BEF}"/>
    <cellStyle name="Comma 3 5 2 2 2 3 2 10" xfId="21444" xr:uid="{2811452E-E49C-4B6B-8F22-85F26B7BC770}"/>
    <cellStyle name="Comma 3 5 2 2 2 3 2 2" xfId="7260" xr:uid="{3E6CB5C4-D82B-461D-B3B2-814937786D54}"/>
    <cellStyle name="Comma 3 5 2 2 2 3 2 2 2" xfId="18818" xr:uid="{F3CA4AE4-D13F-4C37-B5AD-01B22C9E85CA}"/>
    <cellStyle name="Comma 3 5 2 2 2 3 2 2 2 2" xfId="48225" xr:uid="{A0C8C54A-CA1A-4E67-8AA3-BF31DF9D1D60}"/>
    <cellStyle name="Comma 3 5 2 2 2 3 2 2 2 3" xfId="29322" xr:uid="{33DE7FDB-478A-4DF6-AE25-5F3E9C032AA8}"/>
    <cellStyle name="Comma 3 5 2 2 2 3 2 2 3" xfId="34835" xr:uid="{8B16486E-43AC-41A8-AF3A-CD250AACCE6F}"/>
    <cellStyle name="Comma 3 5 2 2 2 3 2 2 4" xfId="24070" xr:uid="{570FDC56-04CD-41C5-9CB6-7943D361ADDD}"/>
    <cellStyle name="Comma 3 5 2 2 2 3 2 3" xfId="4635" xr:uid="{AC931D20-A557-4BC0-A71F-61C8B927B7C6}"/>
    <cellStyle name="Comma 3 5 2 2 2 3 2 3 2" xfId="50851" xr:uid="{646EEB7C-2F48-48F7-8CF4-E26F2A72EA68}"/>
    <cellStyle name="Comma 3 5 2 2 2 3 2 3 3" xfId="37461" xr:uid="{1B41AD7F-6F7D-4537-98FC-DF839CB821C4}"/>
    <cellStyle name="Comma 3 5 2 2 2 3 2 3 4" xfId="26696" xr:uid="{CCA17150-98A4-4F63-9238-729BCA23F33F}"/>
    <cellStyle name="Comma 3 5 2 2 2 3 2 4" xfId="9886" xr:uid="{475332AA-6B33-45B1-A7F6-7386A9A91167}"/>
    <cellStyle name="Comma 3 5 2 2 2 3 2 4 2" xfId="53477" xr:uid="{D62EB228-64B0-4A23-93D9-AE850739CD53}"/>
    <cellStyle name="Comma 3 5 2 2 2 3 2 4 3" xfId="40087" xr:uid="{1A0A311E-F379-44E9-8416-DFCFF4F77524}"/>
    <cellStyle name="Comma 3 5 2 2 2 3 2 5" xfId="12512" xr:uid="{F381EC5F-F249-42A1-B7D6-657D57802244}"/>
    <cellStyle name="Comma 3 5 2 2 2 3 2 5 2" xfId="56102" xr:uid="{ABC3F955-EECD-4E3F-8D9D-DDF71ACF985F}"/>
    <cellStyle name="Comma 3 5 2 2 2 3 2 5 3" xfId="42712" xr:uid="{37569BB4-BB2A-4369-ABBE-8E95435A4637}"/>
    <cellStyle name="Comma 3 5 2 2 2 3 2 6" xfId="15665" xr:uid="{6FBAF261-EBB9-49CB-BAA1-C1558F0B0146}"/>
    <cellStyle name="Comma 3 5 2 2 2 3 2 6 2" xfId="45338" xr:uid="{1A4019E1-308E-4475-8703-5795290FCF5F}"/>
    <cellStyle name="Comma 3 5 2 2 2 3 2 7" xfId="58728" xr:uid="{55E03B5B-DBC8-482E-97CD-E2B737ECA335}"/>
    <cellStyle name="Comma 3 5 2 2 2 3 2 8" xfId="61355" xr:uid="{A271337A-E6EB-4106-A235-6BA5FB808291}"/>
    <cellStyle name="Comma 3 5 2 2 2 3 2 9" xfId="31948" xr:uid="{092F4397-2B61-4C98-B92C-A46CAE3BD666}"/>
    <cellStyle name="Comma 3 5 2 2 2 3 3" xfId="5938" xr:uid="{632A9CF1-2653-4157-B960-44C8E703CA4D}"/>
    <cellStyle name="Comma 3 5 2 2 2 3 3 2" xfId="17496" xr:uid="{89A76E1F-35EA-4601-84D3-A1BBE2FEE52F}"/>
    <cellStyle name="Comma 3 5 2 2 2 3 3 2 2" xfId="46903" xr:uid="{4C7543F2-2FB7-4CA9-845B-A0A90D515AE6}"/>
    <cellStyle name="Comma 3 5 2 2 2 3 3 2 3" xfId="28000" xr:uid="{D0EE1D34-0DB0-42DA-BA85-010201F7B6E3}"/>
    <cellStyle name="Comma 3 5 2 2 2 3 3 3" xfId="33513" xr:uid="{2634A413-1777-43BF-8DC8-FA1FF09EBE1B}"/>
    <cellStyle name="Comma 3 5 2 2 2 3 3 4" xfId="22748" xr:uid="{E6FC3161-01BD-4237-8D49-AAF634A89A1A}"/>
    <cellStyle name="Comma 3 5 2 2 2 3 4" xfId="3313" xr:uid="{CC3C8170-8147-48F3-9CDD-06C8B3BF971B}"/>
    <cellStyle name="Comma 3 5 2 2 2 3 4 2" xfId="49529" xr:uid="{DDC4DA78-A533-453F-A5B3-F9B323CDA24E}"/>
    <cellStyle name="Comma 3 5 2 2 2 3 4 3" xfId="36139" xr:uid="{C785BF32-0632-4127-A7C2-A473B5F0DF36}"/>
    <cellStyle name="Comma 3 5 2 2 2 3 4 4" xfId="25374" xr:uid="{AF64AE68-F782-4DB0-92E3-81E88A7649B8}"/>
    <cellStyle name="Comma 3 5 2 2 2 3 5" xfId="8564" xr:uid="{A8CE0102-9A5F-4D03-B4B0-386FC7BF84C9}"/>
    <cellStyle name="Comma 3 5 2 2 2 3 5 2" xfId="52155" xr:uid="{7A007B27-4652-4FB0-AA89-86005E1E4A40}"/>
    <cellStyle name="Comma 3 5 2 2 2 3 5 3" xfId="38765" xr:uid="{A20226C1-6FDB-4ABE-90D7-7B80D4B3A5CC}"/>
    <cellStyle name="Comma 3 5 2 2 2 3 6" xfId="11190" xr:uid="{8F9FBFB5-8138-4A38-A5E4-BB8122E54270}"/>
    <cellStyle name="Comma 3 5 2 2 2 3 6 2" xfId="54780" xr:uid="{3A42BED0-6629-49D0-8E68-195A09C4F5B3}"/>
    <cellStyle name="Comma 3 5 2 2 2 3 6 3" xfId="41390" xr:uid="{4C3836E4-AD79-451A-9BE7-81604246BC8A}"/>
    <cellStyle name="Comma 3 5 2 2 2 3 7" xfId="14343" xr:uid="{EBFFCECE-5F2A-4653-ADB6-133B93B36E13}"/>
    <cellStyle name="Comma 3 5 2 2 2 3 7 2" xfId="44016" xr:uid="{11A5EA05-4F8C-4B87-B40D-F24EC3679553}"/>
    <cellStyle name="Comma 3 5 2 2 2 3 8" xfId="57406" xr:uid="{C86F58B3-96C0-4ABF-8C4B-258533272887}"/>
    <cellStyle name="Comma 3 5 2 2 2 3 9" xfId="60033" xr:uid="{766D7127-CF63-4C84-A750-869AB6C68AE5}"/>
    <cellStyle name="Comma 3 5 2 2 2 4" xfId="945" xr:uid="{00000000-0005-0000-0000-0000DD020000}"/>
    <cellStyle name="Comma 3 5 2 2 2 4 10" xfId="30886" xr:uid="{FBC6BF61-E135-49AD-9F32-C6EB8166FEA2}"/>
    <cellStyle name="Comma 3 5 2 2 2 4 11" xfId="20382" xr:uid="{7EDBE0B3-5D44-4C2A-AD0A-2F39C1449E99}"/>
    <cellStyle name="Comma 3 5 2 2 2 4 2" xfId="2268" xr:uid="{D14C8686-D994-4FDC-8689-B767572C3BBF}"/>
    <cellStyle name="Comma 3 5 2 2 2 4 2 10" xfId="21704" xr:uid="{12DD2D69-22FC-4DFD-B361-DF77B938D5D6}"/>
    <cellStyle name="Comma 3 5 2 2 2 4 2 2" xfId="7520" xr:uid="{B93928B7-3CBE-4C17-8CC5-2D27BDF72C07}"/>
    <cellStyle name="Comma 3 5 2 2 2 4 2 2 2" xfId="19078" xr:uid="{8229ECFC-090F-4A89-A689-0915A1C1C42C}"/>
    <cellStyle name="Comma 3 5 2 2 2 4 2 2 2 2" xfId="48485" xr:uid="{A227BADA-1225-414C-B08B-A101D6225AA2}"/>
    <cellStyle name="Comma 3 5 2 2 2 4 2 2 2 3" xfId="29582" xr:uid="{E9EAA8DA-AE22-4677-9BE1-911A6BF50E1E}"/>
    <cellStyle name="Comma 3 5 2 2 2 4 2 2 3" xfId="35095" xr:uid="{547B3026-3426-4310-97DF-3F6C7A3BE777}"/>
    <cellStyle name="Comma 3 5 2 2 2 4 2 2 4" xfId="24330" xr:uid="{B7AD7167-91BE-434B-972A-0CF5AF82579D}"/>
    <cellStyle name="Comma 3 5 2 2 2 4 2 3" xfId="4895" xr:uid="{BA595D4B-B431-46D9-B330-CFF20EBC1817}"/>
    <cellStyle name="Comma 3 5 2 2 2 4 2 3 2" xfId="51111" xr:uid="{DDB3A801-4CAA-474A-92A3-F13722E15523}"/>
    <cellStyle name="Comma 3 5 2 2 2 4 2 3 3" xfId="37721" xr:uid="{6B310574-241F-4B37-9EA7-F27363B0DA0D}"/>
    <cellStyle name="Comma 3 5 2 2 2 4 2 3 4" xfId="26956" xr:uid="{2346096A-0383-4D20-927B-D52B19C5D1BB}"/>
    <cellStyle name="Comma 3 5 2 2 2 4 2 4" xfId="10146" xr:uid="{93BCE30F-B76C-43DF-9B8D-A7BBAEF4D022}"/>
    <cellStyle name="Comma 3 5 2 2 2 4 2 4 2" xfId="53737" xr:uid="{234E539A-188F-4DC2-AC43-6B14D1156CF7}"/>
    <cellStyle name="Comma 3 5 2 2 2 4 2 4 3" xfId="40347" xr:uid="{410FC6EB-E7A2-458B-9B83-4804CFDDB25C}"/>
    <cellStyle name="Comma 3 5 2 2 2 4 2 5" xfId="12772" xr:uid="{2781EF96-0E64-4F9F-8F3E-25334E975604}"/>
    <cellStyle name="Comma 3 5 2 2 2 4 2 5 2" xfId="56362" xr:uid="{B147B542-DF1C-44A6-BA14-F0209AAB666F}"/>
    <cellStyle name="Comma 3 5 2 2 2 4 2 5 3" xfId="42972" xr:uid="{86FA2D58-CE97-4B9B-9A2B-1C1A01A0C7DC}"/>
    <cellStyle name="Comma 3 5 2 2 2 4 2 6" xfId="15925" xr:uid="{E4D6A517-9593-4095-8741-53C83F209553}"/>
    <cellStyle name="Comma 3 5 2 2 2 4 2 6 2" xfId="45598" xr:uid="{58AF82F8-0FFF-4D7F-8871-17AE2421AA74}"/>
    <cellStyle name="Comma 3 5 2 2 2 4 2 7" xfId="58988" xr:uid="{87F1A058-9EA0-4B9C-B4DC-D65A4F05510D}"/>
    <cellStyle name="Comma 3 5 2 2 2 4 2 8" xfId="61615" xr:uid="{D1C55C70-F4C8-47D3-BAA5-8D62CA614B0D}"/>
    <cellStyle name="Comma 3 5 2 2 2 4 2 9" xfId="32208" xr:uid="{F335D91F-52CF-42B6-86B7-28F47B541D63}"/>
    <cellStyle name="Comma 3 5 2 2 2 4 3" xfId="6198" xr:uid="{CD7CEB10-4524-40D2-8F47-F837F8EB5CF7}"/>
    <cellStyle name="Comma 3 5 2 2 2 4 3 2" xfId="17756" xr:uid="{B16ADAC2-A4D0-4E34-8673-139ED0CE1C80}"/>
    <cellStyle name="Comma 3 5 2 2 2 4 3 2 2" xfId="47163" xr:uid="{C9C6C002-B3FA-4E7C-B330-5B6D9BF78D54}"/>
    <cellStyle name="Comma 3 5 2 2 2 4 3 2 3" xfId="28260" xr:uid="{D0CE5BDA-DE4F-428F-B943-AA314B0193C7}"/>
    <cellStyle name="Comma 3 5 2 2 2 4 3 3" xfId="33773" xr:uid="{B4E8C837-E7C9-4629-9578-FD2B9A4EA30A}"/>
    <cellStyle name="Comma 3 5 2 2 2 4 3 4" xfId="23008" xr:uid="{003472AC-3E9C-44BB-9D09-45861982E3C9}"/>
    <cellStyle name="Comma 3 5 2 2 2 4 4" xfId="3573" xr:uid="{169822E5-097E-4B2C-B7BA-2782A7669DDE}"/>
    <cellStyle name="Comma 3 5 2 2 2 4 4 2" xfId="49789" xr:uid="{34E6ECD5-EBC8-44B6-A075-EF58AE34214A}"/>
    <cellStyle name="Comma 3 5 2 2 2 4 4 3" xfId="36399" xr:uid="{1A55CAFA-EBAB-48D8-A500-A7F4D89BDBE5}"/>
    <cellStyle name="Comma 3 5 2 2 2 4 4 4" xfId="25634" xr:uid="{F8145106-E9B2-4A51-950B-D473017F5A62}"/>
    <cellStyle name="Comma 3 5 2 2 2 4 5" xfId="8824" xr:uid="{0BD008BB-C591-4D12-AE3B-1F35B4F94CF2}"/>
    <cellStyle name="Comma 3 5 2 2 2 4 5 2" xfId="52415" xr:uid="{E16F34C1-1CD9-4A18-8CC6-374F4867D150}"/>
    <cellStyle name="Comma 3 5 2 2 2 4 5 3" xfId="39025" xr:uid="{ED4610D3-86FE-4DA8-BF97-BE3787A0C9BD}"/>
    <cellStyle name="Comma 3 5 2 2 2 4 6" xfId="11450" xr:uid="{990844B6-16DB-4DDD-ACE0-C990DC794A14}"/>
    <cellStyle name="Comma 3 5 2 2 2 4 6 2" xfId="55040" xr:uid="{D7F3C7D0-EBC0-492C-BF39-E445CB78FFB7}"/>
    <cellStyle name="Comma 3 5 2 2 2 4 6 3" xfId="41650" xr:uid="{36B17EFD-637D-4251-A80D-8EC2815F1A59}"/>
    <cellStyle name="Comma 3 5 2 2 2 4 7" xfId="14603" xr:uid="{F902CDFE-B93A-4BD9-96B3-04642EF485A3}"/>
    <cellStyle name="Comma 3 5 2 2 2 4 7 2" xfId="44276" xr:uid="{09CA0B12-4D4E-4F14-89DD-DD7380C3D2AA}"/>
    <cellStyle name="Comma 3 5 2 2 2 4 8" xfId="57666" xr:uid="{DB7AF5E4-6E46-46E6-A93A-DD9300A462AF}"/>
    <cellStyle name="Comma 3 5 2 2 2 4 9" xfId="60293" xr:uid="{94D81790-A00B-4DBF-B619-70ACF632369D}"/>
    <cellStyle name="Comma 3 5 2 2 2 5" xfId="1225" xr:uid="{80A56145-AB5D-4551-9155-45A3CC9AA989}"/>
    <cellStyle name="Comma 3 5 2 2 2 5 10" xfId="20662" xr:uid="{4DC14692-DC48-48D0-9EDC-54F6430554B7}"/>
    <cellStyle name="Comma 3 5 2 2 2 5 2" xfId="6478" xr:uid="{08BDA946-E4F6-42FA-B7AF-F98D8A7D79C1}"/>
    <cellStyle name="Comma 3 5 2 2 2 5 2 2" xfId="18036" xr:uid="{96DA2D5E-C687-4749-A8DA-16701816E425}"/>
    <cellStyle name="Comma 3 5 2 2 2 5 2 2 2" xfId="47443" xr:uid="{1A638DE4-E74B-41A4-BF2D-34DFCE534961}"/>
    <cellStyle name="Comma 3 5 2 2 2 5 2 2 3" xfId="28540" xr:uid="{39832E34-CD7D-4101-B0C8-CC2EC715EE23}"/>
    <cellStyle name="Comma 3 5 2 2 2 5 2 3" xfId="34053" xr:uid="{6AB9C6E6-18D4-4883-ADA0-3CFCA5067351}"/>
    <cellStyle name="Comma 3 5 2 2 2 5 2 4" xfId="23288" xr:uid="{192AB172-8E16-4ADE-B9F1-FBBD3A7F8801}"/>
    <cellStyle name="Comma 3 5 2 2 2 5 3" xfId="3853" xr:uid="{9BDC1C28-4E5B-4A49-A4E7-B829030190F3}"/>
    <cellStyle name="Comma 3 5 2 2 2 5 3 2" xfId="50069" xr:uid="{41EE0557-EDA7-4423-AE16-59D2F899BF9E}"/>
    <cellStyle name="Comma 3 5 2 2 2 5 3 3" xfId="36679" xr:uid="{C8B24D8E-3170-409E-A3CB-016856AD5F75}"/>
    <cellStyle name="Comma 3 5 2 2 2 5 3 4" xfId="25914" xr:uid="{350B4D99-879A-4A3C-89D4-D78062F1F488}"/>
    <cellStyle name="Comma 3 5 2 2 2 5 4" xfId="9104" xr:uid="{5A2078CA-FDE5-448D-81CD-3557606CAA60}"/>
    <cellStyle name="Comma 3 5 2 2 2 5 4 2" xfId="52695" xr:uid="{4D97D24F-71B5-4002-8FD8-B3E731DE7574}"/>
    <cellStyle name="Comma 3 5 2 2 2 5 4 3" xfId="39305" xr:uid="{4162CEEE-872E-4C64-AF17-8D020D7183D3}"/>
    <cellStyle name="Comma 3 5 2 2 2 5 5" xfId="11730" xr:uid="{A6CBBF95-6019-42F6-B9BC-A10CB405E375}"/>
    <cellStyle name="Comma 3 5 2 2 2 5 5 2" xfId="55320" xr:uid="{12B6BA06-A821-4F7F-8069-3E558F8C3D64}"/>
    <cellStyle name="Comma 3 5 2 2 2 5 5 3" xfId="41930" xr:uid="{180215F1-671B-473A-8524-CCB257931755}"/>
    <cellStyle name="Comma 3 5 2 2 2 5 6" xfId="14883" xr:uid="{10BAC494-B70F-4E91-AFF5-4720E650A859}"/>
    <cellStyle name="Comma 3 5 2 2 2 5 6 2" xfId="44556" xr:uid="{4EBDB0DC-B7C0-4AC4-AF78-C3CB426DD0AC}"/>
    <cellStyle name="Comma 3 5 2 2 2 5 7" xfId="57946" xr:uid="{30269CB2-1DAA-4782-8F52-91B568DB19D9}"/>
    <cellStyle name="Comma 3 5 2 2 2 5 8" xfId="60573" xr:uid="{17488D9F-6D22-4FB7-8724-ABBD357DBC44}"/>
    <cellStyle name="Comma 3 5 2 2 2 5 9" xfId="31166" xr:uid="{23A5CAEA-0BCE-46E9-BBBF-7773707600AB}"/>
    <cellStyle name="Comma 3 5 2 2 2 6" xfId="1488" xr:uid="{B43FDFE6-6D33-4734-9876-6DFA25097A26}"/>
    <cellStyle name="Comma 3 5 2 2 2 6 10" xfId="20924" xr:uid="{010F0ACB-F437-47D1-B2FC-E39BD7ADAE31}"/>
    <cellStyle name="Comma 3 5 2 2 2 6 2" xfId="6740" xr:uid="{9EFE5009-95F4-41D2-898A-A381F2F09911}"/>
    <cellStyle name="Comma 3 5 2 2 2 6 2 2" xfId="18298" xr:uid="{33EC0D73-6F07-4C73-909A-3DB2DF825D67}"/>
    <cellStyle name="Comma 3 5 2 2 2 6 2 2 2" xfId="47705" xr:uid="{696EF6B7-60F9-48C6-A50A-99DEF60BFCC9}"/>
    <cellStyle name="Comma 3 5 2 2 2 6 2 2 3" xfId="28802" xr:uid="{AC07DCAB-7F40-4AD9-A420-05A3BD2E6318}"/>
    <cellStyle name="Comma 3 5 2 2 2 6 2 3" xfId="34315" xr:uid="{00B41920-88FB-4694-AD50-0484A90B43B1}"/>
    <cellStyle name="Comma 3 5 2 2 2 6 2 4" xfId="23550" xr:uid="{B39DCF1E-10C3-4AF3-9F5B-2F6DCF4482CF}"/>
    <cellStyle name="Comma 3 5 2 2 2 6 3" xfId="4115" xr:uid="{B5231E42-B7EC-4B57-936E-F6844C4B99C8}"/>
    <cellStyle name="Comma 3 5 2 2 2 6 3 2" xfId="50331" xr:uid="{FA063E00-CFCC-4863-B53D-511075C2C3BA}"/>
    <cellStyle name="Comma 3 5 2 2 2 6 3 3" xfId="36941" xr:uid="{DAAEA587-E9D4-44F1-BC38-71A871998688}"/>
    <cellStyle name="Comma 3 5 2 2 2 6 3 4" xfId="26176" xr:uid="{86A551F7-0FB8-4D4D-B0C5-2B1399E9E9BD}"/>
    <cellStyle name="Comma 3 5 2 2 2 6 4" xfId="9366" xr:uid="{B15470AE-B612-441A-9185-5C02BCA78DF0}"/>
    <cellStyle name="Comma 3 5 2 2 2 6 4 2" xfId="52957" xr:uid="{9743D9E2-E078-4953-987F-069B79CD6067}"/>
    <cellStyle name="Comma 3 5 2 2 2 6 4 3" xfId="39567" xr:uid="{03F61F2E-260D-44CB-8353-9CA433683003}"/>
    <cellStyle name="Comma 3 5 2 2 2 6 5" xfId="11992" xr:uid="{511DB41B-7395-4CF0-9A70-F34A3A7FCC7D}"/>
    <cellStyle name="Comma 3 5 2 2 2 6 5 2" xfId="55582" xr:uid="{F1C5A967-1F04-4AEC-BC49-AA2892EEF54E}"/>
    <cellStyle name="Comma 3 5 2 2 2 6 5 3" xfId="42192" xr:uid="{D6818261-3B22-47EB-AE0B-5A114DEA519B}"/>
    <cellStyle name="Comma 3 5 2 2 2 6 6" xfId="15145" xr:uid="{0E73B26B-E7C3-4FAB-9505-042E956AA7FB}"/>
    <cellStyle name="Comma 3 5 2 2 2 6 6 2" xfId="44818" xr:uid="{70CAF3E1-BC0D-4D12-830B-DFAE64D29B2D}"/>
    <cellStyle name="Comma 3 5 2 2 2 6 7" xfId="58208" xr:uid="{A0AAB376-F660-4FB0-AEB4-14F806662D7B}"/>
    <cellStyle name="Comma 3 5 2 2 2 6 8" xfId="60835" xr:uid="{C4C745F3-D342-4C85-B2B1-6A1CF5768BB2}"/>
    <cellStyle name="Comma 3 5 2 2 2 6 9" xfId="31428" xr:uid="{2183495A-09CF-44FD-8BAD-CACDCA23D9A8}"/>
    <cellStyle name="Comma 3 5 2 2 2 7" xfId="2531" xr:uid="{F5C83C5E-EAE6-49F5-816D-207104F56088}"/>
    <cellStyle name="Comma 3 5 2 2 2 7 10" xfId="21966" xr:uid="{49EA8CF7-8160-4B19-8DD5-5C4D26749469}"/>
    <cellStyle name="Comma 3 5 2 2 2 7 2" xfId="7782" xr:uid="{DFB3EE52-E385-4AD3-9120-1C53D540DFDB}"/>
    <cellStyle name="Comma 3 5 2 2 2 7 2 2" xfId="19340" xr:uid="{EE017935-9B45-43A2-8A90-595BFE12B384}"/>
    <cellStyle name="Comma 3 5 2 2 2 7 2 2 2" xfId="48747" xr:uid="{2E96D474-28D1-4F82-88D0-91649A528D26}"/>
    <cellStyle name="Comma 3 5 2 2 2 7 2 2 3" xfId="29844" xr:uid="{504DB14E-D6F8-421B-93C9-89F0D90C46C6}"/>
    <cellStyle name="Comma 3 5 2 2 2 7 2 3" xfId="35357" xr:uid="{C5F7CFB1-1D74-4303-926C-8AA5DBCD2AA8}"/>
    <cellStyle name="Comma 3 5 2 2 2 7 2 4" xfId="24592" xr:uid="{9F1F7D85-606B-49B5-BE6B-02BCF0E7EE43}"/>
    <cellStyle name="Comma 3 5 2 2 2 7 3" xfId="5157" xr:uid="{3463111C-4AED-4FA9-947C-8820DD8EC80C}"/>
    <cellStyle name="Comma 3 5 2 2 2 7 3 2" xfId="51373" xr:uid="{FC17F836-971D-47A2-ACEF-9EA513E889F1}"/>
    <cellStyle name="Comma 3 5 2 2 2 7 3 3" xfId="37983" xr:uid="{EE6335AC-2A39-459B-B716-B22765518700}"/>
    <cellStyle name="Comma 3 5 2 2 2 7 3 4" xfId="27218" xr:uid="{6F5FCF37-8335-4584-98A1-CFB0F81FE92A}"/>
    <cellStyle name="Comma 3 5 2 2 2 7 4" xfId="10408" xr:uid="{7ACE6470-D4B4-4E4F-9DA8-0A3D1A5F7B2E}"/>
    <cellStyle name="Comma 3 5 2 2 2 7 4 2" xfId="53999" xr:uid="{E43A7879-8FFD-4A24-8D33-F3BF08173462}"/>
    <cellStyle name="Comma 3 5 2 2 2 7 4 3" xfId="40609" xr:uid="{8767CF2B-4A40-48A9-8F5A-08860A291B39}"/>
    <cellStyle name="Comma 3 5 2 2 2 7 5" xfId="13034" xr:uid="{47C2E456-990E-4168-AF40-38E46CDEC18B}"/>
    <cellStyle name="Comma 3 5 2 2 2 7 5 2" xfId="56624" xr:uid="{BE3A5A15-9612-4894-A330-2F9607936CC1}"/>
    <cellStyle name="Comma 3 5 2 2 2 7 5 3" xfId="43234" xr:uid="{A25B8FF9-AF89-4AFA-A2FB-B2A85436674B}"/>
    <cellStyle name="Comma 3 5 2 2 2 7 6" xfId="16187" xr:uid="{35DEB60F-3157-4A8A-AD5D-145355E95F46}"/>
    <cellStyle name="Comma 3 5 2 2 2 7 6 2" xfId="45860" xr:uid="{601E7120-FFC9-4A4D-82DB-402B01AA52A3}"/>
    <cellStyle name="Comma 3 5 2 2 2 7 7" xfId="59250" xr:uid="{71CB57FD-5ABC-44B7-9455-5DBA951427FC}"/>
    <cellStyle name="Comma 3 5 2 2 2 7 8" xfId="61877" xr:uid="{7F33DE36-C185-482A-8E75-17817784BE50}"/>
    <cellStyle name="Comma 3 5 2 2 2 7 9" xfId="32470" xr:uid="{309EADE2-CAF0-4130-B747-9BE73026456B}"/>
    <cellStyle name="Comma 3 5 2 2 2 8" xfId="5418" xr:uid="{10D850D4-2D5B-4A65-A63A-2A7A3EE670D4}"/>
    <cellStyle name="Comma 3 5 2 2 2 8 2" xfId="16976" xr:uid="{D0FAC875-8E9D-4563-9625-D45AD23FE5D2}"/>
    <cellStyle name="Comma 3 5 2 2 2 8 2 2" xfId="46122" xr:uid="{31ACE415-0060-4D2B-BFD8-451C98DD4EE2}"/>
    <cellStyle name="Comma 3 5 2 2 2 8 2 3" xfId="27480" xr:uid="{CA6D7931-B660-49FD-92C6-DFAAF40B8FEA}"/>
    <cellStyle name="Comma 3 5 2 2 2 8 3" xfId="13823" xr:uid="{E372CBAE-46F3-4E9E-9061-5E114177D072}"/>
    <cellStyle name="Comma 3 5 2 2 2 8 3 2" xfId="32732" xr:uid="{B1813E7D-203F-42C7-92DB-91851E510BAE}"/>
    <cellStyle name="Comma 3 5 2 2 2 8 4" xfId="22228" xr:uid="{147BBEEE-AE00-46DF-AC91-958F623D0FDD}"/>
    <cellStyle name="Comma 3 5 2 2 2 9" xfId="2793" xr:uid="{353603E7-4067-40AD-B5B6-44326EE5B995}"/>
    <cellStyle name="Comma 3 5 2 2 2 9 2" xfId="16448" xr:uid="{C45121B4-89A1-4294-81E1-954B0DFA2130}"/>
    <cellStyle name="Comma 3 5 2 2 2 9 2 2" xfId="46383" xr:uid="{B141F3FF-7BB3-44C0-9705-B72105E4447D}"/>
    <cellStyle name="Comma 3 5 2 2 2 9 3" xfId="32993" xr:uid="{1F286F90-4623-4929-8575-67233C3EA750}"/>
    <cellStyle name="Comma 3 5 2 2 2 9 4" xfId="24854" xr:uid="{52C33384-7D37-4789-BD25-0D19408948FE}"/>
    <cellStyle name="Comma 3 5 2 2 3" xfId="196" xr:uid="{00000000-0005-0000-0000-0000DE020000}"/>
    <cellStyle name="Comma 3 5 2 2 3 10" xfId="8076" xr:uid="{5CEAF91B-039A-4022-A934-C075EBE32FA3}"/>
    <cellStyle name="Comma 3 5 2 2 3 10 2" xfId="49041" xr:uid="{5ACB9079-6AC6-4475-AC46-3C8CA668B729}"/>
    <cellStyle name="Comma 3 5 2 2 3 10 3" xfId="35651" xr:uid="{24C26F2A-DE38-4B6F-A8AC-B2A641C28543}"/>
    <cellStyle name="Comma 3 5 2 2 3 11" xfId="10702" xr:uid="{9FA0DA4B-3944-466A-B81B-0AEDD242F01D}"/>
    <cellStyle name="Comma 3 5 2 2 3 11 2" xfId="51667" xr:uid="{9F9AD91B-1B8E-4D38-8ECE-CAA83C2208F1}"/>
    <cellStyle name="Comma 3 5 2 2 3 11 3" xfId="38277" xr:uid="{CB26889E-ABB0-4640-B4A9-2C46E2E1588D}"/>
    <cellStyle name="Comma 3 5 2 2 3 12" xfId="13327" xr:uid="{CC774EBC-7E9C-408E-AB42-B44275319EF6}"/>
    <cellStyle name="Comma 3 5 2 2 3 12 2" xfId="54292" xr:uid="{41E3E118-DBF1-48C9-975A-34D3BC8ED3BE}"/>
    <cellStyle name="Comma 3 5 2 2 3 12 3" xfId="40902" xr:uid="{1E7472FE-2D23-4063-A964-879509E311E4}"/>
    <cellStyle name="Comma 3 5 2 2 3 13" xfId="43528" xr:uid="{E0186FB6-F7EF-4C44-84BC-91D3EC5F849E}"/>
    <cellStyle name="Comma 3 5 2 2 3 14" xfId="56918" xr:uid="{9AA38C6D-5EB5-4106-AE6B-1AF1DBD250BC}"/>
    <cellStyle name="Comma 3 5 2 2 3 15" xfId="59545" xr:uid="{EB73A09D-7C2A-45AE-A840-9915CF9D7A50}"/>
    <cellStyle name="Comma 3 5 2 2 3 16" xfId="30138" xr:uid="{A2B7EF6C-E227-4EAA-A37E-47194B4D8DD8}"/>
    <cellStyle name="Comma 3 5 2 2 3 17" xfId="19634" xr:uid="{ABDE27E0-5DF7-4DC4-88CA-736AC2A7256A}"/>
    <cellStyle name="Comma 3 5 2 2 3 2" xfId="457" xr:uid="{00000000-0005-0000-0000-0000DF020000}"/>
    <cellStyle name="Comma 3 5 2 2 3 2 10" xfId="30398" xr:uid="{188B2B2E-E4D5-4266-9455-4134AC383F02}"/>
    <cellStyle name="Comma 3 5 2 2 3 2 11" xfId="19894" xr:uid="{F4EB77C1-E5AD-435B-BF69-02633C16E701}"/>
    <cellStyle name="Comma 3 5 2 2 3 2 2" xfId="1780" xr:uid="{E77DD9C4-3701-4655-8D9A-51DD518DDF54}"/>
    <cellStyle name="Comma 3 5 2 2 3 2 2 10" xfId="21216" xr:uid="{7AAC187E-8D2E-4E3D-8825-BF8FADBA54C0}"/>
    <cellStyle name="Comma 3 5 2 2 3 2 2 2" xfId="7032" xr:uid="{38956EB7-F2CC-40F6-91CC-0BA607CE0244}"/>
    <cellStyle name="Comma 3 5 2 2 3 2 2 2 2" xfId="18590" xr:uid="{3773F2E4-FF9E-4762-9EA3-4A4D081B577B}"/>
    <cellStyle name="Comma 3 5 2 2 3 2 2 2 2 2" xfId="47997" xr:uid="{F0E8F869-4A2C-4269-897B-51755F41AE62}"/>
    <cellStyle name="Comma 3 5 2 2 3 2 2 2 2 3" xfId="29094" xr:uid="{1AB2D991-2A76-4334-A5A6-635D64A81BF5}"/>
    <cellStyle name="Comma 3 5 2 2 3 2 2 2 3" xfId="34607" xr:uid="{998E1BA6-CF20-4B43-B71F-DFF9D5349AFE}"/>
    <cellStyle name="Comma 3 5 2 2 3 2 2 2 4" xfId="23842" xr:uid="{2EA2CBB3-BACC-4F5F-8822-BA5424EA7926}"/>
    <cellStyle name="Comma 3 5 2 2 3 2 2 3" xfId="4407" xr:uid="{3DF138B5-E2F5-4D0C-8B96-6FC21B421A18}"/>
    <cellStyle name="Comma 3 5 2 2 3 2 2 3 2" xfId="50623" xr:uid="{0386F1BA-5108-468C-B1C4-DCA185E67545}"/>
    <cellStyle name="Comma 3 5 2 2 3 2 2 3 3" xfId="37233" xr:uid="{2E4827BB-32CC-4B14-8B5A-6AA42729CBE1}"/>
    <cellStyle name="Comma 3 5 2 2 3 2 2 3 4" xfId="26468" xr:uid="{49BA4F2F-3E3C-49BD-B094-84926C47EA46}"/>
    <cellStyle name="Comma 3 5 2 2 3 2 2 4" xfId="9658" xr:uid="{6DDAEB9A-4740-4D56-9FC7-CB1C9B644EF9}"/>
    <cellStyle name="Comma 3 5 2 2 3 2 2 4 2" xfId="53249" xr:uid="{677DB64F-CDE8-4B7E-8825-127AFDFB141C}"/>
    <cellStyle name="Comma 3 5 2 2 3 2 2 4 3" xfId="39859" xr:uid="{A1411EE9-E31F-47A5-AD2E-712EC9581FD4}"/>
    <cellStyle name="Comma 3 5 2 2 3 2 2 5" xfId="12284" xr:uid="{0948A124-B37C-4B1F-97B1-575A11B6D036}"/>
    <cellStyle name="Comma 3 5 2 2 3 2 2 5 2" xfId="55874" xr:uid="{279C661F-6D54-4412-9FC9-0CD4FEAD8472}"/>
    <cellStyle name="Comma 3 5 2 2 3 2 2 5 3" xfId="42484" xr:uid="{D10925AE-F179-4A73-83D1-A46138F58869}"/>
    <cellStyle name="Comma 3 5 2 2 3 2 2 6" xfId="15437" xr:uid="{C094FCA4-26F4-49E5-B6A4-DF670DE44BA5}"/>
    <cellStyle name="Comma 3 5 2 2 3 2 2 6 2" xfId="45110" xr:uid="{9FF335CF-4244-4FA8-99AD-11136F804100}"/>
    <cellStyle name="Comma 3 5 2 2 3 2 2 7" xfId="58500" xr:uid="{31429E7A-584B-4994-803C-4AB2B7BB54F9}"/>
    <cellStyle name="Comma 3 5 2 2 3 2 2 8" xfId="61127" xr:uid="{FCE91B12-A7A0-4318-B640-8AC0665B0C97}"/>
    <cellStyle name="Comma 3 5 2 2 3 2 2 9" xfId="31720" xr:uid="{CF89E0D5-6511-49DD-8987-CA6077408541}"/>
    <cellStyle name="Comma 3 5 2 2 3 2 3" xfId="5710" xr:uid="{DCB1616C-3513-416B-BD00-53EDC5E2F835}"/>
    <cellStyle name="Comma 3 5 2 2 3 2 3 2" xfId="17268" xr:uid="{3F37394C-9E4D-41C9-8E13-CBA6D1AD6C5C}"/>
    <cellStyle name="Comma 3 5 2 2 3 2 3 2 2" xfId="46675" xr:uid="{A640EB1B-C930-48B5-8F97-042E5B8AD435}"/>
    <cellStyle name="Comma 3 5 2 2 3 2 3 2 3" xfId="27772" xr:uid="{1B8CBF46-9C58-427A-A028-36178C1877A5}"/>
    <cellStyle name="Comma 3 5 2 2 3 2 3 3" xfId="14115" xr:uid="{671C2107-B989-4977-8E3A-12C13A36412A}"/>
    <cellStyle name="Comma 3 5 2 2 3 2 3 3 2" xfId="33285" xr:uid="{EEF3E913-E93D-4592-BF93-199EC61DA178}"/>
    <cellStyle name="Comma 3 5 2 2 3 2 3 4" xfId="22520" xr:uid="{2CA531CF-E042-40DF-9771-DF98B9A73751}"/>
    <cellStyle name="Comma 3 5 2 2 3 2 4" xfId="3085" xr:uid="{8CF4AB83-D344-4537-A5DA-564BC4AA029F}"/>
    <cellStyle name="Comma 3 5 2 2 3 2 4 2" xfId="16740" xr:uid="{6A0A4B16-B248-4917-B308-553AFD701C19}"/>
    <cellStyle name="Comma 3 5 2 2 3 2 4 2 2" xfId="49301" xr:uid="{A09D4BD3-8F37-4C9D-9295-2241D452201F}"/>
    <cellStyle name="Comma 3 5 2 2 3 2 4 3" xfId="35911" xr:uid="{FF1953B9-7E69-4476-994F-ED73F5DA3287}"/>
    <cellStyle name="Comma 3 5 2 2 3 2 4 4" xfId="25146" xr:uid="{FE20D7C7-BC04-4241-9D52-C3403AF8B537}"/>
    <cellStyle name="Comma 3 5 2 2 3 2 5" xfId="8336" xr:uid="{9FB95D3A-A0D8-47DC-A95C-36DD4A8F1BD6}"/>
    <cellStyle name="Comma 3 5 2 2 3 2 5 2" xfId="51927" xr:uid="{944C98FC-2ECD-4324-B261-BA32B951D379}"/>
    <cellStyle name="Comma 3 5 2 2 3 2 5 3" xfId="38537" xr:uid="{ED8B0EFE-3C7D-41DE-9A92-5FCF85B095EE}"/>
    <cellStyle name="Comma 3 5 2 2 3 2 6" xfId="10962" xr:uid="{A7DEA4E2-201F-439B-9F5C-A66FD29F642B}"/>
    <cellStyle name="Comma 3 5 2 2 3 2 6 2" xfId="54552" xr:uid="{FD5BE3D5-AAA0-4B52-A859-F0CAEFA2B6A6}"/>
    <cellStyle name="Comma 3 5 2 2 3 2 6 3" xfId="41162" xr:uid="{7EE6CD1F-A676-4A3F-AD23-488A7BA5723B}"/>
    <cellStyle name="Comma 3 5 2 2 3 2 7" xfId="13587" xr:uid="{E4C2C6EC-31EE-49C1-9F64-01357C422B66}"/>
    <cellStyle name="Comma 3 5 2 2 3 2 7 2" xfId="43788" xr:uid="{96008083-2C37-444F-A3D5-04B90CBD2D21}"/>
    <cellStyle name="Comma 3 5 2 2 3 2 8" xfId="57178" xr:uid="{C444B7A2-A2DB-4D02-9D23-6972B6C28025}"/>
    <cellStyle name="Comma 3 5 2 2 3 2 9" xfId="59805" xr:uid="{B4FC52F3-76C5-4AF0-838F-EF4313DE8A4D}"/>
    <cellStyle name="Comma 3 5 2 2 3 3" xfId="717" xr:uid="{00000000-0005-0000-0000-0000E0020000}"/>
    <cellStyle name="Comma 3 5 2 2 3 3 10" xfId="30658" xr:uid="{30E0BB90-E5A5-4433-AF7E-67849B03CD71}"/>
    <cellStyle name="Comma 3 5 2 2 3 3 11" xfId="20154" xr:uid="{EC287F00-22E8-4C6A-AE3D-48F0927CF590}"/>
    <cellStyle name="Comma 3 5 2 2 3 3 2" xfId="2040" xr:uid="{711BF220-B683-433F-BD89-0F7F3562C845}"/>
    <cellStyle name="Comma 3 5 2 2 3 3 2 10" xfId="21476" xr:uid="{06BF5F91-674A-4F3D-B3A5-F548FE3F41FD}"/>
    <cellStyle name="Comma 3 5 2 2 3 3 2 2" xfId="7292" xr:uid="{A17B3BA5-23DE-4549-B7D5-E08014154F26}"/>
    <cellStyle name="Comma 3 5 2 2 3 3 2 2 2" xfId="18850" xr:uid="{ACF880B0-0969-46D3-A8CE-EB7495ED41B9}"/>
    <cellStyle name="Comma 3 5 2 2 3 3 2 2 2 2" xfId="48257" xr:uid="{E9FDCEDA-CCF7-441E-81F2-80EC794A0406}"/>
    <cellStyle name="Comma 3 5 2 2 3 3 2 2 2 3" xfId="29354" xr:uid="{CEC6AA88-FFA3-4284-A0C7-3B6CB433590D}"/>
    <cellStyle name="Comma 3 5 2 2 3 3 2 2 3" xfId="34867" xr:uid="{F3BE538B-63E2-4D18-A7CD-038499BE3F9D}"/>
    <cellStyle name="Comma 3 5 2 2 3 3 2 2 4" xfId="24102" xr:uid="{35E20C06-7569-449E-810E-3696488CD4EF}"/>
    <cellStyle name="Comma 3 5 2 2 3 3 2 3" xfId="4667" xr:uid="{AF61B564-4142-42B4-8FB8-667DA1A46E12}"/>
    <cellStyle name="Comma 3 5 2 2 3 3 2 3 2" xfId="50883" xr:uid="{9DA4D5AD-7FFE-4D45-B5E4-74CC3EE3CC77}"/>
    <cellStyle name="Comma 3 5 2 2 3 3 2 3 3" xfId="37493" xr:uid="{A70B9D20-AD45-4FA2-A839-A36C41E5C996}"/>
    <cellStyle name="Comma 3 5 2 2 3 3 2 3 4" xfId="26728" xr:uid="{0525BFBA-B9F1-46FA-A335-958343494477}"/>
    <cellStyle name="Comma 3 5 2 2 3 3 2 4" xfId="9918" xr:uid="{D3267150-FF8B-4EC5-BCB2-5D3ED42C32C2}"/>
    <cellStyle name="Comma 3 5 2 2 3 3 2 4 2" xfId="53509" xr:uid="{A4A72071-2173-44FD-AC8A-BD9EB7DBD366}"/>
    <cellStyle name="Comma 3 5 2 2 3 3 2 4 3" xfId="40119" xr:uid="{D478F6EC-820A-4A4F-9E1C-A53609CFC14F}"/>
    <cellStyle name="Comma 3 5 2 2 3 3 2 5" xfId="12544" xr:uid="{69C2509D-F5A6-4993-AE46-6B41B2E02D1F}"/>
    <cellStyle name="Comma 3 5 2 2 3 3 2 5 2" xfId="56134" xr:uid="{C4CB6C48-E570-4B17-830F-A9EECE221871}"/>
    <cellStyle name="Comma 3 5 2 2 3 3 2 5 3" xfId="42744" xr:uid="{F21EC90E-9B26-461F-87DF-221F08B0DED1}"/>
    <cellStyle name="Comma 3 5 2 2 3 3 2 6" xfId="15697" xr:uid="{954E3C6A-A1D6-4CF1-BF50-7D5988F51054}"/>
    <cellStyle name="Comma 3 5 2 2 3 3 2 6 2" xfId="45370" xr:uid="{6C1A9BBB-6D95-46FA-A1AF-9D09DCD9DD5B}"/>
    <cellStyle name="Comma 3 5 2 2 3 3 2 7" xfId="58760" xr:uid="{B6BE1B5B-D039-4DAD-B5BB-494C65ADC5C4}"/>
    <cellStyle name="Comma 3 5 2 2 3 3 2 8" xfId="61387" xr:uid="{5A8283C0-3B3C-412C-8B4F-9E0FE7FC1FDE}"/>
    <cellStyle name="Comma 3 5 2 2 3 3 2 9" xfId="31980" xr:uid="{3E781A81-6623-49E7-90F2-25265CE72B70}"/>
    <cellStyle name="Comma 3 5 2 2 3 3 3" xfId="5970" xr:uid="{85DFF6EF-0CE8-4885-87C7-6C20FDAF8EE2}"/>
    <cellStyle name="Comma 3 5 2 2 3 3 3 2" xfId="17528" xr:uid="{10ECFF05-90BF-4CC3-984F-9165BF6E71B1}"/>
    <cellStyle name="Comma 3 5 2 2 3 3 3 2 2" xfId="46935" xr:uid="{06E85DB4-A1E3-499C-BB20-1700FF99CF1B}"/>
    <cellStyle name="Comma 3 5 2 2 3 3 3 2 3" xfId="28032" xr:uid="{59A17B98-2E25-4D01-897D-AC859AF70ADE}"/>
    <cellStyle name="Comma 3 5 2 2 3 3 3 3" xfId="33545" xr:uid="{40E2AFBB-880C-489F-B453-8F01BA7FC319}"/>
    <cellStyle name="Comma 3 5 2 2 3 3 3 4" xfId="22780" xr:uid="{4B2AB233-C810-4C90-8248-5D38B4F69EA4}"/>
    <cellStyle name="Comma 3 5 2 2 3 3 4" xfId="3345" xr:uid="{499B1309-0240-42A4-88AC-1F90297079C7}"/>
    <cellStyle name="Comma 3 5 2 2 3 3 4 2" xfId="49561" xr:uid="{C87E50CD-DA7D-486F-B609-B7B523268B50}"/>
    <cellStyle name="Comma 3 5 2 2 3 3 4 3" xfId="36171" xr:uid="{6D0C69D6-355A-4FE7-A8DC-8B35F1D18CE8}"/>
    <cellStyle name="Comma 3 5 2 2 3 3 4 4" xfId="25406" xr:uid="{2E4424BE-EF8A-480C-9511-C46DE3955D63}"/>
    <cellStyle name="Comma 3 5 2 2 3 3 5" xfId="8596" xr:uid="{07472983-991D-4863-A77C-95CE6D2EECB9}"/>
    <cellStyle name="Comma 3 5 2 2 3 3 5 2" xfId="52187" xr:uid="{9C23B549-F0B0-4281-9115-69435F8B19BB}"/>
    <cellStyle name="Comma 3 5 2 2 3 3 5 3" xfId="38797" xr:uid="{0ED91A21-FF58-4044-B710-0A75E4750468}"/>
    <cellStyle name="Comma 3 5 2 2 3 3 6" xfId="11222" xr:uid="{AE4E39AD-21B1-4DBD-AFC0-C91321200E14}"/>
    <cellStyle name="Comma 3 5 2 2 3 3 6 2" xfId="54812" xr:uid="{83A1FB01-037D-488B-A199-35DABEBFDEB0}"/>
    <cellStyle name="Comma 3 5 2 2 3 3 6 3" xfId="41422" xr:uid="{0E7BBBD3-804D-44B2-B6B6-0E103EB77FA4}"/>
    <cellStyle name="Comma 3 5 2 2 3 3 7" xfId="14375" xr:uid="{CE4FD887-2A1B-4122-A24F-56D4BCF6C36F}"/>
    <cellStyle name="Comma 3 5 2 2 3 3 7 2" xfId="44048" xr:uid="{EAE013A8-97FB-4041-8DAE-6F1E0A82C822}"/>
    <cellStyle name="Comma 3 5 2 2 3 3 8" xfId="57438" xr:uid="{CAD00033-951D-4FFF-99B6-23312DCC8CE0}"/>
    <cellStyle name="Comma 3 5 2 2 3 3 9" xfId="60065" xr:uid="{2EA65555-457D-4850-83FE-F78BBE5237CC}"/>
    <cellStyle name="Comma 3 5 2 2 3 4" xfId="977" xr:uid="{00000000-0005-0000-0000-0000E1020000}"/>
    <cellStyle name="Comma 3 5 2 2 3 4 10" xfId="30918" xr:uid="{C1148332-F7D5-4416-98DF-7BE6CFF97798}"/>
    <cellStyle name="Comma 3 5 2 2 3 4 11" xfId="20414" xr:uid="{A8F4AEFA-D8EA-49D0-AFED-97BFA2D4E0E1}"/>
    <cellStyle name="Comma 3 5 2 2 3 4 2" xfId="2300" xr:uid="{2B3B97BA-C310-4CF4-86DF-58EE3871E1FE}"/>
    <cellStyle name="Comma 3 5 2 2 3 4 2 10" xfId="21736" xr:uid="{CDBCB8C0-21C5-4DB2-96DD-156BFD3FEFAF}"/>
    <cellStyle name="Comma 3 5 2 2 3 4 2 2" xfId="7552" xr:uid="{201BA4A7-D330-490B-A75D-C3C5CCF3755B}"/>
    <cellStyle name="Comma 3 5 2 2 3 4 2 2 2" xfId="19110" xr:uid="{314C4591-6BAC-4CFD-8CAE-2F8025E04E18}"/>
    <cellStyle name="Comma 3 5 2 2 3 4 2 2 2 2" xfId="48517" xr:uid="{D81656F2-65E2-4957-A889-82EBDE0E8DBA}"/>
    <cellStyle name="Comma 3 5 2 2 3 4 2 2 2 3" xfId="29614" xr:uid="{6445C69C-B435-4D0A-80FD-FCF2B2CC701A}"/>
    <cellStyle name="Comma 3 5 2 2 3 4 2 2 3" xfId="35127" xr:uid="{522FA445-73CA-4126-BF4B-66919217FED3}"/>
    <cellStyle name="Comma 3 5 2 2 3 4 2 2 4" xfId="24362" xr:uid="{CE7FA0C8-30BF-40E7-BA05-1B67A82F1667}"/>
    <cellStyle name="Comma 3 5 2 2 3 4 2 3" xfId="4927" xr:uid="{1A014C0B-0A55-418A-AE22-FFD6E0D448FE}"/>
    <cellStyle name="Comma 3 5 2 2 3 4 2 3 2" xfId="51143" xr:uid="{67BCB094-89A5-4B5A-8311-9FF7B226389E}"/>
    <cellStyle name="Comma 3 5 2 2 3 4 2 3 3" xfId="37753" xr:uid="{7861F759-36DC-4D26-89E8-B0ED0AD54164}"/>
    <cellStyle name="Comma 3 5 2 2 3 4 2 3 4" xfId="26988" xr:uid="{0BE44A96-23DA-402A-9BA3-06A9283109C8}"/>
    <cellStyle name="Comma 3 5 2 2 3 4 2 4" xfId="10178" xr:uid="{49310803-EE04-40E8-915E-50A44DDFE0DD}"/>
    <cellStyle name="Comma 3 5 2 2 3 4 2 4 2" xfId="53769" xr:uid="{782808DB-0C7D-45CD-A417-AC6DBA45D1B2}"/>
    <cellStyle name="Comma 3 5 2 2 3 4 2 4 3" xfId="40379" xr:uid="{3503F08A-22B6-47E4-BD7F-16546156917A}"/>
    <cellStyle name="Comma 3 5 2 2 3 4 2 5" xfId="12804" xr:uid="{7CC9F54D-FA1E-4DAF-A638-336F585C9E0A}"/>
    <cellStyle name="Comma 3 5 2 2 3 4 2 5 2" xfId="56394" xr:uid="{2EBA9AD4-1DD1-47A8-85A9-A879F84A53B6}"/>
    <cellStyle name="Comma 3 5 2 2 3 4 2 5 3" xfId="43004" xr:uid="{DB8749DA-C1FB-4AEC-B745-8BDF3AF4A214}"/>
    <cellStyle name="Comma 3 5 2 2 3 4 2 6" xfId="15957" xr:uid="{EB53E0A3-409E-4779-A6EE-0BB4089FE142}"/>
    <cellStyle name="Comma 3 5 2 2 3 4 2 6 2" xfId="45630" xr:uid="{42DA1F77-73FC-4EE7-9B35-41A63310DF4D}"/>
    <cellStyle name="Comma 3 5 2 2 3 4 2 7" xfId="59020" xr:uid="{9F5EF740-1C0D-49FA-A914-C746E2FA21C2}"/>
    <cellStyle name="Comma 3 5 2 2 3 4 2 8" xfId="61647" xr:uid="{3A586BD2-B576-4EEB-887C-51500A611990}"/>
    <cellStyle name="Comma 3 5 2 2 3 4 2 9" xfId="32240" xr:uid="{D7877201-5EC3-4350-8443-B0E8D96EE8DE}"/>
    <cellStyle name="Comma 3 5 2 2 3 4 3" xfId="6230" xr:uid="{522E8EFE-5FDB-4825-8A05-B104F58D0DE1}"/>
    <cellStyle name="Comma 3 5 2 2 3 4 3 2" xfId="17788" xr:uid="{D26A7147-B845-4B91-AB45-37875D5DFB97}"/>
    <cellStyle name="Comma 3 5 2 2 3 4 3 2 2" xfId="47195" xr:uid="{C77A8F5A-E995-474F-819A-1F4DFC867925}"/>
    <cellStyle name="Comma 3 5 2 2 3 4 3 2 3" xfId="28292" xr:uid="{24A2444F-76D2-4AD2-ACFF-E23B0F66C1CB}"/>
    <cellStyle name="Comma 3 5 2 2 3 4 3 3" xfId="33805" xr:uid="{2810E655-F698-4854-87B2-79DEF3AB91BC}"/>
    <cellStyle name="Comma 3 5 2 2 3 4 3 4" xfId="23040" xr:uid="{B21E7DA8-45DC-4087-9B8C-F2A8FA664739}"/>
    <cellStyle name="Comma 3 5 2 2 3 4 4" xfId="3605" xr:uid="{DA2943B0-3963-46A6-A256-A155E8C3D8A1}"/>
    <cellStyle name="Comma 3 5 2 2 3 4 4 2" xfId="49821" xr:uid="{EBF515E3-6FB4-4AEF-9FF4-92DE48AA1893}"/>
    <cellStyle name="Comma 3 5 2 2 3 4 4 3" xfId="36431" xr:uid="{F201A3C9-0CEE-481D-84D0-5A2204E58128}"/>
    <cellStyle name="Comma 3 5 2 2 3 4 4 4" xfId="25666" xr:uid="{7699C94F-218E-4AC1-BC5F-FE2DD189AE37}"/>
    <cellStyle name="Comma 3 5 2 2 3 4 5" xfId="8856" xr:uid="{B0F1B5EC-B060-410A-A423-7EB69FF91872}"/>
    <cellStyle name="Comma 3 5 2 2 3 4 5 2" xfId="52447" xr:uid="{D1684E67-EA04-4010-9E70-F85034FD02C4}"/>
    <cellStyle name="Comma 3 5 2 2 3 4 5 3" xfId="39057" xr:uid="{BFAEECF6-5551-434F-91FE-5ED603725431}"/>
    <cellStyle name="Comma 3 5 2 2 3 4 6" xfId="11482" xr:uid="{CC9261EA-6A70-4161-AF9D-73639AE26FD0}"/>
    <cellStyle name="Comma 3 5 2 2 3 4 6 2" xfId="55072" xr:uid="{A1FD6991-E3F3-408A-A498-23B5E2B65DAB}"/>
    <cellStyle name="Comma 3 5 2 2 3 4 6 3" xfId="41682" xr:uid="{D94CA3D7-0C17-4ADA-8C66-049C3A9BE12D}"/>
    <cellStyle name="Comma 3 5 2 2 3 4 7" xfId="14635" xr:uid="{979157EB-E99C-43FC-9944-7235559BE665}"/>
    <cellStyle name="Comma 3 5 2 2 3 4 7 2" xfId="44308" xr:uid="{EC281C4E-4DCF-4110-AC05-2FB53A56A9F2}"/>
    <cellStyle name="Comma 3 5 2 2 3 4 8" xfId="57698" xr:uid="{0A431B16-0624-41C3-9820-E384F444952A}"/>
    <cellStyle name="Comma 3 5 2 2 3 4 9" xfId="60325" xr:uid="{5709D508-92CD-4459-8F6A-D81F4A644B48}"/>
    <cellStyle name="Comma 3 5 2 2 3 5" xfId="1257" xr:uid="{D644D0CA-C4E8-4BDE-AB89-AE438466752A}"/>
    <cellStyle name="Comma 3 5 2 2 3 5 10" xfId="20694" xr:uid="{5C79CB3B-343B-4283-81C1-C3365A2C153A}"/>
    <cellStyle name="Comma 3 5 2 2 3 5 2" xfId="6510" xr:uid="{7DAA9E0C-58D5-4AAE-8041-5EC4834866FE}"/>
    <cellStyle name="Comma 3 5 2 2 3 5 2 2" xfId="18068" xr:uid="{F6CABC00-7006-4E2F-BA4C-BE433AE4FFDE}"/>
    <cellStyle name="Comma 3 5 2 2 3 5 2 2 2" xfId="47475" xr:uid="{AB4636F9-4CDE-4444-BC8B-A6FF390F9777}"/>
    <cellStyle name="Comma 3 5 2 2 3 5 2 2 3" xfId="28572" xr:uid="{8A91D994-2452-4DF5-BD69-018BA3150836}"/>
    <cellStyle name="Comma 3 5 2 2 3 5 2 3" xfId="34085" xr:uid="{5408CFB0-6A0E-4718-AED1-B85D4DEF2CBC}"/>
    <cellStyle name="Comma 3 5 2 2 3 5 2 4" xfId="23320" xr:uid="{B4288541-CC1A-4C76-AC6E-2B8FF8CBE407}"/>
    <cellStyle name="Comma 3 5 2 2 3 5 3" xfId="3885" xr:uid="{738BBE53-2DCE-4814-9E7C-1498EE3DE36C}"/>
    <cellStyle name="Comma 3 5 2 2 3 5 3 2" xfId="50101" xr:uid="{B05C0A38-8CBB-42DF-9EB3-AF0314279813}"/>
    <cellStyle name="Comma 3 5 2 2 3 5 3 3" xfId="36711" xr:uid="{18B6E252-B6D5-4B6C-9918-61BF73D13589}"/>
    <cellStyle name="Comma 3 5 2 2 3 5 3 4" xfId="25946" xr:uid="{4EF29389-65FF-4373-8CEF-F5709054B04E}"/>
    <cellStyle name="Comma 3 5 2 2 3 5 4" xfId="9136" xr:uid="{FDCADD32-F97B-48D5-8E99-3C71290D8776}"/>
    <cellStyle name="Comma 3 5 2 2 3 5 4 2" xfId="52727" xr:uid="{E38B5FDE-3486-475D-83C6-DAE6E729E44A}"/>
    <cellStyle name="Comma 3 5 2 2 3 5 4 3" xfId="39337" xr:uid="{2D0F9B60-2B18-4F03-8763-D0AB9AAFEA08}"/>
    <cellStyle name="Comma 3 5 2 2 3 5 5" xfId="11762" xr:uid="{280C7406-4BF2-4E8B-B6EC-BF3D5869D66A}"/>
    <cellStyle name="Comma 3 5 2 2 3 5 5 2" xfId="55352" xr:uid="{BADAD7F8-9872-4754-A949-494D7D3983A0}"/>
    <cellStyle name="Comma 3 5 2 2 3 5 5 3" xfId="41962" xr:uid="{75FEB045-0DEC-47F3-BB6B-BD973EAB8A18}"/>
    <cellStyle name="Comma 3 5 2 2 3 5 6" xfId="14915" xr:uid="{700F5DF1-F03B-4F9F-8D05-CF74823DD07C}"/>
    <cellStyle name="Comma 3 5 2 2 3 5 6 2" xfId="44588" xr:uid="{B7489C70-B182-48AF-82B8-1AAE8D4656B9}"/>
    <cellStyle name="Comma 3 5 2 2 3 5 7" xfId="57978" xr:uid="{85F33809-2B72-4BB1-B111-AC396AC9E18A}"/>
    <cellStyle name="Comma 3 5 2 2 3 5 8" xfId="60605" xr:uid="{1BFB653A-557E-49B2-B678-37D6F4E19ADD}"/>
    <cellStyle name="Comma 3 5 2 2 3 5 9" xfId="31198" xr:uid="{A4D0788C-9042-481C-85A5-0E15F2109A1D}"/>
    <cellStyle name="Comma 3 5 2 2 3 6" xfId="1520" xr:uid="{149494AB-9320-48F4-AFE4-528B9063BA81}"/>
    <cellStyle name="Comma 3 5 2 2 3 6 10" xfId="20956" xr:uid="{CF506909-220E-490B-BB07-BBA989A6E247}"/>
    <cellStyle name="Comma 3 5 2 2 3 6 2" xfId="6772" xr:uid="{8ED58AE7-519E-4EC3-839D-EEE1A45847AF}"/>
    <cellStyle name="Comma 3 5 2 2 3 6 2 2" xfId="18330" xr:uid="{EC49942E-75E7-4F3F-8C2B-36E8D5195F02}"/>
    <cellStyle name="Comma 3 5 2 2 3 6 2 2 2" xfId="47737" xr:uid="{0E05C759-D59B-4C73-A548-2E858A721C3F}"/>
    <cellStyle name="Comma 3 5 2 2 3 6 2 2 3" xfId="28834" xr:uid="{2C859EEA-A022-4CFB-B02F-C5B7501E417A}"/>
    <cellStyle name="Comma 3 5 2 2 3 6 2 3" xfId="34347" xr:uid="{7BD56AF2-95D4-4749-9216-748423EFAC4C}"/>
    <cellStyle name="Comma 3 5 2 2 3 6 2 4" xfId="23582" xr:uid="{87149714-129C-4AB4-AF54-CC4A301C9EB8}"/>
    <cellStyle name="Comma 3 5 2 2 3 6 3" xfId="4147" xr:uid="{2306849A-E97D-43C0-A984-074FF0ADF785}"/>
    <cellStyle name="Comma 3 5 2 2 3 6 3 2" xfId="50363" xr:uid="{701C6A80-28D4-4622-BFCD-6BF10531678E}"/>
    <cellStyle name="Comma 3 5 2 2 3 6 3 3" xfId="36973" xr:uid="{10DE7977-4BC1-407D-A8D9-A6C61996C48A}"/>
    <cellStyle name="Comma 3 5 2 2 3 6 3 4" xfId="26208" xr:uid="{2F05023B-E0C9-41A2-9086-D51DF8564274}"/>
    <cellStyle name="Comma 3 5 2 2 3 6 4" xfId="9398" xr:uid="{2DA827DE-12FE-41F8-B4B0-135262FA78C3}"/>
    <cellStyle name="Comma 3 5 2 2 3 6 4 2" xfId="52989" xr:uid="{D2D016E9-99BD-4206-AA78-A6B228929267}"/>
    <cellStyle name="Comma 3 5 2 2 3 6 4 3" xfId="39599" xr:uid="{5694BFC3-A0C6-423D-BAC4-8A65099373D2}"/>
    <cellStyle name="Comma 3 5 2 2 3 6 5" xfId="12024" xr:uid="{FC8E4259-4A0F-4A9C-9FD6-4F8DC7A677D3}"/>
    <cellStyle name="Comma 3 5 2 2 3 6 5 2" xfId="55614" xr:uid="{B73F30E9-1D74-4D97-9CB7-3FE8D6BF733F}"/>
    <cellStyle name="Comma 3 5 2 2 3 6 5 3" xfId="42224" xr:uid="{77C8B3FB-1D17-47EC-B001-B76FA705CBE9}"/>
    <cellStyle name="Comma 3 5 2 2 3 6 6" xfId="15177" xr:uid="{1F99FD9A-6492-4382-9531-EAFFFBF67F00}"/>
    <cellStyle name="Comma 3 5 2 2 3 6 6 2" xfId="44850" xr:uid="{380975AC-8145-4C83-8C59-7FDC8A6530A6}"/>
    <cellStyle name="Comma 3 5 2 2 3 6 7" xfId="58240" xr:uid="{068FD0FA-97E9-4D2B-8EDC-C0F8033A1582}"/>
    <cellStyle name="Comma 3 5 2 2 3 6 8" xfId="60867" xr:uid="{80F44000-5922-46AF-A7C1-31435F9CEFE0}"/>
    <cellStyle name="Comma 3 5 2 2 3 6 9" xfId="31460" xr:uid="{53ED9057-884D-4FEA-8A37-BF17F51DE075}"/>
    <cellStyle name="Comma 3 5 2 2 3 7" xfId="2563" xr:uid="{6E24F677-1596-4324-8244-CEA96629A4D8}"/>
    <cellStyle name="Comma 3 5 2 2 3 7 10" xfId="21998" xr:uid="{F232A4A1-AE72-4835-BE80-76D2E82F80C9}"/>
    <cellStyle name="Comma 3 5 2 2 3 7 2" xfId="7814" xr:uid="{321EF4DD-7D09-4D25-B28F-80AE1E387A33}"/>
    <cellStyle name="Comma 3 5 2 2 3 7 2 2" xfId="19372" xr:uid="{0688661A-EC8F-492C-BC0C-9B07FF436B77}"/>
    <cellStyle name="Comma 3 5 2 2 3 7 2 2 2" xfId="48779" xr:uid="{CA8C19C3-7055-4059-8B20-D59918759CD2}"/>
    <cellStyle name="Comma 3 5 2 2 3 7 2 2 3" xfId="29876" xr:uid="{7B34ACD2-0E2D-4648-B0E1-383ACDE9247E}"/>
    <cellStyle name="Comma 3 5 2 2 3 7 2 3" xfId="35389" xr:uid="{1A13AD44-BBB3-4E9A-B37F-F6BBA5DA57BF}"/>
    <cellStyle name="Comma 3 5 2 2 3 7 2 4" xfId="24624" xr:uid="{9BACA8B5-5FB6-4DD1-A313-44C4BEF0B2D2}"/>
    <cellStyle name="Comma 3 5 2 2 3 7 3" xfId="5189" xr:uid="{047AF22D-2AA0-4157-95F3-8F048E0A774F}"/>
    <cellStyle name="Comma 3 5 2 2 3 7 3 2" xfId="51405" xr:uid="{C5230B72-BAED-4E7A-8D20-642DDD427851}"/>
    <cellStyle name="Comma 3 5 2 2 3 7 3 3" xfId="38015" xr:uid="{84DF1FD1-C0BE-4705-919F-53296D17FD38}"/>
    <cellStyle name="Comma 3 5 2 2 3 7 3 4" xfId="27250" xr:uid="{F30B4555-8F42-42F6-8290-15411C3E2C25}"/>
    <cellStyle name="Comma 3 5 2 2 3 7 4" xfId="10440" xr:uid="{206E4187-DB9A-4A76-B620-E0F2D7041D86}"/>
    <cellStyle name="Comma 3 5 2 2 3 7 4 2" xfId="54031" xr:uid="{7A782DE0-3426-4210-A311-1B780D86ED09}"/>
    <cellStyle name="Comma 3 5 2 2 3 7 4 3" xfId="40641" xr:uid="{0441331F-AD82-4764-BCEC-33E1F37CB47C}"/>
    <cellStyle name="Comma 3 5 2 2 3 7 5" xfId="13066" xr:uid="{8B4F6527-E1CC-4C2A-8354-45FFE28BE021}"/>
    <cellStyle name="Comma 3 5 2 2 3 7 5 2" xfId="56656" xr:uid="{A16FC1DA-1DC0-4F86-BA1B-28A5EB54A2FD}"/>
    <cellStyle name="Comma 3 5 2 2 3 7 5 3" xfId="43266" xr:uid="{FA5625FD-E5EC-47FE-8A88-0198346A7C3F}"/>
    <cellStyle name="Comma 3 5 2 2 3 7 6" xfId="16219" xr:uid="{5224C7F3-896A-4493-AB9C-D16395DDDD3F}"/>
    <cellStyle name="Comma 3 5 2 2 3 7 6 2" xfId="45892" xr:uid="{D0F9741C-C936-426E-8B6F-8DE9846ECD27}"/>
    <cellStyle name="Comma 3 5 2 2 3 7 7" xfId="59282" xr:uid="{ED895338-413E-43BE-8B25-91BE393A6A0F}"/>
    <cellStyle name="Comma 3 5 2 2 3 7 8" xfId="61909" xr:uid="{536A14E9-72BA-40D4-BA06-52012D58D2B4}"/>
    <cellStyle name="Comma 3 5 2 2 3 7 9" xfId="32502" xr:uid="{5899C25D-153D-49B0-950C-05E76A09D4A0}"/>
    <cellStyle name="Comma 3 5 2 2 3 8" xfId="5450" xr:uid="{A44DE9B3-65D4-46DC-A5D8-84DBCC529D91}"/>
    <cellStyle name="Comma 3 5 2 2 3 8 2" xfId="17008" xr:uid="{3B70391B-23A1-4B97-9C94-C45CA9952A9F}"/>
    <cellStyle name="Comma 3 5 2 2 3 8 2 2" xfId="46154" xr:uid="{D8528174-40D5-40FA-B28E-0D8172CF0538}"/>
    <cellStyle name="Comma 3 5 2 2 3 8 2 3" xfId="27512" xr:uid="{9920BBED-27CB-44CD-A3F3-9FDA23D931E9}"/>
    <cellStyle name="Comma 3 5 2 2 3 8 3" xfId="13855" xr:uid="{EFA56050-B584-49C6-A533-32011E9CF8BE}"/>
    <cellStyle name="Comma 3 5 2 2 3 8 3 2" xfId="32764" xr:uid="{7086E93E-4B43-4E13-A2EF-9609E911F933}"/>
    <cellStyle name="Comma 3 5 2 2 3 8 4" xfId="22260" xr:uid="{37F11D57-FF8E-4F59-969B-48A63A1E8AF5}"/>
    <cellStyle name="Comma 3 5 2 2 3 9" xfId="2825" xr:uid="{07068AD3-FD7A-43B0-AE71-75F2413DB043}"/>
    <cellStyle name="Comma 3 5 2 2 3 9 2" xfId="16480" xr:uid="{58CC6DA0-F4C8-4626-B4C4-CCCE593CAC83}"/>
    <cellStyle name="Comma 3 5 2 2 3 9 2 2" xfId="46415" xr:uid="{9E4D5381-AA7E-4DA9-9D7D-258C899747ED}"/>
    <cellStyle name="Comma 3 5 2 2 3 9 3" xfId="33025" xr:uid="{414B5C66-E002-40B6-8D27-50C11B90D064}"/>
    <cellStyle name="Comma 3 5 2 2 3 9 4" xfId="24886" xr:uid="{D68D8A0B-34A3-40A0-8EA6-B3198BEF28EE}"/>
    <cellStyle name="Comma 3 5 2 2 4" xfId="319" xr:uid="{00000000-0005-0000-0000-0000E2020000}"/>
    <cellStyle name="Comma 3 5 2 2 4 10" xfId="30260" xr:uid="{246B61AB-5982-43E5-A1D6-CD5D2664A413}"/>
    <cellStyle name="Comma 3 5 2 2 4 11" xfId="19756" xr:uid="{B12E63EF-8275-49CD-9712-E4EA715DEE38}"/>
    <cellStyle name="Comma 3 5 2 2 4 2" xfId="1642" xr:uid="{96BE6701-A366-489F-AF1C-131580220A79}"/>
    <cellStyle name="Comma 3 5 2 2 4 2 10" xfId="21078" xr:uid="{00E41090-24B7-4097-8194-FCD516BC87B8}"/>
    <cellStyle name="Comma 3 5 2 2 4 2 2" xfId="6894" xr:uid="{894EDACB-B1F5-40ED-969D-3585AA4595C9}"/>
    <cellStyle name="Comma 3 5 2 2 4 2 2 2" xfId="18452" xr:uid="{AD69BA2D-26CF-4EE6-83F1-33A29CB287DA}"/>
    <cellStyle name="Comma 3 5 2 2 4 2 2 2 2" xfId="47859" xr:uid="{01838BA6-02FF-44A5-9BBD-5FFFEE7BD853}"/>
    <cellStyle name="Comma 3 5 2 2 4 2 2 2 3" xfId="28956" xr:uid="{4B46C969-1F04-432D-A265-9CACF03B9C70}"/>
    <cellStyle name="Comma 3 5 2 2 4 2 2 3" xfId="34469" xr:uid="{D83DFDAB-F4D5-4B18-AA16-C0557798EE1C}"/>
    <cellStyle name="Comma 3 5 2 2 4 2 2 4" xfId="23704" xr:uid="{9D7454D2-5578-402D-88DA-ED2647F38294}"/>
    <cellStyle name="Comma 3 5 2 2 4 2 3" xfId="4269" xr:uid="{1A2F9669-D232-467E-B5D1-F9462CDE7555}"/>
    <cellStyle name="Comma 3 5 2 2 4 2 3 2" xfId="50485" xr:uid="{32CD33C9-8DB1-47F4-AF49-AFCB8036BBF2}"/>
    <cellStyle name="Comma 3 5 2 2 4 2 3 3" xfId="37095" xr:uid="{7E30C365-7E59-4DA1-A15B-080EE9904E88}"/>
    <cellStyle name="Comma 3 5 2 2 4 2 3 4" xfId="26330" xr:uid="{459D68C8-0FE4-4A43-8BFC-EFF4676F096E}"/>
    <cellStyle name="Comma 3 5 2 2 4 2 4" xfId="9520" xr:uid="{A2EE985C-008E-4946-9302-DD0F557EEA65}"/>
    <cellStyle name="Comma 3 5 2 2 4 2 4 2" xfId="53111" xr:uid="{FBE9A953-8264-46D7-8DEC-5B0550EBE0AF}"/>
    <cellStyle name="Comma 3 5 2 2 4 2 4 3" xfId="39721" xr:uid="{AE4C2B4C-A9F2-4BD9-B19E-72BD3D9CB911}"/>
    <cellStyle name="Comma 3 5 2 2 4 2 5" xfId="12146" xr:uid="{23365B25-A181-4B44-8ECC-A84D32722F4D}"/>
    <cellStyle name="Comma 3 5 2 2 4 2 5 2" xfId="55736" xr:uid="{14EF1583-1B79-4086-AF7D-6AF78C5B51BC}"/>
    <cellStyle name="Comma 3 5 2 2 4 2 5 3" xfId="42346" xr:uid="{A0459652-6890-452B-A165-61BBA8D0A144}"/>
    <cellStyle name="Comma 3 5 2 2 4 2 6" xfId="15299" xr:uid="{848906A4-1F11-4542-96C3-7976B30C1C3D}"/>
    <cellStyle name="Comma 3 5 2 2 4 2 6 2" xfId="44972" xr:uid="{2A8D33C7-DC1D-4CB4-BD25-3741E1C4C848}"/>
    <cellStyle name="Comma 3 5 2 2 4 2 7" xfId="58362" xr:uid="{BA60652D-6B1F-4F2E-B64A-97C6F88EFC5E}"/>
    <cellStyle name="Comma 3 5 2 2 4 2 8" xfId="60989" xr:uid="{784A5917-DACC-4C07-9C14-7AB19B12CD00}"/>
    <cellStyle name="Comma 3 5 2 2 4 2 9" xfId="31582" xr:uid="{57E0AA80-076E-48FD-BEB0-7CFEFAF5C556}"/>
    <cellStyle name="Comma 3 5 2 2 4 3" xfId="5572" xr:uid="{F858F1F1-2654-477A-9DC2-9E9519DF20E9}"/>
    <cellStyle name="Comma 3 5 2 2 4 3 2" xfId="17130" xr:uid="{5C9C940A-F9CF-4597-9224-2CD6AD01A8A8}"/>
    <cellStyle name="Comma 3 5 2 2 4 3 2 2" xfId="46537" xr:uid="{8FBEF4CB-3719-4998-B71F-E01E403F2312}"/>
    <cellStyle name="Comma 3 5 2 2 4 3 2 3" xfId="27634" xr:uid="{6A7DDB99-BE4B-41AF-97C0-B24830FE657A}"/>
    <cellStyle name="Comma 3 5 2 2 4 3 3" xfId="13977" xr:uid="{EC5EE0B5-31F3-4E0C-B20C-5BAAD5341667}"/>
    <cellStyle name="Comma 3 5 2 2 4 3 3 2" xfId="33147" xr:uid="{F140594B-A16A-458F-BFAB-4E93DE1D5149}"/>
    <cellStyle name="Comma 3 5 2 2 4 3 4" xfId="22382" xr:uid="{B3961880-782F-4877-8519-02434FE75D96}"/>
    <cellStyle name="Comma 3 5 2 2 4 4" xfId="2947" xr:uid="{5454A839-0E32-4745-8042-EFA594BDEEE9}"/>
    <cellStyle name="Comma 3 5 2 2 4 4 2" xfId="16602" xr:uid="{E498BEF2-5921-48DC-A079-EA13530AE1D2}"/>
    <cellStyle name="Comma 3 5 2 2 4 4 2 2" xfId="49163" xr:uid="{9BB3089D-B776-4A7F-8916-D56B3FE7BF39}"/>
    <cellStyle name="Comma 3 5 2 2 4 4 3" xfId="35773" xr:uid="{010A6303-736B-474D-A56B-A720A7EAE8ED}"/>
    <cellStyle name="Comma 3 5 2 2 4 4 4" xfId="25008" xr:uid="{6FF032F3-7A14-4AD5-8900-509C9D26DB9B}"/>
    <cellStyle name="Comma 3 5 2 2 4 5" xfId="8198" xr:uid="{ECF09545-2AEC-43BE-95B8-573102119ACE}"/>
    <cellStyle name="Comma 3 5 2 2 4 5 2" xfId="51789" xr:uid="{0DD560F2-8224-405A-B299-E3CCB84008F6}"/>
    <cellStyle name="Comma 3 5 2 2 4 5 3" xfId="38399" xr:uid="{D7FE6447-EE62-40C7-B57F-8769F338E551}"/>
    <cellStyle name="Comma 3 5 2 2 4 6" xfId="10824" xr:uid="{090FF40F-36F1-4D81-9BD4-497C766C31D3}"/>
    <cellStyle name="Comma 3 5 2 2 4 6 2" xfId="54414" xr:uid="{D90B9243-920D-4C50-9DC3-B70CE4FB14DE}"/>
    <cellStyle name="Comma 3 5 2 2 4 6 3" xfId="41024" xr:uid="{116B8775-CFDC-46FF-9A9E-844709BFEF9F}"/>
    <cellStyle name="Comma 3 5 2 2 4 7" xfId="13449" xr:uid="{80C3ABAD-16AC-446D-BFD7-5C2B2187A33C}"/>
    <cellStyle name="Comma 3 5 2 2 4 7 2" xfId="43650" xr:uid="{B01040C9-AEA8-418D-80C6-DED03B1217EA}"/>
    <cellStyle name="Comma 3 5 2 2 4 8" xfId="57040" xr:uid="{1B858F18-8ABA-470F-89C3-18B8CE0F4701}"/>
    <cellStyle name="Comma 3 5 2 2 4 9" xfId="59667" xr:uid="{D886A375-E68B-4501-99B6-FC83027454D0}"/>
    <cellStyle name="Comma 3 5 2 2 5" xfId="579" xr:uid="{00000000-0005-0000-0000-0000E3020000}"/>
    <cellStyle name="Comma 3 5 2 2 5 10" xfId="30520" xr:uid="{3B07FE49-B309-4279-8581-F8465EBCD104}"/>
    <cellStyle name="Comma 3 5 2 2 5 11" xfId="20016" xr:uid="{73B29305-B74F-4A66-B332-1DDD157CCBCD}"/>
    <cellStyle name="Comma 3 5 2 2 5 2" xfId="1902" xr:uid="{EA515111-1EAA-4C8B-8C08-B903DB44292F}"/>
    <cellStyle name="Comma 3 5 2 2 5 2 10" xfId="21338" xr:uid="{50290FEF-D02E-4E82-921C-3A134372292D}"/>
    <cellStyle name="Comma 3 5 2 2 5 2 2" xfId="7154" xr:uid="{B4662F61-7C35-4EF5-8040-E71C441B8D1E}"/>
    <cellStyle name="Comma 3 5 2 2 5 2 2 2" xfId="18712" xr:uid="{314AE567-C609-4BD1-8AD9-5AB1E1CE7045}"/>
    <cellStyle name="Comma 3 5 2 2 5 2 2 2 2" xfId="48119" xr:uid="{A3116CB6-8FD0-4DFF-83D7-347AF1AAFD67}"/>
    <cellStyle name="Comma 3 5 2 2 5 2 2 2 3" xfId="29216" xr:uid="{97D2797B-764E-479F-A926-791BF7D4D179}"/>
    <cellStyle name="Comma 3 5 2 2 5 2 2 3" xfId="34729" xr:uid="{84D10EC3-8196-4FB4-85FB-47B9FC66628E}"/>
    <cellStyle name="Comma 3 5 2 2 5 2 2 4" xfId="23964" xr:uid="{1EA7E711-8F9F-4F82-9DAD-DA71171A6C0D}"/>
    <cellStyle name="Comma 3 5 2 2 5 2 3" xfId="4529" xr:uid="{99501C81-0990-4D87-B740-98A9DD3FD94F}"/>
    <cellStyle name="Comma 3 5 2 2 5 2 3 2" xfId="50745" xr:uid="{CDD82069-A4C5-40DF-AF8C-FF10ED707C40}"/>
    <cellStyle name="Comma 3 5 2 2 5 2 3 3" xfId="37355" xr:uid="{77AD1D10-C076-4D18-AB32-C6749500EC06}"/>
    <cellStyle name="Comma 3 5 2 2 5 2 3 4" xfId="26590" xr:uid="{F46519A9-C863-4B73-B715-AC49EFDAF54B}"/>
    <cellStyle name="Comma 3 5 2 2 5 2 4" xfId="9780" xr:uid="{8A71AE38-8D05-400C-B19F-A3510D18A446}"/>
    <cellStyle name="Comma 3 5 2 2 5 2 4 2" xfId="53371" xr:uid="{6953DF88-09D9-4DB1-A1CE-196916B67506}"/>
    <cellStyle name="Comma 3 5 2 2 5 2 4 3" xfId="39981" xr:uid="{98F40D20-DCF6-4565-89E6-580B28254665}"/>
    <cellStyle name="Comma 3 5 2 2 5 2 5" xfId="12406" xr:uid="{699A42BD-48AC-4FA1-82C1-0436C77680A0}"/>
    <cellStyle name="Comma 3 5 2 2 5 2 5 2" xfId="55996" xr:uid="{30AC2E33-171F-474B-B486-76240A6FFAE1}"/>
    <cellStyle name="Comma 3 5 2 2 5 2 5 3" xfId="42606" xr:uid="{8CB33CD9-FD0B-4E22-B89C-F9CC123449BF}"/>
    <cellStyle name="Comma 3 5 2 2 5 2 6" xfId="15559" xr:uid="{DCF62541-F1EF-41AA-8746-5108E3726887}"/>
    <cellStyle name="Comma 3 5 2 2 5 2 6 2" xfId="45232" xr:uid="{25D682A0-AACB-43A0-BE39-137EC6DB1569}"/>
    <cellStyle name="Comma 3 5 2 2 5 2 7" xfId="58622" xr:uid="{B252D1DF-2BB8-406F-B0DC-316B8EC74EE4}"/>
    <cellStyle name="Comma 3 5 2 2 5 2 8" xfId="61249" xr:uid="{9CF27076-0A51-4CF2-B68C-968DEF8BDA55}"/>
    <cellStyle name="Comma 3 5 2 2 5 2 9" xfId="31842" xr:uid="{08436B99-6ED1-46B5-B7AF-1665BEC09BC0}"/>
    <cellStyle name="Comma 3 5 2 2 5 3" xfId="5832" xr:uid="{5A9FF2FE-4977-498D-8413-89A20014407C}"/>
    <cellStyle name="Comma 3 5 2 2 5 3 2" xfId="17390" xr:uid="{7902925B-C3EF-4A12-9B5F-D7AABED2FC42}"/>
    <cellStyle name="Comma 3 5 2 2 5 3 2 2" xfId="46797" xr:uid="{47D0D447-1E48-431A-8A3D-88DE6F89735A}"/>
    <cellStyle name="Comma 3 5 2 2 5 3 2 3" xfId="27894" xr:uid="{A5347EF7-C43D-419C-B82E-54F229D4AAF3}"/>
    <cellStyle name="Comma 3 5 2 2 5 3 3" xfId="33407" xr:uid="{14CD7E89-6993-4E49-AA8E-2FE2B29E1232}"/>
    <cellStyle name="Comma 3 5 2 2 5 3 4" xfId="22642" xr:uid="{813896A3-E5EF-4593-B738-04CCAC448C06}"/>
    <cellStyle name="Comma 3 5 2 2 5 4" xfId="3207" xr:uid="{C852E920-2E59-42DA-B29B-11EFA898017F}"/>
    <cellStyle name="Comma 3 5 2 2 5 4 2" xfId="49423" xr:uid="{35FA9292-43E4-4BFC-8264-FF78194AA788}"/>
    <cellStyle name="Comma 3 5 2 2 5 4 3" xfId="36033" xr:uid="{11FECC2C-096E-4052-8545-777B71A017DA}"/>
    <cellStyle name="Comma 3 5 2 2 5 4 4" xfId="25268" xr:uid="{CFE7794F-A58B-4364-88F5-FC4673258531}"/>
    <cellStyle name="Comma 3 5 2 2 5 5" xfId="8458" xr:uid="{36D11730-603F-49F6-B2D3-F6B2473146E4}"/>
    <cellStyle name="Comma 3 5 2 2 5 5 2" xfId="52049" xr:uid="{8509B815-3B95-4A7F-A20A-99A862C1D3E9}"/>
    <cellStyle name="Comma 3 5 2 2 5 5 3" xfId="38659" xr:uid="{AB3CE184-08BB-422C-9930-5BB11066BE15}"/>
    <cellStyle name="Comma 3 5 2 2 5 6" xfId="11084" xr:uid="{CA621257-A3B8-4BD6-A0EE-E8E9EA530819}"/>
    <cellStyle name="Comma 3 5 2 2 5 6 2" xfId="54674" xr:uid="{DF5AB05A-8166-4160-B5C6-CF3D475E6823}"/>
    <cellStyle name="Comma 3 5 2 2 5 6 3" xfId="41284" xr:uid="{55B07AD4-2B11-4B5F-8B69-2E4507A554B4}"/>
    <cellStyle name="Comma 3 5 2 2 5 7" xfId="14237" xr:uid="{B45D7CD9-0D32-4FD9-9A34-50156DF28D4B}"/>
    <cellStyle name="Comma 3 5 2 2 5 7 2" xfId="43910" xr:uid="{758B36B1-08E8-4488-88E5-EC965CED79BA}"/>
    <cellStyle name="Comma 3 5 2 2 5 8" xfId="57300" xr:uid="{C52D4EAC-4D60-449C-BB3C-652286D4DBAB}"/>
    <cellStyle name="Comma 3 5 2 2 5 9" xfId="59927" xr:uid="{D23002D4-9578-41EB-B3B6-B76B871CCBA2}"/>
    <cellStyle name="Comma 3 5 2 2 6" xfId="839" xr:uid="{00000000-0005-0000-0000-0000E4020000}"/>
    <cellStyle name="Comma 3 5 2 2 6 10" xfId="30780" xr:uid="{212FFF2D-AD68-426C-B5E6-01755262B293}"/>
    <cellStyle name="Comma 3 5 2 2 6 11" xfId="20276" xr:uid="{EA748BE0-F030-46E6-913A-1F80D7878BC1}"/>
    <cellStyle name="Comma 3 5 2 2 6 2" xfId="2162" xr:uid="{37662422-8BFC-4DF1-9C7B-D3E917F850F7}"/>
    <cellStyle name="Comma 3 5 2 2 6 2 10" xfId="21598" xr:uid="{650ABC39-5341-4691-9A96-2D29A9AECBD3}"/>
    <cellStyle name="Comma 3 5 2 2 6 2 2" xfId="7414" xr:uid="{193140A5-556F-41E1-B15C-DE755B178483}"/>
    <cellStyle name="Comma 3 5 2 2 6 2 2 2" xfId="18972" xr:uid="{E63D3175-EB63-4214-9BAE-70E29E0A30A2}"/>
    <cellStyle name="Comma 3 5 2 2 6 2 2 2 2" xfId="48379" xr:uid="{3972B7AA-7CED-4765-855B-90F13B864837}"/>
    <cellStyle name="Comma 3 5 2 2 6 2 2 2 3" xfId="29476" xr:uid="{C1A16CE6-8F98-4204-A7DD-0BA79027790D}"/>
    <cellStyle name="Comma 3 5 2 2 6 2 2 3" xfId="34989" xr:uid="{7119B19A-B31B-4A74-ABE6-928571D56625}"/>
    <cellStyle name="Comma 3 5 2 2 6 2 2 4" xfId="24224" xr:uid="{555ACA6F-778A-46D1-8014-63AF50CAD21B}"/>
    <cellStyle name="Comma 3 5 2 2 6 2 3" xfId="4789" xr:uid="{022BEE3C-8F0F-462D-925F-16C59401C42C}"/>
    <cellStyle name="Comma 3 5 2 2 6 2 3 2" xfId="51005" xr:uid="{C0834A09-EBD4-40BE-A9FA-73F6D78EFCA0}"/>
    <cellStyle name="Comma 3 5 2 2 6 2 3 3" xfId="37615" xr:uid="{90AE9704-6E3F-4165-B965-D209ADB9523E}"/>
    <cellStyle name="Comma 3 5 2 2 6 2 3 4" xfId="26850" xr:uid="{C431767C-4D97-4302-9D5F-ACAB9DF38F90}"/>
    <cellStyle name="Comma 3 5 2 2 6 2 4" xfId="10040" xr:uid="{8047329A-4D46-4162-88AC-EBCCB81C26AF}"/>
    <cellStyle name="Comma 3 5 2 2 6 2 4 2" xfId="53631" xr:uid="{42F169D5-2E8C-4B4F-B998-66536075CEB4}"/>
    <cellStyle name="Comma 3 5 2 2 6 2 4 3" xfId="40241" xr:uid="{E4A8C827-535D-493D-A7C3-F663C6AD7A46}"/>
    <cellStyle name="Comma 3 5 2 2 6 2 5" xfId="12666" xr:uid="{5FFBF90D-B831-48C4-9FC5-236E1DB18B17}"/>
    <cellStyle name="Comma 3 5 2 2 6 2 5 2" xfId="56256" xr:uid="{1B8DD6A3-C429-48EE-9916-0825924DEC12}"/>
    <cellStyle name="Comma 3 5 2 2 6 2 5 3" xfId="42866" xr:uid="{4F6080C2-FC24-4591-A50D-A9AA4225A458}"/>
    <cellStyle name="Comma 3 5 2 2 6 2 6" xfId="15819" xr:uid="{330BEDF8-05C7-4B0F-9CBB-5F7FFA8927A0}"/>
    <cellStyle name="Comma 3 5 2 2 6 2 6 2" xfId="45492" xr:uid="{D1776A34-694D-44F1-9043-F68A6CD750BF}"/>
    <cellStyle name="Comma 3 5 2 2 6 2 7" xfId="58882" xr:uid="{9528D09A-06C4-4C8C-B12C-497FA997FCA1}"/>
    <cellStyle name="Comma 3 5 2 2 6 2 8" xfId="61509" xr:uid="{33D4BFCD-473D-4E9E-94F0-BD8400FCFF4D}"/>
    <cellStyle name="Comma 3 5 2 2 6 2 9" xfId="32102" xr:uid="{04200EF7-E451-4283-B991-6453E2CD124E}"/>
    <cellStyle name="Comma 3 5 2 2 6 3" xfId="6092" xr:uid="{2EA6321C-77E5-4983-A9B0-4213372FD08D}"/>
    <cellStyle name="Comma 3 5 2 2 6 3 2" xfId="17650" xr:uid="{DA540FF8-916B-423B-8272-E8A5CD62C3FC}"/>
    <cellStyle name="Comma 3 5 2 2 6 3 2 2" xfId="47057" xr:uid="{51981F04-074F-453F-80AC-4453581CB418}"/>
    <cellStyle name="Comma 3 5 2 2 6 3 2 3" xfId="28154" xr:uid="{E7FEB014-0DD3-4DC0-BC35-D6034CB33BC8}"/>
    <cellStyle name="Comma 3 5 2 2 6 3 3" xfId="33667" xr:uid="{3EAD3DDE-D54F-4D92-8DCD-CCD77A31FC71}"/>
    <cellStyle name="Comma 3 5 2 2 6 3 4" xfId="22902" xr:uid="{732C5F6D-AB4E-4E78-92F6-04BD7C16966F}"/>
    <cellStyle name="Comma 3 5 2 2 6 4" xfId="3467" xr:uid="{931E725A-FB68-4571-9F2D-1E98183D3741}"/>
    <cellStyle name="Comma 3 5 2 2 6 4 2" xfId="49683" xr:uid="{BBA0D15B-DFE7-47FE-8D3D-E60183764627}"/>
    <cellStyle name="Comma 3 5 2 2 6 4 3" xfId="36293" xr:uid="{C44676D8-F703-4566-A420-369B43BF7514}"/>
    <cellStyle name="Comma 3 5 2 2 6 4 4" xfId="25528" xr:uid="{E022E9F3-218A-41ED-8E90-6F2CD02719FC}"/>
    <cellStyle name="Comma 3 5 2 2 6 5" xfId="8718" xr:uid="{D13B2EDC-85BF-44D3-BDA3-B120BE3C5F4A}"/>
    <cellStyle name="Comma 3 5 2 2 6 5 2" xfId="52309" xr:uid="{9FD9E800-6A8A-4E6E-A1F2-53EC252842FA}"/>
    <cellStyle name="Comma 3 5 2 2 6 5 3" xfId="38919" xr:uid="{530B43A4-ECE4-443D-9DBE-A6BD607D4576}"/>
    <cellStyle name="Comma 3 5 2 2 6 6" xfId="11344" xr:uid="{A81B2D4A-F1F6-4EB7-B484-B74D1DFB7250}"/>
    <cellStyle name="Comma 3 5 2 2 6 6 2" xfId="54934" xr:uid="{3B79710D-A248-422E-B1A6-6C8436044D0A}"/>
    <cellStyle name="Comma 3 5 2 2 6 6 3" xfId="41544" xr:uid="{9AAA93D7-B59E-4BE8-A187-AC604857C0F4}"/>
    <cellStyle name="Comma 3 5 2 2 6 7" xfId="14497" xr:uid="{A66D2422-D485-4095-BE3F-E94A456D323C}"/>
    <cellStyle name="Comma 3 5 2 2 6 7 2" xfId="44170" xr:uid="{E87FC0D3-9600-40BC-89F4-9DFC34C5FC27}"/>
    <cellStyle name="Comma 3 5 2 2 6 8" xfId="57560" xr:uid="{1AEB3E7C-DD97-4828-AE7B-FA0089B628C0}"/>
    <cellStyle name="Comma 3 5 2 2 6 9" xfId="60187" xr:uid="{FC8616FB-AA6A-4C53-9E84-242AB924B64E}"/>
    <cellStyle name="Comma 3 5 2 2 7" xfId="1119" xr:uid="{2A4A61BC-C345-4AA3-8964-AEC90C79B094}"/>
    <cellStyle name="Comma 3 5 2 2 7 10" xfId="20556" xr:uid="{B11ED175-48CC-430D-BDB8-EA5C5ACC2DFA}"/>
    <cellStyle name="Comma 3 5 2 2 7 2" xfId="6372" xr:uid="{27F30968-04F2-4983-A0C5-C12920562962}"/>
    <cellStyle name="Comma 3 5 2 2 7 2 2" xfId="17930" xr:uid="{E5637D4B-EF21-4F48-BB0B-0AE5A02D0251}"/>
    <cellStyle name="Comma 3 5 2 2 7 2 2 2" xfId="47337" xr:uid="{09FBCCE2-5F76-414C-A278-5F8AC40B9D45}"/>
    <cellStyle name="Comma 3 5 2 2 7 2 2 3" xfId="28434" xr:uid="{C3578FD5-2532-4EF1-89AD-754E75B3246E}"/>
    <cellStyle name="Comma 3 5 2 2 7 2 3" xfId="33947" xr:uid="{918B4175-1440-45F4-90BC-A17E2129489F}"/>
    <cellStyle name="Comma 3 5 2 2 7 2 4" xfId="23182" xr:uid="{9A0969CF-88AB-496D-91F7-7DCC671F1074}"/>
    <cellStyle name="Comma 3 5 2 2 7 3" xfId="3747" xr:uid="{967C4CC5-E12A-4682-8368-64CC2AFF225E}"/>
    <cellStyle name="Comma 3 5 2 2 7 3 2" xfId="49963" xr:uid="{7871705D-4850-4CBF-ADE9-1274849957AA}"/>
    <cellStyle name="Comma 3 5 2 2 7 3 3" xfId="36573" xr:uid="{F3111806-9CB6-44EB-9241-24941F38C166}"/>
    <cellStyle name="Comma 3 5 2 2 7 3 4" xfId="25808" xr:uid="{B8FF0811-7DAA-4536-9018-A467A13C2FFA}"/>
    <cellStyle name="Comma 3 5 2 2 7 4" xfId="8998" xr:uid="{67D3BFEA-D01E-4FB7-84E3-D47FD42F0651}"/>
    <cellStyle name="Comma 3 5 2 2 7 4 2" xfId="52589" xr:uid="{CC06D180-C528-4616-B0BD-AD25561BDE79}"/>
    <cellStyle name="Comma 3 5 2 2 7 4 3" xfId="39199" xr:uid="{3034027B-2CDB-44BE-B72F-4F620041BC63}"/>
    <cellStyle name="Comma 3 5 2 2 7 5" xfId="11624" xr:uid="{9709C74F-8960-477F-9EEE-AD866723AFE2}"/>
    <cellStyle name="Comma 3 5 2 2 7 5 2" xfId="55214" xr:uid="{C8A61A3E-3EFD-42B3-833E-82EA19DA28BA}"/>
    <cellStyle name="Comma 3 5 2 2 7 5 3" xfId="41824" xr:uid="{CAE68849-3016-47B0-8181-280E9F8EFE85}"/>
    <cellStyle name="Comma 3 5 2 2 7 6" xfId="14777" xr:uid="{436D6474-8536-4BE9-9BBB-26D81471935A}"/>
    <cellStyle name="Comma 3 5 2 2 7 6 2" xfId="44450" xr:uid="{6C0CD7FB-9346-4A23-8401-22A8701EA8B3}"/>
    <cellStyle name="Comma 3 5 2 2 7 7" xfId="57840" xr:uid="{348ECB22-FF23-4893-875D-29B9F807CF2C}"/>
    <cellStyle name="Comma 3 5 2 2 7 8" xfId="60467" xr:uid="{E5E46A9E-8F18-4778-B9B8-F4D47494A078}"/>
    <cellStyle name="Comma 3 5 2 2 7 9" xfId="31060" xr:uid="{ACCD8EE0-D4A3-4AB4-A8B2-6539A3637C6E}"/>
    <cellStyle name="Comma 3 5 2 2 8" xfId="1382" xr:uid="{9C67125A-A4F6-4A96-8E24-286D4F58DC1B}"/>
    <cellStyle name="Comma 3 5 2 2 8 10" xfId="20818" xr:uid="{3969AE5A-8A17-449F-926C-F5CEBEA1BC5E}"/>
    <cellStyle name="Comma 3 5 2 2 8 2" xfId="6634" xr:uid="{1E95BA73-DC0B-4A73-AA9D-BEA110495CE9}"/>
    <cellStyle name="Comma 3 5 2 2 8 2 2" xfId="18192" xr:uid="{4AE7998A-AC31-41F4-876C-9B1849AF3E87}"/>
    <cellStyle name="Comma 3 5 2 2 8 2 2 2" xfId="47599" xr:uid="{DA90BCEF-CDB1-4A10-AC86-413AFCF618FB}"/>
    <cellStyle name="Comma 3 5 2 2 8 2 2 3" xfId="28696" xr:uid="{DE840900-D481-4FB4-9425-DB4F2073C311}"/>
    <cellStyle name="Comma 3 5 2 2 8 2 3" xfId="34209" xr:uid="{DFB884C1-C518-49CB-B380-E72DBC101068}"/>
    <cellStyle name="Comma 3 5 2 2 8 2 4" xfId="23444" xr:uid="{D86B7263-6946-4EE4-A0ED-653A2BE167E8}"/>
    <cellStyle name="Comma 3 5 2 2 8 3" xfId="4009" xr:uid="{CFAE6BCD-8B71-4FE8-B555-8EECE4F7A647}"/>
    <cellStyle name="Comma 3 5 2 2 8 3 2" xfId="50225" xr:uid="{F08E7F74-25C4-4ADD-B11B-B38396EDF903}"/>
    <cellStyle name="Comma 3 5 2 2 8 3 3" xfId="36835" xr:uid="{DF0E2460-C1A5-4A2C-B390-9AF316288404}"/>
    <cellStyle name="Comma 3 5 2 2 8 3 4" xfId="26070" xr:uid="{BABB7EAF-ADEF-4D99-A374-3BF4802A7165}"/>
    <cellStyle name="Comma 3 5 2 2 8 4" xfId="9260" xr:uid="{1E89FEFB-AC34-4E56-AFDE-A2AE96EAA244}"/>
    <cellStyle name="Comma 3 5 2 2 8 4 2" xfId="52851" xr:uid="{5F57A6EA-C548-41E0-AAC9-9AC3D6A03F5D}"/>
    <cellStyle name="Comma 3 5 2 2 8 4 3" xfId="39461" xr:uid="{997BAC25-7C41-4223-9DCB-EE7D7FA3756A}"/>
    <cellStyle name="Comma 3 5 2 2 8 5" xfId="11886" xr:uid="{DD4122C9-BA4C-4AA8-BE26-CD96A6AB5396}"/>
    <cellStyle name="Comma 3 5 2 2 8 5 2" xfId="55476" xr:uid="{1F61ADC3-14D9-447E-A7CC-FE8EADA69767}"/>
    <cellStyle name="Comma 3 5 2 2 8 5 3" xfId="42086" xr:uid="{5950196D-3D9F-4366-8F72-3AD6EF04268F}"/>
    <cellStyle name="Comma 3 5 2 2 8 6" xfId="15039" xr:uid="{05DF0525-DD77-4DAE-85D7-80B69A65BC84}"/>
    <cellStyle name="Comma 3 5 2 2 8 6 2" xfId="44712" xr:uid="{49FD17E8-A14E-48F1-A6DE-72461C521742}"/>
    <cellStyle name="Comma 3 5 2 2 8 7" xfId="58102" xr:uid="{1380DDA5-8680-4F2A-9E2D-916C5C1571B5}"/>
    <cellStyle name="Comma 3 5 2 2 8 8" xfId="60729" xr:uid="{E22FF624-5D2C-4E89-89DA-1F1EB5B3285C}"/>
    <cellStyle name="Comma 3 5 2 2 8 9" xfId="31322" xr:uid="{B2B85CF8-7B55-431D-9DE0-AA6695439065}"/>
    <cellStyle name="Comma 3 5 2 2 9" xfId="2425" xr:uid="{DF3092AA-C32C-4151-A3C8-AE6ADD51288C}"/>
    <cellStyle name="Comma 3 5 2 2 9 10" xfId="21860" xr:uid="{AB7B00C6-66C3-4624-9A2B-2215AFAE47F6}"/>
    <cellStyle name="Comma 3 5 2 2 9 2" xfId="7676" xr:uid="{DD582058-E423-43A3-B01F-A16FA6D0F9BA}"/>
    <cellStyle name="Comma 3 5 2 2 9 2 2" xfId="19234" xr:uid="{7AD6925A-C579-4616-BCC5-D381D6AA2429}"/>
    <cellStyle name="Comma 3 5 2 2 9 2 2 2" xfId="48641" xr:uid="{338FEEC4-7367-479C-9094-CE5F9E0A9478}"/>
    <cellStyle name="Comma 3 5 2 2 9 2 2 3" xfId="29738" xr:uid="{DF041161-1E0D-4664-9456-BBD8EFE57E24}"/>
    <cellStyle name="Comma 3 5 2 2 9 2 3" xfId="35251" xr:uid="{B9A550A2-1D5D-488D-8D02-CE685EDD5917}"/>
    <cellStyle name="Comma 3 5 2 2 9 2 4" xfId="24486" xr:uid="{604AEEFE-73AD-4BB7-ADCD-8C779AFD6DBD}"/>
    <cellStyle name="Comma 3 5 2 2 9 3" xfId="5051" xr:uid="{F3BF16C2-41C0-4622-8F3F-4DF88998CC0E}"/>
    <cellStyle name="Comma 3 5 2 2 9 3 2" xfId="51267" xr:uid="{3EF65633-854B-4C96-A062-DAC8A0027BD8}"/>
    <cellStyle name="Comma 3 5 2 2 9 3 3" xfId="37877" xr:uid="{4FD42F90-2A00-41EF-9488-90D42DA4A40B}"/>
    <cellStyle name="Comma 3 5 2 2 9 3 4" xfId="27112" xr:uid="{99940C98-5056-4AFF-A2C1-5E8A476C2AE8}"/>
    <cellStyle name="Comma 3 5 2 2 9 4" xfId="10302" xr:uid="{6B2CFBDE-7084-497B-9791-4C22C17BF0C7}"/>
    <cellStyle name="Comma 3 5 2 2 9 4 2" xfId="53893" xr:uid="{27F1F720-48B7-4ADE-A08B-7EC96A9BEAA0}"/>
    <cellStyle name="Comma 3 5 2 2 9 4 3" xfId="40503" xr:uid="{77B0992C-1BE6-4BD9-BB32-262A5C308B67}"/>
    <cellStyle name="Comma 3 5 2 2 9 5" xfId="12928" xr:uid="{640F3BA1-F1D2-461C-9D3E-E8880EA72221}"/>
    <cellStyle name="Comma 3 5 2 2 9 5 2" xfId="56518" xr:uid="{8DD22CDA-CA0D-46E2-8704-94634B6D2A69}"/>
    <cellStyle name="Comma 3 5 2 2 9 5 3" xfId="43128" xr:uid="{4761AC96-EF6B-4030-88B1-24E8CB88C85A}"/>
    <cellStyle name="Comma 3 5 2 2 9 6" xfId="16081" xr:uid="{510FFE7C-02CB-4E4A-B61C-66AFB128AD95}"/>
    <cellStyle name="Comma 3 5 2 2 9 6 2" xfId="45754" xr:uid="{57CD86F0-69BB-42BE-BF64-BB245A195BE1}"/>
    <cellStyle name="Comma 3 5 2 2 9 7" xfId="59144" xr:uid="{935E3E6C-D1A1-4CDF-944B-1F874F12C5F5}"/>
    <cellStyle name="Comma 3 5 2 2 9 8" xfId="61771" xr:uid="{2CF6E57C-32C6-4F76-8BEF-77FB9F0E5830}"/>
    <cellStyle name="Comma 3 5 2 2 9 9" xfId="32364" xr:uid="{95BD3531-C011-4050-A662-94A831F0C1D8}"/>
    <cellStyle name="Comma 3 5 2 20" xfId="10547" xr:uid="{18F0C9C1-3C86-46B3-9113-DDFF2ADC0E82}"/>
    <cellStyle name="Comma 3 5 2 20 2" xfId="51512" xr:uid="{06F15B87-C98B-49B8-83A7-FBAFB071E2BA}"/>
    <cellStyle name="Comma 3 5 2 20 3" xfId="38122" xr:uid="{5E4B56CE-DB99-45A5-9335-D217AB750DA1}"/>
    <cellStyle name="Comma 3 5 2 21" xfId="13173" xr:uid="{F7DA4F2F-CE59-46AE-873C-CF127D52A30D}"/>
    <cellStyle name="Comma 3 5 2 21 2" xfId="54138" xr:uid="{BA788428-D13D-42AE-9470-955CA095C227}"/>
    <cellStyle name="Comma 3 5 2 21 3" xfId="40748" xr:uid="{E634A7C3-6682-428E-878C-652D45AC2BEB}"/>
    <cellStyle name="Comma 3 5 2 22" xfId="43373" xr:uid="{6352F92D-A10D-4885-889D-C0E2804C2502}"/>
    <cellStyle name="Comma 3 5 2 23" xfId="56763" xr:uid="{D7252F76-7048-4491-A8A9-10A486995E90}"/>
    <cellStyle name="Comma 3 5 2 24" xfId="59390" xr:uid="{C47A30F1-7863-4944-B693-306D31C9A6AB}"/>
    <cellStyle name="Comma 3 5 2 25" xfId="29984" xr:uid="{6591729F-F936-43B7-BB3C-5888FD2419F6}"/>
    <cellStyle name="Comma 3 5 2 26" xfId="19480" xr:uid="{05C3054A-B2C4-45F9-A842-B7109E0FF5CF}"/>
    <cellStyle name="Comma 3 5 2 3" xfId="74" xr:uid="{00000000-0005-0000-0000-0000E5020000}"/>
    <cellStyle name="Comma 3 5 2 3 10" xfId="2703" xr:uid="{3A71C23E-9747-4CB6-BBE0-4E00F1B694C4}"/>
    <cellStyle name="Comma 3 5 2 3 10 2" xfId="16358" xr:uid="{54089E0F-440F-4843-AFD1-82AB9EE847DB}"/>
    <cellStyle name="Comma 3 5 2 3 10 2 2" xfId="46293" xr:uid="{A2F1A6C4-03F3-4074-8469-5F9657647D88}"/>
    <cellStyle name="Comma 3 5 2 3 10 3" xfId="32903" xr:uid="{CF9F4889-F8DD-41F9-AA2A-E42427C755CB}"/>
    <cellStyle name="Comma 3 5 2 3 10 4" xfId="24764" xr:uid="{65B26A92-0B00-4B1B-87F6-CEBC6EDDFF2D}"/>
    <cellStyle name="Comma 3 5 2 3 11" xfId="7954" xr:uid="{6FFFF9FE-F5BD-4DA0-BCE8-3B9C6DD700BD}"/>
    <cellStyle name="Comma 3 5 2 3 11 2" xfId="48919" xr:uid="{55A27C0B-E3F9-452B-AB98-E4348EDF38B3}"/>
    <cellStyle name="Comma 3 5 2 3 11 3" xfId="35529" xr:uid="{8A4DDB5E-B8EA-4DE4-BCB7-643179B8C0E4}"/>
    <cellStyle name="Comma 3 5 2 3 12" xfId="10580" xr:uid="{787CD541-466C-47B8-8448-968515BD9203}"/>
    <cellStyle name="Comma 3 5 2 3 12 2" xfId="51545" xr:uid="{BCCDF17E-7B31-4476-BB10-917DA6A72206}"/>
    <cellStyle name="Comma 3 5 2 3 12 3" xfId="38155" xr:uid="{6165E5F7-8619-4A34-8607-E53643AF6B3E}"/>
    <cellStyle name="Comma 3 5 2 3 13" xfId="13205" xr:uid="{FF96AD67-CBD2-46F7-A0B4-939FB1802ADC}"/>
    <cellStyle name="Comma 3 5 2 3 13 2" xfId="54170" xr:uid="{5153150D-526C-42C6-AB5E-A52C7FCB516A}"/>
    <cellStyle name="Comma 3 5 2 3 13 3" xfId="40780" xr:uid="{48EFB5D5-A8F5-4F64-AC0B-5B76B6F4F26F}"/>
    <cellStyle name="Comma 3 5 2 3 14" xfId="43406" xr:uid="{027F64DD-3313-477B-84D0-B11DED9991FD}"/>
    <cellStyle name="Comma 3 5 2 3 15" xfId="56796" xr:uid="{C745C520-70B0-42E3-9461-4A5336DCA048}"/>
    <cellStyle name="Comma 3 5 2 3 16" xfId="59423" xr:uid="{08EB4320-99B8-47DF-AF89-30EB9A6FF4F0}"/>
    <cellStyle name="Comma 3 5 2 3 17" xfId="30016" xr:uid="{2676002C-7947-452B-9712-3B16292CA5D5}"/>
    <cellStyle name="Comma 3 5 2 3 18" xfId="19512" xr:uid="{DC2C79CA-EBB0-42EB-ACA6-F3D99D8CE2D6}"/>
    <cellStyle name="Comma 3 5 2 3 2" xfId="212" xr:uid="{00000000-0005-0000-0000-0000E6020000}"/>
    <cellStyle name="Comma 3 5 2 3 2 10" xfId="8092" xr:uid="{3D6F4A9F-50CA-4C54-B033-ACDAFB19261B}"/>
    <cellStyle name="Comma 3 5 2 3 2 10 2" xfId="49057" xr:uid="{E196E4EC-6C46-461F-AD43-DF2432C29C26}"/>
    <cellStyle name="Comma 3 5 2 3 2 10 3" xfId="35667" xr:uid="{DD1AE449-E757-40B6-9001-A945254B1DCA}"/>
    <cellStyle name="Comma 3 5 2 3 2 11" xfId="10718" xr:uid="{6543EB0C-4B67-41AA-82C4-A13A33A7BD69}"/>
    <cellStyle name="Comma 3 5 2 3 2 11 2" xfId="51683" xr:uid="{0E5B2FB3-3FE9-41C0-9616-8CD45053525C}"/>
    <cellStyle name="Comma 3 5 2 3 2 11 3" xfId="38293" xr:uid="{5407A872-5B12-4CF4-BA86-7006684C4BC9}"/>
    <cellStyle name="Comma 3 5 2 3 2 12" xfId="13343" xr:uid="{6EC7DE39-246D-4F6D-BFC7-015FBD18A1DD}"/>
    <cellStyle name="Comma 3 5 2 3 2 12 2" xfId="54308" xr:uid="{B6CA1774-8307-4F82-BA7C-318639ECE7F2}"/>
    <cellStyle name="Comma 3 5 2 3 2 12 3" xfId="40918" xr:uid="{717A4FC4-1C5D-487D-A24C-6A35C5905018}"/>
    <cellStyle name="Comma 3 5 2 3 2 13" xfId="43544" xr:uid="{2448FF82-46A1-4C2F-98AA-0C5643F44FF1}"/>
    <cellStyle name="Comma 3 5 2 3 2 14" xfId="56934" xr:uid="{B0FD870E-3D15-489D-BCFB-47F6804F3AB5}"/>
    <cellStyle name="Comma 3 5 2 3 2 15" xfId="59561" xr:uid="{0280C953-B054-48DC-A332-6385DFFDF125}"/>
    <cellStyle name="Comma 3 5 2 3 2 16" xfId="30154" xr:uid="{5D8643F0-619E-4DC6-9468-520BDEF43F8E}"/>
    <cellStyle name="Comma 3 5 2 3 2 17" xfId="19650" xr:uid="{B68F9EEA-FDF1-411D-AC75-20E459E49284}"/>
    <cellStyle name="Comma 3 5 2 3 2 2" xfId="473" xr:uid="{00000000-0005-0000-0000-0000E7020000}"/>
    <cellStyle name="Comma 3 5 2 3 2 2 10" xfId="30414" xr:uid="{B51CCDFD-E697-41DB-826E-0D5EA540C45E}"/>
    <cellStyle name="Comma 3 5 2 3 2 2 11" xfId="19910" xr:uid="{DFDA2D3F-71E8-47EC-8B05-57C014C32E94}"/>
    <cellStyle name="Comma 3 5 2 3 2 2 2" xfId="1796" xr:uid="{850C818C-31FB-4D03-9157-6BB064E7FAAA}"/>
    <cellStyle name="Comma 3 5 2 3 2 2 2 10" xfId="21232" xr:uid="{B228F74E-9902-4938-B412-589D3DDC4CDE}"/>
    <cellStyle name="Comma 3 5 2 3 2 2 2 2" xfId="7048" xr:uid="{87EAF074-5B64-4258-87E3-2B35122FB2B3}"/>
    <cellStyle name="Comma 3 5 2 3 2 2 2 2 2" xfId="18606" xr:uid="{046609CD-2826-4D85-8EF8-CACDB381533A}"/>
    <cellStyle name="Comma 3 5 2 3 2 2 2 2 2 2" xfId="48013" xr:uid="{572BC256-D3E7-47D8-B957-0E24D746D784}"/>
    <cellStyle name="Comma 3 5 2 3 2 2 2 2 2 3" xfId="29110" xr:uid="{B717958E-A74A-4222-B502-E255D24CF4E9}"/>
    <cellStyle name="Comma 3 5 2 3 2 2 2 2 3" xfId="34623" xr:uid="{01D999A3-E691-4AD8-A9E4-D6FF755DF6D0}"/>
    <cellStyle name="Comma 3 5 2 3 2 2 2 2 4" xfId="23858" xr:uid="{C8719AC1-F97B-478B-933D-FBBE139EFD01}"/>
    <cellStyle name="Comma 3 5 2 3 2 2 2 3" xfId="4423" xr:uid="{3B9C057D-E40C-420C-828F-3CDCAEC04316}"/>
    <cellStyle name="Comma 3 5 2 3 2 2 2 3 2" xfId="50639" xr:uid="{CB86AD34-C8D8-44A2-8F66-7057D148321F}"/>
    <cellStyle name="Comma 3 5 2 3 2 2 2 3 3" xfId="37249" xr:uid="{3F2EFB73-044F-4951-B0D2-D47B75671D8F}"/>
    <cellStyle name="Comma 3 5 2 3 2 2 2 3 4" xfId="26484" xr:uid="{B41EE5A3-FC2C-462F-B627-D6A5FCFFE329}"/>
    <cellStyle name="Comma 3 5 2 3 2 2 2 4" xfId="9674" xr:uid="{C0147877-6C42-44C3-AB67-6FA23BB93993}"/>
    <cellStyle name="Comma 3 5 2 3 2 2 2 4 2" xfId="53265" xr:uid="{C72C0F8A-DC82-453A-B1FE-2A108D46EBC0}"/>
    <cellStyle name="Comma 3 5 2 3 2 2 2 4 3" xfId="39875" xr:uid="{C8792BD1-CBE8-4EBF-B6E2-96467E7190B4}"/>
    <cellStyle name="Comma 3 5 2 3 2 2 2 5" xfId="12300" xr:uid="{9C43D65C-223A-486F-B86C-D4A8AEED1836}"/>
    <cellStyle name="Comma 3 5 2 3 2 2 2 5 2" xfId="55890" xr:uid="{82E0F3A5-924A-4246-866E-3B6FBB27EFA5}"/>
    <cellStyle name="Comma 3 5 2 3 2 2 2 5 3" xfId="42500" xr:uid="{977A2135-A173-4924-BFF1-FB0F4709B5C1}"/>
    <cellStyle name="Comma 3 5 2 3 2 2 2 6" xfId="15453" xr:uid="{A4EB95FE-23EB-4859-846F-F1FB5FBE6620}"/>
    <cellStyle name="Comma 3 5 2 3 2 2 2 6 2" xfId="45126" xr:uid="{B23ECF3C-35B9-4302-88CD-220DCABFC558}"/>
    <cellStyle name="Comma 3 5 2 3 2 2 2 7" xfId="58516" xr:uid="{63CF543D-5BE1-4CB9-9470-44F6F09104BA}"/>
    <cellStyle name="Comma 3 5 2 3 2 2 2 8" xfId="61143" xr:uid="{B5015B7D-AB23-4FEB-A726-14B9F2F4454E}"/>
    <cellStyle name="Comma 3 5 2 3 2 2 2 9" xfId="31736" xr:uid="{C1890DFF-445F-4184-B0AD-599DD343ABB9}"/>
    <cellStyle name="Comma 3 5 2 3 2 2 3" xfId="5726" xr:uid="{93650289-301A-4002-96F0-A00BB94ACA63}"/>
    <cellStyle name="Comma 3 5 2 3 2 2 3 2" xfId="17284" xr:uid="{090E1BE7-FE32-4D67-86C9-6A4A85CABE35}"/>
    <cellStyle name="Comma 3 5 2 3 2 2 3 2 2" xfId="46691" xr:uid="{0A04AB20-E0B9-4565-B801-6A4D81CFA72C}"/>
    <cellStyle name="Comma 3 5 2 3 2 2 3 2 3" xfId="27788" xr:uid="{CB244891-0CE3-4400-8D19-2AD4924E047D}"/>
    <cellStyle name="Comma 3 5 2 3 2 2 3 3" xfId="14131" xr:uid="{E310DA5B-AFE1-4E36-91CC-AC27863F431C}"/>
    <cellStyle name="Comma 3 5 2 3 2 2 3 3 2" xfId="33301" xr:uid="{3E5C1074-316A-4C3D-A5C5-2EF2AAAD1183}"/>
    <cellStyle name="Comma 3 5 2 3 2 2 3 4" xfId="22536" xr:uid="{27DEDCDE-89E8-42A1-8A74-BA384D15CF87}"/>
    <cellStyle name="Comma 3 5 2 3 2 2 4" xfId="3101" xr:uid="{730BC17D-A9FA-4486-B472-46A907085677}"/>
    <cellStyle name="Comma 3 5 2 3 2 2 4 2" xfId="16756" xr:uid="{38942E64-0485-423C-A379-A0F48C365DCC}"/>
    <cellStyle name="Comma 3 5 2 3 2 2 4 2 2" xfId="49317" xr:uid="{1B08791E-43DD-4D72-87D1-1FE15113961B}"/>
    <cellStyle name="Comma 3 5 2 3 2 2 4 3" xfId="35927" xr:uid="{5A2AC532-FD74-407C-B0E4-B5C0B01024B0}"/>
    <cellStyle name="Comma 3 5 2 3 2 2 4 4" xfId="25162" xr:uid="{2586B817-A89F-4D5A-B80D-27C02491FD86}"/>
    <cellStyle name="Comma 3 5 2 3 2 2 5" xfId="8352" xr:uid="{43BF011C-51BD-470A-9249-50B190284621}"/>
    <cellStyle name="Comma 3 5 2 3 2 2 5 2" xfId="51943" xr:uid="{2588236C-2447-416B-8EE3-3817994BA766}"/>
    <cellStyle name="Comma 3 5 2 3 2 2 5 3" xfId="38553" xr:uid="{B6655440-95DE-4C23-880E-9E0A2594D0FD}"/>
    <cellStyle name="Comma 3 5 2 3 2 2 6" xfId="10978" xr:uid="{0D1C29E5-C900-446C-97B2-50D007741017}"/>
    <cellStyle name="Comma 3 5 2 3 2 2 6 2" xfId="54568" xr:uid="{D1CBC4C7-0971-45A7-AD26-88D4D577E8FB}"/>
    <cellStyle name="Comma 3 5 2 3 2 2 6 3" xfId="41178" xr:uid="{BA8C1477-4F32-4043-B4AD-506E1665FFC5}"/>
    <cellStyle name="Comma 3 5 2 3 2 2 7" xfId="13603" xr:uid="{8F93FF67-62D2-4B8C-824F-45359ADA382F}"/>
    <cellStyle name="Comma 3 5 2 3 2 2 7 2" xfId="43804" xr:uid="{E6F17FE9-92AB-45DB-AA2D-0D2B42348533}"/>
    <cellStyle name="Comma 3 5 2 3 2 2 8" xfId="57194" xr:uid="{525AC3D8-051B-44E3-B196-EF906A3A85F3}"/>
    <cellStyle name="Comma 3 5 2 3 2 2 9" xfId="59821" xr:uid="{A2D5045D-A19F-44C0-9644-AC709ED8A10E}"/>
    <cellStyle name="Comma 3 5 2 3 2 3" xfId="733" xr:uid="{00000000-0005-0000-0000-0000E8020000}"/>
    <cellStyle name="Comma 3 5 2 3 2 3 10" xfId="30674" xr:uid="{FF455DC6-4C2E-4A5A-91B5-1A8777BF1B3C}"/>
    <cellStyle name="Comma 3 5 2 3 2 3 11" xfId="20170" xr:uid="{F0A271EB-113F-4464-B5E4-98B707792AB0}"/>
    <cellStyle name="Comma 3 5 2 3 2 3 2" xfId="2056" xr:uid="{1B263A63-7C94-42A8-B123-7F4659E7B63D}"/>
    <cellStyle name="Comma 3 5 2 3 2 3 2 10" xfId="21492" xr:uid="{FAC744BE-AF02-4B81-B888-C605659D6D59}"/>
    <cellStyle name="Comma 3 5 2 3 2 3 2 2" xfId="7308" xr:uid="{48F7314A-074A-4D63-9E9E-CC19B20ED26F}"/>
    <cellStyle name="Comma 3 5 2 3 2 3 2 2 2" xfId="18866" xr:uid="{1596C022-2267-40BE-9E9F-07F1075B34FE}"/>
    <cellStyle name="Comma 3 5 2 3 2 3 2 2 2 2" xfId="48273" xr:uid="{03067018-02D1-45E7-A5A4-5245660A35E9}"/>
    <cellStyle name="Comma 3 5 2 3 2 3 2 2 2 3" xfId="29370" xr:uid="{EC5E43B4-FC48-44E6-8136-3BF52F78FDFC}"/>
    <cellStyle name="Comma 3 5 2 3 2 3 2 2 3" xfId="34883" xr:uid="{71BC2557-D3A5-4D90-8625-46C6DEBE9008}"/>
    <cellStyle name="Comma 3 5 2 3 2 3 2 2 4" xfId="24118" xr:uid="{DDD95AEE-0EE2-4684-ABBE-3F5972F6DD29}"/>
    <cellStyle name="Comma 3 5 2 3 2 3 2 3" xfId="4683" xr:uid="{E94EBF99-21B5-4706-8A62-E74F0808782E}"/>
    <cellStyle name="Comma 3 5 2 3 2 3 2 3 2" xfId="50899" xr:uid="{65702FDB-CB46-4AB1-BE41-7AE1FB017374}"/>
    <cellStyle name="Comma 3 5 2 3 2 3 2 3 3" xfId="37509" xr:uid="{4495A4CE-B528-4C52-B622-E708F9C502C9}"/>
    <cellStyle name="Comma 3 5 2 3 2 3 2 3 4" xfId="26744" xr:uid="{C9317319-CC65-48DB-9CBD-F01593B90281}"/>
    <cellStyle name="Comma 3 5 2 3 2 3 2 4" xfId="9934" xr:uid="{71A29A9C-5D44-463A-A9F0-96C18A2E3D1E}"/>
    <cellStyle name="Comma 3 5 2 3 2 3 2 4 2" xfId="53525" xr:uid="{95E91C9A-6597-47BE-B15A-2726B9B8081C}"/>
    <cellStyle name="Comma 3 5 2 3 2 3 2 4 3" xfId="40135" xr:uid="{05D91390-DAF8-419B-BCDD-8FC0C7D287D9}"/>
    <cellStyle name="Comma 3 5 2 3 2 3 2 5" xfId="12560" xr:uid="{93358E8E-9583-43FF-B887-39C740CDF492}"/>
    <cellStyle name="Comma 3 5 2 3 2 3 2 5 2" xfId="56150" xr:uid="{108D2C22-91F8-435A-A865-04375DEB66FF}"/>
    <cellStyle name="Comma 3 5 2 3 2 3 2 5 3" xfId="42760" xr:uid="{6DFFFA90-0CA9-498C-B82A-77CFCE62C029}"/>
    <cellStyle name="Comma 3 5 2 3 2 3 2 6" xfId="15713" xr:uid="{4175C968-C44D-481B-A091-F40EC7CFEEF3}"/>
    <cellStyle name="Comma 3 5 2 3 2 3 2 6 2" xfId="45386" xr:uid="{9A0D47F8-A455-446C-9B4A-2AFD25F2BC49}"/>
    <cellStyle name="Comma 3 5 2 3 2 3 2 7" xfId="58776" xr:uid="{7DFF78BE-5C2F-4EAD-8ECC-6666A810A7BF}"/>
    <cellStyle name="Comma 3 5 2 3 2 3 2 8" xfId="61403" xr:uid="{C9AB3704-A617-492C-8C62-F125A960E408}"/>
    <cellStyle name="Comma 3 5 2 3 2 3 2 9" xfId="31996" xr:uid="{681BADD2-92BE-4605-A2A9-9A153A24A924}"/>
    <cellStyle name="Comma 3 5 2 3 2 3 3" xfId="5986" xr:uid="{ED6CF939-6A1E-4A91-B76D-B4642378DFE2}"/>
    <cellStyle name="Comma 3 5 2 3 2 3 3 2" xfId="17544" xr:uid="{9935C1B5-3A40-41F4-B877-BE4C7E4C9413}"/>
    <cellStyle name="Comma 3 5 2 3 2 3 3 2 2" xfId="46951" xr:uid="{83B80741-1EF1-4F59-8562-C6E0427E780F}"/>
    <cellStyle name="Comma 3 5 2 3 2 3 3 2 3" xfId="28048" xr:uid="{AA0C862C-0EB2-44B6-9921-820F4112725A}"/>
    <cellStyle name="Comma 3 5 2 3 2 3 3 3" xfId="33561" xr:uid="{29C63469-8EE4-49AA-B669-90C1B80DBEE8}"/>
    <cellStyle name="Comma 3 5 2 3 2 3 3 4" xfId="22796" xr:uid="{5243CF23-1CA2-47F1-9538-205974DB8ADD}"/>
    <cellStyle name="Comma 3 5 2 3 2 3 4" xfId="3361" xr:uid="{5FEE23E1-B869-4EB2-8528-F6E651D1EEAA}"/>
    <cellStyle name="Comma 3 5 2 3 2 3 4 2" xfId="49577" xr:uid="{DB878D07-5219-4DEF-9890-62D0E7F343E9}"/>
    <cellStyle name="Comma 3 5 2 3 2 3 4 3" xfId="36187" xr:uid="{0E2B39B4-A8B8-46D7-A50A-12ED8F2D9ED3}"/>
    <cellStyle name="Comma 3 5 2 3 2 3 4 4" xfId="25422" xr:uid="{D377F7AA-D094-4D4B-B883-475FC4BD8291}"/>
    <cellStyle name="Comma 3 5 2 3 2 3 5" xfId="8612" xr:uid="{DEF56B5A-86A8-4980-B688-C6B1CF5D4954}"/>
    <cellStyle name="Comma 3 5 2 3 2 3 5 2" xfId="52203" xr:uid="{36E21A79-D777-4C56-9F92-09FD22CDD395}"/>
    <cellStyle name="Comma 3 5 2 3 2 3 5 3" xfId="38813" xr:uid="{9CC7FF21-66B7-4357-B817-B7304E1A3DBE}"/>
    <cellStyle name="Comma 3 5 2 3 2 3 6" xfId="11238" xr:uid="{7A6F780D-DB98-4F33-82F0-E8E7C4A05EFF}"/>
    <cellStyle name="Comma 3 5 2 3 2 3 6 2" xfId="54828" xr:uid="{1607D6B2-B5F7-4771-863F-9C75D6872D8A}"/>
    <cellStyle name="Comma 3 5 2 3 2 3 6 3" xfId="41438" xr:uid="{2A7CB41D-F4F5-4597-A5B1-DE8CFB0ACC98}"/>
    <cellStyle name="Comma 3 5 2 3 2 3 7" xfId="14391" xr:uid="{05AB3228-47E7-4415-8F25-CDDFE6911C0A}"/>
    <cellStyle name="Comma 3 5 2 3 2 3 7 2" xfId="44064" xr:uid="{B908900F-B673-4A79-B53D-04295EAA7AF3}"/>
    <cellStyle name="Comma 3 5 2 3 2 3 8" xfId="57454" xr:uid="{C98A9EAB-58C2-4D66-AA4D-909DC5EDC0A5}"/>
    <cellStyle name="Comma 3 5 2 3 2 3 9" xfId="60081" xr:uid="{A900DBE9-11BB-4760-AD5C-568DBED0C4A8}"/>
    <cellStyle name="Comma 3 5 2 3 2 4" xfId="993" xr:uid="{00000000-0005-0000-0000-0000E9020000}"/>
    <cellStyle name="Comma 3 5 2 3 2 4 10" xfId="30934" xr:uid="{CEAD822C-B5E3-47BB-B605-C9CE9A018A80}"/>
    <cellStyle name="Comma 3 5 2 3 2 4 11" xfId="20430" xr:uid="{204AF3BF-4858-4DEE-9CE0-8F0AD29E5FD4}"/>
    <cellStyle name="Comma 3 5 2 3 2 4 2" xfId="2316" xr:uid="{7E9D42F7-3ADF-4223-BE07-A9D5F948AF25}"/>
    <cellStyle name="Comma 3 5 2 3 2 4 2 10" xfId="21752" xr:uid="{F4498BF5-DEFF-4C33-98FA-6DFE4FF430F5}"/>
    <cellStyle name="Comma 3 5 2 3 2 4 2 2" xfId="7568" xr:uid="{C2AE8744-8CF9-44B0-A365-88B5F4F62D64}"/>
    <cellStyle name="Comma 3 5 2 3 2 4 2 2 2" xfId="19126" xr:uid="{E8A56AFF-CF84-4787-A4B1-4595B6A7D4C1}"/>
    <cellStyle name="Comma 3 5 2 3 2 4 2 2 2 2" xfId="48533" xr:uid="{F92258FC-46D4-4430-A4FA-30E0007EEBEC}"/>
    <cellStyle name="Comma 3 5 2 3 2 4 2 2 2 3" xfId="29630" xr:uid="{6562364E-9144-4695-8076-B2CF52460A76}"/>
    <cellStyle name="Comma 3 5 2 3 2 4 2 2 3" xfId="35143" xr:uid="{EA43456E-C801-4A79-8F1D-748309E20A6F}"/>
    <cellStyle name="Comma 3 5 2 3 2 4 2 2 4" xfId="24378" xr:uid="{CA13751D-4522-4CA1-8E13-5D7667C4492F}"/>
    <cellStyle name="Comma 3 5 2 3 2 4 2 3" xfId="4943" xr:uid="{862F407B-0343-4F60-8F86-B0121F6960BD}"/>
    <cellStyle name="Comma 3 5 2 3 2 4 2 3 2" xfId="51159" xr:uid="{E47D0BAE-06D2-4C1F-82BF-A10DE27F461C}"/>
    <cellStyle name="Comma 3 5 2 3 2 4 2 3 3" xfId="37769" xr:uid="{F867DCE7-DD2C-4CF4-A4F2-5E1592610182}"/>
    <cellStyle name="Comma 3 5 2 3 2 4 2 3 4" xfId="27004" xr:uid="{D789DEDF-473E-4636-8CD9-5D000C23F1A3}"/>
    <cellStyle name="Comma 3 5 2 3 2 4 2 4" xfId="10194" xr:uid="{4D7CF4E3-C318-484B-9DDD-B66481A4FD9C}"/>
    <cellStyle name="Comma 3 5 2 3 2 4 2 4 2" xfId="53785" xr:uid="{648B807E-619F-4709-B968-209731FBC7DD}"/>
    <cellStyle name="Comma 3 5 2 3 2 4 2 4 3" xfId="40395" xr:uid="{C465492B-A25D-417C-B4E7-2B118E90A37C}"/>
    <cellStyle name="Comma 3 5 2 3 2 4 2 5" xfId="12820" xr:uid="{AF7550EB-E5A3-46FB-9024-CB63B014AECC}"/>
    <cellStyle name="Comma 3 5 2 3 2 4 2 5 2" xfId="56410" xr:uid="{1678B66C-AE9E-4AFC-9B2C-D105C84EB767}"/>
    <cellStyle name="Comma 3 5 2 3 2 4 2 5 3" xfId="43020" xr:uid="{2B703490-A4DD-45AE-BE25-A3441F62BC95}"/>
    <cellStyle name="Comma 3 5 2 3 2 4 2 6" xfId="15973" xr:uid="{25F13E63-2368-4B92-BAEB-54B3A6DA2A6A}"/>
    <cellStyle name="Comma 3 5 2 3 2 4 2 6 2" xfId="45646" xr:uid="{F69A36D6-039B-4BF3-AAB1-0CE7BE104141}"/>
    <cellStyle name="Comma 3 5 2 3 2 4 2 7" xfId="59036" xr:uid="{3F230EB6-D35A-4533-97B8-4D0E50E5328D}"/>
    <cellStyle name="Comma 3 5 2 3 2 4 2 8" xfId="61663" xr:uid="{C7991A2A-3026-4665-9194-4A6F7BE81F9A}"/>
    <cellStyle name="Comma 3 5 2 3 2 4 2 9" xfId="32256" xr:uid="{3B010524-A3A1-4A17-A4B4-710DC0769775}"/>
    <cellStyle name="Comma 3 5 2 3 2 4 3" xfId="6246" xr:uid="{2577CB64-67F6-4936-BB43-1B494A9E21C5}"/>
    <cellStyle name="Comma 3 5 2 3 2 4 3 2" xfId="17804" xr:uid="{2D1B0D4E-9F8B-4AED-AF4D-C57657D439BE}"/>
    <cellStyle name="Comma 3 5 2 3 2 4 3 2 2" xfId="47211" xr:uid="{788B4022-6290-4756-BD6C-48BB3E7241C3}"/>
    <cellStyle name="Comma 3 5 2 3 2 4 3 2 3" xfId="28308" xr:uid="{A3A041FF-2551-4D13-8374-AEE44D80EEAA}"/>
    <cellStyle name="Comma 3 5 2 3 2 4 3 3" xfId="33821" xr:uid="{15DD99B7-9E33-497C-BAF2-3ED22D112914}"/>
    <cellStyle name="Comma 3 5 2 3 2 4 3 4" xfId="23056" xr:uid="{442BF069-569C-4EC0-9256-2A5C3C49D801}"/>
    <cellStyle name="Comma 3 5 2 3 2 4 4" xfId="3621" xr:uid="{7421E7F1-7577-4901-8EF3-82DCD0BCD619}"/>
    <cellStyle name="Comma 3 5 2 3 2 4 4 2" xfId="49837" xr:uid="{5E2B6409-B24A-4772-B3FB-8BF6DC15AC4C}"/>
    <cellStyle name="Comma 3 5 2 3 2 4 4 3" xfId="36447" xr:uid="{0705D832-7CAB-4DC1-A421-2F194D81AA78}"/>
    <cellStyle name="Comma 3 5 2 3 2 4 4 4" xfId="25682" xr:uid="{4C049555-620C-4A6F-9AAE-584573F947BF}"/>
    <cellStyle name="Comma 3 5 2 3 2 4 5" xfId="8872" xr:uid="{808418AD-1CB2-4C28-BBB0-E4783644666C}"/>
    <cellStyle name="Comma 3 5 2 3 2 4 5 2" xfId="52463" xr:uid="{7AFCE489-6B2C-43A1-A21C-7000F77C82BD}"/>
    <cellStyle name="Comma 3 5 2 3 2 4 5 3" xfId="39073" xr:uid="{8AD356A6-CA1C-48F5-B6A1-8EA1351FCB54}"/>
    <cellStyle name="Comma 3 5 2 3 2 4 6" xfId="11498" xr:uid="{6DA63A83-DE4C-4380-BA98-4524B4BE947A}"/>
    <cellStyle name="Comma 3 5 2 3 2 4 6 2" xfId="55088" xr:uid="{ACC1CAFA-686B-4DB5-BE60-6E5F550DEB0E}"/>
    <cellStyle name="Comma 3 5 2 3 2 4 6 3" xfId="41698" xr:uid="{969CF765-49EF-49A6-8804-90D1558F74F1}"/>
    <cellStyle name="Comma 3 5 2 3 2 4 7" xfId="14651" xr:uid="{B4320786-BD2F-4023-B399-F8E5C099821D}"/>
    <cellStyle name="Comma 3 5 2 3 2 4 7 2" xfId="44324" xr:uid="{D614A91D-6514-421C-A3DF-3776ADC75DA8}"/>
    <cellStyle name="Comma 3 5 2 3 2 4 8" xfId="57714" xr:uid="{F30D5C63-C533-450E-950E-9F67B837903D}"/>
    <cellStyle name="Comma 3 5 2 3 2 4 9" xfId="60341" xr:uid="{ED568351-79E0-4A4C-9F23-B6A6B8EC6541}"/>
    <cellStyle name="Comma 3 5 2 3 2 5" xfId="1273" xr:uid="{982A35CC-2934-45A5-AAC1-536CD3D6CF82}"/>
    <cellStyle name="Comma 3 5 2 3 2 5 10" xfId="20710" xr:uid="{F3D4072F-728D-47A0-AAC3-5AF95C7C59AC}"/>
    <cellStyle name="Comma 3 5 2 3 2 5 2" xfId="6526" xr:uid="{356E38A8-3740-4CD9-B108-120FD12B220B}"/>
    <cellStyle name="Comma 3 5 2 3 2 5 2 2" xfId="18084" xr:uid="{D03A14E9-0BCE-4332-8E50-BDC7205A7FA9}"/>
    <cellStyle name="Comma 3 5 2 3 2 5 2 2 2" xfId="47491" xr:uid="{A9203DC1-DF13-443D-907B-0FAE120355E4}"/>
    <cellStyle name="Comma 3 5 2 3 2 5 2 2 3" xfId="28588" xr:uid="{1D465F99-179D-4C47-9DAB-90F67C13F636}"/>
    <cellStyle name="Comma 3 5 2 3 2 5 2 3" xfId="34101" xr:uid="{C749047E-2ABE-4A4B-A26E-089D2F1DF408}"/>
    <cellStyle name="Comma 3 5 2 3 2 5 2 4" xfId="23336" xr:uid="{90CF1933-8042-4F06-8B1D-9DD449C958D1}"/>
    <cellStyle name="Comma 3 5 2 3 2 5 3" xfId="3901" xr:uid="{EA220F1A-941C-4CF1-9FE7-7119AA17B46E}"/>
    <cellStyle name="Comma 3 5 2 3 2 5 3 2" xfId="50117" xr:uid="{4B7DB3F2-24D3-4888-88AB-6E500DE5B957}"/>
    <cellStyle name="Comma 3 5 2 3 2 5 3 3" xfId="36727" xr:uid="{A2A0BBF4-32B9-49D2-9B1B-5E8AB06C8F47}"/>
    <cellStyle name="Comma 3 5 2 3 2 5 3 4" xfId="25962" xr:uid="{A5569AF0-60F2-4CC5-AED8-48584DBBD809}"/>
    <cellStyle name="Comma 3 5 2 3 2 5 4" xfId="9152" xr:uid="{4AF6B7F6-D88C-439F-97D1-0F564B9C3AD1}"/>
    <cellStyle name="Comma 3 5 2 3 2 5 4 2" xfId="52743" xr:uid="{8C2F9A8A-B14E-4F74-8B74-16A64BC573E5}"/>
    <cellStyle name="Comma 3 5 2 3 2 5 4 3" xfId="39353" xr:uid="{78FF4C23-0B89-41C3-A8D2-832B6E0700CE}"/>
    <cellStyle name="Comma 3 5 2 3 2 5 5" xfId="11778" xr:uid="{891BD58A-85EE-4ED0-95C6-B48368F31A70}"/>
    <cellStyle name="Comma 3 5 2 3 2 5 5 2" xfId="55368" xr:uid="{FEC933D1-D37D-4251-91DC-29725EAA98A3}"/>
    <cellStyle name="Comma 3 5 2 3 2 5 5 3" xfId="41978" xr:uid="{61051723-4554-4185-BF42-1A2F972FFAC1}"/>
    <cellStyle name="Comma 3 5 2 3 2 5 6" xfId="14931" xr:uid="{CFA7839F-7470-4227-89F2-1185F60D7E50}"/>
    <cellStyle name="Comma 3 5 2 3 2 5 6 2" xfId="44604" xr:uid="{8E1CD0C9-CED7-4FF4-90DB-92062F0BE77E}"/>
    <cellStyle name="Comma 3 5 2 3 2 5 7" xfId="57994" xr:uid="{B4144D90-6878-400F-8E2F-BAFA2645A069}"/>
    <cellStyle name="Comma 3 5 2 3 2 5 8" xfId="60621" xr:uid="{A3789E1D-A907-4C08-9889-BF0AAA3A2DB3}"/>
    <cellStyle name="Comma 3 5 2 3 2 5 9" xfId="31214" xr:uid="{D1330FD7-B2F6-4821-B6ED-424342863D5E}"/>
    <cellStyle name="Comma 3 5 2 3 2 6" xfId="1536" xr:uid="{937C33C6-53DB-4143-B008-26DB22AA87F1}"/>
    <cellStyle name="Comma 3 5 2 3 2 6 10" xfId="20972" xr:uid="{43489585-B780-472B-87DF-DBA5C6D361F4}"/>
    <cellStyle name="Comma 3 5 2 3 2 6 2" xfId="6788" xr:uid="{86F636EE-D9A4-4032-8053-9CC5387FF156}"/>
    <cellStyle name="Comma 3 5 2 3 2 6 2 2" xfId="18346" xr:uid="{9B010514-3E9C-41BE-8A00-F6518D46220A}"/>
    <cellStyle name="Comma 3 5 2 3 2 6 2 2 2" xfId="47753" xr:uid="{91FD92DD-7C94-4A23-A02B-C39FE83D59F0}"/>
    <cellStyle name="Comma 3 5 2 3 2 6 2 2 3" xfId="28850" xr:uid="{131FDA73-84BB-489C-B2E7-AB19ACE2F0F8}"/>
    <cellStyle name="Comma 3 5 2 3 2 6 2 3" xfId="34363" xr:uid="{1B785945-088A-4045-84C4-0D7D5BEFEFF0}"/>
    <cellStyle name="Comma 3 5 2 3 2 6 2 4" xfId="23598" xr:uid="{98B43EBD-31D5-4F6A-96CB-637391B89742}"/>
    <cellStyle name="Comma 3 5 2 3 2 6 3" xfId="4163" xr:uid="{798DC4BA-D345-4ED5-9AC4-576B6F1BFEB3}"/>
    <cellStyle name="Comma 3 5 2 3 2 6 3 2" xfId="50379" xr:uid="{7854AEE8-1DF0-4621-A479-988297D2E067}"/>
    <cellStyle name="Comma 3 5 2 3 2 6 3 3" xfId="36989" xr:uid="{66C925D1-DA6D-4917-8CBE-DB94D826AF4B}"/>
    <cellStyle name="Comma 3 5 2 3 2 6 3 4" xfId="26224" xr:uid="{942548DA-7B13-437E-9B07-4D268A6B4393}"/>
    <cellStyle name="Comma 3 5 2 3 2 6 4" xfId="9414" xr:uid="{9E681500-1920-4273-8E43-54448255EED2}"/>
    <cellStyle name="Comma 3 5 2 3 2 6 4 2" xfId="53005" xr:uid="{7E478EA7-35C5-43D6-9737-2DCF32155D84}"/>
    <cellStyle name="Comma 3 5 2 3 2 6 4 3" xfId="39615" xr:uid="{860EBBAC-F632-4962-93AD-D37A63972F94}"/>
    <cellStyle name="Comma 3 5 2 3 2 6 5" xfId="12040" xr:uid="{22A81441-723D-4ED3-8337-EB18D2A9B972}"/>
    <cellStyle name="Comma 3 5 2 3 2 6 5 2" xfId="55630" xr:uid="{DF1D5B6E-297E-454F-8917-634201458C3C}"/>
    <cellStyle name="Comma 3 5 2 3 2 6 5 3" xfId="42240" xr:uid="{E1669078-51F4-4C2B-9983-14E44B0097C1}"/>
    <cellStyle name="Comma 3 5 2 3 2 6 6" xfId="15193" xr:uid="{894CC776-CC53-4C5E-9F6E-5B2236C34C3F}"/>
    <cellStyle name="Comma 3 5 2 3 2 6 6 2" xfId="44866" xr:uid="{1581BC4F-3079-4063-ADDD-51B76ED3F849}"/>
    <cellStyle name="Comma 3 5 2 3 2 6 7" xfId="58256" xr:uid="{5EF60D5B-4C3C-48C8-BC0D-42D1178E4628}"/>
    <cellStyle name="Comma 3 5 2 3 2 6 8" xfId="60883" xr:uid="{8BD94FDA-214F-4F6A-A113-844D4B11ABF1}"/>
    <cellStyle name="Comma 3 5 2 3 2 6 9" xfId="31476" xr:uid="{FC212258-E87E-4180-BB7A-24C7831CCB76}"/>
    <cellStyle name="Comma 3 5 2 3 2 7" xfId="2579" xr:uid="{C86E649B-2EEC-4116-8089-3A4E63071B89}"/>
    <cellStyle name="Comma 3 5 2 3 2 7 10" xfId="22014" xr:uid="{4B81D474-3D5A-4A19-BD67-BA75BC603E72}"/>
    <cellStyle name="Comma 3 5 2 3 2 7 2" xfId="7830" xr:uid="{047F891F-1DEB-471D-B750-6C3760EAF1EE}"/>
    <cellStyle name="Comma 3 5 2 3 2 7 2 2" xfId="19388" xr:uid="{96448A6C-4FF7-4667-B92B-B802783D87F1}"/>
    <cellStyle name="Comma 3 5 2 3 2 7 2 2 2" xfId="48795" xr:uid="{E1371794-C74F-4D7E-879C-77E93786CD28}"/>
    <cellStyle name="Comma 3 5 2 3 2 7 2 2 3" xfId="29892" xr:uid="{9EA71AAC-6D0D-4536-8F06-BE8F0AA97C9A}"/>
    <cellStyle name="Comma 3 5 2 3 2 7 2 3" xfId="35405" xr:uid="{06CE67FF-25D9-4A6D-942D-6569A9F3EF80}"/>
    <cellStyle name="Comma 3 5 2 3 2 7 2 4" xfId="24640" xr:uid="{1E2377A1-D348-4761-A4DC-B290A7C349D1}"/>
    <cellStyle name="Comma 3 5 2 3 2 7 3" xfId="5205" xr:uid="{03C48AA5-F0CC-4E0F-AC55-F077B71AA5C0}"/>
    <cellStyle name="Comma 3 5 2 3 2 7 3 2" xfId="51421" xr:uid="{ECD69494-23A4-4250-B9A0-BDD2E893CC2C}"/>
    <cellStyle name="Comma 3 5 2 3 2 7 3 3" xfId="38031" xr:uid="{BBFF47E4-0213-4F7E-A918-4111E4F4B4C6}"/>
    <cellStyle name="Comma 3 5 2 3 2 7 3 4" xfId="27266" xr:uid="{35061784-581C-4421-9BE9-F77C6BF2C19C}"/>
    <cellStyle name="Comma 3 5 2 3 2 7 4" xfId="10456" xr:uid="{877BD022-8279-45B9-B923-A91A29387305}"/>
    <cellStyle name="Comma 3 5 2 3 2 7 4 2" xfId="54047" xr:uid="{45790B48-9936-4410-B555-660EBE64AFAE}"/>
    <cellStyle name="Comma 3 5 2 3 2 7 4 3" xfId="40657" xr:uid="{6A7F5E7A-0594-466C-A3ED-3B603B461A1C}"/>
    <cellStyle name="Comma 3 5 2 3 2 7 5" xfId="13082" xr:uid="{9A74E1D5-8273-43ED-9844-7087BD7C7015}"/>
    <cellStyle name="Comma 3 5 2 3 2 7 5 2" xfId="56672" xr:uid="{EFD172A8-8362-42AB-938B-B18F9E0D19C2}"/>
    <cellStyle name="Comma 3 5 2 3 2 7 5 3" xfId="43282" xr:uid="{40663154-DC74-4DD9-A84D-7DA13BDB9E49}"/>
    <cellStyle name="Comma 3 5 2 3 2 7 6" xfId="16235" xr:uid="{B5C2A31D-A336-4ED8-8491-2E3BA0B6AF4C}"/>
    <cellStyle name="Comma 3 5 2 3 2 7 6 2" xfId="45908" xr:uid="{45DCAFF8-9810-4978-B452-A7DB017FB8D7}"/>
    <cellStyle name="Comma 3 5 2 3 2 7 7" xfId="59298" xr:uid="{27E6481F-1FA8-46AB-97B8-01392412BCA5}"/>
    <cellStyle name="Comma 3 5 2 3 2 7 8" xfId="61925" xr:uid="{D52A2D66-EAD0-41E0-A1FA-68ACC675C514}"/>
    <cellStyle name="Comma 3 5 2 3 2 7 9" xfId="32518" xr:uid="{4FF9BFD6-4C96-4199-B1CE-A01B6DEF666C}"/>
    <cellStyle name="Comma 3 5 2 3 2 8" xfId="5466" xr:uid="{7D231863-DE02-4ADE-BB5D-DF1A865B2587}"/>
    <cellStyle name="Comma 3 5 2 3 2 8 2" xfId="17024" xr:uid="{FAE08E7E-21D2-4465-8523-5E4451C76A96}"/>
    <cellStyle name="Comma 3 5 2 3 2 8 2 2" xfId="46170" xr:uid="{9612DB94-DBF8-4A60-8861-DDF31CCBBF53}"/>
    <cellStyle name="Comma 3 5 2 3 2 8 2 3" xfId="27528" xr:uid="{BCCB27D4-0C82-458F-BDB3-22D81F5CCA97}"/>
    <cellStyle name="Comma 3 5 2 3 2 8 3" xfId="13871" xr:uid="{BEAB039B-4877-4A1A-8821-15F319F231F5}"/>
    <cellStyle name="Comma 3 5 2 3 2 8 3 2" xfId="32780" xr:uid="{D44F7BF8-45CB-47CF-8724-3D07FF8A1170}"/>
    <cellStyle name="Comma 3 5 2 3 2 8 4" xfId="22276" xr:uid="{42565119-AED3-4CA7-95BD-8A33C48774B1}"/>
    <cellStyle name="Comma 3 5 2 3 2 9" xfId="2841" xr:uid="{7D8E5C22-F22F-45A7-8CD0-3A18EA926701}"/>
    <cellStyle name="Comma 3 5 2 3 2 9 2" xfId="16496" xr:uid="{F7E6E59D-F155-4EB9-B979-791F5F94ADC2}"/>
    <cellStyle name="Comma 3 5 2 3 2 9 2 2" xfId="46431" xr:uid="{0479F2C4-FB56-4EAF-9974-EE189F85E2F9}"/>
    <cellStyle name="Comma 3 5 2 3 2 9 3" xfId="33041" xr:uid="{BEFBC52E-14FE-4923-9910-058BDB2AE5C0}"/>
    <cellStyle name="Comma 3 5 2 3 2 9 4" xfId="24902" xr:uid="{577AE68F-0807-4AF5-A559-4C4DE434FD38}"/>
    <cellStyle name="Comma 3 5 2 3 3" xfId="335" xr:uid="{00000000-0005-0000-0000-0000EA020000}"/>
    <cellStyle name="Comma 3 5 2 3 3 10" xfId="30276" xr:uid="{DB984787-8D91-40B4-B9A8-EFC3F0DA2BF2}"/>
    <cellStyle name="Comma 3 5 2 3 3 11" xfId="19772" xr:uid="{4EEF46AA-DA5B-49CF-A35C-F33579770BB1}"/>
    <cellStyle name="Comma 3 5 2 3 3 2" xfId="1658" xr:uid="{8A12DC04-D53B-45D7-A705-062C2CE7289C}"/>
    <cellStyle name="Comma 3 5 2 3 3 2 10" xfId="21094" xr:uid="{73665AFF-6802-45C7-A13E-2028FFC44CE9}"/>
    <cellStyle name="Comma 3 5 2 3 3 2 2" xfId="6910" xr:uid="{7B65BC92-494D-4F55-9102-B579FA4ADB40}"/>
    <cellStyle name="Comma 3 5 2 3 3 2 2 2" xfId="18468" xr:uid="{C7081CFF-C55E-41A9-B102-6FC1D8A888DD}"/>
    <cellStyle name="Comma 3 5 2 3 3 2 2 2 2" xfId="47875" xr:uid="{8427F145-1F20-483B-9D49-1FD131617510}"/>
    <cellStyle name="Comma 3 5 2 3 3 2 2 2 3" xfId="28972" xr:uid="{62618A46-4B18-431C-88CE-BA11C5281D8C}"/>
    <cellStyle name="Comma 3 5 2 3 3 2 2 3" xfId="34485" xr:uid="{2208BAFA-4FF2-491E-BB6B-B15AEAF96E57}"/>
    <cellStyle name="Comma 3 5 2 3 3 2 2 4" xfId="23720" xr:uid="{46DD0BF9-4B90-48A8-AF35-13FA270660A5}"/>
    <cellStyle name="Comma 3 5 2 3 3 2 3" xfId="4285" xr:uid="{9B940175-E9E1-4183-8567-0A67AB33F6EB}"/>
    <cellStyle name="Comma 3 5 2 3 3 2 3 2" xfId="50501" xr:uid="{FBA14BE1-76AF-4E30-BBA0-10788CADCE7C}"/>
    <cellStyle name="Comma 3 5 2 3 3 2 3 3" xfId="37111" xr:uid="{C8D54D50-9D40-4CED-8EF0-2A78A088165E}"/>
    <cellStyle name="Comma 3 5 2 3 3 2 3 4" xfId="26346" xr:uid="{2DD6341A-06C6-4566-8839-E42C8C3731A4}"/>
    <cellStyle name="Comma 3 5 2 3 3 2 4" xfId="9536" xr:uid="{37CCF62F-00A9-46D5-A29C-50E2942F96A0}"/>
    <cellStyle name="Comma 3 5 2 3 3 2 4 2" xfId="53127" xr:uid="{A2E0F7D0-681B-4856-9FC7-011B88A33710}"/>
    <cellStyle name="Comma 3 5 2 3 3 2 4 3" xfId="39737" xr:uid="{7F64445D-03FA-4FFF-B572-E23AB37ED160}"/>
    <cellStyle name="Comma 3 5 2 3 3 2 5" xfId="12162" xr:uid="{01C138C6-9CB9-40F7-B122-BAC6AEA040E9}"/>
    <cellStyle name="Comma 3 5 2 3 3 2 5 2" xfId="55752" xr:uid="{FC9C195A-BA8B-49A5-95EA-A25453B4104B}"/>
    <cellStyle name="Comma 3 5 2 3 3 2 5 3" xfId="42362" xr:uid="{2A46753E-FC86-493A-AB7B-C91A439D72F5}"/>
    <cellStyle name="Comma 3 5 2 3 3 2 6" xfId="15315" xr:uid="{E4A05EB7-1BAD-43AA-8DDB-C9FC276D70CB}"/>
    <cellStyle name="Comma 3 5 2 3 3 2 6 2" xfId="44988" xr:uid="{34ACED31-A4CE-4495-97A9-884109650873}"/>
    <cellStyle name="Comma 3 5 2 3 3 2 7" xfId="58378" xr:uid="{2E658ADF-648A-48DF-A8EA-D25765AFEE78}"/>
    <cellStyle name="Comma 3 5 2 3 3 2 8" xfId="61005" xr:uid="{E06323E1-F2F2-41A5-AE8B-CB4387826705}"/>
    <cellStyle name="Comma 3 5 2 3 3 2 9" xfId="31598" xr:uid="{FAD71040-4D8E-4F41-B94F-C05AC2C685E4}"/>
    <cellStyle name="Comma 3 5 2 3 3 3" xfId="5588" xr:uid="{E46F6F23-70D6-4A77-AEB6-943109181DB6}"/>
    <cellStyle name="Comma 3 5 2 3 3 3 2" xfId="17146" xr:uid="{EAF1238E-7985-4C21-971C-42F20300CE0E}"/>
    <cellStyle name="Comma 3 5 2 3 3 3 2 2" xfId="46553" xr:uid="{53E56654-9E64-4A1F-ABF7-A71C0AC0ABB6}"/>
    <cellStyle name="Comma 3 5 2 3 3 3 2 3" xfId="27650" xr:uid="{4E73CEE0-95E7-4236-985E-8B286B0E37BF}"/>
    <cellStyle name="Comma 3 5 2 3 3 3 3" xfId="13993" xr:uid="{7E8ABBF3-D088-4A50-9A8C-8522E25AC77C}"/>
    <cellStyle name="Comma 3 5 2 3 3 3 3 2" xfId="33163" xr:uid="{E31973D8-24E6-4472-B3F2-CAB94E76F780}"/>
    <cellStyle name="Comma 3 5 2 3 3 3 4" xfId="22398" xr:uid="{9E9E8972-3338-44AB-A0F3-0E20C893030F}"/>
    <cellStyle name="Comma 3 5 2 3 3 4" xfId="2963" xr:uid="{583B516C-2752-4329-B9C0-4B45DC6B7B44}"/>
    <cellStyle name="Comma 3 5 2 3 3 4 2" xfId="16618" xr:uid="{E863A964-EC49-4C9B-9EF7-6D0B1899B05B}"/>
    <cellStyle name="Comma 3 5 2 3 3 4 2 2" xfId="49179" xr:uid="{11476D46-2BA5-4455-AA8E-36F7A0FE7A15}"/>
    <cellStyle name="Comma 3 5 2 3 3 4 3" xfId="35789" xr:uid="{BA9A88FF-8F20-447E-93D3-8A6724CC1ACE}"/>
    <cellStyle name="Comma 3 5 2 3 3 4 4" xfId="25024" xr:uid="{DA367287-E320-4815-A188-EC98480F779C}"/>
    <cellStyle name="Comma 3 5 2 3 3 5" xfId="8214" xr:uid="{BCC5D310-2E31-4F87-B0E9-1B009090CE3A}"/>
    <cellStyle name="Comma 3 5 2 3 3 5 2" xfId="51805" xr:uid="{B9EBAE2B-0D87-4FC2-A1D8-2CDAD4AC875F}"/>
    <cellStyle name="Comma 3 5 2 3 3 5 3" xfId="38415" xr:uid="{6E106409-1BEF-40AB-A147-04201CF3C19F}"/>
    <cellStyle name="Comma 3 5 2 3 3 6" xfId="10840" xr:uid="{57673126-75E7-4F2D-8354-6D47835B72CB}"/>
    <cellStyle name="Comma 3 5 2 3 3 6 2" xfId="54430" xr:uid="{064EF156-E2E9-437A-969E-AA79564E40F5}"/>
    <cellStyle name="Comma 3 5 2 3 3 6 3" xfId="41040" xr:uid="{EE9895A5-E04E-434B-B28E-077066ABEA0A}"/>
    <cellStyle name="Comma 3 5 2 3 3 7" xfId="13465" xr:uid="{6B76C398-1A91-4290-9AA6-30C5024C6E98}"/>
    <cellStyle name="Comma 3 5 2 3 3 7 2" xfId="43666" xr:uid="{C86FD8B2-33A4-4B5B-AC04-A1BE0D74A1E0}"/>
    <cellStyle name="Comma 3 5 2 3 3 8" xfId="57056" xr:uid="{595F4E6D-1737-4A43-ABCD-08A31DF2625B}"/>
    <cellStyle name="Comma 3 5 2 3 3 9" xfId="59683" xr:uid="{32E765B6-ACF9-4D78-B20C-9B4E9AD0D7D3}"/>
    <cellStyle name="Comma 3 5 2 3 4" xfId="595" xr:uid="{00000000-0005-0000-0000-0000EB020000}"/>
    <cellStyle name="Comma 3 5 2 3 4 10" xfId="30536" xr:uid="{AE0A4916-BE6B-418F-A511-0AE8FBA7B645}"/>
    <cellStyle name="Comma 3 5 2 3 4 11" xfId="20032" xr:uid="{740B349D-2DD4-41B8-A337-BA40E264187B}"/>
    <cellStyle name="Comma 3 5 2 3 4 2" xfId="1918" xr:uid="{E3B30342-2DBF-4D40-9D75-00AA20786D25}"/>
    <cellStyle name="Comma 3 5 2 3 4 2 10" xfId="21354" xr:uid="{E28C4A96-EF89-40F4-8E26-83D3B1B3A1F5}"/>
    <cellStyle name="Comma 3 5 2 3 4 2 2" xfId="7170" xr:uid="{9C378E86-FEF7-4694-A0D7-84B17FAC2ED7}"/>
    <cellStyle name="Comma 3 5 2 3 4 2 2 2" xfId="18728" xr:uid="{E6B56C43-77F8-410C-AC7D-AF07F3ADBBB4}"/>
    <cellStyle name="Comma 3 5 2 3 4 2 2 2 2" xfId="48135" xr:uid="{69155E3B-5698-47FF-9778-670559DA66E4}"/>
    <cellStyle name="Comma 3 5 2 3 4 2 2 2 3" xfId="29232" xr:uid="{D7C898C2-79E9-4A07-A3C6-EF6B23F8F6A6}"/>
    <cellStyle name="Comma 3 5 2 3 4 2 2 3" xfId="34745" xr:uid="{A52EC73F-2BB3-4B1A-9415-6C5365D15CB9}"/>
    <cellStyle name="Comma 3 5 2 3 4 2 2 4" xfId="23980" xr:uid="{67145567-5E3C-4FB7-A9F2-B1A55F50E0A7}"/>
    <cellStyle name="Comma 3 5 2 3 4 2 3" xfId="4545" xr:uid="{C4A62EDF-1C78-4D48-846F-8A82C51A965A}"/>
    <cellStyle name="Comma 3 5 2 3 4 2 3 2" xfId="50761" xr:uid="{81510131-8523-4D27-83CC-5BBE423169B9}"/>
    <cellStyle name="Comma 3 5 2 3 4 2 3 3" xfId="37371" xr:uid="{BE11ECD2-7959-4476-B4EE-57765C9DDCA0}"/>
    <cellStyle name="Comma 3 5 2 3 4 2 3 4" xfId="26606" xr:uid="{A8C6DC42-2339-4F24-A5BC-ADA33C313D5F}"/>
    <cellStyle name="Comma 3 5 2 3 4 2 4" xfId="9796" xr:uid="{55FD018D-D9B1-439D-A513-A6D6B8B2AFF5}"/>
    <cellStyle name="Comma 3 5 2 3 4 2 4 2" xfId="53387" xr:uid="{A2ABC346-1265-43DD-85B6-129ED52019A3}"/>
    <cellStyle name="Comma 3 5 2 3 4 2 4 3" xfId="39997" xr:uid="{25E4387F-0978-46CC-BFA6-513F2ECEE595}"/>
    <cellStyle name="Comma 3 5 2 3 4 2 5" xfId="12422" xr:uid="{E24750EE-8D65-4BD6-90C3-5BFAC764EB89}"/>
    <cellStyle name="Comma 3 5 2 3 4 2 5 2" xfId="56012" xr:uid="{859E5AE9-FCCE-4D09-A1F9-EB45C749EF77}"/>
    <cellStyle name="Comma 3 5 2 3 4 2 5 3" xfId="42622" xr:uid="{AC6F4798-2B39-4C5D-8638-2C354E14B6B9}"/>
    <cellStyle name="Comma 3 5 2 3 4 2 6" xfId="15575" xr:uid="{B85B8D3E-249E-42C5-AE43-17F98AE0833E}"/>
    <cellStyle name="Comma 3 5 2 3 4 2 6 2" xfId="45248" xr:uid="{D925B811-C535-4BDD-A094-6B5AC3AA6E3F}"/>
    <cellStyle name="Comma 3 5 2 3 4 2 7" xfId="58638" xr:uid="{C1019A21-5EB7-4B04-BA18-D4034BFF00A1}"/>
    <cellStyle name="Comma 3 5 2 3 4 2 8" xfId="61265" xr:uid="{E4645326-DF6B-42CC-8583-D4470F643660}"/>
    <cellStyle name="Comma 3 5 2 3 4 2 9" xfId="31858" xr:uid="{31BAE2F5-5D2A-42AA-BB27-5A0314B9A4C9}"/>
    <cellStyle name="Comma 3 5 2 3 4 3" xfId="5848" xr:uid="{0D27B297-1F4D-4612-A7D0-B9145E2261E0}"/>
    <cellStyle name="Comma 3 5 2 3 4 3 2" xfId="17406" xr:uid="{E3095584-731F-4570-838C-7AB42D4CA013}"/>
    <cellStyle name="Comma 3 5 2 3 4 3 2 2" xfId="46813" xr:uid="{25D7F467-D715-4E80-BA2B-3C4AC84D1D66}"/>
    <cellStyle name="Comma 3 5 2 3 4 3 2 3" xfId="27910" xr:uid="{14D36CC4-ED01-498B-BAA4-AC263C4E0560}"/>
    <cellStyle name="Comma 3 5 2 3 4 3 3" xfId="33423" xr:uid="{20184C38-F7B8-4EE6-A917-642D12AE40C8}"/>
    <cellStyle name="Comma 3 5 2 3 4 3 4" xfId="22658" xr:uid="{40D72843-A7C6-4FBE-A1E7-FA05B7A1B8DD}"/>
    <cellStyle name="Comma 3 5 2 3 4 4" xfId="3223" xr:uid="{5500D496-5A90-4969-8313-53BB48C8B603}"/>
    <cellStyle name="Comma 3 5 2 3 4 4 2" xfId="49439" xr:uid="{2F11C644-1CC4-48DB-8A6A-ACF32DD9F054}"/>
    <cellStyle name="Comma 3 5 2 3 4 4 3" xfId="36049" xr:uid="{8A0005A9-E34D-4BB7-B1F4-8E40097AB2F2}"/>
    <cellStyle name="Comma 3 5 2 3 4 4 4" xfId="25284" xr:uid="{40450F5F-36D7-4697-B953-BF550D57C2AA}"/>
    <cellStyle name="Comma 3 5 2 3 4 5" xfId="8474" xr:uid="{357CD050-2496-4DBC-BE03-2BE3A5885889}"/>
    <cellStyle name="Comma 3 5 2 3 4 5 2" xfId="52065" xr:uid="{E0B3250D-0816-45E0-9D82-A9423757DC4B}"/>
    <cellStyle name="Comma 3 5 2 3 4 5 3" xfId="38675" xr:uid="{787BD407-6CF1-4211-9550-6B59C0AF68DC}"/>
    <cellStyle name="Comma 3 5 2 3 4 6" xfId="11100" xr:uid="{336EE1BA-728B-4DF3-AFC2-EB6C85746F91}"/>
    <cellStyle name="Comma 3 5 2 3 4 6 2" xfId="54690" xr:uid="{F6FDF6C5-9229-4E1C-A7B2-FC74E427F274}"/>
    <cellStyle name="Comma 3 5 2 3 4 6 3" xfId="41300" xr:uid="{184AC24F-D7E0-4354-A77E-C638F93A6AF1}"/>
    <cellStyle name="Comma 3 5 2 3 4 7" xfId="14253" xr:uid="{AE53205E-F0FF-45C5-B3D7-2C041ADE2C3E}"/>
    <cellStyle name="Comma 3 5 2 3 4 7 2" xfId="43926" xr:uid="{F54A8140-4134-448E-9045-19B6B91E90FA}"/>
    <cellStyle name="Comma 3 5 2 3 4 8" xfId="57316" xr:uid="{6DC8F4C5-65D3-4E14-AB43-45AB3BF02B9A}"/>
    <cellStyle name="Comma 3 5 2 3 4 9" xfId="59943" xr:uid="{BB602B44-12B3-48F2-A33D-F4F1BC3DB522}"/>
    <cellStyle name="Comma 3 5 2 3 5" xfId="855" xr:uid="{00000000-0005-0000-0000-0000EC020000}"/>
    <cellStyle name="Comma 3 5 2 3 5 10" xfId="30796" xr:uid="{7114839C-630B-4EA1-9935-CF2872C8E5AC}"/>
    <cellStyle name="Comma 3 5 2 3 5 11" xfId="20292" xr:uid="{47C550B1-3459-4AC8-826B-6555BA0D8E19}"/>
    <cellStyle name="Comma 3 5 2 3 5 2" xfId="2178" xr:uid="{8C63FCF8-8D7F-4B4B-9EF8-F272ADDE72A9}"/>
    <cellStyle name="Comma 3 5 2 3 5 2 10" xfId="21614" xr:uid="{603BA5BC-6B3F-4BCD-A020-54EF55E88D60}"/>
    <cellStyle name="Comma 3 5 2 3 5 2 2" xfId="7430" xr:uid="{71E8A65D-C666-4B94-99A6-DE462B40889A}"/>
    <cellStyle name="Comma 3 5 2 3 5 2 2 2" xfId="18988" xr:uid="{8A9B05F5-2F8B-4259-B605-E72330D9DD35}"/>
    <cellStyle name="Comma 3 5 2 3 5 2 2 2 2" xfId="48395" xr:uid="{56A80066-B28B-40CD-B712-D1970306EE7B}"/>
    <cellStyle name="Comma 3 5 2 3 5 2 2 2 3" xfId="29492" xr:uid="{159862EC-29B9-4EA1-BE88-2D79723A17A6}"/>
    <cellStyle name="Comma 3 5 2 3 5 2 2 3" xfId="35005" xr:uid="{83A806B8-781B-49E4-A63D-623B4C7E29CC}"/>
    <cellStyle name="Comma 3 5 2 3 5 2 2 4" xfId="24240" xr:uid="{AAC9A391-D459-415D-A176-9D3E53C1B400}"/>
    <cellStyle name="Comma 3 5 2 3 5 2 3" xfId="4805" xr:uid="{D815F8CE-9843-4E90-8286-51A0FA3B407B}"/>
    <cellStyle name="Comma 3 5 2 3 5 2 3 2" xfId="51021" xr:uid="{12E6A8CE-130C-4C11-BBE7-C66D2C875F6A}"/>
    <cellStyle name="Comma 3 5 2 3 5 2 3 3" xfId="37631" xr:uid="{054B51DD-1911-4F28-BCC0-9D869DC43CB6}"/>
    <cellStyle name="Comma 3 5 2 3 5 2 3 4" xfId="26866" xr:uid="{96ED096E-612A-4A62-BB3A-D8752E766376}"/>
    <cellStyle name="Comma 3 5 2 3 5 2 4" xfId="10056" xr:uid="{4C6827C5-CD15-46DF-A111-4E446D743FC7}"/>
    <cellStyle name="Comma 3 5 2 3 5 2 4 2" xfId="53647" xr:uid="{218C2D12-6D1A-4F93-A069-C04B756194E6}"/>
    <cellStyle name="Comma 3 5 2 3 5 2 4 3" xfId="40257" xr:uid="{97FA24B3-1613-4D0C-A6F3-B0881B8BE4D3}"/>
    <cellStyle name="Comma 3 5 2 3 5 2 5" xfId="12682" xr:uid="{F969D303-4404-46B8-87FC-9E7ED3AB7FAC}"/>
    <cellStyle name="Comma 3 5 2 3 5 2 5 2" xfId="56272" xr:uid="{CD3CA30F-11FC-427D-A1F9-29881903A731}"/>
    <cellStyle name="Comma 3 5 2 3 5 2 5 3" xfId="42882" xr:uid="{C43BD369-ADC2-437D-AADE-07B39E12EF38}"/>
    <cellStyle name="Comma 3 5 2 3 5 2 6" xfId="15835" xr:uid="{A97D46C9-2ED5-48CE-BE7D-6329E4BE90F3}"/>
    <cellStyle name="Comma 3 5 2 3 5 2 6 2" xfId="45508" xr:uid="{8AD0F5E7-17B2-4D5E-A24D-598CEB3213CE}"/>
    <cellStyle name="Comma 3 5 2 3 5 2 7" xfId="58898" xr:uid="{B0FFAADF-301C-4B9F-B501-2432F83C822E}"/>
    <cellStyle name="Comma 3 5 2 3 5 2 8" xfId="61525" xr:uid="{ACD06668-D1C9-4D5E-AE10-0828F8C07E96}"/>
    <cellStyle name="Comma 3 5 2 3 5 2 9" xfId="32118" xr:uid="{58521BAC-1170-49B5-AEB3-4AE7C711317F}"/>
    <cellStyle name="Comma 3 5 2 3 5 3" xfId="6108" xr:uid="{FE57A752-F4B8-42E3-BE6E-062F33F0EBBB}"/>
    <cellStyle name="Comma 3 5 2 3 5 3 2" xfId="17666" xr:uid="{23F0B344-3B0E-4106-8413-963265B9C250}"/>
    <cellStyle name="Comma 3 5 2 3 5 3 2 2" xfId="47073" xr:uid="{70D96269-2225-4FDB-9201-61597A039F6A}"/>
    <cellStyle name="Comma 3 5 2 3 5 3 2 3" xfId="28170" xr:uid="{570EE0E9-D0A2-426D-986F-F665B72DE16E}"/>
    <cellStyle name="Comma 3 5 2 3 5 3 3" xfId="33683" xr:uid="{3CF14578-EB61-4550-879B-857ACBF3343D}"/>
    <cellStyle name="Comma 3 5 2 3 5 3 4" xfId="22918" xr:uid="{28757CDF-02B2-4763-A7F3-80A5F46D9B15}"/>
    <cellStyle name="Comma 3 5 2 3 5 4" xfId="3483" xr:uid="{D2A6D8CE-CC4D-4EB9-9371-09BE0067E7D7}"/>
    <cellStyle name="Comma 3 5 2 3 5 4 2" xfId="49699" xr:uid="{9EEECEFB-CCD1-428C-A5FB-43E4652B874B}"/>
    <cellStyle name="Comma 3 5 2 3 5 4 3" xfId="36309" xr:uid="{A3EE458B-BA53-47F1-96AA-1F604E5EBDE0}"/>
    <cellStyle name="Comma 3 5 2 3 5 4 4" xfId="25544" xr:uid="{2C21CCB4-FCBA-46C8-8DA6-B633ADDEE470}"/>
    <cellStyle name="Comma 3 5 2 3 5 5" xfId="8734" xr:uid="{72CB1F85-4E9A-49F5-9A0B-4BE08200B940}"/>
    <cellStyle name="Comma 3 5 2 3 5 5 2" xfId="52325" xr:uid="{6E4F35FE-866E-496B-BC22-273CFB57E4FF}"/>
    <cellStyle name="Comma 3 5 2 3 5 5 3" xfId="38935" xr:uid="{DAABA924-18FF-499C-848E-ECEAF38570C9}"/>
    <cellStyle name="Comma 3 5 2 3 5 6" xfId="11360" xr:uid="{122349EC-43E1-478F-9839-8F0BB6F11254}"/>
    <cellStyle name="Comma 3 5 2 3 5 6 2" xfId="54950" xr:uid="{64F37550-4347-4AE0-87AF-620CDDAA66D8}"/>
    <cellStyle name="Comma 3 5 2 3 5 6 3" xfId="41560" xr:uid="{1F6ADA5E-228B-45A7-B767-0F319FF2D20E}"/>
    <cellStyle name="Comma 3 5 2 3 5 7" xfId="14513" xr:uid="{E38A52EC-600D-4A1D-AB1A-7A01B85E1464}"/>
    <cellStyle name="Comma 3 5 2 3 5 7 2" xfId="44186" xr:uid="{E87C3245-9388-4EDE-BF24-7C63A1A317FF}"/>
    <cellStyle name="Comma 3 5 2 3 5 8" xfId="57576" xr:uid="{42A4F04F-2D47-41C3-A29B-0DDD79826022}"/>
    <cellStyle name="Comma 3 5 2 3 5 9" xfId="60203" xr:uid="{DF274F16-3A22-4EAE-A6BA-6EFCD9470709}"/>
    <cellStyle name="Comma 3 5 2 3 6" xfId="1135" xr:uid="{65D1B0BE-7E41-4BCA-9809-E5E1D35A9293}"/>
    <cellStyle name="Comma 3 5 2 3 6 10" xfId="20572" xr:uid="{BB797C60-525C-42D7-9A79-2AD4E16BFDF2}"/>
    <cellStyle name="Comma 3 5 2 3 6 2" xfId="6388" xr:uid="{F12D3FD0-37B9-41A0-AD7D-F48C77D39D7E}"/>
    <cellStyle name="Comma 3 5 2 3 6 2 2" xfId="17946" xr:uid="{B0C2CE1E-50DD-4A2A-8F97-CA46CB7A7926}"/>
    <cellStyle name="Comma 3 5 2 3 6 2 2 2" xfId="47353" xr:uid="{887077C7-DBC5-4A57-B7B8-E9A4BDB94375}"/>
    <cellStyle name="Comma 3 5 2 3 6 2 2 3" xfId="28450" xr:uid="{4A8FF8A5-9E22-4245-B0DA-6BA699D6D2EA}"/>
    <cellStyle name="Comma 3 5 2 3 6 2 3" xfId="33963" xr:uid="{2CCE4067-72FD-426C-8D2C-3B5C751341A3}"/>
    <cellStyle name="Comma 3 5 2 3 6 2 4" xfId="23198" xr:uid="{4C47D4B2-AB0D-4FDB-8351-71EC03741818}"/>
    <cellStyle name="Comma 3 5 2 3 6 3" xfId="3763" xr:uid="{C46F226D-FDEF-4FE9-9090-0A5C876ADAB6}"/>
    <cellStyle name="Comma 3 5 2 3 6 3 2" xfId="49979" xr:uid="{F2B172BC-6095-4773-990B-D9346D574F6A}"/>
    <cellStyle name="Comma 3 5 2 3 6 3 3" xfId="36589" xr:uid="{94310587-8F3E-42CD-8ED8-4D497D175D86}"/>
    <cellStyle name="Comma 3 5 2 3 6 3 4" xfId="25824" xr:uid="{90B85703-2F03-4200-8799-4CEBD2D6E099}"/>
    <cellStyle name="Comma 3 5 2 3 6 4" xfId="9014" xr:uid="{637B7923-8A54-47FC-957B-B119EB449601}"/>
    <cellStyle name="Comma 3 5 2 3 6 4 2" xfId="52605" xr:uid="{B1952F02-EE0D-4AE4-8B93-F737B8E82C84}"/>
    <cellStyle name="Comma 3 5 2 3 6 4 3" xfId="39215" xr:uid="{CAD23E47-A010-4609-8440-44A50C73454D}"/>
    <cellStyle name="Comma 3 5 2 3 6 5" xfId="11640" xr:uid="{53192803-9213-46B0-AFAB-45F25914B880}"/>
    <cellStyle name="Comma 3 5 2 3 6 5 2" xfId="55230" xr:uid="{A8DBE016-04D8-4795-BBC8-221DC3A2490A}"/>
    <cellStyle name="Comma 3 5 2 3 6 5 3" xfId="41840" xr:uid="{01F5CF3C-4900-4A4F-8B48-3E146DA34368}"/>
    <cellStyle name="Comma 3 5 2 3 6 6" xfId="14793" xr:uid="{AF79C938-5C34-4105-8432-019903EE1EE2}"/>
    <cellStyle name="Comma 3 5 2 3 6 6 2" xfId="44466" xr:uid="{93064905-4BB7-41AE-ACC5-04E3BC53AB42}"/>
    <cellStyle name="Comma 3 5 2 3 6 7" xfId="57856" xr:uid="{26CBF10F-AE0E-459F-BFE5-37403F25455E}"/>
    <cellStyle name="Comma 3 5 2 3 6 8" xfId="60483" xr:uid="{47182EDA-4571-4CF7-BED6-78DB4A6DED88}"/>
    <cellStyle name="Comma 3 5 2 3 6 9" xfId="31076" xr:uid="{35424EB7-06A7-4B25-A7F3-CFA017F38755}"/>
    <cellStyle name="Comma 3 5 2 3 7" xfId="1398" xr:uid="{BE2236E7-8AA2-4158-B32A-ABA59801F260}"/>
    <cellStyle name="Comma 3 5 2 3 7 10" xfId="20834" xr:uid="{9DB18583-F457-4E28-96FD-3541EC2DEC1F}"/>
    <cellStyle name="Comma 3 5 2 3 7 2" xfId="6650" xr:uid="{21345AD5-2357-4B91-A66A-6CB8D5799269}"/>
    <cellStyle name="Comma 3 5 2 3 7 2 2" xfId="18208" xr:uid="{BC450563-282D-48AC-BD63-8BB6222E3C2B}"/>
    <cellStyle name="Comma 3 5 2 3 7 2 2 2" xfId="47615" xr:uid="{B8D62EAA-CD16-42F7-A2F1-EC02324436C6}"/>
    <cellStyle name="Comma 3 5 2 3 7 2 2 3" xfId="28712" xr:uid="{4756A525-325F-43F4-BAA5-B4F9B4C30EA3}"/>
    <cellStyle name="Comma 3 5 2 3 7 2 3" xfId="34225" xr:uid="{40902440-3DE8-4B39-92E3-09A81823BEFC}"/>
    <cellStyle name="Comma 3 5 2 3 7 2 4" xfId="23460" xr:uid="{541297F7-77CD-4B84-AE6A-C2C6A7DB83A4}"/>
    <cellStyle name="Comma 3 5 2 3 7 3" xfId="4025" xr:uid="{D31B3681-C2AF-4B57-9C4E-2DAA593CAC81}"/>
    <cellStyle name="Comma 3 5 2 3 7 3 2" xfId="50241" xr:uid="{DAE41EE4-27F0-46B4-9617-C6CB888D9053}"/>
    <cellStyle name="Comma 3 5 2 3 7 3 3" xfId="36851" xr:uid="{699398B7-4B09-49E3-BC63-74994695A803}"/>
    <cellStyle name="Comma 3 5 2 3 7 3 4" xfId="26086" xr:uid="{83AE04F1-12E8-494C-AB7C-1CD663396914}"/>
    <cellStyle name="Comma 3 5 2 3 7 4" xfId="9276" xr:uid="{366075E2-22BC-4FEE-8709-78C4EBD5F348}"/>
    <cellStyle name="Comma 3 5 2 3 7 4 2" xfId="52867" xr:uid="{AA138327-0071-4C58-95EB-BD6A75CA0CAC}"/>
    <cellStyle name="Comma 3 5 2 3 7 4 3" xfId="39477" xr:uid="{79727DBD-255D-43B2-AAB3-EEDC9423AE31}"/>
    <cellStyle name="Comma 3 5 2 3 7 5" xfId="11902" xr:uid="{529EF5B1-6152-42B0-A2BA-4F861B5B5B2B}"/>
    <cellStyle name="Comma 3 5 2 3 7 5 2" xfId="55492" xr:uid="{838BB972-DA02-414B-B8AF-A4CC18C2BAAE}"/>
    <cellStyle name="Comma 3 5 2 3 7 5 3" xfId="42102" xr:uid="{D94A9613-828A-4489-9CC9-8217808125AF}"/>
    <cellStyle name="Comma 3 5 2 3 7 6" xfId="15055" xr:uid="{13A2B7DC-901E-4671-BA43-987C46E4298E}"/>
    <cellStyle name="Comma 3 5 2 3 7 6 2" xfId="44728" xr:uid="{9D5DC2C4-9FC2-4EFC-BFF3-7D3C908608C0}"/>
    <cellStyle name="Comma 3 5 2 3 7 7" xfId="58118" xr:uid="{1538E756-EC86-4CAE-9070-99F45CE4858C}"/>
    <cellStyle name="Comma 3 5 2 3 7 8" xfId="60745" xr:uid="{17CEECE0-B766-4745-8B6D-8A03F11A1556}"/>
    <cellStyle name="Comma 3 5 2 3 7 9" xfId="31338" xr:uid="{3EC6441A-C3D3-49B1-889E-D9A0570DC4C4}"/>
    <cellStyle name="Comma 3 5 2 3 8" xfId="2441" xr:uid="{4E363C5C-63F5-44E9-92E9-3592E6F9DCEF}"/>
    <cellStyle name="Comma 3 5 2 3 8 10" xfId="21876" xr:uid="{C5EB5CDD-E2A7-401C-B913-E35659AB7406}"/>
    <cellStyle name="Comma 3 5 2 3 8 2" xfId="7692" xr:uid="{B1CA777C-AA42-4BB6-8189-0BFE9C8A644C}"/>
    <cellStyle name="Comma 3 5 2 3 8 2 2" xfId="19250" xr:uid="{05622975-F3A5-4CB7-826D-452A6835769D}"/>
    <cellStyle name="Comma 3 5 2 3 8 2 2 2" xfId="48657" xr:uid="{95139771-6875-4396-BE62-10A90C7FF3E5}"/>
    <cellStyle name="Comma 3 5 2 3 8 2 2 3" xfId="29754" xr:uid="{CD1F404B-6F9A-43E6-A28E-13AE51893004}"/>
    <cellStyle name="Comma 3 5 2 3 8 2 3" xfId="35267" xr:uid="{9F055D3B-535A-41B3-B564-F65EE8FBC930}"/>
    <cellStyle name="Comma 3 5 2 3 8 2 4" xfId="24502" xr:uid="{113A8B8C-7369-4F2F-9B33-57543B4E0BB4}"/>
    <cellStyle name="Comma 3 5 2 3 8 3" xfId="5067" xr:uid="{BAFE3A07-B70D-4CE9-B8DF-0CAD11DAA418}"/>
    <cellStyle name="Comma 3 5 2 3 8 3 2" xfId="51283" xr:uid="{30D00D7C-A5F1-44D3-9AAB-F468AAED8F7E}"/>
    <cellStyle name="Comma 3 5 2 3 8 3 3" xfId="37893" xr:uid="{57C6CE29-4924-4C1B-9CEA-6AFA50E4ED8B}"/>
    <cellStyle name="Comma 3 5 2 3 8 3 4" xfId="27128" xr:uid="{2FEFA381-118C-4330-B089-E82DA88926CC}"/>
    <cellStyle name="Comma 3 5 2 3 8 4" xfId="10318" xr:uid="{616ADCAB-2F48-4476-AE05-A65C499531F5}"/>
    <cellStyle name="Comma 3 5 2 3 8 4 2" xfId="53909" xr:uid="{EDEA2B50-55A4-4D81-BDF9-B70D0BFC6532}"/>
    <cellStyle name="Comma 3 5 2 3 8 4 3" xfId="40519" xr:uid="{77E9346D-B6F7-4482-B089-3E6A75ADA762}"/>
    <cellStyle name="Comma 3 5 2 3 8 5" xfId="12944" xr:uid="{547A54B9-06D5-44CD-9816-1F566D04DD78}"/>
    <cellStyle name="Comma 3 5 2 3 8 5 2" xfId="56534" xr:uid="{5173E18B-14BC-4B6E-9DF9-FC8DE72C60D5}"/>
    <cellStyle name="Comma 3 5 2 3 8 5 3" xfId="43144" xr:uid="{28042AF9-8605-4208-A3FD-CA107A3C6F80}"/>
    <cellStyle name="Comma 3 5 2 3 8 6" xfId="16097" xr:uid="{3D384B2C-F886-479A-96D1-2116421ECDDA}"/>
    <cellStyle name="Comma 3 5 2 3 8 6 2" xfId="45770" xr:uid="{7B53D034-1044-4D88-88ED-FCC7440998B8}"/>
    <cellStyle name="Comma 3 5 2 3 8 7" xfId="59160" xr:uid="{607F9ECB-FCD2-4237-97EF-9E84BFACAB60}"/>
    <cellStyle name="Comma 3 5 2 3 8 8" xfId="61787" xr:uid="{3028017A-BE7F-47A4-ADCE-8D0B7E745A6D}"/>
    <cellStyle name="Comma 3 5 2 3 8 9" xfId="32380" xr:uid="{70DE5890-C2F6-49BF-B33A-1636E312421F}"/>
    <cellStyle name="Comma 3 5 2 3 9" xfId="5328" xr:uid="{82830329-9534-4851-BF76-B811552B4179}"/>
    <cellStyle name="Comma 3 5 2 3 9 2" xfId="16886" xr:uid="{A15DC5E1-2460-4061-90A7-2F9CA6139236}"/>
    <cellStyle name="Comma 3 5 2 3 9 2 2" xfId="46032" xr:uid="{94C0E854-81F9-4B79-AFCA-6B6D18A49C6F}"/>
    <cellStyle name="Comma 3 5 2 3 9 2 3" xfId="27390" xr:uid="{8D08866F-56AE-425A-845A-DF0BECB10E68}"/>
    <cellStyle name="Comma 3 5 2 3 9 3" xfId="13733" xr:uid="{7A4A5D46-D8DD-411C-B9F6-36E9E4942F69}"/>
    <cellStyle name="Comma 3 5 2 3 9 3 2" xfId="32642" xr:uid="{6B70BBD7-5ACC-4846-9BFB-5415BC9CB615}"/>
    <cellStyle name="Comma 3 5 2 3 9 4" xfId="22138" xr:uid="{BCA17DAC-3388-449D-8F20-06942480E6CE}"/>
    <cellStyle name="Comma 3 5 2 4" xfId="90" xr:uid="{00000000-0005-0000-0000-0000ED020000}"/>
    <cellStyle name="Comma 3 5 2 4 10" xfId="2719" xr:uid="{1CC715CD-1227-405F-958B-214816344823}"/>
    <cellStyle name="Comma 3 5 2 4 10 2" xfId="16374" xr:uid="{1C8D68D9-5BA3-4B9C-AD40-F371C0A2A83D}"/>
    <cellStyle name="Comma 3 5 2 4 10 2 2" xfId="46309" xr:uid="{BD374910-B154-4EA6-ADF0-50D10BCDEB0F}"/>
    <cellStyle name="Comma 3 5 2 4 10 3" xfId="32919" xr:uid="{2CFBF304-24E8-46A6-AFFB-68FD35FEEDF2}"/>
    <cellStyle name="Comma 3 5 2 4 10 4" xfId="24780" xr:uid="{17C32CEF-A6FD-4033-8CC5-FBB72CC70CE4}"/>
    <cellStyle name="Comma 3 5 2 4 11" xfId="7970" xr:uid="{EEA508ED-6AB8-4E69-B26E-2E7E07AA05A2}"/>
    <cellStyle name="Comma 3 5 2 4 11 2" xfId="48935" xr:uid="{94B7BA26-3B5F-40B9-8C2A-01DC91A3C42C}"/>
    <cellStyle name="Comma 3 5 2 4 11 3" xfId="35545" xr:uid="{3D1C93BD-67B1-41B8-A4E3-79B286C53E5C}"/>
    <cellStyle name="Comma 3 5 2 4 12" xfId="10596" xr:uid="{1B497243-5197-4EB2-AB62-C21489A3A205}"/>
    <cellStyle name="Comma 3 5 2 4 12 2" xfId="51561" xr:uid="{FD633864-8D70-47FC-B526-F5EB7C9446F8}"/>
    <cellStyle name="Comma 3 5 2 4 12 3" xfId="38171" xr:uid="{5D8135BD-7801-4FC4-8889-F0FEAA9CB4B4}"/>
    <cellStyle name="Comma 3 5 2 4 13" xfId="13221" xr:uid="{CB99B8F1-C428-4C55-A7E8-D01808D45CAD}"/>
    <cellStyle name="Comma 3 5 2 4 13 2" xfId="54186" xr:uid="{0436B9A3-B514-4D8B-BEC8-546A6D2AE691}"/>
    <cellStyle name="Comma 3 5 2 4 13 3" xfId="40796" xr:uid="{7DA9B3FD-EA59-4914-82B5-C758D0A7E550}"/>
    <cellStyle name="Comma 3 5 2 4 14" xfId="43422" xr:uid="{FA1DCDB0-A951-42D3-9217-8BB4A393B630}"/>
    <cellStyle name="Comma 3 5 2 4 15" xfId="56812" xr:uid="{3EA7446D-BCC5-4DA6-B362-1609EB66683D}"/>
    <cellStyle name="Comma 3 5 2 4 16" xfId="59439" xr:uid="{408A1E30-88C5-429B-99B0-2E6091F44A52}"/>
    <cellStyle name="Comma 3 5 2 4 17" xfId="30032" xr:uid="{E4309CF0-21A1-4676-9021-E90A067F1D6C}"/>
    <cellStyle name="Comma 3 5 2 4 18" xfId="19528" xr:uid="{BDD94200-D6CC-404B-B51B-563E9FC11506}"/>
    <cellStyle name="Comma 3 5 2 4 2" xfId="228" xr:uid="{00000000-0005-0000-0000-0000EE020000}"/>
    <cellStyle name="Comma 3 5 2 4 2 10" xfId="8108" xr:uid="{ABC20048-0032-416A-B6A3-899C6A2BF5BF}"/>
    <cellStyle name="Comma 3 5 2 4 2 10 2" xfId="49073" xr:uid="{49C38FE6-2046-480B-BA47-9A1186B87787}"/>
    <cellStyle name="Comma 3 5 2 4 2 10 3" xfId="35683" xr:uid="{DC3B5966-021A-4C97-A5C5-74FCEDD2F6C5}"/>
    <cellStyle name="Comma 3 5 2 4 2 11" xfId="10734" xr:uid="{2DA525F7-FF7C-4CBC-95B9-FC17D4620427}"/>
    <cellStyle name="Comma 3 5 2 4 2 11 2" xfId="51699" xr:uid="{98840ABF-35AD-4051-895B-84DA51B1CA79}"/>
    <cellStyle name="Comma 3 5 2 4 2 11 3" xfId="38309" xr:uid="{8977B16E-D373-4078-9CB3-932C197E08B3}"/>
    <cellStyle name="Comma 3 5 2 4 2 12" xfId="13359" xr:uid="{29E58E61-F355-410C-9CA1-C19089653B45}"/>
    <cellStyle name="Comma 3 5 2 4 2 12 2" xfId="54324" xr:uid="{9D67B5ED-11D7-4926-84C3-64054559CAD7}"/>
    <cellStyle name="Comma 3 5 2 4 2 12 3" xfId="40934" xr:uid="{8580802B-84E3-48F2-9F8B-64865C634D17}"/>
    <cellStyle name="Comma 3 5 2 4 2 13" xfId="43560" xr:uid="{79EE4B48-2912-44A1-83C4-DEB6345B15C9}"/>
    <cellStyle name="Comma 3 5 2 4 2 14" xfId="56950" xr:uid="{FE826410-4700-4018-BC04-AC0189188519}"/>
    <cellStyle name="Comma 3 5 2 4 2 15" xfId="59577" xr:uid="{768A2EB5-E92F-4F19-9420-171A2D3ACD42}"/>
    <cellStyle name="Comma 3 5 2 4 2 16" xfId="30170" xr:uid="{D4AE030F-A449-4606-A80B-B00924BBA430}"/>
    <cellStyle name="Comma 3 5 2 4 2 17" xfId="19666" xr:uid="{8C82905A-90C2-40E1-95C3-B3C619CFDBBD}"/>
    <cellStyle name="Comma 3 5 2 4 2 2" xfId="489" xr:uid="{00000000-0005-0000-0000-0000EF020000}"/>
    <cellStyle name="Comma 3 5 2 4 2 2 10" xfId="30430" xr:uid="{11ADF434-4F26-4FC7-8256-327D376EEFA3}"/>
    <cellStyle name="Comma 3 5 2 4 2 2 11" xfId="19926" xr:uid="{9DE5E208-0BF6-4ED9-8C91-28AE4AD71014}"/>
    <cellStyle name="Comma 3 5 2 4 2 2 2" xfId="1812" xr:uid="{D303C15C-75A9-48D7-A6D0-7B5277259905}"/>
    <cellStyle name="Comma 3 5 2 4 2 2 2 10" xfId="21248" xr:uid="{494D5CD9-6522-4CB3-B905-48A599C472A5}"/>
    <cellStyle name="Comma 3 5 2 4 2 2 2 2" xfId="7064" xr:uid="{82469265-0274-4C8F-ADBB-5549B6E2CC92}"/>
    <cellStyle name="Comma 3 5 2 4 2 2 2 2 2" xfId="18622" xr:uid="{19B75279-F77D-4C64-873D-48BCA7E3C6DB}"/>
    <cellStyle name="Comma 3 5 2 4 2 2 2 2 2 2" xfId="48029" xr:uid="{E85A8D53-FA2B-4404-87D3-E94DE3E0CAD6}"/>
    <cellStyle name="Comma 3 5 2 4 2 2 2 2 2 3" xfId="29126" xr:uid="{42D7D9D1-2F22-4082-9C81-0B43163A139D}"/>
    <cellStyle name="Comma 3 5 2 4 2 2 2 2 3" xfId="34639" xr:uid="{F40E4DC2-8E42-4194-81A7-E05960AA80C0}"/>
    <cellStyle name="Comma 3 5 2 4 2 2 2 2 4" xfId="23874" xr:uid="{AF02EC05-2BB4-453C-B2D2-56614F06CBD2}"/>
    <cellStyle name="Comma 3 5 2 4 2 2 2 3" xfId="4439" xr:uid="{4CAA2465-B965-4293-A81E-786F47F2A2EC}"/>
    <cellStyle name="Comma 3 5 2 4 2 2 2 3 2" xfId="50655" xr:uid="{E530C884-E458-4418-947D-918877DFC8AF}"/>
    <cellStyle name="Comma 3 5 2 4 2 2 2 3 3" xfId="37265" xr:uid="{1933889E-9ABF-4691-8DE0-41507312DF74}"/>
    <cellStyle name="Comma 3 5 2 4 2 2 2 3 4" xfId="26500" xr:uid="{E4414571-FC45-4C77-B04B-CB54212204EF}"/>
    <cellStyle name="Comma 3 5 2 4 2 2 2 4" xfId="9690" xr:uid="{F5E0FE41-F9DF-49AC-8435-DB52B810C1E8}"/>
    <cellStyle name="Comma 3 5 2 4 2 2 2 4 2" xfId="53281" xr:uid="{E5E80D86-0325-4661-8EF9-4BA9DB8C3529}"/>
    <cellStyle name="Comma 3 5 2 4 2 2 2 4 3" xfId="39891" xr:uid="{B3EFE54F-0557-4114-9375-2DFEE6D381D8}"/>
    <cellStyle name="Comma 3 5 2 4 2 2 2 5" xfId="12316" xr:uid="{89B9FBAE-0341-47F0-8C9B-971CBE244A3F}"/>
    <cellStyle name="Comma 3 5 2 4 2 2 2 5 2" xfId="55906" xr:uid="{B9A46DF4-8B73-42FB-9828-8277ECAAD150}"/>
    <cellStyle name="Comma 3 5 2 4 2 2 2 5 3" xfId="42516" xr:uid="{7895C324-3452-4E46-B0D7-E63B3EFA1C0D}"/>
    <cellStyle name="Comma 3 5 2 4 2 2 2 6" xfId="15469" xr:uid="{40483430-FED8-42BD-BAE0-32CCECDB36F2}"/>
    <cellStyle name="Comma 3 5 2 4 2 2 2 6 2" xfId="45142" xr:uid="{D42369CB-5BDF-4D33-A27A-826083E1C0A3}"/>
    <cellStyle name="Comma 3 5 2 4 2 2 2 7" xfId="58532" xr:uid="{C2DE04F7-C760-40F2-884D-B2E37166CD30}"/>
    <cellStyle name="Comma 3 5 2 4 2 2 2 8" xfId="61159" xr:uid="{099EC2CB-25BE-41FA-8925-E4BA1558FBAE}"/>
    <cellStyle name="Comma 3 5 2 4 2 2 2 9" xfId="31752" xr:uid="{EF334946-48DC-41B8-8191-E00F0AF104DB}"/>
    <cellStyle name="Comma 3 5 2 4 2 2 3" xfId="5742" xr:uid="{FD58B27C-2D49-4FA5-B7E2-3621189C7509}"/>
    <cellStyle name="Comma 3 5 2 4 2 2 3 2" xfId="17300" xr:uid="{BA379F2E-6C40-4A48-BCCF-E0565A2628CA}"/>
    <cellStyle name="Comma 3 5 2 4 2 2 3 2 2" xfId="46707" xr:uid="{51E42B29-28B3-4BBA-9D9C-B525756F34B9}"/>
    <cellStyle name="Comma 3 5 2 4 2 2 3 2 3" xfId="27804" xr:uid="{77FFF132-23ED-45A1-8F1B-DA529B0E5A21}"/>
    <cellStyle name="Comma 3 5 2 4 2 2 3 3" xfId="14147" xr:uid="{F64FB7AC-3B98-4814-87AA-D1C7D81D98CF}"/>
    <cellStyle name="Comma 3 5 2 4 2 2 3 3 2" xfId="33317" xr:uid="{61B24CED-EE20-495D-BE9D-2D2468FBD65C}"/>
    <cellStyle name="Comma 3 5 2 4 2 2 3 4" xfId="22552" xr:uid="{F823143F-D7CD-4681-880E-4681B76EC11D}"/>
    <cellStyle name="Comma 3 5 2 4 2 2 4" xfId="3117" xr:uid="{84A8D24F-1D51-4864-A3FB-457F3E308AA7}"/>
    <cellStyle name="Comma 3 5 2 4 2 2 4 2" xfId="16772" xr:uid="{11625276-4D56-477A-93B4-28EB2A2136B0}"/>
    <cellStyle name="Comma 3 5 2 4 2 2 4 2 2" xfId="49333" xr:uid="{FDE45E6A-FC4D-44DA-9B41-D025031086C0}"/>
    <cellStyle name="Comma 3 5 2 4 2 2 4 3" xfId="35943" xr:uid="{2B1EDBD9-900F-4A53-905B-988A5F791110}"/>
    <cellStyle name="Comma 3 5 2 4 2 2 4 4" xfId="25178" xr:uid="{40ABF85A-B0E3-42A6-8764-FAFA8E4B5E31}"/>
    <cellStyle name="Comma 3 5 2 4 2 2 5" xfId="8368" xr:uid="{FF86A970-55F3-4753-B7AF-CB7BB7D2531C}"/>
    <cellStyle name="Comma 3 5 2 4 2 2 5 2" xfId="51959" xr:uid="{CB2B31AB-39B8-42CF-A244-01040F1DAA66}"/>
    <cellStyle name="Comma 3 5 2 4 2 2 5 3" xfId="38569" xr:uid="{85C71A51-D809-4784-8784-C854A954284E}"/>
    <cellStyle name="Comma 3 5 2 4 2 2 6" xfId="10994" xr:uid="{4248E98B-EDC2-4B51-8FB6-1E948B93F95C}"/>
    <cellStyle name="Comma 3 5 2 4 2 2 6 2" xfId="54584" xr:uid="{C1D03DB2-9830-4BF1-9F79-93A12D8E31D8}"/>
    <cellStyle name="Comma 3 5 2 4 2 2 6 3" xfId="41194" xr:uid="{A672DE1A-B6AF-4F9D-ACA1-3B794355FC5C}"/>
    <cellStyle name="Comma 3 5 2 4 2 2 7" xfId="13619" xr:uid="{0EF9C471-9F79-4676-87EA-1DDA5954D148}"/>
    <cellStyle name="Comma 3 5 2 4 2 2 7 2" xfId="43820" xr:uid="{D6E361EA-01E2-4F03-AFEB-122BB7861D73}"/>
    <cellStyle name="Comma 3 5 2 4 2 2 8" xfId="57210" xr:uid="{4FDF9876-1758-4CF8-A870-F39D16A177C9}"/>
    <cellStyle name="Comma 3 5 2 4 2 2 9" xfId="59837" xr:uid="{94D97757-CE88-458A-9FDD-6C8B2A428241}"/>
    <cellStyle name="Comma 3 5 2 4 2 3" xfId="749" xr:uid="{00000000-0005-0000-0000-0000F0020000}"/>
    <cellStyle name="Comma 3 5 2 4 2 3 10" xfId="30690" xr:uid="{6DAA20D5-2248-411D-8A3B-135F473DAAF0}"/>
    <cellStyle name="Comma 3 5 2 4 2 3 11" xfId="20186" xr:uid="{DFEA8470-0691-414F-8A8B-DFDB65A720F4}"/>
    <cellStyle name="Comma 3 5 2 4 2 3 2" xfId="2072" xr:uid="{7B07E70E-3A43-4892-B08F-8EF350F91F8C}"/>
    <cellStyle name="Comma 3 5 2 4 2 3 2 10" xfId="21508" xr:uid="{AA3CEF5C-396D-4D13-A32B-F849023CD467}"/>
    <cellStyle name="Comma 3 5 2 4 2 3 2 2" xfId="7324" xr:uid="{7CB6F06B-3135-4B52-B5FB-32FE43871816}"/>
    <cellStyle name="Comma 3 5 2 4 2 3 2 2 2" xfId="18882" xr:uid="{5F8FF042-4AEA-4E96-A159-6A701875CB7D}"/>
    <cellStyle name="Comma 3 5 2 4 2 3 2 2 2 2" xfId="48289" xr:uid="{E1C1F5E1-67F2-490B-BAD5-371A7E2D06E7}"/>
    <cellStyle name="Comma 3 5 2 4 2 3 2 2 2 3" xfId="29386" xr:uid="{06DF1CB9-9F5A-46BC-A9EB-CFDD68FE13C1}"/>
    <cellStyle name="Comma 3 5 2 4 2 3 2 2 3" xfId="34899" xr:uid="{2591F3D3-E732-4F81-B715-E66C57EF93E5}"/>
    <cellStyle name="Comma 3 5 2 4 2 3 2 2 4" xfId="24134" xr:uid="{4EDCDF26-384C-497D-B7BB-ACE4DA86ABD2}"/>
    <cellStyle name="Comma 3 5 2 4 2 3 2 3" xfId="4699" xr:uid="{DB6A4ADF-F38B-49D5-9337-369586F9B8A7}"/>
    <cellStyle name="Comma 3 5 2 4 2 3 2 3 2" xfId="50915" xr:uid="{A62FAB98-5B43-4B1A-909A-6FD1C25A8B15}"/>
    <cellStyle name="Comma 3 5 2 4 2 3 2 3 3" xfId="37525" xr:uid="{4C84CB7F-04D8-40C4-A6E4-01FE4030DCA7}"/>
    <cellStyle name="Comma 3 5 2 4 2 3 2 3 4" xfId="26760" xr:uid="{FF70469A-C064-4B1B-B05C-93559AD39EA8}"/>
    <cellStyle name="Comma 3 5 2 4 2 3 2 4" xfId="9950" xr:uid="{D8ABA6F2-D1B4-4996-A40F-FA8F7EA1041A}"/>
    <cellStyle name="Comma 3 5 2 4 2 3 2 4 2" xfId="53541" xr:uid="{2AF4D01A-7FB8-47E4-8A5D-F1772930C10D}"/>
    <cellStyle name="Comma 3 5 2 4 2 3 2 4 3" xfId="40151" xr:uid="{47982935-4A16-4229-9CA7-DBFF55D9062E}"/>
    <cellStyle name="Comma 3 5 2 4 2 3 2 5" xfId="12576" xr:uid="{F9FF629C-4724-4418-8D13-8FB709D60553}"/>
    <cellStyle name="Comma 3 5 2 4 2 3 2 5 2" xfId="56166" xr:uid="{90A28633-3408-446C-9167-38C88203DD0C}"/>
    <cellStyle name="Comma 3 5 2 4 2 3 2 5 3" xfId="42776" xr:uid="{544D8155-9550-4439-9CB5-7F1C340EB148}"/>
    <cellStyle name="Comma 3 5 2 4 2 3 2 6" xfId="15729" xr:uid="{4BD07414-8B28-4382-B18A-5984341CAEA3}"/>
    <cellStyle name="Comma 3 5 2 4 2 3 2 6 2" xfId="45402" xr:uid="{7A5B070A-13D5-443F-ABCC-0B4058BE78FC}"/>
    <cellStyle name="Comma 3 5 2 4 2 3 2 7" xfId="58792" xr:uid="{9B3B3402-BC14-4154-86BF-03212F3BB9CB}"/>
    <cellStyle name="Comma 3 5 2 4 2 3 2 8" xfId="61419" xr:uid="{E9A18D45-F059-4BE9-AFE1-63DB9E851E9F}"/>
    <cellStyle name="Comma 3 5 2 4 2 3 2 9" xfId="32012" xr:uid="{A5B90A3D-A162-4F6C-A8AC-EBD3F19E1940}"/>
    <cellStyle name="Comma 3 5 2 4 2 3 3" xfId="6002" xr:uid="{4919A9B1-87FF-45D7-92D7-E500BE384047}"/>
    <cellStyle name="Comma 3 5 2 4 2 3 3 2" xfId="17560" xr:uid="{84ECA469-256B-4A85-82C4-25F91F848475}"/>
    <cellStyle name="Comma 3 5 2 4 2 3 3 2 2" xfId="46967" xr:uid="{AD612066-350C-4378-9210-EA3E83E5C13B}"/>
    <cellStyle name="Comma 3 5 2 4 2 3 3 2 3" xfId="28064" xr:uid="{30ED8C3B-1141-467E-AC1B-A7E0541E1E31}"/>
    <cellStyle name="Comma 3 5 2 4 2 3 3 3" xfId="33577" xr:uid="{76DA157C-96E0-4587-890F-70187ACE66DA}"/>
    <cellStyle name="Comma 3 5 2 4 2 3 3 4" xfId="22812" xr:uid="{4640084A-1201-48B1-88DD-A105AC30CFDE}"/>
    <cellStyle name="Comma 3 5 2 4 2 3 4" xfId="3377" xr:uid="{5A711778-12DC-4B14-817F-B091BEFC7AA4}"/>
    <cellStyle name="Comma 3 5 2 4 2 3 4 2" xfId="49593" xr:uid="{3EA09506-3079-4505-ACC2-6660316B6ECC}"/>
    <cellStyle name="Comma 3 5 2 4 2 3 4 3" xfId="36203" xr:uid="{514DADD5-D28D-4A30-8B3D-3BF3C3228CFE}"/>
    <cellStyle name="Comma 3 5 2 4 2 3 4 4" xfId="25438" xr:uid="{5A765372-7F90-48B4-8038-4C6176E6ED1E}"/>
    <cellStyle name="Comma 3 5 2 4 2 3 5" xfId="8628" xr:uid="{F17D2642-B168-43C4-934F-EFA12CC8075A}"/>
    <cellStyle name="Comma 3 5 2 4 2 3 5 2" xfId="52219" xr:uid="{F1CB6F80-249D-46F5-AF93-E105423C8953}"/>
    <cellStyle name="Comma 3 5 2 4 2 3 5 3" xfId="38829" xr:uid="{EF705363-6E68-491F-95C1-1420FF640605}"/>
    <cellStyle name="Comma 3 5 2 4 2 3 6" xfId="11254" xr:uid="{B0961062-4D13-4353-BA50-AEB68C1B04DA}"/>
    <cellStyle name="Comma 3 5 2 4 2 3 6 2" xfId="54844" xr:uid="{73A30E4D-CFA9-4276-80C7-F7A9DD69FF71}"/>
    <cellStyle name="Comma 3 5 2 4 2 3 6 3" xfId="41454" xr:uid="{2D7FF93D-E680-4EBD-965A-6FC68492A25E}"/>
    <cellStyle name="Comma 3 5 2 4 2 3 7" xfId="14407" xr:uid="{104DE7B6-1BA7-4CBC-A6F9-3F8EEA17B7E8}"/>
    <cellStyle name="Comma 3 5 2 4 2 3 7 2" xfId="44080" xr:uid="{E827A02C-0F00-4184-9825-4CBEDFBE45FC}"/>
    <cellStyle name="Comma 3 5 2 4 2 3 8" xfId="57470" xr:uid="{0523BB23-C14E-483D-95B2-42367F6C61F9}"/>
    <cellStyle name="Comma 3 5 2 4 2 3 9" xfId="60097" xr:uid="{770BA84F-1F78-4C08-B626-92C49679F845}"/>
    <cellStyle name="Comma 3 5 2 4 2 4" xfId="1009" xr:uid="{00000000-0005-0000-0000-0000F1020000}"/>
    <cellStyle name="Comma 3 5 2 4 2 4 10" xfId="30950" xr:uid="{598AB1E0-7962-4EAA-832A-2F233D254E84}"/>
    <cellStyle name="Comma 3 5 2 4 2 4 11" xfId="20446" xr:uid="{D87CE968-B00A-45B8-A6F0-8DD50A433184}"/>
    <cellStyle name="Comma 3 5 2 4 2 4 2" xfId="2332" xr:uid="{EAD9AA3F-72EA-4A63-AD3E-F997F708AD08}"/>
    <cellStyle name="Comma 3 5 2 4 2 4 2 10" xfId="21768" xr:uid="{18BA63D7-A389-4411-A702-185F08B07C72}"/>
    <cellStyle name="Comma 3 5 2 4 2 4 2 2" xfId="7584" xr:uid="{2A86D4DE-DBF6-495A-9072-9CF0BEE9E06E}"/>
    <cellStyle name="Comma 3 5 2 4 2 4 2 2 2" xfId="19142" xr:uid="{93B083D9-8F3B-41B5-943D-7D674A5201CD}"/>
    <cellStyle name="Comma 3 5 2 4 2 4 2 2 2 2" xfId="48549" xr:uid="{E91B8AF0-D00D-41B9-B517-E091264E8619}"/>
    <cellStyle name="Comma 3 5 2 4 2 4 2 2 2 3" xfId="29646" xr:uid="{C27FF454-104B-45EC-BA47-9F00593DC66E}"/>
    <cellStyle name="Comma 3 5 2 4 2 4 2 2 3" xfId="35159" xr:uid="{1B335DBF-543E-492B-AAA8-C200FADD0885}"/>
    <cellStyle name="Comma 3 5 2 4 2 4 2 2 4" xfId="24394" xr:uid="{18B01281-38A3-4420-B3B7-8D125F1E9BC9}"/>
    <cellStyle name="Comma 3 5 2 4 2 4 2 3" xfId="4959" xr:uid="{7A1EA78E-783A-4798-B817-127D6E3D2F81}"/>
    <cellStyle name="Comma 3 5 2 4 2 4 2 3 2" xfId="51175" xr:uid="{41584CEF-6119-4ADE-9772-1F9267207379}"/>
    <cellStyle name="Comma 3 5 2 4 2 4 2 3 3" xfId="37785" xr:uid="{E3EFEB7F-8522-47EA-B2C3-4A531E35611C}"/>
    <cellStyle name="Comma 3 5 2 4 2 4 2 3 4" xfId="27020" xr:uid="{A84273AF-410A-4A8B-947F-329377B846CE}"/>
    <cellStyle name="Comma 3 5 2 4 2 4 2 4" xfId="10210" xr:uid="{9A911BEF-216E-4B2D-88F0-48F8463A9133}"/>
    <cellStyle name="Comma 3 5 2 4 2 4 2 4 2" xfId="53801" xr:uid="{794C9043-9656-4130-9A86-62176B41ED7A}"/>
    <cellStyle name="Comma 3 5 2 4 2 4 2 4 3" xfId="40411" xr:uid="{A1DC53B0-9C0B-4F7B-B27D-A5499D940330}"/>
    <cellStyle name="Comma 3 5 2 4 2 4 2 5" xfId="12836" xr:uid="{7D33D246-E332-4DFF-939A-1224B16D98B1}"/>
    <cellStyle name="Comma 3 5 2 4 2 4 2 5 2" xfId="56426" xr:uid="{00D3E10F-6809-4F27-B227-DE2058F7888F}"/>
    <cellStyle name="Comma 3 5 2 4 2 4 2 5 3" xfId="43036" xr:uid="{ED54540B-D7D3-4E1D-A0E2-99DEF2AE31BA}"/>
    <cellStyle name="Comma 3 5 2 4 2 4 2 6" xfId="15989" xr:uid="{82734591-6A5A-4CD1-B6CF-A06F444D0B53}"/>
    <cellStyle name="Comma 3 5 2 4 2 4 2 6 2" xfId="45662" xr:uid="{7405ED74-A49E-44E5-AE7E-95F1C3EEDF16}"/>
    <cellStyle name="Comma 3 5 2 4 2 4 2 7" xfId="59052" xr:uid="{07711AFB-38E4-402A-BC0F-867DE39B1FAB}"/>
    <cellStyle name="Comma 3 5 2 4 2 4 2 8" xfId="61679" xr:uid="{1E7E8513-1487-4979-8A8A-BDA0EDA67EF9}"/>
    <cellStyle name="Comma 3 5 2 4 2 4 2 9" xfId="32272" xr:uid="{46E0B683-9C84-486F-AB32-2CD2D5C866DD}"/>
    <cellStyle name="Comma 3 5 2 4 2 4 3" xfId="6262" xr:uid="{96A6FC46-A7A8-4CCC-98A5-A6C816175455}"/>
    <cellStyle name="Comma 3 5 2 4 2 4 3 2" xfId="17820" xr:uid="{21AC27E1-A08E-4910-9310-E4D81DB8183F}"/>
    <cellStyle name="Comma 3 5 2 4 2 4 3 2 2" xfId="47227" xr:uid="{A7956995-7A7F-4BB1-9792-E34589D34534}"/>
    <cellStyle name="Comma 3 5 2 4 2 4 3 2 3" xfId="28324" xr:uid="{C200BA53-1BE0-48A4-AF14-8AA0E67D0146}"/>
    <cellStyle name="Comma 3 5 2 4 2 4 3 3" xfId="33837" xr:uid="{4F6AC61F-B13D-4860-8D0E-7FBECBA7DB2A}"/>
    <cellStyle name="Comma 3 5 2 4 2 4 3 4" xfId="23072" xr:uid="{F93E4150-0240-4C31-A797-28C0E28B234A}"/>
    <cellStyle name="Comma 3 5 2 4 2 4 4" xfId="3637" xr:uid="{87622DC7-8E9E-4AEA-A57F-04AFBDFD3ECD}"/>
    <cellStyle name="Comma 3 5 2 4 2 4 4 2" xfId="49853" xr:uid="{FF8EA83E-F68D-4746-B167-1C1BE577D4E3}"/>
    <cellStyle name="Comma 3 5 2 4 2 4 4 3" xfId="36463" xr:uid="{59442B32-FD3A-419B-B6D1-E7021C3007F9}"/>
    <cellStyle name="Comma 3 5 2 4 2 4 4 4" xfId="25698" xr:uid="{5C59664E-BF49-4A4E-93B4-6796E5EE7AD9}"/>
    <cellStyle name="Comma 3 5 2 4 2 4 5" xfId="8888" xr:uid="{1DA62670-1420-48B1-AD97-1FD63066BF9F}"/>
    <cellStyle name="Comma 3 5 2 4 2 4 5 2" xfId="52479" xr:uid="{74FB50E6-44BD-4CC6-B0D9-6307D2870971}"/>
    <cellStyle name="Comma 3 5 2 4 2 4 5 3" xfId="39089" xr:uid="{23AEF920-CFFA-4F3A-B8F7-387D7626FB3A}"/>
    <cellStyle name="Comma 3 5 2 4 2 4 6" xfId="11514" xr:uid="{EBBB957F-C795-4CBB-9EE7-95C200DEBAF2}"/>
    <cellStyle name="Comma 3 5 2 4 2 4 6 2" xfId="55104" xr:uid="{28584974-DC15-480B-AFEB-AD3D05FF1312}"/>
    <cellStyle name="Comma 3 5 2 4 2 4 6 3" xfId="41714" xr:uid="{D14C9C04-9214-4E4E-8D7E-ACE828A8D9A4}"/>
    <cellStyle name="Comma 3 5 2 4 2 4 7" xfId="14667" xr:uid="{C64BCC94-8EE4-40D1-AA2E-23EC31DAC359}"/>
    <cellStyle name="Comma 3 5 2 4 2 4 7 2" xfId="44340" xr:uid="{973DBFB8-B088-4400-ADD3-0211DA47DBE0}"/>
    <cellStyle name="Comma 3 5 2 4 2 4 8" xfId="57730" xr:uid="{7A5623BE-78A3-4C1C-AAD2-BDA62B84AC29}"/>
    <cellStyle name="Comma 3 5 2 4 2 4 9" xfId="60357" xr:uid="{C179056E-4411-4A88-9651-3C37288F1C14}"/>
    <cellStyle name="Comma 3 5 2 4 2 5" xfId="1289" xr:uid="{FBF1B893-6465-47BB-959B-B5040C70C371}"/>
    <cellStyle name="Comma 3 5 2 4 2 5 10" xfId="20726" xr:uid="{96ACABA4-C35D-402C-BB5B-67CE73D566BB}"/>
    <cellStyle name="Comma 3 5 2 4 2 5 2" xfId="6542" xr:uid="{36FD419B-719B-4DF5-AD9C-3BB5F5B1F9E2}"/>
    <cellStyle name="Comma 3 5 2 4 2 5 2 2" xfId="18100" xr:uid="{6D8A7C1C-8B04-48CB-A66C-94C59BDBFAC4}"/>
    <cellStyle name="Comma 3 5 2 4 2 5 2 2 2" xfId="47507" xr:uid="{B0853F84-30D8-44E5-8C93-0CCEB49FDF57}"/>
    <cellStyle name="Comma 3 5 2 4 2 5 2 2 3" xfId="28604" xr:uid="{09DB5F7D-59CD-40E8-8D05-767E9ECF69B0}"/>
    <cellStyle name="Comma 3 5 2 4 2 5 2 3" xfId="34117" xr:uid="{A67F8E25-CADB-4FAA-AFDE-615498191A85}"/>
    <cellStyle name="Comma 3 5 2 4 2 5 2 4" xfId="23352" xr:uid="{03CD498B-F27C-497D-8CA1-9355CDC7DC45}"/>
    <cellStyle name="Comma 3 5 2 4 2 5 3" xfId="3917" xr:uid="{F63B55BE-87C2-4C7E-8471-754BF951161E}"/>
    <cellStyle name="Comma 3 5 2 4 2 5 3 2" xfId="50133" xr:uid="{75A920F9-1907-4C7F-8A74-D3D2E12402D6}"/>
    <cellStyle name="Comma 3 5 2 4 2 5 3 3" xfId="36743" xr:uid="{20C12F52-20DD-4F4A-A273-1394918DE0E5}"/>
    <cellStyle name="Comma 3 5 2 4 2 5 3 4" xfId="25978" xr:uid="{C10C08D0-6CD9-48E6-8633-60A53E940C62}"/>
    <cellStyle name="Comma 3 5 2 4 2 5 4" xfId="9168" xr:uid="{E9D11A77-B67C-4B84-8C71-58066774E62E}"/>
    <cellStyle name="Comma 3 5 2 4 2 5 4 2" xfId="52759" xr:uid="{81E13911-2E27-4C42-80CC-BE1ABD28CC67}"/>
    <cellStyle name="Comma 3 5 2 4 2 5 4 3" xfId="39369" xr:uid="{2F232DF4-46FE-4A86-AFC6-864FFDE2A2AC}"/>
    <cellStyle name="Comma 3 5 2 4 2 5 5" xfId="11794" xr:uid="{F9AF39A3-9AF6-410F-9AB4-2ED80AE134F7}"/>
    <cellStyle name="Comma 3 5 2 4 2 5 5 2" xfId="55384" xr:uid="{993363A2-BE38-4A6A-B4E7-20BF66B1CE69}"/>
    <cellStyle name="Comma 3 5 2 4 2 5 5 3" xfId="41994" xr:uid="{C1EF1FB2-ACE0-456A-89E7-4733FDB7F2D0}"/>
    <cellStyle name="Comma 3 5 2 4 2 5 6" xfId="14947" xr:uid="{89E16AAA-F3C0-4733-9350-FF7D07354BF6}"/>
    <cellStyle name="Comma 3 5 2 4 2 5 6 2" xfId="44620" xr:uid="{C3FF377F-FA1C-44BC-A930-807C08054D56}"/>
    <cellStyle name="Comma 3 5 2 4 2 5 7" xfId="58010" xr:uid="{C654A770-B4C8-4C7B-94F3-D02D2077F2F9}"/>
    <cellStyle name="Comma 3 5 2 4 2 5 8" xfId="60637" xr:uid="{512464F5-5A16-4908-B791-4F81FCFD294E}"/>
    <cellStyle name="Comma 3 5 2 4 2 5 9" xfId="31230" xr:uid="{FCA4824B-7BDE-415E-BDBD-074D39C915C7}"/>
    <cellStyle name="Comma 3 5 2 4 2 6" xfId="1552" xr:uid="{7C6B3E10-A39E-4667-8793-CC2C9FB45037}"/>
    <cellStyle name="Comma 3 5 2 4 2 6 10" xfId="20988" xr:uid="{0053E770-B4F1-4330-97A9-C260BB14B280}"/>
    <cellStyle name="Comma 3 5 2 4 2 6 2" xfId="6804" xr:uid="{6DCF7165-B5DE-476E-8F09-63DD1FE5A62C}"/>
    <cellStyle name="Comma 3 5 2 4 2 6 2 2" xfId="18362" xr:uid="{BFC09DDE-A7C8-46A3-8A87-2B37E54C5051}"/>
    <cellStyle name="Comma 3 5 2 4 2 6 2 2 2" xfId="47769" xr:uid="{1C47D472-1448-43D6-ACE7-1E2613222B0C}"/>
    <cellStyle name="Comma 3 5 2 4 2 6 2 2 3" xfId="28866" xr:uid="{A795DB22-B949-4D31-8E2E-6719D70F4957}"/>
    <cellStyle name="Comma 3 5 2 4 2 6 2 3" xfId="34379" xr:uid="{0D58CFBE-9CCF-40E4-B4F0-5A542FAE135A}"/>
    <cellStyle name="Comma 3 5 2 4 2 6 2 4" xfId="23614" xr:uid="{AFE2A53A-C3EF-45B4-95FC-5A7CD2D6AAE7}"/>
    <cellStyle name="Comma 3 5 2 4 2 6 3" xfId="4179" xr:uid="{A0BF6B3E-262C-4C6D-A72F-74D1692F5DD9}"/>
    <cellStyle name="Comma 3 5 2 4 2 6 3 2" xfId="50395" xr:uid="{23CCC088-2BC3-4C3E-8FCD-D52D1F5D41FF}"/>
    <cellStyle name="Comma 3 5 2 4 2 6 3 3" xfId="37005" xr:uid="{E168091F-C16E-4FDB-B262-ABAE03BFDC3F}"/>
    <cellStyle name="Comma 3 5 2 4 2 6 3 4" xfId="26240" xr:uid="{921708E5-880C-45DA-8797-12CDEC094D89}"/>
    <cellStyle name="Comma 3 5 2 4 2 6 4" xfId="9430" xr:uid="{6A6243C8-5A9E-4C27-8933-8A6C33020C53}"/>
    <cellStyle name="Comma 3 5 2 4 2 6 4 2" xfId="53021" xr:uid="{93658C28-7544-47D8-8E49-7AFC275250AF}"/>
    <cellStyle name="Comma 3 5 2 4 2 6 4 3" xfId="39631" xr:uid="{7070A3CB-EC18-4D50-BE38-F03E4EFFE34D}"/>
    <cellStyle name="Comma 3 5 2 4 2 6 5" xfId="12056" xr:uid="{0487F3C3-45DB-495B-B3EA-53D77121FD97}"/>
    <cellStyle name="Comma 3 5 2 4 2 6 5 2" xfId="55646" xr:uid="{279B61A3-6350-482D-8D21-3525A3D07CA7}"/>
    <cellStyle name="Comma 3 5 2 4 2 6 5 3" xfId="42256" xr:uid="{AEF7A1F2-816B-40F1-9F7F-D442172F6497}"/>
    <cellStyle name="Comma 3 5 2 4 2 6 6" xfId="15209" xr:uid="{8623E741-61CD-4DB8-845F-7C1EE5A61F9D}"/>
    <cellStyle name="Comma 3 5 2 4 2 6 6 2" xfId="44882" xr:uid="{D2892023-A471-465D-A073-53C84C566CC6}"/>
    <cellStyle name="Comma 3 5 2 4 2 6 7" xfId="58272" xr:uid="{30A55DF6-FEBF-4180-AD48-A346B0351FFE}"/>
    <cellStyle name="Comma 3 5 2 4 2 6 8" xfId="60899" xr:uid="{95B72526-B4FB-4241-BC4C-A55AFCB73716}"/>
    <cellStyle name="Comma 3 5 2 4 2 6 9" xfId="31492" xr:uid="{1553B274-7BA8-4B5D-B9D5-96B2B636FAF5}"/>
    <cellStyle name="Comma 3 5 2 4 2 7" xfId="2595" xr:uid="{D23716BB-5B82-47E7-AE9C-4EBE7290413B}"/>
    <cellStyle name="Comma 3 5 2 4 2 7 10" xfId="22030" xr:uid="{7653ABC9-B49F-4489-9529-42C926473C9C}"/>
    <cellStyle name="Comma 3 5 2 4 2 7 2" xfId="7846" xr:uid="{D5E8B721-27E8-4DE1-8338-C73FEE3B82B2}"/>
    <cellStyle name="Comma 3 5 2 4 2 7 2 2" xfId="19404" xr:uid="{60537051-1CE3-446D-878C-C74129B1F9E5}"/>
    <cellStyle name="Comma 3 5 2 4 2 7 2 2 2" xfId="48811" xr:uid="{F1279C30-5B8E-49D9-9BDF-CC37B176821A}"/>
    <cellStyle name="Comma 3 5 2 4 2 7 2 2 3" xfId="29908" xr:uid="{2256B1C7-C81C-4CB5-AD46-6D0D202BA55B}"/>
    <cellStyle name="Comma 3 5 2 4 2 7 2 3" xfId="35421" xr:uid="{90368FF0-39D3-4D53-99DE-C3F6EBB6793C}"/>
    <cellStyle name="Comma 3 5 2 4 2 7 2 4" xfId="24656" xr:uid="{675614ED-C340-4CE8-BE77-51729CF182E0}"/>
    <cellStyle name="Comma 3 5 2 4 2 7 3" xfId="5221" xr:uid="{CDF0E0C1-5BD1-4294-81EE-037A9F241DF3}"/>
    <cellStyle name="Comma 3 5 2 4 2 7 3 2" xfId="51437" xr:uid="{CDA98D5B-0F4D-47D6-A79C-F01753E99803}"/>
    <cellStyle name="Comma 3 5 2 4 2 7 3 3" xfId="38047" xr:uid="{EA99D32D-C655-45C6-AF30-AAF0C86B7D22}"/>
    <cellStyle name="Comma 3 5 2 4 2 7 3 4" xfId="27282" xr:uid="{60950CA6-D975-4342-ABB3-4D9D7DBD08A7}"/>
    <cellStyle name="Comma 3 5 2 4 2 7 4" xfId="10472" xr:uid="{47EA6DF5-8D53-4E23-B45B-230368A13424}"/>
    <cellStyle name="Comma 3 5 2 4 2 7 4 2" xfId="54063" xr:uid="{755B3E45-7DB2-4359-99E9-B50E505AB183}"/>
    <cellStyle name="Comma 3 5 2 4 2 7 4 3" xfId="40673" xr:uid="{48441E0D-D0B9-4BC0-A319-2DA1364D8451}"/>
    <cellStyle name="Comma 3 5 2 4 2 7 5" xfId="13098" xr:uid="{0153C0DA-2E8B-4CE2-BA21-0D08170ED10C}"/>
    <cellStyle name="Comma 3 5 2 4 2 7 5 2" xfId="56688" xr:uid="{6AFDD87B-E35A-49A2-8357-A27D8CD4449A}"/>
    <cellStyle name="Comma 3 5 2 4 2 7 5 3" xfId="43298" xr:uid="{5CCC7DF1-C748-4DD5-B36C-3FB967DB566C}"/>
    <cellStyle name="Comma 3 5 2 4 2 7 6" xfId="16251" xr:uid="{A319A09B-E621-4D1C-845F-5E736CBA4028}"/>
    <cellStyle name="Comma 3 5 2 4 2 7 6 2" xfId="45924" xr:uid="{7799ED06-3E58-44EE-9A49-2879E67E2DB6}"/>
    <cellStyle name="Comma 3 5 2 4 2 7 7" xfId="59314" xr:uid="{04FED35D-5151-4324-883A-529188427302}"/>
    <cellStyle name="Comma 3 5 2 4 2 7 8" xfId="61941" xr:uid="{17FE4755-75D7-4D1E-8AF8-9061D49E7C9E}"/>
    <cellStyle name="Comma 3 5 2 4 2 7 9" xfId="32534" xr:uid="{AB3686D9-47BF-4469-9B23-E2457C0B5679}"/>
    <cellStyle name="Comma 3 5 2 4 2 8" xfId="5482" xr:uid="{F2E4A54D-FA55-46BE-8F36-F4C66EF5D046}"/>
    <cellStyle name="Comma 3 5 2 4 2 8 2" xfId="17040" xr:uid="{DC17E62C-ED00-4244-84DB-1811F5951033}"/>
    <cellStyle name="Comma 3 5 2 4 2 8 2 2" xfId="46186" xr:uid="{00BCD999-0353-426B-96FE-5B750E653EBD}"/>
    <cellStyle name="Comma 3 5 2 4 2 8 2 3" xfId="27544" xr:uid="{FB019015-2803-4E0E-BDDA-932CB52589F4}"/>
    <cellStyle name="Comma 3 5 2 4 2 8 3" xfId="13887" xr:uid="{13987A9A-AD44-4E70-9873-8D4B941BC620}"/>
    <cellStyle name="Comma 3 5 2 4 2 8 3 2" xfId="32796" xr:uid="{3A136DEF-2FCB-46A2-A2F8-EA75562C1C35}"/>
    <cellStyle name="Comma 3 5 2 4 2 8 4" xfId="22292" xr:uid="{DCE290F8-EE55-4FA4-89C6-54BB8C588011}"/>
    <cellStyle name="Comma 3 5 2 4 2 9" xfId="2857" xr:uid="{4BD3BFA4-5808-45BD-BD73-8BB2465405AF}"/>
    <cellStyle name="Comma 3 5 2 4 2 9 2" xfId="16512" xr:uid="{35A581EB-BB5D-431D-A7B2-34E99C150A7D}"/>
    <cellStyle name="Comma 3 5 2 4 2 9 2 2" xfId="46447" xr:uid="{5602AFB2-0700-4938-AC95-63171A43E8A9}"/>
    <cellStyle name="Comma 3 5 2 4 2 9 3" xfId="33057" xr:uid="{9155A04B-494C-4E17-82F9-FFFDDFFC3C3E}"/>
    <cellStyle name="Comma 3 5 2 4 2 9 4" xfId="24918" xr:uid="{E5A0C40C-E29C-4250-8113-40486D2B5362}"/>
    <cellStyle name="Comma 3 5 2 4 3" xfId="351" xr:uid="{00000000-0005-0000-0000-0000F2020000}"/>
    <cellStyle name="Comma 3 5 2 4 3 10" xfId="30292" xr:uid="{1E378937-371E-4DE0-B7D0-08F39D697444}"/>
    <cellStyle name="Comma 3 5 2 4 3 11" xfId="19788" xr:uid="{ED32C03B-E8EE-4DD8-933B-6B1E548E70FC}"/>
    <cellStyle name="Comma 3 5 2 4 3 2" xfId="1674" xr:uid="{D20091AC-C8DF-4EEF-8564-2D69BE91A504}"/>
    <cellStyle name="Comma 3 5 2 4 3 2 10" xfId="21110" xr:uid="{978FFDDC-CAC8-4B9E-886A-B07C31ACADA9}"/>
    <cellStyle name="Comma 3 5 2 4 3 2 2" xfId="6926" xr:uid="{2C39855C-0DFD-4FFB-B1A5-BDC46259D79F}"/>
    <cellStyle name="Comma 3 5 2 4 3 2 2 2" xfId="18484" xr:uid="{9DCDFF71-B754-4541-8443-8CAC67583EAD}"/>
    <cellStyle name="Comma 3 5 2 4 3 2 2 2 2" xfId="47891" xr:uid="{935EA74F-3012-4010-B773-967B82CD5A14}"/>
    <cellStyle name="Comma 3 5 2 4 3 2 2 2 3" xfId="28988" xr:uid="{EFA6360D-96DE-4319-A284-545AD5983BB7}"/>
    <cellStyle name="Comma 3 5 2 4 3 2 2 3" xfId="34501" xr:uid="{A4C947E3-A351-4E1F-B822-5760D322C0E4}"/>
    <cellStyle name="Comma 3 5 2 4 3 2 2 4" xfId="23736" xr:uid="{E5E86F3B-CE88-4BB4-9FC6-E4A05671DEAD}"/>
    <cellStyle name="Comma 3 5 2 4 3 2 3" xfId="4301" xr:uid="{49678502-AF81-49EA-854B-9F13424C0EAB}"/>
    <cellStyle name="Comma 3 5 2 4 3 2 3 2" xfId="50517" xr:uid="{6D394C29-F727-40E7-A38E-3FDC3BB047F5}"/>
    <cellStyle name="Comma 3 5 2 4 3 2 3 3" xfId="37127" xr:uid="{5874B8AD-B119-4EF8-AD02-99278728736F}"/>
    <cellStyle name="Comma 3 5 2 4 3 2 3 4" xfId="26362" xr:uid="{71CF613C-CBE9-4C05-B666-89B2B1BFB9D0}"/>
    <cellStyle name="Comma 3 5 2 4 3 2 4" xfId="9552" xr:uid="{9008D540-0631-47EA-A294-8A2C662E1F7D}"/>
    <cellStyle name="Comma 3 5 2 4 3 2 4 2" xfId="53143" xr:uid="{83D495A9-0F7F-4835-ACB9-2A3549B7B100}"/>
    <cellStyle name="Comma 3 5 2 4 3 2 4 3" xfId="39753" xr:uid="{0805BE44-522B-4AB0-8005-457A1ABD5D8B}"/>
    <cellStyle name="Comma 3 5 2 4 3 2 5" xfId="12178" xr:uid="{47EF25E3-7704-427C-935F-9A94BB0DCF15}"/>
    <cellStyle name="Comma 3 5 2 4 3 2 5 2" xfId="55768" xr:uid="{F49F983F-12D5-413B-84C9-E984F27874AE}"/>
    <cellStyle name="Comma 3 5 2 4 3 2 5 3" xfId="42378" xr:uid="{7660E1C5-6C92-4E8B-B6E1-2AD268AC02C9}"/>
    <cellStyle name="Comma 3 5 2 4 3 2 6" xfId="15331" xr:uid="{25670F7E-B2EF-4F41-A8D6-7201951B320E}"/>
    <cellStyle name="Comma 3 5 2 4 3 2 6 2" xfId="45004" xr:uid="{01A4AC6E-ADCE-4859-B82A-9E1B392CA4D2}"/>
    <cellStyle name="Comma 3 5 2 4 3 2 7" xfId="58394" xr:uid="{F9ADFCB3-59B4-4336-9DA1-05D86241822C}"/>
    <cellStyle name="Comma 3 5 2 4 3 2 8" xfId="61021" xr:uid="{6F8BC720-4347-4EAE-8E94-10FCCB6B3BC5}"/>
    <cellStyle name="Comma 3 5 2 4 3 2 9" xfId="31614" xr:uid="{DCA7F25D-CC66-4ED9-8CAB-3023E82D3859}"/>
    <cellStyle name="Comma 3 5 2 4 3 3" xfId="5604" xr:uid="{718C3BBD-ED02-434B-A3BA-1D608D5A273D}"/>
    <cellStyle name="Comma 3 5 2 4 3 3 2" xfId="17162" xr:uid="{937090F8-762B-40AE-A6A6-F4BD8204F3F6}"/>
    <cellStyle name="Comma 3 5 2 4 3 3 2 2" xfId="46569" xr:uid="{94F3229A-F18D-4AC1-8329-B3512D998C52}"/>
    <cellStyle name="Comma 3 5 2 4 3 3 2 3" xfId="27666" xr:uid="{72F02E27-1839-4D0A-B30A-20B29304518A}"/>
    <cellStyle name="Comma 3 5 2 4 3 3 3" xfId="14009" xr:uid="{6605C4D1-8F86-40AE-9BCD-B1230D99FD0E}"/>
    <cellStyle name="Comma 3 5 2 4 3 3 3 2" xfId="33179" xr:uid="{13E30FBB-DDB1-4955-8E3F-B57D926286AA}"/>
    <cellStyle name="Comma 3 5 2 4 3 3 4" xfId="22414" xr:uid="{D90F2CAC-2F2B-4EC2-91EE-86302434F814}"/>
    <cellStyle name="Comma 3 5 2 4 3 4" xfId="2979" xr:uid="{09549934-F1B4-4A3B-B0EB-40BBBCD8E055}"/>
    <cellStyle name="Comma 3 5 2 4 3 4 2" xfId="16634" xr:uid="{69564C1D-FD1A-4064-96DC-4F228E516F86}"/>
    <cellStyle name="Comma 3 5 2 4 3 4 2 2" xfId="49195" xr:uid="{F50542DF-2E69-448C-B379-5A81490185B8}"/>
    <cellStyle name="Comma 3 5 2 4 3 4 3" xfId="35805" xr:uid="{BCB494AF-92C0-4C65-8AA1-F1BF8F0A927C}"/>
    <cellStyle name="Comma 3 5 2 4 3 4 4" xfId="25040" xr:uid="{72032A6B-2264-4EA8-9179-790807435AEC}"/>
    <cellStyle name="Comma 3 5 2 4 3 5" xfId="8230" xr:uid="{DE6A4F3D-69D1-4A38-843F-11DB077441B1}"/>
    <cellStyle name="Comma 3 5 2 4 3 5 2" xfId="51821" xr:uid="{75392F10-BC81-4950-A23D-63014B10680C}"/>
    <cellStyle name="Comma 3 5 2 4 3 5 3" xfId="38431" xr:uid="{988B3E9A-3C67-48B0-B052-D08D2CF5B367}"/>
    <cellStyle name="Comma 3 5 2 4 3 6" xfId="10856" xr:uid="{8663BA73-9188-4C6C-81FD-CC184D55D79E}"/>
    <cellStyle name="Comma 3 5 2 4 3 6 2" xfId="54446" xr:uid="{77E61481-D72D-4116-871C-0D26D9E0BD7F}"/>
    <cellStyle name="Comma 3 5 2 4 3 6 3" xfId="41056" xr:uid="{8B96C173-C100-4AC0-AE43-EAEE64F14E95}"/>
    <cellStyle name="Comma 3 5 2 4 3 7" xfId="13481" xr:uid="{16EB8987-207C-4508-86F3-D76F82656804}"/>
    <cellStyle name="Comma 3 5 2 4 3 7 2" xfId="43682" xr:uid="{CCC4E472-6DBF-4194-BEB2-6E521B9FAD23}"/>
    <cellStyle name="Comma 3 5 2 4 3 8" xfId="57072" xr:uid="{6B9BB70F-341C-4B59-817A-DDBFCE45CC1B}"/>
    <cellStyle name="Comma 3 5 2 4 3 9" xfId="59699" xr:uid="{44809C76-BC91-419F-8D05-C92F06EAF7F1}"/>
    <cellStyle name="Comma 3 5 2 4 4" xfId="611" xr:uid="{00000000-0005-0000-0000-0000F3020000}"/>
    <cellStyle name="Comma 3 5 2 4 4 10" xfId="30552" xr:uid="{2CA29327-4DE9-4517-A83C-94D9C32EBBF7}"/>
    <cellStyle name="Comma 3 5 2 4 4 11" xfId="20048" xr:uid="{6C1C2511-8205-485D-913D-D4053988DEE5}"/>
    <cellStyle name="Comma 3 5 2 4 4 2" xfId="1934" xr:uid="{CD549FBA-EA72-4721-9C72-1871D1FB9B85}"/>
    <cellStyle name="Comma 3 5 2 4 4 2 10" xfId="21370" xr:uid="{698D1F9C-A361-420E-A14C-C5BFF398C472}"/>
    <cellStyle name="Comma 3 5 2 4 4 2 2" xfId="7186" xr:uid="{E49D556C-4601-45ED-9DB8-3FBA64185A1F}"/>
    <cellStyle name="Comma 3 5 2 4 4 2 2 2" xfId="18744" xr:uid="{AF36B176-1BD1-4906-998A-8E723590EEE9}"/>
    <cellStyle name="Comma 3 5 2 4 4 2 2 2 2" xfId="48151" xr:uid="{B3387B81-FCB3-4597-A70B-3275FF2749C0}"/>
    <cellStyle name="Comma 3 5 2 4 4 2 2 2 3" xfId="29248" xr:uid="{3F611F68-C695-4F8A-A677-FD76F2D1F490}"/>
    <cellStyle name="Comma 3 5 2 4 4 2 2 3" xfId="34761" xr:uid="{67F10690-1FE3-4985-820A-A715B1B6F9CE}"/>
    <cellStyle name="Comma 3 5 2 4 4 2 2 4" xfId="23996" xr:uid="{674AB1F4-855D-4908-8E47-933DC8A18454}"/>
    <cellStyle name="Comma 3 5 2 4 4 2 3" xfId="4561" xr:uid="{0A2D5CBC-7CF3-4C74-A5CA-AB6CEA48EDF2}"/>
    <cellStyle name="Comma 3 5 2 4 4 2 3 2" xfId="50777" xr:uid="{59EAC1B0-6756-4D90-A663-750DAFD509CC}"/>
    <cellStyle name="Comma 3 5 2 4 4 2 3 3" xfId="37387" xr:uid="{B779D854-0BE6-404D-B94D-76FB3E11A3D5}"/>
    <cellStyle name="Comma 3 5 2 4 4 2 3 4" xfId="26622" xr:uid="{7B712E87-B664-479C-A99A-01E9772F48FB}"/>
    <cellStyle name="Comma 3 5 2 4 4 2 4" xfId="9812" xr:uid="{C142EBA5-B837-4EC8-A669-B74C97B9190D}"/>
    <cellStyle name="Comma 3 5 2 4 4 2 4 2" xfId="53403" xr:uid="{4B84B79A-667E-439F-8264-BA5056AEE94D}"/>
    <cellStyle name="Comma 3 5 2 4 4 2 4 3" xfId="40013" xr:uid="{67F39BFF-7F85-4919-9BDE-32B9D37D059F}"/>
    <cellStyle name="Comma 3 5 2 4 4 2 5" xfId="12438" xr:uid="{E63064A7-AE80-4825-96FB-A4BF01CA7100}"/>
    <cellStyle name="Comma 3 5 2 4 4 2 5 2" xfId="56028" xr:uid="{05773BD9-A056-4510-B114-649D46FC1500}"/>
    <cellStyle name="Comma 3 5 2 4 4 2 5 3" xfId="42638" xr:uid="{F0FFFCB4-6AAC-476F-AA1D-495802E5B9E8}"/>
    <cellStyle name="Comma 3 5 2 4 4 2 6" xfId="15591" xr:uid="{3D39B7BA-5B2E-44BB-9281-E6CFFF3E72D1}"/>
    <cellStyle name="Comma 3 5 2 4 4 2 6 2" xfId="45264" xr:uid="{00D71599-BA51-4E04-99E1-922EE93CDF65}"/>
    <cellStyle name="Comma 3 5 2 4 4 2 7" xfId="58654" xr:uid="{41368059-B6E9-4FA2-A637-210E8C2C3D49}"/>
    <cellStyle name="Comma 3 5 2 4 4 2 8" xfId="61281" xr:uid="{E81F177D-1659-4EBD-9ED9-8649427135C0}"/>
    <cellStyle name="Comma 3 5 2 4 4 2 9" xfId="31874" xr:uid="{8D8AB316-4E04-47AA-A977-01286B310D61}"/>
    <cellStyle name="Comma 3 5 2 4 4 3" xfId="5864" xr:uid="{10B94B8C-0A20-446E-8AED-611590B18ABF}"/>
    <cellStyle name="Comma 3 5 2 4 4 3 2" xfId="17422" xr:uid="{D5EB5397-7FF2-4D56-85AF-1F872EA2E2B6}"/>
    <cellStyle name="Comma 3 5 2 4 4 3 2 2" xfId="46829" xr:uid="{B3AECC56-F932-4955-A785-CBBC6ED466B2}"/>
    <cellStyle name="Comma 3 5 2 4 4 3 2 3" xfId="27926" xr:uid="{5C21952B-21F2-43AF-8F39-4FEBD79E09BD}"/>
    <cellStyle name="Comma 3 5 2 4 4 3 3" xfId="33439" xr:uid="{298F56FF-51F1-412F-B725-EFD808CA1D7A}"/>
    <cellStyle name="Comma 3 5 2 4 4 3 4" xfId="22674" xr:uid="{0CC120C0-5779-4941-BB4A-45E69D716437}"/>
    <cellStyle name="Comma 3 5 2 4 4 4" xfId="3239" xr:uid="{0FF89A3D-7643-4556-897A-F6F964489309}"/>
    <cellStyle name="Comma 3 5 2 4 4 4 2" xfId="49455" xr:uid="{733B90B4-FF07-4CFC-B89B-E041A7E7C893}"/>
    <cellStyle name="Comma 3 5 2 4 4 4 3" xfId="36065" xr:uid="{3067C96A-5F0E-4D10-947A-D11565EF588C}"/>
    <cellStyle name="Comma 3 5 2 4 4 4 4" xfId="25300" xr:uid="{AFB02E81-ABE1-4BA5-B730-49DBFDDB1879}"/>
    <cellStyle name="Comma 3 5 2 4 4 5" xfId="8490" xr:uid="{23D86887-C44B-479F-A3DA-D75B1B693F07}"/>
    <cellStyle name="Comma 3 5 2 4 4 5 2" xfId="52081" xr:uid="{4D8E10C7-2239-4F5F-BEE3-D55F991B702A}"/>
    <cellStyle name="Comma 3 5 2 4 4 5 3" xfId="38691" xr:uid="{ACB3655C-AD1D-47F9-BAEE-8FB908DB4B2A}"/>
    <cellStyle name="Comma 3 5 2 4 4 6" xfId="11116" xr:uid="{2BDFB7E1-D7DE-4DBC-9E22-965B7AE22066}"/>
    <cellStyle name="Comma 3 5 2 4 4 6 2" xfId="54706" xr:uid="{0BA74A45-B62A-4376-8D4D-95A156957335}"/>
    <cellStyle name="Comma 3 5 2 4 4 6 3" xfId="41316" xr:uid="{723D655E-12A1-4426-9B5A-6A64F1B51AAA}"/>
    <cellStyle name="Comma 3 5 2 4 4 7" xfId="14269" xr:uid="{A13D2238-8E9C-488C-A85F-629FA161860F}"/>
    <cellStyle name="Comma 3 5 2 4 4 7 2" xfId="43942" xr:uid="{B4D83F88-FDBF-4951-99B9-9F678CD5EB17}"/>
    <cellStyle name="Comma 3 5 2 4 4 8" xfId="57332" xr:uid="{9B268EB7-95EC-4552-9C88-36F6A2E95CA5}"/>
    <cellStyle name="Comma 3 5 2 4 4 9" xfId="59959" xr:uid="{097A74F4-6722-461F-8634-C99A3DDA0898}"/>
    <cellStyle name="Comma 3 5 2 4 5" xfId="871" xr:uid="{00000000-0005-0000-0000-0000F4020000}"/>
    <cellStyle name="Comma 3 5 2 4 5 10" xfId="30812" xr:uid="{80660935-F89D-414E-86C5-1DB094174833}"/>
    <cellStyle name="Comma 3 5 2 4 5 11" xfId="20308" xr:uid="{0374E220-242E-4F82-9761-89880A8D78D6}"/>
    <cellStyle name="Comma 3 5 2 4 5 2" xfId="2194" xr:uid="{8E9CABAA-300F-49DD-A641-969D95536463}"/>
    <cellStyle name="Comma 3 5 2 4 5 2 10" xfId="21630" xr:uid="{BC1F6F9A-85D2-43CC-8980-A389A52D96C0}"/>
    <cellStyle name="Comma 3 5 2 4 5 2 2" xfId="7446" xr:uid="{8AC71A70-40B3-49D0-A173-72AD0A0F0FDD}"/>
    <cellStyle name="Comma 3 5 2 4 5 2 2 2" xfId="19004" xr:uid="{25D635B9-93BD-4D02-A01E-47B239898475}"/>
    <cellStyle name="Comma 3 5 2 4 5 2 2 2 2" xfId="48411" xr:uid="{DB42D800-51FD-47D7-B19C-32E3B94AC3DE}"/>
    <cellStyle name="Comma 3 5 2 4 5 2 2 2 3" xfId="29508" xr:uid="{B60250C1-997C-4FF7-803E-131402E4C167}"/>
    <cellStyle name="Comma 3 5 2 4 5 2 2 3" xfId="35021" xr:uid="{7913D8BD-4135-4A10-BA04-02560EF0D4AE}"/>
    <cellStyle name="Comma 3 5 2 4 5 2 2 4" xfId="24256" xr:uid="{0EBDCAB7-8406-4C67-A429-A36B6807A55E}"/>
    <cellStyle name="Comma 3 5 2 4 5 2 3" xfId="4821" xr:uid="{BBDD4C7A-1B59-44B2-9C09-DAB4E2C51CDB}"/>
    <cellStyle name="Comma 3 5 2 4 5 2 3 2" xfId="51037" xr:uid="{44E04013-C183-4E1E-B565-C92D4E2CA9AA}"/>
    <cellStyle name="Comma 3 5 2 4 5 2 3 3" xfId="37647" xr:uid="{B232213E-85C6-42BF-B886-746EF1FF5788}"/>
    <cellStyle name="Comma 3 5 2 4 5 2 3 4" xfId="26882" xr:uid="{73039F11-915E-4183-B450-C2E8F6AFAE6F}"/>
    <cellStyle name="Comma 3 5 2 4 5 2 4" xfId="10072" xr:uid="{8936B796-9547-44EE-9E51-3365539BCA4D}"/>
    <cellStyle name="Comma 3 5 2 4 5 2 4 2" xfId="53663" xr:uid="{E43C6D6F-1E65-4FAE-A999-D2EA3482F05C}"/>
    <cellStyle name="Comma 3 5 2 4 5 2 4 3" xfId="40273" xr:uid="{0B67CCD9-2D43-42B3-B805-74360EB8CC31}"/>
    <cellStyle name="Comma 3 5 2 4 5 2 5" xfId="12698" xr:uid="{85DBDE9E-31CE-4ED3-91D8-FA13C2C9BFA5}"/>
    <cellStyle name="Comma 3 5 2 4 5 2 5 2" xfId="56288" xr:uid="{C7CBC1CA-B547-4E08-92AD-DBC16558D6C1}"/>
    <cellStyle name="Comma 3 5 2 4 5 2 5 3" xfId="42898" xr:uid="{407AE457-6AAA-4E55-890A-235D67862B2F}"/>
    <cellStyle name="Comma 3 5 2 4 5 2 6" xfId="15851" xr:uid="{4B546C52-C592-4FD0-8BF5-6AFE953BED4E}"/>
    <cellStyle name="Comma 3 5 2 4 5 2 6 2" xfId="45524" xr:uid="{63C12101-A615-4A53-8C6B-22BA457D2EBB}"/>
    <cellStyle name="Comma 3 5 2 4 5 2 7" xfId="58914" xr:uid="{9D93C089-7A96-4D7B-81D5-DC73A4F960BE}"/>
    <cellStyle name="Comma 3 5 2 4 5 2 8" xfId="61541" xr:uid="{93D8C992-A7E9-4E3F-A068-C30B0C064F3E}"/>
    <cellStyle name="Comma 3 5 2 4 5 2 9" xfId="32134" xr:uid="{3F385CE8-FE50-434D-AA50-9395C1FA8D3B}"/>
    <cellStyle name="Comma 3 5 2 4 5 3" xfId="6124" xr:uid="{28557C6C-01AD-4CD4-8835-C0C623D449C6}"/>
    <cellStyle name="Comma 3 5 2 4 5 3 2" xfId="17682" xr:uid="{565083EF-4E18-4103-A22C-4D0F457F371E}"/>
    <cellStyle name="Comma 3 5 2 4 5 3 2 2" xfId="47089" xr:uid="{8FB54470-DF28-429E-9F63-57C512EA0AA0}"/>
    <cellStyle name="Comma 3 5 2 4 5 3 2 3" xfId="28186" xr:uid="{A4CD3EBC-7132-492C-90F9-A53EFAF7C43A}"/>
    <cellStyle name="Comma 3 5 2 4 5 3 3" xfId="33699" xr:uid="{370D30DD-56D8-48B7-9DA1-BFD238D8A729}"/>
    <cellStyle name="Comma 3 5 2 4 5 3 4" xfId="22934" xr:uid="{54E608D7-F1EF-4368-A03B-A2E60B8654AA}"/>
    <cellStyle name="Comma 3 5 2 4 5 4" xfId="3499" xr:uid="{8CEDA359-B6FC-4BAA-A15D-2898825EB7F4}"/>
    <cellStyle name="Comma 3 5 2 4 5 4 2" xfId="49715" xr:uid="{30A744E7-39AC-4DAA-9B33-8DC1C4807B33}"/>
    <cellStyle name="Comma 3 5 2 4 5 4 3" xfId="36325" xr:uid="{C8BF4692-DAFC-49DE-8FF3-09C90AEA3C6B}"/>
    <cellStyle name="Comma 3 5 2 4 5 4 4" xfId="25560" xr:uid="{BEF20EE3-8950-4D03-B34E-7F302D61187C}"/>
    <cellStyle name="Comma 3 5 2 4 5 5" xfId="8750" xr:uid="{FC8C3F43-927D-4C29-BD86-CF4598039046}"/>
    <cellStyle name="Comma 3 5 2 4 5 5 2" xfId="52341" xr:uid="{A42A0814-B58C-4A6E-8625-04569C0EEA42}"/>
    <cellStyle name="Comma 3 5 2 4 5 5 3" xfId="38951" xr:uid="{D01E572D-892C-4126-89B6-4F7B3732E1DD}"/>
    <cellStyle name="Comma 3 5 2 4 5 6" xfId="11376" xr:uid="{0291485F-6057-4796-886D-F94E2F0DCC71}"/>
    <cellStyle name="Comma 3 5 2 4 5 6 2" xfId="54966" xr:uid="{FAB46030-82C1-4DAC-8345-03E84FD9DE37}"/>
    <cellStyle name="Comma 3 5 2 4 5 6 3" xfId="41576" xr:uid="{198D65C2-CFD3-49D5-A663-6BFDBEB3D8C2}"/>
    <cellStyle name="Comma 3 5 2 4 5 7" xfId="14529" xr:uid="{650DF92D-49DA-4DF0-9481-08B1179CF647}"/>
    <cellStyle name="Comma 3 5 2 4 5 7 2" xfId="44202" xr:uid="{EC3BC1C6-7517-4581-8A85-C8E8EE624596}"/>
    <cellStyle name="Comma 3 5 2 4 5 8" xfId="57592" xr:uid="{EFF810F1-94C6-4878-94F5-393026756027}"/>
    <cellStyle name="Comma 3 5 2 4 5 9" xfId="60219" xr:uid="{CBBFC156-72BB-45A9-931A-FFAC38076C58}"/>
    <cellStyle name="Comma 3 5 2 4 6" xfId="1151" xr:uid="{44BC2F40-2CC9-4F7E-BB3E-81997EF52D85}"/>
    <cellStyle name="Comma 3 5 2 4 6 10" xfId="20588" xr:uid="{B1C3A156-4B6E-40E5-9735-7462206F42D9}"/>
    <cellStyle name="Comma 3 5 2 4 6 2" xfId="6404" xr:uid="{14848E38-A67C-4A2C-AB3C-0250565250B9}"/>
    <cellStyle name="Comma 3 5 2 4 6 2 2" xfId="17962" xr:uid="{7F681897-7E44-4848-A64F-E122F03B251B}"/>
    <cellStyle name="Comma 3 5 2 4 6 2 2 2" xfId="47369" xr:uid="{40E33C76-2502-4577-9A7C-84C93BA95AD2}"/>
    <cellStyle name="Comma 3 5 2 4 6 2 2 3" xfId="28466" xr:uid="{00CD8E1F-2F15-4F2B-B393-092A7FB16D01}"/>
    <cellStyle name="Comma 3 5 2 4 6 2 3" xfId="33979" xr:uid="{BCF136BC-97BA-41F3-95B2-D86AB63DE428}"/>
    <cellStyle name="Comma 3 5 2 4 6 2 4" xfId="23214" xr:uid="{2CB3EC64-DEA7-4BD9-B735-F3C35803DF87}"/>
    <cellStyle name="Comma 3 5 2 4 6 3" xfId="3779" xr:uid="{670A160E-B690-4325-85A9-28EB9877143F}"/>
    <cellStyle name="Comma 3 5 2 4 6 3 2" xfId="49995" xr:uid="{109BAAE0-BBE3-4DAC-8AD6-F7622A94AEC6}"/>
    <cellStyle name="Comma 3 5 2 4 6 3 3" xfId="36605" xr:uid="{EE0927AB-F6B3-45ED-AD9E-862D39B44574}"/>
    <cellStyle name="Comma 3 5 2 4 6 3 4" xfId="25840" xr:uid="{00DB6ED4-F1E3-46C5-ADB8-676230F2FC7C}"/>
    <cellStyle name="Comma 3 5 2 4 6 4" xfId="9030" xr:uid="{A1B35207-45D3-40E7-A6C3-9726BC0A110D}"/>
    <cellStyle name="Comma 3 5 2 4 6 4 2" xfId="52621" xr:uid="{26FACDC2-A82C-47D8-A41E-7C204CDCCF2B}"/>
    <cellStyle name="Comma 3 5 2 4 6 4 3" xfId="39231" xr:uid="{6CA730BC-B25E-4C51-AA8B-0A5C3AF2FBE8}"/>
    <cellStyle name="Comma 3 5 2 4 6 5" xfId="11656" xr:uid="{DC8D0921-911A-41B7-A18C-BD725966E5E5}"/>
    <cellStyle name="Comma 3 5 2 4 6 5 2" xfId="55246" xr:uid="{0D85A68A-895E-4CA3-921A-F313F899E2D7}"/>
    <cellStyle name="Comma 3 5 2 4 6 5 3" xfId="41856" xr:uid="{89D0CECA-162C-492D-B8FE-B4629A50F310}"/>
    <cellStyle name="Comma 3 5 2 4 6 6" xfId="14809" xr:uid="{E83EEECE-2CAC-496A-A6BC-E193FC7F535C}"/>
    <cellStyle name="Comma 3 5 2 4 6 6 2" xfId="44482" xr:uid="{006CFAEB-4F36-438F-ABA9-E20FA6D22E7A}"/>
    <cellStyle name="Comma 3 5 2 4 6 7" xfId="57872" xr:uid="{1E508427-79A2-4700-96D2-E7E71285DCC2}"/>
    <cellStyle name="Comma 3 5 2 4 6 8" xfId="60499" xr:uid="{3CD60069-CF00-4338-A22D-BD3A0C4D7FBB}"/>
    <cellStyle name="Comma 3 5 2 4 6 9" xfId="31092" xr:uid="{2461EA36-7B87-4893-A417-0D062E1C232B}"/>
    <cellStyle name="Comma 3 5 2 4 7" xfId="1414" xr:uid="{19868E8A-6B83-4050-A487-4DAB5274224F}"/>
    <cellStyle name="Comma 3 5 2 4 7 10" xfId="20850" xr:uid="{EDD9EB5E-058E-464D-96EF-0CBC0F700939}"/>
    <cellStyle name="Comma 3 5 2 4 7 2" xfId="6666" xr:uid="{6A50B6CF-9A54-43FE-ACD8-B27BD424158F}"/>
    <cellStyle name="Comma 3 5 2 4 7 2 2" xfId="18224" xr:uid="{DA13A026-AF05-4ECC-A081-B787672F75AF}"/>
    <cellStyle name="Comma 3 5 2 4 7 2 2 2" xfId="47631" xr:uid="{273C70B0-C992-470D-87EA-C9815B11D67F}"/>
    <cellStyle name="Comma 3 5 2 4 7 2 2 3" xfId="28728" xr:uid="{74194EA8-3B7E-4D8D-8AA3-E0E699159D40}"/>
    <cellStyle name="Comma 3 5 2 4 7 2 3" xfId="34241" xr:uid="{712B3A35-3E42-4453-90B6-DBC235EF09E4}"/>
    <cellStyle name="Comma 3 5 2 4 7 2 4" xfId="23476" xr:uid="{00D12A50-235E-4D01-81B2-5D972AD8B8C5}"/>
    <cellStyle name="Comma 3 5 2 4 7 3" xfId="4041" xr:uid="{131E8DF1-0571-4DA8-B99E-A48DFF31A1C8}"/>
    <cellStyle name="Comma 3 5 2 4 7 3 2" xfId="50257" xr:uid="{0CB10DC5-7D84-4F7B-AA32-5BF0811D5663}"/>
    <cellStyle name="Comma 3 5 2 4 7 3 3" xfId="36867" xr:uid="{C6AB1CA3-7CEE-4DBB-9EB2-692DC80CD200}"/>
    <cellStyle name="Comma 3 5 2 4 7 3 4" xfId="26102" xr:uid="{9F50BBF0-0390-489F-8288-5251138EF168}"/>
    <cellStyle name="Comma 3 5 2 4 7 4" xfId="9292" xr:uid="{6627088A-DC5B-490B-ADB9-AE65AFD5B734}"/>
    <cellStyle name="Comma 3 5 2 4 7 4 2" xfId="52883" xr:uid="{B67FB57B-E156-4FAE-87DD-B259C72ADC03}"/>
    <cellStyle name="Comma 3 5 2 4 7 4 3" xfId="39493" xr:uid="{F0049295-015C-4018-AEFB-FE5269D27FC8}"/>
    <cellStyle name="Comma 3 5 2 4 7 5" xfId="11918" xr:uid="{F83C29EE-80BF-4166-8837-B65BE10923A6}"/>
    <cellStyle name="Comma 3 5 2 4 7 5 2" xfId="55508" xr:uid="{F2F32440-4D76-43EE-9731-8CE6E3EBE76E}"/>
    <cellStyle name="Comma 3 5 2 4 7 5 3" xfId="42118" xr:uid="{080EDBA8-A303-47C4-93A7-26CD4F808FC8}"/>
    <cellStyle name="Comma 3 5 2 4 7 6" xfId="15071" xr:uid="{F44B7544-2E6A-4422-8A7C-A9904713C551}"/>
    <cellStyle name="Comma 3 5 2 4 7 6 2" xfId="44744" xr:uid="{E2360D00-D245-4E27-ABE8-B0D64C4C9CC2}"/>
    <cellStyle name="Comma 3 5 2 4 7 7" xfId="58134" xr:uid="{A2A3E6FF-CFC4-4761-A4F1-5A98925366A8}"/>
    <cellStyle name="Comma 3 5 2 4 7 8" xfId="60761" xr:uid="{D4BA31E4-5A0F-4B58-B273-90C26364D77B}"/>
    <cellStyle name="Comma 3 5 2 4 7 9" xfId="31354" xr:uid="{D1DBCFFD-4C2D-4D0E-BDE2-C7DBBEF254A3}"/>
    <cellStyle name="Comma 3 5 2 4 8" xfId="2457" xr:uid="{E4281278-D900-490B-AF05-263281B225A2}"/>
    <cellStyle name="Comma 3 5 2 4 8 10" xfId="21892" xr:uid="{92E5A2EF-6EA9-4EAA-B40C-000B78FA7746}"/>
    <cellStyle name="Comma 3 5 2 4 8 2" xfId="7708" xr:uid="{2EBA1147-2FBA-47EB-9D35-5D54385B8BD6}"/>
    <cellStyle name="Comma 3 5 2 4 8 2 2" xfId="19266" xr:uid="{7C8B1A66-25D7-4B9A-B52B-1E7E07A40AB1}"/>
    <cellStyle name="Comma 3 5 2 4 8 2 2 2" xfId="48673" xr:uid="{33D883B4-1D42-4D66-B283-C3B34651F819}"/>
    <cellStyle name="Comma 3 5 2 4 8 2 2 3" xfId="29770" xr:uid="{EECED285-38C5-40F0-8CF3-7FC8833E6812}"/>
    <cellStyle name="Comma 3 5 2 4 8 2 3" xfId="35283" xr:uid="{4246FF40-D860-436D-99A9-162FB39F09DB}"/>
    <cellStyle name="Comma 3 5 2 4 8 2 4" xfId="24518" xr:uid="{C385DE45-6B1F-4497-A15D-8773E27D3BFD}"/>
    <cellStyle name="Comma 3 5 2 4 8 3" xfId="5083" xr:uid="{1113AAA7-CB63-4F64-B6DE-37CA6F5B88B0}"/>
    <cellStyle name="Comma 3 5 2 4 8 3 2" xfId="51299" xr:uid="{E4D0445E-39C6-459A-8ED4-035A799887E4}"/>
    <cellStyle name="Comma 3 5 2 4 8 3 3" xfId="37909" xr:uid="{7747F3B5-E320-4D49-A6B7-DF8402F5D7E6}"/>
    <cellStyle name="Comma 3 5 2 4 8 3 4" xfId="27144" xr:uid="{0C6DD5ED-6293-4A00-8AB1-D06AB523172F}"/>
    <cellStyle name="Comma 3 5 2 4 8 4" xfId="10334" xr:uid="{EFA2A3D6-4CF3-4AFD-9CDA-686B4EDD2ADF}"/>
    <cellStyle name="Comma 3 5 2 4 8 4 2" xfId="53925" xr:uid="{41294780-1971-4467-ADBA-8AB89A0673B9}"/>
    <cellStyle name="Comma 3 5 2 4 8 4 3" xfId="40535" xr:uid="{23DCEC42-0CA2-48A7-AE72-A1B02A413906}"/>
    <cellStyle name="Comma 3 5 2 4 8 5" xfId="12960" xr:uid="{11F403A3-F729-4A48-A664-C8C69ED3EA01}"/>
    <cellStyle name="Comma 3 5 2 4 8 5 2" xfId="56550" xr:uid="{232E717D-5857-43C8-97B4-E3F98CDA6F30}"/>
    <cellStyle name="Comma 3 5 2 4 8 5 3" xfId="43160" xr:uid="{2B7BEE3A-710F-40FD-BB45-4B02E1A817E5}"/>
    <cellStyle name="Comma 3 5 2 4 8 6" xfId="16113" xr:uid="{544616BA-20AE-45C3-A0EC-276863C5EC5E}"/>
    <cellStyle name="Comma 3 5 2 4 8 6 2" xfId="45786" xr:uid="{FD91392F-DF77-4DBF-A5AF-0122A8AB8096}"/>
    <cellStyle name="Comma 3 5 2 4 8 7" xfId="59176" xr:uid="{C60BBE3E-8851-4F80-979E-6DE01A0583E6}"/>
    <cellStyle name="Comma 3 5 2 4 8 8" xfId="61803" xr:uid="{52255B18-B443-4B34-B9C2-FB842FEC183F}"/>
    <cellStyle name="Comma 3 5 2 4 8 9" xfId="32396" xr:uid="{DB0EBCCA-69EE-4C11-B635-7B3EB37B1ED7}"/>
    <cellStyle name="Comma 3 5 2 4 9" xfId="5344" xr:uid="{0B270AFD-047D-45DF-9DC1-967ECFD4641E}"/>
    <cellStyle name="Comma 3 5 2 4 9 2" xfId="16902" xr:uid="{43AB3FF9-09FC-415C-9AF0-0405CF37411D}"/>
    <cellStyle name="Comma 3 5 2 4 9 2 2" xfId="46048" xr:uid="{43FDE260-CF6F-4890-92F5-DC1C89689CB4}"/>
    <cellStyle name="Comma 3 5 2 4 9 2 3" xfId="27406" xr:uid="{32C3652D-5223-42AA-AB59-8CE353D3616B}"/>
    <cellStyle name="Comma 3 5 2 4 9 3" xfId="13749" xr:uid="{734D066C-D4C5-41AD-A7C4-6198D44D2FD9}"/>
    <cellStyle name="Comma 3 5 2 4 9 3 2" xfId="32658" xr:uid="{78CBBB37-097F-40A6-AEE9-89C2C03D41BE}"/>
    <cellStyle name="Comma 3 5 2 4 9 4" xfId="22154" xr:uid="{879373DB-D2C9-416E-9AC6-FF8C60965F55}"/>
    <cellStyle name="Comma 3 5 2 5" xfId="106" xr:uid="{00000000-0005-0000-0000-0000F5020000}"/>
    <cellStyle name="Comma 3 5 2 5 10" xfId="2735" xr:uid="{9ACE8E38-8F8B-4A76-B5DA-E2DEA9215B67}"/>
    <cellStyle name="Comma 3 5 2 5 10 2" xfId="16390" xr:uid="{545DC73D-9345-4497-8D0C-AC8D07587612}"/>
    <cellStyle name="Comma 3 5 2 5 10 2 2" xfId="46325" xr:uid="{EE72A873-F85D-4060-9821-3A3DB0A61CD5}"/>
    <cellStyle name="Comma 3 5 2 5 10 3" xfId="32935" xr:uid="{154F279F-1497-4FE6-A27B-34B18DC10DFD}"/>
    <cellStyle name="Comma 3 5 2 5 10 4" xfId="24796" xr:uid="{45258870-BCA3-428D-A158-B63E15BD833C}"/>
    <cellStyle name="Comma 3 5 2 5 11" xfId="7986" xr:uid="{3641F165-62DA-41D6-8985-CC6E0E163C74}"/>
    <cellStyle name="Comma 3 5 2 5 11 2" xfId="48951" xr:uid="{BC57A84C-D03C-4C3F-B771-22337CF2E5D9}"/>
    <cellStyle name="Comma 3 5 2 5 11 3" xfId="35561" xr:uid="{C554E14E-43B2-4C88-AB48-1D5AF0C27384}"/>
    <cellStyle name="Comma 3 5 2 5 12" xfId="10612" xr:uid="{CCEC42B8-6F22-42E3-B0C2-CDECC69AD4E4}"/>
    <cellStyle name="Comma 3 5 2 5 12 2" xfId="51577" xr:uid="{5A55DA19-B2C7-47A3-915D-86C2491330FA}"/>
    <cellStyle name="Comma 3 5 2 5 12 3" xfId="38187" xr:uid="{63698771-139D-4050-8E89-07A0FE174937}"/>
    <cellStyle name="Comma 3 5 2 5 13" xfId="13237" xr:uid="{9FB9B00B-5880-4897-AD5C-2314CD393E58}"/>
    <cellStyle name="Comma 3 5 2 5 13 2" xfId="54202" xr:uid="{922A47EF-BA38-4301-9D8A-B504A87094FA}"/>
    <cellStyle name="Comma 3 5 2 5 13 3" xfId="40812" xr:uid="{7A084AFD-02DF-4F4F-AD22-7B26E332FA2D}"/>
    <cellStyle name="Comma 3 5 2 5 14" xfId="43438" xr:uid="{FC4305D7-F587-41D9-B3D4-8802D5CF405E}"/>
    <cellStyle name="Comma 3 5 2 5 15" xfId="56828" xr:uid="{6A3D9CC1-5B94-478F-BB4E-D0A20067BAFD}"/>
    <cellStyle name="Comma 3 5 2 5 16" xfId="59455" xr:uid="{4562083B-1339-437D-A7B5-42A9559F4D3B}"/>
    <cellStyle name="Comma 3 5 2 5 17" xfId="30048" xr:uid="{8F651B2F-FB17-487D-9FDD-CC664690CAC3}"/>
    <cellStyle name="Comma 3 5 2 5 18" xfId="19544" xr:uid="{33477252-27B5-4CC7-A78D-2195CC9DECEB}"/>
    <cellStyle name="Comma 3 5 2 5 2" xfId="244" xr:uid="{00000000-0005-0000-0000-0000F6020000}"/>
    <cellStyle name="Comma 3 5 2 5 2 10" xfId="8124" xr:uid="{27558A9C-2397-4E92-9C60-2A60493E8C6D}"/>
    <cellStyle name="Comma 3 5 2 5 2 10 2" xfId="49089" xr:uid="{65A0BFEA-B813-4BF5-A557-A5DF6BCD7594}"/>
    <cellStyle name="Comma 3 5 2 5 2 10 3" xfId="35699" xr:uid="{B7B35CFF-C95B-4F43-8F6D-ED6744A4FB7B}"/>
    <cellStyle name="Comma 3 5 2 5 2 11" xfId="10750" xr:uid="{A4188BD6-0084-423A-8EA4-19BF01B60897}"/>
    <cellStyle name="Comma 3 5 2 5 2 11 2" xfId="51715" xr:uid="{DB261B3E-D14F-4853-A01A-7DC944DC6D59}"/>
    <cellStyle name="Comma 3 5 2 5 2 11 3" xfId="38325" xr:uid="{AC717C09-9389-4E23-9A90-104F3F986C15}"/>
    <cellStyle name="Comma 3 5 2 5 2 12" xfId="13375" xr:uid="{A79AA131-3D80-440B-B868-2F2D48FC7A06}"/>
    <cellStyle name="Comma 3 5 2 5 2 12 2" xfId="54340" xr:uid="{FBFF7F26-E8D4-44D1-84B4-1D98E179CAF0}"/>
    <cellStyle name="Comma 3 5 2 5 2 12 3" xfId="40950" xr:uid="{CD586014-1279-412E-929A-EF886C25FF62}"/>
    <cellStyle name="Comma 3 5 2 5 2 13" xfId="43576" xr:uid="{1AC8FB73-F08F-4E6D-9D7A-B2DD942578C4}"/>
    <cellStyle name="Comma 3 5 2 5 2 14" xfId="56966" xr:uid="{30D18F5B-8944-48D2-98FA-0567FFD83D25}"/>
    <cellStyle name="Comma 3 5 2 5 2 15" xfId="59593" xr:uid="{441A2BF5-7B5F-4130-AA23-92DE91B9A9C9}"/>
    <cellStyle name="Comma 3 5 2 5 2 16" xfId="30186" xr:uid="{3FAD3C99-3BEF-48D9-8C07-08A28B346116}"/>
    <cellStyle name="Comma 3 5 2 5 2 17" xfId="19682" xr:uid="{5A5A157C-50F4-437B-8061-AEAF1CA5CBE2}"/>
    <cellStyle name="Comma 3 5 2 5 2 2" xfId="505" xr:uid="{00000000-0005-0000-0000-0000F7020000}"/>
    <cellStyle name="Comma 3 5 2 5 2 2 10" xfId="30446" xr:uid="{B6D3C6A5-0EF5-431F-A0C0-73510DA4E555}"/>
    <cellStyle name="Comma 3 5 2 5 2 2 11" xfId="19942" xr:uid="{8367CBE6-3D42-45FA-87CA-1CE6E8B56DDA}"/>
    <cellStyle name="Comma 3 5 2 5 2 2 2" xfId="1828" xr:uid="{9D69B086-37AC-4BB3-A770-F8C97F090AEF}"/>
    <cellStyle name="Comma 3 5 2 5 2 2 2 10" xfId="21264" xr:uid="{044E69D3-4CF2-4589-B38C-B03DEFF76FA1}"/>
    <cellStyle name="Comma 3 5 2 5 2 2 2 2" xfId="7080" xr:uid="{A5773625-DC0F-46A8-B504-72024FB360D9}"/>
    <cellStyle name="Comma 3 5 2 5 2 2 2 2 2" xfId="18638" xr:uid="{92E9ECDD-31C7-400F-99DB-ED6781DAEE90}"/>
    <cellStyle name="Comma 3 5 2 5 2 2 2 2 2 2" xfId="48045" xr:uid="{1CBAFA02-ABB2-4510-96CF-176286E653C9}"/>
    <cellStyle name="Comma 3 5 2 5 2 2 2 2 2 3" xfId="29142" xr:uid="{14A5432E-C10E-43DB-B070-E897C177957D}"/>
    <cellStyle name="Comma 3 5 2 5 2 2 2 2 3" xfId="34655" xr:uid="{5EB97BE5-C7EB-4343-B099-D0A82D99C4D2}"/>
    <cellStyle name="Comma 3 5 2 5 2 2 2 2 4" xfId="23890" xr:uid="{C80A0D12-D135-41B9-9B65-902D36C794B6}"/>
    <cellStyle name="Comma 3 5 2 5 2 2 2 3" xfId="4455" xr:uid="{6C4CA0B5-9B10-4062-BE1B-2F741C6645B0}"/>
    <cellStyle name="Comma 3 5 2 5 2 2 2 3 2" xfId="50671" xr:uid="{607A784B-3E17-4191-87E3-ACF9DD19E5E5}"/>
    <cellStyle name="Comma 3 5 2 5 2 2 2 3 3" xfId="37281" xr:uid="{A1A63FAF-9D7B-4F3A-AB41-C3210C4B6083}"/>
    <cellStyle name="Comma 3 5 2 5 2 2 2 3 4" xfId="26516" xr:uid="{1A307471-3735-44DF-863F-5FA96A518FEA}"/>
    <cellStyle name="Comma 3 5 2 5 2 2 2 4" xfId="9706" xr:uid="{BDFA3C03-26C0-4CCD-B717-A144C7D0E87E}"/>
    <cellStyle name="Comma 3 5 2 5 2 2 2 4 2" xfId="53297" xr:uid="{7E3C8A21-FECB-4886-898D-11B4BE381D4D}"/>
    <cellStyle name="Comma 3 5 2 5 2 2 2 4 3" xfId="39907" xr:uid="{9F626BA9-F166-4415-B3CF-94ECF55150C7}"/>
    <cellStyle name="Comma 3 5 2 5 2 2 2 5" xfId="12332" xr:uid="{B2F4ED38-1C5D-450A-976A-7488BE113F22}"/>
    <cellStyle name="Comma 3 5 2 5 2 2 2 5 2" xfId="55922" xr:uid="{FDBC0A72-4C8F-4261-80A1-EC8E4E4AAAB3}"/>
    <cellStyle name="Comma 3 5 2 5 2 2 2 5 3" xfId="42532" xr:uid="{9631547A-B0AD-4A59-B7CC-10BCD360123C}"/>
    <cellStyle name="Comma 3 5 2 5 2 2 2 6" xfId="15485" xr:uid="{6D879065-59F5-46AF-889D-C5EF480A1A16}"/>
    <cellStyle name="Comma 3 5 2 5 2 2 2 6 2" xfId="45158" xr:uid="{6832245D-DA37-42A3-A1C5-C6454123BA9A}"/>
    <cellStyle name="Comma 3 5 2 5 2 2 2 7" xfId="58548" xr:uid="{0C8EE022-E8F4-435A-8EC2-ABF1EBAA4E56}"/>
    <cellStyle name="Comma 3 5 2 5 2 2 2 8" xfId="61175" xr:uid="{3853115E-8B18-4F6E-9B5A-D71898218CC4}"/>
    <cellStyle name="Comma 3 5 2 5 2 2 2 9" xfId="31768" xr:uid="{517050FF-5B81-4C34-B046-698F6A71C9A4}"/>
    <cellStyle name="Comma 3 5 2 5 2 2 3" xfId="5758" xr:uid="{E117E5E3-C9A2-438C-A33D-7B3C19CE5525}"/>
    <cellStyle name="Comma 3 5 2 5 2 2 3 2" xfId="17316" xr:uid="{B1723CE9-CC38-469E-8537-DF5181640C36}"/>
    <cellStyle name="Comma 3 5 2 5 2 2 3 2 2" xfId="46723" xr:uid="{8A5CBF25-1ADF-4DE3-B3CA-2D3E73E3ACAA}"/>
    <cellStyle name="Comma 3 5 2 5 2 2 3 2 3" xfId="27820" xr:uid="{53B92D98-2A7A-432C-881C-4F7A8A72ABA4}"/>
    <cellStyle name="Comma 3 5 2 5 2 2 3 3" xfId="14163" xr:uid="{1A783F85-01E3-47B6-8BCA-C3CD6CA26085}"/>
    <cellStyle name="Comma 3 5 2 5 2 2 3 3 2" xfId="33333" xr:uid="{366912DF-BE2B-4F7A-B30D-F82888B83C67}"/>
    <cellStyle name="Comma 3 5 2 5 2 2 3 4" xfId="22568" xr:uid="{FF7F8B47-E5B8-4B1C-BC86-BBB618F3776D}"/>
    <cellStyle name="Comma 3 5 2 5 2 2 4" xfId="3133" xr:uid="{F571B5D4-446D-4425-85BF-B72E33B5FBB7}"/>
    <cellStyle name="Comma 3 5 2 5 2 2 4 2" xfId="16788" xr:uid="{A5F222E5-8190-4961-8C55-F65037500F7C}"/>
    <cellStyle name="Comma 3 5 2 5 2 2 4 2 2" xfId="49349" xr:uid="{28AAC55D-6031-46C1-BC49-6E8B69BF4BFB}"/>
    <cellStyle name="Comma 3 5 2 5 2 2 4 3" xfId="35959" xr:uid="{78923F82-CA7D-4A03-9934-A030B21940AC}"/>
    <cellStyle name="Comma 3 5 2 5 2 2 4 4" xfId="25194" xr:uid="{16249619-43DB-4046-A03E-3517657FE9B6}"/>
    <cellStyle name="Comma 3 5 2 5 2 2 5" xfId="8384" xr:uid="{D8EEAD35-C5A3-4BAE-BAC8-537CFE2AB8F9}"/>
    <cellStyle name="Comma 3 5 2 5 2 2 5 2" xfId="51975" xr:uid="{562BC4E1-9D3E-456E-825D-6B670A536AF4}"/>
    <cellStyle name="Comma 3 5 2 5 2 2 5 3" xfId="38585" xr:uid="{AF584F89-5565-4BA2-BD31-3CFBA8FA8166}"/>
    <cellStyle name="Comma 3 5 2 5 2 2 6" xfId="11010" xr:uid="{2BBABB17-07D3-4AB3-BA85-C3B91F5B2C41}"/>
    <cellStyle name="Comma 3 5 2 5 2 2 6 2" xfId="54600" xr:uid="{0BA22794-5ED9-48F4-9BD3-37BABD377325}"/>
    <cellStyle name="Comma 3 5 2 5 2 2 6 3" xfId="41210" xr:uid="{A63CBEA3-F824-46E9-BD81-D76391E89FCD}"/>
    <cellStyle name="Comma 3 5 2 5 2 2 7" xfId="13635" xr:uid="{B970F314-73E3-4AAA-AEEA-82B96F94E526}"/>
    <cellStyle name="Comma 3 5 2 5 2 2 7 2" xfId="43836" xr:uid="{894BE399-BC10-4C8D-8721-449A16683CFD}"/>
    <cellStyle name="Comma 3 5 2 5 2 2 8" xfId="57226" xr:uid="{F419ABDB-CAE3-4432-8566-2DC1E4BEAB7D}"/>
    <cellStyle name="Comma 3 5 2 5 2 2 9" xfId="59853" xr:uid="{E5926D0D-07F7-4823-BF90-C4B5D7D7AFAE}"/>
    <cellStyle name="Comma 3 5 2 5 2 3" xfId="765" xr:uid="{00000000-0005-0000-0000-0000F8020000}"/>
    <cellStyle name="Comma 3 5 2 5 2 3 10" xfId="30706" xr:uid="{3AE612E2-3ECE-4A6F-81A5-BA39A661AE46}"/>
    <cellStyle name="Comma 3 5 2 5 2 3 11" xfId="20202" xr:uid="{20175049-09A3-4932-A145-0819B7B5595A}"/>
    <cellStyle name="Comma 3 5 2 5 2 3 2" xfId="2088" xr:uid="{9159776C-B104-418A-86E6-FBDD51CED0BA}"/>
    <cellStyle name="Comma 3 5 2 5 2 3 2 10" xfId="21524" xr:uid="{2AD3465E-A7F9-4BBB-8962-66E20D3C81C6}"/>
    <cellStyle name="Comma 3 5 2 5 2 3 2 2" xfId="7340" xr:uid="{78F5D3EF-5F0D-45FC-A3A0-0659A4CED87F}"/>
    <cellStyle name="Comma 3 5 2 5 2 3 2 2 2" xfId="18898" xr:uid="{688E1F8A-7AFB-4440-8887-C7B846B339CA}"/>
    <cellStyle name="Comma 3 5 2 5 2 3 2 2 2 2" xfId="48305" xr:uid="{6C76E6E4-9238-4A45-948F-AA39CF7A907F}"/>
    <cellStyle name="Comma 3 5 2 5 2 3 2 2 2 3" xfId="29402" xr:uid="{F0C19639-467E-40F2-A838-42BF0C647A77}"/>
    <cellStyle name="Comma 3 5 2 5 2 3 2 2 3" xfId="34915" xr:uid="{EBF07543-0467-4D4A-A051-18727324EBC0}"/>
    <cellStyle name="Comma 3 5 2 5 2 3 2 2 4" xfId="24150" xr:uid="{6F2B28EB-5118-4E98-AFE4-561A54C0FBA3}"/>
    <cellStyle name="Comma 3 5 2 5 2 3 2 3" xfId="4715" xr:uid="{FF29D02F-746B-4736-855E-4D9E584CCB9C}"/>
    <cellStyle name="Comma 3 5 2 5 2 3 2 3 2" xfId="50931" xr:uid="{E139B515-5A8B-468C-8BCD-9C452897A550}"/>
    <cellStyle name="Comma 3 5 2 5 2 3 2 3 3" xfId="37541" xr:uid="{26B1D106-C93F-4DAB-BF64-E3BC0E9234B8}"/>
    <cellStyle name="Comma 3 5 2 5 2 3 2 3 4" xfId="26776" xr:uid="{AA19107A-E3F7-48E7-85F3-BB5E7E3B32C7}"/>
    <cellStyle name="Comma 3 5 2 5 2 3 2 4" xfId="9966" xr:uid="{8528871F-A28C-4E23-ABC5-1E1286A03C9E}"/>
    <cellStyle name="Comma 3 5 2 5 2 3 2 4 2" xfId="53557" xr:uid="{6FFCC805-317B-42F0-AABB-5C3FF8F670B4}"/>
    <cellStyle name="Comma 3 5 2 5 2 3 2 4 3" xfId="40167" xr:uid="{08F0B76A-0D14-4355-B46C-AE6751B764CC}"/>
    <cellStyle name="Comma 3 5 2 5 2 3 2 5" xfId="12592" xr:uid="{5C056D46-BA18-4E6C-99F0-A5495A2ACDC6}"/>
    <cellStyle name="Comma 3 5 2 5 2 3 2 5 2" xfId="56182" xr:uid="{D6EFA2A4-1473-455D-82B9-76BACE8D8D5C}"/>
    <cellStyle name="Comma 3 5 2 5 2 3 2 5 3" xfId="42792" xr:uid="{C4DF8101-0C06-4958-9316-816B5E78D7AC}"/>
    <cellStyle name="Comma 3 5 2 5 2 3 2 6" xfId="15745" xr:uid="{8512E988-4D79-43C9-89BF-235BA6849EB9}"/>
    <cellStyle name="Comma 3 5 2 5 2 3 2 6 2" xfId="45418" xr:uid="{D46F5FE1-5972-409C-8A05-3985909CD4B0}"/>
    <cellStyle name="Comma 3 5 2 5 2 3 2 7" xfId="58808" xr:uid="{3BC1E9F7-7175-48CE-9EAA-819688D62E4E}"/>
    <cellStyle name="Comma 3 5 2 5 2 3 2 8" xfId="61435" xr:uid="{C05D6BDF-0D05-4F5F-BEB3-85980B0B62E6}"/>
    <cellStyle name="Comma 3 5 2 5 2 3 2 9" xfId="32028" xr:uid="{6B6E1669-E8A3-40FA-8D2A-0BB2FD625244}"/>
    <cellStyle name="Comma 3 5 2 5 2 3 3" xfId="6018" xr:uid="{B86C3283-ECF9-4002-B8D1-73272BC69FD0}"/>
    <cellStyle name="Comma 3 5 2 5 2 3 3 2" xfId="17576" xr:uid="{F38E8D3B-C5C8-4A1E-9E95-054B9C4AB717}"/>
    <cellStyle name="Comma 3 5 2 5 2 3 3 2 2" xfId="46983" xr:uid="{7DD8818F-4899-48CA-86B2-6B0B828E9EF5}"/>
    <cellStyle name="Comma 3 5 2 5 2 3 3 2 3" xfId="28080" xr:uid="{543100D8-EB31-4B4F-AADC-6A6AB1B7C3E7}"/>
    <cellStyle name="Comma 3 5 2 5 2 3 3 3" xfId="33593" xr:uid="{1B5129F0-C7FA-4E3E-9A62-ECDD85AD9158}"/>
    <cellStyle name="Comma 3 5 2 5 2 3 3 4" xfId="22828" xr:uid="{73A82339-6DD3-49C4-BDCF-25D2449BCA45}"/>
    <cellStyle name="Comma 3 5 2 5 2 3 4" xfId="3393" xr:uid="{1043F1A3-C0C2-4B87-90A4-37EB524343EF}"/>
    <cellStyle name="Comma 3 5 2 5 2 3 4 2" xfId="49609" xr:uid="{EA719985-0DA0-4DDF-8449-7660F1EEB39B}"/>
    <cellStyle name="Comma 3 5 2 5 2 3 4 3" xfId="36219" xr:uid="{7655133D-F26D-4B55-9E8A-57636DDF5F55}"/>
    <cellStyle name="Comma 3 5 2 5 2 3 4 4" xfId="25454" xr:uid="{0D4A7A5E-927E-472B-834E-B4F7B092B9CE}"/>
    <cellStyle name="Comma 3 5 2 5 2 3 5" xfId="8644" xr:uid="{38784E0D-FEB2-410B-AE9C-4D795140B47B}"/>
    <cellStyle name="Comma 3 5 2 5 2 3 5 2" xfId="52235" xr:uid="{2E03DB06-03F8-4E37-9750-21E9EF4C147F}"/>
    <cellStyle name="Comma 3 5 2 5 2 3 5 3" xfId="38845" xr:uid="{8834B58A-A758-49C5-AED8-5BBEAB9E7013}"/>
    <cellStyle name="Comma 3 5 2 5 2 3 6" xfId="11270" xr:uid="{227CE797-2B71-47A6-9570-5536EE54108B}"/>
    <cellStyle name="Comma 3 5 2 5 2 3 6 2" xfId="54860" xr:uid="{956C3B9B-4628-4011-8F63-1A5DA7C7E75C}"/>
    <cellStyle name="Comma 3 5 2 5 2 3 6 3" xfId="41470" xr:uid="{90475DB1-FEE5-425C-BD00-71829C2713AA}"/>
    <cellStyle name="Comma 3 5 2 5 2 3 7" xfId="14423" xr:uid="{500D8938-3FC5-4A13-8429-A5F6630FC60F}"/>
    <cellStyle name="Comma 3 5 2 5 2 3 7 2" xfId="44096" xr:uid="{98406272-3258-484A-9A4F-68C71B92B6F8}"/>
    <cellStyle name="Comma 3 5 2 5 2 3 8" xfId="57486" xr:uid="{DBFB01A4-85A8-4542-BBA8-9BE11E4EF875}"/>
    <cellStyle name="Comma 3 5 2 5 2 3 9" xfId="60113" xr:uid="{9717D2C3-AE1E-4720-A936-6D06A77CEB33}"/>
    <cellStyle name="Comma 3 5 2 5 2 4" xfId="1025" xr:uid="{00000000-0005-0000-0000-0000F9020000}"/>
    <cellStyle name="Comma 3 5 2 5 2 4 10" xfId="30966" xr:uid="{605C71F8-7F26-4D2C-8892-991ACF174633}"/>
    <cellStyle name="Comma 3 5 2 5 2 4 11" xfId="20462" xr:uid="{9F79DCF9-D746-4E74-B0FF-6E5789C55DB7}"/>
    <cellStyle name="Comma 3 5 2 5 2 4 2" xfId="2348" xr:uid="{E5060258-CDB1-41C4-B8A0-BA1F6C6CC10E}"/>
    <cellStyle name="Comma 3 5 2 5 2 4 2 10" xfId="21784" xr:uid="{57B84676-1203-424C-91D1-994D6F61FC21}"/>
    <cellStyle name="Comma 3 5 2 5 2 4 2 2" xfId="7600" xr:uid="{AC793F2D-24B0-4DEC-80BB-EFD0B25B589D}"/>
    <cellStyle name="Comma 3 5 2 5 2 4 2 2 2" xfId="19158" xr:uid="{B6FA14C1-EC35-47CE-9277-5973C23A20E0}"/>
    <cellStyle name="Comma 3 5 2 5 2 4 2 2 2 2" xfId="48565" xr:uid="{BEF12F1E-8EBF-4E43-8572-5CF9CD557BF0}"/>
    <cellStyle name="Comma 3 5 2 5 2 4 2 2 2 3" xfId="29662" xr:uid="{A57304B1-AF9E-4194-89A7-81B2A1046C6B}"/>
    <cellStyle name="Comma 3 5 2 5 2 4 2 2 3" xfId="35175" xr:uid="{232BF2FF-3DFA-4F54-8CA6-F92DBD9C5FF2}"/>
    <cellStyle name="Comma 3 5 2 5 2 4 2 2 4" xfId="24410" xr:uid="{608968BA-0DCD-4E89-B0A9-A18824965F64}"/>
    <cellStyle name="Comma 3 5 2 5 2 4 2 3" xfId="4975" xr:uid="{55967521-36A7-4A1F-B73A-C1BD01AE554D}"/>
    <cellStyle name="Comma 3 5 2 5 2 4 2 3 2" xfId="51191" xr:uid="{6891D696-E4D0-4832-94AC-1CAEE41EDF22}"/>
    <cellStyle name="Comma 3 5 2 5 2 4 2 3 3" xfId="37801" xr:uid="{D141CE2A-9C02-4332-A1B5-C75C6FFC488B}"/>
    <cellStyle name="Comma 3 5 2 5 2 4 2 3 4" xfId="27036" xr:uid="{918CB62F-1DB7-4185-80A8-E18D477CD92C}"/>
    <cellStyle name="Comma 3 5 2 5 2 4 2 4" xfId="10226" xr:uid="{BAD1049D-78A0-44D9-94A5-1172DEB13CA9}"/>
    <cellStyle name="Comma 3 5 2 5 2 4 2 4 2" xfId="53817" xr:uid="{368E232D-F236-4A85-813C-1124891C51E2}"/>
    <cellStyle name="Comma 3 5 2 5 2 4 2 4 3" xfId="40427" xr:uid="{30CC74E0-EA77-4BFA-BA8E-DBF3C8E3095C}"/>
    <cellStyle name="Comma 3 5 2 5 2 4 2 5" xfId="12852" xr:uid="{E6503330-3EBD-45EA-BBA7-2E4494D3BCB5}"/>
    <cellStyle name="Comma 3 5 2 5 2 4 2 5 2" xfId="56442" xr:uid="{7C313512-24A9-4A93-B97C-C56BCDA8B902}"/>
    <cellStyle name="Comma 3 5 2 5 2 4 2 5 3" xfId="43052" xr:uid="{2DD25DEE-40DC-4418-9BC5-92DCA514FEA2}"/>
    <cellStyle name="Comma 3 5 2 5 2 4 2 6" xfId="16005" xr:uid="{E0CF6017-3BFF-4679-8B66-FEE9C5F77411}"/>
    <cellStyle name="Comma 3 5 2 5 2 4 2 6 2" xfId="45678" xr:uid="{B0728120-F2A7-4BE7-832D-A6563D231494}"/>
    <cellStyle name="Comma 3 5 2 5 2 4 2 7" xfId="59068" xr:uid="{F8555316-E02F-4335-AE38-99DE74752FD8}"/>
    <cellStyle name="Comma 3 5 2 5 2 4 2 8" xfId="61695" xr:uid="{78680B5C-BCAC-48FD-9182-1830DB422523}"/>
    <cellStyle name="Comma 3 5 2 5 2 4 2 9" xfId="32288" xr:uid="{5C85CB73-DD9C-4904-A9A0-CA2960846D2B}"/>
    <cellStyle name="Comma 3 5 2 5 2 4 3" xfId="6278" xr:uid="{EB2010BC-2866-4E10-8629-AC95E09D418F}"/>
    <cellStyle name="Comma 3 5 2 5 2 4 3 2" xfId="17836" xr:uid="{5C2AB458-8CC3-46BF-B792-6EC6D7040858}"/>
    <cellStyle name="Comma 3 5 2 5 2 4 3 2 2" xfId="47243" xr:uid="{CBD8D709-E5D2-4CE5-89B2-13E9A2FD5EC8}"/>
    <cellStyle name="Comma 3 5 2 5 2 4 3 2 3" xfId="28340" xr:uid="{70540364-8CDE-4124-ACAF-942B1C723FD9}"/>
    <cellStyle name="Comma 3 5 2 5 2 4 3 3" xfId="33853" xr:uid="{6032249A-0BEF-4441-864A-FE4BC6F6F097}"/>
    <cellStyle name="Comma 3 5 2 5 2 4 3 4" xfId="23088" xr:uid="{AB626020-E049-48CC-87AA-46F6C9481DBE}"/>
    <cellStyle name="Comma 3 5 2 5 2 4 4" xfId="3653" xr:uid="{D7B1BDB1-00EB-4E45-9612-AD6F46C42B41}"/>
    <cellStyle name="Comma 3 5 2 5 2 4 4 2" xfId="49869" xr:uid="{41694E0B-CBEE-4FB4-B2AB-D359A0CFFB23}"/>
    <cellStyle name="Comma 3 5 2 5 2 4 4 3" xfId="36479" xr:uid="{D242A2BD-3C2E-4E71-A287-0D1DE2955532}"/>
    <cellStyle name="Comma 3 5 2 5 2 4 4 4" xfId="25714" xr:uid="{2B2C8CB4-5B20-474F-9806-5CD381395C94}"/>
    <cellStyle name="Comma 3 5 2 5 2 4 5" xfId="8904" xr:uid="{0B0632C2-340A-433D-9AC2-1D2AAB92D2A1}"/>
    <cellStyle name="Comma 3 5 2 5 2 4 5 2" xfId="52495" xr:uid="{2A2D54D7-CC70-456F-A8AD-2C64336EE90B}"/>
    <cellStyle name="Comma 3 5 2 5 2 4 5 3" xfId="39105" xr:uid="{8208BF91-BC78-49C1-85BD-7EC12D8ED4D9}"/>
    <cellStyle name="Comma 3 5 2 5 2 4 6" xfId="11530" xr:uid="{B23AEE82-F5E1-4638-99FF-63F20A769580}"/>
    <cellStyle name="Comma 3 5 2 5 2 4 6 2" xfId="55120" xr:uid="{B8E269C9-7A12-4A65-BAEB-B1BDB42AAB02}"/>
    <cellStyle name="Comma 3 5 2 5 2 4 6 3" xfId="41730" xr:uid="{27C6FD70-E07D-4488-8622-F25A3868328F}"/>
    <cellStyle name="Comma 3 5 2 5 2 4 7" xfId="14683" xr:uid="{BD3EF413-2222-4329-9F32-A2DEF46470E9}"/>
    <cellStyle name="Comma 3 5 2 5 2 4 7 2" xfId="44356" xr:uid="{FD695BD2-2C6D-4F06-83E5-BFC7E911CB3A}"/>
    <cellStyle name="Comma 3 5 2 5 2 4 8" xfId="57746" xr:uid="{72F7D63A-8644-48C8-8F84-0CB094A665BC}"/>
    <cellStyle name="Comma 3 5 2 5 2 4 9" xfId="60373" xr:uid="{72417E66-009F-4906-A781-2C3511FD075A}"/>
    <cellStyle name="Comma 3 5 2 5 2 5" xfId="1305" xr:uid="{FE34F96F-0B0E-4CA9-8AAA-33F004A33E38}"/>
    <cellStyle name="Comma 3 5 2 5 2 5 10" xfId="20742" xr:uid="{478F9C58-AF55-4914-AB89-CBACB8A9450A}"/>
    <cellStyle name="Comma 3 5 2 5 2 5 2" xfId="6558" xr:uid="{29570030-3131-422E-B8A3-66F191DEF56B}"/>
    <cellStyle name="Comma 3 5 2 5 2 5 2 2" xfId="18116" xr:uid="{C27212C1-3630-4817-8BB5-2A983DCF0AC4}"/>
    <cellStyle name="Comma 3 5 2 5 2 5 2 2 2" xfId="47523" xr:uid="{C5A4C51C-B27D-4DDE-A49F-13BE27C38A3F}"/>
    <cellStyle name="Comma 3 5 2 5 2 5 2 2 3" xfId="28620" xr:uid="{BBBAC8D3-4477-4784-A410-39A26F0F3408}"/>
    <cellStyle name="Comma 3 5 2 5 2 5 2 3" xfId="34133" xr:uid="{91193C57-184B-4494-BA85-8F51E7C0A2E2}"/>
    <cellStyle name="Comma 3 5 2 5 2 5 2 4" xfId="23368" xr:uid="{B11C26EB-7DDC-4EE3-8D11-D6A0BE25272E}"/>
    <cellStyle name="Comma 3 5 2 5 2 5 3" xfId="3933" xr:uid="{BEA08E07-921C-4E2A-96DC-489A4F78ACD3}"/>
    <cellStyle name="Comma 3 5 2 5 2 5 3 2" xfId="50149" xr:uid="{6B130E2E-FC8F-4A10-8B23-897DB7EBA691}"/>
    <cellStyle name="Comma 3 5 2 5 2 5 3 3" xfId="36759" xr:uid="{2B0216D5-01F3-44C3-824E-E24710982B63}"/>
    <cellStyle name="Comma 3 5 2 5 2 5 3 4" xfId="25994" xr:uid="{A83ADF17-E468-4E6A-BE96-65274E729018}"/>
    <cellStyle name="Comma 3 5 2 5 2 5 4" xfId="9184" xr:uid="{93367A52-3D36-419E-B994-58D9527AEE21}"/>
    <cellStyle name="Comma 3 5 2 5 2 5 4 2" xfId="52775" xr:uid="{CB2C0EE2-E37B-45EC-8430-D176DDB64D3F}"/>
    <cellStyle name="Comma 3 5 2 5 2 5 4 3" xfId="39385" xr:uid="{5AACEC13-BA8A-4F9B-9CFF-F5EEE9385436}"/>
    <cellStyle name="Comma 3 5 2 5 2 5 5" xfId="11810" xr:uid="{FA2215C6-628F-441B-98F6-BFD88DA98C35}"/>
    <cellStyle name="Comma 3 5 2 5 2 5 5 2" xfId="55400" xr:uid="{FACA1D8B-DC22-49FB-B9D6-811E6B9A0CCD}"/>
    <cellStyle name="Comma 3 5 2 5 2 5 5 3" xfId="42010" xr:uid="{9580BFD7-6EC9-4F0E-B4F6-0BC6BE33E4D4}"/>
    <cellStyle name="Comma 3 5 2 5 2 5 6" xfId="14963" xr:uid="{6212D6CD-6A1B-41D1-A860-321A44C66ABE}"/>
    <cellStyle name="Comma 3 5 2 5 2 5 6 2" xfId="44636" xr:uid="{B871C265-6683-476F-98AB-3B7CA0F5FA0F}"/>
    <cellStyle name="Comma 3 5 2 5 2 5 7" xfId="58026" xr:uid="{1538110C-2022-4CF5-BEC1-DBF66E1E0041}"/>
    <cellStyle name="Comma 3 5 2 5 2 5 8" xfId="60653" xr:uid="{FCB084E1-1D6E-401B-8AB6-2244A596B425}"/>
    <cellStyle name="Comma 3 5 2 5 2 5 9" xfId="31246" xr:uid="{B5859B7B-ED97-4C15-8CB1-1865D92755D8}"/>
    <cellStyle name="Comma 3 5 2 5 2 6" xfId="1568" xr:uid="{50DD54AE-2326-4AEE-8C25-8FB0A813D6D0}"/>
    <cellStyle name="Comma 3 5 2 5 2 6 10" xfId="21004" xr:uid="{AD00B014-D1A1-4B09-86DC-B761AD807C6F}"/>
    <cellStyle name="Comma 3 5 2 5 2 6 2" xfId="6820" xr:uid="{10B8D695-0E18-4901-A4E8-ED21F142ADAB}"/>
    <cellStyle name="Comma 3 5 2 5 2 6 2 2" xfId="18378" xr:uid="{8C0FDA7D-DD79-4EDC-B5E5-8A361302E093}"/>
    <cellStyle name="Comma 3 5 2 5 2 6 2 2 2" xfId="47785" xr:uid="{29707E7A-821F-4FDC-B212-8F8699663D6E}"/>
    <cellStyle name="Comma 3 5 2 5 2 6 2 2 3" xfId="28882" xr:uid="{D1C931E7-2C7D-467A-9AEC-B6F1F1BDEA0C}"/>
    <cellStyle name="Comma 3 5 2 5 2 6 2 3" xfId="34395" xr:uid="{6564F578-115C-4685-96E6-80E64EB3BAFE}"/>
    <cellStyle name="Comma 3 5 2 5 2 6 2 4" xfId="23630" xr:uid="{ACAF04AA-7830-4668-9C73-3BF44E41E972}"/>
    <cellStyle name="Comma 3 5 2 5 2 6 3" xfId="4195" xr:uid="{FDC6855F-9D96-436C-BDE8-5E8875ADF0EA}"/>
    <cellStyle name="Comma 3 5 2 5 2 6 3 2" xfId="50411" xr:uid="{22FF0ECD-0C77-4603-95F4-B49828901860}"/>
    <cellStyle name="Comma 3 5 2 5 2 6 3 3" xfId="37021" xr:uid="{9A042653-7785-4E1F-A5C4-2B3EAA83C09E}"/>
    <cellStyle name="Comma 3 5 2 5 2 6 3 4" xfId="26256" xr:uid="{E073C7C2-8C32-4E44-B0F0-7ED9908EBD44}"/>
    <cellStyle name="Comma 3 5 2 5 2 6 4" xfId="9446" xr:uid="{B4F8F06F-69AF-40CB-BA56-A9ED9A5CF097}"/>
    <cellStyle name="Comma 3 5 2 5 2 6 4 2" xfId="53037" xr:uid="{A8B511E4-A574-41CE-BC8C-11050812BBFE}"/>
    <cellStyle name="Comma 3 5 2 5 2 6 4 3" xfId="39647" xr:uid="{2B95950B-7CFF-483A-A3B6-68E74BF5C2C2}"/>
    <cellStyle name="Comma 3 5 2 5 2 6 5" xfId="12072" xr:uid="{B5D66619-1C0D-47B2-9772-1F8E7BAAEA3A}"/>
    <cellStyle name="Comma 3 5 2 5 2 6 5 2" xfId="55662" xr:uid="{FFF70B64-8165-45AE-9F6D-D518CE872861}"/>
    <cellStyle name="Comma 3 5 2 5 2 6 5 3" xfId="42272" xr:uid="{F8E92583-DFD4-417D-982B-A2FF02F4E261}"/>
    <cellStyle name="Comma 3 5 2 5 2 6 6" xfId="15225" xr:uid="{5ABA083B-F17C-4635-A7A1-487C3CC55C71}"/>
    <cellStyle name="Comma 3 5 2 5 2 6 6 2" xfId="44898" xr:uid="{51E4521E-85CF-4F4A-BDBF-E24EBCAFC672}"/>
    <cellStyle name="Comma 3 5 2 5 2 6 7" xfId="58288" xr:uid="{0942E3A4-C196-48EB-82E5-0675FEB0E6A6}"/>
    <cellStyle name="Comma 3 5 2 5 2 6 8" xfId="60915" xr:uid="{71824647-5C49-4A4B-8DEB-E5220A7B03A2}"/>
    <cellStyle name="Comma 3 5 2 5 2 6 9" xfId="31508" xr:uid="{AC8128B6-2D9D-4BF1-83B1-13C782470038}"/>
    <cellStyle name="Comma 3 5 2 5 2 7" xfId="2611" xr:uid="{631AC6BC-714D-4A94-BBC6-F081DFD3EF74}"/>
    <cellStyle name="Comma 3 5 2 5 2 7 10" xfId="22046" xr:uid="{2D9CB33C-00C1-499F-9DDF-BA16E1419261}"/>
    <cellStyle name="Comma 3 5 2 5 2 7 2" xfId="7862" xr:uid="{0DF6B549-85A2-43AD-848C-A7E27C1CC929}"/>
    <cellStyle name="Comma 3 5 2 5 2 7 2 2" xfId="19420" xr:uid="{D5544F73-EC78-41EA-BF1A-54AC9A028ACE}"/>
    <cellStyle name="Comma 3 5 2 5 2 7 2 2 2" xfId="48827" xr:uid="{482FA1A1-A80F-4BFF-BB13-68AF7947CB0B}"/>
    <cellStyle name="Comma 3 5 2 5 2 7 2 2 3" xfId="29924" xr:uid="{193EA611-987C-4BDB-90CE-A45E32EDC4FD}"/>
    <cellStyle name="Comma 3 5 2 5 2 7 2 3" xfId="35437" xr:uid="{4BECDFF7-75FE-42BE-8F04-983F707DFC5E}"/>
    <cellStyle name="Comma 3 5 2 5 2 7 2 4" xfId="24672" xr:uid="{814E6F02-8E71-4302-8016-5ACD6E586EEA}"/>
    <cellStyle name="Comma 3 5 2 5 2 7 3" xfId="5237" xr:uid="{952E5B46-1481-4E64-AE60-01CBCED181DF}"/>
    <cellStyle name="Comma 3 5 2 5 2 7 3 2" xfId="51453" xr:uid="{85FEACAD-B80A-41D6-B5E1-D705FA2B0360}"/>
    <cellStyle name="Comma 3 5 2 5 2 7 3 3" xfId="38063" xr:uid="{5110F647-BD88-45D0-BABD-CDFB02AB7B93}"/>
    <cellStyle name="Comma 3 5 2 5 2 7 3 4" xfId="27298" xr:uid="{8ABFEF9B-FA71-47E0-A2E6-9103EE038DFB}"/>
    <cellStyle name="Comma 3 5 2 5 2 7 4" xfId="10488" xr:uid="{9A9DDB33-5601-4A24-9424-542D46A8A857}"/>
    <cellStyle name="Comma 3 5 2 5 2 7 4 2" xfId="54079" xr:uid="{92C27D9F-8A4E-4349-ACD0-D319238E962B}"/>
    <cellStyle name="Comma 3 5 2 5 2 7 4 3" xfId="40689" xr:uid="{562446C1-BCC9-4F88-99A4-F02303303493}"/>
    <cellStyle name="Comma 3 5 2 5 2 7 5" xfId="13114" xr:uid="{377A5693-EA79-4045-9787-D4ACCACAE8CA}"/>
    <cellStyle name="Comma 3 5 2 5 2 7 5 2" xfId="56704" xr:uid="{08753C61-EAFC-4242-A81E-1D75F887F8F4}"/>
    <cellStyle name="Comma 3 5 2 5 2 7 5 3" xfId="43314" xr:uid="{53F600CC-0687-438A-85C9-9E47D5904B5F}"/>
    <cellStyle name="Comma 3 5 2 5 2 7 6" xfId="16267" xr:uid="{A36D5440-F3DC-46DB-B04E-DDAB9376A736}"/>
    <cellStyle name="Comma 3 5 2 5 2 7 6 2" xfId="45940" xr:uid="{73B4E336-AB70-4CA4-BCAF-46E8C5A1C7DB}"/>
    <cellStyle name="Comma 3 5 2 5 2 7 7" xfId="59330" xr:uid="{FC78C01B-935D-4D23-A8B8-1B626FE77BD9}"/>
    <cellStyle name="Comma 3 5 2 5 2 7 8" xfId="61957" xr:uid="{085F1625-EF50-4208-A978-6957896D0A97}"/>
    <cellStyle name="Comma 3 5 2 5 2 7 9" xfId="32550" xr:uid="{EEAA7D73-88B1-445A-A0BA-1CE63FF4649D}"/>
    <cellStyle name="Comma 3 5 2 5 2 8" xfId="5498" xr:uid="{8BE0EC19-7395-453F-A2D7-AAC8ADA2DADA}"/>
    <cellStyle name="Comma 3 5 2 5 2 8 2" xfId="17056" xr:uid="{08AEDABC-0ED5-4E4D-BACC-07C459F94118}"/>
    <cellStyle name="Comma 3 5 2 5 2 8 2 2" xfId="46202" xr:uid="{CEDFA04A-73DC-48A6-ABB6-46A531EFC951}"/>
    <cellStyle name="Comma 3 5 2 5 2 8 2 3" xfId="27560" xr:uid="{96A4AFB9-EE33-4018-83CC-B1A408435AED}"/>
    <cellStyle name="Comma 3 5 2 5 2 8 3" xfId="13903" xr:uid="{C54CCF1E-2D86-4048-B52F-629CF13DAA11}"/>
    <cellStyle name="Comma 3 5 2 5 2 8 3 2" xfId="32812" xr:uid="{F7EB0387-8AE9-47F5-8A9E-F5A8BE3F9721}"/>
    <cellStyle name="Comma 3 5 2 5 2 8 4" xfId="22308" xr:uid="{6F97CB5F-A185-4F22-AB38-DE320C993E4F}"/>
    <cellStyle name="Comma 3 5 2 5 2 9" xfId="2873" xr:uid="{FD4DE242-C299-438A-80F6-242D4BFF9B35}"/>
    <cellStyle name="Comma 3 5 2 5 2 9 2" xfId="16528" xr:uid="{9E11A97E-D63D-42D9-8026-4AC2B58E8011}"/>
    <cellStyle name="Comma 3 5 2 5 2 9 2 2" xfId="46463" xr:uid="{828AAA12-8D8F-456C-8FE1-95BE0A935BA0}"/>
    <cellStyle name="Comma 3 5 2 5 2 9 3" xfId="33073" xr:uid="{DD6F79A6-37BA-492E-95D9-65418DEE3779}"/>
    <cellStyle name="Comma 3 5 2 5 2 9 4" xfId="24934" xr:uid="{EE16E9FF-0F2E-4FE8-9E7F-2BEBFE6745EE}"/>
    <cellStyle name="Comma 3 5 2 5 3" xfId="367" xr:uid="{00000000-0005-0000-0000-0000FA020000}"/>
    <cellStyle name="Comma 3 5 2 5 3 10" xfId="30308" xr:uid="{2F21E397-9925-499C-8A7B-F1F5C7054BC7}"/>
    <cellStyle name="Comma 3 5 2 5 3 11" xfId="19804" xr:uid="{6A849ED8-2422-4524-9290-92D797E419BC}"/>
    <cellStyle name="Comma 3 5 2 5 3 2" xfId="1690" xr:uid="{33E005EE-63A4-4231-A1D6-3F205DB68FCA}"/>
    <cellStyle name="Comma 3 5 2 5 3 2 10" xfId="21126" xr:uid="{82B66608-E22E-43EB-9121-A7AF1F0F26A1}"/>
    <cellStyle name="Comma 3 5 2 5 3 2 2" xfId="6942" xr:uid="{F4D2BEEA-FAA2-49D9-800D-CC71924AE4C8}"/>
    <cellStyle name="Comma 3 5 2 5 3 2 2 2" xfId="18500" xr:uid="{21BFDE1B-6158-4217-A980-A7AC286C2E8A}"/>
    <cellStyle name="Comma 3 5 2 5 3 2 2 2 2" xfId="47907" xr:uid="{35B0D558-D8BA-41F2-B507-BC839A18BF00}"/>
    <cellStyle name="Comma 3 5 2 5 3 2 2 2 3" xfId="29004" xr:uid="{40F96B56-EE41-402E-BFB0-9280D378C683}"/>
    <cellStyle name="Comma 3 5 2 5 3 2 2 3" xfId="34517" xr:uid="{615F6B96-0EC2-45B9-9FBE-0E5303AF8A33}"/>
    <cellStyle name="Comma 3 5 2 5 3 2 2 4" xfId="23752" xr:uid="{A6675E2B-23A0-4695-99C5-F8061DBCC629}"/>
    <cellStyle name="Comma 3 5 2 5 3 2 3" xfId="4317" xr:uid="{ED903857-2F53-413E-8641-F92C5D11E4D2}"/>
    <cellStyle name="Comma 3 5 2 5 3 2 3 2" xfId="50533" xr:uid="{D6231224-91E1-492B-A7AE-1284304FB224}"/>
    <cellStyle name="Comma 3 5 2 5 3 2 3 3" xfId="37143" xr:uid="{3931C3B6-C73A-49E0-BB88-7F2070A825B8}"/>
    <cellStyle name="Comma 3 5 2 5 3 2 3 4" xfId="26378" xr:uid="{479A6C4D-05D9-428C-8DED-B46BFC5E863D}"/>
    <cellStyle name="Comma 3 5 2 5 3 2 4" xfId="9568" xr:uid="{DFF51940-5681-45CB-9C1D-4BC749F8EDC3}"/>
    <cellStyle name="Comma 3 5 2 5 3 2 4 2" xfId="53159" xr:uid="{398CF8EC-6FAB-4683-8B15-B8163965695C}"/>
    <cellStyle name="Comma 3 5 2 5 3 2 4 3" xfId="39769" xr:uid="{DC1E47B8-1500-41EC-BAC2-DA02B9BE0E94}"/>
    <cellStyle name="Comma 3 5 2 5 3 2 5" xfId="12194" xr:uid="{6A75D6E8-DE97-489B-8D3E-736EE9B8338C}"/>
    <cellStyle name="Comma 3 5 2 5 3 2 5 2" xfId="55784" xr:uid="{1789774E-B651-488D-B5D0-08D0A10ACC95}"/>
    <cellStyle name="Comma 3 5 2 5 3 2 5 3" xfId="42394" xr:uid="{80E5ED6C-A7B9-431B-A319-57E430F88619}"/>
    <cellStyle name="Comma 3 5 2 5 3 2 6" xfId="15347" xr:uid="{49E10201-83ED-489D-9DB0-EFC51EE53EB3}"/>
    <cellStyle name="Comma 3 5 2 5 3 2 6 2" xfId="45020" xr:uid="{8BEB62CA-4238-400E-BBF1-A28CABDDCB1F}"/>
    <cellStyle name="Comma 3 5 2 5 3 2 7" xfId="58410" xr:uid="{8CF80580-5694-4497-B011-BDFB8CC5EE2E}"/>
    <cellStyle name="Comma 3 5 2 5 3 2 8" xfId="61037" xr:uid="{4C6B502E-EEE6-4597-A7CB-37D0E1782651}"/>
    <cellStyle name="Comma 3 5 2 5 3 2 9" xfId="31630" xr:uid="{86472F11-8F94-413F-AC30-6FA758BEFF2B}"/>
    <cellStyle name="Comma 3 5 2 5 3 3" xfId="5620" xr:uid="{2436FF1C-275F-4852-9E6C-9766BFD446B5}"/>
    <cellStyle name="Comma 3 5 2 5 3 3 2" xfId="17178" xr:uid="{64D81925-2CEF-486C-B855-054129A5CD4D}"/>
    <cellStyle name="Comma 3 5 2 5 3 3 2 2" xfId="46585" xr:uid="{2184829C-5DA4-4251-A71A-EEABFB04DAFE}"/>
    <cellStyle name="Comma 3 5 2 5 3 3 2 3" xfId="27682" xr:uid="{4374E2B3-F35E-4032-983D-3AEE9296864B}"/>
    <cellStyle name="Comma 3 5 2 5 3 3 3" xfId="14025" xr:uid="{675FE581-5C15-4FF1-8EB6-B562A78AD240}"/>
    <cellStyle name="Comma 3 5 2 5 3 3 3 2" xfId="33195" xr:uid="{93DBA6D9-A6C2-4A03-A8F1-14BE3A004CE2}"/>
    <cellStyle name="Comma 3 5 2 5 3 3 4" xfId="22430" xr:uid="{C0DA701F-4D4B-4E69-939C-FCDEBC4A5458}"/>
    <cellStyle name="Comma 3 5 2 5 3 4" xfId="2995" xr:uid="{3E95F431-E0C9-4420-B3B1-1F5C62B5ABA3}"/>
    <cellStyle name="Comma 3 5 2 5 3 4 2" xfId="16650" xr:uid="{9C2C37F4-7526-48DD-B9FF-6D86FFB6FFDE}"/>
    <cellStyle name="Comma 3 5 2 5 3 4 2 2" xfId="49211" xr:uid="{69429B2B-2B32-427A-B3CA-7BBCE405406D}"/>
    <cellStyle name="Comma 3 5 2 5 3 4 3" xfId="35821" xr:uid="{F5782B2F-FAE0-45CE-B907-2D3A16832565}"/>
    <cellStyle name="Comma 3 5 2 5 3 4 4" xfId="25056" xr:uid="{CA20A46D-AB61-4697-9DF6-7D64201B2D49}"/>
    <cellStyle name="Comma 3 5 2 5 3 5" xfId="8246" xr:uid="{BB028D38-12B3-403C-A11B-E5AE2107D4A8}"/>
    <cellStyle name="Comma 3 5 2 5 3 5 2" xfId="51837" xr:uid="{EBFD9208-827B-4752-9A9E-F72FFD23B2B7}"/>
    <cellStyle name="Comma 3 5 2 5 3 5 3" xfId="38447" xr:uid="{97D0DF73-9792-4E6A-B1EA-FED5F92024B5}"/>
    <cellStyle name="Comma 3 5 2 5 3 6" xfId="10872" xr:uid="{2F6546E9-1C90-41C1-A13A-C893015FC833}"/>
    <cellStyle name="Comma 3 5 2 5 3 6 2" xfId="54462" xr:uid="{A5C4299A-D2EC-4A55-B191-63D6D8D301B2}"/>
    <cellStyle name="Comma 3 5 2 5 3 6 3" xfId="41072" xr:uid="{9BE15069-2A2C-4512-B83D-77E213991BCD}"/>
    <cellStyle name="Comma 3 5 2 5 3 7" xfId="13497" xr:uid="{5D3FC206-9B6C-4776-8A67-1953DA486DE6}"/>
    <cellStyle name="Comma 3 5 2 5 3 7 2" xfId="43698" xr:uid="{F4AC16DA-2BFC-4D46-8CB9-2D5E5CAD8B8E}"/>
    <cellStyle name="Comma 3 5 2 5 3 8" xfId="57088" xr:uid="{EB2C584B-79BC-4239-9E41-F6D29D323422}"/>
    <cellStyle name="Comma 3 5 2 5 3 9" xfId="59715" xr:uid="{B48E01D4-0C7C-408B-BDDC-23A8A19A30CF}"/>
    <cellStyle name="Comma 3 5 2 5 4" xfId="627" xr:uid="{00000000-0005-0000-0000-0000FB020000}"/>
    <cellStyle name="Comma 3 5 2 5 4 10" xfId="30568" xr:uid="{7990AE80-5948-482C-9520-02583A00DB98}"/>
    <cellStyle name="Comma 3 5 2 5 4 11" xfId="20064" xr:uid="{D2407A77-78F7-4728-AF41-51B78B02AA6A}"/>
    <cellStyle name="Comma 3 5 2 5 4 2" xfId="1950" xr:uid="{A042B765-427B-4653-9A38-D828B3456868}"/>
    <cellStyle name="Comma 3 5 2 5 4 2 10" xfId="21386" xr:uid="{0251212D-91BD-4A76-AC3D-4B6EFFEC0ED6}"/>
    <cellStyle name="Comma 3 5 2 5 4 2 2" xfId="7202" xr:uid="{51F3F737-5AE0-4A44-B763-E0A9BC1AE054}"/>
    <cellStyle name="Comma 3 5 2 5 4 2 2 2" xfId="18760" xr:uid="{2D07323A-2056-40DB-8D86-D106F136AD94}"/>
    <cellStyle name="Comma 3 5 2 5 4 2 2 2 2" xfId="48167" xr:uid="{DAA921E2-10F8-4EE8-8507-98258101F18F}"/>
    <cellStyle name="Comma 3 5 2 5 4 2 2 2 3" xfId="29264" xr:uid="{557665E7-C707-43D0-A7B0-ECC2F621129A}"/>
    <cellStyle name="Comma 3 5 2 5 4 2 2 3" xfId="34777" xr:uid="{E90024BF-3ACB-4152-954D-7DE391543609}"/>
    <cellStyle name="Comma 3 5 2 5 4 2 2 4" xfId="24012" xr:uid="{6B8DA3D4-D06A-40BB-8A24-4C2F1E81C9A5}"/>
    <cellStyle name="Comma 3 5 2 5 4 2 3" xfId="4577" xr:uid="{FE08522F-B6D0-476B-8D6E-6101C11A26F2}"/>
    <cellStyle name="Comma 3 5 2 5 4 2 3 2" xfId="50793" xr:uid="{0684BDA3-A78F-4566-94D4-F2ABA31B3DFC}"/>
    <cellStyle name="Comma 3 5 2 5 4 2 3 3" xfId="37403" xr:uid="{6D8D8953-F700-4FCF-9B2C-3F091732358D}"/>
    <cellStyle name="Comma 3 5 2 5 4 2 3 4" xfId="26638" xr:uid="{77D078FC-7FF5-4FD0-9AB6-A9A2DAA09F29}"/>
    <cellStyle name="Comma 3 5 2 5 4 2 4" xfId="9828" xr:uid="{27C25EBF-1244-4D78-A4B8-98307F4D4139}"/>
    <cellStyle name="Comma 3 5 2 5 4 2 4 2" xfId="53419" xr:uid="{61D5C7B3-ADF0-4CB2-9D63-CA70F70DC3C1}"/>
    <cellStyle name="Comma 3 5 2 5 4 2 4 3" xfId="40029" xr:uid="{B4E56C79-385D-4772-8D4F-669772BE41F6}"/>
    <cellStyle name="Comma 3 5 2 5 4 2 5" xfId="12454" xr:uid="{71AF26DE-6F73-467D-822A-F6C6B321374E}"/>
    <cellStyle name="Comma 3 5 2 5 4 2 5 2" xfId="56044" xr:uid="{F6DD25B6-3C17-48BA-ABD9-56FF87CE032C}"/>
    <cellStyle name="Comma 3 5 2 5 4 2 5 3" xfId="42654" xr:uid="{A60F900E-0BFD-4941-A65B-739A7B9CF72B}"/>
    <cellStyle name="Comma 3 5 2 5 4 2 6" xfId="15607" xr:uid="{F7A9DE10-C2C9-4D84-8A8A-FEFD5C85651D}"/>
    <cellStyle name="Comma 3 5 2 5 4 2 6 2" xfId="45280" xr:uid="{421EC76C-2E1A-4FFA-BB47-F4DC01AF3F55}"/>
    <cellStyle name="Comma 3 5 2 5 4 2 7" xfId="58670" xr:uid="{A6AC643D-0EE1-48F0-B194-F17424120403}"/>
    <cellStyle name="Comma 3 5 2 5 4 2 8" xfId="61297" xr:uid="{7236C05A-FF68-472E-8408-2508EE676221}"/>
    <cellStyle name="Comma 3 5 2 5 4 2 9" xfId="31890" xr:uid="{7D3136F9-F20C-49A4-88C8-2B8B01B301D2}"/>
    <cellStyle name="Comma 3 5 2 5 4 3" xfId="5880" xr:uid="{9F5F0F81-43B5-46EA-AE72-E1D97990CEAA}"/>
    <cellStyle name="Comma 3 5 2 5 4 3 2" xfId="17438" xr:uid="{7790506C-F8DA-442B-824F-25C3EBEDD58D}"/>
    <cellStyle name="Comma 3 5 2 5 4 3 2 2" xfId="46845" xr:uid="{9E1C3EEF-4770-44BD-8065-0C35B9DD6B2B}"/>
    <cellStyle name="Comma 3 5 2 5 4 3 2 3" xfId="27942" xr:uid="{2B4D6D07-61FA-4051-B129-E863B33E33CB}"/>
    <cellStyle name="Comma 3 5 2 5 4 3 3" xfId="33455" xr:uid="{54AB7083-FC72-4863-A1FB-44E48CF87413}"/>
    <cellStyle name="Comma 3 5 2 5 4 3 4" xfId="22690" xr:uid="{D2BED2C8-2FE9-49C3-9CEC-53272015B7A9}"/>
    <cellStyle name="Comma 3 5 2 5 4 4" xfId="3255" xr:uid="{C9A0A972-632B-45EC-B4F2-FD2964D0DF58}"/>
    <cellStyle name="Comma 3 5 2 5 4 4 2" xfId="49471" xr:uid="{7AF8AC3A-0B4D-48E8-8234-53A7BE4C777D}"/>
    <cellStyle name="Comma 3 5 2 5 4 4 3" xfId="36081" xr:uid="{B16FE5CE-EB88-44BD-9AC4-566FAFB8F380}"/>
    <cellStyle name="Comma 3 5 2 5 4 4 4" xfId="25316" xr:uid="{4CCE387D-84BB-4EB5-B3DC-CD5BEE8E2C05}"/>
    <cellStyle name="Comma 3 5 2 5 4 5" xfId="8506" xr:uid="{7A70032D-FD10-41E6-B7F9-241D6DF21A6A}"/>
    <cellStyle name="Comma 3 5 2 5 4 5 2" xfId="52097" xr:uid="{9F22CEA0-BBC0-48C2-8D7E-852F9F61B5F4}"/>
    <cellStyle name="Comma 3 5 2 5 4 5 3" xfId="38707" xr:uid="{9F247C4E-9EE4-41C4-B0DA-2D78C82AF794}"/>
    <cellStyle name="Comma 3 5 2 5 4 6" xfId="11132" xr:uid="{40DA896A-654C-48DC-BC62-232DAAD28EB0}"/>
    <cellStyle name="Comma 3 5 2 5 4 6 2" xfId="54722" xr:uid="{91F70495-77B4-48A3-8FA1-29F033994F31}"/>
    <cellStyle name="Comma 3 5 2 5 4 6 3" xfId="41332" xr:uid="{BE229E07-5B1E-4247-B36D-77088FD34174}"/>
    <cellStyle name="Comma 3 5 2 5 4 7" xfId="14285" xr:uid="{4595F000-3819-46C4-A7C8-E86A79DBF26A}"/>
    <cellStyle name="Comma 3 5 2 5 4 7 2" xfId="43958" xr:uid="{E9393BDF-3740-405D-87A0-AC03068E0645}"/>
    <cellStyle name="Comma 3 5 2 5 4 8" xfId="57348" xr:uid="{55B1E25E-44D7-458A-A9ED-A17447BBC930}"/>
    <cellStyle name="Comma 3 5 2 5 4 9" xfId="59975" xr:uid="{0AAC9DE3-15DC-4D0C-92F4-438BA20ADE86}"/>
    <cellStyle name="Comma 3 5 2 5 5" xfId="887" xr:uid="{00000000-0005-0000-0000-0000FC020000}"/>
    <cellStyle name="Comma 3 5 2 5 5 10" xfId="30828" xr:uid="{0C64B0E5-670F-4502-951D-36794919C90D}"/>
    <cellStyle name="Comma 3 5 2 5 5 11" xfId="20324" xr:uid="{14B6F170-B4AB-4427-95D5-AB4DC6E03890}"/>
    <cellStyle name="Comma 3 5 2 5 5 2" xfId="2210" xr:uid="{C68DB080-2FF0-4AFA-8F71-99F68F3201D9}"/>
    <cellStyle name="Comma 3 5 2 5 5 2 10" xfId="21646" xr:uid="{C939619F-77FB-4D6C-A5E4-8EC234381C5F}"/>
    <cellStyle name="Comma 3 5 2 5 5 2 2" xfId="7462" xr:uid="{D48B71E9-A88C-4F07-8231-46AFD2E9A91C}"/>
    <cellStyle name="Comma 3 5 2 5 5 2 2 2" xfId="19020" xr:uid="{94A52B02-21DE-4B2D-8888-7938014B9309}"/>
    <cellStyle name="Comma 3 5 2 5 5 2 2 2 2" xfId="48427" xr:uid="{19C04783-A3D9-4F89-B067-C0556729DC76}"/>
    <cellStyle name="Comma 3 5 2 5 5 2 2 2 3" xfId="29524" xr:uid="{41591A83-17E7-4F83-9B39-4BB5A3FB06C8}"/>
    <cellStyle name="Comma 3 5 2 5 5 2 2 3" xfId="35037" xr:uid="{409EF3CD-8895-4174-964E-6F106298572C}"/>
    <cellStyle name="Comma 3 5 2 5 5 2 2 4" xfId="24272" xr:uid="{32D13CC0-4E89-4A26-A53C-99B236CE2E40}"/>
    <cellStyle name="Comma 3 5 2 5 5 2 3" xfId="4837" xr:uid="{86DD2AA7-6267-400F-AE55-77069B45161C}"/>
    <cellStyle name="Comma 3 5 2 5 5 2 3 2" xfId="51053" xr:uid="{FB61EC15-20E0-487E-825F-ACA33BDC08C2}"/>
    <cellStyle name="Comma 3 5 2 5 5 2 3 3" xfId="37663" xr:uid="{CE87A550-284B-464B-BE3E-6CF73BD09B09}"/>
    <cellStyle name="Comma 3 5 2 5 5 2 3 4" xfId="26898" xr:uid="{67EFBA83-00CA-4CB9-9A84-528CA837E356}"/>
    <cellStyle name="Comma 3 5 2 5 5 2 4" xfId="10088" xr:uid="{CFC65BA8-3392-4733-8C5F-EC543CD27799}"/>
    <cellStyle name="Comma 3 5 2 5 5 2 4 2" xfId="53679" xr:uid="{4BD80B5B-3997-4D83-9C46-124CBDB29877}"/>
    <cellStyle name="Comma 3 5 2 5 5 2 4 3" xfId="40289" xr:uid="{88E0BB78-2A67-4A0D-A366-ADB0F1A30401}"/>
    <cellStyle name="Comma 3 5 2 5 5 2 5" xfId="12714" xr:uid="{CF2E803E-109B-49CC-8BA6-0BA6E4578A1A}"/>
    <cellStyle name="Comma 3 5 2 5 5 2 5 2" xfId="56304" xr:uid="{A46529AC-A938-4062-A6C7-D0A32A73E66C}"/>
    <cellStyle name="Comma 3 5 2 5 5 2 5 3" xfId="42914" xr:uid="{D07B9B72-C78D-4810-AA38-545884303E57}"/>
    <cellStyle name="Comma 3 5 2 5 5 2 6" xfId="15867" xr:uid="{720F5912-9220-4FF4-8776-E0E00655D510}"/>
    <cellStyle name="Comma 3 5 2 5 5 2 6 2" xfId="45540" xr:uid="{B5880AD9-E953-49E2-8954-BC9E1282DCAB}"/>
    <cellStyle name="Comma 3 5 2 5 5 2 7" xfId="58930" xr:uid="{C5320B30-9F86-42CF-9B7A-CE79320F0E1A}"/>
    <cellStyle name="Comma 3 5 2 5 5 2 8" xfId="61557" xr:uid="{FEFB9F25-64A8-4786-8A0A-6585323576B1}"/>
    <cellStyle name="Comma 3 5 2 5 5 2 9" xfId="32150" xr:uid="{1829B20E-C0BC-4A54-AEEA-40890A1DEAB4}"/>
    <cellStyle name="Comma 3 5 2 5 5 3" xfId="6140" xr:uid="{3E5E5E1B-1407-4E5C-937D-51205FE64364}"/>
    <cellStyle name="Comma 3 5 2 5 5 3 2" xfId="17698" xr:uid="{3D9B8635-1218-46E0-ADFC-D6BC63D96A92}"/>
    <cellStyle name="Comma 3 5 2 5 5 3 2 2" xfId="47105" xr:uid="{05B15AD9-D960-4F39-81CF-BD9496E1FA00}"/>
    <cellStyle name="Comma 3 5 2 5 5 3 2 3" xfId="28202" xr:uid="{4B1038F0-A199-4D3A-ACD3-63DDC2959085}"/>
    <cellStyle name="Comma 3 5 2 5 5 3 3" xfId="33715" xr:uid="{29E5CE43-471F-437E-A2EE-7D1206BBF960}"/>
    <cellStyle name="Comma 3 5 2 5 5 3 4" xfId="22950" xr:uid="{A84F6B3B-1405-4480-95B1-22749C69E590}"/>
    <cellStyle name="Comma 3 5 2 5 5 4" xfId="3515" xr:uid="{02DFD0C8-E7E5-457D-9A04-FD1369AB0A78}"/>
    <cellStyle name="Comma 3 5 2 5 5 4 2" xfId="49731" xr:uid="{EBDD860A-937D-401E-8BFD-93A2F9EBC0E2}"/>
    <cellStyle name="Comma 3 5 2 5 5 4 3" xfId="36341" xr:uid="{B4015222-DE27-4344-BF1B-2618CF26FA2D}"/>
    <cellStyle name="Comma 3 5 2 5 5 4 4" xfId="25576" xr:uid="{E4829DA9-0819-47D6-A131-29524389C66C}"/>
    <cellStyle name="Comma 3 5 2 5 5 5" xfId="8766" xr:uid="{B32843BD-97D2-4D2C-B100-36BC2F413501}"/>
    <cellStyle name="Comma 3 5 2 5 5 5 2" xfId="52357" xr:uid="{635EB43E-1E6C-463E-994D-E8F89BB51E8D}"/>
    <cellStyle name="Comma 3 5 2 5 5 5 3" xfId="38967" xr:uid="{D71741B0-5021-4102-ABFF-AEA56B134A21}"/>
    <cellStyle name="Comma 3 5 2 5 5 6" xfId="11392" xr:uid="{27309DC3-991A-4A3D-99C4-65D980F7DC78}"/>
    <cellStyle name="Comma 3 5 2 5 5 6 2" xfId="54982" xr:uid="{D59E281A-4048-4C4B-9B39-590C3CAED910}"/>
    <cellStyle name="Comma 3 5 2 5 5 6 3" xfId="41592" xr:uid="{FD5632E7-F7C8-42A5-B2C0-2B8E0EF02C5C}"/>
    <cellStyle name="Comma 3 5 2 5 5 7" xfId="14545" xr:uid="{E156E336-EE50-413A-87DF-0EB854E98F22}"/>
    <cellStyle name="Comma 3 5 2 5 5 7 2" xfId="44218" xr:uid="{B95C06D6-E469-411F-8A88-15A42E92A9DA}"/>
    <cellStyle name="Comma 3 5 2 5 5 8" xfId="57608" xr:uid="{E221434D-1431-43A5-A5CD-A7C1A27D72AD}"/>
    <cellStyle name="Comma 3 5 2 5 5 9" xfId="60235" xr:uid="{1973FA3A-3908-468C-85EB-59B18497716B}"/>
    <cellStyle name="Comma 3 5 2 5 6" xfId="1167" xr:uid="{4B8FA4A9-3035-45C1-915A-EC885AD136D6}"/>
    <cellStyle name="Comma 3 5 2 5 6 10" xfId="20604" xr:uid="{C5AB0A85-0CAE-4569-BF6F-287AB3B6B7CB}"/>
    <cellStyle name="Comma 3 5 2 5 6 2" xfId="6420" xr:uid="{8CEC1E1D-7A04-49A0-A24A-5CDE1A680149}"/>
    <cellStyle name="Comma 3 5 2 5 6 2 2" xfId="17978" xr:uid="{D3749EE0-2FDD-403A-993A-14094889BDB6}"/>
    <cellStyle name="Comma 3 5 2 5 6 2 2 2" xfId="47385" xr:uid="{FE49E170-E871-477D-B6EF-1598ECB037EF}"/>
    <cellStyle name="Comma 3 5 2 5 6 2 2 3" xfId="28482" xr:uid="{9A00EC32-B663-4C55-A769-A5C62D1DF3B5}"/>
    <cellStyle name="Comma 3 5 2 5 6 2 3" xfId="33995" xr:uid="{1CC372BB-5291-4935-AA77-BF086AE24F95}"/>
    <cellStyle name="Comma 3 5 2 5 6 2 4" xfId="23230" xr:uid="{E7BB5B30-291A-4F97-82E7-05C00B0A8964}"/>
    <cellStyle name="Comma 3 5 2 5 6 3" xfId="3795" xr:uid="{7236E819-1F1A-425B-9F7C-3AC3322128C3}"/>
    <cellStyle name="Comma 3 5 2 5 6 3 2" xfId="50011" xr:uid="{7E47F086-184E-4F20-AE50-24BABF082639}"/>
    <cellStyle name="Comma 3 5 2 5 6 3 3" xfId="36621" xr:uid="{C3627703-FCF4-4A56-8063-8D40EADF1647}"/>
    <cellStyle name="Comma 3 5 2 5 6 3 4" xfId="25856" xr:uid="{74AC2B8A-4110-41DD-A952-7E954ABD2735}"/>
    <cellStyle name="Comma 3 5 2 5 6 4" xfId="9046" xr:uid="{FD082CC0-376E-4E8E-84B0-66A3EDB918EF}"/>
    <cellStyle name="Comma 3 5 2 5 6 4 2" xfId="52637" xr:uid="{68D7B658-7C9F-4435-BB82-96F261F21244}"/>
    <cellStyle name="Comma 3 5 2 5 6 4 3" xfId="39247" xr:uid="{B6C271E9-1E72-4390-A54E-938382A60E4B}"/>
    <cellStyle name="Comma 3 5 2 5 6 5" xfId="11672" xr:uid="{9A5B7CD7-1410-4106-8087-0E49A5E9D247}"/>
    <cellStyle name="Comma 3 5 2 5 6 5 2" xfId="55262" xr:uid="{EF59734F-F5D7-4952-A154-0C088CB4579C}"/>
    <cellStyle name="Comma 3 5 2 5 6 5 3" xfId="41872" xr:uid="{42BAF1C4-F64E-441E-9AF6-CE41842885E9}"/>
    <cellStyle name="Comma 3 5 2 5 6 6" xfId="14825" xr:uid="{80D91110-F946-45DC-B5DC-A229F1E70B8C}"/>
    <cellStyle name="Comma 3 5 2 5 6 6 2" xfId="44498" xr:uid="{FCAD43BA-0ACC-42D6-AACE-83E36B29E6BC}"/>
    <cellStyle name="Comma 3 5 2 5 6 7" xfId="57888" xr:uid="{C8CF8894-7F55-466B-808E-9923BCBADA1C}"/>
    <cellStyle name="Comma 3 5 2 5 6 8" xfId="60515" xr:uid="{CCA240B2-17BE-49CE-ABF4-6BAF41013D86}"/>
    <cellStyle name="Comma 3 5 2 5 6 9" xfId="31108" xr:uid="{166F2CC2-64C3-4201-9E35-575F4DC202FA}"/>
    <cellStyle name="Comma 3 5 2 5 7" xfId="1430" xr:uid="{37C81BE1-6942-4821-A885-15A73797BA60}"/>
    <cellStyle name="Comma 3 5 2 5 7 10" xfId="20866" xr:uid="{2CA1116E-73B0-4294-BF62-D2E02836D99B}"/>
    <cellStyle name="Comma 3 5 2 5 7 2" xfId="6682" xr:uid="{C9134AAC-AF61-4841-86ED-494AF4206B82}"/>
    <cellStyle name="Comma 3 5 2 5 7 2 2" xfId="18240" xr:uid="{9C0BC5DD-257E-43AC-9878-9255F405FC88}"/>
    <cellStyle name="Comma 3 5 2 5 7 2 2 2" xfId="47647" xr:uid="{A92BD1B2-635C-41EF-B9A8-6B9A1451B22E}"/>
    <cellStyle name="Comma 3 5 2 5 7 2 2 3" xfId="28744" xr:uid="{BDABDD71-714B-4C10-BC33-2322172613F9}"/>
    <cellStyle name="Comma 3 5 2 5 7 2 3" xfId="34257" xr:uid="{0B907500-A249-4FDD-822C-449E2B1C1213}"/>
    <cellStyle name="Comma 3 5 2 5 7 2 4" xfId="23492" xr:uid="{F79A5C7E-1E8D-4A7B-8975-76557C34D3FC}"/>
    <cellStyle name="Comma 3 5 2 5 7 3" xfId="4057" xr:uid="{B11D9D2A-BC43-41B9-A390-98A3C386427C}"/>
    <cellStyle name="Comma 3 5 2 5 7 3 2" xfId="50273" xr:uid="{60E21BBB-AF7C-492F-BEE5-431BEE6A6A23}"/>
    <cellStyle name="Comma 3 5 2 5 7 3 3" xfId="36883" xr:uid="{F3BC029D-A7EC-43CD-ADA4-F590F3D66229}"/>
    <cellStyle name="Comma 3 5 2 5 7 3 4" xfId="26118" xr:uid="{CCF62A1F-56AB-4C5E-A21E-4B58AF971CD4}"/>
    <cellStyle name="Comma 3 5 2 5 7 4" xfId="9308" xr:uid="{1B304EE4-F612-4435-A0CC-FF0C0DFB65B9}"/>
    <cellStyle name="Comma 3 5 2 5 7 4 2" xfId="52899" xr:uid="{4BB07C01-1CB1-4D6F-AFFE-472D98A8C411}"/>
    <cellStyle name="Comma 3 5 2 5 7 4 3" xfId="39509" xr:uid="{AA3C9BFD-3181-49CC-831A-5F49041D9101}"/>
    <cellStyle name="Comma 3 5 2 5 7 5" xfId="11934" xr:uid="{A30429DE-497D-4D15-B433-DBD086004B18}"/>
    <cellStyle name="Comma 3 5 2 5 7 5 2" xfId="55524" xr:uid="{A72B5C54-46C8-430C-A002-A0679EDBA4B7}"/>
    <cellStyle name="Comma 3 5 2 5 7 5 3" xfId="42134" xr:uid="{7E6550C7-8D45-4B8D-8AE6-B7DC58DE9FD3}"/>
    <cellStyle name="Comma 3 5 2 5 7 6" xfId="15087" xr:uid="{491E620F-6B6D-4108-BAA6-83921C3F47AD}"/>
    <cellStyle name="Comma 3 5 2 5 7 6 2" xfId="44760" xr:uid="{C6E5C779-B43E-45DC-8F8D-35FA17F724B1}"/>
    <cellStyle name="Comma 3 5 2 5 7 7" xfId="58150" xr:uid="{F7AF1BFB-6B2D-41F9-9F41-5D0DA517B4DD}"/>
    <cellStyle name="Comma 3 5 2 5 7 8" xfId="60777" xr:uid="{0715B5D8-9F28-4527-9170-3B013BB0BE5E}"/>
    <cellStyle name="Comma 3 5 2 5 7 9" xfId="31370" xr:uid="{35BAB0AB-23F3-4426-99AD-E56E294A7C9E}"/>
    <cellStyle name="Comma 3 5 2 5 8" xfId="2473" xr:uid="{2C8F82A4-1E23-4968-B8D6-32984D1A0F28}"/>
    <cellStyle name="Comma 3 5 2 5 8 10" xfId="21908" xr:uid="{AD9BC41F-4C82-47C5-BABA-AFAA1C7C227F}"/>
    <cellStyle name="Comma 3 5 2 5 8 2" xfId="7724" xr:uid="{0055AAA7-898B-4E79-858B-235E512347E7}"/>
    <cellStyle name="Comma 3 5 2 5 8 2 2" xfId="19282" xr:uid="{DEADD3CE-AAE7-4171-8592-E3D13328983E}"/>
    <cellStyle name="Comma 3 5 2 5 8 2 2 2" xfId="48689" xr:uid="{F778763E-CED5-4FF6-B22B-6FB7405B97F2}"/>
    <cellStyle name="Comma 3 5 2 5 8 2 2 3" xfId="29786" xr:uid="{F9BE7652-66C1-42FC-B539-66AAEEC69E55}"/>
    <cellStyle name="Comma 3 5 2 5 8 2 3" xfId="35299" xr:uid="{D3A60617-6125-476C-B6D9-ABF4F6A1958E}"/>
    <cellStyle name="Comma 3 5 2 5 8 2 4" xfId="24534" xr:uid="{F85A1932-49A7-43F5-A3FC-2AF2FBF11153}"/>
    <cellStyle name="Comma 3 5 2 5 8 3" xfId="5099" xr:uid="{0638690C-14CB-4442-8C79-BB91F14844A8}"/>
    <cellStyle name="Comma 3 5 2 5 8 3 2" xfId="51315" xr:uid="{3E986A52-C36D-4A9F-9B08-9CF869FF4075}"/>
    <cellStyle name="Comma 3 5 2 5 8 3 3" xfId="37925" xr:uid="{0599FDFF-287D-4864-8130-8EDBCED96C7B}"/>
    <cellStyle name="Comma 3 5 2 5 8 3 4" xfId="27160" xr:uid="{69C8DF4E-30D1-40A8-B698-E229377EA68F}"/>
    <cellStyle name="Comma 3 5 2 5 8 4" xfId="10350" xr:uid="{8F6DBD15-46B9-4A5A-8C03-F580A3F9C83C}"/>
    <cellStyle name="Comma 3 5 2 5 8 4 2" xfId="53941" xr:uid="{137C9A8D-7430-4689-A4EA-B408769ECC76}"/>
    <cellStyle name="Comma 3 5 2 5 8 4 3" xfId="40551" xr:uid="{FBE32F0C-E292-450D-A6D6-444593DF8B5E}"/>
    <cellStyle name="Comma 3 5 2 5 8 5" xfId="12976" xr:uid="{CB356534-512F-4222-8A06-42993FC88D95}"/>
    <cellStyle name="Comma 3 5 2 5 8 5 2" xfId="56566" xr:uid="{D7017E90-B0D4-4388-90D6-F6BBA9AE8E69}"/>
    <cellStyle name="Comma 3 5 2 5 8 5 3" xfId="43176" xr:uid="{083AD7A6-6216-4D3F-A33A-3B49F293E299}"/>
    <cellStyle name="Comma 3 5 2 5 8 6" xfId="16129" xr:uid="{D1A75C4B-3AD2-4B88-81E6-7E1022E2942D}"/>
    <cellStyle name="Comma 3 5 2 5 8 6 2" xfId="45802" xr:uid="{67F47BD2-E5E3-4781-9E6D-7FF69845B145}"/>
    <cellStyle name="Comma 3 5 2 5 8 7" xfId="59192" xr:uid="{D3B4F35B-BE51-47E2-8DD6-6D943961129B}"/>
    <cellStyle name="Comma 3 5 2 5 8 8" xfId="61819" xr:uid="{C7F50D06-AF62-4F66-B03F-51419CD0BF2A}"/>
    <cellStyle name="Comma 3 5 2 5 8 9" xfId="32412" xr:uid="{C5659DB5-37FB-4119-9B0D-0CF8F01D26B1}"/>
    <cellStyle name="Comma 3 5 2 5 9" xfId="5360" xr:uid="{7EECD912-F52F-43ED-86D7-1DDA1955A6E4}"/>
    <cellStyle name="Comma 3 5 2 5 9 2" xfId="16918" xr:uid="{8900550A-2255-4242-BB4B-518599B41422}"/>
    <cellStyle name="Comma 3 5 2 5 9 2 2" xfId="46064" xr:uid="{858D8CCA-D44E-4A7E-A675-371D85CD5BDA}"/>
    <cellStyle name="Comma 3 5 2 5 9 2 3" xfId="27422" xr:uid="{5AD901E6-F023-4344-A39E-AEBAFBD2EE2A}"/>
    <cellStyle name="Comma 3 5 2 5 9 3" xfId="13765" xr:uid="{12315838-CB46-4CDB-9F61-D83DA6C0EA4F}"/>
    <cellStyle name="Comma 3 5 2 5 9 3 2" xfId="32674" xr:uid="{93F678DE-709A-40BC-943D-8C536864998C}"/>
    <cellStyle name="Comma 3 5 2 5 9 4" xfId="22170" xr:uid="{BC586175-6CC6-4954-8B7B-561940FDF429}"/>
    <cellStyle name="Comma 3 5 2 6" xfId="122" xr:uid="{00000000-0005-0000-0000-0000FD020000}"/>
    <cellStyle name="Comma 3 5 2 6 10" xfId="2751" xr:uid="{18761512-AE25-4119-B00B-504D0C9B8043}"/>
    <cellStyle name="Comma 3 5 2 6 10 2" xfId="16406" xr:uid="{D3888273-136F-4F56-A696-B35C97277445}"/>
    <cellStyle name="Comma 3 5 2 6 10 2 2" xfId="46341" xr:uid="{FE345EB9-F3B4-4A53-8033-40ED793F2292}"/>
    <cellStyle name="Comma 3 5 2 6 10 3" xfId="32951" xr:uid="{37CA1B7F-2A92-490C-96D9-48B819B49768}"/>
    <cellStyle name="Comma 3 5 2 6 10 4" xfId="24812" xr:uid="{D067198A-9521-4707-9F5E-EFE05EECC4EE}"/>
    <cellStyle name="Comma 3 5 2 6 11" xfId="8002" xr:uid="{E286BD3E-D7C0-4831-9E0B-BE5A3862AB88}"/>
    <cellStyle name="Comma 3 5 2 6 11 2" xfId="48967" xr:uid="{8724FB6F-27D0-4BF2-9B62-110FE5B1FC04}"/>
    <cellStyle name="Comma 3 5 2 6 11 3" xfId="35577" xr:uid="{1D73C88B-0922-4EFC-B4B3-15A69C1AE8E9}"/>
    <cellStyle name="Comma 3 5 2 6 12" xfId="10628" xr:uid="{7D6E6139-1515-476D-B35F-AF0AF3CE3A69}"/>
    <cellStyle name="Comma 3 5 2 6 12 2" xfId="51593" xr:uid="{D84F7958-5D5F-4242-A3EC-D2D7765FDFFD}"/>
    <cellStyle name="Comma 3 5 2 6 12 3" xfId="38203" xr:uid="{49BE3C75-2B8B-4241-B739-5D6CF5F3861C}"/>
    <cellStyle name="Comma 3 5 2 6 13" xfId="13253" xr:uid="{F3B9224E-0F13-47BF-8160-D743E8188170}"/>
    <cellStyle name="Comma 3 5 2 6 13 2" xfId="54218" xr:uid="{83F3B882-5620-4380-BD33-C65373E60BAA}"/>
    <cellStyle name="Comma 3 5 2 6 13 3" xfId="40828" xr:uid="{026CF515-B493-48D1-8E5F-E01757F3133A}"/>
    <cellStyle name="Comma 3 5 2 6 14" xfId="43454" xr:uid="{921276B0-0F77-49B4-886A-3158CC73DC46}"/>
    <cellStyle name="Comma 3 5 2 6 15" xfId="56844" xr:uid="{9C1E488E-4954-46BA-9B7D-63027CF9C9D5}"/>
    <cellStyle name="Comma 3 5 2 6 16" xfId="59471" xr:uid="{CFAB5050-80F5-4BB0-AFA1-1EF6F62A82A2}"/>
    <cellStyle name="Comma 3 5 2 6 17" xfId="30064" xr:uid="{9A3EBC75-9061-4F34-970F-316F1B8AB411}"/>
    <cellStyle name="Comma 3 5 2 6 18" xfId="19560" xr:uid="{28502533-63B0-4785-BA92-8D52E3EEF463}"/>
    <cellStyle name="Comma 3 5 2 6 2" xfId="260" xr:uid="{00000000-0005-0000-0000-0000FE020000}"/>
    <cellStyle name="Comma 3 5 2 6 2 10" xfId="8140" xr:uid="{106EE03C-AEB8-49A2-8B7A-2C351FBA4717}"/>
    <cellStyle name="Comma 3 5 2 6 2 10 2" xfId="49105" xr:uid="{6107AB68-06EB-45BD-8D42-0533895F5728}"/>
    <cellStyle name="Comma 3 5 2 6 2 10 3" xfId="35715" xr:uid="{4645B93D-3754-4A46-95E2-002D50ADEB75}"/>
    <cellStyle name="Comma 3 5 2 6 2 11" xfId="10766" xr:uid="{FABA0199-A5FD-40B6-ACC8-DF087C9E8A92}"/>
    <cellStyle name="Comma 3 5 2 6 2 11 2" xfId="51731" xr:uid="{2283A666-0EF6-48F2-A079-A10169968100}"/>
    <cellStyle name="Comma 3 5 2 6 2 11 3" xfId="38341" xr:uid="{A7A08D5F-3673-46C6-9E4B-369760B3F610}"/>
    <cellStyle name="Comma 3 5 2 6 2 12" xfId="13391" xr:uid="{4B68AA53-0211-427D-91E8-0B3BD8E2E8C5}"/>
    <cellStyle name="Comma 3 5 2 6 2 12 2" xfId="54356" xr:uid="{4634F6EA-00EC-4EC6-B06D-B47CBCA78716}"/>
    <cellStyle name="Comma 3 5 2 6 2 12 3" xfId="40966" xr:uid="{AA4BBD04-8E6F-4BC6-A19D-56CF36ABF346}"/>
    <cellStyle name="Comma 3 5 2 6 2 13" xfId="43592" xr:uid="{AC97F6EB-F2D3-4698-B748-3ABFACA74111}"/>
    <cellStyle name="Comma 3 5 2 6 2 14" xfId="56982" xr:uid="{4C79F465-9A8B-4E43-B3D4-1E9F6B131FF5}"/>
    <cellStyle name="Comma 3 5 2 6 2 15" xfId="59609" xr:uid="{A21CEC25-84FA-43B1-A150-9E05D2787208}"/>
    <cellStyle name="Comma 3 5 2 6 2 16" xfId="30202" xr:uid="{0BEE6E7D-532C-443C-9C29-D558F6740787}"/>
    <cellStyle name="Comma 3 5 2 6 2 17" xfId="19698" xr:uid="{0DFF3B62-77C0-4C48-B394-EB3A8EB6BB02}"/>
    <cellStyle name="Comma 3 5 2 6 2 2" xfId="521" xr:uid="{00000000-0005-0000-0000-0000FF020000}"/>
    <cellStyle name="Comma 3 5 2 6 2 2 10" xfId="30462" xr:uid="{7CC752F6-EE96-4801-9322-FB13AA644B2A}"/>
    <cellStyle name="Comma 3 5 2 6 2 2 11" xfId="19958" xr:uid="{8AD1136B-776B-4D74-8B21-B8D6C8632C3F}"/>
    <cellStyle name="Comma 3 5 2 6 2 2 2" xfId="1844" xr:uid="{AF213DB4-B50A-4706-A25F-034ADD1FCC6A}"/>
    <cellStyle name="Comma 3 5 2 6 2 2 2 10" xfId="21280" xr:uid="{133F0F6C-6382-4432-B5EF-C845F26EFEAA}"/>
    <cellStyle name="Comma 3 5 2 6 2 2 2 2" xfId="7096" xr:uid="{B3552FA9-360E-4DFE-AD2D-ED4503E6290D}"/>
    <cellStyle name="Comma 3 5 2 6 2 2 2 2 2" xfId="18654" xr:uid="{7C527AA1-544D-4AC0-9277-F72D2BA5A33B}"/>
    <cellStyle name="Comma 3 5 2 6 2 2 2 2 2 2" xfId="48061" xr:uid="{F2CD908E-050F-4358-8779-805A81442558}"/>
    <cellStyle name="Comma 3 5 2 6 2 2 2 2 2 3" xfId="29158" xr:uid="{3FDACEA0-267C-4134-9D89-A813D6B21407}"/>
    <cellStyle name="Comma 3 5 2 6 2 2 2 2 3" xfId="34671" xr:uid="{77C82C1A-6F54-4ABB-906E-B63A46D8CBC1}"/>
    <cellStyle name="Comma 3 5 2 6 2 2 2 2 4" xfId="23906" xr:uid="{2B67DC27-EF79-4EE7-92E7-D4465A2A50B5}"/>
    <cellStyle name="Comma 3 5 2 6 2 2 2 3" xfId="4471" xr:uid="{CC0A36D6-686F-40FA-BEE1-3119612B5D4C}"/>
    <cellStyle name="Comma 3 5 2 6 2 2 2 3 2" xfId="50687" xr:uid="{EEF4F1F3-D227-4E1D-B108-705C759BD221}"/>
    <cellStyle name="Comma 3 5 2 6 2 2 2 3 3" xfId="37297" xr:uid="{D3FC8E94-0031-46FE-9E94-6061F8ABC9D2}"/>
    <cellStyle name="Comma 3 5 2 6 2 2 2 3 4" xfId="26532" xr:uid="{DD0D798A-31D5-4C8D-9E8F-C50A7C26B5BB}"/>
    <cellStyle name="Comma 3 5 2 6 2 2 2 4" xfId="9722" xr:uid="{42559FD1-D1FA-4050-970B-30D60A2812A1}"/>
    <cellStyle name="Comma 3 5 2 6 2 2 2 4 2" xfId="53313" xr:uid="{68041F56-897F-4E23-9D09-A6F10ED3E0EA}"/>
    <cellStyle name="Comma 3 5 2 6 2 2 2 4 3" xfId="39923" xr:uid="{EB3E4C40-4704-4351-8A76-C904992DA18B}"/>
    <cellStyle name="Comma 3 5 2 6 2 2 2 5" xfId="12348" xr:uid="{0FC3B156-7C86-4DD7-A6B6-89370719164A}"/>
    <cellStyle name="Comma 3 5 2 6 2 2 2 5 2" xfId="55938" xr:uid="{55C0D507-7A6D-402A-88B0-DFBFAF7C68C6}"/>
    <cellStyle name="Comma 3 5 2 6 2 2 2 5 3" xfId="42548" xr:uid="{C9A998A0-26A3-4C37-9470-E768AC173682}"/>
    <cellStyle name="Comma 3 5 2 6 2 2 2 6" xfId="15501" xr:uid="{9932C4B9-0850-4842-8C68-E70F3220416A}"/>
    <cellStyle name="Comma 3 5 2 6 2 2 2 6 2" xfId="45174" xr:uid="{D7F140A3-7196-4543-B34E-6107684D05EE}"/>
    <cellStyle name="Comma 3 5 2 6 2 2 2 7" xfId="58564" xr:uid="{31AEDBDA-7C73-4129-AC44-32E120012629}"/>
    <cellStyle name="Comma 3 5 2 6 2 2 2 8" xfId="61191" xr:uid="{A22BB78A-3184-4F09-9558-4EE39B32A29C}"/>
    <cellStyle name="Comma 3 5 2 6 2 2 2 9" xfId="31784" xr:uid="{3CA20E7D-5B73-4812-B285-9180BE59327A}"/>
    <cellStyle name="Comma 3 5 2 6 2 2 3" xfId="5774" xr:uid="{47AFF244-555D-4F2A-A71E-CBB38E1D0640}"/>
    <cellStyle name="Comma 3 5 2 6 2 2 3 2" xfId="17332" xr:uid="{F843467D-9B27-4882-9DA0-1FC50898C01F}"/>
    <cellStyle name="Comma 3 5 2 6 2 2 3 2 2" xfId="46739" xr:uid="{BC68E144-15BF-4975-8EE0-91334CF739C3}"/>
    <cellStyle name="Comma 3 5 2 6 2 2 3 2 3" xfId="27836" xr:uid="{9289A541-355C-43B7-8F9E-D46FB4337307}"/>
    <cellStyle name="Comma 3 5 2 6 2 2 3 3" xfId="14179" xr:uid="{7EE131C7-ADC8-4969-B3B4-B7085A74FFCB}"/>
    <cellStyle name="Comma 3 5 2 6 2 2 3 3 2" xfId="33349" xr:uid="{9DA0A851-1135-4C23-B36B-658495A10364}"/>
    <cellStyle name="Comma 3 5 2 6 2 2 3 4" xfId="22584" xr:uid="{92516203-06E3-44C3-B58B-15D1FB2E4495}"/>
    <cellStyle name="Comma 3 5 2 6 2 2 4" xfId="3149" xr:uid="{143CB5A0-F934-43E9-BA29-032B2B4BC379}"/>
    <cellStyle name="Comma 3 5 2 6 2 2 4 2" xfId="16804" xr:uid="{FBF0CA57-24F1-44DE-99C1-C5593A4B539B}"/>
    <cellStyle name="Comma 3 5 2 6 2 2 4 2 2" xfId="49365" xr:uid="{66D84E9F-C645-4A72-ABA5-58B261D5946B}"/>
    <cellStyle name="Comma 3 5 2 6 2 2 4 3" xfId="35975" xr:uid="{C65678B8-E866-4A5C-8B7A-52414C2AD5FC}"/>
    <cellStyle name="Comma 3 5 2 6 2 2 4 4" xfId="25210" xr:uid="{F1F371CB-40EF-4758-9D1B-355125CE9746}"/>
    <cellStyle name="Comma 3 5 2 6 2 2 5" xfId="8400" xr:uid="{9DCFE73B-8BA6-4BF7-95F4-5E59065CD9F1}"/>
    <cellStyle name="Comma 3 5 2 6 2 2 5 2" xfId="51991" xr:uid="{C14F5243-FCED-48D1-9E46-FDC9B914D756}"/>
    <cellStyle name="Comma 3 5 2 6 2 2 5 3" xfId="38601" xr:uid="{61D5A268-ECA8-416D-B933-E6C6CFDE5F49}"/>
    <cellStyle name="Comma 3 5 2 6 2 2 6" xfId="11026" xr:uid="{8B2275BA-E412-4068-995B-CD26B136E6AB}"/>
    <cellStyle name="Comma 3 5 2 6 2 2 6 2" xfId="54616" xr:uid="{12DD1EBD-70A4-4B58-ABA2-D4067EE3092F}"/>
    <cellStyle name="Comma 3 5 2 6 2 2 6 3" xfId="41226" xr:uid="{1E767B24-DB59-4079-874A-D8E4CF27E017}"/>
    <cellStyle name="Comma 3 5 2 6 2 2 7" xfId="13651" xr:uid="{2362399E-05DD-4485-ACFB-77CA669224B5}"/>
    <cellStyle name="Comma 3 5 2 6 2 2 7 2" xfId="43852" xr:uid="{C131B6BF-B6B0-4497-9949-E4D596F8D7B3}"/>
    <cellStyle name="Comma 3 5 2 6 2 2 8" xfId="57242" xr:uid="{D67E31CD-9290-49EF-9FCA-968CD18E6E59}"/>
    <cellStyle name="Comma 3 5 2 6 2 2 9" xfId="59869" xr:uid="{AED60644-54EF-4328-933D-FA6476F9B7A2}"/>
    <cellStyle name="Comma 3 5 2 6 2 3" xfId="781" xr:uid="{00000000-0005-0000-0000-000000030000}"/>
    <cellStyle name="Comma 3 5 2 6 2 3 10" xfId="30722" xr:uid="{ACE104C7-3815-48A2-B50D-3D05C0684795}"/>
    <cellStyle name="Comma 3 5 2 6 2 3 11" xfId="20218" xr:uid="{E8D18121-436F-418A-A752-EB496EA0582F}"/>
    <cellStyle name="Comma 3 5 2 6 2 3 2" xfId="2104" xr:uid="{C872D7A0-3FB7-4E86-98D5-E6D2C73FB8BA}"/>
    <cellStyle name="Comma 3 5 2 6 2 3 2 10" xfId="21540" xr:uid="{F6F4968A-CC22-47DA-953A-632DD0625D0F}"/>
    <cellStyle name="Comma 3 5 2 6 2 3 2 2" xfId="7356" xr:uid="{24AB6E68-BFF3-4F61-A910-90907AD61F56}"/>
    <cellStyle name="Comma 3 5 2 6 2 3 2 2 2" xfId="18914" xr:uid="{B1AEED39-D133-4D29-9D0E-6FDB6D709E07}"/>
    <cellStyle name="Comma 3 5 2 6 2 3 2 2 2 2" xfId="48321" xr:uid="{595F9402-C1E1-4086-B760-94EB22462090}"/>
    <cellStyle name="Comma 3 5 2 6 2 3 2 2 2 3" xfId="29418" xr:uid="{FD08DA01-4C13-4F2A-AC00-037EE686B7CE}"/>
    <cellStyle name="Comma 3 5 2 6 2 3 2 2 3" xfId="34931" xr:uid="{776BD89C-C9D8-4094-934F-EAE7DC661748}"/>
    <cellStyle name="Comma 3 5 2 6 2 3 2 2 4" xfId="24166" xr:uid="{7D8663A3-4EBF-49B0-A6F5-F8AF6933F07E}"/>
    <cellStyle name="Comma 3 5 2 6 2 3 2 3" xfId="4731" xr:uid="{38175841-F797-47F8-ABC9-BBB4820E2259}"/>
    <cellStyle name="Comma 3 5 2 6 2 3 2 3 2" xfId="50947" xr:uid="{DB58E97A-6718-429E-8EAE-E4F8CF7ABA91}"/>
    <cellStyle name="Comma 3 5 2 6 2 3 2 3 3" xfId="37557" xr:uid="{A48C853E-48D4-41B1-9EFE-024C05CD38F5}"/>
    <cellStyle name="Comma 3 5 2 6 2 3 2 3 4" xfId="26792" xr:uid="{9DBE8A4C-523D-4BFD-A953-0BF21729AB39}"/>
    <cellStyle name="Comma 3 5 2 6 2 3 2 4" xfId="9982" xr:uid="{FBCCCA49-3C0C-46E8-AC01-F57AC62417C1}"/>
    <cellStyle name="Comma 3 5 2 6 2 3 2 4 2" xfId="53573" xr:uid="{900DE541-F1AC-4730-B407-4332637AB3E7}"/>
    <cellStyle name="Comma 3 5 2 6 2 3 2 4 3" xfId="40183" xr:uid="{73563E42-F6D2-4392-890A-68C3C7A586AA}"/>
    <cellStyle name="Comma 3 5 2 6 2 3 2 5" xfId="12608" xr:uid="{F7E2A6B9-C2CE-44CF-BA79-3A86A1E31A19}"/>
    <cellStyle name="Comma 3 5 2 6 2 3 2 5 2" xfId="56198" xr:uid="{D804BF53-497F-4D5A-9590-6C66C4E15A49}"/>
    <cellStyle name="Comma 3 5 2 6 2 3 2 5 3" xfId="42808" xr:uid="{6071BBB3-729B-47AA-AAD7-381974DA159A}"/>
    <cellStyle name="Comma 3 5 2 6 2 3 2 6" xfId="15761" xr:uid="{8BB10A2F-0F75-4AE6-A132-186FFB299E5F}"/>
    <cellStyle name="Comma 3 5 2 6 2 3 2 6 2" xfId="45434" xr:uid="{C5A9CEBF-3A1F-41A5-B7E3-3321AC8D821E}"/>
    <cellStyle name="Comma 3 5 2 6 2 3 2 7" xfId="58824" xr:uid="{ED73622D-3645-4E36-B26D-27FA8644F9DE}"/>
    <cellStyle name="Comma 3 5 2 6 2 3 2 8" xfId="61451" xr:uid="{68316592-9972-4B6C-BD63-B650459C3318}"/>
    <cellStyle name="Comma 3 5 2 6 2 3 2 9" xfId="32044" xr:uid="{89DCADC5-8092-45D2-B138-96DE638F8740}"/>
    <cellStyle name="Comma 3 5 2 6 2 3 3" xfId="6034" xr:uid="{2CD4E064-3167-408F-9539-26434DC2FB0F}"/>
    <cellStyle name="Comma 3 5 2 6 2 3 3 2" xfId="17592" xr:uid="{CF1C108C-25E7-4BD9-AD70-BA3500532272}"/>
    <cellStyle name="Comma 3 5 2 6 2 3 3 2 2" xfId="46999" xr:uid="{91C6774E-052D-4D24-9F1A-5DDFB5754C70}"/>
    <cellStyle name="Comma 3 5 2 6 2 3 3 2 3" xfId="28096" xr:uid="{35D07DE9-3EC0-4324-9AA4-1F4E94BA35BF}"/>
    <cellStyle name="Comma 3 5 2 6 2 3 3 3" xfId="33609" xr:uid="{A6DF9737-EE8C-436E-928D-A27F6043E153}"/>
    <cellStyle name="Comma 3 5 2 6 2 3 3 4" xfId="22844" xr:uid="{B73E0204-589A-43E6-943D-34B93536B25B}"/>
    <cellStyle name="Comma 3 5 2 6 2 3 4" xfId="3409" xr:uid="{9FEC43A9-BBF6-45AB-A52B-51466238C28D}"/>
    <cellStyle name="Comma 3 5 2 6 2 3 4 2" xfId="49625" xr:uid="{4645686F-0009-4FE8-88AB-C3A5F50103ED}"/>
    <cellStyle name="Comma 3 5 2 6 2 3 4 3" xfId="36235" xr:uid="{FB3A2356-1093-4898-93F4-9BD54294AC27}"/>
    <cellStyle name="Comma 3 5 2 6 2 3 4 4" xfId="25470" xr:uid="{A6C159D4-A259-4FF9-8AD2-6F27F71562AD}"/>
    <cellStyle name="Comma 3 5 2 6 2 3 5" xfId="8660" xr:uid="{6B054901-5DFC-414A-A5B2-37879BCFEF8B}"/>
    <cellStyle name="Comma 3 5 2 6 2 3 5 2" xfId="52251" xr:uid="{80D325DC-B260-4B49-923A-263FEFB6AF3C}"/>
    <cellStyle name="Comma 3 5 2 6 2 3 5 3" xfId="38861" xr:uid="{C246B764-A846-4786-B227-A202A57E85FA}"/>
    <cellStyle name="Comma 3 5 2 6 2 3 6" xfId="11286" xr:uid="{E95DB9D7-1B5A-46A7-9D08-D93077CD7D3B}"/>
    <cellStyle name="Comma 3 5 2 6 2 3 6 2" xfId="54876" xr:uid="{6A1D9513-01CD-41D7-9E03-230F1D71594A}"/>
    <cellStyle name="Comma 3 5 2 6 2 3 6 3" xfId="41486" xr:uid="{AD06387C-88E8-4BF6-A8A0-0F6AC8C65FDC}"/>
    <cellStyle name="Comma 3 5 2 6 2 3 7" xfId="14439" xr:uid="{BF4EF7FC-8C31-4AB2-AD9C-73A9074BDDB5}"/>
    <cellStyle name="Comma 3 5 2 6 2 3 7 2" xfId="44112" xr:uid="{FFC02514-4C50-4F22-BA95-F4B3F25F3A56}"/>
    <cellStyle name="Comma 3 5 2 6 2 3 8" xfId="57502" xr:uid="{41EE1B11-7328-420B-B441-343ED003589F}"/>
    <cellStyle name="Comma 3 5 2 6 2 3 9" xfId="60129" xr:uid="{782C4993-BBBE-4B78-94D7-806394159A9A}"/>
    <cellStyle name="Comma 3 5 2 6 2 4" xfId="1041" xr:uid="{00000000-0005-0000-0000-000001030000}"/>
    <cellStyle name="Comma 3 5 2 6 2 4 10" xfId="30982" xr:uid="{14D4251D-267D-4E6F-A946-B921A534C4C1}"/>
    <cellStyle name="Comma 3 5 2 6 2 4 11" xfId="20478" xr:uid="{8B66C497-5343-4F4D-8DED-6C9F6F0E464B}"/>
    <cellStyle name="Comma 3 5 2 6 2 4 2" xfId="2364" xr:uid="{D82631BF-E0C7-44B9-8049-9BD157109641}"/>
    <cellStyle name="Comma 3 5 2 6 2 4 2 10" xfId="21800" xr:uid="{3646BB55-8A15-454A-9DF8-9A46DC7AAEBF}"/>
    <cellStyle name="Comma 3 5 2 6 2 4 2 2" xfId="7616" xr:uid="{78235CFE-1DC1-409F-B387-E613A8C97380}"/>
    <cellStyle name="Comma 3 5 2 6 2 4 2 2 2" xfId="19174" xr:uid="{2BE0CFB4-F440-44C0-8E67-B9C58CD861DB}"/>
    <cellStyle name="Comma 3 5 2 6 2 4 2 2 2 2" xfId="48581" xr:uid="{CFADC74E-7386-4EDD-90AB-62F5F8D60812}"/>
    <cellStyle name="Comma 3 5 2 6 2 4 2 2 2 3" xfId="29678" xr:uid="{17452C3C-FA70-4BDB-BDAB-0699A3C1464C}"/>
    <cellStyle name="Comma 3 5 2 6 2 4 2 2 3" xfId="35191" xr:uid="{8F30C4B4-BC14-43A1-BC6B-5117D92B9C90}"/>
    <cellStyle name="Comma 3 5 2 6 2 4 2 2 4" xfId="24426" xr:uid="{284C803A-6349-473C-9414-224EC9B06A9C}"/>
    <cellStyle name="Comma 3 5 2 6 2 4 2 3" xfId="4991" xr:uid="{617988FF-35B5-4CDC-98A0-C843125C8F8F}"/>
    <cellStyle name="Comma 3 5 2 6 2 4 2 3 2" xfId="51207" xr:uid="{2407266D-8E71-41B3-9BFD-F0FC561D4977}"/>
    <cellStyle name="Comma 3 5 2 6 2 4 2 3 3" xfId="37817" xr:uid="{EA508097-8DB1-4817-9E53-9FE2F5A5F911}"/>
    <cellStyle name="Comma 3 5 2 6 2 4 2 3 4" xfId="27052" xr:uid="{DE9C84B1-A01E-4C75-81F4-57DDEFEFC303}"/>
    <cellStyle name="Comma 3 5 2 6 2 4 2 4" xfId="10242" xr:uid="{B278F434-7DAE-415D-9B9E-968DAD5FDE48}"/>
    <cellStyle name="Comma 3 5 2 6 2 4 2 4 2" xfId="53833" xr:uid="{6659DC9D-B49C-47D3-BE4E-DD1F868FAAFE}"/>
    <cellStyle name="Comma 3 5 2 6 2 4 2 4 3" xfId="40443" xr:uid="{FCFA78A0-BE7D-4568-9235-745322B29661}"/>
    <cellStyle name="Comma 3 5 2 6 2 4 2 5" xfId="12868" xr:uid="{983EE780-D2F7-4013-8FDE-35856121973D}"/>
    <cellStyle name="Comma 3 5 2 6 2 4 2 5 2" xfId="56458" xr:uid="{12A59FE6-F2BE-437C-9618-3460935D2F61}"/>
    <cellStyle name="Comma 3 5 2 6 2 4 2 5 3" xfId="43068" xr:uid="{15179A83-08FD-4AD8-B926-B9010496C20D}"/>
    <cellStyle name="Comma 3 5 2 6 2 4 2 6" xfId="16021" xr:uid="{3F18E1EA-11D9-48C5-98BE-1C295BF65177}"/>
    <cellStyle name="Comma 3 5 2 6 2 4 2 6 2" xfId="45694" xr:uid="{1E24F0B8-6FDE-4670-9D63-9038E6A31B5E}"/>
    <cellStyle name="Comma 3 5 2 6 2 4 2 7" xfId="59084" xr:uid="{952D18ED-4EA8-47C1-AA87-D67E7A2F7C0A}"/>
    <cellStyle name="Comma 3 5 2 6 2 4 2 8" xfId="61711" xr:uid="{137E1C42-F903-4C81-928D-B1FE091A922E}"/>
    <cellStyle name="Comma 3 5 2 6 2 4 2 9" xfId="32304" xr:uid="{C4B1408E-E852-4022-97CE-55E1C35E6D58}"/>
    <cellStyle name="Comma 3 5 2 6 2 4 3" xfId="6294" xr:uid="{FC7D4398-2814-46EC-8110-DD51FBCC0A6E}"/>
    <cellStyle name="Comma 3 5 2 6 2 4 3 2" xfId="17852" xr:uid="{7537A8B4-F77D-4441-B4FE-A8E56B080A2B}"/>
    <cellStyle name="Comma 3 5 2 6 2 4 3 2 2" xfId="47259" xr:uid="{B07EB7CE-6289-4945-AEDC-596F8C2DAE2B}"/>
    <cellStyle name="Comma 3 5 2 6 2 4 3 2 3" xfId="28356" xr:uid="{9A4251E0-5969-4EFA-9A05-4BF8C70E47EF}"/>
    <cellStyle name="Comma 3 5 2 6 2 4 3 3" xfId="33869" xr:uid="{CE4A12D8-2EA3-480A-83CD-09294C956FFE}"/>
    <cellStyle name="Comma 3 5 2 6 2 4 3 4" xfId="23104" xr:uid="{1883DB3C-151B-46A8-A020-C1A67CB22297}"/>
    <cellStyle name="Comma 3 5 2 6 2 4 4" xfId="3669" xr:uid="{4148BC0B-9F5E-4B00-9FEE-8DB6A2A77983}"/>
    <cellStyle name="Comma 3 5 2 6 2 4 4 2" xfId="49885" xr:uid="{CE9375C6-5942-41F8-947A-6B52478069B6}"/>
    <cellStyle name="Comma 3 5 2 6 2 4 4 3" xfId="36495" xr:uid="{F56033AE-721D-4D85-8509-5F90B4D89C91}"/>
    <cellStyle name="Comma 3 5 2 6 2 4 4 4" xfId="25730" xr:uid="{D38C83A4-93C3-4641-9553-C757E6C62366}"/>
    <cellStyle name="Comma 3 5 2 6 2 4 5" xfId="8920" xr:uid="{D582C90A-FDD3-44E2-AEFB-48D2068062C5}"/>
    <cellStyle name="Comma 3 5 2 6 2 4 5 2" xfId="52511" xr:uid="{EAD0EFCB-7AD6-415E-8C5D-BF9E51858BA9}"/>
    <cellStyle name="Comma 3 5 2 6 2 4 5 3" xfId="39121" xr:uid="{02CB29C4-2C0E-4055-94FE-3F04B6FF988A}"/>
    <cellStyle name="Comma 3 5 2 6 2 4 6" xfId="11546" xr:uid="{36BC7B42-81FF-468C-B287-E6B73B1DF6A0}"/>
    <cellStyle name="Comma 3 5 2 6 2 4 6 2" xfId="55136" xr:uid="{AF8FFE87-4E1B-4551-83AE-76DBB93571B8}"/>
    <cellStyle name="Comma 3 5 2 6 2 4 6 3" xfId="41746" xr:uid="{33A832E0-0237-4AB1-9066-241754B1E001}"/>
    <cellStyle name="Comma 3 5 2 6 2 4 7" xfId="14699" xr:uid="{C5145B95-A3C5-4E93-81B1-EF77272F9EFA}"/>
    <cellStyle name="Comma 3 5 2 6 2 4 7 2" xfId="44372" xr:uid="{6C011D49-4DA0-424C-86C6-9EAA7324E77C}"/>
    <cellStyle name="Comma 3 5 2 6 2 4 8" xfId="57762" xr:uid="{39BA587F-A650-439D-9EF2-D6CFA41AF749}"/>
    <cellStyle name="Comma 3 5 2 6 2 4 9" xfId="60389" xr:uid="{9E31458F-0394-4699-AD98-32458B8E30E3}"/>
    <cellStyle name="Comma 3 5 2 6 2 5" xfId="1321" xr:uid="{F30D3845-2E48-456F-85BE-68FC3E30CD84}"/>
    <cellStyle name="Comma 3 5 2 6 2 5 10" xfId="20758" xr:uid="{42C6C936-A292-4C66-9AA5-AE0548BF4F0E}"/>
    <cellStyle name="Comma 3 5 2 6 2 5 2" xfId="6574" xr:uid="{AD9BA0A9-2625-49BD-9B9E-2FCB8C695456}"/>
    <cellStyle name="Comma 3 5 2 6 2 5 2 2" xfId="18132" xr:uid="{3D818B1F-B6DB-4F9B-A8FB-F2DE08105AF1}"/>
    <cellStyle name="Comma 3 5 2 6 2 5 2 2 2" xfId="47539" xr:uid="{B842E405-0081-488B-9222-31DAA10BE7AA}"/>
    <cellStyle name="Comma 3 5 2 6 2 5 2 2 3" xfId="28636" xr:uid="{EB6D2A5F-63BA-4369-8A32-EE9792F67A3C}"/>
    <cellStyle name="Comma 3 5 2 6 2 5 2 3" xfId="34149" xr:uid="{38536D85-D14C-45DE-BF1F-E49A6975F4C4}"/>
    <cellStyle name="Comma 3 5 2 6 2 5 2 4" xfId="23384" xr:uid="{A0D12DBE-937B-48FA-B0DC-5FC27A21A2C2}"/>
    <cellStyle name="Comma 3 5 2 6 2 5 3" xfId="3949" xr:uid="{D55AD5CA-FB5A-44DE-8433-2CC98FD5F3DE}"/>
    <cellStyle name="Comma 3 5 2 6 2 5 3 2" xfId="50165" xr:uid="{8A465ACC-5E35-454A-9DD2-3D252FAEC097}"/>
    <cellStyle name="Comma 3 5 2 6 2 5 3 3" xfId="36775" xr:uid="{EE21620C-D93D-41DC-BE73-8B29A4B828D8}"/>
    <cellStyle name="Comma 3 5 2 6 2 5 3 4" xfId="26010" xr:uid="{5040B3B3-D7B6-441C-98BE-9852092873A9}"/>
    <cellStyle name="Comma 3 5 2 6 2 5 4" xfId="9200" xr:uid="{60357163-495A-4B0F-B36B-2BA62CCAE3A2}"/>
    <cellStyle name="Comma 3 5 2 6 2 5 4 2" xfId="52791" xr:uid="{74A28152-1D24-4B58-B47E-2D98F980809D}"/>
    <cellStyle name="Comma 3 5 2 6 2 5 4 3" xfId="39401" xr:uid="{0061C6BC-7D6A-4885-A0E3-120E04F91791}"/>
    <cellStyle name="Comma 3 5 2 6 2 5 5" xfId="11826" xr:uid="{0BB5CBFF-2C2B-44BD-8EA5-FF2834F92AD2}"/>
    <cellStyle name="Comma 3 5 2 6 2 5 5 2" xfId="55416" xr:uid="{293C73BB-A10E-4383-BB7C-49558E95373B}"/>
    <cellStyle name="Comma 3 5 2 6 2 5 5 3" xfId="42026" xr:uid="{182ABC64-28C8-45C5-BA77-4F6CEB1A48BA}"/>
    <cellStyle name="Comma 3 5 2 6 2 5 6" xfId="14979" xr:uid="{D943917F-D60D-48AD-80E7-FDE1655A8020}"/>
    <cellStyle name="Comma 3 5 2 6 2 5 6 2" xfId="44652" xr:uid="{B60FD25C-B240-469A-A137-8904DFDCF2F1}"/>
    <cellStyle name="Comma 3 5 2 6 2 5 7" xfId="58042" xr:uid="{1B3A5ABD-DEA0-4698-B272-26AA92D73C8C}"/>
    <cellStyle name="Comma 3 5 2 6 2 5 8" xfId="60669" xr:uid="{56A46631-48C0-4DF0-B1B3-6DB6AB045C8F}"/>
    <cellStyle name="Comma 3 5 2 6 2 5 9" xfId="31262" xr:uid="{59F59A94-6D0E-4778-A71F-A7A6F967B78C}"/>
    <cellStyle name="Comma 3 5 2 6 2 6" xfId="1584" xr:uid="{0DA23EC1-35B9-4275-B515-E263504803AD}"/>
    <cellStyle name="Comma 3 5 2 6 2 6 10" xfId="21020" xr:uid="{51878DE1-0EF4-48D4-A777-DC002A0DAFCB}"/>
    <cellStyle name="Comma 3 5 2 6 2 6 2" xfId="6836" xr:uid="{00034498-41F0-47B3-9127-A91069D190D4}"/>
    <cellStyle name="Comma 3 5 2 6 2 6 2 2" xfId="18394" xr:uid="{279BBE0F-78C3-42CE-AA07-1AC9271D2677}"/>
    <cellStyle name="Comma 3 5 2 6 2 6 2 2 2" xfId="47801" xr:uid="{53A83F02-3F77-4DCD-BDFD-B580F6C7C040}"/>
    <cellStyle name="Comma 3 5 2 6 2 6 2 2 3" xfId="28898" xr:uid="{E046B3EB-BBBA-4AFE-9C0B-6A29C5D5E205}"/>
    <cellStyle name="Comma 3 5 2 6 2 6 2 3" xfId="34411" xr:uid="{3E9E986D-8168-4856-BD98-5B8F768DEF22}"/>
    <cellStyle name="Comma 3 5 2 6 2 6 2 4" xfId="23646" xr:uid="{18DB9A1F-1905-47C6-B741-35DEEE55FF0D}"/>
    <cellStyle name="Comma 3 5 2 6 2 6 3" xfId="4211" xr:uid="{0828B839-010E-4458-847A-6E8CD26BF060}"/>
    <cellStyle name="Comma 3 5 2 6 2 6 3 2" xfId="50427" xr:uid="{759F01E1-9B08-4B1E-9DCD-02700457B0D4}"/>
    <cellStyle name="Comma 3 5 2 6 2 6 3 3" xfId="37037" xr:uid="{AA987D8E-35FA-4D90-B63D-EA4F1556C29C}"/>
    <cellStyle name="Comma 3 5 2 6 2 6 3 4" xfId="26272" xr:uid="{700073B0-C6FC-4DD1-AAE8-E6C89CA46F5A}"/>
    <cellStyle name="Comma 3 5 2 6 2 6 4" xfId="9462" xr:uid="{546D9BA0-DC7F-4017-9E4E-7287DBFF77AA}"/>
    <cellStyle name="Comma 3 5 2 6 2 6 4 2" xfId="53053" xr:uid="{09A11135-7597-49BF-9974-28ADB789FD32}"/>
    <cellStyle name="Comma 3 5 2 6 2 6 4 3" xfId="39663" xr:uid="{B6232B2C-A427-476C-92F2-E914CD99227C}"/>
    <cellStyle name="Comma 3 5 2 6 2 6 5" xfId="12088" xr:uid="{14881CDF-18F0-4E2B-876D-B71E6293E526}"/>
    <cellStyle name="Comma 3 5 2 6 2 6 5 2" xfId="55678" xr:uid="{D4C9CE31-8564-4640-B288-F77DEE995440}"/>
    <cellStyle name="Comma 3 5 2 6 2 6 5 3" xfId="42288" xr:uid="{73E565D6-986A-48E4-9710-4E7D39369CC9}"/>
    <cellStyle name="Comma 3 5 2 6 2 6 6" xfId="15241" xr:uid="{F500ECD3-4DD3-4F90-BF15-D032642F7EBD}"/>
    <cellStyle name="Comma 3 5 2 6 2 6 6 2" xfId="44914" xr:uid="{55FB27D1-4CF7-4628-9F9E-A12FB74095BC}"/>
    <cellStyle name="Comma 3 5 2 6 2 6 7" xfId="58304" xr:uid="{DD8A6E78-359C-4E78-9D57-FAB441BDE401}"/>
    <cellStyle name="Comma 3 5 2 6 2 6 8" xfId="60931" xr:uid="{951D4E65-7D39-4505-B194-5907880AA246}"/>
    <cellStyle name="Comma 3 5 2 6 2 6 9" xfId="31524" xr:uid="{9D439BC3-1F29-4540-8392-C053E4B0ADEF}"/>
    <cellStyle name="Comma 3 5 2 6 2 7" xfId="2627" xr:uid="{DCE0EFBD-3026-4B31-BD24-227C9377378B}"/>
    <cellStyle name="Comma 3 5 2 6 2 7 10" xfId="22062" xr:uid="{71CE64A4-563B-47D9-BDAF-3444FC61B3BD}"/>
    <cellStyle name="Comma 3 5 2 6 2 7 2" xfId="7878" xr:uid="{2FF603EC-403E-4D28-8C06-9FA21F479017}"/>
    <cellStyle name="Comma 3 5 2 6 2 7 2 2" xfId="19436" xr:uid="{BF8A88EC-B483-4CD5-92AC-EB39CAC6F191}"/>
    <cellStyle name="Comma 3 5 2 6 2 7 2 2 2" xfId="48843" xr:uid="{2117FCCD-BDB4-4CFE-BA6C-12C55EA59CF0}"/>
    <cellStyle name="Comma 3 5 2 6 2 7 2 2 3" xfId="29940" xr:uid="{558B2677-B22D-45EF-872A-ABE3BC89B3B5}"/>
    <cellStyle name="Comma 3 5 2 6 2 7 2 3" xfId="35453" xr:uid="{47E42AA3-659C-41DF-B6CB-A0678DE61D3B}"/>
    <cellStyle name="Comma 3 5 2 6 2 7 2 4" xfId="24688" xr:uid="{FD8965F9-B469-44D7-80CD-E349DD830776}"/>
    <cellStyle name="Comma 3 5 2 6 2 7 3" xfId="5253" xr:uid="{EE83514B-C4DB-4FC3-A05E-1D683ED4F435}"/>
    <cellStyle name="Comma 3 5 2 6 2 7 3 2" xfId="51469" xr:uid="{A40E6EBD-015B-42F1-AE26-B4F80B76B410}"/>
    <cellStyle name="Comma 3 5 2 6 2 7 3 3" xfId="38079" xr:uid="{2852EF85-25C0-4C37-8E71-057E33FADC40}"/>
    <cellStyle name="Comma 3 5 2 6 2 7 3 4" xfId="27314" xr:uid="{C58DC4A5-2EAE-4071-ACFC-4DA36FE8A248}"/>
    <cellStyle name="Comma 3 5 2 6 2 7 4" xfId="10504" xr:uid="{EE9F2CA5-548E-44FC-8990-34CA12C5E0BD}"/>
    <cellStyle name="Comma 3 5 2 6 2 7 4 2" xfId="54095" xr:uid="{BBC382C8-5292-4E9C-A7D2-E7EB62F850BC}"/>
    <cellStyle name="Comma 3 5 2 6 2 7 4 3" xfId="40705" xr:uid="{A31406FC-1FCB-4FA4-8D25-0E6C24A4BF3C}"/>
    <cellStyle name="Comma 3 5 2 6 2 7 5" xfId="13130" xr:uid="{1A4AA4C8-D50D-4B7E-9D42-650DD9C44E18}"/>
    <cellStyle name="Comma 3 5 2 6 2 7 5 2" xfId="56720" xr:uid="{FA78EFF1-B5B0-41A8-B73D-40E0A66CDD83}"/>
    <cellStyle name="Comma 3 5 2 6 2 7 5 3" xfId="43330" xr:uid="{FEEC6871-075C-45B6-BBB1-19ED2F6B3483}"/>
    <cellStyle name="Comma 3 5 2 6 2 7 6" xfId="16283" xr:uid="{FC2B8A9A-AFB6-4EC5-961F-1B776C274851}"/>
    <cellStyle name="Comma 3 5 2 6 2 7 6 2" xfId="45956" xr:uid="{0CC314CD-16CC-4CBC-B034-83A9B9488CC8}"/>
    <cellStyle name="Comma 3 5 2 6 2 7 7" xfId="59346" xr:uid="{1778A95C-E538-4BB5-ABED-41584F261A25}"/>
    <cellStyle name="Comma 3 5 2 6 2 7 8" xfId="61973" xr:uid="{412A5179-8558-423C-8524-7849FD1684B3}"/>
    <cellStyle name="Comma 3 5 2 6 2 7 9" xfId="32566" xr:uid="{B7AFEE37-38E1-410B-AD9D-D98FB5308A97}"/>
    <cellStyle name="Comma 3 5 2 6 2 8" xfId="5514" xr:uid="{CE975388-1078-422C-9F77-3501EDC43E39}"/>
    <cellStyle name="Comma 3 5 2 6 2 8 2" xfId="17072" xr:uid="{7B14A87B-C79C-438E-99DC-08B97291A855}"/>
    <cellStyle name="Comma 3 5 2 6 2 8 2 2" xfId="46218" xr:uid="{1DA02129-99FF-4FFF-BDFB-4D48B36F9EBD}"/>
    <cellStyle name="Comma 3 5 2 6 2 8 2 3" xfId="27576" xr:uid="{EED4CD6A-63CD-44B3-9D5C-C9C5D29EFF3E}"/>
    <cellStyle name="Comma 3 5 2 6 2 8 3" xfId="13919" xr:uid="{E3023710-D3DD-4CBF-AD5C-B72D9DDA06D5}"/>
    <cellStyle name="Comma 3 5 2 6 2 8 3 2" xfId="32828" xr:uid="{B9C41C7A-654F-4FEF-8410-1774E37E5DAE}"/>
    <cellStyle name="Comma 3 5 2 6 2 8 4" xfId="22324" xr:uid="{D5CAFE5C-2A52-4BCE-8860-D134DA5BD1A6}"/>
    <cellStyle name="Comma 3 5 2 6 2 9" xfId="2889" xr:uid="{C39B72D4-780F-4D0D-9BE7-A9E0DA29F0F1}"/>
    <cellStyle name="Comma 3 5 2 6 2 9 2" xfId="16544" xr:uid="{F177A8FF-A2B3-4A66-9427-3EC1DA520471}"/>
    <cellStyle name="Comma 3 5 2 6 2 9 2 2" xfId="46479" xr:uid="{F3A6D65D-4EC4-49CD-8B50-3FFD20C0FEEE}"/>
    <cellStyle name="Comma 3 5 2 6 2 9 3" xfId="33089" xr:uid="{952B69A8-E26D-4FEC-A96F-1CD06589EDC3}"/>
    <cellStyle name="Comma 3 5 2 6 2 9 4" xfId="24950" xr:uid="{18DDC8EA-7F3E-4E53-AECA-56E74DE26526}"/>
    <cellStyle name="Comma 3 5 2 6 3" xfId="383" xr:uid="{00000000-0005-0000-0000-000002030000}"/>
    <cellStyle name="Comma 3 5 2 6 3 10" xfId="30324" xr:uid="{397406E6-1300-4F35-A996-33014976290E}"/>
    <cellStyle name="Comma 3 5 2 6 3 11" xfId="19820" xr:uid="{E093240A-03EB-4B23-B337-B2A8165466A5}"/>
    <cellStyle name="Comma 3 5 2 6 3 2" xfId="1706" xr:uid="{B06035FF-3138-4410-BF21-BD7F28F53E50}"/>
    <cellStyle name="Comma 3 5 2 6 3 2 10" xfId="21142" xr:uid="{73D0B1C6-BC10-4D79-8FED-0CE051136DFB}"/>
    <cellStyle name="Comma 3 5 2 6 3 2 2" xfId="6958" xr:uid="{89C92A5E-945C-4FEA-9F97-F781D8ABA550}"/>
    <cellStyle name="Comma 3 5 2 6 3 2 2 2" xfId="18516" xr:uid="{FEA09CEA-748F-496A-8245-90B90790F070}"/>
    <cellStyle name="Comma 3 5 2 6 3 2 2 2 2" xfId="47923" xr:uid="{B231CD2A-C44D-4AF0-AD2B-0576B9808244}"/>
    <cellStyle name="Comma 3 5 2 6 3 2 2 2 3" xfId="29020" xr:uid="{B0508630-E139-4090-A33E-5A290A098F32}"/>
    <cellStyle name="Comma 3 5 2 6 3 2 2 3" xfId="34533" xr:uid="{949C2BE3-A98E-4E8B-A102-5A5D12F1548B}"/>
    <cellStyle name="Comma 3 5 2 6 3 2 2 4" xfId="23768" xr:uid="{715821A8-C28F-4295-A1F2-FA02B3134244}"/>
    <cellStyle name="Comma 3 5 2 6 3 2 3" xfId="4333" xr:uid="{6B2F3F03-3D4E-4165-BF82-D906D6218432}"/>
    <cellStyle name="Comma 3 5 2 6 3 2 3 2" xfId="50549" xr:uid="{93E3364E-F2C7-4764-9D48-54FFB2150C29}"/>
    <cellStyle name="Comma 3 5 2 6 3 2 3 3" xfId="37159" xr:uid="{849A27AA-8553-448F-AF63-78903D34FF79}"/>
    <cellStyle name="Comma 3 5 2 6 3 2 3 4" xfId="26394" xr:uid="{27A1D005-6C67-4F57-91A7-5104BF456D47}"/>
    <cellStyle name="Comma 3 5 2 6 3 2 4" xfId="9584" xr:uid="{DF1435C0-1363-443A-B84B-40AA7520B9BD}"/>
    <cellStyle name="Comma 3 5 2 6 3 2 4 2" xfId="53175" xr:uid="{4D9FF042-6506-46DA-BA62-13A84187502B}"/>
    <cellStyle name="Comma 3 5 2 6 3 2 4 3" xfId="39785" xr:uid="{DEFC91F7-56C3-41EF-AD8C-898A365879C2}"/>
    <cellStyle name="Comma 3 5 2 6 3 2 5" xfId="12210" xr:uid="{F05FCC60-3F2E-437D-89F8-53FB61186313}"/>
    <cellStyle name="Comma 3 5 2 6 3 2 5 2" xfId="55800" xr:uid="{4D021C0A-6C34-4611-A1D3-5F46510AA4CD}"/>
    <cellStyle name="Comma 3 5 2 6 3 2 5 3" xfId="42410" xr:uid="{F13FD27B-0308-4F34-9179-4553FDC22980}"/>
    <cellStyle name="Comma 3 5 2 6 3 2 6" xfId="15363" xr:uid="{86DF980F-110B-44B4-A055-26FC49B849AB}"/>
    <cellStyle name="Comma 3 5 2 6 3 2 6 2" xfId="45036" xr:uid="{6EB3E95F-9295-481F-9B68-DFF239E134D1}"/>
    <cellStyle name="Comma 3 5 2 6 3 2 7" xfId="58426" xr:uid="{0906580C-D896-4674-A6EE-FDFB242B6A4F}"/>
    <cellStyle name="Comma 3 5 2 6 3 2 8" xfId="61053" xr:uid="{7437A9DC-10A3-47FE-969F-5BB7367C3738}"/>
    <cellStyle name="Comma 3 5 2 6 3 2 9" xfId="31646" xr:uid="{6E0CAA81-BBED-4B5B-B7F4-24D36DC914AC}"/>
    <cellStyle name="Comma 3 5 2 6 3 3" xfId="5636" xr:uid="{1FF4AF71-2CEC-4D16-BCAE-EC6948C4ACDA}"/>
    <cellStyle name="Comma 3 5 2 6 3 3 2" xfId="17194" xr:uid="{B1F1CA80-AECB-470C-B5E9-5029FA1FCEBD}"/>
    <cellStyle name="Comma 3 5 2 6 3 3 2 2" xfId="46601" xr:uid="{55428BED-68E8-415F-AA89-CAF9C1B16E11}"/>
    <cellStyle name="Comma 3 5 2 6 3 3 2 3" xfId="27698" xr:uid="{78ADB9E4-4FD4-4AE8-8DF8-79A3C58A65E7}"/>
    <cellStyle name="Comma 3 5 2 6 3 3 3" xfId="14041" xr:uid="{4634D07F-8973-4612-8613-020212625872}"/>
    <cellStyle name="Comma 3 5 2 6 3 3 3 2" xfId="33211" xr:uid="{02D86148-A4DF-4097-9094-01A550E8B02A}"/>
    <cellStyle name="Comma 3 5 2 6 3 3 4" xfId="22446" xr:uid="{1544A107-DF25-4BD4-888A-3D882337C63D}"/>
    <cellStyle name="Comma 3 5 2 6 3 4" xfId="3011" xr:uid="{3FA79F0A-D567-43DD-A42F-D3BC714FBB46}"/>
    <cellStyle name="Comma 3 5 2 6 3 4 2" xfId="16666" xr:uid="{56792CEC-6ABA-4C24-9104-EB5502FB139F}"/>
    <cellStyle name="Comma 3 5 2 6 3 4 2 2" xfId="49227" xr:uid="{BE64A150-08FC-4972-94F2-9F0DB783C661}"/>
    <cellStyle name="Comma 3 5 2 6 3 4 3" xfId="35837" xr:uid="{EEB00734-F6A3-49FF-A5F1-92EC712F0A07}"/>
    <cellStyle name="Comma 3 5 2 6 3 4 4" xfId="25072" xr:uid="{F3659916-D39F-424D-8114-71D7CEF335F4}"/>
    <cellStyle name="Comma 3 5 2 6 3 5" xfId="8262" xr:uid="{89C58037-2F71-498E-AA81-81EDFE9442CC}"/>
    <cellStyle name="Comma 3 5 2 6 3 5 2" xfId="51853" xr:uid="{30E19DBF-4E31-456F-AEEC-4D4403D810C6}"/>
    <cellStyle name="Comma 3 5 2 6 3 5 3" xfId="38463" xr:uid="{32800119-96F8-4933-A5E6-FF2DA44F17E4}"/>
    <cellStyle name="Comma 3 5 2 6 3 6" xfId="10888" xr:uid="{9EB49FBF-E756-4A8A-8C3F-6139E5EA7FD4}"/>
    <cellStyle name="Comma 3 5 2 6 3 6 2" xfId="54478" xr:uid="{50C7C17F-17BF-40E5-8B2B-2B703E3E7F76}"/>
    <cellStyle name="Comma 3 5 2 6 3 6 3" xfId="41088" xr:uid="{F49E58C7-8EDC-4C67-9F7A-6C21EFD40894}"/>
    <cellStyle name="Comma 3 5 2 6 3 7" xfId="13513" xr:uid="{18D4F883-7B15-4408-B307-EF38D1DCDAD5}"/>
    <cellStyle name="Comma 3 5 2 6 3 7 2" xfId="43714" xr:uid="{30DBCB17-0BBE-475A-987F-A3BA61022CC0}"/>
    <cellStyle name="Comma 3 5 2 6 3 8" xfId="57104" xr:uid="{83FF0E50-34A0-41D1-A13E-CE9FA6F96E76}"/>
    <cellStyle name="Comma 3 5 2 6 3 9" xfId="59731" xr:uid="{708A06C0-50DA-4DFC-AA78-CE66C6E5F10D}"/>
    <cellStyle name="Comma 3 5 2 6 4" xfId="643" xr:uid="{00000000-0005-0000-0000-000003030000}"/>
    <cellStyle name="Comma 3 5 2 6 4 10" xfId="30584" xr:uid="{E2040275-5C62-46A2-9ED4-77BE63FE94D3}"/>
    <cellStyle name="Comma 3 5 2 6 4 11" xfId="20080" xr:uid="{572A6B64-6614-44CA-8E52-999C1836F5FB}"/>
    <cellStyle name="Comma 3 5 2 6 4 2" xfId="1966" xr:uid="{D7CA3AF3-D05C-4618-89AD-4D90EB9F44ED}"/>
    <cellStyle name="Comma 3 5 2 6 4 2 10" xfId="21402" xr:uid="{73DBC94F-B780-48B2-A352-1ECEF918264A}"/>
    <cellStyle name="Comma 3 5 2 6 4 2 2" xfId="7218" xr:uid="{601D6C8C-4BB6-4C0B-ABA9-8FFF87CB3947}"/>
    <cellStyle name="Comma 3 5 2 6 4 2 2 2" xfId="18776" xr:uid="{823FC99C-A2E9-4EF0-ADF3-F2F1D98C268E}"/>
    <cellStyle name="Comma 3 5 2 6 4 2 2 2 2" xfId="48183" xr:uid="{C2D91C8D-ED17-429B-9F18-FF9D6CABC19E}"/>
    <cellStyle name="Comma 3 5 2 6 4 2 2 2 3" xfId="29280" xr:uid="{7EBA6CBF-D05D-4593-A6C7-6174156183A0}"/>
    <cellStyle name="Comma 3 5 2 6 4 2 2 3" xfId="34793" xr:uid="{A433618A-6D77-4674-8709-03F4D195AE9C}"/>
    <cellStyle name="Comma 3 5 2 6 4 2 2 4" xfId="24028" xr:uid="{C731E03A-7686-4A0A-A474-081571F4FAC1}"/>
    <cellStyle name="Comma 3 5 2 6 4 2 3" xfId="4593" xr:uid="{EF9B0090-3127-4CBF-A7B8-1E0307BC98E7}"/>
    <cellStyle name="Comma 3 5 2 6 4 2 3 2" xfId="50809" xr:uid="{7D9F7EE7-E279-4109-9B33-960A8A69EE50}"/>
    <cellStyle name="Comma 3 5 2 6 4 2 3 3" xfId="37419" xr:uid="{1B79D6C1-A3C1-43C3-84AD-EC69CBB5E55D}"/>
    <cellStyle name="Comma 3 5 2 6 4 2 3 4" xfId="26654" xr:uid="{3F02BCD6-C0A8-48B9-B3A0-29DD3311B5B4}"/>
    <cellStyle name="Comma 3 5 2 6 4 2 4" xfId="9844" xr:uid="{9226F8FD-274D-49B9-B0F7-6AE0DAB50F66}"/>
    <cellStyle name="Comma 3 5 2 6 4 2 4 2" xfId="53435" xr:uid="{C7EED3B0-AE0F-4633-9678-529A41EBA0D8}"/>
    <cellStyle name="Comma 3 5 2 6 4 2 4 3" xfId="40045" xr:uid="{DF7084B7-9590-4D8E-A5C0-E7C82891FCB3}"/>
    <cellStyle name="Comma 3 5 2 6 4 2 5" xfId="12470" xr:uid="{5B4963AE-010F-41E3-867D-F44C6542FD72}"/>
    <cellStyle name="Comma 3 5 2 6 4 2 5 2" xfId="56060" xr:uid="{3DC3A452-0018-4D99-B3EB-7ABD36340C6E}"/>
    <cellStyle name="Comma 3 5 2 6 4 2 5 3" xfId="42670" xr:uid="{CDDE7D15-8894-457A-9F2A-74480D3F1B1B}"/>
    <cellStyle name="Comma 3 5 2 6 4 2 6" xfId="15623" xr:uid="{AB245593-871E-41D5-8040-09A86E714FD1}"/>
    <cellStyle name="Comma 3 5 2 6 4 2 6 2" xfId="45296" xr:uid="{AEC05600-48EF-48AD-A47E-3A54087944FF}"/>
    <cellStyle name="Comma 3 5 2 6 4 2 7" xfId="58686" xr:uid="{CC61384D-4DEA-4686-B65E-CE6882758165}"/>
    <cellStyle name="Comma 3 5 2 6 4 2 8" xfId="61313" xr:uid="{D7CB3122-FE65-441C-A01C-674752B080B2}"/>
    <cellStyle name="Comma 3 5 2 6 4 2 9" xfId="31906" xr:uid="{5BEA7C42-9E30-49BD-8F56-8F890CA0152D}"/>
    <cellStyle name="Comma 3 5 2 6 4 3" xfId="5896" xr:uid="{9012BDCD-6FEF-4FB9-8046-541ABF9E81D1}"/>
    <cellStyle name="Comma 3 5 2 6 4 3 2" xfId="17454" xr:uid="{AA4D562F-4ADD-4FA1-8AA6-6FEAB1D50003}"/>
    <cellStyle name="Comma 3 5 2 6 4 3 2 2" xfId="46861" xr:uid="{89FE71AF-2144-47C7-BD30-774C440F570C}"/>
    <cellStyle name="Comma 3 5 2 6 4 3 2 3" xfId="27958" xr:uid="{EAC28746-9DDA-44A5-95BD-E0578245053B}"/>
    <cellStyle name="Comma 3 5 2 6 4 3 3" xfId="33471" xr:uid="{2E7C6D7E-DF00-4F29-858F-306FAC626DC7}"/>
    <cellStyle name="Comma 3 5 2 6 4 3 4" xfId="22706" xr:uid="{36321347-12EF-42FE-B5E8-57746CBA6D1C}"/>
    <cellStyle name="Comma 3 5 2 6 4 4" xfId="3271" xr:uid="{C9AAD27F-2F47-4939-9433-2C6132E33DAD}"/>
    <cellStyle name="Comma 3 5 2 6 4 4 2" xfId="49487" xr:uid="{DE8FAE20-6825-400B-9483-E808FEE452D3}"/>
    <cellStyle name="Comma 3 5 2 6 4 4 3" xfId="36097" xr:uid="{102F09AB-1804-426D-93B2-028541B8C45C}"/>
    <cellStyle name="Comma 3 5 2 6 4 4 4" xfId="25332" xr:uid="{E2B637C8-F342-42FC-8A3C-03D358827607}"/>
    <cellStyle name="Comma 3 5 2 6 4 5" xfId="8522" xr:uid="{25CD7E9F-CE23-4734-9CAB-1B9470DC5102}"/>
    <cellStyle name="Comma 3 5 2 6 4 5 2" xfId="52113" xr:uid="{0B3B6861-06E1-4CC7-9FBA-92051AF2F969}"/>
    <cellStyle name="Comma 3 5 2 6 4 5 3" xfId="38723" xr:uid="{A5181A9B-8A8E-4733-B7A6-8267248E1230}"/>
    <cellStyle name="Comma 3 5 2 6 4 6" xfId="11148" xr:uid="{F60DA366-0D9E-4C15-B543-DE7814FD0F60}"/>
    <cellStyle name="Comma 3 5 2 6 4 6 2" xfId="54738" xr:uid="{4F361A8C-11B5-46CF-A629-A97A9091D2A6}"/>
    <cellStyle name="Comma 3 5 2 6 4 6 3" xfId="41348" xr:uid="{EBFB75DA-1D09-4467-A03F-79360E84C0B5}"/>
    <cellStyle name="Comma 3 5 2 6 4 7" xfId="14301" xr:uid="{F4E0B728-7AE1-4295-ABB4-BD954E96DB8B}"/>
    <cellStyle name="Comma 3 5 2 6 4 7 2" xfId="43974" xr:uid="{0F7E17C5-ED4A-4C7B-B399-8030F20C4177}"/>
    <cellStyle name="Comma 3 5 2 6 4 8" xfId="57364" xr:uid="{BAE2DCC7-5F17-4636-BF5A-D84EE83F18BE}"/>
    <cellStyle name="Comma 3 5 2 6 4 9" xfId="59991" xr:uid="{FF194DAE-EBC5-4A43-8301-ED96BB0EA34C}"/>
    <cellStyle name="Comma 3 5 2 6 5" xfId="903" xr:uid="{00000000-0005-0000-0000-000004030000}"/>
    <cellStyle name="Comma 3 5 2 6 5 10" xfId="30844" xr:uid="{A05FC124-3C63-4DBA-88DF-6EF25292ED1B}"/>
    <cellStyle name="Comma 3 5 2 6 5 11" xfId="20340" xr:uid="{9E5BCE02-0DD7-410C-8EC9-0C4F32EC7355}"/>
    <cellStyle name="Comma 3 5 2 6 5 2" xfId="2226" xr:uid="{C7CF80A0-CFAA-4CFE-8EDD-A25153C641A3}"/>
    <cellStyle name="Comma 3 5 2 6 5 2 10" xfId="21662" xr:uid="{2C16FA7D-8E4D-459B-8101-4FF110567117}"/>
    <cellStyle name="Comma 3 5 2 6 5 2 2" xfId="7478" xr:uid="{795A2A17-CC89-455E-99B1-196D7C2FF95D}"/>
    <cellStyle name="Comma 3 5 2 6 5 2 2 2" xfId="19036" xr:uid="{1E65121D-CD47-467D-B69D-0125D2EF3280}"/>
    <cellStyle name="Comma 3 5 2 6 5 2 2 2 2" xfId="48443" xr:uid="{62819C5E-5064-4166-923E-0C5CED1516E7}"/>
    <cellStyle name="Comma 3 5 2 6 5 2 2 2 3" xfId="29540" xr:uid="{3D611079-1494-497D-9372-39ACE1B95932}"/>
    <cellStyle name="Comma 3 5 2 6 5 2 2 3" xfId="35053" xr:uid="{B01F7579-5814-45FB-B019-745F2BF86F9A}"/>
    <cellStyle name="Comma 3 5 2 6 5 2 2 4" xfId="24288" xr:uid="{1DAE31D5-A773-4DE9-AC03-AD551FCC370D}"/>
    <cellStyle name="Comma 3 5 2 6 5 2 3" xfId="4853" xr:uid="{93027D0B-DA91-4A3F-8E45-EFBD4365CF63}"/>
    <cellStyle name="Comma 3 5 2 6 5 2 3 2" xfId="51069" xr:uid="{B951B9F0-F08D-4187-9322-9A8D9CB3E0C6}"/>
    <cellStyle name="Comma 3 5 2 6 5 2 3 3" xfId="37679" xr:uid="{20BEB5B2-9198-41C6-B939-0863AD553288}"/>
    <cellStyle name="Comma 3 5 2 6 5 2 3 4" xfId="26914" xr:uid="{C688D765-5311-4228-9EE2-318CF082FAB3}"/>
    <cellStyle name="Comma 3 5 2 6 5 2 4" xfId="10104" xr:uid="{708944D4-2244-4566-A19B-5EB6AEFF3DAF}"/>
    <cellStyle name="Comma 3 5 2 6 5 2 4 2" xfId="53695" xr:uid="{43A29503-3132-45A8-929E-D0747BDF892C}"/>
    <cellStyle name="Comma 3 5 2 6 5 2 4 3" xfId="40305" xr:uid="{32211C98-6360-431D-88CC-3648949E1784}"/>
    <cellStyle name="Comma 3 5 2 6 5 2 5" xfId="12730" xr:uid="{421BCE42-616B-4294-BF9D-0D3D9868A82B}"/>
    <cellStyle name="Comma 3 5 2 6 5 2 5 2" xfId="56320" xr:uid="{C8B211DF-3806-4CC9-BDF6-3E540F102552}"/>
    <cellStyle name="Comma 3 5 2 6 5 2 5 3" xfId="42930" xr:uid="{E0A9A798-1440-4754-9B38-F3F0FF9D67FA}"/>
    <cellStyle name="Comma 3 5 2 6 5 2 6" xfId="15883" xr:uid="{33CBE4DB-B0AA-46F4-93D5-B7901A1F481B}"/>
    <cellStyle name="Comma 3 5 2 6 5 2 6 2" xfId="45556" xr:uid="{9BAAD9AF-833E-4DCA-960F-B92CA9BCDAF0}"/>
    <cellStyle name="Comma 3 5 2 6 5 2 7" xfId="58946" xr:uid="{B187FAE9-978D-4810-AC22-4DFC27233DFC}"/>
    <cellStyle name="Comma 3 5 2 6 5 2 8" xfId="61573" xr:uid="{76D2A53A-17D1-4DA6-9A66-D149F2359056}"/>
    <cellStyle name="Comma 3 5 2 6 5 2 9" xfId="32166" xr:uid="{FEB7E5CB-5D6E-4546-8D5F-92B38C380B76}"/>
    <cellStyle name="Comma 3 5 2 6 5 3" xfId="6156" xr:uid="{7DFBB911-81F2-4D6A-A597-EFED427F2CE6}"/>
    <cellStyle name="Comma 3 5 2 6 5 3 2" xfId="17714" xr:uid="{23425631-3336-4A32-93DC-FA40A944C98C}"/>
    <cellStyle name="Comma 3 5 2 6 5 3 2 2" xfId="47121" xr:uid="{96D7A7AF-41B8-41C9-9A1C-2A399A127882}"/>
    <cellStyle name="Comma 3 5 2 6 5 3 2 3" xfId="28218" xr:uid="{B53788FB-7443-4450-96CB-2B6B11E74C29}"/>
    <cellStyle name="Comma 3 5 2 6 5 3 3" xfId="33731" xr:uid="{6E2C25A4-D8EA-43E9-B16C-7F7286D04FDD}"/>
    <cellStyle name="Comma 3 5 2 6 5 3 4" xfId="22966" xr:uid="{12734F39-5A06-403E-A002-22EE2EDFE7F8}"/>
    <cellStyle name="Comma 3 5 2 6 5 4" xfId="3531" xr:uid="{55E9B794-315C-46BC-BC32-3C373D8D162F}"/>
    <cellStyle name="Comma 3 5 2 6 5 4 2" xfId="49747" xr:uid="{F632CB1F-476B-44A8-87BA-56DDAE77AF72}"/>
    <cellStyle name="Comma 3 5 2 6 5 4 3" xfId="36357" xr:uid="{41B694C1-BE35-401B-A4D2-6B342E7F5A3A}"/>
    <cellStyle name="Comma 3 5 2 6 5 4 4" xfId="25592" xr:uid="{CB210990-81CB-42D0-A806-C6F30A403C80}"/>
    <cellStyle name="Comma 3 5 2 6 5 5" xfId="8782" xr:uid="{1CE452FF-6B56-4E2D-B8C6-CB4750B0EB00}"/>
    <cellStyle name="Comma 3 5 2 6 5 5 2" xfId="52373" xr:uid="{5D37AC83-98E8-41F7-BE08-1E66FCF9060B}"/>
    <cellStyle name="Comma 3 5 2 6 5 5 3" xfId="38983" xr:uid="{6EA9048B-7D07-46BF-BDA7-037B49E15648}"/>
    <cellStyle name="Comma 3 5 2 6 5 6" xfId="11408" xr:uid="{529E19A6-9931-4FEB-B0B6-2F6992DD65FF}"/>
    <cellStyle name="Comma 3 5 2 6 5 6 2" xfId="54998" xr:uid="{7AC33A9B-B318-4849-8825-35A4BD268532}"/>
    <cellStyle name="Comma 3 5 2 6 5 6 3" xfId="41608" xr:uid="{AF4C3240-9AEC-4CC1-8758-F3DAC616F2BF}"/>
    <cellStyle name="Comma 3 5 2 6 5 7" xfId="14561" xr:uid="{37805F39-C74F-4BC7-9699-BAE672599A2F}"/>
    <cellStyle name="Comma 3 5 2 6 5 7 2" xfId="44234" xr:uid="{514C3E66-2829-460D-93AC-4D9661D6318B}"/>
    <cellStyle name="Comma 3 5 2 6 5 8" xfId="57624" xr:uid="{C0827686-792A-4EC4-9422-E0631F45CF06}"/>
    <cellStyle name="Comma 3 5 2 6 5 9" xfId="60251" xr:uid="{E6E35559-71B5-4B34-9B08-00BACB0211C8}"/>
    <cellStyle name="Comma 3 5 2 6 6" xfId="1183" xr:uid="{4C45618A-7B74-4490-94AE-1384ACF47AB6}"/>
    <cellStyle name="Comma 3 5 2 6 6 10" xfId="20620" xr:uid="{01FD2829-BF66-4052-8D79-4B05E913A5AB}"/>
    <cellStyle name="Comma 3 5 2 6 6 2" xfId="6436" xr:uid="{C77C0E87-34BD-4110-9A50-C76C9FEBBD42}"/>
    <cellStyle name="Comma 3 5 2 6 6 2 2" xfId="17994" xr:uid="{136A2A82-ED2C-4156-822F-14E71E02FEC8}"/>
    <cellStyle name="Comma 3 5 2 6 6 2 2 2" xfId="47401" xr:uid="{F29F9283-A2D6-4B54-81ED-00673BB27600}"/>
    <cellStyle name="Comma 3 5 2 6 6 2 2 3" xfId="28498" xr:uid="{CFBD93A9-8B6E-419C-A370-7B71562755A8}"/>
    <cellStyle name="Comma 3 5 2 6 6 2 3" xfId="34011" xr:uid="{2AB92C37-CEE1-460A-802E-2E83B2B6A8D2}"/>
    <cellStyle name="Comma 3 5 2 6 6 2 4" xfId="23246" xr:uid="{FC408563-2E7D-420F-8331-575DCCE6640E}"/>
    <cellStyle name="Comma 3 5 2 6 6 3" xfId="3811" xr:uid="{E36DCC86-C8A4-493F-ACA0-F141C4D05B6F}"/>
    <cellStyle name="Comma 3 5 2 6 6 3 2" xfId="50027" xr:uid="{416E4736-03E0-4DC1-8789-64D6F484D7D2}"/>
    <cellStyle name="Comma 3 5 2 6 6 3 3" xfId="36637" xr:uid="{8F6D2E1A-1DD1-46C2-A6AF-4D46906C7AF3}"/>
    <cellStyle name="Comma 3 5 2 6 6 3 4" xfId="25872" xr:uid="{8D7B2586-5214-4B0F-8FE8-440FE1899FFB}"/>
    <cellStyle name="Comma 3 5 2 6 6 4" xfId="9062" xr:uid="{A74BA4E4-926B-43A7-9C4F-61A9225C379E}"/>
    <cellStyle name="Comma 3 5 2 6 6 4 2" xfId="52653" xr:uid="{CE131E13-7B51-43EF-B140-3E3595EE736D}"/>
    <cellStyle name="Comma 3 5 2 6 6 4 3" xfId="39263" xr:uid="{F103586D-D46B-417D-AB87-4A90C053FAC5}"/>
    <cellStyle name="Comma 3 5 2 6 6 5" xfId="11688" xr:uid="{E1E850BC-2F1E-4249-B8E4-A4B15DE8066A}"/>
    <cellStyle name="Comma 3 5 2 6 6 5 2" xfId="55278" xr:uid="{14899009-1193-490C-9DEB-C067B488739A}"/>
    <cellStyle name="Comma 3 5 2 6 6 5 3" xfId="41888" xr:uid="{A0F679AC-20BE-46D6-BB9A-2F1F3868E101}"/>
    <cellStyle name="Comma 3 5 2 6 6 6" xfId="14841" xr:uid="{EDAC8765-D87B-45D7-A1CE-F6AA0E468261}"/>
    <cellStyle name="Comma 3 5 2 6 6 6 2" xfId="44514" xr:uid="{961B54BC-F1E8-459A-9616-532BE7DC87B9}"/>
    <cellStyle name="Comma 3 5 2 6 6 7" xfId="57904" xr:uid="{30A99D5D-B57E-41A4-B9A1-2C201FC8F5BB}"/>
    <cellStyle name="Comma 3 5 2 6 6 8" xfId="60531" xr:uid="{D1EA4C55-BAC7-42C9-9A28-8B126150E6CE}"/>
    <cellStyle name="Comma 3 5 2 6 6 9" xfId="31124" xr:uid="{F1E54F73-A740-4562-8161-E9ED342EC314}"/>
    <cellStyle name="Comma 3 5 2 6 7" xfId="1446" xr:uid="{67CEBA4F-6E21-4F96-8E15-093EBA0D50A7}"/>
    <cellStyle name="Comma 3 5 2 6 7 10" xfId="20882" xr:uid="{FE3E7815-021A-4537-9512-423AEEC19D7C}"/>
    <cellStyle name="Comma 3 5 2 6 7 2" xfId="6698" xr:uid="{0ABE25D3-8189-4E92-A7B4-A29C26CF04B3}"/>
    <cellStyle name="Comma 3 5 2 6 7 2 2" xfId="18256" xr:uid="{33B14852-05CF-4F1D-83DB-BC436084585E}"/>
    <cellStyle name="Comma 3 5 2 6 7 2 2 2" xfId="47663" xr:uid="{34129DF8-EDB3-4461-88ED-CA477E566CE2}"/>
    <cellStyle name="Comma 3 5 2 6 7 2 2 3" xfId="28760" xr:uid="{1F355466-91CC-4CBE-917B-01B741C6D3CA}"/>
    <cellStyle name="Comma 3 5 2 6 7 2 3" xfId="34273" xr:uid="{182705EF-4968-481C-A8E6-189A21BE378C}"/>
    <cellStyle name="Comma 3 5 2 6 7 2 4" xfId="23508" xr:uid="{0E09C319-CE2B-4874-A753-00F757D51ADE}"/>
    <cellStyle name="Comma 3 5 2 6 7 3" xfId="4073" xr:uid="{20B26036-9048-45CB-86A5-063F2FFF0CC0}"/>
    <cellStyle name="Comma 3 5 2 6 7 3 2" xfId="50289" xr:uid="{778E9714-DA8C-4D75-9D13-6CD234CAC6E3}"/>
    <cellStyle name="Comma 3 5 2 6 7 3 3" xfId="36899" xr:uid="{39E41575-CE36-4C24-B5A2-6E41C8DB1438}"/>
    <cellStyle name="Comma 3 5 2 6 7 3 4" xfId="26134" xr:uid="{99092B53-7F98-4082-BCDD-A01CAF6686B2}"/>
    <cellStyle name="Comma 3 5 2 6 7 4" xfId="9324" xr:uid="{0C8A0FEE-63DB-4FB5-8F4C-DA9722DCACAD}"/>
    <cellStyle name="Comma 3 5 2 6 7 4 2" xfId="52915" xr:uid="{CA8DAFCA-9948-408F-BD51-21D533A30B8F}"/>
    <cellStyle name="Comma 3 5 2 6 7 4 3" xfId="39525" xr:uid="{E822C28B-E3BD-4996-9A67-2C641FD5DAAF}"/>
    <cellStyle name="Comma 3 5 2 6 7 5" xfId="11950" xr:uid="{3592A3B0-38CD-45A0-965B-55624ADC56C4}"/>
    <cellStyle name="Comma 3 5 2 6 7 5 2" xfId="55540" xr:uid="{F71301AA-6CDB-4F0A-B14F-42A36788F275}"/>
    <cellStyle name="Comma 3 5 2 6 7 5 3" xfId="42150" xr:uid="{8F7880B4-E87F-4D5B-942B-FEBEA2C98A08}"/>
    <cellStyle name="Comma 3 5 2 6 7 6" xfId="15103" xr:uid="{0A6BBC1A-5FEB-4B13-B1B6-7B379D1ADD76}"/>
    <cellStyle name="Comma 3 5 2 6 7 6 2" xfId="44776" xr:uid="{375584D3-4094-4B2F-9398-82296595CB84}"/>
    <cellStyle name="Comma 3 5 2 6 7 7" xfId="58166" xr:uid="{A98B8749-F23B-470C-90D8-8FF108FEC4F7}"/>
    <cellStyle name="Comma 3 5 2 6 7 8" xfId="60793" xr:uid="{E8867CB7-B48D-4961-8953-4B7259F78EF4}"/>
    <cellStyle name="Comma 3 5 2 6 7 9" xfId="31386" xr:uid="{1CE728A4-FAF5-4806-85A0-0FBDBF114B79}"/>
    <cellStyle name="Comma 3 5 2 6 8" xfId="2489" xr:uid="{F70F3FCB-4C60-46C4-A9F5-1459DEF5E94F}"/>
    <cellStyle name="Comma 3 5 2 6 8 10" xfId="21924" xr:uid="{C2FB0B11-81B5-4F77-B3BA-151F69946D28}"/>
    <cellStyle name="Comma 3 5 2 6 8 2" xfId="7740" xr:uid="{383689B7-DEFF-447A-80A4-17936B2E0D87}"/>
    <cellStyle name="Comma 3 5 2 6 8 2 2" xfId="19298" xr:uid="{D34A5970-BEB6-4BB2-A89F-745E91F761A8}"/>
    <cellStyle name="Comma 3 5 2 6 8 2 2 2" xfId="48705" xr:uid="{7658DA04-C101-453E-8FB6-E1D3F9BDF284}"/>
    <cellStyle name="Comma 3 5 2 6 8 2 2 3" xfId="29802" xr:uid="{805BCB27-17C1-4BBE-93EE-94011B9C9852}"/>
    <cellStyle name="Comma 3 5 2 6 8 2 3" xfId="35315" xr:uid="{F207DE58-18FA-4FC3-A287-F34FA673C14B}"/>
    <cellStyle name="Comma 3 5 2 6 8 2 4" xfId="24550" xr:uid="{742B3642-DCC0-4FE5-9E10-4542776DD7AE}"/>
    <cellStyle name="Comma 3 5 2 6 8 3" xfId="5115" xr:uid="{7B01B622-CB3A-45E3-846A-E9F3402091DB}"/>
    <cellStyle name="Comma 3 5 2 6 8 3 2" xfId="51331" xr:uid="{691DB12C-4EA4-4D37-ABBE-76D3991C53C5}"/>
    <cellStyle name="Comma 3 5 2 6 8 3 3" xfId="37941" xr:uid="{1D6B42C6-3704-4A86-88B3-241A4E58F99F}"/>
    <cellStyle name="Comma 3 5 2 6 8 3 4" xfId="27176" xr:uid="{F0439EE1-BD9E-4BA5-BF56-FA8C6C749D08}"/>
    <cellStyle name="Comma 3 5 2 6 8 4" xfId="10366" xr:uid="{E0437262-6DFF-45A2-A000-EAA60E7A7C17}"/>
    <cellStyle name="Comma 3 5 2 6 8 4 2" xfId="53957" xr:uid="{70B08288-65D6-40D4-BE4C-EAED99C9ACCC}"/>
    <cellStyle name="Comma 3 5 2 6 8 4 3" xfId="40567" xr:uid="{65DB65F2-2399-42F2-A1FC-840E63652AB8}"/>
    <cellStyle name="Comma 3 5 2 6 8 5" xfId="12992" xr:uid="{4916369D-84B9-49F5-A392-AC436B05AAD7}"/>
    <cellStyle name="Comma 3 5 2 6 8 5 2" xfId="56582" xr:uid="{A9F8351C-77BE-4C16-9249-D028B19D4CD9}"/>
    <cellStyle name="Comma 3 5 2 6 8 5 3" xfId="43192" xr:uid="{B5C6B20F-68D1-46EA-B231-FA4AEC6E0C37}"/>
    <cellStyle name="Comma 3 5 2 6 8 6" xfId="16145" xr:uid="{99550BA6-BC19-4629-A208-1DD8B3195314}"/>
    <cellStyle name="Comma 3 5 2 6 8 6 2" xfId="45818" xr:uid="{7E15F2DA-2A8E-4A6D-9023-A92BC5EED86E}"/>
    <cellStyle name="Comma 3 5 2 6 8 7" xfId="59208" xr:uid="{9F14471C-A3E1-4A5D-8047-2B4A9EDC4BD6}"/>
    <cellStyle name="Comma 3 5 2 6 8 8" xfId="61835" xr:uid="{9F96E3F3-E5F1-488F-92CC-89CAE1ABDF67}"/>
    <cellStyle name="Comma 3 5 2 6 8 9" xfId="32428" xr:uid="{85920003-1E65-41FE-B913-B034ACCC0188}"/>
    <cellStyle name="Comma 3 5 2 6 9" xfId="5376" xr:uid="{70AA3040-4E37-401A-81E3-8242B753C0C0}"/>
    <cellStyle name="Comma 3 5 2 6 9 2" xfId="16934" xr:uid="{7EE8ED02-124F-4290-A8B0-5869AD72E3E8}"/>
    <cellStyle name="Comma 3 5 2 6 9 2 2" xfId="46080" xr:uid="{3A926486-269F-407D-9BD7-D247B51CB395}"/>
    <cellStyle name="Comma 3 5 2 6 9 2 3" xfId="27438" xr:uid="{F5809ADE-D587-4732-AA79-999B75CA21BE}"/>
    <cellStyle name="Comma 3 5 2 6 9 3" xfId="13781" xr:uid="{C86C9032-379D-49A1-A8DC-D30855EC6B84}"/>
    <cellStyle name="Comma 3 5 2 6 9 3 2" xfId="32690" xr:uid="{81567C78-F1B6-493B-BFEB-0B793550EA2F}"/>
    <cellStyle name="Comma 3 5 2 6 9 4" xfId="22186" xr:uid="{4FA4461D-33A6-4812-9851-9998742DFD42}"/>
    <cellStyle name="Comma 3 5 2 7" xfId="148" xr:uid="{00000000-0005-0000-0000-000005030000}"/>
    <cellStyle name="Comma 3 5 2 7 10" xfId="8028" xr:uid="{286A3EE6-431C-416D-ACDC-68B48C498455}"/>
    <cellStyle name="Comma 3 5 2 7 10 2" xfId="48993" xr:uid="{A8DD4037-8B37-41AE-ABFA-7F659EDC7B9B}"/>
    <cellStyle name="Comma 3 5 2 7 10 3" xfId="35603" xr:uid="{F6882CD2-7C3D-40CB-8B2B-5ADACF2F949D}"/>
    <cellStyle name="Comma 3 5 2 7 11" xfId="10654" xr:uid="{15B6D953-A87B-457B-8CC3-CCA8D7C8FABD}"/>
    <cellStyle name="Comma 3 5 2 7 11 2" xfId="51619" xr:uid="{48E6901A-9032-4E4E-B0B1-00FEA68F7F99}"/>
    <cellStyle name="Comma 3 5 2 7 11 3" xfId="38229" xr:uid="{8004F4D1-A3A5-440D-A643-AAB01BF561E6}"/>
    <cellStyle name="Comma 3 5 2 7 12" xfId="13279" xr:uid="{9F50C199-1017-4061-AA61-E87DD796D9F4}"/>
    <cellStyle name="Comma 3 5 2 7 12 2" xfId="54244" xr:uid="{2E0CA8FE-1501-4004-BCFC-E1B6344AB176}"/>
    <cellStyle name="Comma 3 5 2 7 12 3" xfId="40854" xr:uid="{4C3D77B2-2A0A-4F1D-86A3-3A1FFDBAA9A3}"/>
    <cellStyle name="Comma 3 5 2 7 13" xfId="43480" xr:uid="{5D3D578C-E0E5-4E96-812A-1E55F824BC4F}"/>
    <cellStyle name="Comma 3 5 2 7 14" xfId="56870" xr:uid="{CF71295F-BB58-4483-905E-9AB4981E4CF4}"/>
    <cellStyle name="Comma 3 5 2 7 15" xfId="59497" xr:uid="{D3509F25-AA37-4EA0-84C4-D2B9172F9D17}"/>
    <cellStyle name="Comma 3 5 2 7 16" xfId="30090" xr:uid="{258BE4B3-DDF4-4F1C-922B-F2C443DB2016}"/>
    <cellStyle name="Comma 3 5 2 7 17" xfId="19586" xr:uid="{3592BC3C-918C-4805-A27D-BBA300656966}"/>
    <cellStyle name="Comma 3 5 2 7 2" xfId="409" xr:uid="{00000000-0005-0000-0000-000006030000}"/>
    <cellStyle name="Comma 3 5 2 7 2 10" xfId="30350" xr:uid="{CA7C5B1E-2C58-4EE7-A90D-DBC7A0C3BD0F}"/>
    <cellStyle name="Comma 3 5 2 7 2 11" xfId="19846" xr:uid="{A40D4C65-BB0F-43AA-B437-9A02D0FA917F}"/>
    <cellStyle name="Comma 3 5 2 7 2 2" xfId="1732" xr:uid="{85A53E2F-D936-4F68-A6C6-7ECC6FA2949E}"/>
    <cellStyle name="Comma 3 5 2 7 2 2 10" xfId="21168" xr:uid="{EB5E9F9C-02A6-4369-9691-9F0F8271423E}"/>
    <cellStyle name="Comma 3 5 2 7 2 2 2" xfId="6984" xr:uid="{9E518534-95A9-4A54-B7B0-0C7E5DADA8A6}"/>
    <cellStyle name="Comma 3 5 2 7 2 2 2 2" xfId="18542" xr:uid="{133FD067-2179-48C4-9FBD-283574DF7EE3}"/>
    <cellStyle name="Comma 3 5 2 7 2 2 2 2 2" xfId="47949" xr:uid="{8D1D661C-DD9C-4422-9206-74343CEAFA25}"/>
    <cellStyle name="Comma 3 5 2 7 2 2 2 2 3" xfId="29046" xr:uid="{9FC6A820-7A0E-46BF-8FAA-1DAA6EF95EFA}"/>
    <cellStyle name="Comma 3 5 2 7 2 2 2 3" xfId="34559" xr:uid="{69D5439B-3BEB-4CEA-8165-C27783429EF7}"/>
    <cellStyle name="Comma 3 5 2 7 2 2 2 4" xfId="23794" xr:uid="{BB44AADF-B610-431C-B6A8-113FF0951FCD}"/>
    <cellStyle name="Comma 3 5 2 7 2 2 3" xfId="4359" xr:uid="{693890C9-3E8C-4992-9946-6E3898C57828}"/>
    <cellStyle name="Comma 3 5 2 7 2 2 3 2" xfId="50575" xr:uid="{6EA7A1E0-15A2-4B5E-BFCF-5C39A1ABA4E1}"/>
    <cellStyle name="Comma 3 5 2 7 2 2 3 3" xfId="37185" xr:uid="{546CEFF6-7BFD-4205-B8F6-66C92D0ED68D}"/>
    <cellStyle name="Comma 3 5 2 7 2 2 3 4" xfId="26420" xr:uid="{DF028871-EC73-4C5A-8CA2-AB1B108AC563}"/>
    <cellStyle name="Comma 3 5 2 7 2 2 4" xfId="9610" xr:uid="{5A589F30-3765-42CE-ABC7-5B951F0A67E2}"/>
    <cellStyle name="Comma 3 5 2 7 2 2 4 2" xfId="53201" xr:uid="{B20A9002-749F-4229-B51A-0D4DABF3D487}"/>
    <cellStyle name="Comma 3 5 2 7 2 2 4 3" xfId="39811" xr:uid="{A6DA07F9-6167-4CFB-A4C1-3C5558E9BE74}"/>
    <cellStyle name="Comma 3 5 2 7 2 2 5" xfId="12236" xr:uid="{1DCFC1A7-A869-41DA-B2E0-04165E11CB5C}"/>
    <cellStyle name="Comma 3 5 2 7 2 2 5 2" xfId="55826" xr:uid="{68023652-E1CC-4945-BA75-A2B728062115}"/>
    <cellStyle name="Comma 3 5 2 7 2 2 5 3" xfId="42436" xr:uid="{FC3F93ED-C2A3-4F71-809F-1586D8EAEE68}"/>
    <cellStyle name="Comma 3 5 2 7 2 2 6" xfId="15389" xr:uid="{E1169399-3547-40F4-A1EF-BF74E44E8FB5}"/>
    <cellStyle name="Comma 3 5 2 7 2 2 6 2" xfId="45062" xr:uid="{0CF9CB4B-6E21-4ED8-8B81-97FA509CA266}"/>
    <cellStyle name="Comma 3 5 2 7 2 2 7" xfId="58452" xr:uid="{E93295C6-91F4-468B-B588-0E8C4C6BBB9D}"/>
    <cellStyle name="Comma 3 5 2 7 2 2 8" xfId="61079" xr:uid="{6C15A497-8051-49FA-910A-BCEA045CACAE}"/>
    <cellStyle name="Comma 3 5 2 7 2 2 9" xfId="31672" xr:uid="{E5AA24FD-01AB-423F-88D3-70E7B3EA060F}"/>
    <cellStyle name="Comma 3 5 2 7 2 3" xfId="5662" xr:uid="{45BDFE5F-0A64-4517-9DC4-7627909E33D4}"/>
    <cellStyle name="Comma 3 5 2 7 2 3 2" xfId="17220" xr:uid="{DD073671-9493-4D8A-A59F-1D7D633A0BC0}"/>
    <cellStyle name="Comma 3 5 2 7 2 3 2 2" xfId="46627" xr:uid="{DF9ECB6A-8F45-47BF-B7F4-F11013962619}"/>
    <cellStyle name="Comma 3 5 2 7 2 3 2 3" xfId="27724" xr:uid="{100CFC80-304B-41A8-A770-6AD3B9544846}"/>
    <cellStyle name="Comma 3 5 2 7 2 3 3" xfId="14067" xr:uid="{1B0E5CFD-93B0-4AC3-9179-AF7F501DAC98}"/>
    <cellStyle name="Comma 3 5 2 7 2 3 3 2" xfId="33237" xr:uid="{AAB332CE-09A8-4EF7-AD8A-72E31DBE1555}"/>
    <cellStyle name="Comma 3 5 2 7 2 3 4" xfId="22472" xr:uid="{0A408C44-7B83-4731-A0AF-269BD8F704E1}"/>
    <cellStyle name="Comma 3 5 2 7 2 4" xfId="3037" xr:uid="{8E294492-46DA-4F3F-A452-86BD4293B734}"/>
    <cellStyle name="Comma 3 5 2 7 2 4 2" xfId="16692" xr:uid="{360CBFBB-279B-4A9B-8595-13F14D4A7D93}"/>
    <cellStyle name="Comma 3 5 2 7 2 4 2 2" xfId="49253" xr:uid="{FD8807FF-26D1-4E2E-BE13-3A10FE3A0D6C}"/>
    <cellStyle name="Comma 3 5 2 7 2 4 3" xfId="35863" xr:uid="{A982E37E-5725-4CC4-8495-37A77263DD3C}"/>
    <cellStyle name="Comma 3 5 2 7 2 4 4" xfId="25098" xr:uid="{2DEB7A7A-028F-4D7E-ACAC-B9FAEDFEED19}"/>
    <cellStyle name="Comma 3 5 2 7 2 5" xfId="8288" xr:uid="{10DE97C5-20E1-41AC-AEDE-CA46A04C0595}"/>
    <cellStyle name="Comma 3 5 2 7 2 5 2" xfId="51879" xr:uid="{461BCD07-072B-4580-9967-239B07BD9FED}"/>
    <cellStyle name="Comma 3 5 2 7 2 5 3" xfId="38489" xr:uid="{CE485F28-1CE6-4EE7-AC74-BB784B6EF86F}"/>
    <cellStyle name="Comma 3 5 2 7 2 6" xfId="10914" xr:uid="{482709ED-393E-4FF9-B3E4-92337B38E5AD}"/>
    <cellStyle name="Comma 3 5 2 7 2 6 2" xfId="54504" xr:uid="{09EC5B00-7836-4BF9-8F5E-D761C7B840D4}"/>
    <cellStyle name="Comma 3 5 2 7 2 6 3" xfId="41114" xr:uid="{1A982130-B1F8-42E3-87FD-F268B8BAF112}"/>
    <cellStyle name="Comma 3 5 2 7 2 7" xfId="13539" xr:uid="{9F351590-308A-444E-A745-023CDEF316B8}"/>
    <cellStyle name="Comma 3 5 2 7 2 7 2" xfId="43740" xr:uid="{84B80C33-5B17-43CF-9520-473C5E2BAB5F}"/>
    <cellStyle name="Comma 3 5 2 7 2 8" xfId="57130" xr:uid="{E840C83E-9CD8-442F-99D5-9F105A86AD4F}"/>
    <cellStyle name="Comma 3 5 2 7 2 9" xfId="59757" xr:uid="{DC120130-0F9F-453A-B4D7-F2C0AD8A0432}"/>
    <cellStyle name="Comma 3 5 2 7 3" xfId="669" xr:uid="{00000000-0005-0000-0000-000007030000}"/>
    <cellStyle name="Comma 3 5 2 7 3 10" xfId="30610" xr:uid="{F9936AF2-3194-42FA-BD7E-B6363EB61E1E}"/>
    <cellStyle name="Comma 3 5 2 7 3 11" xfId="20106" xr:uid="{7EA10725-BBD8-46EE-B6FD-22C1D4E388B4}"/>
    <cellStyle name="Comma 3 5 2 7 3 2" xfId="1992" xr:uid="{CC2CCEBC-C94A-4652-834A-A888185B2ECD}"/>
    <cellStyle name="Comma 3 5 2 7 3 2 10" xfId="21428" xr:uid="{C87603DE-5991-486F-B799-0485A0F25A82}"/>
    <cellStyle name="Comma 3 5 2 7 3 2 2" xfId="7244" xr:uid="{789810CD-E250-4C9B-B793-976F417A1480}"/>
    <cellStyle name="Comma 3 5 2 7 3 2 2 2" xfId="18802" xr:uid="{142B6B6E-A665-4F86-A38F-58B956417C59}"/>
    <cellStyle name="Comma 3 5 2 7 3 2 2 2 2" xfId="48209" xr:uid="{163F7ED9-9CA5-48C4-9C63-172887DFF49F}"/>
    <cellStyle name="Comma 3 5 2 7 3 2 2 2 3" xfId="29306" xr:uid="{BC8DB304-12A2-4E60-A267-560FE5E409F2}"/>
    <cellStyle name="Comma 3 5 2 7 3 2 2 3" xfId="34819" xr:uid="{D8C7DFFA-F5BF-4208-A6E7-1FD8F12E2DF7}"/>
    <cellStyle name="Comma 3 5 2 7 3 2 2 4" xfId="24054" xr:uid="{6FFCA532-7443-448F-A496-BD9A36853D5A}"/>
    <cellStyle name="Comma 3 5 2 7 3 2 3" xfId="4619" xr:uid="{5A8F4E2A-1F18-4507-9582-CA35C21DC370}"/>
    <cellStyle name="Comma 3 5 2 7 3 2 3 2" xfId="50835" xr:uid="{69083328-EC5F-448D-BA9B-4C0A29E37614}"/>
    <cellStyle name="Comma 3 5 2 7 3 2 3 3" xfId="37445" xr:uid="{14C3EA63-58F3-459F-910E-1373C72CF1E3}"/>
    <cellStyle name="Comma 3 5 2 7 3 2 3 4" xfId="26680" xr:uid="{441CD990-DCA7-4001-969E-CDC20604A338}"/>
    <cellStyle name="Comma 3 5 2 7 3 2 4" xfId="9870" xr:uid="{25104E43-DD59-4971-BE3F-01EA7996F575}"/>
    <cellStyle name="Comma 3 5 2 7 3 2 4 2" xfId="53461" xr:uid="{C1D155C9-32D7-42E9-B856-95FD2F5EF69D}"/>
    <cellStyle name="Comma 3 5 2 7 3 2 4 3" xfId="40071" xr:uid="{C5155948-2B46-4993-A936-805E1E51BB34}"/>
    <cellStyle name="Comma 3 5 2 7 3 2 5" xfId="12496" xr:uid="{B716BC2B-05AD-4683-8AD4-2E8B8DA4716A}"/>
    <cellStyle name="Comma 3 5 2 7 3 2 5 2" xfId="56086" xr:uid="{8FC3C9E9-3515-4B25-B85B-DB71B716B513}"/>
    <cellStyle name="Comma 3 5 2 7 3 2 5 3" xfId="42696" xr:uid="{359A4C18-8C58-444E-AB25-4F924905BC82}"/>
    <cellStyle name="Comma 3 5 2 7 3 2 6" xfId="15649" xr:uid="{F6EBF720-2B45-4173-AD56-E41021D3C77F}"/>
    <cellStyle name="Comma 3 5 2 7 3 2 6 2" xfId="45322" xr:uid="{67AE98A7-227B-437D-B6A1-B03295762E92}"/>
    <cellStyle name="Comma 3 5 2 7 3 2 7" xfId="58712" xr:uid="{9B8D3DF1-4221-4E59-82C4-C520E1BBAAAA}"/>
    <cellStyle name="Comma 3 5 2 7 3 2 8" xfId="61339" xr:uid="{1D9B79E2-C019-4844-98A5-A9BE8632F872}"/>
    <cellStyle name="Comma 3 5 2 7 3 2 9" xfId="31932" xr:uid="{DAACEFE3-79D5-42E7-8A56-6DE5F672B58E}"/>
    <cellStyle name="Comma 3 5 2 7 3 3" xfId="5922" xr:uid="{4CF01310-04EB-4C2C-AC9F-0FFEF0188F30}"/>
    <cellStyle name="Comma 3 5 2 7 3 3 2" xfId="17480" xr:uid="{FFF913DC-5D41-493D-BF9E-A262CAA43F28}"/>
    <cellStyle name="Comma 3 5 2 7 3 3 2 2" xfId="46887" xr:uid="{90D75B98-86BA-430C-8ADE-F5288A752FCD}"/>
    <cellStyle name="Comma 3 5 2 7 3 3 2 3" xfId="27984" xr:uid="{FFA0FD25-630D-499A-BF83-2AF02238B534}"/>
    <cellStyle name="Comma 3 5 2 7 3 3 3" xfId="33497" xr:uid="{F1B86832-E6E3-45FC-A020-9559A8AD522D}"/>
    <cellStyle name="Comma 3 5 2 7 3 3 4" xfId="22732" xr:uid="{936AC9ED-CC6C-4C57-9052-8198597850BD}"/>
    <cellStyle name="Comma 3 5 2 7 3 4" xfId="3297" xr:uid="{6AF81876-738C-4650-A574-326EFB43E7A5}"/>
    <cellStyle name="Comma 3 5 2 7 3 4 2" xfId="49513" xr:uid="{1B635A98-E8AB-4A02-920B-C29BD25CA04E}"/>
    <cellStyle name="Comma 3 5 2 7 3 4 3" xfId="36123" xr:uid="{9F91032B-3875-4701-B48F-5ED9A95A0413}"/>
    <cellStyle name="Comma 3 5 2 7 3 4 4" xfId="25358" xr:uid="{BCFA67F0-0DB3-4437-AE29-EA31428142CB}"/>
    <cellStyle name="Comma 3 5 2 7 3 5" xfId="8548" xr:uid="{F330D5C3-DE4C-47F4-9764-F2F5E0D9CACA}"/>
    <cellStyle name="Comma 3 5 2 7 3 5 2" xfId="52139" xr:uid="{6E9DC8D5-E828-4795-87AE-D3B6AA17B067}"/>
    <cellStyle name="Comma 3 5 2 7 3 5 3" xfId="38749" xr:uid="{05E145FE-558B-4178-AAB7-2C6B159E3F03}"/>
    <cellStyle name="Comma 3 5 2 7 3 6" xfId="11174" xr:uid="{EF2DF35D-CF8E-4751-99EC-41F6DC0F8890}"/>
    <cellStyle name="Comma 3 5 2 7 3 6 2" xfId="54764" xr:uid="{6D810D15-FB4B-4928-BDCD-6586E4D29155}"/>
    <cellStyle name="Comma 3 5 2 7 3 6 3" xfId="41374" xr:uid="{FF792116-FB29-465F-BF90-17B58A6F2B91}"/>
    <cellStyle name="Comma 3 5 2 7 3 7" xfId="14327" xr:uid="{F8906DE4-CEB1-4CA8-AFDE-0FC3C3F7D737}"/>
    <cellStyle name="Comma 3 5 2 7 3 7 2" xfId="44000" xr:uid="{5B0B03F6-368C-4B5D-B1C2-C0DC7DCB9300}"/>
    <cellStyle name="Comma 3 5 2 7 3 8" xfId="57390" xr:uid="{5FA1B350-D44F-4DEA-9F67-3C6241295371}"/>
    <cellStyle name="Comma 3 5 2 7 3 9" xfId="60017" xr:uid="{431586D0-4D23-4DA7-BC8E-9EFA0DD80B21}"/>
    <cellStyle name="Comma 3 5 2 7 4" xfId="929" xr:uid="{00000000-0005-0000-0000-000008030000}"/>
    <cellStyle name="Comma 3 5 2 7 4 10" xfId="30870" xr:uid="{BEA84161-3D59-4623-B103-22EE277860DA}"/>
    <cellStyle name="Comma 3 5 2 7 4 11" xfId="20366" xr:uid="{3BB178AB-53FA-433C-9331-BC03126A85FE}"/>
    <cellStyle name="Comma 3 5 2 7 4 2" xfId="2252" xr:uid="{407094BE-9F9E-4154-9A30-E8B1D4CE7DDC}"/>
    <cellStyle name="Comma 3 5 2 7 4 2 10" xfId="21688" xr:uid="{563D15FA-AA38-4301-8621-2DC8564FF4FB}"/>
    <cellStyle name="Comma 3 5 2 7 4 2 2" xfId="7504" xr:uid="{61889D88-05BE-4848-AE22-8E0ABF9222E3}"/>
    <cellStyle name="Comma 3 5 2 7 4 2 2 2" xfId="19062" xr:uid="{5566CB48-D964-4FDB-A506-216FA1E98F71}"/>
    <cellStyle name="Comma 3 5 2 7 4 2 2 2 2" xfId="48469" xr:uid="{7E328C02-FEEE-42A7-9A87-1730FC37A6FE}"/>
    <cellStyle name="Comma 3 5 2 7 4 2 2 2 3" xfId="29566" xr:uid="{F7ED0719-D5D3-431D-8312-39701D7EBEF2}"/>
    <cellStyle name="Comma 3 5 2 7 4 2 2 3" xfId="35079" xr:uid="{47D274FA-006B-462B-81D7-8EC6D57B274B}"/>
    <cellStyle name="Comma 3 5 2 7 4 2 2 4" xfId="24314" xr:uid="{E17B7837-177C-4EEA-A6CD-B326A25C35B6}"/>
    <cellStyle name="Comma 3 5 2 7 4 2 3" xfId="4879" xr:uid="{2108B412-DDDD-42DF-9D1F-E22D271A584C}"/>
    <cellStyle name="Comma 3 5 2 7 4 2 3 2" xfId="51095" xr:uid="{537E6E29-605F-403F-81CC-F1E116E1551D}"/>
    <cellStyle name="Comma 3 5 2 7 4 2 3 3" xfId="37705" xr:uid="{CBD71FB4-32E3-49D1-AF10-2294FAD77096}"/>
    <cellStyle name="Comma 3 5 2 7 4 2 3 4" xfId="26940" xr:uid="{E71563D9-9A24-4B46-8494-5D677C233754}"/>
    <cellStyle name="Comma 3 5 2 7 4 2 4" xfId="10130" xr:uid="{63C7A09A-BAD4-49A8-90CB-2B1C5B5F6F21}"/>
    <cellStyle name="Comma 3 5 2 7 4 2 4 2" xfId="53721" xr:uid="{A2B53219-BB41-4292-9414-DD57BFA3B5A7}"/>
    <cellStyle name="Comma 3 5 2 7 4 2 4 3" xfId="40331" xr:uid="{FE5593E1-A2C5-4BAA-B7F2-EC5CD9D4D633}"/>
    <cellStyle name="Comma 3 5 2 7 4 2 5" xfId="12756" xr:uid="{88D98BA1-3C3E-4626-8D4D-BF365F800B5E}"/>
    <cellStyle name="Comma 3 5 2 7 4 2 5 2" xfId="56346" xr:uid="{FA0E5A2B-75AB-439D-908F-4BF8BF1A45B5}"/>
    <cellStyle name="Comma 3 5 2 7 4 2 5 3" xfId="42956" xr:uid="{8BF531A9-ADB4-44EC-844B-F46E431310FF}"/>
    <cellStyle name="Comma 3 5 2 7 4 2 6" xfId="15909" xr:uid="{4F318D64-FCEE-445C-81EC-47920D221CC8}"/>
    <cellStyle name="Comma 3 5 2 7 4 2 6 2" xfId="45582" xr:uid="{36287693-F9F0-4C36-A4D0-34843FDE7164}"/>
    <cellStyle name="Comma 3 5 2 7 4 2 7" xfId="58972" xr:uid="{AFF54AC7-2FAC-4934-91D4-0E84E8B99E72}"/>
    <cellStyle name="Comma 3 5 2 7 4 2 8" xfId="61599" xr:uid="{8C963544-9A3F-48B1-ACF2-D8F46670B4F2}"/>
    <cellStyle name="Comma 3 5 2 7 4 2 9" xfId="32192" xr:uid="{5C42E146-72A3-4A7B-A96E-40419AEC96E2}"/>
    <cellStyle name="Comma 3 5 2 7 4 3" xfId="6182" xr:uid="{C87C6D7D-6D9A-4A23-9799-ADED86504F23}"/>
    <cellStyle name="Comma 3 5 2 7 4 3 2" xfId="17740" xr:uid="{C737D70D-99CB-4533-87A9-63C443E15A40}"/>
    <cellStyle name="Comma 3 5 2 7 4 3 2 2" xfId="47147" xr:uid="{69029BF4-3758-491C-BC74-1C71323F5A61}"/>
    <cellStyle name="Comma 3 5 2 7 4 3 2 3" xfId="28244" xr:uid="{6CE733D6-E0E9-4939-A29F-34162EF73935}"/>
    <cellStyle name="Comma 3 5 2 7 4 3 3" xfId="33757" xr:uid="{A2909283-5BC0-4B09-84AA-AFEEC8B85C70}"/>
    <cellStyle name="Comma 3 5 2 7 4 3 4" xfId="22992" xr:uid="{8D85AA6B-A279-4D32-80AE-44D96131D79C}"/>
    <cellStyle name="Comma 3 5 2 7 4 4" xfId="3557" xr:uid="{5ECA6189-346E-4557-A7B5-48DD6110C5EA}"/>
    <cellStyle name="Comma 3 5 2 7 4 4 2" xfId="49773" xr:uid="{9C13F58A-B6CC-4579-A8D7-5D62B261B0FA}"/>
    <cellStyle name="Comma 3 5 2 7 4 4 3" xfId="36383" xr:uid="{B780D002-E422-4668-925C-5A4B460B5013}"/>
    <cellStyle name="Comma 3 5 2 7 4 4 4" xfId="25618" xr:uid="{56FA2D0B-746C-4AF4-ACE0-DBB3D48DCC53}"/>
    <cellStyle name="Comma 3 5 2 7 4 5" xfId="8808" xr:uid="{3E546118-1FCE-4E37-ACEB-8400073ABA54}"/>
    <cellStyle name="Comma 3 5 2 7 4 5 2" xfId="52399" xr:uid="{4AB10FA5-C4A2-436C-9897-8089869E0E93}"/>
    <cellStyle name="Comma 3 5 2 7 4 5 3" xfId="39009" xr:uid="{F45E2489-D44B-4C12-A9AD-FD212203CF59}"/>
    <cellStyle name="Comma 3 5 2 7 4 6" xfId="11434" xr:uid="{83AB770D-9EEF-4748-90FD-A5F42A3FB6F2}"/>
    <cellStyle name="Comma 3 5 2 7 4 6 2" xfId="55024" xr:uid="{3B310255-D552-46A0-BEC4-15AF67D6591C}"/>
    <cellStyle name="Comma 3 5 2 7 4 6 3" xfId="41634" xr:uid="{4ECDB5C8-42EC-40EA-AD14-70D6E49AA9D5}"/>
    <cellStyle name="Comma 3 5 2 7 4 7" xfId="14587" xr:uid="{36C6D9BF-A522-47FC-AB87-F8F2D2292BA1}"/>
    <cellStyle name="Comma 3 5 2 7 4 7 2" xfId="44260" xr:uid="{B8D935B2-9C7C-4CA0-B6E7-CC2FCECB05DE}"/>
    <cellStyle name="Comma 3 5 2 7 4 8" xfId="57650" xr:uid="{35F04829-2476-4A59-939D-45F14AD4EAB7}"/>
    <cellStyle name="Comma 3 5 2 7 4 9" xfId="60277" xr:uid="{8F16F784-D08A-4CF7-9881-699F531219C5}"/>
    <cellStyle name="Comma 3 5 2 7 5" xfId="1209" xr:uid="{E3AB611F-BF95-4E85-A9FB-AC4D2A177B2D}"/>
    <cellStyle name="Comma 3 5 2 7 5 10" xfId="20646" xr:uid="{177522C3-53FE-40E4-9436-1CFA0ECED41A}"/>
    <cellStyle name="Comma 3 5 2 7 5 2" xfId="6462" xr:uid="{59E3E6A4-EAFC-49C1-A7CD-F21DB73BC766}"/>
    <cellStyle name="Comma 3 5 2 7 5 2 2" xfId="18020" xr:uid="{B78FDC87-6955-4A37-B496-F65F0C91FDA5}"/>
    <cellStyle name="Comma 3 5 2 7 5 2 2 2" xfId="47427" xr:uid="{50CBD225-FA17-466A-9FA7-4784446C61F5}"/>
    <cellStyle name="Comma 3 5 2 7 5 2 2 3" xfId="28524" xr:uid="{E5DCFB97-60E8-4D5A-9297-2CA31C4953AF}"/>
    <cellStyle name="Comma 3 5 2 7 5 2 3" xfId="34037" xr:uid="{0DFC178B-2452-4347-8FB5-F0AD155565A8}"/>
    <cellStyle name="Comma 3 5 2 7 5 2 4" xfId="23272" xr:uid="{D6C7B48F-D2BC-4F68-B0D0-FBAB3858C15E}"/>
    <cellStyle name="Comma 3 5 2 7 5 3" xfId="3837" xr:uid="{B24E902D-DBD6-4234-897C-BFB06644A6FF}"/>
    <cellStyle name="Comma 3 5 2 7 5 3 2" xfId="50053" xr:uid="{0751B425-1AFF-49BD-9169-CB39D6B3BC4E}"/>
    <cellStyle name="Comma 3 5 2 7 5 3 3" xfId="36663" xr:uid="{4DDD12D8-5E47-4816-8885-B9A12E8A2AB2}"/>
    <cellStyle name="Comma 3 5 2 7 5 3 4" xfId="25898" xr:uid="{725F1532-C175-4BA2-830A-716CD9E271DE}"/>
    <cellStyle name="Comma 3 5 2 7 5 4" xfId="9088" xr:uid="{998EEFDE-944D-4E96-8092-F5D8A79395E8}"/>
    <cellStyle name="Comma 3 5 2 7 5 4 2" xfId="52679" xr:uid="{B70A2E6C-91D3-4297-B2CD-48195CCD4C39}"/>
    <cellStyle name="Comma 3 5 2 7 5 4 3" xfId="39289" xr:uid="{5DBB317C-3F94-457D-9E0D-CCA12096D8A7}"/>
    <cellStyle name="Comma 3 5 2 7 5 5" xfId="11714" xr:uid="{D743156C-82AC-489A-B82B-1A52A6FE096D}"/>
    <cellStyle name="Comma 3 5 2 7 5 5 2" xfId="55304" xr:uid="{409647F8-62C6-4119-8AAA-7160F671F2C7}"/>
    <cellStyle name="Comma 3 5 2 7 5 5 3" xfId="41914" xr:uid="{F24C45E2-64F7-4E9F-86D4-DF6E4F0D34F2}"/>
    <cellStyle name="Comma 3 5 2 7 5 6" xfId="14867" xr:uid="{4E7C02A6-BDB0-4F10-B561-B6D2217CF5DD}"/>
    <cellStyle name="Comma 3 5 2 7 5 6 2" xfId="44540" xr:uid="{6ABE1B0D-E70F-4E2D-B50A-B5E86B36B268}"/>
    <cellStyle name="Comma 3 5 2 7 5 7" xfId="57930" xr:uid="{7FCD8B11-1BF6-41E4-A28F-9911780ECDE9}"/>
    <cellStyle name="Comma 3 5 2 7 5 8" xfId="60557" xr:uid="{F83EF97D-5181-41C3-B07E-2939E9652D70}"/>
    <cellStyle name="Comma 3 5 2 7 5 9" xfId="31150" xr:uid="{94202551-15ED-4A26-A349-16F87CF642BB}"/>
    <cellStyle name="Comma 3 5 2 7 6" xfId="1472" xr:uid="{9293262F-0337-49AF-A44D-251B649B1719}"/>
    <cellStyle name="Comma 3 5 2 7 6 10" xfId="20908" xr:uid="{9F4ABA90-0878-49FE-B279-DFA8FE66B11F}"/>
    <cellStyle name="Comma 3 5 2 7 6 2" xfId="6724" xr:uid="{1750995F-2696-4CEC-97E2-5568CA642149}"/>
    <cellStyle name="Comma 3 5 2 7 6 2 2" xfId="18282" xr:uid="{A28A31FB-3D79-4204-AD35-F4914565566A}"/>
    <cellStyle name="Comma 3 5 2 7 6 2 2 2" xfId="47689" xr:uid="{197341F8-0398-4589-9517-4C120CA24493}"/>
    <cellStyle name="Comma 3 5 2 7 6 2 2 3" xfId="28786" xr:uid="{C20291F5-D981-468B-A9D9-2EEE03835902}"/>
    <cellStyle name="Comma 3 5 2 7 6 2 3" xfId="34299" xr:uid="{079917B5-E491-4939-8C2A-3FB614AFBF24}"/>
    <cellStyle name="Comma 3 5 2 7 6 2 4" xfId="23534" xr:uid="{5FE28FDF-3E1C-4E0C-B5AB-DE45E84C0878}"/>
    <cellStyle name="Comma 3 5 2 7 6 3" xfId="4099" xr:uid="{2F2BD482-0A68-4BF2-A469-1DD34846BF5C}"/>
    <cellStyle name="Comma 3 5 2 7 6 3 2" xfId="50315" xr:uid="{DBE8561F-CCD2-4BE8-BE58-64D13B11B871}"/>
    <cellStyle name="Comma 3 5 2 7 6 3 3" xfId="36925" xr:uid="{365C0AF3-4A5C-4757-8561-8824DDA4E001}"/>
    <cellStyle name="Comma 3 5 2 7 6 3 4" xfId="26160" xr:uid="{60B12976-95D4-45FB-A34D-5587B106F6A0}"/>
    <cellStyle name="Comma 3 5 2 7 6 4" xfId="9350" xr:uid="{E62F5EF3-F76F-4E5D-BDD7-589685EADCA2}"/>
    <cellStyle name="Comma 3 5 2 7 6 4 2" xfId="52941" xr:uid="{4FCA401E-1884-4792-9C2C-A1AF848E49A9}"/>
    <cellStyle name="Comma 3 5 2 7 6 4 3" xfId="39551" xr:uid="{378D6249-0DD5-4766-8489-EF3B737265D4}"/>
    <cellStyle name="Comma 3 5 2 7 6 5" xfId="11976" xr:uid="{5A930719-D594-4E22-A1BE-D4619C9071C1}"/>
    <cellStyle name="Comma 3 5 2 7 6 5 2" xfId="55566" xr:uid="{AD9557A9-13C2-4527-8836-785C129403C6}"/>
    <cellStyle name="Comma 3 5 2 7 6 5 3" xfId="42176" xr:uid="{62FBA436-8FD9-475E-AAEA-4B75D4A2EA9D}"/>
    <cellStyle name="Comma 3 5 2 7 6 6" xfId="15129" xr:uid="{054DC41B-9ECA-4DD5-BF54-2267C7120815}"/>
    <cellStyle name="Comma 3 5 2 7 6 6 2" xfId="44802" xr:uid="{69406657-A7A4-4A8B-A3F4-7A7EF66C492A}"/>
    <cellStyle name="Comma 3 5 2 7 6 7" xfId="58192" xr:uid="{96BFB76C-FEA8-4531-9576-D331EC736F41}"/>
    <cellStyle name="Comma 3 5 2 7 6 8" xfId="60819" xr:uid="{3FAAC132-D812-4643-A2F1-6E8E8D970B12}"/>
    <cellStyle name="Comma 3 5 2 7 6 9" xfId="31412" xr:uid="{CD85D151-D7B1-43BB-AA38-D249B914990E}"/>
    <cellStyle name="Comma 3 5 2 7 7" xfId="2515" xr:uid="{F58915F4-1DEC-450A-AD99-555448B0AC2E}"/>
    <cellStyle name="Comma 3 5 2 7 7 10" xfId="21950" xr:uid="{43282426-8AC9-433B-B7E9-A65946647282}"/>
    <cellStyle name="Comma 3 5 2 7 7 2" xfId="7766" xr:uid="{67DDE064-3D3B-4A30-97DD-9A8A5BD7F006}"/>
    <cellStyle name="Comma 3 5 2 7 7 2 2" xfId="19324" xr:uid="{34A8EB76-F4E0-4F44-82A3-461CDC02ADB4}"/>
    <cellStyle name="Comma 3 5 2 7 7 2 2 2" xfId="48731" xr:uid="{095F6B29-C34C-4AD6-9B1E-33415EFB8967}"/>
    <cellStyle name="Comma 3 5 2 7 7 2 2 3" xfId="29828" xr:uid="{8DDF299B-9CBF-43DB-A81D-9DD51DADFAF1}"/>
    <cellStyle name="Comma 3 5 2 7 7 2 3" xfId="35341" xr:uid="{0C8C21E8-C195-4369-9350-3233BFBDE990}"/>
    <cellStyle name="Comma 3 5 2 7 7 2 4" xfId="24576" xr:uid="{B4B855DF-CA59-4968-B7A3-524A5A1FF038}"/>
    <cellStyle name="Comma 3 5 2 7 7 3" xfId="5141" xr:uid="{CE46A374-E18F-4108-8A0F-9BAE45998450}"/>
    <cellStyle name="Comma 3 5 2 7 7 3 2" xfId="51357" xr:uid="{5733B56A-99D2-434F-913F-4FAD7E04AFF5}"/>
    <cellStyle name="Comma 3 5 2 7 7 3 3" xfId="37967" xr:uid="{48B89DA7-D96F-4A82-AEC2-A11A810BB647}"/>
    <cellStyle name="Comma 3 5 2 7 7 3 4" xfId="27202" xr:uid="{D4BA8E09-A61E-4EE6-B87F-EF616542E70B}"/>
    <cellStyle name="Comma 3 5 2 7 7 4" xfId="10392" xr:uid="{A4143761-DCDC-4E77-A7C6-B030721A0487}"/>
    <cellStyle name="Comma 3 5 2 7 7 4 2" xfId="53983" xr:uid="{ED2CC985-8CDB-4272-B8B2-54CFFBAF94EC}"/>
    <cellStyle name="Comma 3 5 2 7 7 4 3" xfId="40593" xr:uid="{63CD454D-F642-4EE3-8DC8-A885D64851BC}"/>
    <cellStyle name="Comma 3 5 2 7 7 5" xfId="13018" xr:uid="{85149FC6-762D-4105-8B92-0A67AF07DB09}"/>
    <cellStyle name="Comma 3 5 2 7 7 5 2" xfId="56608" xr:uid="{242A12B3-2BC1-4EBE-84CC-A291BA9D3A20}"/>
    <cellStyle name="Comma 3 5 2 7 7 5 3" xfId="43218" xr:uid="{BEBF0EBC-CE85-4E35-96EE-C71CFCFD4F64}"/>
    <cellStyle name="Comma 3 5 2 7 7 6" xfId="16171" xr:uid="{3A1AC033-FEBE-4900-9D46-4B774D862C39}"/>
    <cellStyle name="Comma 3 5 2 7 7 6 2" xfId="45844" xr:uid="{2C35E8D6-37CC-453C-B76A-663429152321}"/>
    <cellStyle name="Comma 3 5 2 7 7 7" xfId="59234" xr:uid="{BBF13E30-7D0B-4332-9508-1837F7640A08}"/>
    <cellStyle name="Comma 3 5 2 7 7 8" xfId="61861" xr:uid="{894E4C45-6215-4BC7-A71B-2884712FE401}"/>
    <cellStyle name="Comma 3 5 2 7 7 9" xfId="32454" xr:uid="{EB4D362B-AB80-41A1-AF73-E9995062D2B2}"/>
    <cellStyle name="Comma 3 5 2 7 8" xfId="5402" xr:uid="{AEA932F5-4CFF-488E-B3E3-AAA77D451A53}"/>
    <cellStyle name="Comma 3 5 2 7 8 2" xfId="16960" xr:uid="{E86160C3-4D97-42DF-9BD0-742309400F04}"/>
    <cellStyle name="Comma 3 5 2 7 8 2 2" xfId="46106" xr:uid="{810B380A-CA87-4E09-BBC4-B8DD6D14FC03}"/>
    <cellStyle name="Comma 3 5 2 7 8 2 3" xfId="27464" xr:uid="{5AB0B4A9-7DC3-4A15-8517-6B4052305DFF}"/>
    <cellStyle name="Comma 3 5 2 7 8 3" xfId="13807" xr:uid="{30232B8A-DF29-452C-9364-05C73DB42212}"/>
    <cellStyle name="Comma 3 5 2 7 8 3 2" xfId="32716" xr:uid="{F12D4594-F7E9-4F03-A4FE-440C52E1CA06}"/>
    <cellStyle name="Comma 3 5 2 7 8 4" xfId="22212" xr:uid="{240B7BCA-5EF9-43C8-93CC-3C773D624C0E}"/>
    <cellStyle name="Comma 3 5 2 7 9" xfId="2777" xr:uid="{50A51F03-4138-4768-8043-6D2C30DFE5CD}"/>
    <cellStyle name="Comma 3 5 2 7 9 2" xfId="16432" xr:uid="{7E4CBF39-125F-4626-8EF6-D79006389F55}"/>
    <cellStyle name="Comma 3 5 2 7 9 2 2" xfId="46367" xr:uid="{46CF6F6A-9572-45F5-BCF0-8A0BC9AD0491}"/>
    <cellStyle name="Comma 3 5 2 7 9 3" xfId="32977" xr:uid="{34DD699B-68D2-4A29-9CAF-46804C4011CD}"/>
    <cellStyle name="Comma 3 5 2 7 9 4" xfId="24838" xr:uid="{B491DA99-4C77-40C3-87A3-897886D0E1E5}"/>
    <cellStyle name="Comma 3 5 2 8" xfId="180" xr:uid="{00000000-0005-0000-0000-000009030000}"/>
    <cellStyle name="Comma 3 5 2 8 10" xfId="8060" xr:uid="{FA674BCC-5DC8-4FAA-931B-EA5D8C2BF0FB}"/>
    <cellStyle name="Comma 3 5 2 8 10 2" xfId="49025" xr:uid="{89A9DDEF-E471-4200-8C2C-E8F4DF9D2A62}"/>
    <cellStyle name="Comma 3 5 2 8 10 3" xfId="35635" xr:uid="{EE97FD64-7329-4F43-ADAF-5AE4F1F35EEE}"/>
    <cellStyle name="Comma 3 5 2 8 11" xfId="10686" xr:uid="{77131273-2842-4F18-9CB3-6BD67D7AA97C}"/>
    <cellStyle name="Comma 3 5 2 8 11 2" xfId="51651" xr:uid="{29FF2802-E165-417A-9695-272933B3A40B}"/>
    <cellStyle name="Comma 3 5 2 8 11 3" xfId="38261" xr:uid="{7864572E-766E-4583-8578-24178114B142}"/>
    <cellStyle name="Comma 3 5 2 8 12" xfId="13311" xr:uid="{13CDDC6E-979D-429E-B9D9-02998EA1EBF0}"/>
    <cellStyle name="Comma 3 5 2 8 12 2" xfId="54276" xr:uid="{05EE034D-2785-4CAF-BD04-4F472BD117A2}"/>
    <cellStyle name="Comma 3 5 2 8 12 3" xfId="40886" xr:uid="{46A1E610-5975-47CC-9F75-CDFA88BB35DE}"/>
    <cellStyle name="Comma 3 5 2 8 13" xfId="43512" xr:uid="{23029D27-8103-4F2A-B253-A7E881221E76}"/>
    <cellStyle name="Comma 3 5 2 8 14" xfId="56902" xr:uid="{99E04A17-95BA-4E82-B2C7-19EDF9E72F34}"/>
    <cellStyle name="Comma 3 5 2 8 15" xfId="59529" xr:uid="{7E706F62-922A-4EC7-9C2C-2A906AE2583D}"/>
    <cellStyle name="Comma 3 5 2 8 16" xfId="30122" xr:uid="{C54B774F-C372-4A95-BE3F-C86E178E31D8}"/>
    <cellStyle name="Comma 3 5 2 8 17" xfId="19618" xr:uid="{4E43F378-DA22-491D-9621-6D09F1350785}"/>
    <cellStyle name="Comma 3 5 2 8 2" xfId="441" xr:uid="{00000000-0005-0000-0000-00000A030000}"/>
    <cellStyle name="Comma 3 5 2 8 2 10" xfId="30382" xr:uid="{BAD12469-F265-4842-B636-5F6A8E5B2ADC}"/>
    <cellStyle name="Comma 3 5 2 8 2 11" xfId="19878" xr:uid="{A989046F-50CF-48AE-8E0B-D64F4F90CDA2}"/>
    <cellStyle name="Comma 3 5 2 8 2 2" xfId="1764" xr:uid="{53F6F9F5-9482-4016-AA69-963A5AD6B319}"/>
    <cellStyle name="Comma 3 5 2 8 2 2 10" xfId="21200" xr:uid="{ECA40F15-2467-420A-8003-3314426CD099}"/>
    <cellStyle name="Comma 3 5 2 8 2 2 2" xfId="7016" xr:uid="{5B06FA09-CC21-44F9-8D22-5305AF8CA91B}"/>
    <cellStyle name="Comma 3 5 2 8 2 2 2 2" xfId="18574" xr:uid="{DE71F7F4-1159-40CF-94CC-C2BF4C0497E8}"/>
    <cellStyle name="Comma 3 5 2 8 2 2 2 2 2" xfId="47981" xr:uid="{14CA684B-04DD-4D3F-996D-DAEAF1BF4403}"/>
    <cellStyle name="Comma 3 5 2 8 2 2 2 2 3" xfId="29078" xr:uid="{99F1CA64-60D8-4C39-9C50-CABC8A8DB5B5}"/>
    <cellStyle name="Comma 3 5 2 8 2 2 2 3" xfId="34591" xr:uid="{5EBADAD2-D861-47A0-AB93-BF7173D28783}"/>
    <cellStyle name="Comma 3 5 2 8 2 2 2 4" xfId="23826" xr:uid="{D52A63D6-6DC8-423F-B835-7E0F0CD918A6}"/>
    <cellStyle name="Comma 3 5 2 8 2 2 3" xfId="4391" xr:uid="{E6F6F06D-B2C6-441E-8DDC-680AC406827A}"/>
    <cellStyle name="Comma 3 5 2 8 2 2 3 2" xfId="50607" xr:uid="{4D2CC6E9-2C10-48BF-832D-419E23758D56}"/>
    <cellStyle name="Comma 3 5 2 8 2 2 3 3" xfId="37217" xr:uid="{E4858452-AD6D-42E3-86FE-F2304013A403}"/>
    <cellStyle name="Comma 3 5 2 8 2 2 3 4" xfId="26452" xr:uid="{751B8C59-91AF-4896-AA43-C9D157293EBD}"/>
    <cellStyle name="Comma 3 5 2 8 2 2 4" xfId="9642" xr:uid="{6DC629F9-B523-452F-8330-AD168750E91F}"/>
    <cellStyle name="Comma 3 5 2 8 2 2 4 2" xfId="53233" xr:uid="{A3764642-5FFF-4F8F-AD03-C18CBEE1B5B1}"/>
    <cellStyle name="Comma 3 5 2 8 2 2 4 3" xfId="39843" xr:uid="{510CD2D8-9BE3-450B-ACFE-32D7ABEC589A}"/>
    <cellStyle name="Comma 3 5 2 8 2 2 5" xfId="12268" xr:uid="{C2B10501-BCE4-45FD-B38D-B59288487686}"/>
    <cellStyle name="Comma 3 5 2 8 2 2 5 2" xfId="55858" xr:uid="{0486D345-451A-45A2-BA69-4B83C187C315}"/>
    <cellStyle name="Comma 3 5 2 8 2 2 5 3" xfId="42468" xr:uid="{9EA75046-E7F9-4A53-AF17-557ED99A7F3F}"/>
    <cellStyle name="Comma 3 5 2 8 2 2 6" xfId="15421" xr:uid="{77989D01-1B1E-41B7-882D-817C54D55B8F}"/>
    <cellStyle name="Comma 3 5 2 8 2 2 6 2" xfId="45094" xr:uid="{85DD40AD-DD2E-4CB0-AA74-3E2E42998A43}"/>
    <cellStyle name="Comma 3 5 2 8 2 2 7" xfId="58484" xr:uid="{C8C3332E-1B1A-4A9C-A363-C71BE9F7948E}"/>
    <cellStyle name="Comma 3 5 2 8 2 2 8" xfId="61111" xr:uid="{CFE278E7-F4CE-43BC-B320-87717E7EF28B}"/>
    <cellStyle name="Comma 3 5 2 8 2 2 9" xfId="31704" xr:uid="{B4EEB14A-3C93-4941-8663-1C62F02F5F33}"/>
    <cellStyle name="Comma 3 5 2 8 2 3" xfId="5694" xr:uid="{E6B9806E-4E5D-46C2-9FB3-3516767078F1}"/>
    <cellStyle name="Comma 3 5 2 8 2 3 2" xfId="17252" xr:uid="{2289B036-7B91-4278-993B-B5F3D22D75B5}"/>
    <cellStyle name="Comma 3 5 2 8 2 3 2 2" xfId="46659" xr:uid="{1EB925BB-A8D5-4ECE-B544-0A02300C7591}"/>
    <cellStyle name="Comma 3 5 2 8 2 3 2 3" xfId="27756" xr:uid="{0BBE8198-0D40-4BB7-BCDE-D0A82CA35072}"/>
    <cellStyle name="Comma 3 5 2 8 2 3 3" xfId="14099" xr:uid="{AD428177-5FA5-4242-8998-0F307878E467}"/>
    <cellStyle name="Comma 3 5 2 8 2 3 3 2" xfId="33269" xr:uid="{43FA1510-CCC2-413E-BF06-710FA757D439}"/>
    <cellStyle name="Comma 3 5 2 8 2 3 4" xfId="22504" xr:uid="{9313C5D0-64DB-44FC-AA88-FA26866B54B2}"/>
    <cellStyle name="Comma 3 5 2 8 2 4" xfId="3069" xr:uid="{F149D684-A416-46EE-97B6-262731F55E2A}"/>
    <cellStyle name="Comma 3 5 2 8 2 4 2" xfId="16724" xr:uid="{ADC8FC83-30DD-4BA1-B3E7-7DD2F9930AF9}"/>
    <cellStyle name="Comma 3 5 2 8 2 4 2 2" xfId="49285" xr:uid="{1329D7A9-BDC0-4C7B-991C-92BD91587579}"/>
    <cellStyle name="Comma 3 5 2 8 2 4 3" xfId="35895" xr:uid="{6B2DB701-1AFD-4F34-8552-703997D0C94C}"/>
    <cellStyle name="Comma 3 5 2 8 2 4 4" xfId="25130" xr:uid="{C1C2E89B-DCBB-479C-B223-5C8951C17544}"/>
    <cellStyle name="Comma 3 5 2 8 2 5" xfId="8320" xr:uid="{C2BBD6D8-817B-43AF-96B9-9886A57AB9D6}"/>
    <cellStyle name="Comma 3 5 2 8 2 5 2" xfId="51911" xr:uid="{B91A6385-1135-4707-9126-76E73225B2F6}"/>
    <cellStyle name="Comma 3 5 2 8 2 5 3" xfId="38521" xr:uid="{6A3733EA-C8F4-44A4-A330-1AB129B88DD2}"/>
    <cellStyle name="Comma 3 5 2 8 2 6" xfId="10946" xr:uid="{30C8A841-DDAF-4E59-AA32-6636CF63D2F4}"/>
    <cellStyle name="Comma 3 5 2 8 2 6 2" xfId="54536" xr:uid="{10FFD079-A62F-4AA1-976B-01D655EC099A}"/>
    <cellStyle name="Comma 3 5 2 8 2 6 3" xfId="41146" xr:uid="{6A561C24-C595-41F6-854C-5ED2DC225E44}"/>
    <cellStyle name="Comma 3 5 2 8 2 7" xfId="13571" xr:uid="{4CC785A0-C922-4393-A8DD-76A02B34D8D0}"/>
    <cellStyle name="Comma 3 5 2 8 2 7 2" xfId="43772" xr:uid="{05A256CE-8C7C-400C-8658-FE9E7C9A7F89}"/>
    <cellStyle name="Comma 3 5 2 8 2 8" xfId="57162" xr:uid="{49A3BBA3-D9E9-46F5-A0E7-9B7D8C40B4D3}"/>
    <cellStyle name="Comma 3 5 2 8 2 9" xfId="59789" xr:uid="{4CB09BF4-1AA6-4344-9FF7-940BFAFC1FF2}"/>
    <cellStyle name="Comma 3 5 2 8 3" xfId="701" xr:uid="{00000000-0005-0000-0000-00000B030000}"/>
    <cellStyle name="Comma 3 5 2 8 3 10" xfId="30642" xr:uid="{D61F1C53-A261-4E00-9A0B-D3EA014B030D}"/>
    <cellStyle name="Comma 3 5 2 8 3 11" xfId="20138" xr:uid="{2DFEBE0E-6625-4B8F-997D-93B5426FC0A6}"/>
    <cellStyle name="Comma 3 5 2 8 3 2" xfId="2024" xr:uid="{880334E0-AD01-42A2-A403-778C62ABFF30}"/>
    <cellStyle name="Comma 3 5 2 8 3 2 10" xfId="21460" xr:uid="{1EC94BDE-C84B-46D2-ACD8-F9F900783BA1}"/>
    <cellStyle name="Comma 3 5 2 8 3 2 2" xfId="7276" xr:uid="{A6E3EA4C-1EB6-4A11-9FE2-9C5ECC883FA2}"/>
    <cellStyle name="Comma 3 5 2 8 3 2 2 2" xfId="18834" xr:uid="{EC0DA27E-9350-47A7-9D1C-85DDC54D7A5A}"/>
    <cellStyle name="Comma 3 5 2 8 3 2 2 2 2" xfId="48241" xr:uid="{5C67CBE5-DE71-4E5D-9D82-4F1E8CA20CFB}"/>
    <cellStyle name="Comma 3 5 2 8 3 2 2 2 3" xfId="29338" xr:uid="{5F170869-1915-4726-A516-D21F8A10638B}"/>
    <cellStyle name="Comma 3 5 2 8 3 2 2 3" xfId="34851" xr:uid="{DC30ED26-8330-4683-A32D-866AFDA5830B}"/>
    <cellStyle name="Comma 3 5 2 8 3 2 2 4" xfId="24086" xr:uid="{F3741666-14DE-4426-AE96-504E1F2C8797}"/>
    <cellStyle name="Comma 3 5 2 8 3 2 3" xfId="4651" xr:uid="{57409299-7070-4F42-8EBB-D1AA1C505A42}"/>
    <cellStyle name="Comma 3 5 2 8 3 2 3 2" xfId="50867" xr:uid="{1C2BD648-1B7E-4A8B-A611-38C012E2F2CA}"/>
    <cellStyle name="Comma 3 5 2 8 3 2 3 3" xfId="37477" xr:uid="{E4CA54D3-030B-4B3E-B2A2-4281830B7F37}"/>
    <cellStyle name="Comma 3 5 2 8 3 2 3 4" xfId="26712" xr:uid="{F82A89B0-96EA-47FB-80A7-162F8953FEE7}"/>
    <cellStyle name="Comma 3 5 2 8 3 2 4" xfId="9902" xr:uid="{3930B08E-D797-4A8B-9CAC-1C7E63F95BB0}"/>
    <cellStyle name="Comma 3 5 2 8 3 2 4 2" xfId="53493" xr:uid="{734F8362-B15B-4C34-9224-B6CF6B1066AE}"/>
    <cellStyle name="Comma 3 5 2 8 3 2 4 3" xfId="40103" xr:uid="{A3677E2F-3D0F-4CA7-A3B4-9F9318E13B7E}"/>
    <cellStyle name="Comma 3 5 2 8 3 2 5" xfId="12528" xr:uid="{F4EF776C-2030-4211-90E1-A1CB91B01B44}"/>
    <cellStyle name="Comma 3 5 2 8 3 2 5 2" xfId="56118" xr:uid="{DAEB8F26-EC42-42EF-9200-CA6DD90F6EB8}"/>
    <cellStyle name="Comma 3 5 2 8 3 2 5 3" xfId="42728" xr:uid="{B2D6F8A8-A9DD-4589-9FF6-6C0CA866D2D4}"/>
    <cellStyle name="Comma 3 5 2 8 3 2 6" xfId="15681" xr:uid="{FB9ACB91-02A1-47CE-83AB-24612FEFA0E0}"/>
    <cellStyle name="Comma 3 5 2 8 3 2 6 2" xfId="45354" xr:uid="{0215C007-46B7-40A8-8B5B-07FF42E7C3EB}"/>
    <cellStyle name="Comma 3 5 2 8 3 2 7" xfId="58744" xr:uid="{C970E599-5E8A-4832-A278-7265C1EE6428}"/>
    <cellStyle name="Comma 3 5 2 8 3 2 8" xfId="61371" xr:uid="{80C84396-7660-4D05-843D-DEDEDAD0D864}"/>
    <cellStyle name="Comma 3 5 2 8 3 2 9" xfId="31964" xr:uid="{1F9155CC-6A8C-4CA2-8291-6242F91318C1}"/>
    <cellStyle name="Comma 3 5 2 8 3 3" xfId="5954" xr:uid="{4492802A-9E29-4BF9-93B9-4D856BB2E5A0}"/>
    <cellStyle name="Comma 3 5 2 8 3 3 2" xfId="17512" xr:uid="{6394131F-D8BA-41FB-A373-014706E6F18C}"/>
    <cellStyle name="Comma 3 5 2 8 3 3 2 2" xfId="46919" xr:uid="{BC681E15-DE07-4216-ABC1-D8EB8DF5A3EE}"/>
    <cellStyle name="Comma 3 5 2 8 3 3 2 3" xfId="28016" xr:uid="{F9483DC4-D4C2-444A-9091-69FD87645F79}"/>
    <cellStyle name="Comma 3 5 2 8 3 3 3" xfId="33529" xr:uid="{27661441-AF9F-4B56-8B17-CB957FD34A9F}"/>
    <cellStyle name="Comma 3 5 2 8 3 3 4" xfId="22764" xr:uid="{0F9355D6-DA82-4784-B93E-F2DA197A71BF}"/>
    <cellStyle name="Comma 3 5 2 8 3 4" xfId="3329" xr:uid="{C9F65E00-9A8B-440C-B380-09D9E390B6BF}"/>
    <cellStyle name="Comma 3 5 2 8 3 4 2" xfId="49545" xr:uid="{65BEC68F-9C96-493D-AD3B-6D621C5F6BEB}"/>
    <cellStyle name="Comma 3 5 2 8 3 4 3" xfId="36155" xr:uid="{5DC40F65-70F0-4F04-BC38-38F53A759B60}"/>
    <cellStyle name="Comma 3 5 2 8 3 4 4" xfId="25390" xr:uid="{643FA932-95B5-4412-833E-3D68949F2FB9}"/>
    <cellStyle name="Comma 3 5 2 8 3 5" xfId="8580" xr:uid="{525643B3-9756-4012-8C8F-AD22A9DF322C}"/>
    <cellStyle name="Comma 3 5 2 8 3 5 2" xfId="52171" xr:uid="{7218B468-5057-4C09-8284-9F8D7AC18C2E}"/>
    <cellStyle name="Comma 3 5 2 8 3 5 3" xfId="38781" xr:uid="{695702C8-9199-4A3E-8119-8A10080E4807}"/>
    <cellStyle name="Comma 3 5 2 8 3 6" xfId="11206" xr:uid="{C6114A5D-5350-464C-88BB-8D4EEA5C2E68}"/>
    <cellStyle name="Comma 3 5 2 8 3 6 2" xfId="54796" xr:uid="{B9B68098-4289-40C8-B154-58FAF3209220}"/>
    <cellStyle name="Comma 3 5 2 8 3 6 3" xfId="41406" xr:uid="{A5E92014-E182-4AB9-AF74-D3985176C110}"/>
    <cellStyle name="Comma 3 5 2 8 3 7" xfId="14359" xr:uid="{272269DA-8DC4-47B5-B7F2-7BF3AC19CD46}"/>
    <cellStyle name="Comma 3 5 2 8 3 7 2" xfId="44032" xr:uid="{67ADB8D3-93A7-4C4A-A113-18CD04664106}"/>
    <cellStyle name="Comma 3 5 2 8 3 8" xfId="57422" xr:uid="{C4C54B78-6F66-44F2-A02D-4F2428D4644F}"/>
    <cellStyle name="Comma 3 5 2 8 3 9" xfId="60049" xr:uid="{2A08FB3E-7CA1-4022-919E-535995D2BF10}"/>
    <cellStyle name="Comma 3 5 2 8 4" xfId="961" xr:uid="{00000000-0005-0000-0000-00000C030000}"/>
    <cellStyle name="Comma 3 5 2 8 4 10" xfId="30902" xr:uid="{3A8C0B0B-1B81-472C-929D-20EDB95FF61A}"/>
    <cellStyle name="Comma 3 5 2 8 4 11" xfId="20398" xr:uid="{FE16D9B2-F1E4-403D-94F2-47B319F9BE2B}"/>
    <cellStyle name="Comma 3 5 2 8 4 2" xfId="2284" xr:uid="{D4A47707-9291-4A6A-B30E-557EDCBA533D}"/>
    <cellStyle name="Comma 3 5 2 8 4 2 10" xfId="21720" xr:uid="{F8095EFF-C7E5-46F4-A4E8-64CC34D88507}"/>
    <cellStyle name="Comma 3 5 2 8 4 2 2" xfId="7536" xr:uid="{C39A3F7E-5FAD-4CE7-A3AD-940D5A05F9F3}"/>
    <cellStyle name="Comma 3 5 2 8 4 2 2 2" xfId="19094" xr:uid="{A687E333-D598-4F1D-9183-E28A5B91CA52}"/>
    <cellStyle name="Comma 3 5 2 8 4 2 2 2 2" xfId="48501" xr:uid="{4B0BDE58-C8F1-42E3-AB60-D875BDAD6271}"/>
    <cellStyle name="Comma 3 5 2 8 4 2 2 2 3" xfId="29598" xr:uid="{29C8EF96-4E32-40AD-88F3-34DAA6627039}"/>
    <cellStyle name="Comma 3 5 2 8 4 2 2 3" xfId="35111" xr:uid="{F0B871FC-1A42-48C8-9F32-B4C5F8A9CDB2}"/>
    <cellStyle name="Comma 3 5 2 8 4 2 2 4" xfId="24346" xr:uid="{13E0B674-2DC8-4A59-965D-26BE42168316}"/>
    <cellStyle name="Comma 3 5 2 8 4 2 3" xfId="4911" xr:uid="{93B60765-FD53-43E6-9A8F-6989BB1B994A}"/>
    <cellStyle name="Comma 3 5 2 8 4 2 3 2" xfId="51127" xr:uid="{3E376F23-BF90-4D3F-8B82-7268DFFF9A8A}"/>
    <cellStyle name="Comma 3 5 2 8 4 2 3 3" xfId="37737" xr:uid="{CB3B1A84-BADD-4043-A067-834E6B6CAE7C}"/>
    <cellStyle name="Comma 3 5 2 8 4 2 3 4" xfId="26972" xr:uid="{D0651E84-3AF0-4482-93BF-B34A05E662FD}"/>
    <cellStyle name="Comma 3 5 2 8 4 2 4" xfId="10162" xr:uid="{FDB9177E-9F27-4663-BF63-FE24BA3B5CD8}"/>
    <cellStyle name="Comma 3 5 2 8 4 2 4 2" xfId="53753" xr:uid="{97938B7B-9F24-43A7-8A34-BC34A3126DAA}"/>
    <cellStyle name="Comma 3 5 2 8 4 2 4 3" xfId="40363" xr:uid="{11E7930D-16E4-4649-900D-8FE69D2B4881}"/>
    <cellStyle name="Comma 3 5 2 8 4 2 5" xfId="12788" xr:uid="{96C4B3ED-9341-43EB-B8B5-9A4239E03C5E}"/>
    <cellStyle name="Comma 3 5 2 8 4 2 5 2" xfId="56378" xr:uid="{DEEA4843-A0D3-430B-8E7E-F5532E50EFAE}"/>
    <cellStyle name="Comma 3 5 2 8 4 2 5 3" xfId="42988" xr:uid="{11051F0B-2B0C-40A6-AC92-AD8A394F1C46}"/>
    <cellStyle name="Comma 3 5 2 8 4 2 6" xfId="15941" xr:uid="{F6D06688-A845-4B6A-9959-B6FD9E894CA5}"/>
    <cellStyle name="Comma 3 5 2 8 4 2 6 2" xfId="45614" xr:uid="{3CEFD496-E96F-4F39-932C-B767ADFA7287}"/>
    <cellStyle name="Comma 3 5 2 8 4 2 7" xfId="59004" xr:uid="{CD8EB9FB-A7CE-42FC-83C5-B36D7B3FE462}"/>
    <cellStyle name="Comma 3 5 2 8 4 2 8" xfId="61631" xr:uid="{12F8CA7B-7AF1-4E62-8483-4B509F7015AD}"/>
    <cellStyle name="Comma 3 5 2 8 4 2 9" xfId="32224" xr:uid="{16ACF333-1537-4D5C-9BA2-1CDA81037C7F}"/>
    <cellStyle name="Comma 3 5 2 8 4 3" xfId="6214" xr:uid="{FFABFEC2-CB59-4950-B8E6-A1674AD8EEE3}"/>
    <cellStyle name="Comma 3 5 2 8 4 3 2" xfId="17772" xr:uid="{E27E170F-2F4B-49F8-A59A-202AB3FF91A7}"/>
    <cellStyle name="Comma 3 5 2 8 4 3 2 2" xfId="47179" xr:uid="{14381274-5F58-4FD9-B861-41D583A93A4C}"/>
    <cellStyle name="Comma 3 5 2 8 4 3 2 3" xfId="28276" xr:uid="{7D433E3F-611C-4779-A691-F5912A493773}"/>
    <cellStyle name="Comma 3 5 2 8 4 3 3" xfId="33789" xr:uid="{C19FC676-91A7-4AB5-AE38-EC0855E6879E}"/>
    <cellStyle name="Comma 3 5 2 8 4 3 4" xfId="23024" xr:uid="{7E25DDCA-57CA-4140-B76B-D99647C94173}"/>
    <cellStyle name="Comma 3 5 2 8 4 4" xfId="3589" xr:uid="{88EB525D-34EF-4F90-A6F4-4AFBAF8F996B}"/>
    <cellStyle name="Comma 3 5 2 8 4 4 2" xfId="49805" xr:uid="{DC235ABC-1F96-4508-8922-1C9BCF8259FE}"/>
    <cellStyle name="Comma 3 5 2 8 4 4 3" xfId="36415" xr:uid="{04ACCA29-473F-4F7C-94D1-E4066CAE2428}"/>
    <cellStyle name="Comma 3 5 2 8 4 4 4" xfId="25650" xr:uid="{E36A6A6E-75A3-4794-9EC5-66C2828BD215}"/>
    <cellStyle name="Comma 3 5 2 8 4 5" xfId="8840" xr:uid="{3A5AB256-2140-4C09-AF97-EBC2B83E9FC5}"/>
    <cellStyle name="Comma 3 5 2 8 4 5 2" xfId="52431" xr:uid="{BB2FC437-91B6-465F-81BE-29687CA91AA2}"/>
    <cellStyle name="Comma 3 5 2 8 4 5 3" xfId="39041" xr:uid="{369918DC-F97E-4446-8C36-DE9032FC73FF}"/>
    <cellStyle name="Comma 3 5 2 8 4 6" xfId="11466" xr:uid="{0AA29320-F0B6-4079-B490-008BEB701156}"/>
    <cellStyle name="Comma 3 5 2 8 4 6 2" xfId="55056" xr:uid="{30CB954C-7FC1-42CF-87CE-D990B78633B8}"/>
    <cellStyle name="Comma 3 5 2 8 4 6 3" xfId="41666" xr:uid="{881BA09B-37D7-4ED5-9A27-043F9BAA7F62}"/>
    <cellStyle name="Comma 3 5 2 8 4 7" xfId="14619" xr:uid="{DE0EFA5C-717E-4977-B4E1-410F5E4766EA}"/>
    <cellStyle name="Comma 3 5 2 8 4 7 2" xfId="44292" xr:uid="{9253BEDC-3764-4C0B-AB67-46C8C4140F84}"/>
    <cellStyle name="Comma 3 5 2 8 4 8" xfId="57682" xr:uid="{E720F3E9-B9DD-40E0-8416-DB1634CA7086}"/>
    <cellStyle name="Comma 3 5 2 8 4 9" xfId="60309" xr:uid="{874C3AD4-4DF5-41AA-AAA3-B2F340622303}"/>
    <cellStyle name="Comma 3 5 2 8 5" xfId="1241" xr:uid="{9D47CD43-4AD7-4D71-AAFD-5C7BA88121B4}"/>
    <cellStyle name="Comma 3 5 2 8 5 10" xfId="20678" xr:uid="{491C8B90-D150-45AF-ABD1-4B57983D667B}"/>
    <cellStyle name="Comma 3 5 2 8 5 2" xfId="6494" xr:uid="{9D488C55-0DFE-414A-B7DA-39BE9D74121D}"/>
    <cellStyle name="Comma 3 5 2 8 5 2 2" xfId="18052" xr:uid="{15DFA5CD-3643-46E0-AC10-C2179132340F}"/>
    <cellStyle name="Comma 3 5 2 8 5 2 2 2" xfId="47459" xr:uid="{BBD2D8A1-54DB-44AF-8259-A0CD29FE2CEF}"/>
    <cellStyle name="Comma 3 5 2 8 5 2 2 3" xfId="28556" xr:uid="{69986625-1481-4C3F-B633-F3E2EFA9583A}"/>
    <cellStyle name="Comma 3 5 2 8 5 2 3" xfId="34069" xr:uid="{802D0B3F-DD2E-4DD5-B595-5139EE8945D6}"/>
    <cellStyle name="Comma 3 5 2 8 5 2 4" xfId="23304" xr:uid="{8B9F844D-4EAB-420C-BFCB-05E8FBD26D69}"/>
    <cellStyle name="Comma 3 5 2 8 5 3" xfId="3869" xr:uid="{1FACCBD0-CFB2-4E13-88B9-CADB1F4444DC}"/>
    <cellStyle name="Comma 3 5 2 8 5 3 2" xfId="50085" xr:uid="{8F206F5A-F6BB-4AE0-A139-191372F8695F}"/>
    <cellStyle name="Comma 3 5 2 8 5 3 3" xfId="36695" xr:uid="{96D283A8-2F47-41D0-BB70-9EDA46ED9124}"/>
    <cellStyle name="Comma 3 5 2 8 5 3 4" xfId="25930" xr:uid="{B5B3BD5C-9B50-4F15-97A0-0DD763674FFD}"/>
    <cellStyle name="Comma 3 5 2 8 5 4" xfId="9120" xr:uid="{3E95DA1F-08B6-463B-BD7F-278E52AC5E92}"/>
    <cellStyle name="Comma 3 5 2 8 5 4 2" xfId="52711" xr:uid="{DBA35FDB-DB31-4651-B9C7-992A61DD96FA}"/>
    <cellStyle name="Comma 3 5 2 8 5 4 3" xfId="39321" xr:uid="{7630B1A3-DED6-4D5B-B608-B5181A2E8A8F}"/>
    <cellStyle name="Comma 3 5 2 8 5 5" xfId="11746" xr:uid="{428AC4F7-DF2B-4AAB-951C-F704F7350FA1}"/>
    <cellStyle name="Comma 3 5 2 8 5 5 2" xfId="55336" xr:uid="{663EBCC3-E18C-4229-9F7D-6A310B44A77C}"/>
    <cellStyle name="Comma 3 5 2 8 5 5 3" xfId="41946" xr:uid="{759261D3-D3EA-4CD0-8494-4DDEED04C159}"/>
    <cellStyle name="Comma 3 5 2 8 5 6" xfId="14899" xr:uid="{8038E845-864E-4754-B5FE-6B5D86623FC7}"/>
    <cellStyle name="Comma 3 5 2 8 5 6 2" xfId="44572" xr:uid="{F7EB3A7E-99EE-421A-8306-86EA4D1784CE}"/>
    <cellStyle name="Comma 3 5 2 8 5 7" xfId="57962" xr:uid="{0385CD2C-A814-4CAA-9036-897AE6EC770A}"/>
    <cellStyle name="Comma 3 5 2 8 5 8" xfId="60589" xr:uid="{4D56DF80-4766-4F4B-B781-02BFE5B970EA}"/>
    <cellStyle name="Comma 3 5 2 8 5 9" xfId="31182" xr:uid="{C47A045D-03E2-4098-B1DF-ED1458381AA7}"/>
    <cellStyle name="Comma 3 5 2 8 6" xfId="1504" xr:uid="{75B169C6-E417-4E29-9E5E-CA6951094B89}"/>
    <cellStyle name="Comma 3 5 2 8 6 10" xfId="20940" xr:uid="{6B8D1DCE-AE99-4EFE-A62F-BBB0AAB914DA}"/>
    <cellStyle name="Comma 3 5 2 8 6 2" xfId="6756" xr:uid="{964438DF-8C7A-4F2A-822D-F7F9894DFC3D}"/>
    <cellStyle name="Comma 3 5 2 8 6 2 2" xfId="18314" xr:uid="{0BC9BA0C-EB55-489A-A1E6-9EAF73EDD134}"/>
    <cellStyle name="Comma 3 5 2 8 6 2 2 2" xfId="47721" xr:uid="{933A3C32-C282-4689-96C3-BA4532157496}"/>
    <cellStyle name="Comma 3 5 2 8 6 2 2 3" xfId="28818" xr:uid="{FC07E082-068A-49E3-91D4-241009B9A9F1}"/>
    <cellStyle name="Comma 3 5 2 8 6 2 3" xfId="34331" xr:uid="{A19C386B-F71E-4E70-82C2-CAF9F0B5C6D3}"/>
    <cellStyle name="Comma 3 5 2 8 6 2 4" xfId="23566" xr:uid="{1AFB553C-96AC-4BB9-96ED-17E065036364}"/>
    <cellStyle name="Comma 3 5 2 8 6 3" xfId="4131" xr:uid="{A55F2547-DE31-48A3-B8EA-A5577FEE23C2}"/>
    <cellStyle name="Comma 3 5 2 8 6 3 2" xfId="50347" xr:uid="{87E88A04-3DE1-4C90-9B2D-E5B56105638B}"/>
    <cellStyle name="Comma 3 5 2 8 6 3 3" xfId="36957" xr:uid="{3FA6CB04-EFF0-4519-B700-DCB543C8A236}"/>
    <cellStyle name="Comma 3 5 2 8 6 3 4" xfId="26192" xr:uid="{D14C1E71-9D08-4FAB-BFFB-2C8911630491}"/>
    <cellStyle name="Comma 3 5 2 8 6 4" xfId="9382" xr:uid="{6C2D74F4-40B8-4A7C-806A-CF9EFD6CE43D}"/>
    <cellStyle name="Comma 3 5 2 8 6 4 2" xfId="52973" xr:uid="{F46C0DE4-4AEF-47CE-AF4B-0FC756B45A4E}"/>
    <cellStyle name="Comma 3 5 2 8 6 4 3" xfId="39583" xr:uid="{AE855669-7A82-4217-90DE-DCAC887D6436}"/>
    <cellStyle name="Comma 3 5 2 8 6 5" xfId="12008" xr:uid="{0C2AE474-65CF-447B-BA0F-C66F968120F8}"/>
    <cellStyle name="Comma 3 5 2 8 6 5 2" xfId="55598" xr:uid="{9D365543-B123-48F0-98A8-A6E4AC4D0DF6}"/>
    <cellStyle name="Comma 3 5 2 8 6 5 3" xfId="42208" xr:uid="{C1217D22-C030-485A-9B26-1B192653428B}"/>
    <cellStyle name="Comma 3 5 2 8 6 6" xfId="15161" xr:uid="{2E719E1B-EE52-4E8E-BAD8-04B925966628}"/>
    <cellStyle name="Comma 3 5 2 8 6 6 2" xfId="44834" xr:uid="{2C204865-0D07-40BA-9B86-475B59234152}"/>
    <cellStyle name="Comma 3 5 2 8 6 7" xfId="58224" xr:uid="{53D6259F-7177-447D-9FCC-BDF1D89CF194}"/>
    <cellStyle name="Comma 3 5 2 8 6 8" xfId="60851" xr:uid="{D1979A0E-3B2E-4880-AA45-34FF5F6F744E}"/>
    <cellStyle name="Comma 3 5 2 8 6 9" xfId="31444" xr:uid="{A6F2E5FE-A285-4AB0-A6B9-E4EDF6AC961D}"/>
    <cellStyle name="Comma 3 5 2 8 7" xfId="2547" xr:uid="{62117898-8178-4A1F-9A71-518D23EF05F4}"/>
    <cellStyle name="Comma 3 5 2 8 7 10" xfId="21982" xr:uid="{C97EEA86-5FDC-4F12-8B69-F69EFA7A26A9}"/>
    <cellStyle name="Comma 3 5 2 8 7 2" xfId="7798" xr:uid="{B6645611-2D2B-40B3-8770-CF1E951074EA}"/>
    <cellStyle name="Comma 3 5 2 8 7 2 2" xfId="19356" xr:uid="{25A55B65-68B1-4479-847B-67A7A27317E8}"/>
    <cellStyle name="Comma 3 5 2 8 7 2 2 2" xfId="48763" xr:uid="{F0739E11-8EED-49DB-85CA-5950CC404A99}"/>
    <cellStyle name="Comma 3 5 2 8 7 2 2 3" xfId="29860" xr:uid="{2774D36B-BBF6-4F08-92C9-65FD19F2C7E2}"/>
    <cellStyle name="Comma 3 5 2 8 7 2 3" xfId="35373" xr:uid="{D8CB81DE-DF67-4DF1-9B92-E3FF7D14F441}"/>
    <cellStyle name="Comma 3 5 2 8 7 2 4" xfId="24608" xr:uid="{F469562F-18E2-47A9-BD2B-1CD6CE4B78E5}"/>
    <cellStyle name="Comma 3 5 2 8 7 3" xfId="5173" xr:uid="{4BEE5C0A-6AD8-424B-B829-3E97DA57CD54}"/>
    <cellStyle name="Comma 3 5 2 8 7 3 2" xfId="51389" xr:uid="{99994D7A-A1EE-49D3-A3CB-71B3A3AE684F}"/>
    <cellStyle name="Comma 3 5 2 8 7 3 3" xfId="37999" xr:uid="{2B5A2E83-2611-43F8-A1FD-F6E8E44FFCCE}"/>
    <cellStyle name="Comma 3 5 2 8 7 3 4" xfId="27234" xr:uid="{C8A38CDD-170A-44FA-9BBA-C89843D5FA21}"/>
    <cellStyle name="Comma 3 5 2 8 7 4" xfId="10424" xr:uid="{D6438A03-5408-44CA-BCAF-668A48B9CC57}"/>
    <cellStyle name="Comma 3 5 2 8 7 4 2" xfId="54015" xr:uid="{CF441A04-614E-4654-9392-938E5421855A}"/>
    <cellStyle name="Comma 3 5 2 8 7 4 3" xfId="40625" xr:uid="{7F1FF6A6-8970-4BC6-9233-003524ED3C94}"/>
    <cellStyle name="Comma 3 5 2 8 7 5" xfId="13050" xr:uid="{A20FA2FE-A431-4341-B21C-8A9A36A29D67}"/>
    <cellStyle name="Comma 3 5 2 8 7 5 2" xfId="56640" xr:uid="{C2F216FB-DC80-43B4-91DF-DFDFD7AACEEF}"/>
    <cellStyle name="Comma 3 5 2 8 7 5 3" xfId="43250" xr:uid="{DEB68B82-BF99-4DAF-A3BF-B3BFC3AF6315}"/>
    <cellStyle name="Comma 3 5 2 8 7 6" xfId="16203" xr:uid="{A1B366BF-6D34-4D19-B833-E4617C66776D}"/>
    <cellStyle name="Comma 3 5 2 8 7 6 2" xfId="45876" xr:uid="{982F85A5-7550-4445-97A9-EE078A737FAA}"/>
    <cellStyle name="Comma 3 5 2 8 7 7" xfId="59266" xr:uid="{7FA1747E-115E-4098-8DEF-E51E75E29AA0}"/>
    <cellStyle name="Comma 3 5 2 8 7 8" xfId="61893" xr:uid="{DAF2108D-9D6B-4C3C-B445-918735341BAE}"/>
    <cellStyle name="Comma 3 5 2 8 7 9" xfId="32486" xr:uid="{C4A44CF3-484A-4E3A-8706-2FA8EBBEA98D}"/>
    <cellStyle name="Comma 3 5 2 8 8" xfId="5434" xr:uid="{FA9A4B46-D859-45EE-99FB-4922631C5627}"/>
    <cellStyle name="Comma 3 5 2 8 8 2" xfId="16992" xr:uid="{F8DBD60A-7D74-4B71-87B4-BA70AE1A817C}"/>
    <cellStyle name="Comma 3 5 2 8 8 2 2" xfId="46138" xr:uid="{8ADB5E39-D8F2-4E72-A755-620758509A4D}"/>
    <cellStyle name="Comma 3 5 2 8 8 2 3" xfId="27496" xr:uid="{DFC1A339-E297-4268-B500-F425E81526F2}"/>
    <cellStyle name="Comma 3 5 2 8 8 3" xfId="13839" xr:uid="{D182136F-AE23-46B5-834D-8B4793DAA6FB}"/>
    <cellStyle name="Comma 3 5 2 8 8 3 2" xfId="32748" xr:uid="{107604ED-F856-47FC-8EC6-455A30F9AFD0}"/>
    <cellStyle name="Comma 3 5 2 8 8 4" xfId="22244" xr:uid="{C56E39F1-2384-4CFC-827A-EA2772F1D5C2}"/>
    <cellStyle name="Comma 3 5 2 8 9" xfId="2809" xr:uid="{D36A6FB3-0C71-420F-8C7E-33D2E28F601D}"/>
    <cellStyle name="Comma 3 5 2 8 9 2" xfId="16464" xr:uid="{FF22A483-3A51-42C2-A8E1-4E5AA586BDAF}"/>
    <cellStyle name="Comma 3 5 2 8 9 2 2" xfId="46399" xr:uid="{68BC5170-1A88-4D25-8B84-8B8EAF6CA56B}"/>
    <cellStyle name="Comma 3 5 2 8 9 3" xfId="33009" xr:uid="{A96A3A9C-AA7D-49FE-8492-5345E2710302}"/>
    <cellStyle name="Comma 3 5 2 8 9 4" xfId="24870" xr:uid="{2BB0799E-587B-4898-9D14-97C73413900C}"/>
    <cellStyle name="Comma 3 5 2 9" xfId="286" xr:uid="{00000000-0005-0000-0000-00000D030000}"/>
    <cellStyle name="Comma 3 5 2 9 10" xfId="8166" xr:uid="{09C2F5C6-EF7D-471A-A0FF-79D37C5060F9}"/>
    <cellStyle name="Comma 3 5 2 9 10 2" xfId="49131" xr:uid="{0F29B0AA-2558-42FB-BBCE-7FF488416F77}"/>
    <cellStyle name="Comma 3 5 2 9 10 3" xfId="35741" xr:uid="{ED6DA201-4B6B-49E6-BE9E-B0242788772F}"/>
    <cellStyle name="Comma 3 5 2 9 11" xfId="10792" xr:uid="{C07B5D77-E7A8-41F8-A736-968A46375BC0}"/>
    <cellStyle name="Comma 3 5 2 9 11 2" xfId="51757" xr:uid="{BC4204DB-794A-42D8-8C01-CBF929143E4B}"/>
    <cellStyle name="Comma 3 5 2 9 11 3" xfId="38367" xr:uid="{EC23B508-6E56-488F-8F27-60D7312074BF}"/>
    <cellStyle name="Comma 3 5 2 9 12" xfId="13417" xr:uid="{AF3633C3-E52D-4B5E-B4E9-9BF3ACC20ABB}"/>
    <cellStyle name="Comma 3 5 2 9 12 2" xfId="54382" xr:uid="{88D7EA7C-39C4-4D0D-976A-D8D418CD3650}"/>
    <cellStyle name="Comma 3 5 2 9 12 3" xfId="40992" xr:uid="{3949B0BC-357D-4AD0-9A2C-1E9DF1C2B55F}"/>
    <cellStyle name="Comma 3 5 2 9 13" xfId="43618" xr:uid="{83862543-B22D-485F-970D-F9B45DCB6796}"/>
    <cellStyle name="Comma 3 5 2 9 14" xfId="57008" xr:uid="{D484B381-43EF-4029-BD19-13A89654AA54}"/>
    <cellStyle name="Comma 3 5 2 9 15" xfId="59635" xr:uid="{601140F5-2C66-4F11-AFC9-69C35F518D73}"/>
    <cellStyle name="Comma 3 5 2 9 16" xfId="30228" xr:uid="{2A10AE95-E68D-42B0-A617-3613EA2E213F}"/>
    <cellStyle name="Comma 3 5 2 9 17" xfId="19724" xr:uid="{9C3AB25B-3474-4062-868A-CAEF3EBF1DE1}"/>
    <cellStyle name="Comma 3 5 2 9 2" xfId="547" xr:uid="{00000000-0005-0000-0000-00000E030000}"/>
    <cellStyle name="Comma 3 5 2 9 2 10" xfId="30488" xr:uid="{7B00297A-9E7D-4CAC-AC48-1429CA373570}"/>
    <cellStyle name="Comma 3 5 2 9 2 11" xfId="19984" xr:uid="{66B96B05-543B-4536-BD02-8FE9E6E8F82D}"/>
    <cellStyle name="Comma 3 5 2 9 2 2" xfId="1870" xr:uid="{65499CF3-E93C-49DE-BA1D-D17565646A33}"/>
    <cellStyle name="Comma 3 5 2 9 2 2 10" xfId="21306" xr:uid="{F6C6E2D2-C361-40FD-A04B-2E723BB498AE}"/>
    <cellStyle name="Comma 3 5 2 9 2 2 2" xfId="7122" xr:uid="{BFE91E38-B377-41EA-AD1D-4A0D34572874}"/>
    <cellStyle name="Comma 3 5 2 9 2 2 2 2" xfId="18680" xr:uid="{69BA9A00-F2C0-4D5A-B471-2F927D860555}"/>
    <cellStyle name="Comma 3 5 2 9 2 2 2 2 2" xfId="48087" xr:uid="{D728C0B8-A6E0-42E1-A73A-B871B95425E1}"/>
    <cellStyle name="Comma 3 5 2 9 2 2 2 2 3" xfId="29184" xr:uid="{6818D4CE-76AA-4DDC-8E64-AFC43D4DDFC4}"/>
    <cellStyle name="Comma 3 5 2 9 2 2 2 3" xfId="34697" xr:uid="{12D67B68-1B07-4B21-9D7A-B0ECD22626B9}"/>
    <cellStyle name="Comma 3 5 2 9 2 2 2 4" xfId="23932" xr:uid="{D0F2D61F-D3E1-4EC6-B239-8805F615E30E}"/>
    <cellStyle name="Comma 3 5 2 9 2 2 3" xfId="4497" xr:uid="{1804F72D-5204-4A31-A8B6-C5B400B32283}"/>
    <cellStyle name="Comma 3 5 2 9 2 2 3 2" xfId="50713" xr:uid="{3CAA38C6-7255-49C3-B258-5C079AAD8DA1}"/>
    <cellStyle name="Comma 3 5 2 9 2 2 3 3" xfId="37323" xr:uid="{80FCC725-9CA1-4972-B90A-2679C0225703}"/>
    <cellStyle name="Comma 3 5 2 9 2 2 3 4" xfId="26558" xr:uid="{C19DAEE4-0E3F-447D-AF46-FFCED86EE985}"/>
    <cellStyle name="Comma 3 5 2 9 2 2 4" xfId="9748" xr:uid="{01379A73-9CB9-4C3E-B44B-2B200BBD77D8}"/>
    <cellStyle name="Comma 3 5 2 9 2 2 4 2" xfId="53339" xr:uid="{C5DAC380-A551-4FE2-BCE5-97632E9C03E6}"/>
    <cellStyle name="Comma 3 5 2 9 2 2 4 3" xfId="39949" xr:uid="{BC136956-675C-46CE-8D8D-8F4BEE45C2AB}"/>
    <cellStyle name="Comma 3 5 2 9 2 2 5" xfId="12374" xr:uid="{9860B9FE-CC97-485D-850C-71A514FF38CB}"/>
    <cellStyle name="Comma 3 5 2 9 2 2 5 2" xfId="55964" xr:uid="{3CE59349-24B7-4E97-8ADA-7898A8F4F056}"/>
    <cellStyle name="Comma 3 5 2 9 2 2 5 3" xfId="42574" xr:uid="{DCFAFEC4-54F2-4CFE-AFDB-033D6C798F41}"/>
    <cellStyle name="Comma 3 5 2 9 2 2 6" xfId="15527" xr:uid="{42DC85BD-E70C-4FB1-A721-7FC3ADAAE043}"/>
    <cellStyle name="Comma 3 5 2 9 2 2 6 2" xfId="45200" xr:uid="{0C5D13EE-45F9-4B31-AF8D-F1C545989573}"/>
    <cellStyle name="Comma 3 5 2 9 2 2 7" xfId="58590" xr:uid="{2E0A2934-81D3-461D-888B-4853594B1478}"/>
    <cellStyle name="Comma 3 5 2 9 2 2 8" xfId="61217" xr:uid="{1CE5DF40-B78C-4AAE-88E8-A56F55F382C7}"/>
    <cellStyle name="Comma 3 5 2 9 2 2 9" xfId="31810" xr:uid="{E4CC0E82-C339-4F66-8096-B8949FF4FD26}"/>
    <cellStyle name="Comma 3 5 2 9 2 3" xfId="5800" xr:uid="{7105B83C-2B67-4D7B-8E57-BFFA631E91AD}"/>
    <cellStyle name="Comma 3 5 2 9 2 3 2" xfId="17358" xr:uid="{A2F56C00-BECF-4149-B610-2D5CBEE4D25A}"/>
    <cellStyle name="Comma 3 5 2 9 2 3 2 2" xfId="46765" xr:uid="{31A850A0-CC9A-45E8-B451-7A00679DC2D4}"/>
    <cellStyle name="Comma 3 5 2 9 2 3 2 3" xfId="27862" xr:uid="{CE292243-4E21-4FDE-9F1E-CCA2B6B022A0}"/>
    <cellStyle name="Comma 3 5 2 9 2 3 3" xfId="14205" xr:uid="{42C99A32-5C26-4983-B771-F49EF2F3ADC7}"/>
    <cellStyle name="Comma 3 5 2 9 2 3 3 2" xfId="33375" xr:uid="{9A70A359-7757-4291-978E-793151D86B83}"/>
    <cellStyle name="Comma 3 5 2 9 2 3 4" xfId="22610" xr:uid="{AD35A8C2-9932-43EF-B432-DFA655BE2782}"/>
    <cellStyle name="Comma 3 5 2 9 2 4" xfId="3175" xr:uid="{1CC0B5A7-F104-44C6-A728-CF819B3B84E3}"/>
    <cellStyle name="Comma 3 5 2 9 2 4 2" xfId="16830" xr:uid="{67757168-6200-4EA8-86A8-F20059C87F8D}"/>
    <cellStyle name="Comma 3 5 2 9 2 4 2 2" xfId="49391" xr:uid="{C012959F-FEB5-4E09-A33B-246E113D30E1}"/>
    <cellStyle name="Comma 3 5 2 9 2 4 3" xfId="36001" xr:uid="{0BD159EE-A662-45B7-82B8-5347A51BA82D}"/>
    <cellStyle name="Comma 3 5 2 9 2 4 4" xfId="25236" xr:uid="{08C3C000-C31D-4DB9-A278-0387629A1E6F}"/>
    <cellStyle name="Comma 3 5 2 9 2 5" xfId="8426" xr:uid="{CA65A2E2-14C3-4027-87A1-EFCD2EB81D65}"/>
    <cellStyle name="Comma 3 5 2 9 2 5 2" xfId="52017" xr:uid="{02966CE7-53D8-4971-B407-2B9F007F69A2}"/>
    <cellStyle name="Comma 3 5 2 9 2 5 3" xfId="38627" xr:uid="{8AC29E82-FE9E-42CA-83EB-68181BF8587C}"/>
    <cellStyle name="Comma 3 5 2 9 2 6" xfId="11052" xr:uid="{C72BEDAA-F5DC-4B75-BE06-B6802F9B42F1}"/>
    <cellStyle name="Comma 3 5 2 9 2 6 2" xfId="54642" xr:uid="{06C05A2F-CE54-49A3-8795-45749CFC491F}"/>
    <cellStyle name="Comma 3 5 2 9 2 6 3" xfId="41252" xr:uid="{7621DE93-7186-4BD9-82CD-B0A5C7E040A0}"/>
    <cellStyle name="Comma 3 5 2 9 2 7" xfId="13677" xr:uid="{9048E1FA-9DED-42D5-87C2-6B6439628C24}"/>
    <cellStyle name="Comma 3 5 2 9 2 7 2" xfId="43878" xr:uid="{4AB12CD8-23EC-4459-BFCF-A9F3BD97A7B1}"/>
    <cellStyle name="Comma 3 5 2 9 2 8" xfId="57268" xr:uid="{26B6E7A2-1EBC-48E6-A0CA-F7EF9392B711}"/>
    <cellStyle name="Comma 3 5 2 9 2 9" xfId="59895" xr:uid="{88235D3E-502D-4A12-A628-7D9B270129F9}"/>
    <cellStyle name="Comma 3 5 2 9 3" xfId="807" xr:uid="{00000000-0005-0000-0000-00000F030000}"/>
    <cellStyle name="Comma 3 5 2 9 3 10" xfId="30748" xr:uid="{7D166930-E539-4290-9028-E487840767FF}"/>
    <cellStyle name="Comma 3 5 2 9 3 11" xfId="20244" xr:uid="{A905D4EC-28D3-4594-BAE1-39CF08FEEB3A}"/>
    <cellStyle name="Comma 3 5 2 9 3 2" xfId="2130" xr:uid="{CA69CBDE-FC79-460A-8A02-F1BEEC57ECD3}"/>
    <cellStyle name="Comma 3 5 2 9 3 2 10" xfId="21566" xr:uid="{AC8CFF77-0897-4EE0-9A86-0DC0228110FD}"/>
    <cellStyle name="Comma 3 5 2 9 3 2 2" xfId="7382" xr:uid="{3AC53204-9F8F-412B-BCCB-3E1509FEB571}"/>
    <cellStyle name="Comma 3 5 2 9 3 2 2 2" xfId="18940" xr:uid="{B96CCF16-8F0B-41D0-A5A6-2E53935E54C7}"/>
    <cellStyle name="Comma 3 5 2 9 3 2 2 2 2" xfId="48347" xr:uid="{B4204F34-79E8-4C6E-B97C-6FC0F9E97B9E}"/>
    <cellStyle name="Comma 3 5 2 9 3 2 2 2 3" xfId="29444" xr:uid="{A307236C-EF35-444D-96B4-F17513C6929C}"/>
    <cellStyle name="Comma 3 5 2 9 3 2 2 3" xfId="34957" xr:uid="{342468E6-7137-451B-A092-C6286876D4FC}"/>
    <cellStyle name="Comma 3 5 2 9 3 2 2 4" xfId="24192" xr:uid="{5D995CBB-B1CB-4ACD-A372-CC3FCC609393}"/>
    <cellStyle name="Comma 3 5 2 9 3 2 3" xfId="4757" xr:uid="{623AFEDA-AB7D-4D2C-9CAD-85B78B98FB28}"/>
    <cellStyle name="Comma 3 5 2 9 3 2 3 2" xfId="50973" xr:uid="{0580B1ED-5738-4352-837B-75C424C18FDC}"/>
    <cellStyle name="Comma 3 5 2 9 3 2 3 3" xfId="37583" xr:uid="{BBE3739A-6914-4C2F-B8C4-3DDFFC786E61}"/>
    <cellStyle name="Comma 3 5 2 9 3 2 3 4" xfId="26818" xr:uid="{0CE257A5-D97F-4A4A-9ED4-64668886DEC3}"/>
    <cellStyle name="Comma 3 5 2 9 3 2 4" xfId="10008" xr:uid="{72F7FF7E-13F7-4A27-ABA3-4D0320CBE199}"/>
    <cellStyle name="Comma 3 5 2 9 3 2 4 2" xfId="53599" xr:uid="{BF3124CF-614C-48A7-9AC7-E17924EC6FC2}"/>
    <cellStyle name="Comma 3 5 2 9 3 2 4 3" xfId="40209" xr:uid="{C0002314-3F9C-4DFF-952B-C893E5709961}"/>
    <cellStyle name="Comma 3 5 2 9 3 2 5" xfId="12634" xr:uid="{F677EA62-CE83-4E5C-9616-783367220F8C}"/>
    <cellStyle name="Comma 3 5 2 9 3 2 5 2" xfId="56224" xr:uid="{73F442B9-F5A7-4242-ABC8-E77F500F8062}"/>
    <cellStyle name="Comma 3 5 2 9 3 2 5 3" xfId="42834" xr:uid="{273CD5A4-B944-44F6-8295-54B109914B67}"/>
    <cellStyle name="Comma 3 5 2 9 3 2 6" xfId="15787" xr:uid="{451332B1-D458-4818-B594-B98A6301A66B}"/>
    <cellStyle name="Comma 3 5 2 9 3 2 6 2" xfId="45460" xr:uid="{25E48A14-9767-4EF3-A03C-E94AC7BF1E31}"/>
    <cellStyle name="Comma 3 5 2 9 3 2 7" xfId="58850" xr:uid="{32C75385-88F3-42B5-880A-B46B48ABE286}"/>
    <cellStyle name="Comma 3 5 2 9 3 2 8" xfId="61477" xr:uid="{C3AF6D38-04FE-48F4-9C79-23E1C2500F7B}"/>
    <cellStyle name="Comma 3 5 2 9 3 2 9" xfId="32070" xr:uid="{F5F18D73-A239-405A-A1A7-1D5AB90D0296}"/>
    <cellStyle name="Comma 3 5 2 9 3 3" xfId="6060" xr:uid="{687F82A2-45DF-46AA-AD6F-9BE6F5262B89}"/>
    <cellStyle name="Comma 3 5 2 9 3 3 2" xfId="17618" xr:uid="{B6FAF022-AB6C-4750-BE6A-C0D283CC7857}"/>
    <cellStyle name="Comma 3 5 2 9 3 3 2 2" xfId="47025" xr:uid="{3D6D9528-5D3A-49D0-BE2A-D9422B04D908}"/>
    <cellStyle name="Comma 3 5 2 9 3 3 2 3" xfId="28122" xr:uid="{39F4300C-98D2-4438-B3D9-B86F11614252}"/>
    <cellStyle name="Comma 3 5 2 9 3 3 3" xfId="33635" xr:uid="{D101A831-C1CF-4DE2-8660-BF6AEAC85814}"/>
    <cellStyle name="Comma 3 5 2 9 3 3 4" xfId="22870" xr:uid="{13DEEE2D-25AF-4DED-B513-80346FD61F16}"/>
    <cellStyle name="Comma 3 5 2 9 3 4" xfId="3435" xr:uid="{DE0962D3-6219-42D8-9EF7-1A2AE21A3ADA}"/>
    <cellStyle name="Comma 3 5 2 9 3 4 2" xfId="49651" xr:uid="{599A82C3-471E-4228-85BB-ECD37368274A}"/>
    <cellStyle name="Comma 3 5 2 9 3 4 3" xfId="36261" xr:uid="{F48EAAEE-2D83-4BE4-B41A-3BCBBC2EEF9C}"/>
    <cellStyle name="Comma 3 5 2 9 3 4 4" xfId="25496" xr:uid="{6317F4C3-B2E3-417D-9784-169A7E8DF473}"/>
    <cellStyle name="Comma 3 5 2 9 3 5" xfId="8686" xr:uid="{7773ABCE-9652-4D31-A07C-B32C3CA1E777}"/>
    <cellStyle name="Comma 3 5 2 9 3 5 2" xfId="52277" xr:uid="{EF58CACF-21A0-4264-AB43-C8A74DD6182E}"/>
    <cellStyle name="Comma 3 5 2 9 3 5 3" xfId="38887" xr:uid="{D56DFDF5-C998-4020-89B8-74F7F7A62463}"/>
    <cellStyle name="Comma 3 5 2 9 3 6" xfId="11312" xr:uid="{64323BD7-8626-49FF-B40F-06D6FF6C2123}"/>
    <cellStyle name="Comma 3 5 2 9 3 6 2" xfId="54902" xr:uid="{883A1EA7-5E43-4EFA-B387-0A7771FE5516}"/>
    <cellStyle name="Comma 3 5 2 9 3 6 3" xfId="41512" xr:uid="{9633FF67-9A91-47E3-857E-663A9B46A667}"/>
    <cellStyle name="Comma 3 5 2 9 3 7" xfId="14465" xr:uid="{3EE2C699-F277-4A49-95A0-255AECB439A0}"/>
    <cellStyle name="Comma 3 5 2 9 3 7 2" xfId="44138" xr:uid="{C5B8AA25-2C29-41DF-9D33-D411B73A92A6}"/>
    <cellStyle name="Comma 3 5 2 9 3 8" xfId="57528" xr:uid="{8DEFED3A-CFA9-4B6A-91CA-0115B39E5D4C}"/>
    <cellStyle name="Comma 3 5 2 9 3 9" xfId="60155" xr:uid="{D2280961-C838-4297-B783-9EA75B79D5B9}"/>
    <cellStyle name="Comma 3 5 2 9 4" xfId="1067" xr:uid="{00000000-0005-0000-0000-000010030000}"/>
    <cellStyle name="Comma 3 5 2 9 4 10" xfId="31008" xr:uid="{8313E9CE-7B38-422B-9DC0-307367AA3BFB}"/>
    <cellStyle name="Comma 3 5 2 9 4 11" xfId="20504" xr:uid="{223E247E-19FC-4F08-8991-E8812C19775B}"/>
    <cellStyle name="Comma 3 5 2 9 4 2" xfId="2390" xr:uid="{9FF449CC-B0A4-4577-BD41-3FD923C270A8}"/>
    <cellStyle name="Comma 3 5 2 9 4 2 10" xfId="21826" xr:uid="{886BF9C7-D5A7-4AD1-9D1D-A8BF6FC1CA82}"/>
    <cellStyle name="Comma 3 5 2 9 4 2 2" xfId="7642" xr:uid="{8FEC2268-744A-41C1-B2A2-C85F8DF425F7}"/>
    <cellStyle name="Comma 3 5 2 9 4 2 2 2" xfId="19200" xr:uid="{8E930679-E9FB-46D1-95C7-58BC4405D4F2}"/>
    <cellStyle name="Comma 3 5 2 9 4 2 2 2 2" xfId="48607" xr:uid="{6A76F918-EB4D-4CF0-9A55-FCCF95C2A255}"/>
    <cellStyle name="Comma 3 5 2 9 4 2 2 2 3" xfId="29704" xr:uid="{E4397BAB-063D-440C-A745-4030DE781A61}"/>
    <cellStyle name="Comma 3 5 2 9 4 2 2 3" xfId="35217" xr:uid="{3C16BEA1-5AE5-4D86-8FC6-650DC226CD6A}"/>
    <cellStyle name="Comma 3 5 2 9 4 2 2 4" xfId="24452" xr:uid="{4BF3B7A5-B0F2-4D69-B9B0-2976BD82AA1E}"/>
    <cellStyle name="Comma 3 5 2 9 4 2 3" xfId="5017" xr:uid="{5FFFD63F-7003-40BC-BD45-0915B6AF8FAA}"/>
    <cellStyle name="Comma 3 5 2 9 4 2 3 2" xfId="51233" xr:uid="{6FC90D44-E5F6-4D50-9766-9DB78F8DC662}"/>
    <cellStyle name="Comma 3 5 2 9 4 2 3 3" xfId="37843" xr:uid="{816898EF-CB40-47C7-83EC-C16089CFF9C6}"/>
    <cellStyle name="Comma 3 5 2 9 4 2 3 4" xfId="27078" xr:uid="{6B26F93F-346E-41F7-B353-EC8F8A0F98A1}"/>
    <cellStyle name="Comma 3 5 2 9 4 2 4" xfId="10268" xr:uid="{FE7478A4-C11D-4293-A292-2565D18E9F9D}"/>
    <cellStyle name="Comma 3 5 2 9 4 2 4 2" xfId="53859" xr:uid="{830DC690-6388-47A8-A55C-FB285B41258D}"/>
    <cellStyle name="Comma 3 5 2 9 4 2 4 3" xfId="40469" xr:uid="{7E1D375D-B7EE-4477-97F5-BED2EDB2E846}"/>
    <cellStyle name="Comma 3 5 2 9 4 2 5" xfId="12894" xr:uid="{B8C96A72-221C-4B07-8BB4-E90BAA9671AD}"/>
    <cellStyle name="Comma 3 5 2 9 4 2 5 2" xfId="56484" xr:uid="{1B760EB3-28D9-4367-AF4A-C139344C00D0}"/>
    <cellStyle name="Comma 3 5 2 9 4 2 5 3" xfId="43094" xr:uid="{1864FEB6-12A6-43A7-8071-EAD89621CEB6}"/>
    <cellStyle name="Comma 3 5 2 9 4 2 6" xfId="16047" xr:uid="{04E3979F-83F5-4E2A-96EA-CE19260DB2EF}"/>
    <cellStyle name="Comma 3 5 2 9 4 2 6 2" xfId="45720" xr:uid="{CAF4AB03-9FE7-4CF1-851E-89FB5CBAD6C4}"/>
    <cellStyle name="Comma 3 5 2 9 4 2 7" xfId="59110" xr:uid="{FC8FB99E-E62C-48E8-A172-CC6990C851B0}"/>
    <cellStyle name="Comma 3 5 2 9 4 2 8" xfId="61737" xr:uid="{9D2F2737-9A26-4AA9-9A14-C7BDBFAD21F7}"/>
    <cellStyle name="Comma 3 5 2 9 4 2 9" xfId="32330" xr:uid="{D6226BC2-D334-4E92-995D-6F9ECD3EBE4B}"/>
    <cellStyle name="Comma 3 5 2 9 4 3" xfId="6320" xr:uid="{39CCAD55-D102-400C-80CE-E701773724DA}"/>
    <cellStyle name="Comma 3 5 2 9 4 3 2" xfId="17878" xr:uid="{AAFB1E83-ED74-4136-AAFF-D34BBB5337FD}"/>
    <cellStyle name="Comma 3 5 2 9 4 3 2 2" xfId="47285" xr:uid="{F2C8AABE-0B5A-4ED4-81C7-211C1CD49FF7}"/>
    <cellStyle name="Comma 3 5 2 9 4 3 2 3" xfId="28382" xr:uid="{E5D44B9D-B3DA-4070-8848-40C84CB4A74C}"/>
    <cellStyle name="Comma 3 5 2 9 4 3 3" xfId="33895" xr:uid="{6A8FCE91-700D-42D9-81BE-A904AC189F45}"/>
    <cellStyle name="Comma 3 5 2 9 4 3 4" xfId="23130" xr:uid="{30E1DD28-0752-4B6F-A906-B9C7E2A7435A}"/>
    <cellStyle name="Comma 3 5 2 9 4 4" xfId="3695" xr:uid="{F844C98B-A506-4B9C-AF48-8AC75B264966}"/>
    <cellStyle name="Comma 3 5 2 9 4 4 2" xfId="49911" xr:uid="{F3A71920-3CE8-45DC-8A89-419252944FFB}"/>
    <cellStyle name="Comma 3 5 2 9 4 4 3" xfId="36521" xr:uid="{0772319A-BC7D-4B11-AAFD-AE1619743FAA}"/>
    <cellStyle name="Comma 3 5 2 9 4 4 4" xfId="25756" xr:uid="{118B6C5A-7CCB-46E7-ADBE-F6871A4E5A93}"/>
    <cellStyle name="Comma 3 5 2 9 4 5" xfId="8946" xr:uid="{A5606EF9-FFC0-47FF-9482-D627F1638D7F}"/>
    <cellStyle name="Comma 3 5 2 9 4 5 2" xfId="52537" xr:uid="{B3ACA8B7-FAFA-4F21-A9D3-249934CE13D8}"/>
    <cellStyle name="Comma 3 5 2 9 4 5 3" xfId="39147" xr:uid="{28ABF8BF-B381-43B3-A63C-29518782C911}"/>
    <cellStyle name="Comma 3 5 2 9 4 6" xfId="11572" xr:uid="{E0C7AC92-CB66-40D0-8F2B-A6A13E5288A1}"/>
    <cellStyle name="Comma 3 5 2 9 4 6 2" xfId="55162" xr:uid="{9DC86547-EA68-4ACE-8A98-79D33F1933E5}"/>
    <cellStyle name="Comma 3 5 2 9 4 6 3" xfId="41772" xr:uid="{50A69415-12C6-4E37-BE59-BEF8DF89E6BC}"/>
    <cellStyle name="Comma 3 5 2 9 4 7" xfId="14725" xr:uid="{6E21048F-004F-43B7-B008-15F060A08BAE}"/>
    <cellStyle name="Comma 3 5 2 9 4 7 2" xfId="44398" xr:uid="{12B5BFE4-5BC6-424B-9816-B96A00DAE2AE}"/>
    <cellStyle name="Comma 3 5 2 9 4 8" xfId="57788" xr:uid="{4A9CB92E-10F7-4819-9FFF-852E4ED4F6FA}"/>
    <cellStyle name="Comma 3 5 2 9 4 9" xfId="60415" xr:uid="{A28A86FD-D3C4-4F44-95AC-0B8D79470F99}"/>
    <cellStyle name="Comma 3 5 2 9 5" xfId="1347" xr:uid="{1377DACC-BD26-4E56-81F6-82CE50218AA4}"/>
    <cellStyle name="Comma 3 5 2 9 5 10" xfId="20784" xr:uid="{18DDEA76-3610-4C2B-B70F-C671DBA831FD}"/>
    <cellStyle name="Comma 3 5 2 9 5 2" xfId="6600" xr:uid="{AE8BA7E6-6FDF-46D0-9FE8-C05CE494F9AA}"/>
    <cellStyle name="Comma 3 5 2 9 5 2 2" xfId="18158" xr:uid="{F004EF37-9467-4E4C-B9CF-C5AEA1E25962}"/>
    <cellStyle name="Comma 3 5 2 9 5 2 2 2" xfId="47565" xr:uid="{A755BFDE-4284-4E52-A117-5BE809793275}"/>
    <cellStyle name="Comma 3 5 2 9 5 2 2 3" xfId="28662" xr:uid="{B7B0CF6C-4CC9-4DBE-A04D-14125A471689}"/>
    <cellStyle name="Comma 3 5 2 9 5 2 3" xfId="34175" xr:uid="{A7E999D3-3964-4A12-A154-237E2C6D08EA}"/>
    <cellStyle name="Comma 3 5 2 9 5 2 4" xfId="23410" xr:uid="{00A50756-80B1-46DE-9822-10B0841C826D}"/>
    <cellStyle name="Comma 3 5 2 9 5 3" xfId="3975" xr:uid="{7DB3BF84-911B-44D6-A56C-350B43B766EC}"/>
    <cellStyle name="Comma 3 5 2 9 5 3 2" xfId="50191" xr:uid="{C2740D6B-C731-48A4-B625-7B8998D56D34}"/>
    <cellStyle name="Comma 3 5 2 9 5 3 3" xfId="36801" xr:uid="{365EF77E-57BF-4172-AAAB-FB6434AAFFDD}"/>
    <cellStyle name="Comma 3 5 2 9 5 3 4" xfId="26036" xr:uid="{896E8EC3-62A4-4358-9D6C-17BBF5977101}"/>
    <cellStyle name="Comma 3 5 2 9 5 4" xfId="9226" xr:uid="{8FBEB6B4-CC31-4257-867C-47AB2F9D202B}"/>
    <cellStyle name="Comma 3 5 2 9 5 4 2" xfId="52817" xr:uid="{5DD65AC6-2345-4133-9512-317064004737}"/>
    <cellStyle name="Comma 3 5 2 9 5 4 3" xfId="39427" xr:uid="{32DA320E-DFC5-43A9-8D38-3E9DF162209D}"/>
    <cellStyle name="Comma 3 5 2 9 5 5" xfId="11852" xr:uid="{53612A96-EF03-48FC-8EB0-E8D0F28AC4E8}"/>
    <cellStyle name="Comma 3 5 2 9 5 5 2" xfId="55442" xr:uid="{28834084-F41D-496B-9117-6E3F97D1C613}"/>
    <cellStyle name="Comma 3 5 2 9 5 5 3" xfId="42052" xr:uid="{597A3B7E-DE4B-4618-A590-E0D81C496942}"/>
    <cellStyle name="Comma 3 5 2 9 5 6" xfId="15005" xr:uid="{2607968F-5363-4464-8DD4-CFB32A05B179}"/>
    <cellStyle name="Comma 3 5 2 9 5 6 2" xfId="44678" xr:uid="{70DD7E10-6465-44CF-95C8-82FE37791D49}"/>
    <cellStyle name="Comma 3 5 2 9 5 7" xfId="58068" xr:uid="{C6AB2DBF-5F0F-4646-8332-FD76E738240C}"/>
    <cellStyle name="Comma 3 5 2 9 5 8" xfId="60695" xr:uid="{1B265496-228C-4E2E-995B-F164FD19F257}"/>
    <cellStyle name="Comma 3 5 2 9 5 9" xfId="31288" xr:uid="{591DEA4D-AB3A-4959-B800-EE8DA605CA5C}"/>
    <cellStyle name="Comma 3 5 2 9 6" xfId="1610" xr:uid="{A00F99F7-56D6-4EB8-9ED9-E6CE42AD08B8}"/>
    <cellStyle name="Comma 3 5 2 9 6 10" xfId="21046" xr:uid="{2E9C587D-3F5C-4A57-87F8-95F52E2FAD3B}"/>
    <cellStyle name="Comma 3 5 2 9 6 2" xfId="6862" xr:uid="{AC6F4419-61B4-4F58-8030-A93B471537FA}"/>
    <cellStyle name="Comma 3 5 2 9 6 2 2" xfId="18420" xr:uid="{69F42FD1-246A-4B44-82AF-A8F7D449AAC8}"/>
    <cellStyle name="Comma 3 5 2 9 6 2 2 2" xfId="47827" xr:uid="{0F8C2037-D669-4546-9CC9-DF1669AF9702}"/>
    <cellStyle name="Comma 3 5 2 9 6 2 2 3" xfId="28924" xr:uid="{55737F99-4119-46A0-AAFB-30773F6F6776}"/>
    <cellStyle name="Comma 3 5 2 9 6 2 3" xfId="34437" xr:uid="{F42AD056-BFE9-455A-835C-088035CCA9B2}"/>
    <cellStyle name="Comma 3 5 2 9 6 2 4" xfId="23672" xr:uid="{A7CEBED2-1F62-4172-9E8A-1740BE5051D9}"/>
    <cellStyle name="Comma 3 5 2 9 6 3" xfId="4237" xr:uid="{9D674A47-1380-408B-9B56-057BBC1C3C88}"/>
    <cellStyle name="Comma 3 5 2 9 6 3 2" xfId="50453" xr:uid="{8D55DB6E-4827-4D44-B248-1B75F377B901}"/>
    <cellStyle name="Comma 3 5 2 9 6 3 3" xfId="37063" xr:uid="{9893A334-1CFC-435B-8FC5-747867694008}"/>
    <cellStyle name="Comma 3 5 2 9 6 3 4" xfId="26298" xr:uid="{3C794544-96DE-4B36-B870-9C7687D0041A}"/>
    <cellStyle name="Comma 3 5 2 9 6 4" xfId="9488" xr:uid="{8EB3F8E4-83BC-455E-861E-CE26EA7CB5E4}"/>
    <cellStyle name="Comma 3 5 2 9 6 4 2" xfId="53079" xr:uid="{B60315A9-661B-420F-AB1C-4F0D85A48C19}"/>
    <cellStyle name="Comma 3 5 2 9 6 4 3" xfId="39689" xr:uid="{5A6960A1-77AD-4B80-BD79-FA8E78B145E1}"/>
    <cellStyle name="Comma 3 5 2 9 6 5" xfId="12114" xr:uid="{DAF0395E-1D48-4836-B0B5-AA938F204320}"/>
    <cellStyle name="Comma 3 5 2 9 6 5 2" xfId="55704" xr:uid="{00F2FEC2-C794-48BA-83AC-910B4DF6C8F0}"/>
    <cellStyle name="Comma 3 5 2 9 6 5 3" xfId="42314" xr:uid="{74DBB50F-43F1-4E6D-9947-500780031195}"/>
    <cellStyle name="Comma 3 5 2 9 6 6" xfId="15267" xr:uid="{17FB0987-A3EB-4821-AC6E-EBE287C87C4D}"/>
    <cellStyle name="Comma 3 5 2 9 6 6 2" xfId="44940" xr:uid="{19AED83D-6EF1-465C-9719-CC6AFF51174C}"/>
    <cellStyle name="Comma 3 5 2 9 6 7" xfId="58330" xr:uid="{3D6C18D7-3B8C-4A18-AD83-442AD938A169}"/>
    <cellStyle name="Comma 3 5 2 9 6 8" xfId="60957" xr:uid="{58B0A9C0-FB24-4061-9E13-54E257A73CEB}"/>
    <cellStyle name="Comma 3 5 2 9 6 9" xfId="31550" xr:uid="{7997395A-8AF7-44D1-9757-4EAACAA24786}"/>
    <cellStyle name="Comma 3 5 2 9 7" xfId="2653" xr:uid="{A12BC7D6-6FF2-4BEB-B74D-0DF601DC1487}"/>
    <cellStyle name="Comma 3 5 2 9 7 10" xfId="22088" xr:uid="{C9111768-FA97-4A38-AC3B-B84796E89532}"/>
    <cellStyle name="Comma 3 5 2 9 7 2" xfId="7904" xr:uid="{30113F04-863D-4CCE-8017-4B8DC3D2092C}"/>
    <cellStyle name="Comma 3 5 2 9 7 2 2" xfId="19462" xr:uid="{439C6145-0957-4F12-B0C0-52B792729D6F}"/>
    <cellStyle name="Comma 3 5 2 9 7 2 2 2" xfId="48869" xr:uid="{0DE75168-289A-4965-A963-FB753A944320}"/>
    <cellStyle name="Comma 3 5 2 9 7 2 2 3" xfId="29966" xr:uid="{366AE61C-621D-4A94-8A9C-AC2551E6D8F9}"/>
    <cellStyle name="Comma 3 5 2 9 7 2 3" xfId="35479" xr:uid="{FC99B05A-9C24-425D-9405-02172BCD978B}"/>
    <cellStyle name="Comma 3 5 2 9 7 2 4" xfId="24714" xr:uid="{E5E855F3-FA34-40A1-B933-0398C31926D9}"/>
    <cellStyle name="Comma 3 5 2 9 7 3" xfId="5279" xr:uid="{7209B65A-4BD1-4704-9A58-82FDC156DAB4}"/>
    <cellStyle name="Comma 3 5 2 9 7 3 2" xfId="51495" xr:uid="{30CC1E4D-E8AA-45CF-B63B-CC9E418CF696}"/>
    <cellStyle name="Comma 3 5 2 9 7 3 3" xfId="38105" xr:uid="{C39C1983-EA7B-4EF9-914D-5C0CF22EEFDD}"/>
    <cellStyle name="Comma 3 5 2 9 7 3 4" xfId="27340" xr:uid="{5F83A436-6FCD-466E-800D-274CCCE770B0}"/>
    <cellStyle name="Comma 3 5 2 9 7 4" xfId="10530" xr:uid="{F57C5FFB-CBE7-470B-A0E6-92C8970DD1AC}"/>
    <cellStyle name="Comma 3 5 2 9 7 4 2" xfId="54121" xr:uid="{37BF9195-2BC5-4CEB-B2E0-29CF699B4505}"/>
    <cellStyle name="Comma 3 5 2 9 7 4 3" xfId="40731" xr:uid="{2AE16F1E-F9F9-486F-AB23-126AE9488E8B}"/>
    <cellStyle name="Comma 3 5 2 9 7 5" xfId="13156" xr:uid="{F546922C-2404-4FE3-AE5F-0BF4FCE7F349}"/>
    <cellStyle name="Comma 3 5 2 9 7 5 2" xfId="56746" xr:uid="{D8C75FC2-2025-4069-8FBC-CB3AF0A3F6F2}"/>
    <cellStyle name="Comma 3 5 2 9 7 5 3" xfId="43356" xr:uid="{4F7DC703-7270-4636-966A-D56A05BDA3C3}"/>
    <cellStyle name="Comma 3 5 2 9 7 6" xfId="16309" xr:uid="{465689EF-7573-45A1-A1BE-B33441D70AEE}"/>
    <cellStyle name="Comma 3 5 2 9 7 6 2" xfId="45982" xr:uid="{36F23B84-F632-4616-9F48-BA584DCF21AF}"/>
    <cellStyle name="Comma 3 5 2 9 7 7" xfId="59372" xr:uid="{6FA98634-C7C6-4325-BAB3-5C17D52DB28E}"/>
    <cellStyle name="Comma 3 5 2 9 7 8" xfId="61999" xr:uid="{42406A27-49DC-4B2A-865D-D98AAE361619}"/>
    <cellStyle name="Comma 3 5 2 9 7 9" xfId="32592" xr:uid="{2367650B-DA3E-4D07-A92F-CADEA4B4C890}"/>
    <cellStyle name="Comma 3 5 2 9 8" xfId="5540" xr:uid="{1B6B76D9-EF60-470B-8781-A3378EB7BF1B}"/>
    <cellStyle name="Comma 3 5 2 9 8 2" xfId="17098" xr:uid="{73F61D1E-0437-40C5-9DAA-DC6EA6D9E7ED}"/>
    <cellStyle name="Comma 3 5 2 9 8 2 2" xfId="46244" xr:uid="{4FEB7EC4-B41D-4014-AB50-66EEA0BB7670}"/>
    <cellStyle name="Comma 3 5 2 9 8 2 3" xfId="27602" xr:uid="{AE1A3015-16C0-497B-B005-517DAADC2FD9}"/>
    <cellStyle name="Comma 3 5 2 9 8 3" xfId="13945" xr:uid="{00896734-8624-4BD8-B47E-E6C23D7E9525}"/>
    <cellStyle name="Comma 3 5 2 9 8 3 2" xfId="32854" xr:uid="{021DEE36-D53A-4C70-BD3F-248799612DA6}"/>
    <cellStyle name="Comma 3 5 2 9 8 4" xfId="22350" xr:uid="{B9A8434E-1062-408A-990F-34C7261C680B}"/>
    <cellStyle name="Comma 3 5 2 9 9" xfId="2915" xr:uid="{C196FCDF-3784-4529-9681-5C192E234DAD}"/>
    <cellStyle name="Comma 3 5 2 9 9 2" xfId="16570" xr:uid="{A583AFEF-5DF0-4B18-A701-7DED11FD080E}"/>
    <cellStyle name="Comma 3 5 2 9 9 2 2" xfId="46505" xr:uid="{F63408E5-1911-426B-982A-BBE9E40CA7B6}"/>
    <cellStyle name="Comma 3 5 2 9 9 3" xfId="33115" xr:uid="{50319142-4505-41BB-87CB-5B5ACB50F9AD}"/>
    <cellStyle name="Comma 3 5 2 9 9 4" xfId="24976" xr:uid="{9C63D186-A119-44B3-8003-62DDA5BAF569}"/>
    <cellStyle name="Comma 3 5 20" xfId="5288" xr:uid="{4A0ABF47-E701-414C-B214-011F2DAAC43D}"/>
    <cellStyle name="Comma 3 5 20 2" xfId="16844" xr:uid="{B11930E8-C1AB-4489-92CA-961872E5885D}"/>
    <cellStyle name="Comma 3 5 20 2 2" xfId="45991" xr:uid="{230BC85F-54C0-48DF-AFC8-E1B7E41E0C50}"/>
    <cellStyle name="Comma 3 5 20 2 3" xfId="27349" xr:uid="{C05EC2EA-CA1E-49C2-B137-8E6740924940}"/>
    <cellStyle name="Comma 3 5 20 3" xfId="13691" xr:uid="{4F05CDC7-1DD8-406B-884A-7F4929C77C36}"/>
    <cellStyle name="Comma 3 5 20 3 2" xfId="32601" xr:uid="{609FF346-761D-4B63-8126-EA97965A258E}"/>
    <cellStyle name="Comma 3 5 20 4" xfId="22097" xr:uid="{336D8406-8BDA-4E68-8EC3-FA9123B9C20E}"/>
    <cellStyle name="Comma 3 5 21" xfId="2662" xr:uid="{6A636258-58DC-4977-AF1B-1864446884BE}"/>
    <cellStyle name="Comma 3 5 21 2" xfId="16318" xr:uid="{D028D86B-7052-4EF6-9481-7AECBF1FECBD}"/>
    <cellStyle name="Comma 3 5 21 2 2" xfId="46253" xr:uid="{57CD1E60-1592-4D34-8CE5-9AF33E74E3A6}"/>
    <cellStyle name="Comma 3 5 21 3" xfId="32863" xr:uid="{A9584769-4289-4D05-ABF7-A7DCB3C6A88F}"/>
    <cellStyle name="Comma 3 5 21 4" xfId="24724" xr:uid="{4F349ED0-0465-4D86-A042-CE5C37F12927}"/>
    <cellStyle name="Comma 3 5 22" xfId="7913" xr:uid="{28F6CE0D-3780-4B90-AFD7-5325A61FF28C}"/>
    <cellStyle name="Comma 3 5 22 2" xfId="48878" xr:uid="{0401D44A-153C-4BC9-BF61-1A2FFDED645F}"/>
    <cellStyle name="Comma 3 5 22 3" xfId="35488" xr:uid="{C32F3F32-6065-4856-B507-8E1B2ED37912}"/>
    <cellStyle name="Comma 3 5 23" xfId="10539" xr:uid="{39E742D7-B4E8-4775-8AFD-3D4187D48E64}"/>
    <cellStyle name="Comma 3 5 23 2" xfId="51504" xr:uid="{9BC802B0-CD35-45E2-96A4-9288B47092FA}"/>
    <cellStyle name="Comma 3 5 23 3" xfId="38114" xr:uid="{1C4F7EAD-E267-4643-8927-21AF3769BC7E}"/>
    <cellStyle name="Comma 3 5 24" xfId="13165" xr:uid="{2CE86B8C-90CE-4680-BDC2-D0D472E36DC0}"/>
    <cellStyle name="Comma 3 5 24 2" xfId="54130" xr:uid="{2E3768D4-9B64-4B6E-A847-21E31F78C938}"/>
    <cellStyle name="Comma 3 5 24 3" xfId="40740" xr:uid="{9EF2A900-5348-4293-A504-E7AAF9ED61B6}"/>
    <cellStyle name="Comma 3 5 25" xfId="43365" xr:uid="{9803A2B5-5EAB-4B50-B172-7C8A7241BD91}"/>
    <cellStyle name="Comma 3 5 26" xfId="56755" xr:uid="{38E00C8A-3C67-411B-8DF7-96F7794D8F9F}"/>
    <cellStyle name="Comma 3 5 27" xfId="59382" xr:uid="{2CA8CC77-8140-401E-8941-1BAECCA614D0}"/>
    <cellStyle name="Comma 3 5 28" xfId="29976" xr:uid="{C50A6006-1CF4-446D-BC60-DB36AFC11A14}"/>
    <cellStyle name="Comma 3 5 29" xfId="19472" xr:uid="{49F6F6F7-ABA8-430E-94DB-5A7E4A637982}"/>
    <cellStyle name="Comma 3 5 3" xfId="50" xr:uid="{00000000-0005-0000-0000-000011030000}"/>
    <cellStyle name="Comma 3 5 3 10" xfId="5304" xr:uid="{FA3EE5D8-7A94-4E6E-8172-499CD14BC587}"/>
    <cellStyle name="Comma 3 5 3 10 2" xfId="16862" xr:uid="{3FA714B6-10D0-4E24-875C-33871C1DF057}"/>
    <cellStyle name="Comma 3 5 3 10 2 2" xfId="46008" xr:uid="{C3678548-026C-4EE5-99AC-5921E190B2C4}"/>
    <cellStyle name="Comma 3 5 3 10 2 3" xfId="27366" xr:uid="{65D0F22B-E0F3-433D-8AA7-47715D533523}"/>
    <cellStyle name="Comma 3 5 3 10 3" xfId="13709" xr:uid="{6B6C37DF-CDB9-4FD9-AC68-5B66A8D48F0E}"/>
    <cellStyle name="Comma 3 5 3 10 3 2" xfId="32618" xr:uid="{7736FE44-BF18-4D8A-90AC-86B97C5E4235}"/>
    <cellStyle name="Comma 3 5 3 10 4" xfId="22114" xr:uid="{1716DF69-92DE-4FEA-A199-742CC11400A4}"/>
    <cellStyle name="Comma 3 5 3 11" xfId="2679" xr:uid="{8F41ED51-A837-4B97-94AB-14A7F546CEF1}"/>
    <cellStyle name="Comma 3 5 3 11 2" xfId="16334" xr:uid="{682EB5B3-1473-4481-88D8-134094B4AB66}"/>
    <cellStyle name="Comma 3 5 3 11 2 2" xfId="46269" xr:uid="{1D336AA4-00E9-4FAC-966C-1ABF4E132B30}"/>
    <cellStyle name="Comma 3 5 3 11 3" xfId="32879" xr:uid="{F8978BF1-4BD5-4BC8-8F6E-0473999AE7EE}"/>
    <cellStyle name="Comma 3 5 3 11 4" xfId="24740" xr:uid="{19FC64F6-0B34-4B71-ABDC-AFEC286A1D2F}"/>
    <cellStyle name="Comma 3 5 3 12" xfId="7930" xr:uid="{12DAA878-EC2F-4845-A348-D9ADA18E40EC}"/>
    <cellStyle name="Comma 3 5 3 12 2" xfId="48895" xr:uid="{6A774895-4D51-42FB-84BD-B4B5497C25A5}"/>
    <cellStyle name="Comma 3 5 3 12 3" xfId="35505" xr:uid="{9B2969F8-DB48-483E-BD8C-9986515882D1}"/>
    <cellStyle name="Comma 3 5 3 13" xfId="10556" xr:uid="{27951EA8-1831-4C04-9DAF-7860109CF103}"/>
    <cellStyle name="Comma 3 5 3 13 2" xfId="51521" xr:uid="{957824DB-92F6-4DF9-8275-2DE535E9AFEE}"/>
    <cellStyle name="Comma 3 5 3 13 3" xfId="38131" xr:uid="{3695A951-86A5-483D-98E0-CB74E36E6DA8}"/>
    <cellStyle name="Comma 3 5 3 14" xfId="13181" xr:uid="{7817E52B-7262-4C95-8A81-B42C30AB0F76}"/>
    <cellStyle name="Comma 3 5 3 14 2" xfId="54146" xr:uid="{99347FB0-FE01-4358-B066-A8CD0D0F7066}"/>
    <cellStyle name="Comma 3 5 3 14 3" xfId="40756" xr:uid="{296AAC02-C9CC-4283-AB31-5DF8464B2129}"/>
    <cellStyle name="Comma 3 5 3 15" xfId="43382" xr:uid="{79135472-43D4-477B-AD4D-5DE67AA35AF9}"/>
    <cellStyle name="Comma 3 5 3 16" xfId="56772" xr:uid="{F2121E32-C1EC-4938-86A0-961A497261A5}"/>
    <cellStyle name="Comma 3 5 3 17" xfId="59399" xr:uid="{8A784BB5-9A1A-4296-9FC7-63521BD998FD}"/>
    <cellStyle name="Comma 3 5 3 18" xfId="29992" xr:uid="{798C3E98-4D4A-4137-98A9-9B8B7358D353}"/>
    <cellStyle name="Comma 3 5 3 19" xfId="19488" xr:uid="{B319040E-286D-4F10-91A8-0F7818AA64B3}"/>
    <cellStyle name="Comma 3 5 3 2" xfId="156" xr:uid="{00000000-0005-0000-0000-000012030000}"/>
    <cellStyle name="Comma 3 5 3 2 10" xfId="8036" xr:uid="{D8B56076-2C5D-4A7D-AFF7-F1232B885733}"/>
    <cellStyle name="Comma 3 5 3 2 10 2" xfId="49001" xr:uid="{8B7855FB-3D42-44A2-A9B5-0573F0BB8C2A}"/>
    <cellStyle name="Comma 3 5 3 2 10 3" xfId="35611" xr:uid="{46AFA113-88A2-49D7-BBDB-392A3F580113}"/>
    <cellStyle name="Comma 3 5 3 2 11" xfId="10662" xr:uid="{8AFE29B8-9D3C-44A4-A7AC-50BF1338AA83}"/>
    <cellStyle name="Comma 3 5 3 2 11 2" xfId="51627" xr:uid="{C5124D57-94AF-4AA2-A7EA-B66E2F29B3B4}"/>
    <cellStyle name="Comma 3 5 3 2 11 3" xfId="38237" xr:uid="{6C9B2352-F584-4D1B-A76B-8B5067C12F4D}"/>
    <cellStyle name="Comma 3 5 3 2 12" xfId="13287" xr:uid="{5CCDE3C2-D60F-47CB-8295-347016C1AE7A}"/>
    <cellStyle name="Comma 3 5 3 2 12 2" xfId="54252" xr:uid="{2D64B991-AF1E-453F-A70F-F432D95178FF}"/>
    <cellStyle name="Comma 3 5 3 2 12 3" xfId="40862" xr:uid="{F9DC4552-BA49-43BC-91FD-97CFD9CD4200}"/>
    <cellStyle name="Comma 3 5 3 2 13" xfId="43488" xr:uid="{7DCDE96F-3C13-44E1-9E6A-7135ACE5E13C}"/>
    <cellStyle name="Comma 3 5 3 2 14" xfId="56878" xr:uid="{C213C031-42D7-4601-8E98-B96F71268528}"/>
    <cellStyle name="Comma 3 5 3 2 15" xfId="59505" xr:uid="{4BD363FC-1259-4C4E-8797-A044E4DB5246}"/>
    <cellStyle name="Comma 3 5 3 2 16" xfId="30098" xr:uid="{28412F8E-F613-4352-8330-50112850A33E}"/>
    <cellStyle name="Comma 3 5 3 2 17" xfId="19594" xr:uid="{567A6217-C7EC-428F-84F7-A203248745D9}"/>
    <cellStyle name="Comma 3 5 3 2 2" xfId="417" xr:uid="{00000000-0005-0000-0000-000013030000}"/>
    <cellStyle name="Comma 3 5 3 2 2 10" xfId="30358" xr:uid="{A4530C84-45F8-41BD-B25C-BB40ADC3FE35}"/>
    <cellStyle name="Comma 3 5 3 2 2 11" xfId="19854" xr:uid="{9B4DA26D-8FB5-4E4C-86D8-EAB9BC1BC210}"/>
    <cellStyle name="Comma 3 5 3 2 2 2" xfId="1740" xr:uid="{463DD343-CF48-4294-B013-6DDBB56FAF5B}"/>
    <cellStyle name="Comma 3 5 3 2 2 2 10" xfId="21176" xr:uid="{5E661876-EDBB-4BD9-84F2-5FD351C1BE8E}"/>
    <cellStyle name="Comma 3 5 3 2 2 2 2" xfId="6992" xr:uid="{42163B92-1C60-4C83-A610-248D46D777D6}"/>
    <cellStyle name="Comma 3 5 3 2 2 2 2 2" xfId="18550" xr:uid="{F3ED41A3-6DA6-4E30-A920-168670100108}"/>
    <cellStyle name="Comma 3 5 3 2 2 2 2 2 2" xfId="47957" xr:uid="{65D91728-1814-41EE-ADD1-9F3C3E27F039}"/>
    <cellStyle name="Comma 3 5 3 2 2 2 2 2 3" xfId="29054" xr:uid="{DB895384-B4F9-469B-9528-25369E0AFD58}"/>
    <cellStyle name="Comma 3 5 3 2 2 2 2 3" xfId="34567" xr:uid="{09AF8F34-8CA0-4061-BC70-BD0BE55E1BC1}"/>
    <cellStyle name="Comma 3 5 3 2 2 2 2 4" xfId="23802" xr:uid="{03004BBE-7AD5-4AA0-9E63-1F97C2654CA8}"/>
    <cellStyle name="Comma 3 5 3 2 2 2 3" xfId="4367" xr:uid="{856F1333-325C-4A94-BBEA-ECF50729E1CC}"/>
    <cellStyle name="Comma 3 5 3 2 2 2 3 2" xfId="50583" xr:uid="{245EFA73-D775-459D-8315-3829D2F353DF}"/>
    <cellStyle name="Comma 3 5 3 2 2 2 3 3" xfId="37193" xr:uid="{E9838F03-1437-4AC0-88AD-DFD8133B8101}"/>
    <cellStyle name="Comma 3 5 3 2 2 2 3 4" xfId="26428" xr:uid="{EC420E73-248A-491D-9414-01181D7C99CF}"/>
    <cellStyle name="Comma 3 5 3 2 2 2 4" xfId="9618" xr:uid="{C013224B-FE39-47B6-9B75-5C9D1B169C95}"/>
    <cellStyle name="Comma 3 5 3 2 2 2 4 2" xfId="53209" xr:uid="{5CF626DD-5744-45CC-8C9F-D45FBD72C76B}"/>
    <cellStyle name="Comma 3 5 3 2 2 2 4 3" xfId="39819" xr:uid="{7A41E73E-9137-49E0-8BF2-53FFA6C0824D}"/>
    <cellStyle name="Comma 3 5 3 2 2 2 5" xfId="12244" xr:uid="{4A4D9BF1-BEA3-4021-AF76-D2497C87E753}"/>
    <cellStyle name="Comma 3 5 3 2 2 2 5 2" xfId="55834" xr:uid="{1F6F3749-A552-4908-B923-8B6D98EF2F38}"/>
    <cellStyle name="Comma 3 5 3 2 2 2 5 3" xfId="42444" xr:uid="{7A1068A3-9869-4DEE-9443-90DB0491A7AC}"/>
    <cellStyle name="Comma 3 5 3 2 2 2 6" xfId="15397" xr:uid="{BA7D6FA5-E344-434B-A998-6E28C51FBD40}"/>
    <cellStyle name="Comma 3 5 3 2 2 2 6 2" xfId="45070" xr:uid="{55A6A0E6-5725-401C-8682-573E79EED1AE}"/>
    <cellStyle name="Comma 3 5 3 2 2 2 7" xfId="58460" xr:uid="{B821BEF8-E9ED-456C-965D-8AE69A158AEE}"/>
    <cellStyle name="Comma 3 5 3 2 2 2 8" xfId="61087" xr:uid="{3B67D774-D0D0-4366-AFDD-25B142B49F15}"/>
    <cellStyle name="Comma 3 5 3 2 2 2 9" xfId="31680" xr:uid="{D6124C5D-EBBA-4A68-B9E4-01A0C5CFD08B}"/>
    <cellStyle name="Comma 3 5 3 2 2 3" xfId="5670" xr:uid="{945BE054-9AD5-4428-972E-D10958517824}"/>
    <cellStyle name="Comma 3 5 3 2 2 3 2" xfId="17228" xr:uid="{4BD3F821-D772-4A2E-B8B4-E3DC31FBAD22}"/>
    <cellStyle name="Comma 3 5 3 2 2 3 2 2" xfId="46635" xr:uid="{954942A5-7928-46F8-A068-38616AE59A90}"/>
    <cellStyle name="Comma 3 5 3 2 2 3 2 3" xfId="27732" xr:uid="{A25604C3-7004-473D-B022-73B51F4DF79F}"/>
    <cellStyle name="Comma 3 5 3 2 2 3 3" xfId="14075" xr:uid="{53D8397D-8284-4023-B597-FD676AF05385}"/>
    <cellStyle name="Comma 3 5 3 2 2 3 3 2" xfId="33245" xr:uid="{A97B37AD-6248-4F33-BD05-C296B93C9279}"/>
    <cellStyle name="Comma 3 5 3 2 2 3 4" xfId="22480" xr:uid="{019F2020-EA6B-4B14-AA89-683C2A7ECBCD}"/>
    <cellStyle name="Comma 3 5 3 2 2 4" xfId="3045" xr:uid="{271E25F0-CDCA-4B6C-834D-C3C1F3BF9640}"/>
    <cellStyle name="Comma 3 5 3 2 2 4 2" xfId="16700" xr:uid="{AC07240E-1F87-466B-97E2-E05FD4FC25E9}"/>
    <cellStyle name="Comma 3 5 3 2 2 4 2 2" xfId="49261" xr:uid="{4D7A532B-8906-4CC4-B62B-B8AFA8B4A22F}"/>
    <cellStyle name="Comma 3 5 3 2 2 4 3" xfId="35871" xr:uid="{27119D53-0F90-4AEA-BB01-69D5B3FE2C16}"/>
    <cellStyle name="Comma 3 5 3 2 2 4 4" xfId="25106" xr:uid="{B0C8E067-1C72-4C72-9DB8-FFB54FD9E607}"/>
    <cellStyle name="Comma 3 5 3 2 2 5" xfId="8296" xr:uid="{D620EFFF-A514-4EF6-9260-39F203B1F658}"/>
    <cellStyle name="Comma 3 5 3 2 2 5 2" xfId="51887" xr:uid="{CB5A33FA-5E40-41FB-A7D2-226F9A025309}"/>
    <cellStyle name="Comma 3 5 3 2 2 5 3" xfId="38497" xr:uid="{B2944AD3-3230-4665-946D-AEFC1084699D}"/>
    <cellStyle name="Comma 3 5 3 2 2 6" xfId="10922" xr:uid="{BBD1A007-2280-4851-A152-C0CBCE530BA7}"/>
    <cellStyle name="Comma 3 5 3 2 2 6 2" xfId="54512" xr:uid="{BE34961A-905B-4B50-AE80-89C10052C02B}"/>
    <cellStyle name="Comma 3 5 3 2 2 6 3" xfId="41122" xr:uid="{DD72EDDB-770F-4CC4-B324-A6E1FAD21B1B}"/>
    <cellStyle name="Comma 3 5 3 2 2 7" xfId="13547" xr:uid="{3A4EEB34-C6B3-402B-9330-26E2101C0398}"/>
    <cellStyle name="Comma 3 5 3 2 2 7 2" xfId="43748" xr:uid="{5E6B1A46-B465-414E-AB7E-CFE686FE8A56}"/>
    <cellStyle name="Comma 3 5 3 2 2 8" xfId="57138" xr:uid="{EBE2C092-01F9-4950-9EAD-A2A4F3E8445D}"/>
    <cellStyle name="Comma 3 5 3 2 2 9" xfId="59765" xr:uid="{8D42A041-D0B7-4E38-82F4-266B9E4DE693}"/>
    <cellStyle name="Comma 3 5 3 2 3" xfId="677" xr:uid="{00000000-0005-0000-0000-000014030000}"/>
    <cellStyle name="Comma 3 5 3 2 3 10" xfId="30618" xr:uid="{82905F0C-47C3-4714-8E2C-4BC2EC0BF5A5}"/>
    <cellStyle name="Comma 3 5 3 2 3 11" xfId="20114" xr:uid="{C59B7F31-06C4-4350-A656-9DF318A6AFC6}"/>
    <cellStyle name="Comma 3 5 3 2 3 2" xfId="2000" xr:uid="{944ED640-88DF-4182-B981-6149541FCC55}"/>
    <cellStyle name="Comma 3 5 3 2 3 2 10" xfId="21436" xr:uid="{77DC3AC2-FF6E-4B73-973A-0A21E37C76D3}"/>
    <cellStyle name="Comma 3 5 3 2 3 2 2" xfId="7252" xr:uid="{4AB1DCDB-F2BE-43CE-AFA0-A7E43940F30D}"/>
    <cellStyle name="Comma 3 5 3 2 3 2 2 2" xfId="18810" xr:uid="{4DA3070E-0679-46BC-B7CB-10593C316605}"/>
    <cellStyle name="Comma 3 5 3 2 3 2 2 2 2" xfId="48217" xr:uid="{0486178A-0561-4766-8BA8-BF611C90B194}"/>
    <cellStyle name="Comma 3 5 3 2 3 2 2 2 3" xfId="29314" xr:uid="{0197C382-CA8F-4F0B-8938-2D2F1A783A17}"/>
    <cellStyle name="Comma 3 5 3 2 3 2 2 3" xfId="34827" xr:uid="{7D65B7F4-0C5F-4F1A-8A5C-A7E1A36E9E07}"/>
    <cellStyle name="Comma 3 5 3 2 3 2 2 4" xfId="24062" xr:uid="{36F74441-D646-4CBF-B07D-587A1C2DB815}"/>
    <cellStyle name="Comma 3 5 3 2 3 2 3" xfId="4627" xr:uid="{F84B6B61-5ED1-45AE-8293-8F5404DC2A0D}"/>
    <cellStyle name="Comma 3 5 3 2 3 2 3 2" xfId="50843" xr:uid="{793A1066-4AB2-4385-8202-B7CECBE581D8}"/>
    <cellStyle name="Comma 3 5 3 2 3 2 3 3" xfId="37453" xr:uid="{E1769384-F434-4100-B5FF-B50FDF3483FA}"/>
    <cellStyle name="Comma 3 5 3 2 3 2 3 4" xfId="26688" xr:uid="{4317D033-5611-4050-A98A-DB9F2C8C9CC7}"/>
    <cellStyle name="Comma 3 5 3 2 3 2 4" xfId="9878" xr:uid="{8BF89E8E-A2E1-469B-ABE0-30EC96BC04A6}"/>
    <cellStyle name="Comma 3 5 3 2 3 2 4 2" xfId="53469" xr:uid="{1AB442AF-8FAC-4225-AEC1-9D656C3193F1}"/>
    <cellStyle name="Comma 3 5 3 2 3 2 4 3" xfId="40079" xr:uid="{CC4E9AE3-48AF-4FEA-96A1-86A4935E0C6A}"/>
    <cellStyle name="Comma 3 5 3 2 3 2 5" xfId="12504" xr:uid="{54DC2943-0753-4266-952E-4DDBFF4CE2B4}"/>
    <cellStyle name="Comma 3 5 3 2 3 2 5 2" xfId="56094" xr:uid="{701AAE66-1B11-4AAA-BD24-A4A96222C622}"/>
    <cellStyle name="Comma 3 5 3 2 3 2 5 3" xfId="42704" xr:uid="{A646CC8B-720E-4C10-AAC8-1834A4EEC609}"/>
    <cellStyle name="Comma 3 5 3 2 3 2 6" xfId="15657" xr:uid="{13F1F065-393C-4FD2-A80F-DF7BE1B0B51A}"/>
    <cellStyle name="Comma 3 5 3 2 3 2 6 2" xfId="45330" xr:uid="{25BC4825-6D91-49E5-A194-A60913F77855}"/>
    <cellStyle name="Comma 3 5 3 2 3 2 7" xfId="58720" xr:uid="{A2BDB76F-EFC6-433A-8A23-905A20BD430C}"/>
    <cellStyle name="Comma 3 5 3 2 3 2 8" xfId="61347" xr:uid="{52D62AA2-89EB-4B11-95DD-F0BE4CF3D6E3}"/>
    <cellStyle name="Comma 3 5 3 2 3 2 9" xfId="31940" xr:uid="{8DD54579-3ECA-4589-9738-50FA1A34916D}"/>
    <cellStyle name="Comma 3 5 3 2 3 3" xfId="5930" xr:uid="{1F42AADB-29B8-4149-830D-44D8CA209F0D}"/>
    <cellStyle name="Comma 3 5 3 2 3 3 2" xfId="17488" xr:uid="{94C73474-CE69-4C2C-9EB7-DF5CFB156C03}"/>
    <cellStyle name="Comma 3 5 3 2 3 3 2 2" xfId="46895" xr:uid="{9623E408-437B-40AA-97D6-0F6793B66AB5}"/>
    <cellStyle name="Comma 3 5 3 2 3 3 2 3" xfId="27992" xr:uid="{CDC8999F-E612-4A39-BCA8-B1485BAAD867}"/>
    <cellStyle name="Comma 3 5 3 2 3 3 3" xfId="33505" xr:uid="{E97E1D0B-EBA7-45DD-A1ED-93554D19C52E}"/>
    <cellStyle name="Comma 3 5 3 2 3 3 4" xfId="22740" xr:uid="{2C491769-F22A-4070-8EF5-7EF370873884}"/>
    <cellStyle name="Comma 3 5 3 2 3 4" xfId="3305" xr:uid="{BCBC9D22-FCC2-4C8B-A9EF-14F29CA57707}"/>
    <cellStyle name="Comma 3 5 3 2 3 4 2" xfId="49521" xr:uid="{31BE7067-606E-4389-9204-58B082570CA6}"/>
    <cellStyle name="Comma 3 5 3 2 3 4 3" xfId="36131" xr:uid="{8504063C-1A42-4BD3-A075-2E3D65D84FE5}"/>
    <cellStyle name="Comma 3 5 3 2 3 4 4" xfId="25366" xr:uid="{ED227144-2312-4D98-8E42-9FB0FB26E7DF}"/>
    <cellStyle name="Comma 3 5 3 2 3 5" xfId="8556" xr:uid="{86D60DA1-E448-4012-884A-23DAAFB8D873}"/>
    <cellStyle name="Comma 3 5 3 2 3 5 2" xfId="52147" xr:uid="{C83330D3-FC3A-4C00-9110-291CDABD1E81}"/>
    <cellStyle name="Comma 3 5 3 2 3 5 3" xfId="38757" xr:uid="{A0846E8E-B748-452E-8CEA-834B14E60E7F}"/>
    <cellStyle name="Comma 3 5 3 2 3 6" xfId="11182" xr:uid="{F3F27F7A-31C8-4104-AD89-47E58BAC6D73}"/>
    <cellStyle name="Comma 3 5 3 2 3 6 2" xfId="54772" xr:uid="{322D4323-DE37-4227-A52C-FFEBB17BBEBA}"/>
    <cellStyle name="Comma 3 5 3 2 3 6 3" xfId="41382" xr:uid="{9A5B060F-08D2-4FCF-B0B8-E903501B6DE8}"/>
    <cellStyle name="Comma 3 5 3 2 3 7" xfId="14335" xr:uid="{66BBA9E9-B9CF-40D8-9A89-5FEBE0AB9E74}"/>
    <cellStyle name="Comma 3 5 3 2 3 7 2" xfId="44008" xr:uid="{3A928A3B-397B-43F7-A2A3-71913D3E748D}"/>
    <cellStyle name="Comma 3 5 3 2 3 8" xfId="57398" xr:uid="{96F1E863-B381-4187-9D9D-AD1FE5D9341F}"/>
    <cellStyle name="Comma 3 5 3 2 3 9" xfId="60025" xr:uid="{7193882D-3DF6-4664-8CA3-74254676EF14}"/>
    <cellStyle name="Comma 3 5 3 2 4" xfId="937" xr:uid="{00000000-0005-0000-0000-000015030000}"/>
    <cellStyle name="Comma 3 5 3 2 4 10" xfId="30878" xr:uid="{7C1AD1C0-380B-47BA-869F-0E8AAE43A8DB}"/>
    <cellStyle name="Comma 3 5 3 2 4 11" xfId="20374" xr:uid="{A71EB4FB-B40C-44BD-A762-020927E5D791}"/>
    <cellStyle name="Comma 3 5 3 2 4 2" xfId="2260" xr:uid="{2F31411A-3CBF-4BFF-9A2B-44A0EA69B9E6}"/>
    <cellStyle name="Comma 3 5 3 2 4 2 10" xfId="21696" xr:uid="{C6118AD5-1FD1-4F2B-AA0A-B12B6D1045B5}"/>
    <cellStyle name="Comma 3 5 3 2 4 2 2" xfId="7512" xr:uid="{C6F3E91B-4B54-4A5D-B29D-8BD468D33154}"/>
    <cellStyle name="Comma 3 5 3 2 4 2 2 2" xfId="19070" xr:uid="{20CB6B9E-4D8D-4AFF-9C7D-E89E0FCC71A9}"/>
    <cellStyle name="Comma 3 5 3 2 4 2 2 2 2" xfId="48477" xr:uid="{519026D5-C9AE-45EA-B8EA-63E0C39D358E}"/>
    <cellStyle name="Comma 3 5 3 2 4 2 2 2 3" xfId="29574" xr:uid="{E6E06626-C28C-43A1-814B-5F5ADB97A961}"/>
    <cellStyle name="Comma 3 5 3 2 4 2 2 3" xfId="35087" xr:uid="{05B351B2-4742-49A7-A92C-8D8D868F749B}"/>
    <cellStyle name="Comma 3 5 3 2 4 2 2 4" xfId="24322" xr:uid="{AD7EC6E7-1C5D-483C-814F-9C3621AA5A9A}"/>
    <cellStyle name="Comma 3 5 3 2 4 2 3" xfId="4887" xr:uid="{94CF0DBB-3AA0-4F4B-9B80-DEC94E07A7BC}"/>
    <cellStyle name="Comma 3 5 3 2 4 2 3 2" xfId="51103" xr:uid="{33915CCB-0785-4917-B7AA-12744EC495E8}"/>
    <cellStyle name="Comma 3 5 3 2 4 2 3 3" xfId="37713" xr:uid="{1F9F30D0-4F63-470F-B66E-8C2062F2B410}"/>
    <cellStyle name="Comma 3 5 3 2 4 2 3 4" xfId="26948" xr:uid="{5E63C29C-E95E-4353-8ECC-B69DE395ACA5}"/>
    <cellStyle name="Comma 3 5 3 2 4 2 4" xfId="10138" xr:uid="{C1D40824-3413-4876-B361-443B8BCB7B3B}"/>
    <cellStyle name="Comma 3 5 3 2 4 2 4 2" xfId="53729" xr:uid="{E4580099-5B27-46D7-8B9E-7B50C7E152E2}"/>
    <cellStyle name="Comma 3 5 3 2 4 2 4 3" xfId="40339" xr:uid="{E1FE45F4-A519-4B1D-9006-91862F684B8C}"/>
    <cellStyle name="Comma 3 5 3 2 4 2 5" xfId="12764" xr:uid="{88741170-0A56-4D4F-88EA-D8E1E5EB2DE3}"/>
    <cellStyle name="Comma 3 5 3 2 4 2 5 2" xfId="56354" xr:uid="{D8017982-5667-431B-84B1-5CABE9AEC0F1}"/>
    <cellStyle name="Comma 3 5 3 2 4 2 5 3" xfId="42964" xr:uid="{417CD4DF-C6B4-4906-8541-CA92A81A7BFA}"/>
    <cellStyle name="Comma 3 5 3 2 4 2 6" xfId="15917" xr:uid="{E89EED4D-13A3-498B-82E9-4AFEED60F98C}"/>
    <cellStyle name="Comma 3 5 3 2 4 2 6 2" xfId="45590" xr:uid="{929106B9-E9DF-44D7-B3AF-DD04029793EA}"/>
    <cellStyle name="Comma 3 5 3 2 4 2 7" xfId="58980" xr:uid="{8553E0F7-2CF1-46E9-9D6A-891F7AF0D1A6}"/>
    <cellStyle name="Comma 3 5 3 2 4 2 8" xfId="61607" xr:uid="{1176D35E-0AEE-462E-BE36-F639B690B924}"/>
    <cellStyle name="Comma 3 5 3 2 4 2 9" xfId="32200" xr:uid="{300C669E-AEB1-4F8B-AFD6-7B95FD5E7265}"/>
    <cellStyle name="Comma 3 5 3 2 4 3" xfId="6190" xr:uid="{C8214124-82A6-4395-A98E-24C365D550F9}"/>
    <cellStyle name="Comma 3 5 3 2 4 3 2" xfId="17748" xr:uid="{E3528AC4-883C-44CA-957C-B04CAAB4D1EE}"/>
    <cellStyle name="Comma 3 5 3 2 4 3 2 2" xfId="47155" xr:uid="{F6D944A8-8E83-446D-A01E-742DCFE2D455}"/>
    <cellStyle name="Comma 3 5 3 2 4 3 2 3" xfId="28252" xr:uid="{C797AD15-2F8A-4D99-ADA4-0B3A28B1E7A1}"/>
    <cellStyle name="Comma 3 5 3 2 4 3 3" xfId="33765" xr:uid="{D7B8BF18-6106-4D27-BEA0-D5EA745ECB0D}"/>
    <cellStyle name="Comma 3 5 3 2 4 3 4" xfId="23000" xr:uid="{3C869FAB-3A07-40BA-A892-7CD0FC616CB4}"/>
    <cellStyle name="Comma 3 5 3 2 4 4" xfId="3565" xr:uid="{D43821B7-8C42-497F-955E-00FD1127E973}"/>
    <cellStyle name="Comma 3 5 3 2 4 4 2" xfId="49781" xr:uid="{DC9A316E-FDC8-49D7-B1CB-62B356E30331}"/>
    <cellStyle name="Comma 3 5 3 2 4 4 3" xfId="36391" xr:uid="{BECA25BE-DD1F-4B13-AE44-15E2A635C0D0}"/>
    <cellStyle name="Comma 3 5 3 2 4 4 4" xfId="25626" xr:uid="{B2E458B2-7252-4983-A659-EB82F3300AE4}"/>
    <cellStyle name="Comma 3 5 3 2 4 5" xfId="8816" xr:uid="{118D426F-3F48-4851-8CF6-7F1B5ACE7D67}"/>
    <cellStyle name="Comma 3 5 3 2 4 5 2" xfId="52407" xr:uid="{09CAD116-C220-4784-959B-430D13234782}"/>
    <cellStyle name="Comma 3 5 3 2 4 5 3" xfId="39017" xr:uid="{461BE68C-BA04-4F89-8970-25DB895DAE13}"/>
    <cellStyle name="Comma 3 5 3 2 4 6" xfId="11442" xr:uid="{5BD08521-A155-45BF-971C-A5BCABD45BBC}"/>
    <cellStyle name="Comma 3 5 3 2 4 6 2" xfId="55032" xr:uid="{9D0F21C7-5E3A-466A-A920-6C3EF94AEE8C}"/>
    <cellStyle name="Comma 3 5 3 2 4 6 3" xfId="41642" xr:uid="{BA38FE3E-B568-44E2-B82F-405F78765403}"/>
    <cellStyle name="Comma 3 5 3 2 4 7" xfId="14595" xr:uid="{15651533-0299-4596-921C-6546D6F1E096}"/>
    <cellStyle name="Comma 3 5 3 2 4 7 2" xfId="44268" xr:uid="{076CB769-DBD1-4738-A64F-1F1C3C56C41F}"/>
    <cellStyle name="Comma 3 5 3 2 4 8" xfId="57658" xr:uid="{43874035-C954-468E-AC6E-DEF124B58C58}"/>
    <cellStyle name="Comma 3 5 3 2 4 9" xfId="60285" xr:uid="{7D1FB5D0-CC62-4D78-8AA6-27E22A87F646}"/>
    <cellStyle name="Comma 3 5 3 2 5" xfId="1217" xr:uid="{4DC8C4EB-78B6-4DFB-B17E-9DB33931A0BB}"/>
    <cellStyle name="Comma 3 5 3 2 5 10" xfId="20654" xr:uid="{EB896778-E945-47C7-BCC4-BCD0BEFA9763}"/>
    <cellStyle name="Comma 3 5 3 2 5 2" xfId="6470" xr:uid="{22162D61-D8EE-48F4-B77F-44BAC902BDDB}"/>
    <cellStyle name="Comma 3 5 3 2 5 2 2" xfId="18028" xr:uid="{4225761E-079B-4FC5-A365-B22F1770B11C}"/>
    <cellStyle name="Comma 3 5 3 2 5 2 2 2" xfId="47435" xr:uid="{2879066E-E70A-4480-8D27-7BCC50C59130}"/>
    <cellStyle name="Comma 3 5 3 2 5 2 2 3" xfId="28532" xr:uid="{08A43EAA-85E5-4CD3-A2B4-014E8C85435E}"/>
    <cellStyle name="Comma 3 5 3 2 5 2 3" xfId="34045" xr:uid="{3CAB28EB-8159-4E30-B9F7-D10F90B18BD6}"/>
    <cellStyle name="Comma 3 5 3 2 5 2 4" xfId="23280" xr:uid="{71D35CBF-1215-467F-91CF-AB5FA5162377}"/>
    <cellStyle name="Comma 3 5 3 2 5 3" xfId="3845" xr:uid="{51643042-BAA8-4CF7-B90B-E955D011B24B}"/>
    <cellStyle name="Comma 3 5 3 2 5 3 2" xfId="50061" xr:uid="{D19A4BA0-7EB5-4A28-A4C7-942628D5C946}"/>
    <cellStyle name="Comma 3 5 3 2 5 3 3" xfId="36671" xr:uid="{EB2E1A77-BCCE-47CA-81F6-4910EFC6C066}"/>
    <cellStyle name="Comma 3 5 3 2 5 3 4" xfId="25906" xr:uid="{1183A9EE-39B4-402B-88B7-2E6F5E61CD0D}"/>
    <cellStyle name="Comma 3 5 3 2 5 4" xfId="9096" xr:uid="{49FD7A3B-5F0D-4E8D-A075-4D73ACF4E383}"/>
    <cellStyle name="Comma 3 5 3 2 5 4 2" xfId="52687" xr:uid="{8D01D06E-7A55-4A45-902F-2AA2EEB6CD65}"/>
    <cellStyle name="Comma 3 5 3 2 5 4 3" xfId="39297" xr:uid="{1667E1E2-AA3A-439B-9D30-93D71C58705A}"/>
    <cellStyle name="Comma 3 5 3 2 5 5" xfId="11722" xr:uid="{CF49D7B6-9969-4BEE-BE38-F6E5AC512A95}"/>
    <cellStyle name="Comma 3 5 3 2 5 5 2" xfId="55312" xr:uid="{92F872F1-3AE0-4872-BC0A-F89A4979EAEF}"/>
    <cellStyle name="Comma 3 5 3 2 5 5 3" xfId="41922" xr:uid="{C428CFD4-1E32-4743-A475-120E15676E6B}"/>
    <cellStyle name="Comma 3 5 3 2 5 6" xfId="14875" xr:uid="{023975FD-1D2E-4057-823B-EFB1AD41993D}"/>
    <cellStyle name="Comma 3 5 3 2 5 6 2" xfId="44548" xr:uid="{E12F637F-38AA-48DC-AFB7-4596CA263F74}"/>
    <cellStyle name="Comma 3 5 3 2 5 7" xfId="57938" xr:uid="{F15B5798-C7CF-45EF-9816-C76E1F1EE7A4}"/>
    <cellStyle name="Comma 3 5 3 2 5 8" xfId="60565" xr:uid="{2B9D99F7-9ACE-495C-A481-FF88E7446FFD}"/>
    <cellStyle name="Comma 3 5 3 2 5 9" xfId="31158" xr:uid="{26BD4D19-D116-418C-B914-27678EECF9ED}"/>
    <cellStyle name="Comma 3 5 3 2 6" xfId="1480" xr:uid="{D3B34E49-33B7-4773-B390-C2A0E77C6E9F}"/>
    <cellStyle name="Comma 3 5 3 2 6 10" xfId="20916" xr:uid="{50B73205-13C8-427E-8661-D10DB5CFBF4D}"/>
    <cellStyle name="Comma 3 5 3 2 6 2" xfId="6732" xr:uid="{1F53D7AD-0FC5-4EC8-86F4-8F515ECF9789}"/>
    <cellStyle name="Comma 3 5 3 2 6 2 2" xfId="18290" xr:uid="{C578A01E-41B2-4887-9BA3-F1E562CFEAA5}"/>
    <cellStyle name="Comma 3 5 3 2 6 2 2 2" xfId="47697" xr:uid="{38ED7127-88F4-4E59-A751-9257A2DF3900}"/>
    <cellStyle name="Comma 3 5 3 2 6 2 2 3" xfId="28794" xr:uid="{A6C3B109-F7B9-4705-BC48-0AF7507AABEF}"/>
    <cellStyle name="Comma 3 5 3 2 6 2 3" xfId="34307" xr:uid="{0C62F8B1-5357-4D6B-978E-FCE154611769}"/>
    <cellStyle name="Comma 3 5 3 2 6 2 4" xfId="23542" xr:uid="{15CACF44-B32D-4842-B7C2-BF5E613772E5}"/>
    <cellStyle name="Comma 3 5 3 2 6 3" xfId="4107" xr:uid="{E0704C50-6E9D-4B5E-BBDF-F54291BA1166}"/>
    <cellStyle name="Comma 3 5 3 2 6 3 2" xfId="50323" xr:uid="{08C09470-9116-4749-883B-68E853EF550A}"/>
    <cellStyle name="Comma 3 5 3 2 6 3 3" xfId="36933" xr:uid="{074AC186-69DF-4BF0-A96A-3B50013604CD}"/>
    <cellStyle name="Comma 3 5 3 2 6 3 4" xfId="26168" xr:uid="{75F20659-4BD4-4A91-BC4E-7649D3A93170}"/>
    <cellStyle name="Comma 3 5 3 2 6 4" xfId="9358" xr:uid="{EDED18FF-13C8-42EA-82C1-58D890836737}"/>
    <cellStyle name="Comma 3 5 3 2 6 4 2" xfId="52949" xr:uid="{0D02A57B-6A3C-41E9-81E1-51ADF95DD3CF}"/>
    <cellStyle name="Comma 3 5 3 2 6 4 3" xfId="39559" xr:uid="{1E35564E-0B2B-4BAF-915F-0B70EBDF3B21}"/>
    <cellStyle name="Comma 3 5 3 2 6 5" xfId="11984" xr:uid="{B575F3FC-6B44-4696-8D4E-9412D3205C6E}"/>
    <cellStyle name="Comma 3 5 3 2 6 5 2" xfId="55574" xr:uid="{7D47E91C-9299-4168-B466-6BFEFB2C2977}"/>
    <cellStyle name="Comma 3 5 3 2 6 5 3" xfId="42184" xr:uid="{2340D521-3A17-4E0D-8EA0-1E9E21362B9D}"/>
    <cellStyle name="Comma 3 5 3 2 6 6" xfId="15137" xr:uid="{D9F98260-610C-4F99-8D5B-7CB84FD095F1}"/>
    <cellStyle name="Comma 3 5 3 2 6 6 2" xfId="44810" xr:uid="{DD603409-94E3-44EE-8638-2067D1722179}"/>
    <cellStyle name="Comma 3 5 3 2 6 7" xfId="58200" xr:uid="{1531A9A1-ED4B-48F2-B5CD-06E35D9218AB}"/>
    <cellStyle name="Comma 3 5 3 2 6 8" xfId="60827" xr:uid="{21834A6A-6E73-4B50-BEA7-76BB800272F3}"/>
    <cellStyle name="Comma 3 5 3 2 6 9" xfId="31420" xr:uid="{10137046-5F95-4389-B555-CECCF0AA2C50}"/>
    <cellStyle name="Comma 3 5 3 2 7" xfId="2523" xr:uid="{64CA877E-B9AC-47FE-8438-BC88C4E4B126}"/>
    <cellStyle name="Comma 3 5 3 2 7 10" xfId="21958" xr:uid="{5CB8AA2B-A403-4740-90DE-77D814DBC0FE}"/>
    <cellStyle name="Comma 3 5 3 2 7 2" xfId="7774" xr:uid="{CC27A769-80D7-4BD1-9BE0-D1829C1892B9}"/>
    <cellStyle name="Comma 3 5 3 2 7 2 2" xfId="19332" xr:uid="{3A648A12-2820-462D-B64B-3DC2F289CF4A}"/>
    <cellStyle name="Comma 3 5 3 2 7 2 2 2" xfId="48739" xr:uid="{7BA67A6A-DBB9-45AF-A5C0-9E45F561DF2B}"/>
    <cellStyle name="Comma 3 5 3 2 7 2 2 3" xfId="29836" xr:uid="{FB0B729C-2A53-468A-954B-BC11B730D9D7}"/>
    <cellStyle name="Comma 3 5 3 2 7 2 3" xfId="35349" xr:uid="{70F860F7-D694-438E-A230-5CD6F8AECCAA}"/>
    <cellStyle name="Comma 3 5 3 2 7 2 4" xfId="24584" xr:uid="{76345AE0-BF2C-4D40-A7B8-2847C5DF791E}"/>
    <cellStyle name="Comma 3 5 3 2 7 3" xfId="5149" xr:uid="{1BFC1E84-2C8A-42B7-94DD-1C435D33506A}"/>
    <cellStyle name="Comma 3 5 3 2 7 3 2" xfId="51365" xr:uid="{57E5939C-4480-48BC-8EB9-8B2BF2F7D6BF}"/>
    <cellStyle name="Comma 3 5 3 2 7 3 3" xfId="37975" xr:uid="{C5D10F75-B6AC-42F4-88CE-8E236F74ABD9}"/>
    <cellStyle name="Comma 3 5 3 2 7 3 4" xfId="27210" xr:uid="{97FC1FBD-B1DF-47A2-8E44-B9046D69F6EF}"/>
    <cellStyle name="Comma 3 5 3 2 7 4" xfId="10400" xr:uid="{5E95EAB7-61F0-4F90-A9A5-0ECD91CFFDB5}"/>
    <cellStyle name="Comma 3 5 3 2 7 4 2" xfId="53991" xr:uid="{D8615566-F3CA-4818-9378-27A7920D813C}"/>
    <cellStyle name="Comma 3 5 3 2 7 4 3" xfId="40601" xr:uid="{6127C44F-12E5-4247-9875-3F066AC38413}"/>
    <cellStyle name="Comma 3 5 3 2 7 5" xfId="13026" xr:uid="{10F8EB6F-EA27-4A1B-8C19-F8F81B25213C}"/>
    <cellStyle name="Comma 3 5 3 2 7 5 2" xfId="56616" xr:uid="{1D8744F1-350A-4819-AC64-8B5A39D22B35}"/>
    <cellStyle name="Comma 3 5 3 2 7 5 3" xfId="43226" xr:uid="{74337CF9-E8FA-4285-A0C3-F7E8065B07A3}"/>
    <cellStyle name="Comma 3 5 3 2 7 6" xfId="16179" xr:uid="{B0987F3D-544D-46EC-BF29-2DE9A7E442D7}"/>
    <cellStyle name="Comma 3 5 3 2 7 6 2" xfId="45852" xr:uid="{48CC08F4-22FF-478E-B654-74D9DB231038}"/>
    <cellStyle name="Comma 3 5 3 2 7 7" xfId="59242" xr:uid="{A0459FFE-20EB-46D0-AC90-6EBAE5617481}"/>
    <cellStyle name="Comma 3 5 3 2 7 8" xfId="61869" xr:uid="{6DCABC84-F019-46C1-AB35-F9F88394A918}"/>
    <cellStyle name="Comma 3 5 3 2 7 9" xfId="32462" xr:uid="{72E5C71E-D708-4001-8490-81F74E48C726}"/>
    <cellStyle name="Comma 3 5 3 2 8" xfId="5410" xr:uid="{9B1E1B3C-5429-4EC4-B6D9-830DC57DB064}"/>
    <cellStyle name="Comma 3 5 3 2 8 2" xfId="16968" xr:uid="{E8E55E39-C6F6-42BD-BC53-3ABD824ED9B2}"/>
    <cellStyle name="Comma 3 5 3 2 8 2 2" xfId="46114" xr:uid="{165A1A2A-CCAA-40EC-93C4-D0E1370D3A9B}"/>
    <cellStyle name="Comma 3 5 3 2 8 2 3" xfId="27472" xr:uid="{D5617848-BE93-44F8-B6C3-87D80DC568C5}"/>
    <cellStyle name="Comma 3 5 3 2 8 3" xfId="13815" xr:uid="{B271FE66-F027-4066-AB42-2436B971330A}"/>
    <cellStyle name="Comma 3 5 3 2 8 3 2" xfId="32724" xr:uid="{C3A77791-1603-4D1E-8960-1C5ACAECD668}"/>
    <cellStyle name="Comma 3 5 3 2 8 4" xfId="22220" xr:uid="{FACF87BB-E2F6-4C58-B786-102699258323}"/>
    <cellStyle name="Comma 3 5 3 2 9" xfId="2785" xr:uid="{BA650FB9-01B0-46D2-A171-6338C9F6CDD0}"/>
    <cellStyle name="Comma 3 5 3 2 9 2" xfId="16440" xr:uid="{62A0DE8D-E7E5-49CB-9119-E8F0F326A8A2}"/>
    <cellStyle name="Comma 3 5 3 2 9 2 2" xfId="46375" xr:uid="{45C5C5A4-6DAE-4500-B3A7-E85A4D9C3188}"/>
    <cellStyle name="Comma 3 5 3 2 9 3" xfId="32985" xr:uid="{B710F32C-B90D-45A3-8987-8BC949A15954}"/>
    <cellStyle name="Comma 3 5 3 2 9 4" xfId="24846" xr:uid="{E62CCE30-6CB2-45E7-B71A-CB6024B6B760}"/>
    <cellStyle name="Comma 3 5 3 3" xfId="188" xr:uid="{00000000-0005-0000-0000-000016030000}"/>
    <cellStyle name="Comma 3 5 3 3 10" xfId="8068" xr:uid="{EA0E1376-181C-41A9-B588-1163B5AB99A3}"/>
    <cellStyle name="Comma 3 5 3 3 10 2" xfId="49033" xr:uid="{6DDDA991-FF38-4676-9C60-FA40CA1743DA}"/>
    <cellStyle name="Comma 3 5 3 3 10 3" xfId="35643" xr:uid="{C26AA13C-C83A-47B0-8F23-F623BD27C63D}"/>
    <cellStyle name="Comma 3 5 3 3 11" xfId="10694" xr:uid="{96CD5639-415B-4D92-AEA1-03323E9C9D84}"/>
    <cellStyle name="Comma 3 5 3 3 11 2" xfId="51659" xr:uid="{C613C3BD-FE1F-41E4-8702-C45045334C60}"/>
    <cellStyle name="Comma 3 5 3 3 11 3" xfId="38269" xr:uid="{FACEE18C-CA89-41C2-BC34-295A7F022BE6}"/>
    <cellStyle name="Comma 3 5 3 3 12" xfId="13319" xr:uid="{2BE86B07-0859-4B34-B187-56BD9BE9AB06}"/>
    <cellStyle name="Comma 3 5 3 3 12 2" xfId="54284" xr:uid="{9B359657-82C8-4C13-8F3F-0EE3FAEB907A}"/>
    <cellStyle name="Comma 3 5 3 3 12 3" xfId="40894" xr:uid="{ABA5F062-88D8-4113-A7A2-38E52F5F2465}"/>
    <cellStyle name="Comma 3 5 3 3 13" xfId="43520" xr:uid="{85CD81A7-75D1-429A-9390-9D9DA5B095C4}"/>
    <cellStyle name="Comma 3 5 3 3 14" xfId="56910" xr:uid="{DDFFFB1C-5E6C-4433-815A-E6E2A8786908}"/>
    <cellStyle name="Comma 3 5 3 3 15" xfId="59537" xr:uid="{137559F2-66F1-42D3-9B30-29889797FDFA}"/>
    <cellStyle name="Comma 3 5 3 3 16" xfId="30130" xr:uid="{1CEECC51-4835-4817-A77B-A9C24EA0F4C3}"/>
    <cellStyle name="Comma 3 5 3 3 17" xfId="19626" xr:uid="{3F20771A-9A3B-43AE-8C55-FC88758EA26E}"/>
    <cellStyle name="Comma 3 5 3 3 2" xfId="449" xr:uid="{00000000-0005-0000-0000-000017030000}"/>
    <cellStyle name="Comma 3 5 3 3 2 10" xfId="30390" xr:uid="{244DEC5F-35E2-4013-B2F0-4EC3414A722A}"/>
    <cellStyle name="Comma 3 5 3 3 2 11" xfId="19886" xr:uid="{97351621-5549-4887-BDF6-A43693D78EAA}"/>
    <cellStyle name="Comma 3 5 3 3 2 2" xfId="1772" xr:uid="{59AF9D48-CF4A-451B-9A52-87EB938205A7}"/>
    <cellStyle name="Comma 3 5 3 3 2 2 10" xfId="21208" xr:uid="{BD91AF8F-C150-4C06-B15D-28F2B38ACD56}"/>
    <cellStyle name="Comma 3 5 3 3 2 2 2" xfId="7024" xr:uid="{561DF0B7-59CA-4765-A67D-020BA046CE1E}"/>
    <cellStyle name="Comma 3 5 3 3 2 2 2 2" xfId="18582" xr:uid="{DA015CAC-FD7B-48E3-B7AE-327B5C11E0EE}"/>
    <cellStyle name="Comma 3 5 3 3 2 2 2 2 2" xfId="47989" xr:uid="{D0093210-0AE7-484D-B829-8DA06DE82131}"/>
    <cellStyle name="Comma 3 5 3 3 2 2 2 2 3" xfId="29086" xr:uid="{34AF054D-74C4-48B1-8CDA-B8ECC62F14C3}"/>
    <cellStyle name="Comma 3 5 3 3 2 2 2 3" xfId="34599" xr:uid="{3FE194E3-DCB4-464C-BAF2-25DBEB530A68}"/>
    <cellStyle name="Comma 3 5 3 3 2 2 2 4" xfId="23834" xr:uid="{495588B6-B6B8-4185-9F26-34185C38E8B0}"/>
    <cellStyle name="Comma 3 5 3 3 2 2 3" xfId="4399" xr:uid="{AFE8CA39-67BF-4CB0-9C76-897D4E90AE09}"/>
    <cellStyle name="Comma 3 5 3 3 2 2 3 2" xfId="50615" xr:uid="{FB9AE413-D145-4AD3-8519-52D32C162CF8}"/>
    <cellStyle name="Comma 3 5 3 3 2 2 3 3" xfId="37225" xr:uid="{2B1D8C34-6B36-42F3-9BC4-1E475A565FD1}"/>
    <cellStyle name="Comma 3 5 3 3 2 2 3 4" xfId="26460" xr:uid="{CD383322-13CB-41AB-A460-E4464F55F260}"/>
    <cellStyle name="Comma 3 5 3 3 2 2 4" xfId="9650" xr:uid="{DA29B831-E8B5-45CB-BB6E-16F27A63B282}"/>
    <cellStyle name="Comma 3 5 3 3 2 2 4 2" xfId="53241" xr:uid="{15A7BD3B-0B51-4EDB-B8E4-6BDCFF63EAA0}"/>
    <cellStyle name="Comma 3 5 3 3 2 2 4 3" xfId="39851" xr:uid="{F21E2CF1-B33F-4289-B8D0-A629C77D9CB5}"/>
    <cellStyle name="Comma 3 5 3 3 2 2 5" xfId="12276" xr:uid="{E6224B56-2DE4-493B-9EDD-9554A65DA588}"/>
    <cellStyle name="Comma 3 5 3 3 2 2 5 2" xfId="55866" xr:uid="{698DEF4C-D55A-45C8-9D32-758BF0DC4B38}"/>
    <cellStyle name="Comma 3 5 3 3 2 2 5 3" xfId="42476" xr:uid="{4043ACEC-FD52-4D37-8BBA-6C8E111C1021}"/>
    <cellStyle name="Comma 3 5 3 3 2 2 6" xfId="15429" xr:uid="{E1899303-DA0E-4323-B02B-4262FAD4D83F}"/>
    <cellStyle name="Comma 3 5 3 3 2 2 6 2" xfId="45102" xr:uid="{509838E3-89FB-484B-B3A5-0F88F0D0A8B0}"/>
    <cellStyle name="Comma 3 5 3 3 2 2 7" xfId="58492" xr:uid="{77329A97-62AA-429D-911C-BF499E56BC71}"/>
    <cellStyle name="Comma 3 5 3 3 2 2 8" xfId="61119" xr:uid="{8EB0F3BA-AAF0-43F5-BA43-DA404D34B3AF}"/>
    <cellStyle name="Comma 3 5 3 3 2 2 9" xfId="31712" xr:uid="{B3B61DEE-06FF-48F1-8B92-84A0540665DF}"/>
    <cellStyle name="Comma 3 5 3 3 2 3" xfId="5702" xr:uid="{401B6AE3-7EBA-4758-B598-6C41515DF973}"/>
    <cellStyle name="Comma 3 5 3 3 2 3 2" xfId="17260" xr:uid="{1826EB7A-0F6F-4949-900E-E87A277068AF}"/>
    <cellStyle name="Comma 3 5 3 3 2 3 2 2" xfId="46667" xr:uid="{275EA154-A36C-49D9-AED8-DBA58CD55ED8}"/>
    <cellStyle name="Comma 3 5 3 3 2 3 2 3" xfId="27764" xr:uid="{90676325-9D2B-40A1-BBBB-DA2205EA268D}"/>
    <cellStyle name="Comma 3 5 3 3 2 3 3" xfId="14107" xr:uid="{CE1A4137-6182-407F-9E92-FDFED7C21812}"/>
    <cellStyle name="Comma 3 5 3 3 2 3 3 2" xfId="33277" xr:uid="{9AA5A182-E39C-4AA7-B569-CBDCCDC7300D}"/>
    <cellStyle name="Comma 3 5 3 3 2 3 4" xfId="22512" xr:uid="{D0CDAA43-167C-4A26-9BEE-2EC1903D0196}"/>
    <cellStyle name="Comma 3 5 3 3 2 4" xfId="3077" xr:uid="{4B677B0C-7BF4-4504-A0ED-BFFFE749D21D}"/>
    <cellStyle name="Comma 3 5 3 3 2 4 2" xfId="16732" xr:uid="{20AE9FD0-82E9-4E3D-9D73-AAC9727C01A8}"/>
    <cellStyle name="Comma 3 5 3 3 2 4 2 2" xfId="49293" xr:uid="{237DF595-0B66-4F8A-9E06-CAEB86073828}"/>
    <cellStyle name="Comma 3 5 3 3 2 4 3" xfId="35903" xr:uid="{D9EC6A68-F002-49C2-B3E9-0ECF0C1918F8}"/>
    <cellStyle name="Comma 3 5 3 3 2 4 4" xfId="25138" xr:uid="{8A777ECA-1BC5-4E22-87C3-816693D994D2}"/>
    <cellStyle name="Comma 3 5 3 3 2 5" xfId="8328" xr:uid="{9A30A236-B9C3-49EC-865E-5EB9492C18C8}"/>
    <cellStyle name="Comma 3 5 3 3 2 5 2" xfId="51919" xr:uid="{449A2DDD-8A40-422C-A74C-BE784B45F715}"/>
    <cellStyle name="Comma 3 5 3 3 2 5 3" xfId="38529" xr:uid="{DD4787E4-BFCC-4DFC-B0CC-8ACD7E24EABA}"/>
    <cellStyle name="Comma 3 5 3 3 2 6" xfId="10954" xr:uid="{B966364D-C0DD-4D4F-9FC4-635E868A9AD8}"/>
    <cellStyle name="Comma 3 5 3 3 2 6 2" xfId="54544" xr:uid="{C462FB18-2806-4F05-9A90-2AA8B53499A7}"/>
    <cellStyle name="Comma 3 5 3 3 2 6 3" xfId="41154" xr:uid="{94006528-45A6-4029-9FB3-A4BA2834A855}"/>
    <cellStyle name="Comma 3 5 3 3 2 7" xfId="13579" xr:uid="{00FAF020-FC66-4222-81DB-D57BF25F2136}"/>
    <cellStyle name="Comma 3 5 3 3 2 7 2" xfId="43780" xr:uid="{176FF07B-087A-4F52-B7CC-90F4510A6B16}"/>
    <cellStyle name="Comma 3 5 3 3 2 8" xfId="57170" xr:uid="{829F3B84-66C6-42F6-907C-6B0D39547697}"/>
    <cellStyle name="Comma 3 5 3 3 2 9" xfId="59797" xr:uid="{BD3E8AA2-3B13-4032-8535-A218D3E0BDB8}"/>
    <cellStyle name="Comma 3 5 3 3 3" xfId="709" xr:uid="{00000000-0005-0000-0000-000018030000}"/>
    <cellStyle name="Comma 3 5 3 3 3 10" xfId="30650" xr:uid="{BC907A97-96C6-4A06-9D4D-2CF2A4B658AD}"/>
    <cellStyle name="Comma 3 5 3 3 3 11" xfId="20146" xr:uid="{DA972595-B16E-4059-AC01-BF0E20F93210}"/>
    <cellStyle name="Comma 3 5 3 3 3 2" xfId="2032" xr:uid="{E8E99863-24B5-4E76-B073-E93E640335D1}"/>
    <cellStyle name="Comma 3 5 3 3 3 2 10" xfId="21468" xr:uid="{A32EA61C-F801-4775-9E2E-EC74D92B042D}"/>
    <cellStyle name="Comma 3 5 3 3 3 2 2" xfId="7284" xr:uid="{71346B9D-F09C-4950-8908-4AA1387B39C8}"/>
    <cellStyle name="Comma 3 5 3 3 3 2 2 2" xfId="18842" xr:uid="{240B9778-BE32-4804-96A8-DBA2B1355146}"/>
    <cellStyle name="Comma 3 5 3 3 3 2 2 2 2" xfId="48249" xr:uid="{F5E87D24-400C-4579-8A27-6D1D3781B8CB}"/>
    <cellStyle name="Comma 3 5 3 3 3 2 2 2 3" xfId="29346" xr:uid="{67A1A650-E4ED-4C55-B3D8-080C2A51C943}"/>
    <cellStyle name="Comma 3 5 3 3 3 2 2 3" xfId="34859" xr:uid="{5030894A-B05C-4BAF-B56C-CFD9067F27BD}"/>
    <cellStyle name="Comma 3 5 3 3 3 2 2 4" xfId="24094" xr:uid="{6FE6E572-732D-49A5-A6DC-F379B489D0ED}"/>
    <cellStyle name="Comma 3 5 3 3 3 2 3" xfId="4659" xr:uid="{F62368FA-0A9E-46EB-8604-F25BD9431E1C}"/>
    <cellStyle name="Comma 3 5 3 3 3 2 3 2" xfId="50875" xr:uid="{92F2EF51-F318-443C-83A7-AA1503D200C0}"/>
    <cellStyle name="Comma 3 5 3 3 3 2 3 3" xfId="37485" xr:uid="{F32B96FD-9D25-4F85-AD0E-3B9A308552C8}"/>
    <cellStyle name="Comma 3 5 3 3 3 2 3 4" xfId="26720" xr:uid="{450FBFB2-95F5-4849-BE4F-538CD3707DE9}"/>
    <cellStyle name="Comma 3 5 3 3 3 2 4" xfId="9910" xr:uid="{73C5F0D2-63C4-4B6E-90BD-9ACEC3FAA91A}"/>
    <cellStyle name="Comma 3 5 3 3 3 2 4 2" xfId="53501" xr:uid="{860191AB-1EB8-4C4D-B4FF-09535F2A3A78}"/>
    <cellStyle name="Comma 3 5 3 3 3 2 4 3" xfId="40111" xr:uid="{C7257F81-996E-4314-BA6F-42E8E9795CF1}"/>
    <cellStyle name="Comma 3 5 3 3 3 2 5" xfId="12536" xr:uid="{47D89E66-E524-495E-9C8E-479A7470F00F}"/>
    <cellStyle name="Comma 3 5 3 3 3 2 5 2" xfId="56126" xr:uid="{65B733A9-208D-4CF9-B915-740CD0A3C778}"/>
    <cellStyle name="Comma 3 5 3 3 3 2 5 3" xfId="42736" xr:uid="{A326B1F2-D515-4EDF-986B-97881858BA32}"/>
    <cellStyle name="Comma 3 5 3 3 3 2 6" xfId="15689" xr:uid="{F3CDE29C-4E09-44A7-8124-627120049B81}"/>
    <cellStyle name="Comma 3 5 3 3 3 2 6 2" xfId="45362" xr:uid="{6D6D115C-B991-49C5-ADA1-9E3950919FFD}"/>
    <cellStyle name="Comma 3 5 3 3 3 2 7" xfId="58752" xr:uid="{EA6C3160-43C0-42EA-8400-E0230AF89379}"/>
    <cellStyle name="Comma 3 5 3 3 3 2 8" xfId="61379" xr:uid="{8090D4CC-A011-4621-83A2-4A932A5E93AD}"/>
    <cellStyle name="Comma 3 5 3 3 3 2 9" xfId="31972" xr:uid="{7BCC21C6-4352-4980-9AFF-754BB8EF573E}"/>
    <cellStyle name="Comma 3 5 3 3 3 3" xfId="5962" xr:uid="{46734BE7-CFAA-4F7E-92C2-2ED46341B69A}"/>
    <cellStyle name="Comma 3 5 3 3 3 3 2" xfId="17520" xr:uid="{8C5AAFDE-0858-413B-AD18-3C070E0450F9}"/>
    <cellStyle name="Comma 3 5 3 3 3 3 2 2" xfId="46927" xr:uid="{E3D6087B-DC24-4F9C-BD46-144380994C26}"/>
    <cellStyle name="Comma 3 5 3 3 3 3 2 3" xfId="28024" xr:uid="{B531AB00-8E4F-4DF2-A94E-7D3F2D139192}"/>
    <cellStyle name="Comma 3 5 3 3 3 3 3" xfId="33537" xr:uid="{76878AAF-A165-4A41-8E91-81826C755769}"/>
    <cellStyle name="Comma 3 5 3 3 3 3 4" xfId="22772" xr:uid="{87D0D7CD-D8EB-4377-BCB2-5701A5FBDB93}"/>
    <cellStyle name="Comma 3 5 3 3 3 4" xfId="3337" xr:uid="{E0751DEA-F630-4BE8-BC70-4DB75815574E}"/>
    <cellStyle name="Comma 3 5 3 3 3 4 2" xfId="49553" xr:uid="{2AB8ADCB-FB44-4BF5-8675-32D7AAFFF280}"/>
    <cellStyle name="Comma 3 5 3 3 3 4 3" xfId="36163" xr:uid="{52E4D988-6392-4B7A-832E-0582802BE528}"/>
    <cellStyle name="Comma 3 5 3 3 3 4 4" xfId="25398" xr:uid="{0EDC4EBB-0934-40F2-A900-7E18682F408C}"/>
    <cellStyle name="Comma 3 5 3 3 3 5" xfId="8588" xr:uid="{2F55ED00-8733-4105-B730-A934EEE6D0FB}"/>
    <cellStyle name="Comma 3 5 3 3 3 5 2" xfId="52179" xr:uid="{D6B4C6DA-C5C2-4ED0-9CB3-5F24D700AE9C}"/>
    <cellStyle name="Comma 3 5 3 3 3 5 3" xfId="38789" xr:uid="{FB2C4963-C76E-4DA5-BF2F-3DD3443A191D}"/>
    <cellStyle name="Comma 3 5 3 3 3 6" xfId="11214" xr:uid="{AB994A6D-BA6D-41B8-890E-EF442EEEF8BF}"/>
    <cellStyle name="Comma 3 5 3 3 3 6 2" xfId="54804" xr:uid="{998B893E-6246-45DA-9EC4-158B6690E589}"/>
    <cellStyle name="Comma 3 5 3 3 3 6 3" xfId="41414" xr:uid="{F3C420C6-953E-4D8D-8892-7572F67B38F5}"/>
    <cellStyle name="Comma 3 5 3 3 3 7" xfId="14367" xr:uid="{00C5AB9C-372F-4107-B405-39FA06A9ACC0}"/>
    <cellStyle name="Comma 3 5 3 3 3 7 2" xfId="44040" xr:uid="{2B860E53-4654-4882-B13D-4505CEC375D3}"/>
    <cellStyle name="Comma 3 5 3 3 3 8" xfId="57430" xr:uid="{73956D90-3FF5-46F6-A753-149D254B38CE}"/>
    <cellStyle name="Comma 3 5 3 3 3 9" xfId="60057" xr:uid="{095B497C-413D-4F27-A615-738ED27370D0}"/>
    <cellStyle name="Comma 3 5 3 3 4" xfId="969" xr:uid="{00000000-0005-0000-0000-000019030000}"/>
    <cellStyle name="Comma 3 5 3 3 4 10" xfId="30910" xr:uid="{5AE56275-B184-4C6B-827B-8463DAE0B274}"/>
    <cellStyle name="Comma 3 5 3 3 4 11" xfId="20406" xr:uid="{BD31C6B4-828B-47E2-8CB1-17102E90FB0B}"/>
    <cellStyle name="Comma 3 5 3 3 4 2" xfId="2292" xr:uid="{64E7452B-2E32-4BBF-A907-2F9B8887CABB}"/>
    <cellStyle name="Comma 3 5 3 3 4 2 10" xfId="21728" xr:uid="{F9F9AF79-E167-4FD0-B7AD-506601D30B4B}"/>
    <cellStyle name="Comma 3 5 3 3 4 2 2" xfId="7544" xr:uid="{711CBD5E-92E6-452C-8B3C-616A7606F971}"/>
    <cellStyle name="Comma 3 5 3 3 4 2 2 2" xfId="19102" xr:uid="{41E70EE3-AE10-440F-B5E6-66EE605E1E7C}"/>
    <cellStyle name="Comma 3 5 3 3 4 2 2 2 2" xfId="48509" xr:uid="{783BDF48-8765-403B-AA8D-D9F55AFC5490}"/>
    <cellStyle name="Comma 3 5 3 3 4 2 2 2 3" xfId="29606" xr:uid="{66BB9C82-EC48-411B-BE8C-A5098148C216}"/>
    <cellStyle name="Comma 3 5 3 3 4 2 2 3" xfId="35119" xr:uid="{63A63E02-D39C-4553-B729-614C6FEEE20C}"/>
    <cellStyle name="Comma 3 5 3 3 4 2 2 4" xfId="24354" xr:uid="{089CFB6A-DA6D-4D1F-823D-1FE9224EC367}"/>
    <cellStyle name="Comma 3 5 3 3 4 2 3" xfId="4919" xr:uid="{2B1E5986-AF2D-4F4A-A425-403C5C0BD47F}"/>
    <cellStyle name="Comma 3 5 3 3 4 2 3 2" xfId="51135" xr:uid="{A93B7ADA-2374-473E-A4B4-B902B730EC07}"/>
    <cellStyle name="Comma 3 5 3 3 4 2 3 3" xfId="37745" xr:uid="{71D7C677-6368-4D98-B0EE-8B2C2D2BCE0F}"/>
    <cellStyle name="Comma 3 5 3 3 4 2 3 4" xfId="26980" xr:uid="{9ACA2378-8219-4818-A837-1D64E0619A88}"/>
    <cellStyle name="Comma 3 5 3 3 4 2 4" xfId="10170" xr:uid="{731B78B1-1377-4446-BEF9-F9012CD1CE92}"/>
    <cellStyle name="Comma 3 5 3 3 4 2 4 2" xfId="53761" xr:uid="{4D473D7D-CE2B-4B68-99CA-6779B12AAFD6}"/>
    <cellStyle name="Comma 3 5 3 3 4 2 4 3" xfId="40371" xr:uid="{ADBBDAB1-E67F-4B15-B395-AAFD1683D4FA}"/>
    <cellStyle name="Comma 3 5 3 3 4 2 5" xfId="12796" xr:uid="{4AB4CEDA-EBEF-40D1-82E8-6D1D4289B747}"/>
    <cellStyle name="Comma 3 5 3 3 4 2 5 2" xfId="56386" xr:uid="{6E68F289-180B-4749-91E8-E52032D2D575}"/>
    <cellStyle name="Comma 3 5 3 3 4 2 5 3" xfId="42996" xr:uid="{6A7656F2-8195-4838-AAB2-8725423B9574}"/>
    <cellStyle name="Comma 3 5 3 3 4 2 6" xfId="15949" xr:uid="{8015EA49-6A6C-469D-97F5-A498A75396E1}"/>
    <cellStyle name="Comma 3 5 3 3 4 2 6 2" xfId="45622" xr:uid="{D9204E60-13D9-47BC-BC39-9B4A4B2F8FF4}"/>
    <cellStyle name="Comma 3 5 3 3 4 2 7" xfId="59012" xr:uid="{0646F499-9B3B-4673-B02E-D44906D1A1FA}"/>
    <cellStyle name="Comma 3 5 3 3 4 2 8" xfId="61639" xr:uid="{A5A22DFD-13B6-45E7-A66D-305CF4D74BE8}"/>
    <cellStyle name="Comma 3 5 3 3 4 2 9" xfId="32232" xr:uid="{423F74AF-CF7B-4204-8E52-AF4584AED1FD}"/>
    <cellStyle name="Comma 3 5 3 3 4 3" xfId="6222" xr:uid="{BCFAF38D-221C-497E-BF59-EC4A24458EAD}"/>
    <cellStyle name="Comma 3 5 3 3 4 3 2" xfId="17780" xr:uid="{4D5B64BC-2B0B-4C64-BAC5-63D9CA44A879}"/>
    <cellStyle name="Comma 3 5 3 3 4 3 2 2" xfId="47187" xr:uid="{DD82DE7D-0EF8-4A79-9E9B-9A579871CE9F}"/>
    <cellStyle name="Comma 3 5 3 3 4 3 2 3" xfId="28284" xr:uid="{5D3B0115-5867-4AEE-9086-F55808A554C5}"/>
    <cellStyle name="Comma 3 5 3 3 4 3 3" xfId="33797" xr:uid="{5E49D9E2-F5AD-4A1B-BDD4-9DD6B4C8BA93}"/>
    <cellStyle name="Comma 3 5 3 3 4 3 4" xfId="23032" xr:uid="{CC520EAA-3A2C-4E12-A023-F7567213E2B0}"/>
    <cellStyle name="Comma 3 5 3 3 4 4" xfId="3597" xr:uid="{D11E072C-FB87-4AFA-BC2A-715B63583BFE}"/>
    <cellStyle name="Comma 3 5 3 3 4 4 2" xfId="49813" xr:uid="{5B163EB8-E0CB-4A9F-A397-95F6D9020781}"/>
    <cellStyle name="Comma 3 5 3 3 4 4 3" xfId="36423" xr:uid="{F99D52D1-546D-4007-83D3-655F70A93285}"/>
    <cellStyle name="Comma 3 5 3 3 4 4 4" xfId="25658" xr:uid="{49BF43EA-0E60-45C8-B7E0-0BE3B3E3F38A}"/>
    <cellStyle name="Comma 3 5 3 3 4 5" xfId="8848" xr:uid="{8D6B4CA2-4A04-4FBA-A638-3E86C96AC10D}"/>
    <cellStyle name="Comma 3 5 3 3 4 5 2" xfId="52439" xr:uid="{CFA87A4A-505A-4B70-86F0-0DFA064526C4}"/>
    <cellStyle name="Comma 3 5 3 3 4 5 3" xfId="39049" xr:uid="{5DF0F365-F949-490C-8609-80B517943CC5}"/>
    <cellStyle name="Comma 3 5 3 3 4 6" xfId="11474" xr:uid="{9E50E356-BBB4-45BF-8B30-A29C79D82C2C}"/>
    <cellStyle name="Comma 3 5 3 3 4 6 2" xfId="55064" xr:uid="{8AE61DFA-3E7C-462E-AAD5-0A7B6E0BD3C9}"/>
    <cellStyle name="Comma 3 5 3 3 4 6 3" xfId="41674" xr:uid="{7DDEEF65-BDF3-438A-9443-BC2B167D0B06}"/>
    <cellStyle name="Comma 3 5 3 3 4 7" xfId="14627" xr:uid="{1CF45060-6A75-4C92-BD33-D03BD86D67B5}"/>
    <cellStyle name="Comma 3 5 3 3 4 7 2" xfId="44300" xr:uid="{1E1C38C1-A251-4A28-880E-91983D1D6C74}"/>
    <cellStyle name="Comma 3 5 3 3 4 8" xfId="57690" xr:uid="{51122248-02F9-454E-AEBF-D8FBE8F3FD1C}"/>
    <cellStyle name="Comma 3 5 3 3 4 9" xfId="60317" xr:uid="{DA30A380-9128-4BA7-866E-433151EBB75C}"/>
    <cellStyle name="Comma 3 5 3 3 5" xfId="1249" xr:uid="{5B990A79-FEEF-445C-B334-A29AAD2BC4F6}"/>
    <cellStyle name="Comma 3 5 3 3 5 10" xfId="20686" xr:uid="{37413CC2-5ED2-4CCF-BE11-CEE6563FCF1A}"/>
    <cellStyle name="Comma 3 5 3 3 5 2" xfId="6502" xr:uid="{73518EC2-5F36-410E-94E3-9D06E1C3CC30}"/>
    <cellStyle name="Comma 3 5 3 3 5 2 2" xfId="18060" xr:uid="{B0A809DC-5006-4265-8FDC-17BAED17641B}"/>
    <cellStyle name="Comma 3 5 3 3 5 2 2 2" xfId="47467" xr:uid="{E556E78D-A829-4447-BE31-A8B39BDE5C3D}"/>
    <cellStyle name="Comma 3 5 3 3 5 2 2 3" xfId="28564" xr:uid="{22310E3F-7CFB-4003-9791-ED477877ADFD}"/>
    <cellStyle name="Comma 3 5 3 3 5 2 3" xfId="34077" xr:uid="{39BAF4C1-38C3-4592-92F8-4D6EA1FB2098}"/>
    <cellStyle name="Comma 3 5 3 3 5 2 4" xfId="23312" xr:uid="{EE7841A6-8B2E-43CC-90D0-CE8420B1FE35}"/>
    <cellStyle name="Comma 3 5 3 3 5 3" xfId="3877" xr:uid="{53ED5407-EF78-4334-AB05-F18DDB84C35F}"/>
    <cellStyle name="Comma 3 5 3 3 5 3 2" xfId="50093" xr:uid="{7871A592-D3F3-4D80-B7EC-DC8775E2CFEB}"/>
    <cellStyle name="Comma 3 5 3 3 5 3 3" xfId="36703" xr:uid="{BC9B5879-5F11-4881-A0D3-F91FCE826EDD}"/>
    <cellStyle name="Comma 3 5 3 3 5 3 4" xfId="25938" xr:uid="{0224D7E8-2227-4866-95D5-CD08F7A8609E}"/>
    <cellStyle name="Comma 3 5 3 3 5 4" xfId="9128" xr:uid="{B1CEE16B-C5DE-40AA-8447-3E2D91A43372}"/>
    <cellStyle name="Comma 3 5 3 3 5 4 2" xfId="52719" xr:uid="{F4A47E7C-821B-444F-9B71-2081A006A267}"/>
    <cellStyle name="Comma 3 5 3 3 5 4 3" xfId="39329" xr:uid="{5CC79371-4E18-4DEF-AFA5-23289C803ECD}"/>
    <cellStyle name="Comma 3 5 3 3 5 5" xfId="11754" xr:uid="{D996F1D3-2748-4BA5-BA6D-C8887F0F955B}"/>
    <cellStyle name="Comma 3 5 3 3 5 5 2" xfId="55344" xr:uid="{6BD4D0DE-442A-4575-BC60-8F3C53680C38}"/>
    <cellStyle name="Comma 3 5 3 3 5 5 3" xfId="41954" xr:uid="{BBB9FCA6-41CF-4E7F-B224-799BDD77CDB9}"/>
    <cellStyle name="Comma 3 5 3 3 5 6" xfId="14907" xr:uid="{5D5EC015-25A7-4BBA-BA7B-3553BC6DC048}"/>
    <cellStyle name="Comma 3 5 3 3 5 6 2" xfId="44580" xr:uid="{03522122-A694-4DAA-A7CF-361389064703}"/>
    <cellStyle name="Comma 3 5 3 3 5 7" xfId="57970" xr:uid="{8C19F74D-DFCD-4BF5-819B-5C83188C4CEF}"/>
    <cellStyle name="Comma 3 5 3 3 5 8" xfId="60597" xr:uid="{2B841B45-F4F3-42AC-8B6D-B1AB5F2AA88F}"/>
    <cellStyle name="Comma 3 5 3 3 5 9" xfId="31190" xr:uid="{B513E243-857B-4EC3-B3AC-E1E838D94F2C}"/>
    <cellStyle name="Comma 3 5 3 3 6" xfId="1512" xr:uid="{2B09477B-8D96-43BB-B1FE-ABF45997D15E}"/>
    <cellStyle name="Comma 3 5 3 3 6 10" xfId="20948" xr:uid="{0E45B2CD-843F-4095-8AF8-FB9863C6BD8E}"/>
    <cellStyle name="Comma 3 5 3 3 6 2" xfId="6764" xr:uid="{246356D2-A248-431B-85ED-2E57E157AE48}"/>
    <cellStyle name="Comma 3 5 3 3 6 2 2" xfId="18322" xr:uid="{BD8E748D-11AC-4C1B-9F08-41AB1A050B11}"/>
    <cellStyle name="Comma 3 5 3 3 6 2 2 2" xfId="47729" xr:uid="{65AC07CC-CA46-4FD8-B46F-642E56681D2C}"/>
    <cellStyle name="Comma 3 5 3 3 6 2 2 3" xfId="28826" xr:uid="{70EC5DA6-8F43-4A2E-8BBC-8B458EE766D9}"/>
    <cellStyle name="Comma 3 5 3 3 6 2 3" xfId="34339" xr:uid="{028F14F7-EDB6-4655-8428-A3E08EAED8A2}"/>
    <cellStyle name="Comma 3 5 3 3 6 2 4" xfId="23574" xr:uid="{8FF08027-B5A7-4509-8B0A-C7F49F5D20C8}"/>
    <cellStyle name="Comma 3 5 3 3 6 3" xfId="4139" xr:uid="{99F49B90-EA88-418D-B11A-5B254F67B263}"/>
    <cellStyle name="Comma 3 5 3 3 6 3 2" xfId="50355" xr:uid="{11E9C70B-85CF-4B0F-BC06-DE0269F0C30A}"/>
    <cellStyle name="Comma 3 5 3 3 6 3 3" xfId="36965" xr:uid="{28FD4FBC-423C-41AD-B655-2EE3FBBFBCCC}"/>
    <cellStyle name="Comma 3 5 3 3 6 3 4" xfId="26200" xr:uid="{D2911075-6036-4A6B-B766-D169D99DFFA7}"/>
    <cellStyle name="Comma 3 5 3 3 6 4" xfId="9390" xr:uid="{C0972D49-8FDA-4085-BC8E-AFE96C34B86C}"/>
    <cellStyle name="Comma 3 5 3 3 6 4 2" xfId="52981" xr:uid="{FB6F3400-826B-46D1-A740-2ADAB546A30B}"/>
    <cellStyle name="Comma 3 5 3 3 6 4 3" xfId="39591" xr:uid="{28530DC2-6346-45FE-96DD-B52CB3464C16}"/>
    <cellStyle name="Comma 3 5 3 3 6 5" xfId="12016" xr:uid="{29452E19-3166-49B2-98D0-F4C1BF078BB4}"/>
    <cellStyle name="Comma 3 5 3 3 6 5 2" xfId="55606" xr:uid="{8136D9A7-AF74-4B23-80CC-4147B68969CF}"/>
    <cellStyle name="Comma 3 5 3 3 6 5 3" xfId="42216" xr:uid="{CDCB4D72-5550-48BE-A471-B147694046E0}"/>
    <cellStyle name="Comma 3 5 3 3 6 6" xfId="15169" xr:uid="{FC81DE37-652A-489E-AD2C-362A2FDBDDC2}"/>
    <cellStyle name="Comma 3 5 3 3 6 6 2" xfId="44842" xr:uid="{B62C703E-2697-47D5-8B83-C7695BFED1E0}"/>
    <cellStyle name="Comma 3 5 3 3 6 7" xfId="58232" xr:uid="{B80CAFFE-CAB9-4D39-927C-1EEDEF0F28CC}"/>
    <cellStyle name="Comma 3 5 3 3 6 8" xfId="60859" xr:uid="{EBDE6BE6-FC9F-4264-A006-BC058382D43F}"/>
    <cellStyle name="Comma 3 5 3 3 6 9" xfId="31452" xr:uid="{55D50807-9A56-4AD8-890C-535140121C7C}"/>
    <cellStyle name="Comma 3 5 3 3 7" xfId="2555" xr:uid="{406397DC-C70B-4C66-8796-650366407EB0}"/>
    <cellStyle name="Comma 3 5 3 3 7 10" xfId="21990" xr:uid="{756B6506-1AF8-4010-8BF6-C480CCDE892E}"/>
    <cellStyle name="Comma 3 5 3 3 7 2" xfId="7806" xr:uid="{C6571A29-1FF1-4308-BA20-645DCB93B683}"/>
    <cellStyle name="Comma 3 5 3 3 7 2 2" xfId="19364" xr:uid="{193C1A03-0134-49A3-9DBA-26B9E186E119}"/>
    <cellStyle name="Comma 3 5 3 3 7 2 2 2" xfId="48771" xr:uid="{DDAE8F30-2271-4393-9ABE-4551B9BB3763}"/>
    <cellStyle name="Comma 3 5 3 3 7 2 2 3" xfId="29868" xr:uid="{A7919611-464F-4C06-82E5-306473CDF454}"/>
    <cellStyle name="Comma 3 5 3 3 7 2 3" xfId="35381" xr:uid="{852FA14A-0FF0-4262-9438-9FB80D0A13D5}"/>
    <cellStyle name="Comma 3 5 3 3 7 2 4" xfId="24616" xr:uid="{6BCE45BD-DC16-48C7-973D-C372F925050A}"/>
    <cellStyle name="Comma 3 5 3 3 7 3" xfId="5181" xr:uid="{DB2BF6FB-842E-4ADE-A9AE-C2667CCC51B8}"/>
    <cellStyle name="Comma 3 5 3 3 7 3 2" xfId="51397" xr:uid="{1D6B0AE9-0FA2-44D0-ACDB-2702A5803BDF}"/>
    <cellStyle name="Comma 3 5 3 3 7 3 3" xfId="38007" xr:uid="{058872C3-A570-4399-9386-10271113EDA8}"/>
    <cellStyle name="Comma 3 5 3 3 7 3 4" xfId="27242" xr:uid="{9F965880-4567-4CFF-8418-30C9C4E0FC7B}"/>
    <cellStyle name="Comma 3 5 3 3 7 4" xfId="10432" xr:uid="{C0328F11-A19F-49EF-A090-526A964C7B6A}"/>
    <cellStyle name="Comma 3 5 3 3 7 4 2" xfId="54023" xr:uid="{D617D51D-5113-4DE1-BCE9-B6F5DD12FE8C}"/>
    <cellStyle name="Comma 3 5 3 3 7 4 3" xfId="40633" xr:uid="{B92AA0DA-A4E6-4DED-B977-1ECF0B1B5D86}"/>
    <cellStyle name="Comma 3 5 3 3 7 5" xfId="13058" xr:uid="{A07EDDAA-BBF9-4B27-AE0B-1EFC75C7B972}"/>
    <cellStyle name="Comma 3 5 3 3 7 5 2" xfId="56648" xr:uid="{69F991F1-D454-435A-A4D4-2247AE77216F}"/>
    <cellStyle name="Comma 3 5 3 3 7 5 3" xfId="43258" xr:uid="{3720E05F-BF7E-4098-9CC4-E3CD9F53BF60}"/>
    <cellStyle name="Comma 3 5 3 3 7 6" xfId="16211" xr:uid="{32E4FBBA-AF52-4831-890D-52E6ECCB1936}"/>
    <cellStyle name="Comma 3 5 3 3 7 6 2" xfId="45884" xr:uid="{510A67A9-B109-4F92-A00E-66D79A6ED31E}"/>
    <cellStyle name="Comma 3 5 3 3 7 7" xfId="59274" xr:uid="{3B3316D1-70FC-49D1-A76A-2FA7527C3E39}"/>
    <cellStyle name="Comma 3 5 3 3 7 8" xfId="61901" xr:uid="{E2340A50-C9C3-41BF-9B51-202AC2FC728D}"/>
    <cellStyle name="Comma 3 5 3 3 7 9" xfId="32494" xr:uid="{B0231DE2-43BB-4380-A6E9-949133C2A593}"/>
    <cellStyle name="Comma 3 5 3 3 8" xfId="5442" xr:uid="{1ABB13C0-5DE6-4A7C-A526-8937468BD409}"/>
    <cellStyle name="Comma 3 5 3 3 8 2" xfId="17000" xr:uid="{F3F6DD19-B39B-4211-BEA9-DAF9572D9EAA}"/>
    <cellStyle name="Comma 3 5 3 3 8 2 2" xfId="46146" xr:uid="{CD3F2A3C-F02E-4EE7-A70D-ACC22FCFB1AE}"/>
    <cellStyle name="Comma 3 5 3 3 8 2 3" xfId="27504" xr:uid="{A048FCB5-1C52-46D0-A024-FD904435A46A}"/>
    <cellStyle name="Comma 3 5 3 3 8 3" xfId="13847" xr:uid="{BB96BE58-53AB-450D-AC3B-8DD8D7DB5C24}"/>
    <cellStyle name="Comma 3 5 3 3 8 3 2" xfId="32756" xr:uid="{72A4CDEE-0D63-478C-B4D1-AA4B02A8F34C}"/>
    <cellStyle name="Comma 3 5 3 3 8 4" xfId="22252" xr:uid="{9E4C6452-A76A-4D41-A6E9-6B3B8953FF1B}"/>
    <cellStyle name="Comma 3 5 3 3 9" xfId="2817" xr:uid="{C0E23FE8-70B9-47EB-B600-7FDCFF22D756}"/>
    <cellStyle name="Comma 3 5 3 3 9 2" xfId="16472" xr:uid="{C3221F4A-4300-4E33-A33D-3CD6C76BFF6E}"/>
    <cellStyle name="Comma 3 5 3 3 9 2 2" xfId="46407" xr:uid="{ADFDD684-C69A-4569-9FE9-D610FE89D8BC}"/>
    <cellStyle name="Comma 3 5 3 3 9 3" xfId="33017" xr:uid="{0B2A9D94-59F2-46A2-96F3-BE3F4776FB66}"/>
    <cellStyle name="Comma 3 5 3 3 9 4" xfId="24878" xr:uid="{1AA383EE-3799-4433-9F13-F3D94343EDCF}"/>
    <cellStyle name="Comma 3 5 3 4" xfId="311" xr:uid="{00000000-0005-0000-0000-00001A030000}"/>
    <cellStyle name="Comma 3 5 3 4 10" xfId="30252" xr:uid="{5E4D0B11-E12A-4D3E-B109-FA6D294F9EA6}"/>
    <cellStyle name="Comma 3 5 3 4 11" xfId="19748" xr:uid="{8AA62541-64DA-4D65-A7C3-CC7BDD453FD3}"/>
    <cellStyle name="Comma 3 5 3 4 2" xfId="1634" xr:uid="{7E1CF1E0-74AD-4DCA-BFF0-16233F1F9CE6}"/>
    <cellStyle name="Comma 3 5 3 4 2 10" xfId="21070" xr:uid="{9CBF3A62-16D6-453B-B7C7-6A9C411EA0D0}"/>
    <cellStyle name="Comma 3 5 3 4 2 2" xfId="6886" xr:uid="{2D99DE94-CC03-4692-BC77-DB5E8A52223D}"/>
    <cellStyle name="Comma 3 5 3 4 2 2 2" xfId="18444" xr:uid="{6328DC38-65D6-4045-8E9B-0730C1216A4E}"/>
    <cellStyle name="Comma 3 5 3 4 2 2 2 2" xfId="47851" xr:uid="{F466301F-8671-477B-88A5-E307D005300E}"/>
    <cellStyle name="Comma 3 5 3 4 2 2 2 3" xfId="28948" xr:uid="{D769DE6A-437B-42E8-8A39-418A5E3E1BB2}"/>
    <cellStyle name="Comma 3 5 3 4 2 2 3" xfId="34461" xr:uid="{7BF74AAB-DAD8-4426-BDA4-DF9B53E82602}"/>
    <cellStyle name="Comma 3 5 3 4 2 2 4" xfId="23696" xr:uid="{BDA77171-B0CD-4063-9204-EDAC300D7F48}"/>
    <cellStyle name="Comma 3 5 3 4 2 3" xfId="4261" xr:uid="{11B8D14F-14EE-4534-A43E-6896AF8F3094}"/>
    <cellStyle name="Comma 3 5 3 4 2 3 2" xfId="50477" xr:uid="{CD311107-BD0E-43D7-AFA2-F8413A76F172}"/>
    <cellStyle name="Comma 3 5 3 4 2 3 3" xfId="37087" xr:uid="{010C61F9-C334-4B52-86D9-D3EF9550A195}"/>
    <cellStyle name="Comma 3 5 3 4 2 3 4" xfId="26322" xr:uid="{7E1FB5F2-544B-43BD-BE0A-FDE5605613FB}"/>
    <cellStyle name="Comma 3 5 3 4 2 4" xfId="9512" xr:uid="{DBE3AEAE-4D15-4578-9BF5-AB2BA89B4E8C}"/>
    <cellStyle name="Comma 3 5 3 4 2 4 2" xfId="53103" xr:uid="{4D4C3B6B-6B81-4052-92A5-2A8887EC1A47}"/>
    <cellStyle name="Comma 3 5 3 4 2 4 3" xfId="39713" xr:uid="{854194DE-2473-4349-B25A-43E0198EA34D}"/>
    <cellStyle name="Comma 3 5 3 4 2 5" xfId="12138" xr:uid="{301594F5-CBDA-42C8-951B-D0CBDD04ADD9}"/>
    <cellStyle name="Comma 3 5 3 4 2 5 2" xfId="55728" xr:uid="{2CC33524-DE15-4DC3-9881-FFDE4D5420AB}"/>
    <cellStyle name="Comma 3 5 3 4 2 5 3" xfId="42338" xr:uid="{245A06C4-5737-4E52-A176-B7E599FB08B4}"/>
    <cellStyle name="Comma 3 5 3 4 2 6" xfId="15291" xr:uid="{E48775B5-FE41-426E-B394-0692CF7B288E}"/>
    <cellStyle name="Comma 3 5 3 4 2 6 2" xfId="44964" xr:uid="{F6C6F81F-8894-4D7E-A329-B75ABCC9F106}"/>
    <cellStyle name="Comma 3 5 3 4 2 7" xfId="58354" xr:uid="{AA83EADE-EF6B-4C6A-8B43-49B1B5B291E5}"/>
    <cellStyle name="Comma 3 5 3 4 2 8" xfId="60981" xr:uid="{07FF8E8D-0391-448F-96CB-93A0EBC49D37}"/>
    <cellStyle name="Comma 3 5 3 4 2 9" xfId="31574" xr:uid="{78D842F3-4F3A-482D-ACB8-8BBB16D6A90F}"/>
    <cellStyle name="Comma 3 5 3 4 3" xfId="5564" xr:uid="{601AD129-7D31-4340-AA7E-D53146AE3EBF}"/>
    <cellStyle name="Comma 3 5 3 4 3 2" xfId="17122" xr:uid="{6C570078-4411-4C88-97B0-7F1D46A25928}"/>
    <cellStyle name="Comma 3 5 3 4 3 2 2" xfId="46529" xr:uid="{A82F57FB-B44B-40A7-B277-D6BB9F610AC7}"/>
    <cellStyle name="Comma 3 5 3 4 3 2 3" xfId="27626" xr:uid="{CAAE4A48-7040-4528-AD58-F75EB6E83260}"/>
    <cellStyle name="Comma 3 5 3 4 3 3" xfId="13969" xr:uid="{BD11170C-EF27-4EB8-A209-FD84AA35DF39}"/>
    <cellStyle name="Comma 3 5 3 4 3 3 2" xfId="33139" xr:uid="{D14201B9-1055-4E19-8A7A-40F20D79B4F3}"/>
    <cellStyle name="Comma 3 5 3 4 3 4" xfId="22374" xr:uid="{FA3EADFB-7E69-4B92-BFCC-8DE39B01C09F}"/>
    <cellStyle name="Comma 3 5 3 4 4" xfId="2939" xr:uid="{A0E140FD-605C-4928-A8D2-19722EDA9ED0}"/>
    <cellStyle name="Comma 3 5 3 4 4 2" xfId="16594" xr:uid="{9C433262-0230-4AC8-8A0D-368763B62B22}"/>
    <cellStyle name="Comma 3 5 3 4 4 2 2" xfId="49155" xr:uid="{93A9E94E-4444-44F9-ABAA-940CCE2D18A6}"/>
    <cellStyle name="Comma 3 5 3 4 4 3" xfId="35765" xr:uid="{CE65233B-5928-4BE5-8E82-842450C6A3BC}"/>
    <cellStyle name="Comma 3 5 3 4 4 4" xfId="25000" xr:uid="{CC4E034E-38CF-4BF3-9119-02C5CED9159B}"/>
    <cellStyle name="Comma 3 5 3 4 5" xfId="8190" xr:uid="{F19D73B6-E762-437E-8845-A3A540357DED}"/>
    <cellStyle name="Comma 3 5 3 4 5 2" xfId="51781" xr:uid="{C5D27201-C305-43CC-9A18-EFA1EB3C16EF}"/>
    <cellStyle name="Comma 3 5 3 4 5 3" xfId="38391" xr:uid="{847BF97D-275F-464C-8957-4D0A32CEE463}"/>
    <cellStyle name="Comma 3 5 3 4 6" xfId="10816" xr:uid="{BD690CBE-760A-4BF5-898D-D39323D00B08}"/>
    <cellStyle name="Comma 3 5 3 4 6 2" xfId="54406" xr:uid="{5E826EA6-A676-41B2-9177-F16B8F7A3804}"/>
    <cellStyle name="Comma 3 5 3 4 6 3" xfId="41016" xr:uid="{929E0601-5FEF-40B9-A878-E1DBA0D7E0D4}"/>
    <cellStyle name="Comma 3 5 3 4 7" xfId="13441" xr:uid="{8EC14827-1747-49EE-B689-3D1B74CA28AA}"/>
    <cellStyle name="Comma 3 5 3 4 7 2" xfId="43642" xr:uid="{D5DB13AD-3E76-4FEB-84CC-4E42E7E4BE14}"/>
    <cellStyle name="Comma 3 5 3 4 8" xfId="57032" xr:uid="{BF03F597-E68F-4311-8409-E60B3E1A8E14}"/>
    <cellStyle name="Comma 3 5 3 4 9" xfId="59659" xr:uid="{EE850E35-2AD6-43F6-BAD8-AA77316EFA3F}"/>
    <cellStyle name="Comma 3 5 3 5" xfId="571" xr:uid="{00000000-0005-0000-0000-00001B030000}"/>
    <cellStyle name="Comma 3 5 3 5 10" xfId="30512" xr:uid="{26EE3F6D-C1E1-43B0-878A-A8CA67CE1F9D}"/>
    <cellStyle name="Comma 3 5 3 5 11" xfId="20008" xr:uid="{29CAA0A2-497E-42FC-96A0-B53262AE8625}"/>
    <cellStyle name="Comma 3 5 3 5 2" xfId="1894" xr:uid="{B93FFA97-88B4-484C-8B97-459BE6208A58}"/>
    <cellStyle name="Comma 3 5 3 5 2 10" xfId="21330" xr:uid="{861F0D55-61C9-4FEC-A140-7931D3731BAF}"/>
    <cellStyle name="Comma 3 5 3 5 2 2" xfId="7146" xr:uid="{E5EF3348-8010-47F9-8BFB-2613EA01AD1D}"/>
    <cellStyle name="Comma 3 5 3 5 2 2 2" xfId="18704" xr:uid="{46300B73-F2CB-44F5-B1A7-FF172584F59A}"/>
    <cellStyle name="Comma 3 5 3 5 2 2 2 2" xfId="48111" xr:uid="{B464433B-809B-412A-84CA-9F0258C5386B}"/>
    <cellStyle name="Comma 3 5 3 5 2 2 2 3" xfId="29208" xr:uid="{23A4EF4A-6B4B-4E0C-82E8-B637DC4ED2DC}"/>
    <cellStyle name="Comma 3 5 3 5 2 2 3" xfId="34721" xr:uid="{138D9E15-3ACF-4FA8-BB8D-7573DF1612F6}"/>
    <cellStyle name="Comma 3 5 3 5 2 2 4" xfId="23956" xr:uid="{5811034A-0714-4E51-AB6E-40BE2ECF48B3}"/>
    <cellStyle name="Comma 3 5 3 5 2 3" xfId="4521" xr:uid="{9E72BD66-A81F-4805-9990-8D52385FC093}"/>
    <cellStyle name="Comma 3 5 3 5 2 3 2" xfId="50737" xr:uid="{95227030-0548-4759-9271-7A6F271C106C}"/>
    <cellStyle name="Comma 3 5 3 5 2 3 3" xfId="37347" xr:uid="{3A314C73-BECE-44AB-84D7-D7E317379458}"/>
    <cellStyle name="Comma 3 5 3 5 2 3 4" xfId="26582" xr:uid="{CFB1C9D6-767D-44C9-841F-84845AC00A19}"/>
    <cellStyle name="Comma 3 5 3 5 2 4" xfId="9772" xr:uid="{A578C957-4D66-4E3C-82D9-73ECB46D3566}"/>
    <cellStyle name="Comma 3 5 3 5 2 4 2" xfId="53363" xr:uid="{A0858D47-343D-4D7B-AE11-6A0751CD39F0}"/>
    <cellStyle name="Comma 3 5 3 5 2 4 3" xfId="39973" xr:uid="{1BD7E036-6D61-43FE-9B9C-20FEABD13E44}"/>
    <cellStyle name="Comma 3 5 3 5 2 5" xfId="12398" xr:uid="{13267F30-27B7-4C19-8A15-79EA5A572183}"/>
    <cellStyle name="Comma 3 5 3 5 2 5 2" xfId="55988" xr:uid="{D4EB18F6-C045-4355-971B-6D01EC280C1E}"/>
    <cellStyle name="Comma 3 5 3 5 2 5 3" xfId="42598" xr:uid="{003E0DF2-A146-419E-900B-D85B2D76FEEF}"/>
    <cellStyle name="Comma 3 5 3 5 2 6" xfId="15551" xr:uid="{94F96185-910B-4F39-A8DF-16FFC74C1950}"/>
    <cellStyle name="Comma 3 5 3 5 2 6 2" xfId="45224" xr:uid="{56FFF98E-AAD6-403C-A756-5972FEF5D5FA}"/>
    <cellStyle name="Comma 3 5 3 5 2 7" xfId="58614" xr:uid="{9A69C8C2-0D8D-4D87-81F8-00B82685FC9B}"/>
    <cellStyle name="Comma 3 5 3 5 2 8" xfId="61241" xr:uid="{65B6D874-04D4-4DAD-9FE4-CF53FA35830A}"/>
    <cellStyle name="Comma 3 5 3 5 2 9" xfId="31834" xr:uid="{08F63442-FC08-4270-B888-726F35C5E7C5}"/>
    <cellStyle name="Comma 3 5 3 5 3" xfId="5824" xr:uid="{6A7B0996-822C-4B07-A349-0D7E8107F1F4}"/>
    <cellStyle name="Comma 3 5 3 5 3 2" xfId="17382" xr:uid="{F9616907-EB0F-49D6-B44E-6B86FD36D348}"/>
    <cellStyle name="Comma 3 5 3 5 3 2 2" xfId="46789" xr:uid="{D2EAED51-76B6-4A05-8868-9F0615B42D71}"/>
    <cellStyle name="Comma 3 5 3 5 3 2 3" xfId="27886" xr:uid="{B2879F2E-3C07-4584-9DE6-CB7F2A671228}"/>
    <cellStyle name="Comma 3 5 3 5 3 3" xfId="33399" xr:uid="{0DB5D5DD-9D8B-4580-A8F3-5606FCEBC656}"/>
    <cellStyle name="Comma 3 5 3 5 3 4" xfId="22634" xr:uid="{9FE9F758-35ED-4E45-ADA7-8BE3F34FF683}"/>
    <cellStyle name="Comma 3 5 3 5 4" xfId="3199" xr:uid="{2FB5857E-B8B4-4F09-BBB8-36E64AB5D896}"/>
    <cellStyle name="Comma 3 5 3 5 4 2" xfId="49415" xr:uid="{13216587-8BD8-4734-8D99-491E95D1FE52}"/>
    <cellStyle name="Comma 3 5 3 5 4 3" xfId="36025" xr:uid="{AC9520B8-1B47-424B-93DA-F8FBB08A68B9}"/>
    <cellStyle name="Comma 3 5 3 5 4 4" xfId="25260" xr:uid="{5B248A82-69A1-4189-BC0D-945021F3F973}"/>
    <cellStyle name="Comma 3 5 3 5 5" xfId="8450" xr:uid="{F8ACD5C1-76B5-4B86-AD11-6382BC111179}"/>
    <cellStyle name="Comma 3 5 3 5 5 2" xfId="52041" xr:uid="{1275091F-1249-4269-BAAA-9BE80252C5CE}"/>
    <cellStyle name="Comma 3 5 3 5 5 3" xfId="38651" xr:uid="{70EEB746-5A00-4B7A-A842-FDDD23EE628B}"/>
    <cellStyle name="Comma 3 5 3 5 6" xfId="11076" xr:uid="{D2C052CF-0BE2-4FA2-A3B3-F69E13D89969}"/>
    <cellStyle name="Comma 3 5 3 5 6 2" xfId="54666" xr:uid="{2DE84A91-4168-448F-B94F-C071E481B702}"/>
    <cellStyle name="Comma 3 5 3 5 6 3" xfId="41276" xr:uid="{8ED3623D-1DFB-4EE9-926E-015DA9C3C455}"/>
    <cellStyle name="Comma 3 5 3 5 7" xfId="14229" xr:uid="{ECBF5CF8-09E3-4782-B468-79E7BED3CA72}"/>
    <cellStyle name="Comma 3 5 3 5 7 2" xfId="43902" xr:uid="{04EE7AE5-C6F5-414B-8F5E-509B99D34D38}"/>
    <cellStyle name="Comma 3 5 3 5 8" xfId="57292" xr:uid="{B4680B88-5C35-4D75-AACE-3379E3E8B35C}"/>
    <cellStyle name="Comma 3 5 3 5 9" xfId="59919" xr:uid="{4884AA6C-F811-43BF-83BD-291FD8619426}"/>
    <cellStyle name="Comma 3 5 3 6" xfId="831" xr:uid="{00000000-0005-0000-0000-00001C030000}"/>
    <cellStyle name="Comma 3 5 3 6 10" xfId="30772" xr:uid="{A0636CE5-B72B-4CB0-AAC3-E66E12F9512C}"/>
    <cellStyle name="Comma 3 5 3 6 11" xfId="20268" xr:uid="{9FA24EA0-8B77-414E-801B-9BC16D990EE4}"/>
    <cellStyle name="Comma 3 5 3 6 2" xfId="2154" xr:uid="{8B6D1165-0A78-4D9F-893A-AA32378A77BD}"/>
    <cellStyle name="Comma 3 5 3 6 2 10" xfId="21590" xr:uid="{0FE4D22A-6ECD-4166-9FEE-699BEBABA81F}"/>
    <cellStyle name="Comma 3 5 3 6 2 2" xfId="7406" xr:uid="{1CD34B58-C35B-424A-9974-A9023FD9C9C4}"/>
    <cellStyle name="Comma 3 5 3 6 2 2 2" xfId="18964" xr:uid="{D8E47476-7434-434D-B9CE-B9485A4E1DC4}"/>
    <cellStyle name="Comma 3 5 3 6 2 2 2 2" xfId="48371" xr:uid="{80D67CE2-8EEF-47FF-AEBE-118FB9788DAF}"/>
    <cellStyle name="Comma 3 5 3 6 2 2 2 3" xfId="29468" xr:uid="{522C11ED-684F-4EE5-BAB6-394D01AE322B}"/>
    <cellStyle name="Comma 3 5 3 6 2 2 3" xfId="34981" xr:uid="{CDF612CF-4D68-4CD4-9E58-DE19842DDB49}"/>
    <cellStyle name="Comma 3 5 3 6 2 2 4" xfId="24216" xr:uid="{CD59025C-9557-4701-923C-8FF5FF42AE76}"/>
    <cellStyle name="Comma 3 5 3 6 2 3" xfId="4781" xr:uid="{A09A7251-3A10-483B-9E35-1F9FAA87C16D}"/>
    <cellStyle name="Comma 3 5 3 6 2 3 2" xfId="50997" xr:uid="{7B5F99BD-6DCD-4A0C-B3DE-18891BBCE91F}"/>
    <cellStyle name="Comma 3 5 3 6 2 3 3" xfId="37607" xr:uid="{EC420F57-4E2E-43ED-A63E-522EE87A1B2D}"/>
    <cellStyle name="Comma 3 5 3 6 2 3 4" xfId="26842" xr:uid="{11F47E43-592E-4D39-A7D1-A3FCCA3C1E22}"/>
    <cellStyle name="Comma 3 5 3 6 2 4" xfId="10032" xr:uid="{8BCC777A-7015-4087-BCEB-710E56C2F8AF}"/>
    <cellStyle name="Comma 3 5 3 6 2 4 2" xfId="53623" xr:uid="{8490A3DC-3E44-40FB-808E-E47DB19C87BD}"/>
    <cellStyle name="Comma 3 5 3 6 2 4 3" xfId="40233" xr:uid="{C5DD538A-3AA3-4C36-BC29-43E655DF5781}"/>
    <cellStyle name="Comma 3 5 3 6 2 5" xfId="12658" xr:uid="{0E29F880-66F4-4307-BC00-2B6B8F420D99}"/>
    <cellStyle name="Comma 3 5 3 6 2 5 2" xfId="56248" xr:uid="{1765771F-F6CE-48FC-8DE2-C37E4ABF3DCC}"/>
    <cellStyle name="Comma 3 5 3 6 2 5 3" xfId="42858" xr:uid="{213BEE5D-D823-4A1F-83F5-860D29A28B2A}"/>
    <cellStyle name="Comma 3 5 3 6 2 6" xfId="15811" xr:uid="{BDF4AF11-1FFA-47ED-9F35-4A272534F613}"/>
    <cellStyle name="Comma 3 5 3 6 2 6 2" xfId="45484" xr:uid="{2BCD477D-EC6B-4390-95D0-CDC5A7ED0324}"/>
    <cellStyle name="Comma 3 5 3 6 2 7" xfId="58874" xr:uid="{518AE272-C9DB-48B1-A9AC-6C924D8B1C68}"/>
    <cellStyle name="Comma 3 5 3 6 2 8" xfId="61501" xr:uid="{A8BF44A8-4526-4FA2-8EA3-2C6D284C974E}"/>
    <cellStyle name="Comma 3 5 3 6 2 9" xfId="32094" xr:uid="{31B9F8CB-BB6B-4530-A0F0-E8177FFF83C9}"/>
    <cellStyle name="Comma 3 5 3 6 3" xfId="6084" xr:uid="{27E6F0F2-0571-4756-92F1-FE07BCF70CCA}"/>
    <cellStyle name="Comma 3 5 3 6 3 2" xfId="17642" xr:uid="{6DB60BF4-53B2-41BC-85C7-ACCD86C9298B}"/>
    <cellStyle name="Comma 3 5 3 6 3 2 2" xfId="47049" xr:uid="{714CA857-B392-4717-8446-2F5A17CEA570}"/>
    <cellStyle name="Comma 3 5 3 6 3 2 3" xfId="28146" xr:uid="{530F80C7-315B-460F-AEC4-D9766C0B8322}"/>
    <cellStyle name="Comma 3 5 3 6 3 3" xfId="33659" xr:uid="{5D2ECEB1-A392-4D81-B744-9EE7144A4DB9}"/>
    <cellStyle name="Comma 3 5 3 6 3 4" xfId="22894" xr:uid="{5B560EC6-F266-4602-BD43-A5DE41A930B7}"/>
    <cellStyle name="Comma 3 5 3 6 4" xfId="3459" xr:uid="{76B7D98A-17BE-41C3-B2EF-A89EA3FF0AFA}"/>
    <cellStyle name="Comma 3 5 3 6 4 2" xfId="49675" xr:uid="{46CF875F-4E86-4BCF-953B-EEAE6B33D806}"/>
    <cellStyle name="Comma 3 5 3 6 4 3" xfId="36285" xr:uid="{C0114373-30EE-47C9-BF15-8C4ABC4F473F}"/>
    <cellStyle name="Comma 3 5 3 6 4 4" xfId="25520" xr:uid="{17C549C3-949A-4D7E-AAE9-670124D22F13}"/>
    <cellStyle name="Comma 3 5 3 6 5" xfId="8710" xr:uid="{6BA448A8-B2C1-441E-9765-C5ED8A504DE1}"/>
    <cellStyle name="Comma 3 5 3 6 5 2" xfId="52301" xr:uid="{0EAFA532-78D5-4242-8DAF-00EC95894DF4}"/>
    <cellStyle name="Comma 3 5 3 6 5 3" xfId="38911" xr:uid="{BBAC0878-B729-4288-8A0E-D7448366B699}"/>
    <cellStyle name="Comma 3 5 3 6 6" xfId="11336" xr:uid="{E9C3F400-7755-40DC-BAC2-48A3F8B88E2C}"/>
    <cellStyle name="Comma 3 5 3 6 6 2" xfId="54926" xr:uid="{087E03AB-3DF9-433E-B14F-5BA7696BEE41}"/>
    <cellStyle name="Comma 3 5 3 6 6 3" xfId="41536" xr:uid="{B917A2D4-FE09-4D3C-A173-0E285BFD6669}"/>
    <cellStyle name="Comma 3 5 3 6 7" xfId="14489" xr:uid="{D1E600EE-E769-4AE3-8D61-1AB057BD8251}"/>
    <cellStyle name="Comma 3 5 3 6 7 2" xfId="44162" xr:uid="{DEE077DE-BBE3-41F8-8D71-B278E171B76E}"/>
    <cellStyle name="Comma 3 5 3 6 8" xfId="57552" xr:uid="{13459ED9-950E-4A8B-AF14-77DFC0492209}"/>
    <cellStyle name="Comma 3 5 3 6 9" xfId="60179" xr:uid="{EDAFA944-F5AA-4424-89A8-6B809BD4A1E8}"/>
    <cellStyle name="Comma 3 5 3 7" xfId="1111" xr:uid="{48AE314A-CF0D-4596-AB9E-8E1C8808913F}"/>
    <cellStyle name="Comma 3 5 3 7 10" xfId="20548" xr:uid="{A758C8FD-6570-414F-8A84-66DA9B2A9AC5}"/>
    <cellStyle name="Comma 3 5 3 7 2" xfId="6364" xr:uid="{5E003E29-FE10-41CB-AA89-90E00D08E127}"/>
    <cellStyle name="Comma 3 5 3 7 2 2" xfId="17922" xr:uid="{2EAC3BE7-95FD-4A42-8CA4-5F8BBD960849}"/>
    <cellStyle name="Comma 3 5 3 7 2 2 2" xfId="47329" xr:uid="{F9D18E43-DDA8-4F80-90DE-E46633BF26BA}"/>
    <cellStyle name="Comma 3 5 3 7 2 2 3" xfId="28426" xr:uid="{F16C29F8-EBB4-4F22-9FD9-2D77CF0F5186}"/>
    <cellStyle name="Comma 3 5 3 7 2 3" xfId="33939" xr:uid="{2DD41B57-0C90-417D-8F11-9581F9B317BB}"/>
    <cellStyle name="Comma 3 5 3 7 2 4" xfId="23174" xr:uid="{EB730B4B-46AF-4593-BCC8-C4826198BAE0}"/>
    <cellStyle name="Comma 3 5 3 7 3" xfId="3739" xr:uid="{169CD477-7E30-4EF9-90F5-33992AD6B708}"/>
    <cellStyle name="Comma 3 5 3 7 3 2" xfId="49955" xr:uid="{D1E27DFA-5CBB-4775-A837-C64BEDE7E698}"/>
    <cellStyle name="Comma 3 5 3 7 3 3" xfId="36565" xr:uid="{D083F3BA-06D6-4D84-952B-3CD039281AB3}"/>
    <cellStyle name="Comma 3 5 3 7 3 4" xfId="25800" xr:uid="{6B5E5362-C2C7-4E92-9324-F71B4458860F}"/>
    <cellStyle name="Comma 3 5 3 7 4" xfId="8990" xr:uid="{D288E226-2ABC-4387-9330-05CBD277B549}"/>
    <cellStyle name="Comma 3 5 3 7 4 2" xfId="52581" xr:uid="{201FAB3B-E94B-4B5D-BBB0-7E1CA0DD5253}"/>
    <cellStyle name="Comma 3 5 3 7 4 3" xfId="39191" xr:uid="{372DE599-43B6-435D-861A-568E2462CF83}"/>
    <cellStyle name="Comma 3 5 3 7 5" xfId="11616" xr:uid="{8DA057D3-593F-4AD9-B991-F3CEE9DBB252}"/>
    <cellStyle name="Comma 3 5 3 7 5 2" xfId="55206" xr:uid="{855A74AE-F280-478A-B165-BBF36A89EC1B}"/>
    <cellStyle name="Comma 3 5 3 7 5 3" xfId="41816" xr:uid="{70FF122B-EB11-4D7C-8C8D-5C205D9B3158}"/>
    <cellStyle name="Comma 3 5 3 7 6" xfId="14769" xr:uid="{4C466F16-C9C9-466E-B40A-DB0B9368F264}"/>
    <cellStyle name="Comma 3 5 3 7 6 2" xfId="44442" xr:uid="{D7CAAB73-7F8C-45D1-B638-EA3BA3BE3C3C}"/>
    <cellStyle name="Comma 3 5 3 7 7" xfId="57832" xr:uid="{B3D77A5E-8551-4C3B-BDAF-F718834479D2}"/>
    <cellStyle name="Comma 3 5 3 7 8" xfId="60459" xr:uid="{C8A8BA4B-3F8F-412B-9E2F-742248A47C51}"/>
    <cellStyle name="Comma 3 5 3 7 9" xfId="31052" xr:uid="{49F6AE9F-7F25-41E2-9852-A9A873CA1CBF}"/>
    <cellStyle name="Comma 3 5 3 8" xfId="1374" xr:uid="{547C0671-304F-4C70-A335-93461496E2C6}"/>
    <cellStyle name="Comma 3 5 3 8 10" xfId="20810" xr:uid="{480D359E-6C85-4F29-8721-457627E4974D}"/>
    <cellStyle name="Comma 3 5 3 8 2" xfId="6626" xr:uid="{939A278E-A042-479A-8728-854096A99FC8}"/>
    <cellStyle name="Comma 3 5 3 8 2 2" xfId="18184" xr:uid="{AD8AE4F3-EB78-4069-8316-C82685C8EEF0}"/>
    <cellStyle name="Comma 3 5 3 8 2 2 2" xfId="47591" xr:uid="{09D4126C-F3F2-4348-9775-4A8D05091F7F}"/>
    <cellStyle name="Comma 3 5 3 8 2 2 3" xfId="28688" xr:uid="{BA5DA877-DB1B-4CD8-8C0B-67C1F0627647}"/>
    <cellStyle name="Comma 3 5 3 8 2 3" xfId="34201" xr:uid="{99DFAEAE-F219-403B-B6B8-FD3D98AA035B}"/>
    <cellStyle name="Comma 3 5 3 8 2 4" xfId="23436" xr:uid="{FCE8B3B4-987E-4F27-B8CF-8FE41E4F57C6}"/>
    <cellStyle name="Comma 3 5 3 8 3" xfId="4001" xr:uid="{BB82756D-C9F6-4958-BF68-C4861E9D6E48}"/>
    <cellStyle name="Comma 3 5 3 8 3 2" xfId="50217" xr:uid="{4E9C379A-D0C1-42EE-8819-BA457C06947B}"/>
    <cellStyle name="Comma 3 5 3 8 3 3" xfId="36827" xr:uid="{EB9A55F5-64C1-4B5D-8503-34967BF8AD25}"/>
    <cellStyle name="Comma 3 5 3 8 3 4" xfId="26062" xr:uid="{F3FE8582-1AA1-41A9-92CD-A38D709240FE}"/>
    <cellStyle name="Comma 3 5 3 8 4" xfId="9252" xr:uid="{92ADA77D-2265-45CE-8191-D70688F712A6}"/>
    <cellStyle name="Comma 3 5 3 8 4 2" xfId="52843" xr:uid="{64F2B9C0-EFE3-4D40-96DC-62CAD6989FF2}"/>
    <cellStyle name="Comma 3 5 3 8 4 3" xfId="39453" xr:uid="{1AB74B92-7F34-40E6-9F77-5DE50E91BBBD}"/>
    <cellStyle name="Comma 3 5 3 8 5" xfId="11878" xr:uid="{8F225146-2294-4E51-9E84-46DB72498520}"/>
    <cellStyle name="Comma 3 5 3 8 5 2" xfId="55468" xr:uid="{841FD1AC-ACD1-41CF-AD7C-71C01224B017}"/>
    <cellStyle name="Comma 3 5 3 8 5 3" xfId="42078" xr:uid="{61AC06C1-A32A-4D1F-8BB9-46D47B86F83D}"/>
    <cellStyle name="Comma 3 5 3 8 6" xfId="15031" xr:uid="{04D45C5B-8BF0-4465-80FE-E5E92D1E0B3A}"/>
    <cellStyle name="Comma 3 5 3 8 6 2" xfId="44704" xr:uid="{8AD3C094-FAF9-4AE4-9B2F-5C1BEDA3D90A}"/>
    <cellStyle name="Comma 3 5 3 8 7" xfId="58094" xr:uid="{2B78E16A-6727-4BC7-97A4-AA0750FD928A}"/>
    <cellStyle name="Comma 3 5 3 8 8" xfId="60721" xr:uid="{7D360FF6-52A6-4AFE-B903-2771B651666B}"/>
    <cellStyle name="Comma 3 5 3 8 9" xfId="31314" xr:uid="{B84BF19A-85BC-49C0-AC54-48833756D623}"/>
    <cellStyle name="Comma 3 5 3 9" xfId="2417" xr:uid="{9146BBC9-6960-4CD1-A4BC-E88CA898230E}"/>
    <cellStyle name="Comma 3 5 3 9 10" xfId="21852" xr:uid="{43CB9FB7-6182-45AF-B345-EF1653F20546}"/>
    <cellStyle name="Comma 3 5 3 9 2" xfId="7668" xr:uid="{0D37C675-259F-429A-BCAA-5612195A52E4}"/>
    <cellStyle name="Comma 3 5 3 9 2 2" xfId="19226" xr:uid="{93C4E63C-EC66-4C34-8428-77667D4D275F}"/>
    <cellStyle name="Comma 3 5 3 9 2 2 2" xfId="48633" xr:uid="{AD748536-6FC2-4EFA-873F-B92CFCA8F8E4}"/>
    <cellStyle name="Comma 3 5 3 9 2 2 3" xfId="29730" xr:uid="{C4AAFFFC-5049-464E-843C-3A27764A5786}"/>
    <cellStyle name="Comma 3 5 3 9 2 3" xfId="35243" xr:uid="{BD2DEC86-8905-4963-97B5-606A6CF7825F}"/>
    <cellStyle name="Comma 3 5 3 9 2 4" xfId="24478" xr:uid="{38DDA759-3CA2-468B-AB41-C8950CD5901D}"/>
    <cellStyle name="Comma 3 5 3 9 3" xfId="5043" xr:uid="{B130B721-2102-4BFA-9E49-EFBAC73B39E8}"/>
    <cellStyle name="Comma 3 5 3 9 3 2" xfId="51259" xr:uid="{31848D4B-5ED8-4785-8029-4A0DC6A172A8}"/>
    <cellStyle name="Comma 3 5 3 9 3 3" xfId="37869" xr:uid="{865ECFE2-F2B8-4872-AA4C-4F9A5185D6B8}"/>
    <cellStyle name="Comma 3 5 3 9 3 4" xfId="27104" xr:uid="{C25461B4-973A-4DAB-A0FF-9889E246F835}"/>
    <cellStyle name="Comma 3 5 3 9 4" xfId="10294" xr:uid="{ECAE2DDE-F46B-43BF-BF77-032FDC0D9204}"/>
    <cellStyle name="Comma 3 5 3 9 4 2" xfId="53885" xr:uid="{1D3C598B-E210-4FB3-8355-4E13F579834D}"/>
    <cellStyle name="Comma 3 5 3 9 4 3" xfId="40495" xr:uid="{FAC6D3EF-45DE-4C17-B477-E7331A36F9D6}"/>
    <cellStyle name="Comma 3 5 3 9 5" xfId="12920" xr:uid="{94A21CD8-100B-425C-B45F-03EEA0A47A2C}"/>
    <cellStyle name="Comma 3 5 3 9 5 2" xfId="56510" xr:uid="{E00C1E95-A594-43CD-81B4-A116734E154D}"/>
    <cellStyle name="Comma 3 5 3 9 5 3" xfId="43120" xr:uid="{0BDF3233-1A5F-4B15-A8C6-10BE5FAF9D52}"/>
    <cellStyle name="Comma 3 5 3 9 6" xfId="16073" xr:uid="{E08AEDB2-8F02-49FC-9E30-C9C9B88E1D59}"/>
    <cellStyle name="Comma 3 5 3 9 6 2" xfId="45746" xr:uid="{03C4326B-3938-4B11-A28D-3BC312ED5595}"/>
    <cellStyle name="Comma 3 5 3 9 7" xfId="59136" xr:uid="{10BCE274-5E36-4F09-8E78-CB0EA925FF92}"/>
    <cellStyle name="Comma 3 5 3 9 8" xfId="61763" xr:uid="{F79F16C7-D9DD-44FB-835F-360B3BED09EB}"/>
    <cellStyle name="Comma 3 5 3 9 9" xfId="32356" xr:uid="{4FDC84CD-7899-49B7-A3EC-641C89839807}"/>
    <cellStyle name="Comma 3 5 4" xfId="66" xr:uid="{00000000-0005-0000-0000-00001D030000}"/>
    <cellStyle name="Comma 3 5 4 10" xfId="2695" xr:uid="{105927F0-48FB-4D38-AF02-54BC48368AE0}"/>
    <cellStyle name="Comma 3 5 4 10 2" xfId="16350" xr:uid="{A4F16928-C7B2-4E38-BB26-EE59025E7A0F}"/>
    <cellStyle name="Comma 3 5 4 10 2 2" xfId="46285" xr:uid="{9E35ABDC-B6A8-4B88-90ED-3C9798C2A69F}"/>
    <cellStyle name="Comma 3 5 4 10 3" xfId="32895" xr:uid="{CFF6A90E-95F1-4B8F-9E38-EEDB682D1044}"/>
    <cellStyle name="Comma 3 5 4 10 4" xfId="24756" xr:uid="{53DD1667-1396-4716-A917-7E6B92510FC2}"/>
    <cellStyle name="Comma 3 5 4 11" xfId="7946" xr:uid="{D58F2B14-751A-41A5-856A-DC8CC240608B}"/>
    <cellStyle name="Comma 3 5 4 11 2" xfId="48911" xr:uid="{75BF92DA-3519-4D2D-9D85-8AEB017D2E49}"/>
    <cellStyle name="Comma 3 5 4 11 3" xfId="35521" xr:uid="{A45803A2-C0DF-4D60-BC3B-2681E7E0DA8C}"/>
    <cellStyle name="Comma 3 5 4 12" xfId="10572" xr:uid="{1F031DB8-E55F-454F-BF6D-B5CD9B886503}"/>
    <cellStyle name="Comma 3 5 4 12 2" xfId="51537" xr:uid="{8E2A57D9-C509-41C3-9BCD-8E83C9B726A3}"/>
    <cellStyle name="Comma 3 5 4 12 3" xfId="38147" xr:uid="{35B01B58-E29B-4F7A-BB2A-F5E009069DB4}"/>
    <cellStyle name="Comma 3 5 4 13" xfId="13197" xr:uid="{C9CEF647-36C8-45FF-9753-DF195104943E}"/>
    <cellStyle name="Comma 3 5 4 13 2" xfId="54162" xr:uid="{97B4B6BA-CD76-4754-B49A-C9F861A51C1B}"/>
    <cellStyle name="Comma 3 5 4 13 3" xfId="40772" xr:uid="{FB3E6EEE-4F7B-47FE-858B-2426A0B2E6BE}"/>
    <cellStyle name="Comma 3 5 4 14" xfId="43398" xr:uid="{D8EF2B32-BF2B-4663-8809-4888E8129870}"/>
    <cellStyle name="Comma 3 5 4 15" xfId="56788" xr:uid="{07001389-BE50-4BD7-A520-815A078931AF}"/>
    <cellStyle name="Comma 3 5 4 16" xfId="59415" xr:uid="{CBFFEB01-3F8A-4DF8-B134-49BDFC80BDFB}"/>
    <cellStyle name="Comma 3 5 4 17" xfId="30008" xr:uid="{268B78FD-8A09-463C-AF59-DFBD934D8CD9}"/>
    <cellStyle name="Comma 3 5 4 18" xfId="19504" xr:uid="{79084430-BB8D-4A9D-AC10-EA0EDE94B9BD}"/>
    <cellStyle name="Comma 3 5 4 2" xfId="204" xr:uid="{00000000-0005-0000-0000-00001E030000}"/>
    <cellStyle name="Comma 3 5 4 2 10" xfId="8084" xr:uid="{FB79205C-5404-4BEB-ADCD-A9CBBE2722DB}"/>
    <cellStyle name="Comma 3 5 4 2 10 2" xfId="49049" xr:uid="{E44A758A-170B-43B4-A625-3D0B7BC0CC7B}"/>
    <cellStyle name="Comma 3 5 4 2 10 3" xfId="35659" xr:uid="{DFBF5C98-5BA6-4BD5-ACC0-57729BCB4284}"/>
    <cellStyle name="Comma 3 5 4 2 11" xfId="10710" xr:uid="{209F774C-A777-44A4-8263-93F54B2BDE68}"/>
    <cellStyle name="Comma 3 5 4 2 11 2" xfId="51675" xr:uid="{CB4D473A-EDCF-4C2D-AF3E-F5CE530BBD25}"/>
    <cellStyle name="Comma 3 5 4 2 11 3" xfId="38285" xr:uid="{75EF5E88-578A-4D8B-8D49-7AF371DE6134}"/>
    <cellStyle name="Comma 3 5 4 2 12" xfId="13335" xr:uid="{0BE6FABE-E12E-42FD-9F09-274D02A7EEF5}"/>
    <cellStyle name="Comma 3 5 4 2 12 2" xfId="54300" xr:uid="{A5731BAE-7B11-4FDD-9E2C-E35480EA1C42}"/>
    <cellStyle name="Comma 3 5 4 2 12 3" xfId="40910" xr:uid="{03D8C02D-5888-48C4-AB51-0AD9960B34D2}"/>
    <cellStyle name="Comma 3 5 4 2 13" xfId="43536" xr:uid="{D018A386-E0EB-49C3-920C-7B80AA4C304B}"/>
    <cellStyle name="Comma 3 5 4 2 14" xfId="56926" xr:uid="{F345D627-4F24-4811-9BD7-B6C022A3857C}"/>
    <cellStyle name="Comma 3 5 4 2 15" xfId="59553" xr:uid="{F736B7D2-787F-45DA-98B1-B52869D18BBB}"/>
    <cellStyle name="Comma 3 5 4 2 16" xfId="30146" xr:uid="{087C1EF2-B884-48A5-851B-19551B452AA7}"/>
    <cellStyle name="Comma 3 5 4 2 17" xfId="19642" xr:uid="{93244C03-F1BB-4104-8E43-CDEBF587F1B3}"/>
    <cellStyle name="Comma 3 5 4 2 2" xfId="465" xr:uid="{00000000-0005-0000-0000-00001F030000}"/>
    <cellStyle name="Comma 3 5 4 2 2 10" xfId="30406" xr:uid="{725FA799-0EB5-4AD1-8DEC-DDC8C4C95621}"/>
    <cellStyle name="Comma 3 5 4 2 2 11" xfId="19902" xr:uid="{7175ACC6-8695-4CC5-B6DB-9F82B52698EE}"/>
    <cellStyle name="Comma 3 5 4 2 2 2" xfId="1788" xr:uid="{EC2988FD-457F-46B3-87CB-2F4E300034E9}"/>
    <cellStyle name="Comma 3 5 4 2 2 2 10" xfId="21224" xr:uid="{8FA93A32-8C21-40D2-B765-BB1DAE3B1E03}"/>
    <cellStyle name="Comma 3 5 4 2 2 2 2" xfId="7040" xr:uid="{6DB4659B-9760-419F-8569-A2BB05CD9BDE}"/>
    <cellStyle name="Comma 3 5 4 2 2 2 2 2" xfId="18598" xr:uid="{BA2A4FE7-1B94-4278-8941-2931D873E088}"/>
    <cellStyle name="Comma 3 5 4 2 2 2 2 2 2" xfId="48005" xr:uid="{F5A46EF9-6B1E-47DC-9660-049F08FB651D}"/>
    <cellStyle name="Comma 3 5 4 2 2 2 2 2 3" xfId="29102" xr:uid="{64521227-A470-491D-99E1-863A0B155D70}"/>
    <cellStyle name="Comma 3 5 4 2 2 2 2 3" xfId="34615" xr:uid="{7F8C676E-2508-43D7-9F26-940852059929}"/>
    <cellStyle name="Comma 3 5 4 2 2 2 2 4" xfId="23850" xr:uid="{49D285B8-2005-48DC-9FC8-DF15D7D82F62}"/>
    <cellStyle name="Comma 3 5 4 2 2 2 3" xfId="4415" xr:uid="{938BE5AB-88FA-4383-8A31-BE1E70028CDA}"/>
    <cellStyle name="Comma 3 5 4 2 2 2 3 2" xfId="50631" xr:uid="{460EAD56-F1BE-4A7D-9E12-515A44E5C773}"/>
    <cellStyle name="Comma 3 5 4 2 2 2 3 3" xfId="37241" xr:uid="{685B5DC9-27F6-40BE-94D4-DDB33002CCF8}"/>
    <cellStyle name="Comma 3 5 4 2 2 2 3 4" xfId="26476" xr:uid="{2E7A57CD-E9CE-4A64-82FF-42D54BA12342}"/>
    <cellStyle name="Comma 3 5 4 2 2 2 4" xfId="9666" xr:uid="{72D30605-425E-46EB-9D5E-5347F1EEFBF7}"/>
    <cellStyle name="Comma 3 5 4 2 2 2 4 2" xfId="53257" xr:uid="{6FFF7536-13F6-4ED8-9A7D-BCA7E2AEB3A6}"/>
    <cellStyle name="Comma 3 5 4 2 2 2 4 3" xfId="39867" xr:uid="{064A98DD-FB3C-419E-8721-AEE402F01158}"/>
    <cellStyle name="Comma 3 5 4 2 2 2 5" xfId="12292" xr:uid="{72A27581-8A94-4D25-8425-2F71C9704F4C}"/>
    <cellStyle name="Comma 3 5 4 2 2 2 5 2" xfId="55882" xr:uid="{18F36516-2A58-40A0-818C-94D165F4C6E0}"/>
    <cellStyle name="Comma 3 5 4 2 2 2 5 3" xfId="42492" xr:uid="{2C145B07-F35E-4289-9844-8F4CBE63263C}"/>
    <cellStyle name="Comma 3 5 4 2 2 2 6" xfId="15445" xr:uid="{52C05664-F26D-40B7-B609-AD3D05C29E97}"/>
    <cellStyle name="Comma 3 5 4 2 2 2 6 2" xfId="45118" xr:uid="{B87BC905-61B5-42EC-8E3A-5EA7615F4E6C}"/>
    <cellStyle name="Comma 3 5 4 2 2 2 7" xfId="58508" xr:uid="{3961552E-FC9D-4CF4-A2BC-348B3D19B8BD}"/>
    <cellStyle name="Comma 3 5 4 2 2 2 8" xfId="61135" xr:uid="{E79F2602-053D-4CDD-9FDE-1A9C73D38A2B}"/>
    <cellStyle name="Comma 3 5 4 2 2 2 9" xfId="31728" xr:uid="{41E412DA-AD62-4B4B-9EDF-E72FB2D3D0AE}"/>
    <cellStyle name="Comma 3 5 4 2 2 3" xfId="5718" xr:uid="{8834F443-DDF2-492C-8F4A-4A4FE58B8AB2}"/>
    <cellStyle name="Comma 3 5 4 2 2 3 2" xfId="17276" xr:uid="{DFA90236-7EA8-4737-B38B-6790D303D108}"/>
    <cellStyle name="Comma 3 5 4 2 2 3 2 2" xfId="46683" xr:uid="{E290853C-A18D-4346-9DED-A7BDD935CAFE}"/>
    <cellStyle name="Comma 3 5 4 2 2 3 2 3" xfId="27780" xr:uid="{B58CC927-7819-4248-9B9D-C26055EE4913}"/>
    <cellStyle name="Comma 3 5 4 2 2 3 3" xfId="14123" xr:uid="{875072AD-1D35-4E52-BD9B-7A266DEF7CB6}"/>
    <cellStyle name="Comma 3 5 4 2 2 3 3 2" xfId="33293" xr:uid="{9755B0EE-F8E8-49D5-A8F8-7BF73D4CEAAC}"/>
    <cellStyle name="Comma 3 5 4 2 2 3 4" xfId="22528" xr:uid="{77A57729-6361-480D-B7EC-A6AFBF12B2A2}"/>
    <cellStyle name="Comma 3 5 4 2 2 4" xfId="3093" xr:uid="{59BE80DA-0F26-43F9-ABE0-D523712DA401}"/>
    <cellStyle name="Comma 3 5 4 2 2 4 2" xfId="16748" xr:uid="{A134C8DA-3EB3-429E-B003-3F3C7B8354A3}"/>
    <cellStyle name="Comma 3 5 4 2 2 4 2 2" xfId="49309" xr:uid="{8775AEC4-CB39-4929-A7F2-654469E8B498}"/>
    <cellStyle name="Comma 3 5 4 2 2 4 3" xfId="35919" xr:uid="{4932D150-2915-414B-B833-AEEF85F4CE9C}"/>
    <cellStyle name="Comma 3 5 4 2 2 4 4" xfId="25154" xr:uid="{A9D2840E-CE1D-499A-9991-8A66F29D9DE0}"/>
    <cellStyle name="Comma 3 5 4 2 2 5" xfId="8344" xr:uid="{52CA6911-914E-4331-9A39-946BC0EDCC26}"/>
    <cellStyle name="Comma 3 5 4 2 2 5 2" xfId="51935" xr:uid="{70F184C4-942A-441A-8AC6-CDD951E7347E}"/>
    <cellStyle name="Comma 3 5 4 2 2 5 3" xfId="38545" xr:uid="{82CC2ABF-8478-4938-B6BE-02571FFF099C}"/>
    <cellStyle name="Comma 3 5 4 2 2 6" xfId="10970" xr:uid="{3EC7E100-E7B1-4B7B-9487-73EA662E20AC}"/>
    <cellStyle name="Comma 3 5 4 2 2 6 2" xfId="54560" xr:uid="{5FBA5919-832D-4858-A106-AA958D59C9F7}"/>
    <cellStyle name="Comma 3 5 4 2 2 6 3" xfId="41170" xr:uid="{57A05F73-BECB-4CBF-94A5-03BE05BC83E5}"/>
    <cellStyle name="Comma 3 5 4 2 2 7" xfId="13595" xr:uid="{A32EBAB1-2C7F-45E3-8934-167DF503743E}"/>
    <cellStyle name="Comma 3 5 4 2 2 7 2" xfId="43796" xr:uid="{B19E35BF-2A1C-43C3-BF94-C59A09E44B96}"/>
    <cellStyle name="Comma 3 5 4 2 2 8" xfId="57186" xr:uid="{A8E38426-7DC5-411A-8C75-CA6B25B23853}"/>
    <cellStyle name="Comma 3 5 4 2 2 9" xfId="59813" xr:uid="{CBF4468E-7BDF-42A8-827A-D9E7DA9F9618}"/>
    <cellStyle name="Comma 3 5 4 2 3" xfId="725" xr:uid="{00000000-0005-0000-0000-000020030000}"/>
    <cellStyle name="Comma 3 5 4 2 3 10" xfId="30666" xr:uid="{A6B85280-92F7-4F5E-91C3-C61FEDCE573B}"/>
    <cellStyle name="Comma 3 5 4 2 3 11" xfId="20162" xr:uid="{21D1FFEC-6B90-4929-8BE0-CE8CD8DCCE2E}"/>
    <cellStyle name="Comma 3 5 4 2 3 2" xfId="2048" xr:uid="{B1061B08-13D2-43E8-B7B1-D7637E858622}"/>
    <cellStyle name="Comma 3 5 4 2 3 2 10" xfId="21484" xr:uid="{B248D519-531F-4FDB-914B-5CD4C1FDA76C}"/>
    <cellStyle name="Comma 3 5 4 2 3 2 2" xfId="7300" xr:uid="{068ECFF1-991E-4B1F-B73F-D8CB07481966}"/>
    <cellStyle name="Comma 3 5 4 2 3 2 2 2" xfId="18858" xr:uid="{C8DDF654-1F39-4E60-983D-E46D8292EB34}"/>
    <cellStyle name="Comma 3 5 4 2 3 2 2 2 2" xfId="48265" xr:uid="{0E5DA2BD-64FB-4F40-86E5-AC266A2DD106}"/>
    <cellStyle name="Comma 3 5 4 2 3 2 2 2 3" xfId="29362" xr:uid="{F9FC1DE8-0739-4872-ACA8-4E34B1697078}"/>
    <cellStyle name="Comma 3 5 4 2 3 2 2 3" xfId="34875" xr:uid="{65B20CC0-14D7-44D8-A5FD-2495C2865926}"/>
    <cellStyle name="Comma 3 5 4 2 3 2 2 4" xfId="24110" xr:uid="{57233E72-F73E-4802-9F5E-744BC45CEB59}"/>
    <cellStyle name="Comma 3 5 4 2 3 2 3" xfId="4675" xr:uid="{3A9A20C8-A21F-45B1-A75F-59FCF9A9FB71}"/>
    <cellStyle name="Comma 3 5 4 2 3 2 3 2" xfId="50891" xr:uid="{7B471395-2290-4040-9D63-812FFF44174A}"/>
    <cellStyle name="Comma 3 5 4 2 3 2 3 3" xfId="37501" xr:uid="{CBCC84FD-A12F-4518-98F6-026AED240737}"/>
    <cellStyle name="Comma 3 5 4 2 3 2 3 4" xfId="26736" xr:uid="{CA60875E-120D-46D9-A5CD-833080133880}"/>
    <cellStyle name="Comma 3 5 4 2 3 2 4" xfId="9926" xr:uid="{FC6D53AB-20E7-4D11-BA13-8EED56D126A8}"/>
    <cellStyle name="Comma 3 5 4 2 3 2 4 2" xfId="53517" xr:uid="{F62E97BA-2AB1-4237-A72F-A2D6993708F3}"/>
    <cellStyle name="Comma 3 5 4 2 3 2 4 3" xfId="40127" xr:uid="{45A13509-A440-4390-8DB7-EDF9BAA01180}"/>
    <cellStyle name="Comma 3 5 4 2 3 2 5" xfId="12552" xr:uid="{92F257AB-FB87-4F68-AC3A-00808C019D7A}"/>
    <cellStyle name="Comma 3 5 4 2 3 2 5 2" xfId="56142" xr:uid="{AD3E69AA-23CE-420F-8947-2E317198E950}"/>
    <cellStyle name="Comma 3 5 4 2 3 2 5 3" xfId="42752" xr:uid="{FA33D960-6540-4A76-A1EB-D631622C9EAA}"/>
    <cellStyle name="Comma 3 5 4 2 3 2 6" xfId="15705" xr:uid="{AC2350F2-27E0-4E45-B132-EB3B61523EEC}"/>
    <cellStyle name="Comma 3 5 4 2 3 2 6 2" xfId="45378" xr:uid="{74FE9443-650A-4352-91C9-63895696E37F}"/>
    <cellStyle name="Comma 3 5 4 2 3 2 7" xfId="58768" xr:uid="{CFDB8E94-903B-4FEC-9743-7E356FC9CD7B}"/>
    <cellStyle name="Comma 3 5 4 2 3 2 8" xfId="61395" xr:uid="{1883D0FA-12F8-45A3-A0A9-964CEF69D4E0}"/>
    <cellStyle name="Comma 3 5 4 2 3 2 9" xfId="31988" xr:uid="{12379BDD-CDDB-4D49-AA8E-9B307841C250}"/>
    <cellStyle name="Comma 3 5 4 2 3 3" xfId="5978" xr:uid="{DDE84C30-397A-460E-8DA7-4F256B39F9CC}"/>
    <cellStyle name="Comma 3 5 4 2 3 3 2" xfId="17536" xr:uid="{52BCE175-B307-47EC-9D3C-62F3A0B18E08}"/>
    <cellStyle name="Comma 3 5 4 2 3 3 2 2" xfId="46943" xr:uid="{D3B48FC4-978B-4A14-9E7C-DEB9AF6AE191}"/>
    <cellStyle name="Comma 3 5 4 2 3 3 2 3" xfId="28040" xr:uid="{D3CE929F-39E7-4246-9BB6-7DF24FFD1F05}"/>
    <cellStyle name="Comma 3 5 4 2 3 3 3" xfId="33553" xr:uid="{20A551DD-D3F3-4FF0-A8B3-BD22361BE869}"/>
    <cellStyle name="Comma 3 5 4 2 3 3 4" xfId="22788" xr:uid="{90EE9DDC-B681-4F57-9820-AB7CCA87B848}"/>
    <cellStyle name="Comma 3 5 4 2 3 4" xfId="3353" xr:uid="{702F371C-6930-474C-B72A-8F6A55E849DE}"/>
    <cellStyle name="Comma 3 5 4 2 3 4 2" xfId="49569" xr:uid="{35444E2F-837D-451C-9BD7-CA2E2B26A36D}"/>
    <cellStyle name="Comma 3 5 4 2 3 4 3" xfId="36179" xr:uid="{017635FA-7E1E-405B-A47E-E091FB64DF57}"/>
    <cellStyle name="Comma 3 5 4 2 3 4 4" xfId="25414" xr:uid="{90CE8965-8897-4666-95F9-2316B363BB85}"/>
    <cellStyle name="Comma 3 5 4 2 3 5" xfId="8604" xr:uid="{82422080-E26B-4A10-A38F-E6C1A9565573}"/>
    <cellStyle name="Comma 3 5 4 2 3 5 2" xfId="52195" xr:uid="{81505C0A-8230-4473-B78C-888F702E9E29}"/>
    <cellStyle name="Comma 3 5 4 2 3 5 3" xfId="38805" xr:uid="{AD927BC8-0A10-491C-9D08-71AF7ACB09E0}"/>
    <cellStyle name="Comma 3 5 4 2 3 6" xfId="11230" xr:uid="{F9DA1497-44CD-4CFA-A274-FC7D3F7DF414}"/>
    <cellStyle name="Comma 3 5 4 2 3 6 2" xfId="54820" xr:uid="{85DD5682-45C6-4584-A3CD-8C088536FDF1}"/>
    <cellStyle name="Comma 3 5 4 2 3 6 3" xfId="41430" xr:uid="{D6FA2AF3-788D-4379-9BD6-5EDE4B5F85AC}"/>
    <cellStyle name="Comma 3 5 4 2 3 7" xfId="14383" xr:uid="{A7841008-10F7-4387-8159-A1835477D93E}"/>
    <cellStyle name="Comma 3 5 4 2 3 7 2" xfId="44056" xr:uid="{2A4F0F82-3EE4-467B-8F65-8B03D07ED291}"/>
    <cellStyle name="Comma 3 5 4 2 3 8" xfId="57446" xr:uid="{19EE287D-6AAB-4A4D-B762-619FCF751BCA}"/>
    <cellStyle name="Comma 3 5 4 2 3 9" xfId="60073" xr:uid="{35F4B990-2EAB-4A12-B2B0-056B288DA3B1}"/>
    <cellStyle name="Comma 3 5 4 2 4" xfId="985" xr:uid="{00000000-0005-0000-0000-000021030000}"/>
    <cellStyle name="Comma 3 5 4 2 4 10" xfId="30926" xr:uid="{9BA271C9-0A29-48DE-B7D7-F8687106C33A}"/>
    <cellStyle name="Comma 3 5 4 2 4 11" xfId="20422" xr:uid="{BBE2825F-1CFA-4ACC-8BA2-A3D0A3D6AF04}"/>
    <cellStyle name="Comma 3 5 4 2 4 2" xfId="2308" xr:uid="{1C7D94BA-9013-4C19-9EDD-29F3BDF48A58}"/>
    <cellStyle name="Comma 3 5 4 2 4 2 10" xfId="21744" xr:uid="{B88EB71B-C6FD-490E-AF1B-E996D2534447}"/>
    <cellStyle name="Comma 3 5 4 2 4 2 2" xfId="7560" xr:uid="{703B48E7-AE9B-49F0-B1B1-5708AE79BBA8}"/>
    <cellStyle name="Comma 3 5 4 2 4 2 2 2" xfId="19118" xr:uid="{BF9AD503-744B-4B09-BBD3-A4F96DDA9E23}"/>
    <cellStyle name="Comma 3 5 4 2 4 2 2 2 2" xfId="48525" xr:uid="{B1466DCF-9F03-44EA-885A-BC4542D64743}"/>
    <cellStyle name="Comma 3 5 4 2 4 2 2 2 3" xfId="29622" xr:uid="{62DD5C1F-42B0-4D9E-95B3-861B720E3EE4}"/>
    <cellStyle name="Comma 3 5 4 2 4 2 2 3" xfId="35135" xr:uid="{7CFE9826-1DAC-42CE-B442-1813E09D9071}"/>
    <cellStyle name="Comma 3 5 4 2 4 2 2 4" xfId="24370" xr:uid="{A6FD38D1-3941-4819-AE49-FEA45AF29B10}"/>
    <cellStyle name="Comma 3 5 4 2 4 2 3" xfId="4935" xr:uid="{D2B776B4-9E41-417A-86E4-FC62FF317AF7}"/>
    <cellStyle name="Comma 3 5 4 2 4 2 3 2" xfId="51151" xr:uid="{D7F4B605-D5E7-46E7-ACF6-005523BEE277}"/>
    <cellStyle name="Comma 3 5 4 2 4 2 3 3" xfId="37761" xr:uid="{401BE536-A4B7-4BA0-90D0-8A5B72E95BB5}"/>
    <cellStyle name="Comma 3 5 4 2 4 2 3 4" xfId="26996" xr:uid="{87FE9C99-E6C1-4F70-B9F0-62A3F4E0AD27}"/>
    <cellStyle name="Comma 3 5 4 2 4 2 4" xfId="10186" xr:uid="{521C3D04-B7F7-4A87-A7CE-31204B388A70}"/>
    <cellStyle name="Comma 3 5 4 2 4 2 4 2" xfId="53777" xr:uid="{DD4993A2-10EA-4902-AE59-627F219586A4}"/>
    <cellStyle name="Comma 3 5 4 2 4 2 4 3" xfId="40387" xr:uid="{665B252C-2B7A-4848-9349-BF32BECD0945}"/>
    <cellStyle name="Comma 3 5 4 2 4 2 5" xfId="12812" xr:uid="{18E50386-5148-442D-BC1A-B6BFB98EA22E}"/>
    <cellStyle name="Comma 3 5 4 2 4 2 5 2" xfId="56402" xr:uid="{04641B49-14D3-405E-BFEC-FA8142D83930}"/>
    <cellStyle name="Comma 3 5 4 2 4 2 5 3" xfId="43012" xr:uid="{31910C78-B273-42F1-9CE2-118B338A5979}"/>
    <cellStyle name="Comma 3 5 4 2 4 2 6" xfId="15965" xr:uid="{6CBE5D81-8896-48BC-B7EB-8F50A21AF76C}"/>
    <cellStyle name="Comma 3 5 4 2 4 2 6 2" xfId="45638" xr:uid="{D960622C-78EE-499D-8F9B-A5C4CC38A5F6}"/>
    <cellStyle name="Comma 3 5 4 2 4 2 7" xfId="59028" xr:uid="{98A1F210-F54F-4DAA-8263-4C33616789E9}"/>
    <cellStyle name="Comma 3 5 4 2 4 2 8" xfId="61655" xr:uid="{75272E2A-10BD-482A-A929-CB68A5541B65}"/>
    <cellStyle name="Comma 3 5 4 2 4 2 9" xfId="32248" xr:uid="{E44A2C58-AC0D-4EC7-84AC-1F308DCCAEC0}"/>
    <cellStyle name="Comma 3 5 4 2 4 3" xfId="6238" xr:uid="{9686806B-6D46-4D48-8742-D8F4C7C66E5D}"/>
    <cellStyle name="Comma 3 5 4 2 4 3 2" xfId="17796" xr:uid="{408AF4B0-F566-4836-8AEF-FC998801C53F}"/>
    <cellStyle name="Comma 3 5 4 2 4 3 2 2" xfId="47203" xr:uid="{0B8B1969-57A8-40BF-892D-1F8C23E1BC34}"/>
    <cellStyle name="Comma 3 5 4 2 4 3 2 3" xfId="28300" xr:uid="{B245748E-FC5B-472B-BD52-7811ED5796ED}"/>
    <cellStyle name="Comma 3 5 4 2 4 3 3" xfId="33813" xr:uid="{3D43887A-8BA0-45B8-B159-2CF1A73421FB}"/>
    <cellStyle name="Comma 3 5 4 2 4 3 4" xfId="23048" xr:uid="{57E4F01C-0D30-4DCD-9DE4-66064530E806}"/>
    <cellStyle name="Comma 3 5 4 2 4 4" xfId="3613" xr:uid="{E2F211F1-62C8-44AA-AB61-E8B8C569EDA1}"/>
    <cellStyle name="Comma 3 5 4 2 4 4 2" xfId="49829" xr:uid="{894C94E0-C170-4322-A793-057586F771BF}"/>
    <cellStyle name="Comma 3 5 4 2 4 4 3" xfId="36439" xr:uid="{E40F2C7F-EC4C-4C91-B28B-628875F8A83B}"/>
    <cellStyle name="Comma 3 5 4 2 4 4 4" xfId="25674" xr:uid="{ED50357C-36C6-4286-99B5-5CD94ADA6DFC}"/>
    <cellStyle name="Comma 3 5 4 2 4 5" xfId="8864" xr:uid="{B665A33F-8C25-423C-8984-D319770681C6}"/>
    <cellStyle name="Comma 3 5 4 2 4 5 2" xfId="52455" xr:uid="{72469E51-565E-424A-B92F-7DF3E8D324B8}"/>
    <cellStyle name="Comma 3 5 4 2 4 5 3" xfId="39065" xr:uid="{256152B3-28DD-43AB-8C5A-2D5B906B2042}"/>
    <cellStyle name="Comma 3 5 4 2 4 6" xfId="11490" xr:uid="{7AF2E9BF-61F7-4975-B652-272E94D192C0}"/>
    <cellStyle name="Comma 3 5 4 2 4 6 2" xfId="55080" xr:uid="{8C647CDE-DCD5-4877-95E1-8D87B4BFFA62}"/>
    <cellStyle name="Comma 3 5 4 2 4 6 3" xfId="41690" xr:uid="{881C0579-F08A-4B03-9FC2-8CB2E8DBDBBE}"/>
    <cellStyle name="Comma 3 5 4 2 4 7" xfId="14643" xr:uid="{F68CE100-DC02-4027-9EC1-E7A8FFC0F5E6}"/>
    <cellStyle name="Comma 3 5 4 2 4 7 2" xfId="44316" xr:uid="{DDB6AF78-9C1B-49CE-B8E0-362F54648034}"/>
    <cellStyle name="Comma 3 5 4 2 4 8" xfId="57706" xr:uid="{E047FBE6-2975-4F40-8E82-A4495035FDD8}"/>
    <cellStyle name="Comma 3 5 4 2 4 9" xfId="60333" xr:uid="{2F31A4B9-71D1-4798-B259-7A467BC05D6F}"/>
    <cellStyle name="Comma 3 5 4 2 5" xfId="1265" xr:uid="{7A97E62E-B932-419D-8C94-EE2EA5AE6AA7}"/>
    <cellStyle name="Comma 3 5 4 2 5 10" xfId="20702" xr:uid="{15A1E5E9-0E23-4F67-A429-59EEF83D25E0}"/>
    <cellStyle name="Comma 3 5 4 2 5 2" xfId="6518" xr:uid="{09B1772D-D5C6-46F1-98E7-07B73DFE37BF}"/>
    <cellStyle name="Comma 3 5 4 2 5 2 2" xfId="18076" xr:uid="{EA916EE9-9FC0-4780-AE1B-484D3D073826}"/>
    <cellStyle name="Comma 3 5 4 2 5 2 2 2" xfId="47483" xr:uid="{70BD11D8-2774-4752-A06F-DF686B2CADA3}"/>
    <cellStyle name="Comma 3 5 4 2 5 2 2 3" xfId="28580" xr:uid="{D71F70B2-5D0D-419A-8B27-D5961C0055F5}"/>
    <cellStyle name="Comma 3 5 4 2 5 2 3" xfId="34093" xr:uid="{0357AEEF-4584-429C-B251-E91CF18EB6BE}"/>
    <cellStyle name="Comma 3 5 4 2 5 2 4" xfId="23328" xr:uid="{8346FEDE-03FC-47C6-9430-3220A185F5A7}"/>
    <cellStyle name="Comma 3 5 4 2 5 3" xfId="3893" xr:uid="{0B22C3FB-39FC-47C7-AB79-D3368C6AC735}"/>
    <cellStyle name="Comma 3 5 4 2 5 3 2" xfId="50109" xr:uid="{62DE6EC0-D789-43AD-AEEF-6108BBDD5CDC}"/>
    <cellStyle name="Comma 3 5 4 2 5 3 3" xfId="36719" xr:uid="{D712BC8A-20B3-4352-8F18-8ECD62149D2E}"/>
    <cellStyle name="Comma 3 5 4 2 5 3 4" xfId="25954" xr:uid="{6320AAD4-95CD-4206-A403-4C75754716F6}"/>
    <cellStyle name="Comma 3 5 4 2 5 4" xfId="9144" xr:uid="{A74F9888-69A7-45D4-B3B5-EAFB010AB447}"/>
    <cellStyle name="Comma 3 5 4 2 5 4 2" xfId="52735" xr:uid="{781A61AE-0FDE-47D2-AD79-42BBCB5B4701}"/>
    <cellStyle name="Comma 3 5 4 2 5 4 3" xfId="39345" xr:uid="{FF65E9C4-5118-450A-BBD6-4A6DA0BD7AE1}"/>
    <cellStyle name="Comma 3 5 4 2 5 5" xfId="11770" xr:uid="{76601A43-4E62-4F96-B53E-B4E373022850}"/>
    <cellStyle name="Comma 3 5 4 2 5 5 2" xfId="55360" xr:uid="{555A1DA7-162E-4838-91B1-EEE6FE3D11DA}"/>
    <cellStyle name="Comma 3 5 4 2 5 5 3" xfId="41970" xr:uid="{D5C4931A-BC26-4E33-846B-5DA4E1F798C4}"/>
    <cellStyle name="Comma 3 5 4 2 5 6" xfId="14923" xr:uid="{09ADCE8C-BF8E-4611-97F3-E40A0BB89073}"/>
    <cellStyle name="Comma 3 5 4 2 5 6 2" xfId="44596" xr:uid="{E4BD1671-05B8-41BF-A7E6-66098D905820}"/>
    <cellStyle name="Comma 3 5 4 2 5 7" xfId="57986" xr:uid="{A27811FF-DB7D-4FC7-9B46-9CF8DC2D5962}"/>
    <cellStyle name="Comma 3 5 4 2 5 8" xfId="60613" xr:uid="{58FE74DB-802C-4D67-B5C8-1BF9960826B9}"/>
    <cellStyle name="Comma 3 5 4 2 5 9" xfId="31206" xr:uid="{4CD281F5-A6F9-46CA-86EA-6686AF2800C7}"/>
    <cellStyle name="Comma 3 5 4 2 6" xfId="1528" xr:uid="{B3DDB1A8-30EC-4612-9AF9-187EDE4D13B1}"/>
    <cellStyle name="Comma 3 5 4 2 6 10" xfId="20964" xr:uid="{9AECD341-FD1F-49F1-89CD-47DD7E24B482}"/>
    <cellStyle name="Comma 3 5 4 2 6 2" xfId="6780" xr:uid="{3344D087-AE1B-4A00-9F4C-BB66191E28AE}"/>
    <cellStyle name="Comma 3 5 4 2 6 2 2" xfId="18338" xr:uid="{93802DA7-46BD-42D7-8B98-E5B8B84E4306}"/>
    <cellStyle name="Comma 3 5 4 2 6 2 2 2" xfId="47745" xr:uid="{4B427C77-563E-4B4D-B380-72755A0BE7D4}"/>
    <cellStyle name="Comma 3 5 4 2 6 2 2 3" xfId="28842" xr:uid="{BC0BB771-AE35-4A9D-B6A6-99ABC6EA5FC7}"/>
    <cellStyle name="Comma 3 5 4 2 6 2 3" xfId="34355" xr:uid="{D11D89E5-8027-4339-B8AA-0860ADED6E45}"/>
    <cellStyle name="Comma 3 5 4 2 6 2 4" xfId="23590" xr:uid="{B8E125C7-6B8D-4182-8B9B-FCB972AE6C7D}"/>
    <cellStyle name="Comma 3 5 4 2 6 3" xfId="4155" xr:uid="{833E65CE-B7AC-4142-A30F-D3CE8BCB64E3}"/>
    <cellStyle name="Comma 3 5 4 2 6 3 2" xfId="50371" xr:uid="{4668AE57-5BA0-4AA6-AB44-B2FF028C4912}"/>
    <cellStyle name="Comma 3 5 4 2 6 3 3" xfId="36981" xr:uid="{75D6D82D-887B-4C17-A880-3991205EEA7A}"/>
    <cellStyle name="Comma 3 5 4 2 6 3 4" xfId="26216" xr:uid="{498A0B2D-BBF8-408C-A390-99858AB4F70C}"/>
    <cellStyle name="Comma 3 5 4 2 6 4" xfId="9406" xr:uid="{50D9048E-ACC4-44F8-80BC-C024A7BCE97C}"/>
    <cellStyle name="Comma 3 5 4 2 6 4 2" xfId="52997" xr:uid="{5587D6B4-CF02-4A38-AB60-1DC0E6B58ADD}"/>
    <cellStyle name="Comma 3 5 4 2 6 4 3" xfId="39607" xr:uid="{6DE0F030-C5FA-4450-8226-A9D3A0CD3BF7}"/>
    <cellStyle name="Comma 3 5 4 2 6 5" xfId="12032" xr:uid="{D5506524-DC7D-4E50-BDDC-3DC6946F13D5}"/>
    <cellStyle name="Comma 3 5 4 2 6 5 2" xfId="55622" xr:uid="{3BD75702-A944-449A-8EC6-845696240BF5}"/>
    <cellStyle name="Comma 3 5 4 2 6 5 3" xfId="42232" xr:uid="{2DAEDC1D-C1D7-4FE5-968F-2722790E20AE}"/>
    <cellStyle name="Comma 3 5 4 2 6 6" xfId="15185" xr:uid="{0EC7CF28-83FC-42E9-B1F3-51F7B56A69CC}"/>
    <cellStyle name="Comma 3 5 4 2 6 6 2" xfId="44858" xr:uid="{02513808-9890-4E09-8CAB-212B4FA86CEB}"/>
    <cellStyle name="Comma 3 5 4 2 6 7" xfId="58248" xr:uid="{FAA0CADF-186A-4C50-8D0B-673DF35D0E4E}"/>
    <cellStyle name="Comma 3 5 4 2 6 8" xfId="60875" xr:uid="{CD6DD061-73A1-487B-8588-F03DAC955D76}"/>
    <cellStyle name="Comma 3 5 4 2 6 9" xfId="31468" xr:uid="{A94952F9-14E4-426F-985F-E56AD2D7B571}"/>
    <cellStyle name="Comma 3 5 4 2 7" xfId="2571" xr:uid="{83847EB6-9AF6-4D51-A56B-AF666CAC6A5B}"/>
    <cellStyle name="Comma 3 5 4 2 7 10" xfId="22006" xr:uid="{2FB5FEA0-CB68-46BE-AFED-0EAE40A17744}"/>
    <cellStyle name="Comma 3 5 4 2 7 2" xfId="7822" xr:uid="{F2A1B9FC-B469-4B81-8513-E5BF9FA5C833}"/>
    <cellStyle name="Comma 3 5 4 2 7 2 2" xfId="19380" xr:uid="{F0D99245-937C-4851-9365-42E789FA956B}"/>
    <cellStyle name="Comma 3 5 4 2 7 2 2 2" xfId="48787" xr:uid="{F6B97165-97BE-4EF5-929B-B903ED8361E6}"/>
    <cellStyle name="Comma 3 5 4 2 7 2 2 3" xfId="29884" xr:uid="{BF6921AA-7150-45F9-AD97-3E5786700161}"/>
    <cellStyle name="Comma 3 5 4 2 7 2 3" xfId="35397" xr:uid="{258837E6-E25B-4B3F-8EFE-A5065D4E5F92}"/>
    <cellStyle name="Comma 3 5 4 2 7 2 4" xfId="24632" xr:uid="{B2527439-1420-4942-9870-07486FB193A2}"/>
    <cellStyle name="Comma 3 5 4 2 7 3" xfId="5197" xr:uid="{7D9EBC76-DBD2-406A-A791-ADD939CCF9C8}"/>
    <cellStyle name="Comma 3 5 4 2 7 3 2" xfId="51413" xr:uid="{A9E18EF7-2901-4D8A-9317-F12BBEE4D389}"/>
    <cellStyle name="Comma 3 5 4 2 7 3 3" xfId="38023" xr:uid="{48E7ABE5-08C1-47F1-8F1C-84EAE8991F23}"/>
    <cellStyle name="Comma 3 5 4 2 7 3 4" xfId="27258" xr:uid="{5F3C3C54-E834-4DB5-B888-CF248D72CF48}"/>
    <cellStyle name="Comma 3 5 4 2 7 4" xfId="10448" xr:uid="{32390355-0843-4573-BA13-9696D986D643}"/>
    <cellStyle name="Comma 3 5 4 2 7 4 2" xfId="54039" xr:uid="{6AD98C16-CEAC-43C2-AC82-77B4C43B9E73}"/>
    <cellStyle name="Comma 3 5 4 2 7 4 3" xfId="40649" xr:uid="{7F4CA1BA-9753-4DF0-9F18-D7991E6D3BCD}"/>
    <cellStyle name="Comma 3 5 4 2 7 5" xfId="13074" xr:uid="{C57B3B67-ABD5-4D3A-BB3E-A763C487B930}"/>
    <cellStyle name="Comma 3 5 4 2 7 5 2" xfId="56664" xr:uid="{0C053ABD-D5F2-40DF-A28C-27E14FE48103}"/>
    <cellStyle name="Comma 3 5 4 2 7 5 3" xfId="43274" xr:uid="{33C9FA5E-0F87-4323-85D9-C61417F903E2}"/>
    <cellStyle name="Comma 3 5 4 2 7 6" xfId="16227" xr:uid="{1636907A-35BA-4BED-9D22-060F7E3DB387}"/>
    <cellStyle name="Comma 3 5 4 2 7 6 2" xfId="45900" xr:uid="{164BEB6E-CC28-42CE-B5C1-F40F0C743021}"/>
    <cellStyle name="Comma 3 5 4 2 7 7" xfId="59290" xr:uid="{924F852B-E947-4F2F-A501-8AC82352A05B}"/>
    <cellStyle name="Comma 3 5 4 2 7 8" xfId="61917" xr:uid="{DB67FAF2-D86E-45CB-8AB9-4DDDEE1D8C7B}"/>
    <cellStyle name="Comma 3 5 4 2 7 9" xfId="32510" xr:uid="{340F70C1-305A-4A12-9B5E-F75EE5C33BF8}"/>
    <cellStyle name="Comma 3 5 4 2 8" xfId="5458" xr:uid="{92F71794-87DC-43CA-877D-1E00F2FA37D2}"/>
    <cellStyle name="Comma 3 5 4 2 8 2" xfId="17016" xr:uid="{8EB4D62D-381B-43D0-B1BC-AB5343996542}"/>
    <cellStyle name="Comma 3 5 4 2 8 2 2" xfId="46162" xr:uid="{1C0C258A-7319-4229-8D58-55201E9279DE}"/>
    <cellStyle name="Comma 3 5 4 2 8 2 3" xfId="27520" xr:uid="{EDDC30D7-0877-4F5C-87FD-34AA7CF97506}"/>
    <cellStyle name="Comma 3 5 4 2 8 3" xfId="13863" xr:uid="{B5306B5A-ABDC-4636-BC1E-4E8412999A2A}"/>
    <cellStyle name="Comma 3 5 4 2 8 3 2" xfId="32772" xr:uid="{FF9566B0-5E4E-4361-A2B3-1F56CCEBFD40}"/>
    <cellStyle name="Comma 3 5 4 2 8 4" xfId="22268" xr:uid="{13EFC3E0-5333-44EF-894D-08DF5B3A1365}"/>
    <cellStyle name="Comma 3 5 4 2 9" xfId="2833" xr:uid="{34250C26-FA97-40AF-96E1-3B6EC7DC72DE}"/>
    <cellStyle name="Comma 3 5 4 2 9 2" xfId="16488" xr:uid="{4CA38266-B92C-4822-AEC8-6CA239DFBE8D}"/>
    <cellStyle name="Comma 3 5 4 2 9 2 2" xfId="46423" xr:uid="{C55F252B-7A2E-47AF-B5C4-599F4DC3868E}"/>
    <cellStyle name="Comma 3 5 4 2 9 3" xfId="33033" xr:uid="{7E76DBCD-7C7E-467E-8191-05F872FF14D1}"/>
    <cellStyle name="Comma 3 5 4 2 9 4" xfId="24894" xr:uid="{1F448CE5-326D-4248-BBE2-1936A838B5CF}"/>
    <cellStyle name="Comma 3 5 4 3" xfId="327" xr:uid="{00000000-0005-0000-0000-000022030000}"/>
    <cellStyle name="Comma 3 5 4 3 10" xfId="30268" xr:uid="{80EBDF71-D48E-4596-BE80-6A45F7831B2D}"/>
    <cellStyle name="Comma 3 5 4 3 11" xfId="19764" xr:uid="{962AB8B2-6EBF-431D-B032-4469AEB8EECF}"/>
    <cellStyle name="Comma 3 5 4 3 2" xfId="1650" xr:uid="{6669BCA4-DE65-4AEC-9A6A-358965AA16AB}"/>
    <cellStyle name="Comma 3 5 4 3 2 10" xfId="21086" xr:uid="{972D54AE-AF7C-44A8-AC4C-365A6C690AEB}"/>
    <cellStyle name="Comma 3 5 4 3 2 2" xfId="6902" xr:uid="{85BA62D2-DADD-4F8D-BE99-6C46A97B2743}"/>
    <cellStyle name="Comma 3 5 4 3 2 2 2" xfId="18460" xr:uid="{B19F9BA3-0F99-4330-8120-BD9C1928F4C1}"/>
    <cellStyle name="Comma 3 5 4 3 2 2 2 2" xfId="47867" xr:uid="{1A670771-37C3-4E4D-958A-FC27342239BD}"/>
    <cellStyle name="Comma 3 5 4 3 2 2 2 3" xfId="28964" xr:uid="{06711FA8-A858-4A03-A724-6D90F2BB5792}"/>
    <cellStyle name="Comma 3 5 4 3 2 2 3" xfId="34477" xr:uid="{CE5DA641-E3B6-4240-AA2B-0C10450D7261}"/>
    <cellStyle name="Comma 3 5 4 3 2 2 4" xfId="23712" xr:uid="{B586A0FB-678B-4B7E-A5D7-A2F497E03232}"/>
    <cellStyle name="Comma 3 5 4 3 2 3" xfId="4277" xr:uid="{30AF236D-628D-4CBD-B079-B0BA53D165A5}"/>
    <cellStyle name="Comma 3 5 4 3 2 3 2" xfId="50493" xr:uid="{7C9D90F6-9E8E-4B84-8CD5-01DF7D072EDF}"/>
    <cellStyle name="Comma 3 5 4 3 2 3 3" xfId="37103" xr:uid="{DF4CD485-9817-4172-995B-85CFC9527D76}"/>
    <cellStyle name="Comma 3 5 4 3 2 3 4" xfId="26338" xr:uid="{19E6ECC5-844A-45DB-9E90-AF4E707E7AA0}"/>
    <cellStyle name="Comma 3 5 4 3 2 4" xfId="9528" xr:uid="{742FF723-9D02-4ECF-ACB1-EFC47027433A}"/>
    <cellStyle name="Comma 3 5 4 3 2 4 2" xfId="53119" xr:uid="{D547C1BC-7221-4509-9842-CE2BAE7BFEFD}"/>
    <cellStyle name="Comma 3 5 4 3 2 4 3" xfId="39729" xr:uid="{A63715C5-DA2C-4A52-B955-6160BE588247}"/>
    <cellStyle name="Comma 3 5 4 3 2 5" xfId="12154" xr:uid="{9D16354D-0CF3-4B3F-8B91-D48D7FA9D24A}"/>
    <cellStyle name="Comma 3 5 4 3 2 5 2" xfId="55744" xr:uid="{8C482D4E-F0E5-4FBA-A8DF-D0B1D7DC7BCD}"/>
    <cellStyle name="Comma 3 5 4 3 2 5 3" xfId="42354" xr:uid="{FD96684C-8940-4310-8CFF-F498863807EF}"/>
    <cellStyle name="Comma 3 5 4 3 2 6" xfId="15307" xr:uid="{CAF21369-21E4-471E-9B17-C8E686BCE45F}"/>
    <cellStyle name="Comma 3 5 4 3 2 6 2" xfId="44980" xr:uid="{753B2F98-40BE-40CF-BD8F-CF959978CBDD}"/>
    <cellStyle name="Comma 3 5 4 3 2 7" xfId="58370" xr:uid="{5FBEF3A4-3BD3-4E4E-8355-4426B37A7E48}"/>
    <cellStyle name="Comma 3 5 4 3 2 8" xfId="60997" xr:uid="{10FB47BF-5FAE-406A-AD43-ABC4AC075E23}"/>
    <cellStyle name="Comma 3 5 4 3 2 9" xfId="31590" xr:uid="{1E6A61C3-8754-411C-9DE8-BBDF6DE9DD47}"/>
    <cellStyle name="Comma 3 5 4 3 3" xfId="5580" xr:uid="{DD53CEF2-41C6-4F75-8E0D-BB7A60697EC5}"/>
    <cellStyle name="Comma 3 5 4 3 3 2" xfId="17138" xr:uid="{354AAB46-C0CA-40EF-8DDC-2D125A8CB8C4}"/>
    <cellStyle name="Comma 3 5 4 3 3 2 2" xfId="46545" xr:uid="{B5A778B6-D400-44A6-8BC7-87AAD4580C6C}"/>
    <cellStyle name="Comma 3 5 4 3 3 2 3" xfId="27642" xr:uid="{DC41E008-B769-4A5F-AD78-8FA68ECFF73E}"/>
    <cellStyle name="Comma 3 5 4 3 3 3" xfId="13985" xr:uid="{41DD5930-01E3-4051-B763-5E9219C4AD99}"/>
    <cellStyle name="Comma 3 5 4 3 3 3 2" xfId="33155" xr:uid="{DF164646-DBF9-4312-9A12-19E13F950540}"/>
    <cellStyle name="Comma 3 5 4 3 3 4" xfId="22390" xr:uid="{33A49975-77FD-4AC3-B84F-6251350D2E11}"/>
    <cellStyle name="Comma 3 5 4 3 4" xfId="2955" xr:uid="{03555957-3B1D-4DC5-ABAE-A118B5754E30}"/>
    <cellStyle name="Comma 3 5 4 3 4 2" xfId="16610" xr:uid="{B05655D1-A144-46FA-B772-A71441264BA9}"/>
    <cellStyle name="Comma 3 5 4 3 4 2 2" xfId="49171" xr:uid="{BA532F16-5EC2-468A-8D02-07FE3A51867E}"/>
    <cellStyle name="Comma 3 5 4 3 4 3" xfId="35781" xr:uid="{1BED3F19-4363-41F9-BDAD-1E5F56EA8C1E}"/>
    <cellStyle name="Comma 3 5 4 3 4 4" xfId="25016" xr:uid="{84282B87-3518-4F21-9FD0-EEF585E7DE1D}"/>
    <cellStyle name="Comma 3 5 4 3 5" xfId="8206" xr:uid="{AA582E23-80B5-47D2-8B6F-D5A7A70F2387}"/>
    <cellStyle name="Comma 3 5 4 3 5 2" xfId="51797" xr:uid="{00174AAA-B39A-40D4-929B-F581B2F81A3B}"/>
    <cellStyle name="Comma 3 5 4 3 5 3" xfId="38407" xr:uid="{70CED6D6-C2D8-4C9E-99D0-658A93747FA3}"/>
    <cellStyle name="Comma 3 5 4 3 6" xfId="10832" xr:uid="{1EA6B40B-AB73-4998-ACB3-2350524ED89F}"/>
    <cellStyle name="Comma 3 5 4 3 6 2" xfId="54422" xr:uid="{5BE8386A-F051-409D-AA3B-46015091176E}"/>
    <cellStyle name="Comma 3 5 4 3 6 3" xfId="41032" xr:uid="{300BBD02-64FF-4A07-829D-5E9A77EE9BCA}"/>
    <cellStyle name="Comma 3 5 4 3 7" xfId="13457" xr:uid="{9E2CF232-93B9-41A1-8132-D041EF22A3F8}"/>
    <cellStyle name="Comma 3 5 4 3 7 2" xfId="43658" xr:uid="{9E3D0692-02E3-4D97-B7C2-D607ED0DFB07}"/>
    <cellStyle name="Comma 3 5 4 3 8" xfId="57048" xr:uid="{4F907F39-F882-49FF-862E-90192DEB799F}"/>
    <cellStyle name="Comma 3 5 4 3 9" xfId="59675" xr:uid="{BC651D4A-DF56-4769-9313-BAA5ADC991EA}"/>
    <cellStyle name="Comma 3 5 4 4" xfId="587" xr:uid="{00000000-0005-0000-0000-000023030000}"/>
    <cellStyle name="Comma 3 5 4 4 10" xfId="30528" xr:uid="{92AA8589-4F00-4624-83A2-B0C8720EE563}"/>
    <cellStyle name="Comma 3 5 4 4 11" xfId="20024" xr:uid="{B5591DD1-A29A-4938-A3A0-528E26B254FC}"/>
    <cellStyle name="Comma 3 5 4 4 2" xfId="1910" xr:uid="{52F92E7A-8FDB-4DEE-993F-0D217D0A2143}"/>
    <cellStyle name="Comma 3 5 4 4 2 10" xfId="21346" xr:uid="{58E79EA4-D692-4A0E-A802-87AE465A2D5A}"/>
    <cellStyle name="Comma 3 5 4 4 2 2" xfId="7162" xr:uid="{D4F0892A-6370-4BE8-9E52-2686B9FF25F4}"/>
    <cellStyle name="Comma 3 5 4 4 2 2 2" xfId="18720" xr:uid="{48D3DEC8-38EF-4218-8B90-B949BBDE6D33}"/>
    <cellStyle name="Comma 3 5 4 4 2 2 2 2" xfId="48127" xr:uid="{379C01A2-22AD-4671-B47A-C1426EA863A3}"/>
    <cellStyle name="Comma 3 5 4 4 2 2 2 3" xfId="29224" xr:uid="{BD83D51C-B26B-4C5B-8C41-42E907E7CCC9}"/>
    <cellStyle name="Comma 3 5 4 4 2 2 3" xfId="34737" xr:uid="{7C8AFD90-D598-45D4-9911-17BD19A83F25}"/>
    <cellStyle name="Comma 3 5 4 4 2 2 4" xfId="23972" xr:uid="{BF9F8851-121D-493A-9508-B3B3421D5071}"/>
    <cellStyle name="Comma 3 5 4 4 2 3" xfId="4537" xr:uid="{29EB49AD-182F-414B-9EF1-042153648275}"/>
    <cellStyle name="Comma 3 5 4 4 2 3 2" xfId="50753" xr:uid="{5A927ACE-F0AB-4BE1-9A8F-5A33425BE7B4}"/>
    <cellStyle name="Comma 3 5 4 4 2 3 3" xfId="37363" xr:uid="{6604BAF1-B9CA-4B4B-8147-1B4B8529130E}"/>
    <cellStyle name="Comma 3 5 4 4 2 3 4" xfId="26598" xr:uid="{89A5EC26-218B-4094-A5C8-A8A6B34D07F8}"/>
    <cellStyle name="Comma 3 5 4 4 2 4" xfId="9788" xr:uid="{EC62D95E-C042-4532-AD3E-F56A55C9AEEB}"/>
    <cellStyle name="Comma 3 5 4 4 2 4 2" xfId="53379" xr:uid="{FBFBFED5-95EB-4C1C-9085-B3D731BF1633}"/>
    <cellStyle name="Comma 3 5 4 4 2 4 3" xfId="39989" xr:uid="{8F019474-8AB3-4208-88F8-73581CDEA735}"/>
    <cellStyle name="Comma 3 5 4 4 2 5" xfId="12414" xr:uid="{D52547F6-8FD4-423A-B4D1-E090890F5F44}"/>
    <cellStyle name="Comma 3 5 4 4 2 5 2" xfId="56004" xr:uid="{5388C7E1-91EE-484E-8432-7DD4CE10116C}"/>
    <cellStyle name="Comma 3 5 4 4 2 5 3" xfId="42614" xr:uid="{92AA93CD-EE69-4B63-A834-C140ABE80C65}"/>
    <cellStyle name="Comma 3 5 4 4 2 6" xfId="15567" xr:uid="{F0E16849-B463-46F6-8440-AE8EAA64E02A}"/>
    <cellStyle name="Comma 3 5 4 4 2 6 2" xfId="45240" xr:uid="{364A4E4A-BB89-4A9B-B54E-694EED373200}"/>
    <cellStyle name="Comma 3 5 4 4 2 7" xfId="58630" xr:uid="{DC4E305D-F065-470B-A6BE-74D30600CFF2}"/>
    <cellStyle name="Comma 3 5 4 4 2 8" xfId="61257" xr:uid="{0973461A-FB1B-4EDA-86AD-93437B642896}"/>
    <cellStyle name="Comma 3 5 4 4 2 9" xfId="31850" xr:uid="{8E4B36AC-13C1-4537-B694-123B1AD12DE2}"/>
    <cellStyle name="Comma 3 5 4 4 3" xfId="5840" xr:uid="{0D2BD19A-44EB-430F-B625-0944C735A99D}"/>
    <cellStyle name="Comma 3 5 4 4 3 2" xfId="17398" xr:uid="{EE4B0ADF-F4E3-4560-9EE4-6F583189ECBE}"/>
    <cellStyle name="Comma 3 5 4 4 3 2 2" xfId="46805" xr:uid="{41408911-B6A7-4448-89F8-72D0B4AAA86B}"/>
    <cellStyle name="Comma 3 5 4 4 3 2 3" xfId="27902" xr:uid="{9687A246-EC8D-41F7-8331-B4E2A743EED9}"/>
    <cellStyle name="Comma 3 5 4 4 3 3" xfId="33415" xr:uid="{DB818B8E-C814-4B18-89D4-22F6A89AD7E5}"/>
    <cellStyle name="Comma 3 5 4 4 3 4" xfId="22650" xr:uid="{AB9E4068-1C32-44EB-B07F-D7CB5E80DA77}"/>
    <cellStyle name="Comma 3 5 4 4 4" xfId="3215" xr:uid="{885E888D-B891-4064-951D-CAA2663FC004}"/>
    <cellStyle name="Comma 3 5 4 4 4 2" xfId="49431" xr:uid="{760F3CA7-B7F1-4F33-B2F7-9A97B4E8717E}"/>
    <cellStyle name="Comma 3 5 4 4 4 3" xfId="36041" xr:uid="{06F5F899-8068-4264-AA95-5BD3AA71B4C7}"/>
    <cellStyle name="Comma 3 5 4 4 4 4" xfId="25276" xr:uid="{D53A1D5F-A4A3-4BEC-8D72-64A786547851}"/>
    <cellStyle name="Comma 3 5 4 4 5" xfId="8466" xr:uid="{48A60FE0-AF51-4BB2-AB21-AE4F3D787808}"/>
    <cellStyle name="Comma 3 5 4 4 5 2" xfId="52057" xr:uid="{0A12F2F7-5958-4B12-856F-02D00D7E9D0B}"/>
    <cellStyle name="Comma 3 5 4 4 5 3" xfId="38667" xr:uid="{0BA3282A-5DD4-4E7F-A610-6F32A984A0EA}"/>
    <cellStyle name="Comma 3 5 4 4 6" xfId="11092" xr:uid="{647B38A6-2492-4FBB-9357-D59B9FF12783}"/>
    <cellStyle name="Comma 3 5 4 4 6 2" xfId="54682" xr:uid="{5E82B82B-C938-4259-97E0-512726A71E85}"/>
    <cellStyle name="Comma 3 5 4 4 6 3" xfId="41292" xr:uid="{5259C3FA-8D77-4AD5-9E3D-7579B03ED138}"/>
    <cellStyle name="Comma 3 5 4 4 7" xfId="14245" xr:uid="{06A6AFFA-4351-4C28-951A-A231862A47E3}"/>
    <cellStyle name="Comma 3 5 4 4 7 2" xfId="43918" xr:uid="{054A5A63-EBC5-43DE-B8D5-37A04258B7C8}"/>
    <cellStyle name="Comma 3 5 4 4 8" xfId="57308" xr:uid="{2EC7294D-BFD3-4F03-96D2-2A950E54E80A}"/>
    <cellStyle name="Comma 3 5 4 4 9" xfId="59935" xr:uid="{A56C6737-A0B3-470F-8E9E-4A3D52104E2C}"/>
    <cellStyle name="Comma 3 5 4 5" xfId="847" xr:uid="{00000000-0005-0000-0000-000024030000}"/>
    <cellStyle name="Comma 3 5 4 5 10" xfId="30788" xr:uid="{D9F17705-977D-446B-849B-F69903806FB8}"/>
    <cellStyle name="Comma 3 5 4 5 11" xfId="20284" xr:uid="{478BF657-57CE-4934-A9EF-CC0C4D7C808C}"/>
    <cellStyle name="Comma 3 5 4 5 2" xfId="2170" xr:uid="{D418FA7A-3C0E-420D-BCC4-C06D2B2836A5}"/>
    <cellStyle name="Comma 3 5 4 5 2 10" xfId="21606" xr:uid="{3A5E0DC4-3D8F-4811-BED5-20436BCAA815}"/>
    <cellStyle name="Comma 3 5 4 5 2 2" xfId="7422" xr:uid="{C5C836C7-FBCA-41EA-B889-039073DC8453}"/>
    <cellStyle name="Comma 3 5 4 5 2 2 2" xfId="18980" xr:uid="{36C3A086-F20F-4D96-9A1F-A8179A173E33}"/>
    <cellStyle name="Comma 3 5 4 5 2 2 2 2" xfId="48387" xr:uid="{230C8724-6AC1-4083-92AB-DCDA77E311D4}"/>
    <cellStyle name="Comma 3 5 4 5 2 2 2 3" xfId="29484" xr:uid="{360E1577-A781-4B97-ADCB-3EEA4F02B09A}"/>
    <cellStyle name="Comma 3 5 4 5 2 2 3" xfId="34997" xr:uid="{12D8E557-8359-49F3-94C4-47CA2AAB1B3B}"/>
    <cellStyle name="Comma 3 5 4 5 2 2 4" xfId="24232" xr:uid="{633D3514-A3D7-4B6B-9EC5-41FFCF5EA2BB}"/>
    <cellStyle name="Comma 3 5 4 5 2 3" xfId="4797" xr:uid="{5A6272C8-3AE9-456F-936E-005F607447BA}"/>
    <cellStyle name="Comma 3 5 4 5 2 3 2" xfId="51013" xr:uid="{6697A425-5617-4BFC-8EED-22486CC45EA1}"/>
    <cellStyle name="Comma 3 5 4 5 2 3 3" xfId="37623" xr:uid="{F169E57C-DD73-4F28-A126-45904C46A9F4}"/>
    <cellStyle name="Comma 3 5 4 5 2 3 4" xfId="26858" xr:uid="{AB48EB31-80FE-4B06-BFFB-C93EA8F9C898}"/>
    <cellStyle name="Comma 3 5 4 5 2 4" xfId="10048" xr:uid="{E539EDB4-DFF1-469C-AF17-137D9D272DA1}"/>
    <cellStyle name="Comma 3 5 4 5 2 4 2" xfId="53639" xr:uid="{9865A521-615D-480E-A414-D8F4467CD2C0}"/>
    <cellStyle name="Comma 3 5 4 5 2 4 3" xfId="40249" xr:uid="{E9B4558C-FC20-4EDF-BED6-9B39F4603AE7}"/>
    <cellStyle name="Comma 3 5 4 5 2 5" xfId="12674" xr:uid="{1291BF98-EC7D-4A68-9CF4-044BCA2AE16C}"/>
    <cellStyle name="Comma 3 5 4 5 2 5 2" xfId="56264" xr:uid="{41C03292-1384-4B4C-99AD-BCCCB084241F}"/>
    <cellStyle name="Comma 3 5 4 5 2 5 3" xfId="42874" xr:uid="{CBF691D3-2927-4996-91B2-8066B2AEAC93}"/>
    <cellStyle name="Comma 3 5 4 5 2 6" xfId="15827" xr:uid="{9504CC86-2DC2-4CC2-9214-10ACF5CB463F}"/>
    <cellStyle name="Comma 3 5 4 5 2 6 2" xfId="45500" xr:uid="{9A7D357A-BEB9-4D49-93B2-5AD00E7D7B9D}"/>
    <cellStyle name="Comma 3 5 4 5 2 7" xfId="58890" xr:uid="{92FCAA4E-FD7A-4C6C-A374-CB9A14BF706D}"/>
    <cellStyle name="Comma 3 5 4 5 2 8" xfId="61517" xr:uid="{FC200CA8-0015-4BFB-AEC4-904CEFF0BE47}"/>
    <cellStyle name="Comma 3 5 4 5 2 9" xfId="32110" xr:uid="{CEE70DF4-39BA-4A5F-AFC6-B50CF8CC9031}"/>
    <cellStyle name="Comma 3 5 4 5 3" xfId="6100" xr:uid="{A8C34CB6-010F-4E98-8F04-A0CD96C0E8E5}"/>
    <cellStyle name="Comma 3 5 4 5 3 2" xfId="17658" xr:uid="{F775DF10-4AF7-4DE8-9750-2A6247D97CD1}"/>
    <cellStyle name="Comma 3 5 4 5 3 2 2" xfId="47065" xr:uid="{C3595768-7DF4-420F-95A2-1AF809226A22}"/>
    <cellStyle name="Comma 3 5 4 5 3 2 3" xfId="28162" xr:uid="{4CA5FBCE-A58C-4C1E-BA70-B14774282657}"/>
    <cellStyle name="Comma 3 5 4 5 3 3" xfId="33675" xr:uid="{318692C9-7AB1-47DF-BFFF-8DF555ADDB06}"/>
    <cellStyle name="Comma 3 5 4 5 3 4" xfId="22910" xr:uid="{9E0D2DCD-B554-4A9D-99E1-5590F7B5D37D}"/>
    <cellStyle name="Comma 3 5 4 5 4" xfId="3475" xr:uid="{C606E2CD-8702-4C0C-ADFE-9769DD31CD65}"/>
    <cellStyle name="Comma 3 5 4 5 4 2" xfId="49691" xr:uid="{07E3A723-AB8E-4ECF-BB1E-BC8B400070E9}"/>
    <cellStyle name="Comma 3 5 4 5 4 3" xfId="36301" xr:uid="{80C684E2-B7D4-4639-B87E-2B83992B9CC0}"/>
    <cellStyle name="Comma 3 5 4 5 4 4" xfId="25536" xr:uid="{1A93DF08-50CA-40DA-BC4D-E25D0F378553}"/>
    <cellStyle name="Comma 3 5 4 5 5" xfId="8726" xr:uid="{E0B43426-CF53-445F-BA73-CD321A510639}"/>
    <cellStyle name="Comma 3 5 4 5 5 2" xfId="52317" xr:uid="{0558F027-87EA-4D73-91FD-BAE3EAC57550}"/>
    <cellStyle name="Comma 3 5 4 5 5 3" xfId="38927" xr:uid="{CC4D804F-E46C-437E-96B2-B2451263ACC5}"/>
    <cellStyle name="Comma 3 5 4 5 6" xfId="11352" xr:uid="{E519A0B4-A733-42C6-BBC6-5A7E073A88DB}"/>
    <cellStyle name="Comma 3 5 4 5 6 2" xfId="54942" xr:uid="{CD3CF4D0-2E57-4A79-888D-C3002EEA7752}"/>
    <cellStyle name="Comma 3 5 4 5 6 3" xfId="41552" xr:uid="{17C735BE-8291-4D98-870B-453B6E1F8283}"/>
    <cellStyle name="Comma 3 5 4 5 7" xfId="14505" xr:uid="{1A33E9F9-DB8A-4ED0-9E86-7E95B3334E26}"/>
    <cellStyle name="Comma 3 5 4 5 7 2" xfId="44178" xr:uid="{0DA609EC-1D3C-439F-875D-A52575470884}"/>
    <cellStyle name="Comma 3 5 4 5 8" xfId="57568" xr:uid="{F52B9A4D-07B6-41C6-8F3A-385AA674694A}"/>
    <cellStyle name="Comma 3 5 4 5 9" xfId="60195" xr:uid="{773DCAA2-49E2-4AD0-8943-574BAEEE3967}"/>
    <cellStyle name="Comma 3 5 4 6" xfId="1127" xr:uid="{835E1879-E627-452E-A114-9A68DD9B6DBA}"/>
    <cellStyle name="Comma 3 5 4 6 10" xfId="20564" xr:uid="{20EA0A5C-C212-4D96-B005-1D1751EEC2D2}"/>
    <cellStyle name="Comma 3 5 4 6 2" xfId="6380" xr:uid="{70639F90-8028-4068-BE2B-FC6B504F4B2F}"/>
    <cellStyle name="Comma 3 5 4 6 2 2" xfId="17938" xr:uid="{67E8B342-EAC4-4D05-96B9-F48E1AA07980}"/>
    <cellStyle name="Comma 3 5 4 6 2 2 2" xfId="47345" xr:uid="{7EABD829-D6CB-4D66-85F3-88F18E1596A2}"/>
    <cellStyle name="Comma 3 5 4 6 2 2 3" xfId="28442" xr:uid="{8E33DC95-B41F-4591-A9DC-3D0CB6A882F7}"/>
    <cellStyle name="Comma 3 5 4 6 2 3" xfId="33955" xr:uid="{D16491DC-5D0D-48C7-97D0-615C9F73ADDE}"/>
    <cellStyle name="Comma 3 5 4 6 2 4" xfId="23190" xr:uid="{4C2D7E07-D974-40C1-B09F-DA6681B72707}"/>
    <cellStyle name="Comma 3 5 4 6 3" xfId="3755" xr:uid="{D7FDBE02-0D17-4FE6-AB89-D68384DD7EC3}"/>
    <cellStyle name="Comma 3 5 4 6 3 2" xfId="49971" xr:uid="{BAAEE002-547C-40E4-8086-2D15544B4F8E}"/>
    <cellStyle name="Comma 3 5 4 6 3 3" xfId="36581" xr:uid="{8E08D21A-B505-4E31-80A8-A2CE273928DC}"/>
    <cellStyle name="Comma 3 5 4 6 3 4" xfId="25816" xr:uid="{E4780893-7BCE-433C-B629-5574F562D527}"/>
    <cellStyle name="Comma 3 5 4 6 4" xfId="9006" xr:uid="{D7E96913-D81B-409A-BCBE-68F904EAC6DE}"/>
    <cellStyle name="Comma 3 5 4 6 4 2" xfId="52597" xr:uid="{88E210FE-FDA2-48DF-870E-49A8467E3A03}"/>
    <cellStyle name="Comma 3 5 4 6 4 3" xfId="39207" xr:uid="{4D8A7419-A1EB-44B9-B0EF-14217A22D174}"/>
    <cellStyle name="Comma 3 5 4 6 5" xfId="11632" xr:uid="{1F8628BE-22FA-4994-9F2B-CB7BFC155503}"/>
    <cellStyle name="Comma 3 5 4 6 5 2" xfId="55222" xr:uid="{611A3D50-F78A-4DFC-ACB3-F23586D53BD0}"/>
    <cellStyle name="Comma 3 5 4 6 5 3" xfId="41832" xr:uid="{356FE9BB-FB75-4DA3-80EC-8E842ED561A6}"/>
    <cellStyle name="Comma 3 5 4 6 6" xfId="14785" xr:uid="{BE052EA1-5AE0-41D4-B838-174BAA2AC1FD}"/>
    <cellStyle name="Comma 3 5 4 6 6 2" xfId="44458" xr:uid="{036FFB75-99B3-43B8-9D6B-39D18A536118}"/>
    <cellStyle name="Comma 3 5 4 6 7" xfId="57848" xr:uid="{5E72E62A-62D1-4862-98F1-5111272043E2}"/>
    <cellStyle name="Comma 3 5 4 6 8" xfId="60475" xr:uid="{1FD18ADE-A806-4624-82C7-3397BE8F9062}"/>
    <cellStyle name="Comma 3 5 4 6 9" xfId="31068" xr:uid="{900F600F-CDBC-44D3-8975-0AFA96DB79ED}"/>
    <cellStyle name="Comma 3 5 4 7" xfId="1390" xr:uid="{4B1ADD9E-B57C-470C-AAEA-B88B8312D0AD}"/>
    <cellStyle name="Comma 3 5 4 7 10" xfId="20826" xr:uid="{114EA388-4409-496E-8C9F-07524A41D351}"/>
    <cellStyle name="Comma 3 5 4 7 2" xfId="6642" xr:uid="{15748286-35B2-43CC-9CB5-FF9F140941D3}"/>
    <cellStyle name="Comma 3 5 4 7 2 2" xfId="18200" xr:uid="{66FB0A14-1B25-41E3-97C1-3E1F6636CFBC}"/>
    <cellStyle name="Comma 3 5 4 7 2 2 2" xfId="47607" xr:uid="{B5201C08-B4F7-4371-851D-F9E2818976A6}"/>
    <cellStyle name="Comma 3 5 4 7 2 2 3" xfId="28704" xr:uid="{AA825BE3-EF92-47A0-A993-E8F1F09DD141}"/>
    <cellStyle name="Comma 3 5 4 7 2 3" xfId="34217" xr:uid="{F96CE3F7-C38E-45BD-9554-4F2EE5480E56}"/>
    <cellStyle name="Comma 3 5 4 7 2 4" xfId="23452" xr:uid="{C44EDC08-D624-4C62-BE7A-5C6BDFE100BB}"/>
    <cellStyle name="Comma 3 5 4 7 3" xfId="4017" xr:uid="{5DB70B1E-6200-446C-8E44-F2EC334E35D0}"/>
    <cellStyle name="Comma 3 5 4 7 3 2" xfId="50233" xr:uid="{53D5E0B7-048D-419D-A9EB-5F2A83096623}"/>
    <cellStyle name="Comma 3 5 4 7 3 3" xfId="36843" xr:uid="{B83FB0AF-FF78-44BA-8F2E-C5CD7B3063DF}"/>
    <cellStyle name="Comma 3 5 4 7 3 4" xfId="26078" xr:uid="{930C8E55-CC72-4089-8A34-4039D1331DAD}"/>
    <cellStyle name="Comma 3 5 4 7 4" xfId="9268" xr:uid="{9B3FB41B-9693-4CE4-8933-17F89B190722}"/>
    <cellStyle name="Comma 3 5 4 7 4 2" xfId="52859" xr:uid="{DFB1C841-83F5-463A-886A-FE6233DCDA78}"/>
    <cellStyle name="Comma 3 5 4 7 4 3" xfId="39469" xr:uid="{9E6D2399-3813-4104-9B9F-8BEFEDA7BC8A}"/>
    <cellStyle name="Comma 3 5 4 7 5" xfId="11894" xr:uid="{331957B0-0C64-4088-AC5C-635F7563F102}"/>
    <cellStyle name="Comma 3 5 4 7 5 2" xfId="55484" xr:uid="{C729305F-14D0-4CFD-93DB-D98D5310871E}"/>
    <cellStyle name="Comma 3 5 4 7 5 3" xfId="42094" xr:uid="{560933A4-4663-440F-891A-717DEDDAD32D}"/>
    <cellStyle name="Comma 3 5 4 7 6" xfId="15047" xr:uid="{950446F3-B886-43DF-9B5C-3D4E3C0A382F}"/>
    <cellStyle name="Comma 3 5 4 7 6 2" xfId="44720" xr:uid="{D38BEC67-F659-4B4C-9C7C-5FF6566A1F89}"/>
    <cellStyle name="Comma 3 5 4 7 7" xfId="58110" xr:uid="{F1F3B0B2-92E1-46B4-A254-F1A59624E9D8}"/>
    <cellStyle name="Comma 3 5 4 7 8" xfId="60737" xr:uid="{A93202D9-DF40-44F3-8358-3A3D7318F095}"/>
    <cellStyle name="Comma 3 5 4 7 9" xfId="31330" xr:uid="{6E245FDD-711E-4A2E-9B9B-81CD7350B550}"/>
    <cellStyle name="Comma 3 5 4 8" xfId="2433" xr:uid="{5BAE3D8B-6085-49AB-A33A-CAF31A518A4F}"/>
    <cellStyle name="Comma 3 5 4 8 10" xfId="21868" xr:uid="{6A8FF0F0-4648-4B70-B1AF-84CB6DE306C4}"/>
    <cellStyle name="Comma 3 5 4 8 2" xfId="7684" xr:uid="{49CCAD5E-743B-43FA-A6F8-65CE68D1DB15}"/>
    <cellStyle name="Comma 3 5 4 8 2 2" xfId="19242" xr:uid="{161B8073-44B4-4F39-92CE-EE0398843C2F}"/>
    <cellStyle name="Comma 3 5 4 8 2 2 2" xfId="48649" xr:uid="{881C3319-8DBF-4D52-B374-D0EDB03453FD}"/>
    <cellStyle name="Comma 3 5 4 8 2 2 3" xfId="29746" xr:uid="{6F04A963-05E2-4B5A-ACAB-008E0E3FB013}"/>
    <cellStyle name="Comma 3 5 4 8 2 3" xfId="35259" xr:uid="{3955D567-0AF9-47F8-8E9F-37EEC695CB3A}"/>
    <cellStyle name="Comma 3 5 4 8 2 4" xfId="24494" xr:uid="{2A5D6E55-6F13-4094-A455-5AA85ECE80D2}"/>
    <cellStyle name="Comma 3 5 4 8 3" xfId="5059" xr:uid="{D99BB70B-EAAA-4FAE-AB08-3E5F5E00B359}"/>
    <cellStyle name="Comma 3 5 4 8 3 2" xfId="51275" xr:uid="{D2C90407-FFBC-425F-A6D9-E001C3461E52}"/>
    <cellStyle name="Comma 3 5 4 8 3 3" xfId="37885" xr:uid="{7AB988A0-F291-45D8-85FD-B946AFB8641D}"/>
    <cellStyle name="Comma 3 5 4 8 3 4" xfId="27120" xr:uid="{1C36E7F0-C851-4614-9A1A-D7D5B2EEED3E}"/>
    <cellStyle name="Comma 3 5 4 8 4" xfId="10310" xr:uid="{E5747131-9271-4466-8210-68D0045F874C}"/>
    <cellStyle name="Comma 3 5 4 8 4 2" xfId="53901" xr:uid="{F59C8AAE-F26E-4A83-A9AF-329D56549815}"/>
    <cellStyle name="Comma 3 5 4 8 4 3" xfId="40511" xr:uid="{15EDD501-03BF-47E3-85EE-2246B555FA03}"/>
    <cellStyle name="Comma 3 5 4 8 5" xfId="12936" xr:uid="{DB3FEDCD-4D71-43C7-B34A-B6EC371CE126}"/>
    <cellStyle name="Comma 3 5 4 8 5 2" xfId="56526" xr:uid="{61F274F3-A37E-4AB2-9824-BEA0E6B2F396}"/>
    <cellStyle name="Comma 3 5 4 8 5 3" xfId="43136" xr:uid="{53D55FB4-9CF0-4F29-B211-0A76F87234A7}"/>
    <cellStyle name="Comma 3 5 4 8 6" xfId="16089" xr:uid="{3DCF887B-D85F-466C-94F4-108E74684CA5}"/>
    <cellStyle name="Comma 3 5 4 8 6 2" xfId="45762" xr:uid="{2356B9D9-815D-4859-A1E0-C498F93C8D75}"/>
    <cellStyle name="Comma 3 5 4 8 7" xfId="59152" xr:uid="{3478E2BC-67D8-4318-BA76-C3BEBFB36640}"/>
    <cellStyle name="Comma 3 5 4 8 8" xfId="61779" xr:uid="{A2AFB515-3AC2-4B31-8D16-F7FD8A1CA3EC}"/>
    <cellStyle name="Comma 3 5 4 8 9" xfId="32372" xr:uid="{F1A1354D-8143-4D47-8A0A-7C471D0A46E3}"/>
    <cellStyle name="Comma 3 5 4 9" xfId="5320" xr:uid="{FA144229-C1CE-4E93-A849-031355E3D836}"/>
    <cellStyle name="Comma 3 5 4 9 2" xfId="16878" xr:uid="{755794E3-1833-4E78-BFBB-C724B92D5AAA}"/>
    <cellStyle name="Comma 3 5 4 9 2 2" xfId="46024" xr:uid="{719F7A93-1AA7-4B1B-8F39-5624830269E3}"/>
    <cellStyle name="Comma 3 5 4 9 2 3" xfId="27382" xr:uid="{F456587C-77CD-47EF-890F-42918354CCD3}"/>
    <cellStyle name="Comma 3 5 4 9 3" xfId="13725" xr:uid="{9DF2CFCA-BEA9-4258-8A92-B1B80BC07CE7}"/>
    <cellStyle name="Comma 3 5 4 9 3 2" xfId="32634" xr:uid="{F00B1239-8375-4BEB-816A-221246E0FC13}"/>
    <cellStyle name="Comma 3 5 4 9 4" xfId="22130" xr:uid="{FFD21C06-3D2B-416A-B985-66E813BAC842}"/>
    <cellStyle name="Comma 3 5 5" xfId="82" xr:uid="{00000000-0005-0000-0000-000025030000}"/>
    <cellStyle name="Comma 3 5 5 10" xfId="2711" xr:uid="{669387B5-2403-4F50-B89B-784A7FF37EDD}"/>
    <cellStyle name="Comma 3 5 5 10 2" xfId="16366" xr:uid="{87E09407-E5E2-4635-9A57-1536E26EC3D7}"/>
    <cellStyle name="Comma 3 5 5 10 2 2" xfId="46301" xr:uid="{B5EF99F0-6835-4813-AEF5-D09156BCAA5D}"/>
    <cellStyle name="Comma 3 5 5 10 3" xfId="32911" xr:uid="{93DB4804-85DB-498C-A537-7D94FE2DA7CB}"/>
    <cellStyle name="Comma 3 5 5 10 4" xfId="24772" xr:uid="{E47C276D-6E72-4EC8-8259-3F12C030B4E2}"/>
    <cellStyle name="Comma 3 5 5 11" xfId="7962" xr:uid="{004FC748-8A01-4B46-B3E2-E6F3EA11A631}"/>
    <cellStyle name="Comma 3 5 5 11 2" xfId="48927" xr:uid="{36AF85C8-F55A-49DD-8725-3FC6B5B90CED}"/>
    <cellStyle name="Comma 3 5 5 11 3" xfId="35537" xr:uid="{76D9A182-B301-4CFF-A99D-44BA20258318}"/>
    <cellStyle name="Comma 3 5 5 12" xfId="10588" xr:uid="{D1C6E2D2-8529-4295-8776-60F5BB49344A}"/>
    <cellStyle name="Comma 3 5 5 12 2" xfId="51553" xr:uid="{AECE2A78-5EA4-4B3F-B1A8-5930DD20800F}"/>
    <cellStyle name="Comma 3 5 5 12 3" xfId="38163" xr:uid="{6C335B2B-C2A4-456F-B953-7F01F8E42072}"/>
    <cellStyle name="Comma 3 5 5 13" xfId="13213" xr:uid="{B685F1F7-6EF4-475A-B896-A8966A38C236}"/>
    <cellStyle name="Comma 3 5 5 13 2" xfId="54178" xr:uid="{91F8155B-7AEA-4CD7-AB58-1365BFC4548C}"/>
    <cellStyle name="Comma 3 5 5 13 3" xfId="40788" xr:uid="{229C3DBA-92D8-4C04-B033-1AFF9814EF81}"/>
    <cellStyle name="Comma 3 5 5 14" xfId="43414" xr:uid="{5F62685F-808B-4682-A295-A7ADF952B0CE}"/>
    <cellStyle name="Comma 3 5 5 15" xfId="56804" xr:uid="{C099DE42-C156-4021-8F9C-DA4D3263A116}"/>
    <cellStyle name="Comma 3 5 5 16" xfId="59431" xr:uid="{3FEEBC55-D995-4C35-B647-E978B0DC2775}"/>
    <cellStyle name="Comma 3 5 5 17" xfId="30024" xr:uid="{2B8104FA-FD0C-4A94-AA0E-48E5585192A7}"/>
    <cellStyle name="Comma 3 5 5 18" xfId="19520" xr:uid="{A72ABD60-B6DC-41EB-9297-45A63D703AB3}"/>
    <cellStyle name="Comma 3 5 5 2" xfId="220" xr:uid="{00000000-0005-0000-0000-000026030000}"/>
    <cellStyle name="Comma 3 5 5 2 10" xfId="8100" xr:uid="{786CAC1F-DAC2-4745-B787-7445C7F422A0}"/>
    <cellStyle name="Comma 3 5 5 2 10 2" xfId="49065" xr:uid="{D7104311-EC5C-4CAA-9480-F53D0BD0C739}"/>
    <cellStyle name="Comma 3 5 5 2 10 3" xfId="35675" xr:uid="{0C332013-8E9A-4088-A1D2-39570D791791}"/>
    <cellStyle name="Comma 3 5 5 2 11" xfId="10726" xr:uid="{B451F83C-10D9-41C5-8534-DE95AE035B6C}"/>
    <cellStyle name="Comma 3 5 5 2 11 2" xfId="51691" xr:uid="{EDA92868-1FA5-4876-AC82-F8E4D4024095}"/>
    <cellStyle name="Comma 3 5 5 2 11 3" xfId="38301" xr:uid="{9CC6D216-03D4-4357-9E59-6FA8998DEA3C}"/>
    <cellStyle name="Comma 3 5 5 2 12" xfId="13351" xr:uid="{7E0100B5-A863-4553-8F4D-C73C4A372546}"/>
    <cellStyle name="Comma 3 5 5 2 12 2" xfId="54316" xr:uid="{9EA871D3-41AA-4206-9A5D-B1A010E789B5}"/>
    <cellStyle name="Comma 3 5 5 2 12 3" xfId="40926" xr:uid="{DE6F38F0-64DA-42DA-B12E-2A81599CCF62}"/>
    <cellStyle name="Comma 3 5 5 2 13" xfId="43552" xr:uid="{B2ED2026-C43E-46A0-8F90-AA254308B9DA}"/>
    <cellStyle name="Comma 3 5 5 2 14" xfId="56942" xr:uid="{9C1AB887-0183-4262-8DC2-8D3EFE2528C9}"/>
    <cellStyle name="Comma 3 5 5 2 15" xfId="59569" xr:uid="{638D22EE-7951-4B69-9788-D09F0E72FFEC}"/>
    <cellStyle name="Comma 3 5 5 2 16" xfId="30162" xr:uid="{0D73035D-BA39-4E71-B4FA-3FC82EDBC7C5}"/>
    <cellStyle name="Comma 3 5 5 2 17" xfId="19658" xr:uid="{681E20F6-37C5-4829-A501-B7E28EBDBD3F}"/>
    <cellStyle name="Comma 3 5 5 2 2" xfId="481" xr:uid="{00000000-0005-0000-0000-000027030000}"/>
    <cellStyle name="Comma 3 5 5 2 2 10" xfId="30422" xr:uid="{7AF0AFF5-25A5-4701-8F6D-0BC085D89DDE}"/>
    <cellStyle name="Comma 3 5 5 2 2 11" xfId="19918" xr:uid="{0596B35D-2F06-4D51-91CA-CC0CC53E217A}"/>
    <cellStyle name="Comma 3 5 5 2 2 2" xfId="1804" xr:uid="{782E8E23-7491-4C3F-8261-39CEF94E0E96}"/>
    <cellStyle name="Comma 3 5 5 2 2 2 10" xfId="21240" xr:uid="{5C1481FC-3BC5-42A8-82C4-3B3C21932489}"/>
    <cellStyle name="Comma 3 5 5 2 2 2 2" xfId="7056" xr:uid="{44A6C78E-8775-4D11-95F3-09616656500E}"/>
    <cellStyle name="Comma 3 5 5 2 2 2 2 2" xfId="18614" xr:uid="{53280E9F-4879-4DED-A852-DF6CA0226C92}"/>
    <cellStyle name="Comma 3 5 5 2 2 2 2 2 2" xfId="48021" xr:uid="{3BC927AD-1656-4CCC-887C-9AADF360DD52}"/>
    <cellStyle name="Comma 3 5 5 2 2 2 2 2 3" xfId="29118" xr:uid="{13370D9E-714A-4637-9E90-D18C9B0D08AF}"/>
    <cellStyle name="Comma 3 5 5 2 2 2 2 3" xfId="34631" xr:uid="{AEDD56C1-B8B7-4949-8B52-092719B93ABA}"/>
    <cellStyle name="Comma 3 5 5 2 2 2 2 4" xfId="23866" xr:uid="{3F1471D9-6D4E-4CB2-A5FE-180B1BA377C5}"/>
    <cellStyle name="Comma 3 5 5 2 2 2 3" xfId="4431" xr:uid="{EAA05A4C-0258-4297-A7AF-21C3D9AEDFD7}"/>
    <cellStyle name="Comma 3 5 5 2 2 2 3 2" xfId="50647" xr:uid="{7CA89A66-5537-44CC-9D65-F838083E7871}"/>
    <cellStyle name="Comma 3 5 5 2 2 2 3 3" xfId="37257" xr:uid="{96E37049-3AB5-40CB-81C2-0AC47BD73BEA}"/>
    <cellStyle name="Comma 3 5 5 2 2 2 3 4" xfId="26492" xr:uid="{043D9FFD-4674-47D3-B348-F5C6573956A0}"/>
    <cellStyle name="Comma 3 5 5 2 2 2 4" xfId="9682" xr:uid="{F7627432-55F9-4648-9249-5CC16BE8C164}"/>
    <cellStyle name="Comma 3 5 5 2 2 2 4 2" xfId="53273" xr:uid="{E66F85E3-F32B-4DD5-861F-3E8AE3085D18}"/>
    <cellStyle name="Comma 3 5 5 2 2 2 4 3" xfId="39883" xr:uid="{6382642E-FF4A-4B3E-BF07-645F7072C2F1}"/>
    <cellStyle name="Comma 3 5 5 2 2 2 5" xfId="12308" xr:uid="{09B7F43E-BC71-42E8-A35A-75665FF541C0}"/>
    <cellStyle name="Comma 3 5 5 2 2 2 5 2" xfId="55898" xr:uid="{C00D3D90-A7E8-4448-8650-4ADA4EFFFCD4}"/>
    <cellStyle name="Comma 3 5 5 2 2 2 5 3" xfId="42508" xr:uid="{CCBAC91F-6D72-4AF6-B2DD-AE7C42F23EAB}"/>
    <cellStyle name="Comma 3 5 5 2 2 2 6" xfId="15461" xr:uid="{BC240C79-7004-4E5D-B474-F5396254FB1A}"/>
    <cellStyle name="Comma 3 5 5 2 2 2 6 2" xfId="45134" xr:uid="{AD85654C-87B7-4D32-BC5D-79527812C9BB}"/>
    <cellStyle name="Comma 3 5 5 2 2 2 7" xfId="58524" xr:uid="{E05D3D90-A4BA-4690-8C80-BFA9E7BDE747}"/>
    <cellStyle name="Comma 3 5 5 2 2 2 8" xfId="61151" xr:uid="{F07893C2-D344-437E-A323-988E94ABAC74}"/>
    <cellStyle name="Comma 3 5 5 2 2 2 9" xfId="31744" xr:uid="{C3A855B0-1D86-4390-98DC-83153AB7A3B8}"/>
    <cellStyle name="Comma 3 5 5 2 2 3" xfId="5734" xr:uid="{8C3FA491-F75A-4E9D-B204-E4DCD5B9D0AB}"/>
    <cellStyle name="Comma 3 5 5 2 2 3 2" xfId="17292" xr:uid="{4086FF1A-0321-4BBE-8176-A7B718358887}"/>
    <cellStyle name="Comma 3 5 5 2 2 3 2 2" xfId="46699" xr:uid="{8A3A3AA7-540F-483F-AD7C-C67586056C04}"/>
    <cellStyle name="Comma 3 5 5 2 2 3 2 3" xfId="27796" xr:uid="{FE1C2D45-2963-41C3-B260-40675F148977}"/>
    <cellStyle name="Comma 3 5 5 2 2 3 3" xfId="14139" xr:uid="{B5481289-E955-4104-88A3-CB7CC34C10F0}"/>
    <cellStyle name="Comma 3 5 5 2 2 3 3 2" xfId="33309" xr:uid="{7604AEE6-58DD-4AE5-B80A-E019DE176C7D}"/>
    <cellStyle name="Comma 3 5 5 2 2 3 4" xfId="22544" xr:uid="{2E3324EC-60A1-437B-A9E4-BEE34D723D1C}"/>
    <cellStyle name="Comma 3 5 5 2 2 4" xfId="3109" xr:uid="{52B467BB-546F-4E41-B8FE-7F04CAD28374}"/>
    <cellStyle name="Comma 3 5 5 2 2 4 2" xfId="16764" xr:uid="{29BAC2F0-5564-44B0-806A-043F577E8282}"/>
    <cellStyle name="Comma 3 5 5 2 2 4 2 2" xfId="49325" xr:uid="{08307551-7D1B-4BF3-9D7C-896C9C1903BD}"/>
    <cellStyle name="Comma 3 5 5 2 2 4 3" xfId="35935" xr:uid="{D6C8CEB0-A460-4178-A24A-01A66D806DB6}"/>
    <cellStyle name="Comma 3 5 5 2 2 4 4" xfId="25170" xr:uid="{8CC298C0-2032-42F3-B046-F3BE27D16CCF}"/>
    <cellStyle name="Comma 3 5 5 2 2 5" xfId="8360" xr:uid="{AF499BD0-16BB-40FF-85A2-D7BA7836F211}"/>
    <cellStyle name="Comma 3 5 5 2 2 5 2" xfId="51951" xr:uid="{C0E4E69D-98FE-4B71-8BD0-29E0B907640A}"/>
    <cellStyle name="Comma 3 5 5 2 2 5 3" xfId="38561" xr:uid="{6098753D-5589-4E7E-B863-9EBF168B28AC}"/>
    <cellStyle name="Comma 3 5 5 2 2 6" xfId="10986" xr:uid="{410D8E4C-AB2A-462B-BC72-4712AD4B95C7}"/>
    <cellStyle name="Comma 3 5 5 2 2 6 2" xfId="54576" xr:uid="{17C4DF37-1BA4-4198-8C8F-4E20DCA6E1F5}"/>
    <cellStyle name="Comma 3 5 5 2 2 6 3" xfId="41186" xr:uid="{683FD54E-0DA3-4ED7-A3E7-59794DE37B04}"/>
    <cellStyle name="Comma 3 5 5 2 2 7" xfId="13611" xr:uid="{F67C3E44-70C3-46FD-93F2-819C55510646}"/>
    <cellStyle name="Comma 3 5 5 2 2 7 2" xfId="43812" xr:uid="{8A063878-D399-4DFE-87AD-92E04E2A4637}"/>
    <cellStyle name="Comma 3 5 5 2 2 8" xfId="57202" xr:uid="{DA591B04-D4C7-4927-BFD1-B41CDF3AB8E3}"/>
    <cellStyle name="Comma 3 5 5 2 2 9" xfId="59829" xr:uid="{E0D82D73-9D3A-44FA-8C62-DEEA2A996DB5}"/>
    <cellStyle name="Comma 3 5 5 2 3" xfId="741" xr:uid="{00000000-0005-0000-0000-000028030000}"/>
    <cellStyle name="Comma 3 5 5 2 3 10" xfId="30682" xr:uid="{031D4729-5BA5-47AB-A3C3-21274B14AE59}"/>
    <cellStyle name="Comma 3 5 5 2 3 11" xfId="20178" xr:uid="{66B1D796-47CA-4D66-A2BC-0EC9AB3F5329}"/>
    <cellStyle name="Comma 3 5 5 2 3 2" xfId="2064" xr:uid="{27050CAD-C53D-4477-8A22-6A79968C6B54}"/>
    <cellStyle name="Comma 3 5 5 2 3 2 10" xfId="21500" xr:uid="{77437F8B-3373-44DF-9400-29275F36FE1B}"/>
    <cellStyle name="Comma 3 5 5 2 3 2 2" xfId="7316" xr:uid="{F0E2A4AE-B3F7-4A01-996C-29AC4867828E}"/>
    <cellStyle name="Comma 3 5 5 2 3 2 2 2" xfId="18874" xr:uid="{5DCF1CEA-C815-46B3-82C4-1D79B9273C4A}"/>
    <cellStyle name="Comma 3 5 5 2 3 2 2 2 2" xfId="48281" xr:uid="{A2881704-8E42-4284-AF17-22859BFAFA44}"/>
    <cellStyle name="Comma 3 5 5 2 3 2 2 2 3" xfId="29378" xr:uid="{7F5974E0-BA95-4AAF-89DB-7AB6341D7E35}"/>
    <cellStyle name="Comma 3 5 5 2 3 2 2 3" xfId="34891" xr:uid="{7AF0642F-8CD8-400E-AC0D-20F4E377F7FB}"/>
    <cellStyle name="Comma 3 5 5 2 3 2 2 4" xfId="24126" xr:uid="{753869E0-3754-43BB-BA32-3523A16A4E08}"/>
    <cellStyle name="Comma 3 5 5 2 3 2 3" xfId="4691" xr:uid="{1808A5BD-A2A1-45DD-B1B5-B5049BA4F822}"/>
    <cellStyle name="Comma 3 5 5 2 3 2 3 2" xfId="50907" xr:uid="{3E4FEC5A-5987-45C8-82E1-304FFFEDC767}"/>
    <cellStyle name="Comma 3 5 5 2 3 2 3 3" xfId="37517" xr:uid="{5F2EC68F-9BED-44BE-B9A0-BC136066D53F}"/>
    <cellStyle name="Comma 3 5 5 2 3 2 3 4" xfId="26752" xr:uid="{5B8EAA28-0FFC-43BA-AD64-87966BA92654}"/>
    <cellStyle name="Comma 3 5 5 2 3 2 4" xfId="9942" xr:uid="{15A4B218-B3FA-4645-8A69-B6E89FA004D7}"/>
    <cellStyle name="Comma 3 5 5 2 3 2 4 2" xfId="53533" xr:uid="{3D938D49-2415-4899-AAC2-3723B5027DE0}"/>
    <cellStyle name="Comma 3 5 5 2 3 2 4 3" xfId="40143" xr:uid="{FCB12FCF-EF70-44DD-920E-7BB15CBD4E72}"/>
    <cellStyle name="Comma 3 5 5 2 3 2 5" xfId="12568" xr:uid="{3D0E5101-1CFB-4630-8AF6-D09B0A959F81}"/>
    <cellStyle name="Comma 3 5 5 2 3 2 5 2" xfId="56158" xr:uid="{F7E69548-C570-41C5-9727-C419923EBB3D}"/>
    <cellStyle name="Comma 3 5 5 2 3 2 5 3" xfId="42768" xr:uid="{F8F5BD7D-75BE-4603-A985-40B8FD66EFDB}"/>
    <cellStyle name="Comma 3 5 5 2 3 2 6" xfId="15721" xr:uid="{D9B4CB1A-8EC5-4F67-9043-00339D62A39F}"/>
    <cellStyle name="Comma 3 5 5 2 3 2 6 2" xfId="45394" xr:uid="{85E43FD2-90B8-4A56-9E27-CF10CBE7CADF}"/>
    <cellStyle name="Comma 3 5 5 2 3 2 7" xfId="58784" xr:uid="{398FC25F-1DC4-4054-A6A0-5053ADE4BEF8}"/>
    <cellStyle name="Comma 3 5 5 2 3 2 8" xfId="61411" xr:uid="{080EF35A-CADB-4289-BCCB-7CC240FB90BA}"/>
    <cellStyle name="Comma 3 5 5 2 3 2 9" xfId="32004" xr:uid="{F66208A9-465F-47CD-9A7E-B674108387D4}"/>
    <cellStyle name="Comma 3 5 5 2 3 3" xfId="5994" xr:uid="{EDEA8476-47C5-4FB7-A9BA-EA6A627F4A3B}"/>
    <cellStyle name="Comma 3 5 5 2 3 3 2" xfId="17552" xr:uid="{5463FA67-9874-414F-879C-643A98F4C23B}"/>
    <cellStyle name="Comma 3 5 5 2 3 3 2 2" xfId="46959" xr:uid="{9C798B4B-138A-4A54-AFD2-FF3D9BF06435}"/>
    <cellStyle name="Comma 3 5 5 2 3 3 2 3" xfId="28056" xr:uid="{B8DCEB15-FED8-4172-81D6-D8A92CDFD7C9}"/>
    <cellStyle name="Comma 3 5 5 2 3 3 3" xfId="33569" xr:uid="{F4339E86-A319-4B26-9421-BB34BD200B6C}"/>
    <cellStyle name="Comma 3 5 5 2 3 3 4" xfId="22804" xr:uid="{0115E30B-DF87-4C9E-9D6A-09E80C9EB7C3}"/>
    <cellStyle name="Comma 3 5 5 2 3 4" xfId="3369" xr:uid="{86DEC1B0-5347-4D0F-84F4-6BB0BE3EEBA9}"/>
    <cellStyle name="Comma 3 5 5 2 3 4 2" xfId="49585" xr:uid="{49F4CE68-C3DF-4433-8575-09BF777F3557}"/>
    <cellStyle name="Comma 3 5 5 2 3 4 3" xfId="36195" xr:uid="{85F9819C-76C6-437B-A350-2ACE5C50CE06}"/>
    <cellStyle name="Comma 3 5 5 2 3 4 4" xfId="25430" xr:uid="{CAF2BBB2-8EC7-4F59-B25E-CC890AC6D3D1}"/>
    <cellStyle name="Comma 3 5 5 2 3 5" xfId="8620" xr:uid="{C541793E-70B1-427B-BB00-6F483DC693B0}"/>
    <cellStyle name="Comma 3 5 5 2 3 5 2" xfId="52211" xr:uid="{3E76D891-7329-4D0B-97DB-31A1DE961F89}"/>
    <cellStyle name="Comma 3 5 5 2 3 5 3" xfId="38821" xr:uid="{47D5C336-E668-4D83-AA1D-5F0DC1BC5D9C}"/>
    <cellStyle name="Comma 3 5 5 2 3 6" xfId="11246" xr:uid="{25BA4ED5-7CBE-4F53-8BD0-D19294AF0435}"/>
    <cellStyle name="Comma 3 5 5 2 3 6 2" xfId="54836" xr:uid="{3B533474-56D3-45E1-986E-2B6B12D0452D}"/>
    <cellStyle name="Comma 3 5 5 2 3 6 3" xfId="41446" xr:uid="{54A9C7F8-EA74-4CC3-8938-1206D8C0B5C2}"/>
    <cellStyle name="Comma 3 5 5 2 3 7" xfId="14399" xr:uid="{FCE14996-3B8D-4DD3-88A6-95C24E2F46FA}"/>
    <cellStyle name="Comma 3 5 5 2 3 7 2" xfId="44072" xr:uid="{C353AA06-B1C9-41DB-A0B1-0CF6CB253F46}"/>
    <cellStyle name="Comma 3 5 5 2 3 8" xfId="57462" xr:uid="{4F2874F8-4103-495E-A72A-F048A5A95B23}"/>
    <cellStyle name="Comma 3 5 5 2 3 9" xfId="60089" xr:uid="{3125263E-52A2-46C7-8501-3304C7DABDF8}"/>
    <cellStyle name="Comma 3 5 5 2 4" xfId="1001" xr:uid="{00000000-0005-0000-0000-000029030000}"/>
    <cellStyle name="Comma 3 5 5 2 4 10" xfId="30942" xr:uid="{23FA6209-6F71-4722-B127-89313E22070F}"/>
    <cellStyle name="Comma 3 5 5 2 4 11" xfId="20438" xr:uid="{160FC9CF-4577-4800-ACB5-C3B5A39532DC}"/>
    <cellStyle name="Comma 3 5 5 2 4 2" xfId="2324" xr:uid="{9DC6AAB5-212F-4330-9189-6DCF4AE41AF0}"/>
    <cellStyle name="Comma 3 5 5 2 4 2 10" xfId="21760" xr:uid="{F99EAD1A-84A7-4944-826E-0AADA320545B}"/>
    <cellStyle name="Comma 3 5 5 2 4 2 2" xfId="7576" xr:uid="{104072D0-F40C-4E07-8E5D-9A62088A4208}"/>
    <cellStyle name="Comma 3 5 5 2 4 2 2 2" xfId="19134" xr:uid="{1768C9E7-564C-4B80-96C2-BACE4F9C827D}"/>
    <cellStyle name="Comma 3 5 5 2 4 2 2 2 2" xfId="48541" xr:uid="{C0136C5E-B4F1-47C9-A59A-0AE174D89343}"/>
    <cellStyle name="Comma 3 5 5 2 4 2 2 2 3" xfId="29638" xr:uid="{60526058-693A-4652-AE7C-686CA9C5FE43}"/>
    <cellStyle name="Comma 3 5 5 2 4 2 2 3" xfId="35151" xr:uid="{3D6D4152-452A-4EAC-A639-A708097FB509}"/>
    <cellStyle name="Comma 3 5 5 2 4 2 2 4" xfId="24386" xr:uid="{74D2AC61-B19B-4AC7-BC9B-3ADF0EB79661}"/>
    <cellStyle name="Comma 3 5 5 2 4 2 3" xfId="4951" xr:uid="{237D0116-D5F0-440C-B6B9-9072540B6769}"/>
    <cellStyle name="Comma 3 5 5 2 4 2 3 2" xfId="51167" xr:uid="{8D232890-C611-49D2-ADBF-CC016EEB9DCA}"/>
    <cellStyle name="Comma 3 5 5 2 4 2 3 3" xfId="37777" xr:uid="{7DC4F3D4-35DD-432D-B546-BA56CBE2D01E}"/>
    <cellStyle name="Comma 3 5 5 2 4 2 3 4" xfId="27012" xr:uid="{2307344D-E7FD-41F3-8112-E53FC96B3FD1}"/>
    <cellStyle name="Comma 3 5 5 2 4 2 4" xfId="10202" xr:uid="{6E85E5CE-C013-4BB4-8C8C-6B550F3267F0}"/>
    <cellStyle name="Comma 3 5 5 2 4 2 4 2" xfId="53793" xr:uid="{E1ED9941-E34D-43CD-9F4C-00A3A971B503}"/>
    <cellStyle name="Comma 3 5 5 2 4 2 4 3" xfId="40403" xr:uid="{62319228-93DA-411B-B2DF-BBF42EABC84B}"/>
    <cellStyle name="Comma 3 5 5 2 4 2 5" xfId="12828" xr:uid="{B9477304-D4EE-4FB4-BA8B-BEAFC6B51C6C}"/>
    <cellStyle name="Comma 3 5 5 2 4 2 5 2" xfId="56418" xr:uid="{193E0D0D-E1E6-4E6E-9EB7-056547123B11}"/>
    <cellStyle name="Comma 3 5 5 2 4 2 5 3" xfId="43028" xr:uid="{D0FC3D30-0EFA-4C83-84BB-9FD65605A43B}"/>
    <cellStyle name="Comma 3 5 5 2 4 2 6" xfId="15981" xr:uid="{A6D77B0E-1C60-4695-A915-DFEBDE43D813}"/>
    <cellStyle name="Comma 3 5 5 2 4 2 6 2" xfId="45654" xr:uid="{4BABBB59-B2E2-4F1A-A6DA-BFCCEE6A4491}"/>
    <cellStyle name="Comma 3 5 5 2 4 2 7" xfId="59044" xr:uid="{BBBF5C19-D488-4346-81C1-4936A239AF43}"/>
    <cellStyle name="Comma 3 5 5 2 4 2 8" xfId="61671" xr:uid="{6E28337D-B73B-420C-8C39-B135DF8C9922}"/>
    <cellStyle name="Comma 3 5 5 2 4 2 9" xfId="32264" xr:uid="{326E6C19-A92E-4530-8613-A0E1D327F2BE}"/>
    <cellStyle name="Comma 3 5 5 2 4 3" xfId="6254" xr:uid="{BED35190-DA7E-4DBF-9224-9DE069E9F835}"/>
    <cellStyle name="Comma 3 5 5 2 4 3 2" xfId="17812" xr:uid="{1D31AE10-5967-4CA7-9F13-DD4E692435FA}"/>
    <cellStyle name="Comma 3 5 5 2 4 3 2 2" xfId="47219" xr:uid="{A87FDE94-DFE9-4340-9223-1AF93E605AA2}"/>
    <cellStyle name="Comma 3 5 5 2 4 3 2 3" xfId="28316" xr:uid="{40DE40F7-A633-421D-BCFF-2B374BD3C733}"/>
    <cellStyle name="Comma 3 5 5 2 4 3 3" xfId="33829" xr:uid="{C33CC004-BF81-4EA2-82D0-DD820B1007FD}"/>
    <cellStyle name="Comma 3 5 5 2 4 3 4" xfId="23064" xr:uid="{89117AD6-D40E-4261-A24A-FE1490CF7654}"/>
    <cellStyle name="Comma 3 5 5 2 4 4" xfId="3629" xr:uid="{2D959990-5478-434F-A21B-6B44DABF6F20}"/>
    <cellStyle name="Comma 3 5 5 2 4 4 2" xfId="49845" xr:uid="{A6A9836F-FE6A-4A9E-83C6-95DC88E9E44A}"/>
    <cellStyle name="Comma 3 5 5 2 4 4 3" xfId="36455" xr:uid="{0FF86577-6F03-408A-88FE-9D3BEA0FD3AF}"/>
    <cellStyle name="Comma 3 5 5 2 4 4 4" xfId="25690" xr:uid="{EA4A2FC9-C514-4397-90CD-AC8CC4EB3437}"/>
    <cellStyle name="Comma 3 5 5 2 4 5" xfId="8880" xr:uid="{7289B934-C4B0-445B-B7EE-2C7D15401D9E}"/>
    <cellStyle name="Comma 3 5 5 2 4 5 2" xfId="52471" xr:uid="{4EB7AD88-2997-45F1-A5D2-6C25EAA989CD}"/>
    <cellStyle name="Comma 3 5 5 2 4 5 3" xfId="39081" xr:uid="{6BE8FD89-1320-42A7-B807-9E4F6E8006E0}"/>
    <cellStyle name="Comma 3 5 5 2 4 6" xfId="11506" xr:uid="{4267626E-D0E1-4059-9BD8-85231E21D925}"/>
    <cellStyle name="Comma 3 5 5 2 4 6 2" xfId="55096" xr:uid="{B76A12CB-391C-46E6-B735-31C680C2CCCC}"/>
    <cellStyle name="Comma 3 5 5 2 4 6 3" xfId="41706" xr:uid="{19541049-3B4E-40FC-9FB7-819F7D760081}"/>
    <cellStyle name="Comma 3 5 5 2 4 7" xfId="14659" xr:uid="{4B541052-CD0D-419D-A5A5-76F5F0537E9D}"/>
    <cellStyle name="Comma 3 5 5 2 4 7 2" xfId="44332" xr:uid="{4970A892-5891-457E-B0A6-FBFD0A004FF1}"/>
    <cellStyle name="Comma 3 5 5 2 4 8" xfId="57722" xr:uid="{25DB319C-A43C-4488-A20A-9FF10A6EC233}"/>
    <cellStyle name="Comma 3 5 5 2 4 9" xfId="60349" xr:uid="{18C20AC3-23F5-42BA-BE71-008C643AB921}"/>
    <cellStyle name="Comma 3 5 5 2 5" xfId="1281" xr:uid="{21E80112-93D6-40CD-89C6-DC7F45065B11}"/>
    <cellStyle name="Comma 3 5 5 2 5 10" xfId="20718" xr:uid="{9691A70A-6B6B-4719-B74A-FB22DF399C3E}"/>
    <cellStyle name="Comma 3 5 5 2 5 2" xfId="6534" xr:uid="{9547DF31-566F-45A5-9682-FA2FC8D5842A}"/>
    <cellStyle name="Comma 3 5 5 2 5 2 2" xfId="18092" xr:uid="{B4BF89E9-FE0B-44DF-A030-4B66E5F228AD}"/>
    <cellStyle name="Comma 3 5 5 2 5 2 2 2" xfId="47499" xr:uid="{1C6A6654-58E5-47DB-887E-0649F8B34F7B}"/>
    <cellStyle name="Comma 3 5 5 2 5 2 2 3" xfId="28596" xr:uid="{338C9505-97C8-46B5-8276-3475D75F761E}"/>
    <cellStyle name="Comma 3 5 5 2 5 2 3" xfId="34109" xr:uid="{0737F6D5-A55B-47EC-8E14-8A50F1AEEA85}"/>
    <cellStyle name="Comma 3 5 5 2 5 2 4" xfId="23344" xr:uid="{B47E0362-B656-4862-9847-D5B1037BB4D5}"/>
    <cellStyle name="Comma 3 5 5 2 5 3" xfId="3909" xr:uid="{52B15288-EA44-444D-86C0-108AB432086C}"/>
    <cellStyle name="Comma 3 5 5 2 5 3 2" xfId="50125" xr:uid="{EAC109D8-6F6D-4CEA-8A1C-45269D3DE343}"/>
    <cellStyle name="Comma 3 5 5 2 5 3 3" xfId="36735" xr:uid="{2312B70F-F2B5-43C8-B373-3C69BC6A8366}"/>
    <cellStyle name="Comma 3 5 5 2 5 3 4" xfId="25970" xr:uid="{3F3BC9C4-394C-4F20-BE77-3BC9E6ABECD5}"/>
    <cellStyle name="Comma 3 5 5 2 5 4" xfId="9160" xr:uid="{E18088BB-DB08-4569-B230-F4D25B2E458B}"/>
    <cellStyle name="Comma 3 5 5 2 5 4 2" xfId="52751" xr:uid="{8604A085-CE3E-423A-BEED-D360BDC204D3}"/>
    <cellStyle name="Comma 3 5 5 2 5 4 3" xfId="39361" xr:uid="{9AB62169-C6DE-4DD1-9498-2C3414C0A5F1}"/>
    <cellStyle name="Comma 3 5 5 2 5 5" xfId="11786" xr:uid="{53C78EEB-5850-422F-A5B9-65E6B07248A4}"/>
    <cellStyle name="Comma 3 5 5 2 5 5 2" xfId="55376" xr:uid="{0645A82B-7F97-47F0-ACEB-1F842B1AE524}"/>
    <cellStyle name="Comma 3 5 5 2 5 5 3" xfId="41986" xr:uid="{84C2FD20-86F4-4180-A9B3-3F1F52CDEF5F}"/>
    <cellStyle name="Comma 3 5 5 2 5 6" xfId="14939" xr:uid="{D51888F1-4DF6-43C0-AFB3-3EC5C36122AF}"/>
    <cellStyle name="Comma 3 5 5 2 5 6 2" xfId="44612" xr:uid="{7F17936E-BB7C-45FA-9D93-A9EA527FECCA}"/>
    <cellStyle name="Comma 3 5 5 2 5 7" xfId="58002" xr:uid="{B6C5598B-76D1-4553-85DC-9C794C3A0883}"/>
    <cellStyle name="Comma 3 5 5 2 5 8" xfId="60629" xr:uid="{8FCD6024-64FD-4C42-9B2D-1112D3091D11}"/>
    <cellStyle name="Comma 3 5 5 2 5 9" xfId="31222" xr:uid="{79AD896A-A0AD-4971-8959-7D9332305BC6}"/>
    <cellStyle name="Comma 3 5 5 2 6" xfId="1544" xr:uid="{09C92F73-F13F-4B5D-940E-BD6A99E515A5}"/>
    <cellStyle name="Comma 3 5 5 2 6 10" xfId="20980" xr:uid="{C356498D-A1B5-47C9-BB4A-E69568D4F289}"/>
    <cellStyle name="Comma 3 5 5 2 6 2" xfId="6796" xr:uid="{2E15AE81-B09D-4696-82A9-B330FC573A0D}"/>
    <cellStyle name="Comma 3 5 5 2 6 2 2" xfId="18354" xr:uid="{00306668-F97A-4B1A-9790-368E7D88ACA1}"/>
    <cellStyle name="Comma 3 5 5 2 6 2 2 2" xfId="47761" xr:uid="{D2B63202-9DCC-492D-911A-6FB0CFDF48F5}"/>
    <cellStyle name="Comma 3 5 5 2 6 2 2 3" xfId="28858" xr:uid="{645B02B1-9C42-42FB-8179-7C4C6A80FC7D}"/>
    <cellStyle name="Comma 3 5 5 2 6 2 3" xfId="34371" xr:uid="{406DED64-AD55-4FC5-B392-41D0A5744275}"/>
    <cellStyle name="Comma 3 5 5 2 6 2 4" xfId="23606" xr:uid="{5AF282FC-C975-4A39-8F8D-BE116E1A04DF}"/>
    <cellStyle name="Comma 3 5 5 2 6 3" xfId="4171" xr:uid="{35181A44-E2D6-448E-ACD7-4404E991396B}"/>
    <cellStyle name="Comma 3 5 5 2 6 3 2" xfId="50387" xr:uid="{73BCD34E-2D53-45D7-B312-A00882F952AD}"/>
    <cellStyle name="Comma 3 5 5 2 6 3 3" xfId="36997" xr:uid="{D7A1350E-63C4-4841-81FE-78843C490A5B}"/>
    <cellStyle name="Comma 3 5 5 2 6 3 4" xfId="26232" xr:uid="{51517534-48F3-44DF-A0DE-863DB6A36B07}"/>
    <cellStyle name="Comma 3 5 5 2 6 4" xfId="9422" xr:uid="{9CB009B2-BA54-43D4-BD60-B936B6BE532D}"/>
    <cellStyle name="Comma 3 5 5 2 6 4 2" xfId="53013" xr:uid="{2106FC8D-1E93-4D63-AB0E-5792D1BC6906}"/>
    <cellStyle name="Comma 3 5 5 2 6 4 3" xfId="39623" xr:uid="{84370E4D-45B1-47A3-8334-C9DDB6916073}"/>
    <cellStyle name="Comma 3 5 5 2 6 5" xfId="12048" xr:uid="{9DD2314F-0ABE-46AD-880D-2B89CF191E4B}"/>
    <cellStyle name="Comma 3 5 5 2 6 5 2" xfId="55638" xr:uid="{A410B4C3-786D-48C9-87D6-4464037A76EB}"/>
    <cellStyle name="Comma 3 5 5 2 6 5 3" xfId="42248" xr:uid="{AF1E5B31-4DB3-4E1B-818A-A07BE2FB834A}"/>
    <cellStyle name="Comma 3 5 5 2 6 6" xfId="15201" xr:uid="{4AD7E756-7A70-4281-A6BA-A8881F1337A0}"/>
    <cellStyle name="Comma 3 5 5 2 6 6 2" xfId="44874" xr:uid="{EEE16D8F-A8F9-490F-87BE-40C1069CBC1D}"/>
    <cellStyle name="Comma 3 5 5 2 6 7" xfId="58264" xr:uid="{298F4C31-155D-4AEB-B476-6589899816F1}"/>
    <cellStyle name="Comma 3 5 5 2 6 8" xfId="60891" xr:uid="{9EE6313C-E8C4-40FA-8F65-5BC0802A1F30}"/>
    <cellStyle name="Comma 3 5 5 2 6 9" xfId="31484" xr:uid="{E5A74AFC-6C55-4069-97FB-5DFF7EEADA25}"/>
    <cellStyle name="Comma 3 5 5 2 7" xfId="2587" xr:uid="{8DF7E00E-E291-426E-951E-8D6DC10F362A}"/>
    <cellStyle name="Comma 3 5 5 2 7 10" xfId="22022" xr:uid="{36160A43-C0C4-4ED4-8A7E-C19DA6309423}"/>
    <cellStyle name="Comma 3 5 5 2 7 2" xfId="7838" xr:uid="{4E54CD90-E639-4505-85D9-29A0A052252F}"/>
    <cellStyle name="Comma 3 5 5 2 7 2 2" xfId="19396" xr:uid="{003A30EE-6070-4B52-96E4-148A2077497F}"/>
    <cellStyle name="Comma 3 5 5 2 7 2 2 2" xfId="48803" xr:uid="{3FF8C437-D71D-4E85-AD66-F8E81408EC86}"/>
    <cellStyle name="Comma 3 5 5 2 7 2 2 3" xfId="29900" xr:uid="{28263B89-B847-4840-AEE2-5E3DFED319A2}"/>
    <cellStyle name="Comma 3 5 5 2 7 2 3" xfId="35413" xr:uid="{EC028683-F43D-48AE-B6CA-A8F714061807}"/>
    <cellStyle name="Comma 3 5 5 2 7 2 4" xfId="24648" xr:uid="{3856A28C-D336-467B-ABBA-197B9DE586C6}"/>
    <cellStyle name="Comma 3 5 5 2 7 3" xfId="5213" xr:uid="{EC464B2A-3A67-4848-9429-E9E6219A1E9D}"/>
    <cellStyle name="Comma 3 5 5 2 7 3 2" xfId="51429" xr:uid="{D9F5D4D5-5108-47F4-83CC-6D065A2C2430}"/>
    <cellStyle name="Comma 3 5 5 2 7 3 3" xfId="38039" xr:uid="{FB7A9771-9CF4-4A9E-AFD5-4D05D65DEF50}"/>
    <cellStyle name="Comma 3 5 5 2 7 3 4" xfId="27274" xr:uid="{B4A7306A-4ECD-4D0B-B5E0-309642E31010}"/>
    <cellStyle name="Comma 3 5 5 2 7 4" xfId="10464" xr:uid="{1C4C99F0-DBCE-4904-A89C-766A5EE89B37}"/>
    <cellStyle name="Comma 3 5 5 2 7 4 2" xfId="54055" xr:uid="{DD28599E-33A7-4244-9408-EF6A7C7B157A}"/>
    <cellStyle name="Comma 3 5 5 2 7 4 3" xfId="40665" xr:uid="{E23D650F-D949-4E91-BE02-6D5DC100D93B}"/>
    <cellStyle name="Comma 3 5 5 2 7 5" xfId="13090" xr:uid="{A5EA0AD0-E49C-4874-8522-99B4AC8F3E8D}"/>
    <cellStyle name="Comma 3 5 5 2 7 5 2" xfId="56680" xr:uid="{C2CC8B65-94B1-4893-BDBA-0B339F1D4288}"/>
    <cellStyle name="Comma 3 5 5 2 7 5 3" xfId="43290" xr:uid="{949A56DE-1859-4E9C-BB7A-8C6F792712D5}"/>
    <cellStyle name="Comma 3 5 5 2 7 6" xfId="16243" xr:uid="{64E82649-4A8A-47F6-930D-A683C382815B}"/>
    <cellStyle name="Comma 3 5 5 2 7 6 2" xfId="45916" xr:uid="{74344CFF-C9E6-47AD-9853-BF9A1F791FF9}"/>
    <cellStyle name="Comma 3 5 5 2 7 7" xfId="59306" xr:uid="{C28CF703-CDF7-4B54-8026-D272692E203B}"/>
    <cellStyle name="Comma 3 5 5 2 7 8" xfId="61933" xr:uid="{85E25440-884B-4CE7-85C1-B21FC3F60247}"/>
    <cellStyle name="Comma 3 5 5 2 7 9" xfId="32526" xr:uid="{7F67B732-F409-4249-9D77-7EDBBA028DC7}"/>
    <cellStyle name="Comma 3 5 5 2 8" xfId="5474" xr:uid="{9561358D-4E48-48A1-8EA2-1266D8A566CB}"/>
    <cellStyle name="Comma 3 5 5 2 8 2" xfId="17032" xr:uid="{5ECD4179-98ED-4CD7-944C-79A5995555A6}"/>
    <cellStyle name="Comma 3 5 5 2 8 2 2" xfId="46178" xr:uid="{213342BB-3D85-4EBD-8052-8819AD58C08D}"/>
    <cellStyle name="Comma 3 5 5 2 8 2 3" xfId="27536" xr:uid="{C2A5C8C0-B7D4-4E91-A45A-D71DB8DBCBDC}"/>
    <cellStyle name="Comma 3 5 5 2 8 3" xfId="13879" xr:uid="{8AE1688C-64FD-4BA4-9B6A-45F1FA415BC9}"/>
    <cellStyle name="Comma 3 5 5 2 8 3 2" xfId="32788" xr:uid="{8EB6B410-6191-4932-9037-EA3279B2863C}"/>
    <cellStyle name="Comma 3 5 5 2 8 4" xfId="22284" xr:uid="{71506B08-2605-4A4C-97D1-A5682003B706}"/>
    <cellStyle name="Comma 3 5 5 2 9" xfId="2849" xr:uid="{FEBC6B36-C181-4C8A-B0DC-90FDE6682323}"/>
    <cellStyle name="Comma 3 5 5 2 9 2" xfId="16504" xr:uid="{64014F18-4919-4546-B605-D3FA334D5F03}"/>
    <cellStyle name="Comma 3 5 5 2 9 2 2" xfId="46439" xr:uid="{12CE3B75-227C-4507-A78F-BFFFA30CAD9A}"/>
    <cellStyle name="Comma 3 5 5 2 9 3" xfId="33049" xr:uid="{1A5C4284-F57E-4B7B-A0CB-9AFD92CC7E0C}"/>
    <cellStyle name="Comma 3 5 5 2 9 4" xfId="24910" xr:uid="{86F9E506-6DE8-4EAF-94CA-989C0524EDEB}"/>
    <cellStyle name="Comma 3 5 5 3" xfId="343" xr:uid="{00000000-0005-0000-0000-00002A030000}"/>
    <cellStyle name="Comma 3 5 5 3 10" xfId="30284" xr:uid="{AC7F51DF-C3E2-49BB-B705-407FA0F2E725}"/>
    <cellStyle name="Comma 3 5 5 3 11" xfId="19780" xr:uid="{34BAF395-EF18-478D-93E4-283D1465F05F}"/>
    <cellStyle name="Comma 3 5 5 3 2" xfId="1666" xr:uid="{20304C62-6073-4499-B821-C437557A98E0}"/>
    <cellStyle name="Comma 3 5 5 3 2 10" xfId="21102" xr:uid="{4E14B1B6-34C1-4380-AE1B-9AD3CB4327E2}"/>
    <cellStyle name="Comma 3 5 5 3 2 2" xfId="6918" xr:uid="{FD5C25C3-9A5B-4A94-BEA5-498883BF6728}"/>
    <cellStyle name="Comma 3 5 5 3 2 2 2" xfId="18476" xr:uid="{1132D8ED-99EF-44F4-BEFC-3EEDDFF0B800}"/>
    <cellStyle name="Comma 3 5 5 3 2 2 2 2" xfId="47883" xr:uid="{C627C665-D926-43A1-AE0D-27DD995D3733}"/>
    <cellStyle name="Comma 3 5 5 3 2 2 2 3" xfId="28980" xr:uid="{FF4483EC-2AE6-42E6-8461-BADC1834C517}"/>
    <cellStyle name="Comma 3 5 5 3 2 2 3" xfId="34493" xr:uid="{F32C1C74-54A2-49A8-AE76-A2174806C8CD}"/>
    <cellStyle name="Comma 3 5 5 3 2 2 4" xfId="23728" xr:uid="{E171D86D-AA27-414B-A749-6774B67C39F0}"/>
    <cellStyle name="Comma 3 5 5 3 2 3" xfId="4293" xr:uid="{75BB84FA-279C-4AF4-BF9A-D34D3B9323DE}"/>
    <cellStyle name="Comma 3 5 5 3 2 3 2" xfId="50509" xr:uid="{4DBB9BEC-F9B8-4270-9F44-58CA76D6F186}"/>
    <cellStyle name="Comma 3 5 5 3 2 3 3" xfId="37119" xr:uid="{FAB24CDB-8F03-4E62-B2D2-CFE6FB26175F}"/>
    <cellStyle name="Comma 3 5 5 3 2 3 4" xfId="26354" xr:uid="{2ADF036A-61CE-410A-A6DB-9185C38A51E2}"/>
    <cellStyle name="Comma 3 5 5 3 2 4" xfId="9544" xr:uid="{A7C0A484-2E22-4844-A7DB-6F8DB464EF5B}"/>
    <cellStyle name="Comma 3 5 5 3 2 4 2" xfId="53135" xr:uid="{B96E9481-B3D2-4980-901E-85F12DC4F588}"/>
    <cellStyle name="Comma 3 5 5 3 2 4 3" xfId="39745" xr:uid="{A3D1EB02-274F-4540-B1F1-E932C5A9FF99}"/>
    <cellStyle name="Comma 3 5 5 3 2 5" xfId="12170" xr:uid="{6A7E5AAF-F7F0-4F26-AF7A-290889B8C21C}"/>
    <cellStyle name="Comma 3 5 5 3 2 5 2" xfId="55760" xr:uid="{FDD9B12F-4A46-4B20-8ECC-05F59ADFF5CC}"/>
    <cellStyle name="Comma 3 5 5 3 2 5 3" xfId="42370" xr:uid="{8CB481B7-2281-4DB1-8067-3C8AD28B8CCC}"/>
    <cellStyle name="Comma 3 5 5 3 2 6" xfId="15323" xr:uid="{6F06C9D5-D33C-4DFD-BB8C-5B0918D85B64}"/>
    <cellStyle name="Comma 3 5 5 3 2 6 2" xfId="44996" xr:uid="{21E23B0B-BC5F-40A4-840D-BE9F2C8F8FEA}"/>
    <cellStyle name="Comma 3 5 5 3 2 7" xfId="58386" xr:uid="{46F3A904-087F-445C-B53C-D156DEED9ABF}"/>
    <cellStyle name="Comma 3 5 5 3 2 8" xfId="61013" xr:uid="{457ED39F-D8F6-4450-A95B-223649D6D533}"/>
    <cellStyle name="Comma 3 5 5 3 2 9" xfId="31606" xr:uid="{009FE216-B939-4343-870A-84231A9812EF}"/>
    <cellStyle name="Comma 3 5 5 3 3" xfId="5596" xr:uid="{903C7FAD-AA39-4074-8764-3487BA4C1A6D}"/>
    <cellStyle name="Comma 3 5 5 3 3 2" xfId="17154" xr:uid="{26AF2A0F-6EE5-40BF-9623-84F9CEEE7634}"/>
    <cellStyle name="Comma 3 5 5 3 3 2 2" xfId="46561" xr:uid="{FA6C147E-DD97-4C81-87CF-7528C543552A}"/>
    <cellStyle name="Comma 3 5 5 3 3 2 3" xfId="27658" xr:uid="{09C1A3B9-EE52-4D3C-9CF8-910B973E7BF8}"/>
    <cellStyle name="Comma 3 5 5 3 3 3" xfId="14001" xr:uid="{00F2CD6B-D72B-462F-9FEC-20EF7254F831}"/>
    <cellStyle name="Comma 3 5 5 3 3 3 2" xfId="33171" xr:uid="{F7FE34EF-203C-4939-B1B9-682EF2074521}"/>
    <cellStyle name="Comma 3 5 5 3 3 4" xfId="22406" xr:uid="{51935C8A-3C7E-4E92-87B1-F70ACB7C502D}"/>
    <cellStyle name="Comma 3 5 5 3 4" xfId="2971" xr:uid="{8282A7FD-0110-47A3-AB5E-B0CACCFBAFEA}"/>
    <cellStyle name="Comma 3 5 5 3 4 2" xfId="16626" xr:uid="{B012F58D-1EBB-4EA8-B0A3-DB4FD84D07C0}"/>
    <cellStyle name="Comma 3 5 5 3 4 2 2" xfId="49187" xr:uid="{85567C61-0887-4DFA-9298-054D233E0B06}"/>
    <cellStyle name="Comma 3 5 5 3 4 3" xfId="35797" xr:uid="{1DDF86C0-5398-4669-8DAB-043BDCB0BCB5}"/>
    <cellStyle name="Comma 3 5 5 3 4 4" xfId="25032" xr:uid="{0BD9FE22-8A1D-461F-9666-4B6F82645F01}"/>
    <cellStyle name="Comma 3 5 5 3 5" xfId="8222" xr:uid="{C18F7588-BF71-4656-A94D-BCAA12509F71}"/>
    <cellStyle name="Comma 3 5 5 3 5 2" xfId="51813" xr:uid="{21791B1A-00C4-4D86-9629-E774E2826127}"/>
    <cellStyle name="Comma 3 5 5 3 5 3" xfId="38423" xr:uid="{5C9B114C-5504-4C12-9561-8C933EEAC014}"/>
    <cellStyle name="Comma 3 5 5 3 6" xfId="10848" xr:uid="{CDABA24C-DE8B-42CF-BFAE-6FDE96765A43}"/>
    <cellStyle name="Comma 3 5 5 3 6 2" xfId="54438" xr:uid="{7DFD8B01-0A47-4C9A-8990-FBAED21655D2}"/>
    <cellStyle name="Comma 3 5 5 3 6 3" xfId="41048" xr:uid="{8938E9A9-A4C0-46AC-8EFB-22CF7E3C6275}"/>
    <cellStyle name="Comma 3 5 5 3 7" xfId="13473" xr:uid="{87192830-3F41-4093-ABD1-8FC3057D83CB}"/>
    <cellStyle name="Comma 3 5 5 3 7 2" xfId="43674" xr:uid="{699C5938-6508-4F11-8329-B0A5DAEA924B}"/>
    <cellStyle name="Comma 3 5 5 3 8" xfId="57064" xr:uid="{89564D9D-6101-4F75-B911-38B3C66788F1}"/>
    <cellStyle name="Comma 3 5 5 3 9" xfId="59691" xr:uid="{D4D87C9F-4236-42B6-9980-BC90B9292E0E}"/>
    <cellStyle name="Comma 3 5 5 4" xfId="603" xr:uid="{00000000-0005-0000-0000-00002B030000}"/>
    <cellStyle name="Comma 3 5 5 4 10" xfId="30544" xr:uid="{3E082BCE-B30E-4C69-93E5-F14589C2DCA1}"/>
    <cellStyle name="Comma 3 5 5 4 11" xfId="20040" xr:uid="{0660A7CB-944B-429E-8B12-3135A84AC963}"/>
    <cellStyle name="Comma 3 5 5 4 2" xfId="1926" xr:uid="{BD6127B4-4932-4A5C-8508-D65E26F56A75}"/>
    <cellStyle name="Comma 3 5 5 4 2 10" xfId="21362" xr:uid="{E6B2D9F7-5F3A-4006-9339-CE356E3DACEC}"/>
    <cellStyle name="Comma 3 5 5 4 2 2" xfId="7178" xr:uid="{B5941177-48F7-4B18-8A97-B8B1DC31CB15}"/>
    <cellStyle name="Comma 3 5 5 4 2 2 2" xfId="18736" xr:uid="{A4FB9F0E-B4E5-4FA3-9BA0-C14DC85C4054}"/>
    <cellStyle name="Comma 3 5 5 4 2 2 2 2" xfId="48143" xr:uid="{BD2C9256-2CAD-4DD7-8315-9B20A4454F3D}"/>
    <cellStyle name="Comma 3 5 5 4 2 2 2 3" xfId="29240" xr:uid="{91D635C5-46EA-4658-BD54-DA40985EEDD3}"/>
    <cellStyle name="Comma 3 5 5 4 2 2 3" xfId="34753" xr:uid="{AFBF62A1-F2F9-4769-8FDE-FEAB210218C0}"/>
    <cellStyle name="Comma 3 5 5 4 2 2 4" xfId="23988" xr:uid="{B3CBDDD1-1E25-40E8-825C-16479EFE6D23}"/>
    <cellStyle name="Comma 3 5 5 4 2 3" xfId="4553" xr:uid="{F44F9850-17B3-4071-940F-74F8608960E2}"/>
    <cellStyle name="Comma 3 5 5 4 2 3 2" xfId="50769" xr:uid="{4219E457-B008-4E7B-A6B0-9A130F8396F5}"/>
    <cellStyle name="Comma 3 5 5 4 2 3 3" xfId="37379" xr:uid="{DBC8492D-7CBC-47B5-BAB6-0D8B8C06F51F}"/>
    <cellStyle name="Comma 3 5 5 4 2 3 4" xfId="26614" xr:uid="{14216656-F7F5-4686-BB51-84E1DD526D4A}"/>
    <cellStyle name="Comma 3 5 5 4 2 4" xfId="9804" xr:uid="{93C47FBD-0B07-4B95-9E37-7B7FE299B502}"/>
    <cellStyle name="Comma 3 5 5 4 2 4 2" xfId="53395" xr:uid="{25AF7303-CD66-434E-988B-0A39837F6E30}"/>
    <cellStyle name="Comma 3 5 5 4 2 4 3" xfId="40005" xr:uid="{22E119E8-585E-4640-BC49-0D9F92346529}"/>
    <cellStyle name="Comma 3 5 5 4 2 5" xfId="12430" xr:uid="{370B5D80-A4D8-4838-B002-A1D59F0DB5E0}"/>
    <cellStyle name="Comma 3 5 5 4 2 5 2" xfId="56020" xr:uid="{8C0D0E86-4BC5-4E2C-8969-8D9ED6A0C1F7}"/>
    <cellStyle name="Comma 3 5 5 4 2 5 3" xfId="42630" xr:uid="{DC48EA69-6F15-46AE-A0D6-53E4C9C2740F}"/>
    <cellStyle name="Comma 3 5 5 4 2 6" xfId="15583" xr:uid="{E843D814-8592-430F-A042-3EA95F5F548B}"/>
    <cellStyle name="Comma 3 5 5 4 2 6 2" xfId="45256" xr:uid="{6DFC9CF7-2491-43D0-A24A-A793BF7179B5}"/>
    <cellStyle name="Comma 3 5 5 4 2 7" xfId="58646" xr:uid="{1DA8DAE8-331B-4C1F-82BC-44D311B2C0B6}"/>
    <cellStyle name="Comma 3 5 5 4 2 8" xfId="61273" xr:uid="{9056390A-AE54-4C3B-99FE-D32ECB5A5B20}"/>
    <cellStyle name="Comma 3 5 5 4 2 9" xfId="31866" xr:uid="{AB5890E9-8B1B-4EAB-BC06-5DE0E1CABC92}"/>
    <cellStyle name="Comma 3 5 5 4 3" xfId="5856" xr:uid="{564EDF40-CC68-4AD5-8B96-B5DE4D106FD2}"/>
    <cellStyle name="Comma 3 5 5 4 3 2" xfId="17414" xr:uid="{D5E446C5-83BA-4121-A17F-81C1D7DB4EC8}"/>
    <cellStyle name="Comma 3 5 5 4 3 2 2" xfId="46821" xr:uid="{817CB9DA-721F-4CFB-975D-36503B9AEC17}"/>
    <cellStyle name="Comma 3 5 5 4 3 2 3" xfId="27918" xr:uid="{F338CE9E-5D92-4892-B8F3-B9C802B9B61E}"/>
    <cellStyle name="Comma 3 5 5 4 3 3" xfId="33431" xr:uid="{8F4D72B1-2694-4AE8-8587-F79BA1013E98}"/>
    <cellStyle name="Comma 3 5 5 4 3 4" xfId="22666" xr:uid="{2B833E32-712D-47CD-BAFD-32F6B948F3C2}"/>
    <cellStyle name="Comma 3 5 5 4 4" xfId="3231" xr:uid="{BC811F88-0F2F-43D3-94BB-0341D19F420C}"/>
    <cellStyle name="Comma 3 5 5 4 4 2" xfId="49447" xr:uid="{E2A86A46-9D0B-4789-B16B-41756B307547}"/>
    <cellStyle name="Comma 3 5 5 4 4 3" xfId="36057" xr:uid="{40FD9675-1D97-41AD-BE16-6F0E04268ADE}"/>
    <cellStyle name="Comma 3 5 5 4 4 4" xfId="25292" xr:uid="{692361F2-D56D-42F5-9EF3-E8EC5A9DC528}"/>
    <cellStyle name="Comma 3 5 5 4 5" xfId="8482" xr:uid="{D46B8C14-44A6-436B-86F9-9B3D40E1AE5B}"/>
    <cellStyle name="Comma 3 5 5 4 5 2" xfId="52073" xr:uid="{4CE1B407-5AB2-46C2-9793-D7A85D8F59E2}"/>
    <cellStyle name="Comma 3 5 5 4 5 3" xfId="38683" xr:uid="{878CBA50-EDE7-454A-BFC3-084E56A08A5E}"/>
    <cellStyle name="Comma 3 5 5 4 6" xfId="11108" xr:uid="{602AC67A-162D-454C-B9A9-42E6D4B66BAA}"/>
    <cellStyle name="Comma 3 5 5 4 6 2" xfId="54698" xr:uid="{198ED60F-52E0-46FB-B3CA-F4AD61F53C29}"/>
    <cellStyle name="Comma 3 5 5 4 6 3" xfId="41308" xr:uid="{263232B5-E8B7-40B5-BB17-4DA22539C10D}"/>
    <cellStyle name="Comma 3 5 5 4 7" xfId="14261" xr:uid="{F7959493-C1D6-4EE6-BB51-A38D2ECA11E2}"/>
    <cellStyle name="Comma 3 5 5 4 7 2" xfId="43934" xr:uid="{2BED1C43-1AD3-4AA4-943D-8AF1215110C7}"/>
    <cellStyle name="Comma 3 5 5 4 8" xfId="57324" xr:uid="{003577CF-62DA-4F70-A1E3-5701FF928FAE}"/>
    <cellStyle name="Comma 3 5 5 4 9" xfId="59951" xr:uid="{D2CFD2AF-0413-4BF8-B03E-B2989CB3B38F}"/>
    <cellStyle name="Comma 3 5 5 5" xfId="863" xr:uid="{00000000-0005-0000-0000-00002C030000}"/>
    <cellStyle name="Comma 3 5 5 5 10" xfId="30804" xr:uid="{7D6C137E-8EE5-48B3-BF07-334362B108AE}"/>
    <cellStyle name="Comma 3 5 5 5 11" xfId="20300" xr:uid="{E037456E-6B0D-4D24-B936-73BFF1825F63}"/>
    <cellStyle name="Comma 3 5 5 5 2" xfId="2186" xr:uid="{C78738FB-11B9-4A18-9030-786F780651D9}"/>
    <cellStyle name="Comma 3 5 5 5 2 10" xfId="21622" xr:uid="{E62E04F8-CEF1-4731-B8AE-18F3AFA9DFFD}"/>
    <cellStyle name="Comma 3 5 5 5 2 2" xfId="7438" xr:uid="{81D3825A-18E6-4C0F-82A5-58F46AB87902}"/>
    <cellStyle name="Comma 3 5 5 5 2 2 2" xfId="18996" xr:uid="{0E48598E-349F-446D-95FE-97423E74B1B2}"/>
    <cellStyle name="Comma 3 5 5 5 2 2 2 2" xfId="48403" xr:uid="{4B90DD11-16C5-4362-BFE7-B22FEEF2F6F9}"/>
    <cellStyle name="Comma 3 5 5 5 2 2 2 3" xfId="29500" xr:uid="{2E601082-FCEB-4408-ACA9-0BCBFAB95D67}"/>
    <cellStyle name="Comma 3 5 5 5 2 2 3" xfId="35013" xr:uid="{CA62E08F-D2C3-49FA-BEEF-B5B911E24376}"/>
    <cellStyle name="Comma 3 5 5 5 2 2 4" xfId="24248" xr:uid="{9CB02E2C-3C79-49DB-9374-8D67E519AF21}"/>
    <cellStyle name="Comma 3 5 5 5 2 3" xfId="4813" xr:uid="{E24F89E0-1437-4952-813A-F7CB2594BAB9}"/>
    <cellStyle name="Comma 3 5 5 5 2 3 2" xfId="51029" xr:uid="{C0260880-AF43-4CAC-B9A7-8C0061B3324D}"/>
    <cellStyle name="Comma 3 5 5 5 2 3 3" xfId="37639" xr:uid="{8AEEA8F1-5ABE-468A-A037-3A81F81FE491}"/>
    <cellStyle name="Comma 3 5 5 5 2 3 4" xfId="26874" xr:uid="{EFC10423-BA01-48A4-9340-FB1FDFA6DFD5}"/>
    <cellStyle name="Comma 3 5 5 5 2 4" xfId="10064" xr:uid="{0986818E-7608-48E8-A716-E1DF1D193195}"/>
    <cellStyle name="Comma 3 5 5 5 2 4 2" xfId="53655" xr:uid="{8A114F08-DE66-488D-AD49-165D9EDBDA6A}"/>
    <cellStyle name="Comma 3 5 5 5 2 4 3" xfId="40265" xr:uid="{1E1423AA-EBDE-446A-8521-662392FE3C7D}"/>
    <cellStyle name="Comma 3 5 5 5 2 5" xfId="12690" xr:uid="{CB7C69BF-7B9E-421B-B9A5-47BD293DAD73}"/>
    <cellStyle name="Comma 3 5 5 5 2 5 2" xfId="56280" xr:uid="{9AC4CCEB-AE12-42AF-8B4B-7C1B910F23F8}"/>
    <cellStyle name="Comma 3 5 5 5 2 5 3" xfId="42890" xr:uid="{5ADA0CE6-005B-47A8-96FB-233CA686867F}"/>
    <cellStyle name="Comma 3 5 5 5 2 6" xfId="15843" xr:uid="{A81B8980-DCB6-46CE-9756-1024CE7C1D46}"/>
    <cellStyle name="Comma 3 5 5 5 2 6 2" xfId="45516" xr:uid="{34B3DB7E-96D3-4877-86C8-6F0CE9B5406A}"/>
    <cellStyle name="Comma 3 5 5 5 2 7" xfId="58906" xr:uid="{EE4E51BC-EA17-44A2-8AD1-604CB2015FEA}"/>
    <cellStyle name="Comma 3 5 5 5 2 8" xfId="61533" xr:uid="{9B9BD567-9F1E-44A3-8B3A-0669EB037689}"/>
    <cellStyle name="Comma 3 5 5 5 2 9" xfId="32126" xr:uid="{72372925-2D67-4E36-B1D1-F41DE65451E7}"/>
    <cellStyle name="Comma 3 5 5 5 3" xfId="6116" xr:uid="{65E01B73-0E84-4BB0-8F43-B531B828FCE8}"/>
    <cellStyle name="Comma 3 5 5 5 3 2" xfId="17674" xr:uid="{EAE1C94C-187F-4BBF-8FF2-8FF292BED7E8}"/>
    <cellStyle name="Comma 3 5 5 5 3 2 2" xfId="47081" xr:uid="{13BDDE9B-2A32-446C-800B-E7C100F292E0}"/>
    <cellStyle name="Comma 3 5 5 5 3 2 3" xfId="28178" xr:uid="{5C8533AC-C072-41A7-853A-E9DDDDE499F0}"/>
    <cellStyle name="Comma 3 5 5 5 3 3" xfId="33691" xr:uid="{AD2F7EA1-7AC0-44A9-8D2E-6DFD29E675BC}"/>
    <cellStyle name="Comma 3 5 5 5 3 4" xfId="22926" xr:uid="{9F55BB43-4A5A-4AE6-B80E-F9B8C4E1BABE}"/>
    <cellStyle name="Comma 3 5 5 5 4" xfId="3491" xr:uid="{56C924BB-9455-49F6-AEC1-964753C5D846}"/>
    <cellStyle name="Comma 3 5 5 5 4 2" xfId="49707" xr:uid="{18E16BBA-83C8-405A-9805-88D79C9E83A4}"/>
    <cellStyle name="Comma 3 5 5 5 4 3" xfId="36317" xr:uid="{8FD683B8-FF4B-460A-A917-57A918E2E848}"/>
    <cellStyle name="Comma 3 5 5 5 4 4" xfId="25552" xr:uid="{2624DAED-F8DB-4AD8-B11A-5C16E50ED584}"/>
    <cellStyle name="Comma 3 5 5 5 5" xfId="8742" xr:uid="{3369F317-C8C0-4A46-AB72-ED8399CF7EF3}"/>
    <cellStyle name="Comma 3 5 5 5 5 2" xfId="52333" xr:uid="{8A28ED5B-C70C-4C6B-8770-E6F7538E11F2}"/>
    <cellStyle name="Comma 3 5 5 5 5 3" xfId="38943" xr:uid="{9E2A7427-5B4F-4414-A304-7146C03D27B8}"/>
    <cellStyle name="Comma 3 5 5 5 6" xfId="11368" xr:uid="{2BDD92D5-69B2-4221-A5FD-F7EC4667836D}"/>
    <cellStyle name="Comma 3 5 5 5 6 2" xfId="54958" xr:uid="{4F4735CD-B9D3-4057-9F38-34F141CEEF68}"/>
    <cellStyle name="Comma 3 5 5 5 6 3" xfId="41568" xr:uid="{B318BA85-15BB-4E6B-9896-8C404153FA2D}"/>
    <cellStyle name="Comma 3 5 5 5 7" xfId="14521" xr:uid="{CBDB18C4-A637-409E-9C55-7F975425FE53}"/>
    <cellStyle name="Comma 3 5 5 5 7 2" xfId="44194" xr:uid="{C5BE3BC0-AC46-44C9-8177-30BAAB337A71}"/>
    <cellStyle name="Comma 3 5 5 5 8" xfId="57584" xr:uid="{01F8CD67-FF98-41D0-BDD3-872758373A56}"/>
    <cellStyle name="Comma 3 5 5 5 9" xfId="60211" xr:uid="{D494BF6D-D2F2-4E92-BB1F-CBBC3FFD6F63}"/>
    <cellStyle name="Comma 3 5 5 6" xfId="1143" xr:uid="{F821E060-5A8F-427C-9008-D4C22A659D92}"/>
    <cellStyle name="Comma 3 5 5 6 10" xfId="20580" xr:uid="{E5471ECF-7D3D-4E2E-891E-3365859CAD3C}"/>
    <cellStyle name="Comma 3 5 5 6 2" xfId="6396" xr:uid="{30425B0C-E85D-428D-813B-3B72C6FDDA1F}"/>
    <cellStyle name="Comma 3 5 5 6 2 2" xfId="17954" xr:uid="{FCA07CFA-4569-4B25-B3E0-C0751F33B52B}"/>
    <cellStyle name="Comma 3 5 5 6 2 2 2" xfId="47361" xr:uid="{2683D4EC-D3F6-494F-AD18-72C1331392D2}"/>
    <cellStyle name="Comma 3 5 5 6 2 2 3" xfId="28458" xr:uid="{F1DA1915-3326-4F68-B9A6-2680B1C3714C}"/>
    <cellStyle name="Comma 3 5 5 6 2 3" xfId="33971" xr:uid="{991715A0-0D9C-44A6-A65A-C861242A8592}"/>
    <cellStyle name="Comma 3 5 5 6 2 4" xfId="23206" xr:uid="{19AB646E-F1FB-4BD6-A4C5-B4603893231F}"/>
    <cellStyle name="Comma 3 5 5 6 3" xfId="3771" xr:uid="{FB25C113-CC2A-493C-A5D8-95E15C4B962D}"/>
    <cellStyle name="Comma 3 5 5 6 3 2" xfId="49987" xr:uid="{E1442366-09A9-41EE-90A3-37C65A5A98A4}"/>
    <cellStyle name="Comma 3 5 5 6 3 3" xfId="36597" xr:uid="{8135B04D-8628-4C86-B75E-9E2A9AD159A6}"/>
    <cellStyle name="Comma 3 5 5 6 3 4" xfId="25832" xr:uid="{47508415-91E9-46B7-AFD0-5DA0C3FB52D2}"/>
    <cellStyle name="Comma 3 5 5 6 4" xfId="9022" xr:uid="{CAD2B8F2-930C-4879-A97A-3AAD106A2B9A}"/>
    <cellStyle name="Comma 3 5 5 6 4 2" xfId="52613" xr:uid="{931CA621-2978-4365-B8FE-B8BA9FD18765}"/>
    <cellStyle name="Comma 3 5 5 6 4 3" xfId="39223" xr:uid="{6817CAB1-83E7-4355-89D5-3214AC8C8CA5}"/>
    <cellStyle name="Comma 3 5 5 6 5" xfId="11648" xr:uid="{CD769E7B-1EE5-4F47-A5E9-BBE0575E9B34}"/>
    <cellStyle name="Comma 3 5 5 6 5 2" xfId="55238" xr:uid="{1D1C9D89-82B4-4391-8735-CABEB4748276}"/>
    <cellStyle name="Comma 3 5 5 6 5 3" xfId="41848" xr:uid="{AAF94B4A-8FDF-46FB-ADEA-D4E0051F9C71}"/>
    <cellStyle name="Comma 3 5 5 6 6" xfId="14801" xr:uid="{15F5BF79-C5B6-4EE6-9FF2-6AA6D763E8E2}"/>
    <cellStyle name="Comma 3 5 5 6 6 2" xfId="44474" xr:uid="{3A6F3613-EF68-4EAE-95F4-76F05CD92E7F}"/>
    <cellStyle name="Comma 3 5 5 6 7" xfId="57864" xr:uid="{0B93270E-12DB-4566-B67E-59483035236D}"/>
    <cellStyle name="Comma 3 5 5 6 8" xfId="60491" xr:uid="{37A79A92-00E6-414A-97A2-DE2DBE0128F5}"/>
    <cellStyle name="Comma 3 5 5 6 9" xfId="31084" xr:uid="{B9FF90BA-FB14-4F6C-8875-A28F5B557334}"/>
    <cellStyle name="Comma 3 5 5 7" xfId="1406" xr:uid="{5FF46C3C-BDC8-4D0E-BE3E-08F93EC26D58}"/>
    <cellStyle name="Comma 3 5 5 7 10" xfId="20842" xr:uid="{42345BC9-BEAE-46EE-9EAD-C44C680B08B5}"/>
    <cellStyle name="Comma 3 5 5 7 2" xfId="6658" xr:uid="{A69D724B-76F3-4704-9F8F-2A3415739068}"/>
    <cellStyle name="Comma 3 5 5 7 2 2" xfId="18216" xr:uid="{2C62EE38-1821-4F2D-B478-A6093C6D7508}"/>
    <cellStyle name="Comma 3 5 5 7 2 2 2" xfId="47623" xr:uid="{4AB90FBC-A198-4385-83B2-DB9A880051F6}"/>
    <cellStyle name="Comma 3 5 5 7 2 2 3" xfId="28720" xr:uid="{6F7F1107-860F-4E0E-8B32-9D6CA3B25A28}"/>
    <cellStyle name="Comma 3 5 5 7 2 3" xfId="34233" xr:uid="{321ADF92-63F9-4438-B6FA-9356D1C7D01F}"/>
    <cellStyle name="Comma 3 5 5 7 2 4" xfId="23468" xr:uid="{BE755924-042B-4097-8236-44F404A5D6DA}"/>
    <cellStyle name="Comma 3 5 5 7 3" xfId="4033" xr:uid="{421BC086-9A9E-4B30-9457-3A249635E769}"/>
    <cellStyle name="Comma 3 5 5 7 3 2" xfId="50249" xr:uid="{0983D7A8-AB12-4F2D-B920-C78ECF774CB1}"/>
    <cellStyle name="Comma 3 5 5 7 3 3" xfId="36859" xr:uid="{F66E00B5-DA0A-4385-A532-22D01685ECA5}"/>
    <cellStyle name="Comma 3 5 5 7 3 4" xfId="26094" xr:uid="{2620A3E9-EE43-45D3-AEC6-DEE95B1EBFE5}"/>
    <cellStyle name="Comma 3 5 5 7 4" xfId="9284" xr:uid="{A6B262EF-76D1-49DA-927D-9BE018039A19}"/>
    <cellStyle name="Comma 3 5 5 7 4 2" xfId="52875" xr:uid="{8E23362C-D576-4FF1-B765-7D146E4D2E4F}"/>
    <cellStyle name="Comma 3 5 5 7 4 3" xfId="39485" xr:uid="{162C370F-C6B6-4ECD-A9B6-DDCFA251F554}"/>
    <cellStyle name="Comma 3 5 5 7 5" xfId="11910" xr:uid="{3F661594-7B1D-44AC-BA97-B1146FB0C701}"/>
    <cellStyle name="Comma 3 5 5 7 5 2" xfId="55500" xr:uid="{759CF28C-B9EE-425A-8721-FE19DC51B700}"/>
    <cellStyle name="Comma 3 5 5 7 5 3" xfId="42110" xr:uid="{71534919-DEBB-4217-87B7-02A684AB2E23}"/>
    <cellStyle name="Comma 3 5 5 7 6" xfId="15063" xr:uid="{A78C0789-0FAB-49D3-9BEA-A52FDFE55714}"/>
    <cellStyle name="Comma 3 5 5 7 6 2" xfId="44736" xr:uid="{84C6C609-799D-4F61-93A8-C32896F7833F}"/>
    <cellStyle name="Comma 3 5 5 7 7" xfId="58126" xr:uid="{E737F24B-F8E7-4F22-8BEA-02428602E437}"/>
    <cellStyle name="Comma 3 5 5 7 8" xfId="60753" xr:uid="{9990DD36-D008-4C4B-80DB-0940C6FD38B0}"/>
    <cellStyle name="Comma 3 5 5 7 9" xfId="31346" xr:uid="{8DB589FD-557F-475F-A77D-4783BD524344}"/>
    <cellStyle name="Comma 3 5 5 8" xfId="2449" xr:uid="{928EF661-569A-44AD-89F0-3E3C4E23845D}"/>
    <cellStyle name="Comma 3 5 5 8 10" xfId="21884" xr:uid="{E146528F-875A-46AE-8B84-66462471536A}"/>
    <cellStyle name="Comma 3 5 5 8 2" xfId="7700" xr:uid="{2AD7D855-E6F0-422D-9C7C-B839F1A1AAA3}"/>
    <cellStyle name="Comma 3 5 5 8 2 2" xfId="19258" xr:uid="{9587DACA-D218-4618-BC50-F45284DFB297}"/>
    <cellStyle name="Comma 3 5 5 8 2 2 2" xfId="48665" xr:uid="{7DB2219A-6C51-4E2B-A5C0-12B0CE06003E}"/>
    <cellStyle name="Comma 3 5 5 8 2 2 3" xfId="29762" xr:uid="{ABADBAA4-F59F-4274-BD70-683A2B10570A}"/>
    <cellStyle name="Comma 3 5 5 8 2 3" xfId="35275" xr:uid="{791DF653-A6D4-4244-807F-B83B10F4110A}"/>
    <cellStyle name="Comma 3 5 5 8 2 4" xfId="24510" xr:uid="{9B4B27F2-2739-42E7-B303-5563B3E03EC1}"/>
    <cellStyle name="Comma 3 5 5 8 3" xfId="5075" xr:uid="{6FF73191-96A4-48FA-BC2C-4158A4FA0561}"/>
    <cellStyle name="Comma 3 5 5 8 3 2" xfId="51291" xr:uid="{F08996B8-AF4F-48E8-A212-CB066596087A}"/>
    <cellStyle name="Comma 3 5 5 8 3 3" xfId="37901" xr:uid="{182D5022-13F2-4F6E-9B66-955C536A07FB}"/>
    <cellStyle name="Comma 3 5 5 8 3 4" xfId="27136" xr:uid="{2FD216EC-821E-4EC0-BA96-2DA29FE161EF}"/>
    <cellStyle name="Comma 3 5 5 8 4" xfId="10326" xr:uid="{3CB78281-6817-41EA-8B1A-1535BE070799}"/>
    <cellStyle name="Comma 3 5 5 8 4 2" xfId="53917" xr:uid="{2F0970FB-F2B0-475D-B520-6C2DBDE8612C}"/>
    <cellStyle name="Comma 3 5 5 8 4 3" xfId="40527" xr:uid="{F7669264-9157-49F9-9B86-48550DC33774}"/>
    <cellStyle name="Comma 3 5 5 8 5" xfId="12952" xr:uid="{36533E08-1706-49BF-8857-42186F6038C9}"/>
    <cellStyle name="Comma 3 5 5 8 5 2" xfId="56542" xr:uid="{FE8FBF23-5AE7-4FE6-B5E4-EF6E41F292EF}"/>
    <cellStyle name="Comma 3 5 5 8 5 3" xfId="43152" xr:uid="{FAA4B698-47EC-44CE-A69B-6F78A59240E9}"/>
    <cellStyle name="Comma 3 5 5 8 6" xfId="16105" xr:uid="{D35C715D-3CC3-48A9-AAB0-09A12109AD12}"/>
    <cellStyle name="Comma 3 5 5 8 6 2" xfId="45778" xr:uid="{29567013-DEB4-4094-BE17-4EBF7F98B465}"/>
    <cellStyle name="Comma 3 5 5 8 7" xfId="59168" xr:uid="{4D558EA2-0D65-48F5-966D-AA9868C54A1E}"/>
    <cellStyle name="Comma 3 5 5 8 8" xfId="61795" xr:uid="{ADAC3597-F431-429F-8A3B-D097698D2414}"/>
    <cellStyle name="Comma 3 5 5 8 9" xfId="32388" xr:uid="{3C926C34-FAF8-4A2B-A2F0-A9A37F5D47FB}"/>
    <cellStyle name="Comma 3 5 5 9" xfId="5336" xr:uid="{D19448DD-9F5F-4B98-9A83-FF38DFAF308F}"/>
    <cellStyle name="Comma 3 5 5 9 2" xfId="16894" xr:uid="{ECC4FFD2-E1B8-4392-B8D2-E3A3010806DA}"/>
    <cellStyle name="Comma 3 5 5 9 2 2" xfId="46040" xr:uid="{EB63559E-C243-425D-84ED-250AA9C968FD}"/>
    <cellStyle name="Comma 3 5 5 9 2 3" xfId="27398" xr:uid="{EC3DACB1-5388-4C84-A80A-ACC92783F1E8}"/>
    <cellStyle name="Comma 3 5 5 9 3" xfId="13741" xr:uid="{EDEFCEEB-FE79-4CF2-B2C5-ED0AA12A3098}"/>
    <cellStyle name="Comma 3 5 5 9 3 2" xfId="32650" xr:uid="{0E6B0B1C-3B7B-402B-9AE6-46788E436C2E}"/>
    <cellStyle name="Comma 3 5 5 9 4" xfId="22146" xr:uid="{B1CB5F58-D2C2-4B50-8E2F-D4A3E9856BA8}"/>
    <cellStyle name="Comma 3 5 6" xfId="98" xr:uid="{00000000-0005-0000-0000-00002D030000}"/>
    <cellStyle name="Comma 3 5 6 10" xfId="2727" xr:uid="{8B8F287A-E56C-4CFB-BB08-F57FA44B7D20}"/>
    <cellStyle name="Comma 3 5 6 10 2" xfId="16382" xr:uid="{F30299C3-6F0F-4EEF-830A-F62CA5B17A5D}"/>
    <cellStyle name="Comma 3 5 6 10 2 2" xfId="46317" xr:uid="{20D63C15-C1CA-497E-AEC6-05BBF4974747}"/>
    <cellStyle name="Comma 3 5 6 10 3" xfId="32927" xr:uid="{DA23EB0B-CD0D-45BB-AFFC-F04F738FF2A3}"/>
    <cellStyle name="Comma 3 5 6 10 4" xfId="24788" xr:uid="{E9D0D259-D7A0-40E9-89CD-FF4491F68277}"/>
    <cellStyle name="Comma 3 5 6 11" xfId="7978" xr:uid="{DF659819-EA11-474D-B11C-04F931D55B72}"/>
    <cellStyle name="Comma 3 5 6 11 2" xfId="48943" xr:uid="{05433D0E-9539-4399-903B-7EDE573C50CC}"/>
    <cellStyle name="Comma 3 5 6 11 3" xfId="35553" xr:uid="{8127C1D1-D08A-448B-972B-78E5E8CDF924}"/>
    <cellStyle name="Comma 3 5 6 12" xfId="10604" xr:uid="{7F6476D8-6AA2-404D-B6AA-815F6F43AEB4}"/>
    <cellStyle name="Comma 3 5 6 12 2" xfId="51569" xr:uid="{F519D509-E4FA-438A-9795-F313BFD26FA6}"/>
    <cellStyle name="Comma 3 5 6 12 3" xfId="38179" xr:uid="{D5F5A631-6550-411A-84E7-0FCE3E2AA7AD}"/>
    <cellStyle name="Comma 3 5 6 13" xfId="13229" xr:uid="{F1E99922-3C79-4A90-A6CA-C563576765C1}"/>
    <cellStyle name="Comma 3 5 6 13 2" xfId="54194" xr:uid="{71C1E85C-37B3-4E06-ACAE-B9FC1965C3DD}"/>
    <cellStyle name="Comma 3 5 6 13 3" xfId="40804" xr:uid="{4B429778-21D6-4CCD-9FE6-A31B5BD52576}"/>
    <cellStyle name="Comma 3 5 6 14" xfId="43430" xr:uid="{93E325D1-0A6C-44C4-8E7F-B0A1AF945742}"/>
    <cellStyle name="Comma 3 5 6 15" xfId="56820" xr:uid="{49BA47E0-C338-4A84-974F-0B85DEE1EBE0}"/>
    <cellStyle name="Comma 3 5 6 16" xfId="59447" xr:uid="{8932AED2-B986-4481-A448-A1275F866FA7}"/>
    <cellStyle name="Comma 3 5 6 17" xfId="30040" xr:uid="{B8A99FB2-DA98-4ED3-9A7F-15FB38F80AB8}"/>
    <cellStyle name="Comma 3 5 6 18" xfId="19536" xr:uid="{E87E03D6-76CB-4F41-8083-F4BD40A28BCA}"/>
    <cellStyle name="Comma 3 5 6 2" xfId="236" xr:uid="{00000000-0005-0000-0000-00002E030000}"/>
    <cellStyle name="Comma 3 5 6 2 10" xfId="8116" xr:uid="{867B9C22-2C38-4FCA-A87F-53E6E9F91783}"/>
    <cellStyle name="Comma 3 5 6 2 10 2" xfId="49081" xr:uid="{BD00559A-B7AC-45FC-91C6-E5026B930608}"/>
    <cellStyle name="Comma 3 5 6 2 10 3" xfId="35691" xr:uid="{173E7ACF-4BFD-4DDE-AAAE-2236D5B2D7AB}"/>
    <cellStyle name="Comma 3 5 6 2 11" xfId="10742" xr:uid="{391B246F-4C31-40D3-96BC-063EF7636D26}"/>
    <cellStyle name="Comma 3 5 6 2 11 2" xfId="51707" xr:uid="{3409D2EA-EB3B-45C6-8BCF-372E6DDEFAD8}"/>
    <cellStyle name="Comma 3 5 6 2 11 3" xfId="38317" xr:uid="{EB390914-80B3-4CCF-8901-CC4F522D020C}"/>
    <cellStyle name="Comma 3 5 6 2 12" xfId="13367" xr:uid="{1558CC08-A2C1-4A9A-AC0F-57A6B65A3F76}"/>
    <cellStyle name="Comma 3 5 6 2 12 2" xfId="54332" xr:uid="{A5EB7E4C-F51A-4F5E-BD0E-AE3D1A9CCD42}"/>
    <cellStyle name="Comma 3 5 6 2 12 3" xfId="40942" xr:uid="{6B8606A5-C7C0-4831-A12F-4393E0F21966}"/>
    <cellStyle name="Comma 3 5 6 2 13" xfId="43568" xr:uid="{C6683CBE-EB5B-4925-82FF-ED2F2EE66A6D}"/>
    <cellStyle name="Comma 3 5 6 2 14" xfId="56958" xr:uid="{7DE85945-CCB5-4CF3-9FD7-E69264A42884}"/>
    <cellStyle name="Comma 3 5 6 2 15" xfId="59585" xr:uid="{41C14C19-70A8-4F60-A7BE-CE3DE391CF1F}"/>
    <cellStyle name="Comma 3 5 6 2 16" xfId="30178" xr:uid="{BBAB19E5-2504-4F4D-B313-BCC303854D4D}"/>
    <cellStyle name="Comma 3 5 6 2 17" xfId="19674" xr:uid="{95025AAD-33FA-428D-B7EE-4FD55C56B69A}"/>
    <cellStyle name="Comma 3 5 6 2 2" xfId="497" xr:uid="{00000000-0005-0000-0000-00002F030000}"/>
    <cellStyle name="Comma 3 5 6 2 2 10" xfId="30438" xr:uid="{4F7A588C-4F87-47F1-AB8A-671C48B21E42}"/>
    <cellStyle name="Comma 3 5 6 2 2 11" xfId="19934" xr:uid="{38294B79-B11B-45E2-AEA7-3DC18EE70DA9}"/>
    <cellStyle name="Comma 3 5 6 2 2 2" xfId="1820" xr:uid="{7AD96284-BD01-46D9-8426-DE39993F0F6B}"/>
    <cellStyle name="Comma 3 5 6 2 2 2 10" xfId="21256" xr:uid="{EE95E38B-9E52-450A-B88A-46651E344F8A}"/>
    <cellStyle name="Comma 3 5 6 2 2 2 2" xfId="7072" xr:uid="{041D4C5B-AC09-42AF-850F-0E31AC000ECC}"/>
    <cellStyle name="Comma 3 5 6 2 2 2 2 2" xfId="18630" xr:uid="{2CD6D9B8-79D0-472A-AFB7-E78FAB2FB13D}"/>
    <cellStyle name="Comma 3 5 6 2 2 2 2 2 2" xfId="48037" xr:uid="{DA9E9E32-2A94-44BF-BCBD-9864FF63392D}"/>
    <cellStyle name="Comma 3 5 6 2 2 2 2 2 3" xfId="29134" xr:uid="{CC56F97E-478B-4392-B0D7-985642A8D8B7}"/>
    <cellStyle name="Comma 3 5 6 2 2 2 2 3" xfId="34647" xr:uid="{62AB3D64-D843-4A7D-B27C-6C9220DAA9F5}"/>
    <cellStyle name="Comma 3 5 6 2 2 2 2 4" xfId="23882" xr:uid="{E445A086-0704-472F-A797-D96902E6527F}"/>
    <cellStyle name="Comma 3 5 6 2 2 2 3" xfId="4447" xr:uid="{4BFC195A-E3FF-4648-9C0F-B168FCE3C2F5}"/>
    <cellStyle name="Comma 3 5 6 2 2 2 3 2" xfId="50663" xr:uid="{90CC7423-F0B5-40E7-831A-EB49C2787F13}"/>
    <cellStyle name="Comma 3 5 6 2 2 2 3 3" xfId="37273" xr:uid="{08AF164B-5763-40FD-98EE-1753B51850FB}"/>
    <cellStyle name="Comma 3 5 6 2 2 2 3 4" xfId="26508" xr:uid="{B5940D7B-043A-499D-854E-CE620159B6EB}"/>
    <cellStyle name="Comma 3 5 6 2 2 2 4" xfId="9698" xr:uid="{02530D32-08BE-4661-9344-CE5DA2B0DACB}"/>
    <cellStyle name="Comma 3 5 6 2 2 2 4 2" xfId="53289" xr:uid="{D9125895-4135-4C9E-8ABB-8EC6B8FF04DB}"/>
    <cellStyle name="Comma 3 5 6 2 2 2 4 3" xfId="39899" xr:uid="{B7758591-33B4-42B7-80F5-B91FA5AA258F}"/>
    <cellStyle name="Comma 3 5 6 2 2 2 5" xfId="12324" xr:uid="{68273A3B-5270-4796-AB5E-0C99F0D8C7AB}"/>
    <cellStyle name="Comma 3 5 6 2 2 2 5 2" xfId="55914" xr:uid="{51A999C9-CEAF-4F3B-B19C-3FF7C4D45F47}"/>
    <cellStyle name="Comma 3 5 6 2 2 2 5 3" xfId="42524" xr:uid="{4C2D5737-067A-4F7F-BC78-FBF48B20A698}"/>
    <cellStyle name="Comma 3 5 6 2 2 2 6" xfId="15477" xr:uid="{41985CA4-333A-446E-B3CF-3B99939BD037}"/>
    <cellStyle name="Comma 3 5 6 2 2 2 6 2" xfId="45150" xr:uid="{3B6F4454-7094-4145-B53C-001C5E67CEE3}"/>
    <cellStyle name="Comma 3 5 6 2 2 2 7" xfId="58540" xr:uid="{61CE02CB-1A6F-4336-A0E0-1CCD22314D18}"/>
    <cellStyle name="Comma 3 5 6 2 2 2 8" xfId="61167" xr:uid="{9AC29A9E-2353-4B27-A803-5E4087604512}"/>
    <cellStyle name="Comma 3 5 6 2 2 2 9" xfId="31760" xr:uid="{D0DBB53B-B617-494E-B394-77EA67F5D322}"/>
    <cellStyle name="Comma 3 5 6 2 2 3" xfId="5750" xr:uid="{BCA363E1-F16B-4CDD-81B1-2E5F60ACE80D}"/>
    <cellStyle name="Comma 3 5 6 2 2 3 2" xfId="17308" xr:uid="{CDEBA4BC-2C1B-4450-8130-024C16DC6063}"/>
    <cellStyle name="Comma 3 5 6 2 2 3 2 2" xfId="46715" xr:uid="{B933CC19-2C41-4B47-B753-D790B82F3A59}"/>
    <cellStyle name="Comma 3 5 6 2 2 3 2 3" xfId="27812" xr:uid="{FE0AA6B5-EB08-4683-B50D-FEDAFADD7A7E}"/>
    <cellStyle name="Comma 3 5 6 2 2 3 3" xfId="14155" xr:uid="{08B94DCA-6F59-4087-B434-04FB7C121D74}"/>
    <cellStyle name="Comma 3 5 6 2 2 3 3 2" xfId="33325" xr:uid="{789742F5-17EC-47E4-A9C8-E539F9A57ABC}"/>
    <cellStyle name="Comma 3 5 6 2 2 3 4" xfId="22560" xr:uid="{713DC8B8-5FC2-4E71-B076-79C4F29C418F}"/>
    <cellStyle name="Comma 3 5 6 2 2 4" xfId="3125" xr:uid="{75C44197-80A2-4E67-B852-F5A4F93695E9}"/>
    <cellStyle name="Comma 3 5 6 2 2 4 2" xfId="16780" xr:uid="{D6E70D50-2B7B-4EE0-AD29-BAA53718781B}"/>
    <cellStyle name="Comma 3 5 6 2 2 4 2 2" xfId="49341" xr:uid="{375F4FB4-1FA8-4D7F-964A-D47065EAA41C}"/>
    <cellStyle name="Comma 3 5 6 2 2 4 3" xfId="35951" xr:uid="{7C1F8485-A8A3-4676-A631-90FF81D7CFCC}"/>
    <cellStyle name="Comma 3 5 6 2 2 4 4" xfId="25186" xr:uid="{40F13093-3067-41B9-B86F-6AF7D25049A6}"/>
    <cellStyle name="Comma 3 5 6 2 2 5" xfId="8376" xr:uid="{F6500861-E9E5-4FB0-BD5C-07F6DF9FCD16}"/>
    <cellStyle name="Comma 3 5 6 2 2 5 2" xfId="51967" xr:uid="{07034DC2-D365-41E0-A8EF-AD9511A16660}"/>
    <cellStyle name="Comma 3 5 6 2 2 5 3" xfId="38577" xr:uid="{AF02AB9A-1DB9-43F6-B979-6C8002D8A728}"/>
    <cellStyle name="Comma 3 5 6 2 2 6" xfId="11002" xr:uid="{F44228A8-EFC0-4B99-8DE2-C8A6C1AB3BA8}"/>
    <cellStyle name="Comma 3 5 6 2 2 6 2" xfId="54592" xr:uid="{1F4DE7D7-39E9-456C-B5F0-EE4E2C0BF814}"/>
    <cellStyle name="Comma 3 5 6 2 2 6 3" xfId="41202" xr:uid="{FD20CFE9-9A27-4B1A-ACEE-593C2B4FF7B1}"/>
    <cellStyle name="Comma 3 5 6 2 2 7" xfId="13627" xr:uid="{67664EE1-0417-4E0E-A501-7FF053F3C82B}"/>
    <cellStyle name="Comma 3 5 6 2 2 7 2" xfId="43828" xr:uid="{FFF4AF55-0D76-4CE5-9647-9DBE1FFFDFC6}"/>
    <cellStyle name="Comma 3 5 6 2 2 8" xfId="57218" xr:uid="{09A5D85C-D705-4919-B599-CECD044BB6AD}"/>
    <cellStyle name="Comma 3 5 6 2 2 9" xfId="59845" xr:uid="{DBFD67C0-3FB6-4468-9758-5CDF9D8904AE}"/>
    <cellStyle name="Comma 3 5 6 2 3" xfId="757" xr:uid="{00000000-0005-0000-0000-000030030000}"/>
    <cellStyle name="Comma 3 5 6 2 3 10" xfId="30698" xr:uid="{C1A1854D-BFA9-471E-B2BA-336AEEB1F346}"/>
    <cellStyle name="Comma 3 5 6 2 3 11" xfId="20194" xr:uid="{02DC0D83-70B4-494D-BB14-467C91D45E1A}"/>
    <cellStyle name="Comma 3 5 6 2 3 2" xfId="2080" xr:uid="{266D95BD-FE9C-4306-BD19-C21913155267}"/>
    <cellStyle name="Comma 3 5 6 2 3 2 10" xfId="21516" xr:uid="{7A63D652-0194-4CED-AADC-1CC8773F700D}"/>
    <cellStyle name="Comma 3 5 6 2 3 2 2" xfId="7332" xr:uid="{43974D0E-0945-4FC1-A6AA-E9CD97E3BCAE}"/>
    <cellStyle name="Comma 3 5 6 2 3 2 2 2" xfId="18890" xr:uid="{0F7392DE-946D-41AE-8202-E7A63B7DA39D}"/>
    <cellStyle name="Comma 3 5 6 2 3 2 2 2 2" xfId="48297" xr:uid="{8ABF9729-8A29-4A3F-ADB7-CAB67986DE36}"/>
    <cellStyle name="Comma 3 5 6 2 3 2 2 2 3" xfId="29394" xr:uid="{E20FA9C9-44AC-4755-9357-C23B71F51C6F}"/>
    <cellStyle name="Comma 3 5 6 2 3 2 2 3" xfId="34907" xr:uid="{4C99A3B0-D0C2-4848-B1B5-B70F0AE3E007}"/>
    <cellStyle name="Comma 3 5 6 2 3 2 2 4" xfId="24142" xr:uid="{F2D83291-6750-4EDE-82B1-A5FA74607F39}"/>
    <cellStyle name="Comma 3 5 6 2 3 2 3" xfId="4707" xr:uid="{1B800280-0974-4F3C-8705-637A861B7C1C}"/>
    <cellStyle name="Comma 3 5 6 2 3 2 3 2" xfId="50923" xr:uid="{55544681-8D6B-4535-8E00-83934CEDD76B}"/>
    <cellStyle name="Comma 3 5 6 2 3 2 3 3" xfId="37533" xr:uid="{A6D11033-5A82-4A42-BBF4-8E2EEF8DBA64}"/>
    <cellStyle name="Comma 3 5 6 2 3 2 3 4" xfId="26768" xr:uid="{5A7B23F7-7408-44FC-BC80-71AA3F0508E3}"/>
    <cellStyle name="Comma 3 5 6 2 3 2 4" xfId="9958" xr:uid="{609FB4AE-4890-44B2-893C-3D950F89C5AB}"/>
    <cellStyle name="Comma 3 5 6 2 3 2 4 2" xfId="53549" xr:uid="{55336490-5A51-4479-8584-71E5938789C9}"/>
    <cellStyle name="Comma 3 5 6 2 3 2 4 3" xfId="40159" xr:uid="{F5F50E97-C127-4C92-8481-F459A31020AE}"/>
    <cellStyle name="Comma 3 5 6 2 3 2 5" xfId="12584" xr:uid="{285BD309-0653-4750-900F-C98DDABF0DD1}"/>
    <cellStyle name="Comma 3 5 6 2 3 2 5 2" xfId="56174" xr:uid="{7C9D058B-F309-4F29-84E0-323D65219FCD}"/>
    <cellStyle name="Comma 3 5 6 2 3 2 5 3" xfId="42784" xr:uid="{87E62B7B-5975-49CF-8FB0-6B6094B051A7}"/>
    <cellStyle name="Comma 3 5 6 2 3 2 6" xfId="15737" xr:uid="{B6DEA9B4-1C51-4BB9-80C8-A911CC037167}"/>
    <cellStyle name="Comma 3 5 6 2 3 2 6 2" xfId="45410" xr:uid="{FD37339F-E068-481C-8E1A-89E9CC1AD8BC}"/>
    <cellStyle name="Comma 3 5 6 2 3 2 7" xfId="58800" xr:uid="{0F6DB028-2A6A-4D3E-BA85-9776709231D8}"/>
    <cellStyle name="Comma 3 5 6 2 3 2 8" xfId="61427" xr:uid="{A42DE1B7-CBB9-4166-B12A-AC8DD31220A2}"/>
    <cellStyle name="Comma 3 5 6 2 3 2 9" xfId="32020" xr:uid="{2D7B00AD-34B1-4D5B-8E56-D6B1D603400B}"/>
    <cellStyle name="Comma 3 5 6 2 3 3" xfId="6010" xr:uid="{98CD51E0-31A7-436C-88E9-23CFCBEAC857}"/>
    <cellStyle name="Comma 3 5 6 2 3 3 2" xfId="17568" xr:uid="{2F16F32B-C5AC-4E99-A271-444B28C6D48E}"/>
    <cellStyle name="Comma 3 5 6 2 3 3 2 2" xfId="46975" xr:uid="{1EA77563-B309-4FD9-90CE-DEA268FB797F}"/>
    <cellStyle name="Comma 3 5 6 2 3 3 2 3" xfId="28072" xr:uid="{2D94E92A-8AD5-4D41-BFFD-6D6D08C8B8C3}"/>
    <cellStyle name="Comma 3 5 6 2 3 3 3" xfId="33585" xr:uid="{3A6BF95A-7FEF-4B09-B947-EF7AC55D28B7}"/>
    <cellStyle name="Comma 3 5 6 2 3 3 4" xfId="22820" xr:uid="{949FA77B-159A-406C-8481-7B4AFFFE5AB4}"/>
    <cellStyle name="Comma 3 5 6 2 3 4" xfId="3385" xr:uid="{894F45CA-61D2-485A-A1C6-C7EFA9E2791B}"/>
    <cellStyle name="Comma 3 5 6 2 3 4 2" xfId="49601" xr:uid="{BD7F4F93-FDE5-44C8-898C-131E9B387012}"/>
    <cellStyle name="Comma 3 5 6 2 3 4 3" xfId="36211" xr:uid="{B8C9AFE2-70FD-409C-9F52-643664857CDC}"/>
    <cellStyle name="Comma 3 5 6 2 3 4 4" xfId="25446" xr:uid="{16505A90-7708-47B4-9AC3-0A4E5DF2FBAD}"/>
    <cellStyle name="Comma 3 5 6 2 3 5" xfId="8636" xr:uid="{56717972-4191-489A-A6E5-CDB402921C33}"/>
    <cellStyle name="Comma 3 5 6 2 3 5 2" xfId="52227" xr:uid="{9410593D-F65B-4BA9-AA87-30B133893985}"/>
    <cellStyle name="Comma 3 5 6 2 3 5 3" xfId="38837" xr:uid="{B1FE9373-F25A-4E7B-ABA4-5EF24D31CF98}"/>
    <cellStyle name="Comma 3 5 6 2 3 6" xfId="11262" xr:uid="{20574095-D5B8-47C9-B3A5-C6376E28019C}"/>
    <cellStyle name="Comma 3 5 6 2 3 6 2" xfId="54852" xr:uid="{6049B883-0761-4D01-A49F-F9289CD2D614}"/>
    <cellStyle name="Comma 3 5 6 2 3 6 3" xfId="41462" xr:uid="{59D7E92C-F657-4B6F-917D-7909AC304E6C}"/>
    <cellStyle name="Comma 3 5 6 2 3 7" xfId="14415" xr:uid="{7681D6FE-C1A8-4CE1-AEFD-D2BED5511C32}"/>
    <cellStyle name="Comma 3 5 6 2 3 7 2" xfId="44088" xr:uid="{E92658EA-126A-4AAB-9CAD-0989C56861FE}"/>
    <cellStyle name="Comma 3 5 6 2 3 8" xfId="57478" xr:uid="{7A5F8FA9-E19F-47AB-8F56-D70211E9E61B}"/>
    <cellStyle name="Comma 3 5 6 2 3 9" xfId="60105" xr:uid="{BB2AFB08-F507-4B2B-B0E5-7B234B7D9101}"/>
    <cellStyle name="Comma 3 5 6 2 4" xfId="1017" xr:uid="{00000000-0005-0000-0000-000031030000}"/>
    <cellStyle name="Comma 3 5 6 2 4 10" xfId="30958" xr:uid="{333D1441-1236-47E0-8F88-435E300D20B8}"/>
    <cellStyle name="Comma 3 5 6 2 4 11" xfId="20454" xr:uid="{4D36B101-F283-4295-B290-81E2404F4D26}"/>
    <cellStyle name="Comma 3 5 6 2 4 2" xfId="2340" xr:uid="{2CEDB414-8668-4335-890B-CDA5C90EAB4D}"/>
    <cellStyle name="Comma 3 5 6 2 4 2 10" xfId="21776" xr:uid="{7009AA5E-1333-46E0-80E0-3124A6C88377}"/>
    <cellStyle name="Comma 3 5 6 2 4 2 2" xfId="7592" xr:uid="{160B0926-001E-453F-A9A7-F5A3CA62F135}"/>
    <cellStyle name="Comma 3 5 6 2 4 2 2 2" xfId="19150" xr:uid="{0C8C5464-3807-4FF1-860D-20FB1D5124E1}"/>
    <cellStyle name="Comma 3 5 6 2 4 2 2 2 2" xfId="48557" xr:uid="{B527EF9B-9FEC-447D-B169-15552F22711D}"/>
    <cellStyle name="Comma 3 5 6 2 4 2 2 2 3" xfId="29654" xr:uid="{A03256F0-EE4D-41ED-91D9-C5628AE8132A}"/>
    <cellStyle name="Comma 3 5 6 2 4 2 2 3" xfId="35167" xr:uid="{12E9C377-B775-40F6-9DC2-691AB52D7AFF}"/>
    <cellStyle name="Comma 3 5 6 2 4 2 2 4" xfId="24402" xr:uid="{C8E76037-8D8A-4D8F-BFF2-A298BA5E4BA4}"/>
    <cellStyle name="Comma 3 5 6 2 4 2 3" xfId="4967" xr:uid="{F7D9EAB1-F89E-4169-A9BD-6E1AA3CA315F}"/>
    <cellStyle name="Comma 3 5 6 2 4 2 3 2" xfId="51183" xr:uid="{B16647B7-D167-4B8E-AA5B-621B1F674829}"/>
    <cellStyle name="Comma 3 5 6 2 4 2 3 3" xfId="37793" xr:uid="{28D49FFB-7838-4E03-A01A-280FB698539B}"/>
    <cellStyle name="Comma 3 5 6 2 4 2 3 4" xfId="27028" xr:uid="{BC8704B3-FF8A-47F2-8630-A52BE8311B7E}"/>
    <cellStyle name="Comma 3 5 6 2 4 2 4" xfId="10218" xr:uid="{A09AB986-9A7A-4E0E-87F8-A4795D0CE48F}"/>
    <cellStyle name="Comma 3 5 6 2 4 2 4 2" xfId="53809" xr:uid="{BCDBBF12-3C43-48BE-B3A5-44259D29803B}"/>
    <cellStyle name="Comma 3 5 6 2 4 2 4 3" xfId="40419" xr:uid="{EB7A7893-3D25-4C8D-872F-EDA81F171595}"/>
    <cellStyle name="Comma 3 5 6 2 4 2 5" xfId="12844" xr:uid="{8638391E-EE71-45EF-AD9C-A3C6F96DB8AB}"/>
    <cellStyle name="Comma 3 5 6 2 4 2 5 2" xfId="56434" xr:uid="{3DFA74AE-8DFC-4D5D-AB67-AE1094656C92}"/>
    <cellStyle name="Comma 3 5 6 2 4 2 5 3" xfId="43044" xr:uid="{2A397EFC-55F0-471F-AC3A-98D9F238C1E9}"/>
    <cellStyle name="Comma 3 5 6 2 4 2 6" xfId="15997" xr:uid="{4D5C673C-71C0-47D1-B375-57DEC942785A}"/>
    <cellStyle name="Comma 3 5 6 2 4 2 6 2" xfId="45670" xr:uid="{8BE17D54-AA35-4884-A605-653752710882}"/>
    <cellStyle name="Comma 3 5 6 2 4 2 7" xfId="59060" xr:uid="{50B45F2E-798B-49A2-B1C4-491B7AA66A0C}"/>
    <cellStyle name="Comma 3 5 6 2 4 2 8" xfId="61687" xr:uid="{7BBB8DFF-7CFF-4393-98D4-A88711AEABA7}"/>
    <cellStyle name="Comma 3 5 6 2 4 2 9" xfId="32280" xr:uid="{7D8B2065-68A7-4E4A-A40C-DF2B212F94F5}"/>
    <cellStyle name="Comma 3 5 6 2 4 3" xfId="6270" xr:uid="{6AB36914-FB9C-4964-AD49-C849BA0F358D}"/>
    <cellStyle name="Comma 3 5 6 2 4 3 2" xfId="17828" xr:uid="{866222BF-CAF4-4EB7-A751-E6856B5D81F4}"/>
    <cellStyle name="Comma 3 5 6 2 4 3 2 2" xfId="47235" xr:uid="{B1F5E110-CC62-4E76-AEFC-B74E3C350F3B}"/>
    <cellStyle name="Comma 3 5 6 2 4 3 2 3" xfId="28332" xr:uid="{9CE70531-2448-4458-A5A1-762840FDA11B}"/>
    <cellStyle name="Comma 3 5 6 2 4 3 3" xfId="33845" xr:uid="{137AE0BE-EA2C-41AC-8C3F-EC34FDC00E38}"/>
    <cellStyle name="Comma 3 5 6 2 4 3 4" xfId="23080" xr:uid="{904A485B-AD96-415F-AFA9-AD2CC78E2E0D}"/>
    <cellStyle name="Comma 3 5 6 2 4 4" xfId="3645" xr:uid="{0F38F362-7D08-4A59-ADBB-41A5A9D6595C}"/>
    <cellStyle name="Comma 3 5 6 2 4 4 2" xfId="49861" xr:uid="{51503010-24F0-4D0D-B208-770236EFFCBA}"/>
    <cellStyle name="Comma 3 5 6 2 4 4 3" xfId="36471" xr:uid="{1138A1EE-E923-47A0-BC97-2077C3557CD7}"/>
    <cellStyle name="Comma 3 5 6 2 4 4 4" xfId="25706" xr:uid="{53A47264-71BD-4CF7-85DA-DAEAA1BEE0B3}"/>
    <cellStyle name="Comma 3 5 6 2 4 5" xfId="8896" xr:uid="{26E0ACA2-9AA7-449B-BE6D-E4A37A708291}"/>
    <cellStyle name="Comma 3 5 6 2 4 5 2" xfId="52487" xr:uid="{71C66659-86BC-43BD-8A9B-FC975C6A21F2}"/>
    <cellStyle name="Comma 3 5 6 2 4 5 3" xfId="39097" xr:uid="{37094249-28C8-4915-8A6E-FFEF8D8E433E}"/>
    <cellStyle name="Comma 3 5 6 2 4 6" xfId="11522" xr:uid="{26ECFE4A-3607-41DB-A125-4FA295FCC060}"/>
    <cellStyle name="Comma 3 5 6 2 4 6 2" xfId="55112" xr:uid="{1B90D45B-A4F2-4B91-BB9D-0B5764BF21C8}"/>
    <cellStyle name="Comma 3 5 6 2 4 6 3" xfId="41722" xr:uid="{83CD458E-EF6C-4BE6-B1DF-6F88E7D63CE6}"/>
    <cellStyle name="Comma 3 5 6 2 4 7" xfId="14675" xr:uid="{31827E86-FC03-44CA-BAAD-0DBE75C180CD}"/>
    <cellStyle name="Comma 3 5 6 2 4 7 2" xfId="44348" xr:uid="{BB72F114-DC5B-4FF0-AFAC-BE8893E6EF2F}"/>
    <cellStyle name="Comma 3 5 6 2 4 8" xfId="57738" xr:uid="{05837934-AD30-4014-B3BB-1F3B9C8CAF8A}"/>
    <cellStyle name="Comma 3 5 6 2 4 9" xfId="60365" xr:uid="{051AC6E2-DC46-403C-AC67-991E6B9B899C}"/>
    <cellStyle name="Comma 3 5 6 2 5" xfId="1297" xr:uid="{AB26FC65-BEAA-4394-A672-7102E6D1E81D}"/>
    <cellStyle name="Comma 3 5 6 2 5 10" xfId="20734" xr:uid="{47C3BEF3-F943-428B-B862-12AA6F73543A}"/>
    <cellStyle name="Comma 3 5 6 2 5 2" xfId="6550" xr:uid="{7970D1F7-55B4-485C-A6A5-B771248175E6}"/>
    <cellStyle name="Comma 3 5 6 2 5 2 2" xfId="18108" xr:uid="{B750CF8A-4D51-4D3E-A64B-FAE342326E99}"/>
    <cellStyle name="Comma 3 5 6 2 5 2 2 2" xfId="47515" xr:uid="{1928349C-926B-4DEE-9B69-1F181908C7FC}"/>
    <cellStyle name="Comma 3 5 6 2 5 2 2 3" xfId="28612" xr:uid="{8524B8C5-5522-4A3B-A18D-DB2F500A8437}"/>
    <cellStyle name="Comma 3 5 6 2 5 2 3" xfId="34125" xr:uid="{FFD81A01-FD89-4352-BB77-0BF2CF291E0F}"/>
    <cellStyle name="Comma 3 5 6 2 5 2 4" xfId="23360" xr:uid="{E9F0A4F6-97C9-4EDB-9205-041C6D3806EC}"/>
    <cellStyle name="Comma 3 5 6 2 5 3" xfId="3925" xr:uid="{33A91BC3-05A9-45B6-8922-E8298F834218}"/>
    <cellStyle name="Comma 3 5 6 2 5 3 2" xfId="50141" xr:uid="{88FF835F-7B65-47DF-BF9D-C91513118778}"/>
    <cellStyle name="Comma 3 5 6 2 5 3 3" xfId="36751" xr:uid="{54E34502-41F1-479B-88B3-6F8BFA63E0BC}"/>
    <cellStyle name="Comma 3 5 6 2 5 3 4" xfId="25986" xr:uid="{55422868-58BB-4790-B0E1-D0114F482197}"/>
    <cellStyle name="Comma 3 5 6 2 5 4" xfId="9176" xr:uid="{A4A583BF-E10E-45CF-B615-68B79F845CD5}"/>
    <cellStyle name="Comma 3 5 6 2 5 4 2" xfId="52767" xr:uid="{6A389961-9587-43E1-8874-AE2F75C64D79}"/>
    <cellStyle name="Comma 3 5 6 2 5 4 3" xfId="39377" xr:uid="{5C7BDB8C-121C-46BF-9C1D-503A6831173C}"/>
    <cellStyle name="Comma 3 5 6 2 5 5" xfId="11802" xr:uid="{50400E2C-8323-4104-B76F-D666DF8D03F9}"/>
    <cellStyle name="Comma 3 5 6 2 5 5 2" xfId="55392" xr:uid="{4E2C2DCD-CA78-4C15-9679-F8E9DF9A0185}"/>
    <cellStyle name="Comma 3 5 6 2 5 5 3" xfId="42002" xr:uid="{79CA3834-AA0E-47BE-A961-A7C1499AE9BD}"/>
    <cellStyle name="Comma 3 5 6 2 5 6" xfId="14955" xr:uid="{9545D2D8-A746-4CAD-A0DB-FD7785F77612}"/>
    <cellStyle name="Comma 3 5 6 2 5 6 2" xfId="44628" xr:uid="{E7165E99-ADD9-406A-B9D3-311366A39A25}"/>
    <cellStyle name="Comma 3 5 6 2 5 7" xfId="58018" xr:uid="{951F78F6-6BAF-4CCE-94D5-B85B2AD0A5D3}"/>
    <cellStyle name="Comma 3 5 6 2 5 8" xfId="60645" xr:uid="{C8CACA07-5A82-4349-8CF5-DA5C45028E49}"/>
    <cellStyle name="Comma 3 5 6 2 5 9" xfId="31238" xr:uid="{238951D1-9281-413D-ADDC-49A59E33222A}"/>
    <cellStyle name="Comma 3 5 6 2 6" xfId="1560" xr:uid="{426BF856-D858-40C3-92DC-AEB95F3452EC}"/>
    <cellStyle name="Comma 3 5 6 2 6 10" xfId="20996" xr:uid="{CBA73958-D6EA-46CD-8B1E-D769AEC73E82}"/>
    <cellStyle name="Comma 3 5 6 2 6 2" xfId="6812" xr:uid="{FF863B32-2A19-4AFB-AF92-0BD8E084EE3D}"/>
    <cellStyle name="Comma 3 5 6 2 6 2 2" xfId="18370" xr:uid="{A4A2E3CF-EE64-4AC3-988B-C24BEC5185DD}"/>
    <cellStyle name="Comma 3 5 6 2 6 2 2 2" xfId="47777" xr:uid="{CD6D509F-21A7-4835-9CBB-2DE9E06F8DCB}"/>
    <cellStyle name="Comma 3 5 6 2 6 2 2 3" xfId="28874" xr:uid="{B0E6B4D9-9B4B-482A-B84C-082A0A7E38F1}"/>
    <cellStyle name="Comma 3 5 6 2 6 2 3" xfId="34387" xr:uid="{04F5F430-D9A3-43DC-BB95-4F789E8BFD37}"/>
    <cellStyle name="Comma 3 5 6 2 6 2 4" xfId="23622" xr:uid="{1C4BC588-231C-4196-A6BB-BD647AD8B84C}"/>
    <cellStyle name="Comma 3 5 6 2 6 3" xfId="4187" xr:uid="{4341ACE8-5787-40F8-A7E7-E168C263CD61}"/>
    <cellStyle name="Comma 3 5 6 2 6 3 2" xfId="50403" xr:uid="{A14230F4-5AD1-4940-BAB6-8623559625BC}"/>
    <cellStyle name="Comma 3 5 6 2 6 3 3" xfId="37013" xr:uid="{B1EF7B3B-25A9-4ABF-BCF0-9DF8260E069A}"/>
    <cellStyle name="Comma 3 5 6 2 6 3 4" xfId="26248" xr:uid="{DDA615D4-AA2E-4B03-8F0F-E0E9FF899869}"/>
    <cellStyle name="Comma 3 5 6 2 6 4" xfId="9438" xr:uid="{A0721557-194C-4CD3-940D-E7B95A9FF228}"/>
    <cellStyle name="Comma 3 5 6 2 6 4 2" xfId="53029" xr:uid="{11BEF7AE-C54F-4D19-A278-1893A1BCE8D1}"/>
    <cellStyle name="Comma 3 5 6 2 6 4 3" xfId="39639" xr:uid="{4EE48C9E-13D1-427F-8F1C-B2D4FBEE0DFC}"/>
    <cellStyle name="Comma 3 5 6 2 6 5" xfId="12064" xr:uid="{F3090EE6-D0CF-42AD-8E67-B4AC22750B77}"/>
    <cellStyle name="Comma 3 5 6 2 6 5 2" xfId="55654" xr:uid="{B6687E8B-DAB0-4EA7-82ED-BD8DC4080A20}"/>
    <cellStyle name="Comma 3 5 6 2 6 5 3" xfId="42264" xr:uid="{01992A56-F5D3-4F35-BF6D-422F55D96F54}"/>
    <cellStyle name="Comma 3 5 6 2 6 6" xfId="15217" xr:uid="{A7F5F5B8-8264-49C4-85D8-9842E8FEA36C}"/>
    <cellStyle name="Comma 3 5 6 2 6 6 2" xfId="44890" xr:uid="{9AD40135-30AD-4DCE-8340-7A1C438A82FC}"/>
    <cellStyle name="Comma 3 5 6 2 6 7" xfId="58280" xr:uid="{57F8D1EA-E251-461F-B26B-564C43409863}"/>
    <cellStyle name="Comma 3 5 6 2 6 8" xfId="60907" xr:uid="{93C9AAB7-12E2-4545-B96C-A108260B4F68}"/>
    <cellStyle name="Comma 3 5 6 2 6 9" xfId="31500" xr:uid="{4F9B6A2E-0B9F-4954-99BE-5084D7FDA9CA}"/>
    <cellStyle name="Comma 3 5 6 2 7" xfId="2603" xr:uid="{F0C3D0AF-E963-495E-8139-9B13EEB18524}"/>
    <cellStyle name="Comma 3 5 6 2 7 10" xfId="22038" xr:uid="{A0E72F89-DC6E-4BD7-8602-0482DC62747E}"/>
    <cellStyle name="Comma 3 5 6 2 7 2" xfId="7854" xr:uid="{7D42F856-7C2D-481D-A195-2F10F57C5B04}"/>
    <cellStyle name="Comma 3 5 6 2 7 2 2" xfId="19412" xr:uid="{D4C6B13F-5718-45BC-BDB4-36B0052DC54B}"/>
    <cellStyle name="Comma 3 5 6 2 7 2 2 2" xfId="48819" xr:uid="{F2C2C223-2E4A-4250-BCBA-0D4084C9E3B9}"/>
    <cellStyle name="Comma 3 5 6 2 7 2 2 3" xfId="29916" xr:uid="{20D5B190-8D07-4219-B55E-708A8A4B5228}"/>
    <cellStyle name="Comma 3 5 6 2 7 2 3" xfId="35429" xr:uid="{CEF0F397-E77D-4F02-B887-2C845A643197}"/>
    <cellStyle name="Comma 3 5 6 2 7 2 4" xfId="24664" xr:uid="{A792B086-C920-4E39-97D9-B0CEC75B3C27}"/>
    <cellStyle name="Comma 3 5 6 2 7 3" xfId="5229" xr:uid="{6C7BCD40-6795-4681-B535-D75C7305B4EB}"/>
    <cellStyle name="Comma 3 5 6 2 7 3 2" xfId="51445" xr:uid="{B7CAF460-EF1A-4A1F-BADB-B1D7D85DDF26}"/>
    <cellStyle name="Comma 3 5 6 2 7 3 3" xfId="38055" xr:uid="{DB1F7DC2-F39B-4882-BFD2-374EFB70CC5B}"/>
    <cellStyle name="Comma 3 5 6 2 7 3 4" xfId="27290" xr:uid="{9706A181-7513-4DD8-9741-389E8640C19A}"/>
    <cellStyle name="Comma 3 5 6 2 7 4" xfId="10480" xr:uid="{BA43B5F6-6E0A-40FE-9E68-220022046003}"/>
    <cellStyle name="Comma 3 5 6 2 7 4 2" xfId="54071" xr:uid="{E9285C06-DDC6-445A-B25D-CEAB79101FD5}"/>
    <cellStyle name="Comma 3 5 6 2 7 4 3" xfId="40681" xr:uid="{CA60EA48-3ECB-43E2-938E-875EED0FD629}"/>
    <cellStyle name="Comma 3 5 6 2 7 5" xfId="13106" xr:uid="{243C96CC-7256-43E1-A0B6-8A4045EAE144}"/>
    <cellStyle name="Comma 3 5 6 2 7 5 2" xfId="56696" xr:uid="{66630F5C-4E41-458F-A2E1-27099D71A085}"/>
    <cellStyle name="Comma 3 5 6 2 7 5 3" xfId="43306" xr:uid="{6CA2C427-8BCB-4185-BFB5-F51BC902482A}"/>
    <cellStyle name="Comma 3 5 6 2 7 6" xfId="16259" xr:uid="{986DFDE7-A846-45A6-B9A2-CA1C5CE7C368}"/>
    <cellStyle name="Comma 3 5 6 2 7 6 2" xfId="45932" xr:uid="{EEBF53C5-6617-41D9-B8F6-F81AEE5E5BB3}"/>
    <cellStyle name="Comma 3 5 6 2 7 7" xfId="59322" xr:uid="{7EF7616E-4F70-4128-832A-228319EEB98D}"/>
    <cellStyle name="Comma 3 5 6 2 7 8" xfId="61949" xr:uid="{EEC9D931-7B62-49AE-98B3-6321F526DCDC}"/>
    <cellStyle name="Comma 3 5 6 2 7 9" xfId="32542" xr:uid="{A41CA39D-843C-4581-B5C4-29164C3074D4}"/>
    <cellStyle name="Comma 3 5 6 2 8" xfId="5490" xr:uid="{EE6F2031-EE71-4F97-AB59-93F5806F7258}"/>
    <cellStyle name="Comma 3 5 6 2 8 2" xfId="17048" xr:uid="{61E44E49-7774-4EEE-A195-E78CAD44B7E9}"/>
    <cellStyle name="Comma 3 5 6 2 8 2 2" xfId="46194" xr:uid="{9116D7B0-66F1-4AA6-915E-F96BBDFAA046}"/>
    <cellStyle name="Comma 3 5 6 2 8 2 3" xfId="27552" xr:uid="{654D7EAE-B88C-4F1C-9ED8-D8925948379E}"/>
    <cellStyle name="Comma 3 5 6 2 8 3" xfId="13895" xr:uid="{7D0A65E7-3FE4-492B-9108-2966897375D7}"/>
    <cellStyle name="Comma 3 5 6 2 8 3 2" xfId="32804" xr:uid="{82D01F76-243A-4A96-A295-08F020AB4D57}"/>
    <cellStyle name="Comma 3 5 6 2 8 4" xfId="22300" xr:uid="{DBDCC034-1009-470D-A374-C8487FFE83D3}"/>
    <cellStyle name="Comma 3 5 6 2 9" xfId="2865" xr:uid="{BCFFA21B-60FB-4FCA-AEBC-F1F968F3A5B8}"/>
    <cellStyle name="Comma 3 5 6 2 9 2" xfId="16520" xr:uid="{419BFA35-174E-4F9C-B197-81FAEBF6FB58}"/>
    <cellStyle name="Comma 3 5 6 2 9 2 2" xfId="46455" xr:uid="{BA78476B-09FE-4026-89CB-3A933CAD0829}"/>
    <cellStyle name="Comma 3 5 6 2 9 3" xfId="33065" xr:uid="{548E3DCF-FDD9-4F3D-8DB8-CC9FE8235BF7}"/>
    <cellStyle name="Comma 3 5 6 2 9 4" xfId="24926" xr:uid="{0A84FB8E-4972-4B07-BD9D-129FAAC47D68}"/>
    <cellStyle name="Comma 3 5 6 3" xfId="359" xr:uid="{00000000-0005-0000-0000-000032030000}"/>
    <cellStyle name="Comma 3 5 6 3 10" xfId="30300" xr:uid="{64BE92AA-1642-4742-94DD-F2A45D2ECE0B}"/>
    <cellStyle name="Comma 3 5 6 3 11" xfId="19796" xr:uid="{70EBA160-5DA6-49FE-B5C2-A2FE31E074AA}"/>
    <cellStyle name="Comma 3 5 6 3 2" xfId="1682" xr:uid="{E1859337-775B-4A96-86F8-EEFD390C3A42}"/>
    <cellStyle name="Comma 3 5 6 3 2 10" xfId="21118" xr:uid="{76558B8B-5802-469E-AB00-0901D53744D6}"/>
    <cellStyle name="Comma 3 5 6 3 2 2" xfId="6934" xr:uid="{3DB705C0-C639-4E3E-BA78-FD4D94D24B28}"/>
    <cellStyle name="Comma 3 5 6 3 2 2 2" xfId="18492" xr:uid="{0256A413-B0E9-4320-8705-7AB330B24E9E}"/>
    <cellStyle name="Comma 3 5 6 3 2 2 2 2" xfId="47899" xr:uid="{546B5632-6A97-4FD9-9B75-920E56A9CF54}"/>
    <cellStyle name="Comma 3 5 6 3 2 2 2 3" xfId="28996" xr:uid="{60799515-6BEA-47F8-9E32-799C733C9695}"/>
    <cellStyle name="Comma 3 5 6 3 2 2 3" xfId="34509" xr:uid="{524C1CA1-9DE0-468F-A5C3-AA8D3523D421}"/>
    <cellStyle name="Comma 3 5 6 3 2 2 4" xfId="23744" xr:uid="{1700D9F5-A1E1-4002-A798-2D935AB7E08C}"/>
    <cellStyle name="Comma 3 5 6 3 2 3" xfId="4309" xr:uid="{B9277E09-C188-4648-AB44-2C017AABABC6}"/>
    <cellStyle name="Comma 3 5 6 3 2 3 2" xfId="50525" xr:uid="{DE8EB4A9-4D48-48D3-8C27-6C0D8F904C5D}"/>
    <cellStyle name="Comma 3 5 6 3 2 3 3" xfId="37135" xr:uid="{86BAA0DC-6416-4171-90A9-FBA35B8FCF37}"/>
    <cellStyle name="Comma 3 5 6 3 2 3 4" xfId="26370" xr:uid="{86BBEFC3-A0BC-497A-A8F7-6396BDE3E646}"/>
    <cellStyle name="Comma 3 5 6 3 2 4" xfId="9560" xr:uid="{43714AF6-77C4-4D13-B155-85D8430B2723}"/>
    <cellStyle name="Comma 3 5 6 3 2 4 2" xfId="53151" xr:uid="{442927F0-6959-49A5-82EB-39DA1E8D1BB4}"/>
    <cellStyle name="Comma 3 5 6 3 2 4 3" xfId="39761" xr:uid="{F5D99945-BE54-4740-87CD-FB76A0E2430A}"/>
    <cellStyle name="Comma 3 5 6 3 2 5" xfId="12186" xr:uid="{609BD423-04E0-4C37-A71F-922AA0E2EE57}"/>
    <cellStyle name="Comma 3 5 6 3 2 5 2" xfId="55776" xr:uid="{890B57E7-B614-4C95-815A-23D9F1C97049}"/>
    <cellStyle name="Comma 3 5 6 3 2 5 3" xfId="42386" xr:uid="{1F609050-932E-4B70-8191-B17836241BFC}"/>
    <cellStyle name="Comma 3 5 6 3 2 6" xfId="15339" xr:uid="{97422393-1F48-4871-A23F-A71ACBFFDC46}"/>
    <cellStyle name="Comma 3 5 6 3 2 6 2" xfId="45012" xr:uid="{DDBB6E07-16ED-4AA7-ADD8-B26A9C4DF6A0}"/>
    <cellStyle name="Comma 3 5 6 3 2 7" xfId="58402" xr:uid="{AF7D4B13-DEA2-436B-B5E4-DDA8E860EF5A}"/>
    <cellStyle name="Comma 3 5 6 3 2 8" xfId="61029" xr:uid="{D52C6314-D62F-4A09-91E2-241BB05E92C8}"/>
    <cellStyle name="Comma 3 5 6 3 2 9" xfId="31622" xr:uid="{FCB46504-AF12-4568-838E-A09397620423}"/>
    <cellStyle name="Comma 3 5 6 3 3" xfId="5612" xr:uid="{C2E24109-93DD-4D66-BA78-4EEFE5249A4B}"/>
    <cellStyle name="Comma 3 5 6 3 3 2" xfId="17170" xr:uid="{400A75BA-AC61-4013-AE55-5785D24576F2}"/>
    <cellStyle name="Comma 3 5 6 3 3 2 2" xfId="46577" xr:uid="{FB67CED4-197E-4E95-9A66-70A5CB50D13A}"/>
    <cellStyle name="Comma 3 5 6 3 3 2 3" xfId="27674" xr:uid="{A24D7F67-9644-486B-8847-992ADB5AE599}"/>
    <cellStyle name="Comma 3 5 6 3 3 3" xfId="14017" xr:uid="{952D398B-5571-46D9-B20E-4AADC0849619}"/>
    <cellStyle name="Comma 3 5 6 3 3 3 2" xfId="33187" xr:uid="{08B436A3-D4DF-4498-9C3E-E844B7C2A976}"/>
    <cellStyle name="Comma 3 5 6 3 3 4" xfId="22422" xr:uid="{A0D9CBFE-6525-4591-832D-FC337B7EF8C6}"/>
    <cellStyle name="Comma 3 5 6 3 4" xfId="2987" xr:uid="{5DEE4793-E089-4FD8-ABD6-19AD778371C5}"/>
    <cellStyle name="Comma 3 5 6 3 4 2" xfId="16642" xr:uid="{299DA118-816B-481C-BA91-596BBDB9BF7E}"/>
    <cellStyle name="Comma 3 5 6 3 4 2 2" xfId="49203" xr:uid="{165C9E8B-0707-411E-9345-58DFF864E30A}"/>
    <cellStyle name="Comma 3 5 6 3 4 3" xfId="35813" xr:uid="{E2110541-9B9D-4B75-A87F-2D3B71E68962}"/>
    <cellStyle name="Comma 3 5 6 3 4 4" xfId="25048" xr:uid="{7DE31102-44C4-4EFB-B51C-9596880AB2CC}"/>
    <cellStyle name="Comma 3 5 6 3 5" xfId="8238" xr:uid="{28CB8709-6C5A-4091-B553-95403495E972}"/>
    <cellStyle name="Comma 3 5 6 3 5 2" xfId="51829" xr:uid="{9A6F2331-D6F2-47E4-9AFB-AD1BF49CE32C}"/>
    <cellStyle name="Comma 3 5 6 3 5 3" xfId="38439" xr:uid="{63006E23-0282-4B88-9E9C-741502552415}"/>
    <cellStyle name="Comma 3 5 6 3 6" xfId="10864" xr:uid="{9C0009E8-0BD1-4081-8E43-FB95835D8350}"/>
    <cellStyle name="Comma 3 5 6 3 6 2" xfId="54454" xr:uid="{A762ADF2-B505-48E6-8AB7-9430722014F1}"/>
    <cellStyle name="Comma 3 5 6 3 6 3" xfId="41064" xr:uid="{C4E697CE-E9B5-4E06-A1BF-6A608B02F713}"/>
    <cellStyle name="Comma 3 5 6 3 7" xfId="13489" xr:uid="{FE5A1B3F-2959-45C8-A468-A9E7C0979794}"/>
    <cellStyle name="Comma 3 5 6 3 7 2" xfId="43690" xr:uid="{9B9CD887-AAD4-4DC1-B5AC-3598DD9DB185}"/>
    <cellStyle name="Comma 3 5 6 3 8" xfId="57080" xr:uid="{781F0031-D69E-4E2A-ADA7-20E148BC7006}"/>
    <cellStyle name="Comma 3 5 6 3 9" xfId="59707" xr:uid="{93D9D947-3B78-49AC-BDD4-A44D621FD2A8}"/>
    <cellStyle name="Comma 3 5 6 4" xfId="619" xr:uid="{00000000-0005-0000-0000-000033030000}"/>
    <cellStyle name="Comma 3 5 6 4 10" xfId="30560" xr:uid="{4D7F1A4C-D8EA-4DFC-9979-DF08A64046E2}"/>
    <cellStyle name="Comma 3 5 6 4 11" xfId="20056" xr:uid="{E8EC9B35-EE2A-42D7-8AA4-1C2479C0F712}"/>
    <cellStyle name="Comma 3 5 6 4 2" xfId="1942" xr:uid="{91F8C920-8527-41F0-913C-88592DA1F567}"/>
    <cellStyle name="Comma 3 5 6 4 2 10" xfId="21378" xr:uid="{6E1D7E44-680F-4FD6-8195-C292A9EC4B3E}"/>
    <cellStyle name="Comma 3 5 6 4 2 2" xfId="7194" xr:uid="{C028A1CD-BF86-458C-915A-76A82CCFFCCB}"/>
    <cellStyle name="Comma 3 5 6 4 2 2 2" xfId="18752" xr:uid="{924FC7CA-D00B-42AA-AF19-4BF6245A03E3}"/>
    <cellStyle name="Comma 3 5 6 4 2 2 2 2" xfId="48159" xr:uid="{34ECC144-5227-4814-88CF-BEFB2481F803}"/>
    <cellStyle name="Comma 3 5 6 4 2 2 2 3" xfId="29256" xr:uid="{5C417411-1D31-4145-BC41-BF2AF0E0A2FF}"/>
    <cellStyle name="Comma 3 5 6 4 2 2 3" xfId="34769" xr:uid="{58844AC8-1EF1-4D5C-98A4-99F958C1AC58}"/>
    <cellStyle name="Comma 3 5 6 4 2 2 4" xfId="24004" xr:uid="{A8CF69F9-159C-4381-9567-4274C02C6E1C}"/>
    <cellStyle name="Comma 3 5 6 4 2 3" xfId="4569" xr:uid="{BCC0019D-CA38-471B-A644-5088A438E117}"/>
    <cellStyle name="Comma 3 5 6 4 2 3 2" xfId="50785" xr:uid="{C42D9316-6CA7-4774-B1A6-164AF71F3C9A}"/>
    <cellStyle name="Comma 3 5 6 4 2 3 3" xfId="37395" xr:uid="{8BE90357-B268-4ACD-B098-889628033A27}"/>
    <cellStyle name="Comma 3 5 6 4 2 3 4" xfId="26630" xr:uid="{8D2E9B47-BA8B-4B28-A454-CCA1594AE665}"/>
    <cellStyle name="Comma 3 5 6 4 2 4" xfId="9820" xr:uid="{E43BD7DE-2D64-45DD-BF3B-0853FD48F91A}"/>
    <cellStyle name="Comma 3 5 6 4 2 4 2" xfId="53411" xr:uid="{52BCE7A7-76A4-4835-978E-DAB3F927301E}"/>
    <cellStyle name="Comma 3 5 6 4 2 4 3" xfId="40021" xr:uid="{AEE30E11-E14C-48AD-BDE7-891B80485E4B}"/>
    <cellStyle name="Comma 3 5 6 4 2 5" xfId="12446" xr:uid="{3A2E4431-8ECD-47C1-8662-92B6B044FCD0}"/>
    <cellStyle name="Comma 3 5 6 4 2 5 2" xfId="56036" xr:uid="{E1D1D234-F99F-445C-B651-3EA5A45855C3}"/>
    <cellStyle name="Comma 3 5 6 4 2 5 3" xfId="42646" xr:uid="{40BB2881-877B-4C3F-A156-259DE0129415}"/>
    <cellStyle name="Comma 3 5 6 4 2 6" xfId="15599" xr:uid="{2424C33A-78C8-4A25-A3E2-84DA762459D6}"/>
    <cellStyle name="Comma 3 5 6 4 2 6 2" xfId="45272" xr:uid="{B8C0C8DA-EA30-4E50-975C-9055174ACBEA}"/>
    <cellStyle name="Comma 3 5 6 4 2 7" xfId="58662" xr:uid="{71B2CFF4-F6FF-496F-ACE1-C85C3E9393E4}"/>
    <cellStyle name="Comma 3 5 6 4 2 8" xfId="61289" xr:uid="{52E0D9F0-44FE-4600-8121-1A76B6A61C58}"/>
    <cellStyle name="Comma 3 5 6 4 2 9" xfId="31882" xr:uid="{DE714CD8-DD14-4414-ACD7-4002B1FF2608}"/>
    <cellStyle name="Comma 3 5 6 4 3" xfId="5872" xr:uid="{314D3AFE-9E96-4C2B-8AD7-CE4EFCD45C82}"/>
    <cellStyle name="Comma 3 5 6 4 3 2" xfId="17430" xr:uid="{F18370B1-9163-42CA-B875-33FE7DFE45E1}"/>
    <cellStyle name="Comma 3 5 6 4 3 2 2" xfId="46837" xr:uid="{7605130D-4BFD-4F76-AC52-9806AB6B63DF}"/>
    <cellStyle name="Comma 3 5 6 4 3 2 3" xfId="27934" xr:uid="{73D1FCEF-D622-417C-841D-81EE50F567FA}"/>
    <cellStyle name="Comma 3 5 6 4 3 3" xfId="33447" xr:uid="{E4467AFD-EC3A-40B2-AA92-CBFA16D93160}"/>
    <cellStyle name="Comma 3 5 6 4 3 4" xfId="22682" xr:uid="{23A5D227-93AE-44B9-AC79-88D0743B01AB}"/>
    <cellStyle name="Comma 3 5 6 4 4" xfId="3247" xr:uid="{E9324858-6E3B-4512-8127-35EE64DE9583}"/>
    <cellStyle name="Comma 3 5 6 4 4 2" xfId="49463" xr:uid="{730949CB-B0B7-4DF7-B60E-42E5D22EEC28}"/>
    <cellStyle name="Comma 3 5 6 4 4 3" xfId="36073" xr:uid="{78550B78-1EFD-4AA3-91CB-11F5C0D818D9}"/>
    <cellStyle name="Comma 3 5 6 4 4 4" xfId="25308" xr:uid="{96D70B86-A1F5-4CA9-AD30-1AD152EEC6C6}"/>
    <cellStyle name="Comma 3 5 6 4 5" xfId="8498" xr:uid="{644CDC13-0F88-40AD-AC98-2E38112E8300}"/>
    <cellStyle name="Comma 3 5 6 4 5 2" xfId="52089" xr:uid="{9B487A1B-C4DB-4198-9841-647D66283D2A}"/>
    <cellStyle name="Comma 3 5 6 4 5 3" xfId="38699" xr:uid="{B0F068EE-E78D-446B-8586-80945CF716EC}"/>
    <cellStyle name="Comma 3 5 6 4 6" xfId="11124" xr:uid="{07C3011E-8B6C-460E-90AC-B79C50AC91CC}"/>
    <cellStyle name="Comma 3 5 6 4 6 2" xfId="54714" xr:uid="{2C13BC8B-37C8-4437-BADF-141842C05232}"/>
    <cellStyle name="Comma 3 5 6 4 6 3" xfId="41324" xr:uid="{81C460D1-8D58-4DF1-87EB-5727763CCD3B}"/>
    <cellStyle name="Comma 3 5 6 4 7" xfId="14277" xr:uid="{32E662ED-4B52-48BC-8D90-6539A3468E17}"/>
    <cellStyle name="Comma 3 5 6 4 7 2" xfId="43950" xr:uid="{EBF45B77-EA0D-4257-9A45-EFD1B1E28378}"/>
    <cellStyle name="Comma 3 5 6 4 8" xfId="57340" xr:uid="{9742FDB3-C8BF-44B7-B7F5-B0CC97D775F6}"/>
    <cellStyle name="Comma 3 5 6 4 9" xfId="59967" xr:uid="{1408FD11-B782-46E7-B8BB-4DA42F14CA34}"/>
    <cellStyle name="Comma 3 5 6 5" xfId="879" xr:uid="{00000000-0005-0000-0000-000034030000}"/>
    <cellStyle name="Comma 3 5 6 5 10" xfId="30820" xr:uid="{F5DE0327-B115-4B99-919C-01CD8C78EEF6}"/>
    <cellStyle name="Comma 3 5 6 5 11" xfId="20316" xr:uid="{878F2991-0457-4A95-A183-16A266052EBA}"/>
    <cellStyle name="Comma 3 5 6 5 2" xfId="2202" xr:uid="{5F7B9CE3-0F75-440F-B289-428B3693C6E1}"/>
    <cellStyle name="Comma 3 5 6 5 2 10" xfId="21638" xr:uid="{BD958908-8BE1-437F-A9FA-6DCFEEFD63EA}"/>
    <cellStyle name="Comma 3 5 6 5 2 2" xfId="7454" xr:uid="{A37146AA-6AAD-4195-8B11-F852FC2148D4}"/>
    <cellStyle name="Comma 3 5 6 5 2 2 2" xfId="19012" xr:uid="{37ED5472-138B-4EF1-96C3-6514661CCCBA}"/>
    <cellStyle name="Comma 3 5 6 5 2 2 2 2" xfId="48419" xr:uid="{E43724DA-8CDB-4A4A-BB08-8E2160A36293}"/>
    <cellStyle name="Comma 3 5 6 5 2 2 2 3" xfId="29516" xr:uid="{92924794-8ABE-4C4F-AC5F-24BB813C2964}"/>
    <cellStyle name="Comma 3 5 6 5 2 2 3" xfId="35029" xr:uid="{5B2E795B-6C8A-441A-8146-31765B1B601C}"/>
    <cellStyle name="Comma 3 5 6 5 2 2 4" xfId="24264" xr:uid="{CDEE6169-B645-432F-86CD-E3420E60D91C}"/>
    <cellStyle name="Comma 3 5 6 5 2 3" xfId="4829" xr:uid="{8CEBD18C-BDF6-4560-8FA8-9A03B99680D6}"/>
    <cellStyle name="Comma 3 5 6 5 2 3 2" xfId="51045" xr:uid="{CF18F4C3-B7A7-4635-8FA2-EEA8EF8FDCA4}"/>
    <cellStyle name="Comma 3 5 6 5 2 3 3" xfId="37655" xr:uid="{D15A9C74-3F31-46ED-A71E-A119ECEEA9F8}"/>
    <cellStyle name="Comma 3 5 6 5 2 3 4" xfId="26890" xr:uid="{81E95055-CEEB-45E6-A681-91A5E1F6D6A0}"/>
    <cellStyle name="Comma 3 5 6 5 2 4" xfId="10080" xr:uid="{68947147-CF45-4080-9BCA-FD9219AF03F0}"/>
    <cellStyle name="Comma 3 5 6 5 2 4 2" xfId="53671" xr:uid="{8FA9194D-0880-4753-9DD2-80D26A695F8A}"/>
    <cellStyle name="Comma 3 5 6 5 2 4 3" xfId="40281" xr:uid="{EC59531F-1A8C-495F-B42F-BBFA6239D3E0}"/>
    <cellStyle name="Comma 3 5 6 5 2 5" xfId="12706" xr:uid="{9C1E2BA6-418A-416E-A683-D3FFC7B3DCC5}"/>
    <cellStyle name="Comma 3 5 6 5 2 5 2" xfId="56296" xr:uid="{409D153B-F016-4E3C-8D08-42F6263ACB78}"/>
    <cellStyle name="Comma 3 5 6 5 2 5 3" xfId="42906" xr:uid="{B7F0E7A6-73A6-47FC-904B-AF88BEDC4A9A}"/>
    <cellStyle name="Comma 3 5 6 5 2 6" xfId="15859" xr:uid="{99A47191-C0F1-4C88-B7E2-DBC11EB7924A}"/>
    <cellStyle name="Comma 3 5 6 5 2 6 2" xfId="45532" xr:uid="{E2718AB2-EE65-4247-B1C1-FD47AE362EC3}"/>
    <cellStyle name="Comma 3 5 6 5 2 7" xfId="58922" xr:uid="{B3B2EEC2-2A37-4A63-BB62-BE96EC640E0D}"/>
    <cellStyle name="Comma 3 5 6 5 2 8" xfId="61549" xr:uid="{E2F7C9C0-EF80-4CCD-897F-EBC7D62CB504}"/>
    <cellStyle name="Comma 3 5 6 5 2 9" xfId="32142" xr:uid="{AE9336A8-8995-4CFB-981E-98FC6EC13075}"/>
    <cellStyle name="Comma 3 5 6 5 3" xfId="6132" xr:uid="{AE92000B-DC0F-4734-B04B-2ECA6AC830FF}"/>
    <cellStyle name="Comma 3 5 6 5 3 2" xfId="17690" xr:uid="{9C77373A-3B70-492B-AEF4-D5610AD0846F}"/>
    <cellStyle name="Comma 3 5 6 5 3 2 2" xfId="47097" xr:uid="{C584FE08-38E5-469E-86C9-AD4D1C787A51}"/>
    <cellStyle name="Comma 3 5 6 5 3 2 3" xfId="28194" xr:uid="{DFF3F222-4C90-4134-A4D6-70EB4E8235AD}"/>
    <cellStyle name="Comma 3 5 6 5 3 3" xfId="33707" xr:uid="{7152735F-1A20-48CD-88E3-6579136917F5}"/>
    <cellStyle name="Comma 3 5 6 5 3 4" xfId="22942" xr:uid="{7361C818-097F-476A-8DC6-10781B083860}"/>
    <cellStyle name="Comma 3 5 6 5 4" xfId="3507" xr:uid="{8B62C1B8-40EF-4FEC-B790-D5CF02691736}"/>
    <cellStyle name="Comma 3 5 6 5 4 2" xfId="49723" xr:uid="{FD1B8105-A8C0-4F45-A0D8-2C795425AD18}"/>
    <cellStyle name="Comma 3 5 6 5 4 3" xfId="36333" xr:uid="{5257D839-94CD-414C-ADAC-781C1B0DEFF8}"/>
    <cellStyle name="Comma 3 5 6 5 4 4" xfId="25568" xr:uid="{7CFA4734-20E2-4A12-81C3-BCE7390A04D1}"/>
    <cellStyle name="Comma 3 5 6 5 5" xfId="8758" xr:uid="{9F4F99B5-2079-43F3-B707-BD3B44E4917D}"/>
    <cellStyle name="Comma 3 5 6 5 5 2" xfId="52349" xr:uid="{E080B4F3-C00E-48A1-8B1F-6F8A9640E754}"/>
    <cellStyle name="Comma 3 5 6 5 5 3" xfId="38959" xr:uid="{11BFB18C-18FF-4A67-9B41-1E3D6B4DFC21}"/>
    <cellStyle name="Comma 3 5 6 5 6" xfId="11384" xr:uid="{5B4B3F54-A405-4C63-91A3-A6DB3AD0350F}"/>
    <cellStyle name="Comma 3 5 6 5 6 2" xfId="54974" xr:uid="{C7C72185-C778-4879-B4E7-C64BABD3E3FF}"/>
    <cellStyle name="Comma 3 5 6 5 6 3" xfId="41584" xr:uid="{06C8A681-A738-486B-BAB0-49BBE52C4988}"/>
    <cellStyle name="Comma 3 5 6 5 7" xfId="14537" xr:uid="{217DB958-CB96-4AA2-891E-2276489AA50D}"/>
    <cellStyle name="Comma 3 5 6 5 7 2" xfId="44210" xr:uid="{A4BC281C-EA0A-4C1A-B8D1-7689FAE17662}"/>
    <cellStyle name="Comma 3 5 6 5 8" xfId="57600" xr:uid="{5C35C18C-B77C-4D5E-B01D-CCCD712AF133}"/>
    <cellStyle name="Comma 3 5 6 5 9" xfId="60227" xr:uid="{A6D3A471-CC7A-433C-ADFB-C4C26F8D1315}"/>
    <cellStyle name="Comma 3 5 6 6" xfId="1159" xr:uid="{5ABDA77C-9530-4BED-8DF7-3291994C5500}"/>
    <cellStyle name="Comma 3 5 6 6 10" xfId="20596" xr:uid="{BAD518CB-466A-4AA3-BE6F-E0FFF7256A25}"/>
    <cellStyle name="Comma 3 5 6 6 2" xfId="6412" xr:uid="{32D936C4-63F3-4D62-8486-70F94820F1C0}"/>
    <cellStyle name="Comma 3 5 6 6 2 2" xfId="17970" xr:uid="{24A5B9EE-68C5-4D3B-A524-56C0E0D5CC82}"/>
    <cellStyle name="Comma 3 5 6 6 2 2 2" xfId="47377" xr:uid="{1BABF7E2-C349-4A2D-8910-0A6959C1DFA5}"/>
    <cellStyle name="Comma 3 5 6 6 2 2 3" xfId="28474" xr:uid="{743D881A-F27E-4D13-A657-AA52E55582F3}"/>
    <cellStyle name="Comma 3 5 6 6 2 3" xfId="33987" xr:uid="{02733AA1-E6F8-4A26-B82E-38B1B2BDFBA5}"/>
    <cellStyle name="Comma 3 5 6 6 2 4" xfId="23222" xr:uid="{9D82F58E-1290-4FF6-AFDB-A0950EE45884}"/>
    <cellStyle name="Comma 3 5 6 6 3" xfId="3787" xr:uid="{B0F9D881-FC1C-47BC-B696-A5CE327F943B}"/>
    <cellStyle name="Comma 3 5 6 6 3 2" xfId="50003" xr:uid="{BC5EA94F-D9AD-4A73-B693-DE46881CAFA7}"/>
    <cellStyle name="Comma 3 5 6 6 3 3" xfId="36613" xr:uid="{F7CF14D4-0EA7-4E7C-AF46-85FC19EC33E4}"/>
    <cellStyle name="Comma 3 5 6 6 3 4" xfId="25848" xr:uid="{B1400559-8909-4DEC-BFAA-75EF1E5401EC}"/>
    <cellStyle name="Comma 3 5 6 6 4" xfId="9038" xr:uid="{11A16175-B760-4844-AAAB-EC2568998953}"/>
    <cellStyle name="Comma 3 5 6 6 4 2" xfId="52629" xr:uid="{D4DF9003-A306-480E-8B5A-5FFC336EC627}"/>
    <cellStyle name="Comma 3 5 6 6 4 3" xfId="39239" xr:uid="{0852C267-C721-4F9F-B87E-D9FECE6496B5}"/>
    <cellStyle name="Comma 3 5 6 6 5" xfId="11664" xr:uid="{7C543CEC-3072-4B09-9857-3A9806ED4138}"/>
    <cellStyle name="Comma 3 5 6 6 5 2" xfId="55254" xr:uid="{8AF7BB86-38D7-41F8-919D-8C07FC187CF0}"/>
    <cellStyle name="Comma 3 5 6 6 5 3" xfId="41864" xr:uid="{9BB3EC9F-3A1B-47EF-A65B-2FC6E5A82043}"/>
    <cellStyle name="Comma 3 5 6 6 6" xfId="14817" xr:uid="{08DE7065-CE05-457E-8C4B-DA42A25A4B25}"/>
    <cellStyle name="Comma 3 5 6 6 6 2" xfId="44490" xr:uid="{C316D8C6-609E-4BDD-8C72-6F4EF7D61755}"/>
    <cellStyle name="Comma 3 5 6 6 7" xfId="57880" xr:uid="{77669046-4614-433D-A472-AE254301BD2E}"/>
    <cellStyle name="Comma 3 5 6 6 8" xfId="60507" xr:uid="{B1F93102-6E07-4403-8C76-443137081B3A}"/>
    <cellStyle name="Comma 3 5 6 6 9" xfId="31100" xr:uid="{FF79DF99-CAC4-4BB4-AE58-E56524443715}"/>
    <cellStyle name="Comma 3 5 6 7" xfId="1422" xr:uid="{47759E03-3739-4ECF-8F82-F7347CC54C8A}"/>
    <cellStyle name="Comma 3 5 6 7 10" xfId="20858" xr:uid="{C9AD2DE2-6653-4A05-91A3-7A0E824E3E37}"/>
    <cellStyle name="Comma 3 5 6 7 2" xfId="6674" xr:uid="{2155CADB-B252-4839-93FA-DE30A4215733}"/>
    <cellStyle name="Comma 3 5 6 7 2 2" xfId="18232" xr:uid="{99FEEAB6-6FA7-49BD-993D-BFC52297C4BF}"/>
    <cellStyle name="Comma 3 5 6 7 2 2 2" xfId="47639" xr:uid="{869706C1-8B0B-4069-8A9C-C75ADF1E12A2}"/>
    <cellStyle name="Comma 3 5 6 7 2 2 3" xfId="28736" xr:uid="{6F7EB632-B43D-4289-B97E-405CFF5FDC89}"/>
    <cellStyle name="Comma 3 5 6 7 2 3" xfId="34249" xr:uid="{70FBA1FB-C861-499A-B025-4F64208ECFCB}"/>
    <cellStyle name="Comma 3 5 6 7 2 4" xfId="23484" xr:uid="{11B0F582-2BBD-4485-9866-1084045C4F7E}"/>
    <cellStyle name="Comma 3 5 6 7 3" xfId="4049" xr:uid="{14816A19-0B60-4991-99A9-B49055E6DC42}"/>
    <cellStyle name="Comma 3 5 6 7 3 2" xfId="50265" xr:uid="{0A6B2FE9-F94B-4D25-B272-78EDEB1070EB}"/>
    <cellStyle name="Comma 3 5 6 7 3 3" xfId="36875" xr:uid="{35863F96-D9F7-4DA8-8885-55B05344C98E}"/>
    <cellStyle name="Comma 3 5 6 7 3 4" xfId="26110" xr:uid="{9C201E7B-2A7C-4571-BF98-5473BAC85CF9}"/>
    <cellStyle name="Comma 3 5 6 7 4" xfId="9300" xr:uid="{B26E26F1-EF8B-443B-9FB5-50997C2A1FC8}"/>
    <cellStyle name="Comma 3 5 6 7 4 2" xfId="52891" xr:uid="{449F94CD-6722-40A7-942E-BA2D6A5478C8}"/>
    <cellStyle name="Comma 3 5 6 7 4 3" xfId="39501" xr:uid="{2938ABEC-9A80-42AE-86C2-847CE974FFDD}"/>
    <cellStyle name="Comma 3 5 6 7 5" xfId="11926" xr:uid="{A0E33F9C-39C3-4366-ABD0-B03A8251E9F0}"/>
    <cellStyle name="Comma 3 5 6 7 5 2" xfId="55516" xr:uid="{334D3EBA-7BDE-43A4-A7DD-9BFBE066946D}"/>
    <cellStyle name="Comma 3 5 6 7 5 3" xfId="42126" xr:uid="{8360FDAA-9755-4FD8-A3AF-F2E1DCDCEFF1}"/>
    <cellStyle name="Comma 3 5 6 7 6" xfId="15079" xr:uid="{06F52564-06AD-4B1F-8399-F96CC3F07469}"/>
    <cellStyle name="Comma 3 5 6 7 6 2" xfId="44752" xr:uid="{3C6DE08A-FA7E-4D51-84CF-866898BF5AF6}"/>
    <cellStyle name="Comma 3 5 6 7 7" xfId="58142" xr:uid="{1EB3ACE6-79D6-4222-AAD2-8D6CAC486D03}"/>
    <cellStyle name="Comma 3 5 6 7 8" xfId="60769" xr:uid="{C5EB1220-3908-4C71-8EB6-CA82A88E192B}"/>
    <cellStyle name="Comma 3 5 6 7 9" xfId="31362" xr:uid="{FC9B9A32-B8A6-4FCC-A09E-A40573DC3DF4}"/>
    <cellStyle name="Comma 3 5 6 8" xfId="2465" xr:uid="{7BD934C3-D858-4702-81DD-BCB1197F47C1}"/>
    <cellStyle name="Comma 3 5 6 8 10" xfId="21900" xr:uid="{1813AE6E-70C3-49B5-BF0B-719F96B663FB}"/>
    <cellStyle name="Comma 3 5 6 8 2" xfId="7716" xr:uid="{BF43D470-A347-4C01-8538-4E33EF9C4102}"/>
    <cellStyle name="Comma 3 5 6 8 2 2" xfId="19274" xr:uid="{352C7C02-5CD6-4077-AD40-8A5F5A482B7A}"/>
    <cellStyle name="Comma 3 5 6 8 2 2 2" xfId="48681" xr:uid="{44414F2F-C2CF-425E-B611-333A41F7B9EA}"/>
    <cellStyle name="Comma 3 5 6 8 2 2 3" xfId="29778" xr:uid="{640C0143-1390-47EB-BBE8-70EFB4F73BA7}"/>
    <cellStyle name="Comma 3 5 6 8 2 3" xfId="35291" xr:uid="{D29B6E40-B864-4F9E-B0A1-C19725D9EC1B}"/>
    <cellStyle name="Comma 3 5 6 8 2 4" xfId="24526" xr:uid="{049C4C10-9413-42E2-A050-00FE5B5C05B1}"/>
    <cellStyle name="Comma 3 5 6 8 3" xfId="5091" xr:uid="{4F1AD321-A502-47ED-8401-1B76F0769065}"/>
    <cellStyle name="Comma 3 5 6 8 3 2" xfId="51307" xr:uid="{21E389A4-391A-42B0-8A17-C6B285280E84}"/>
    <cellStyle name="Comma 3 5 6 8 3 3" xfId="37917" xr:uid="{CBA02B36-7507-4383-AD84-01453F6B0DFF}"/>
    <cellStyle name="Comma 3 5 6 8 3 4" xfId="27152" xr:uid="{682CEA69-BB64-4340-AB44-70C2FD0FF1FB}"/>
    <cellStyle name="Comma 3 5 6 8 4" xfId="10342" xr:uid="{6A719057-0D2A-4A3D-9CF8-6269B2591663}"/>
    <cellStyle name="Comma 3 5 6 8 4 2" xfId="53933" xr:uid="{D436C86B-9BC7-4CF6-96B1-35378BF1F961}"/>
    <cellStyle name="Comma 3 5 6 8 4 3" xfId="40543" xr:uid="{B6646D48-AA40-4A9E-81FD-165A8CC48AFC}"/>
    <cellStyle name="Comma 3 5 6 8 5" xfId="12968" xr:uid="{D54AECEA-C894-4135-8389-88127E2EF2A8}"/>
    <cellStyle name="Comma 3 5 6 8 5 2" xfId="56558" xr:uid="{ACD06E3A-AD38-4D36-B24B-27521ADA200E}"/>
    <cellStyle name="Comma 3 5 6 8 5 3" xfId="43168" xr:uid="{652D2AE8-5A5A-4317-9FA2-D911498172FF}"/>
    <cellStyle name="Comma 3 5 6 8 6" xfId="16121" xr:uid="{8FE439A0-271D-434C-AA4E-88D9E50418AD}"/>
    <cellStyle name="Comma 3 5 6 8 6 2" xfId="45794" xr:uid="{0D8A8586-B617-42F9-AF98-350F6355885B}"/>
    <cellStyle name="Comma 3 5 6 8 7" xfId="59184" xr:uid="{E02E70B3-8DFC-4F04-86E1-A392516853A5}"/>
    <cellStyle name="Comma 3 5 6 8 8" xfId="61811" xr:uid="{8EEC6D8F-B6CC-4A20-9C8A-D36467DC0AB2}"/>
    <cellStyle name="Comma 3 5 6 8 9" xfId="32404" xr:uid="{A6C9C823-BD54-4173-B941-FA2B7B8B4674}"/>
    <cellStyle name="Comma 3 5 6 9" xfId="5352" xr:uid="{5EF5AED9-47B5-41CE-BC4A-CD6A327482A2}"/>
    <cellStyle name="Comma 3 5 6 9 2" xfId="16910" xr:uid="{BC1DE961-5378-49DB-B3A1-B73EC05B05FD}"/>
    <cellStyle name="Comma 3 5 6 9 2 2" xfId="46056" xr:uid="{DE1DFFB3-7120-4741-95B8-E6DDFE505F93}"/>
    <cellStyle name="Comma 3 5 6 9 2 3" xfId="27414" xr:uid="{0531D3DA-E22F-469F-8E69-DE5B542A438C}"/>
    <cellStyle name="Comma 3 5 6 9 3" xfId="13757" xr:uid="{AF5EDC87-7825-498E-93A7-0E09B34AA5EC}"/>
    <cellStyle name="Comma 3 5 6 9 3 2" xfId="32666" xr:uid="{1D6B7285-D563-49BE-91C0-017F970A8391}"/>
    <cellStyle name="Comma 3 5 6 9 4" xfId="22162" xr:uid="{24CB6675-C3D1-4D03-813C-DFB3408DDD75}"/>
    <cellStyle name="Comma 3 5 7" xfId="114" xr:uid="{00000000-0005-0000-0000-000035030000}"/>
    <cellStyle name="Comma 3 5 7 10" xfId="2743" xr:uid="{627FB44E-6720-4914-A9DB-8236D1455386}"/>
    <cellStyle name="Comma 3 5 7 10 2" xfId="16398" xr:uid="{73E757D5-AE8A-439B-8E8C-C4177F6ECDF6}"/>
    <cellStyle name="Comma 3 5 7 10 2 2" xfId="46333" xr:uid="{2C793867-F67F-4D18-8BE6-4398E8BF868D}"/>
    <cellStyle name="Comma 3 5 7 10 3" xfId="32943" xr:uid="{29ADDC60-2DE1-46AA-866D-439EE2CAECC9}"/>
    <cellStyle name="Comma 3 5 7 10 4" xfId="24804" xr:uid="{8A750AFB-ECF2-4AD2-A481-2E4BC7FA1DA0}"/>
    <cellStyle name="Comma 3 5 7 11" xfId="7994" xr:uid="{EDDB6116-575C-4620-BC46-F6C512CEF0E8}"/>
    <cellStyle name="Comma 3 5 7 11 2" xfId="48959" xr:uid="{D5219BA9-85A5-4558-9E3D-BE2B1AFB3AD1}"/>
    <cellStyle name="Comma 3 5 7 11 3" xfId="35569" xr:uid="{99215E91-5526-4B84-923A-3C660AA4E0CD}"/>
    <cellStyle name="Comma 3 5 7 12" xfId="10620" xr:uid="{C71EFA22-2EDB-4597-815B-E5A5E19E1B49}"/>
    <cellStyle name="Comma 3 5 7 12 2" xfId="51585" xr:uid="{0D27BD9E-1420-4315-ABDB-BC8D7A1781B9}"/>
    <cellStyle name="Comma 3 5 7 12 3" xfId="38195" xr:uid="{9780AF7F-B09C-4677-B37E-6CAF6E8008E3}"/>
    <cellStyle name="Comma 3 5 7 13" xfId="13245" xr:uid="{E41F3576-1140-4CD0-9E30-25C866D8B055}"/>
    <cellStyle name="Comma 3 5 7 13 2" xfId="54210" xr:uid="{78D05FA3-ABF7-46BC-B008-C3B52851ABC5}"/>
    <cellStyle name="Comma 3 5 7 13 3" xfId="40820" xr:uid="{99479963-DD75-4991-9FA6-C31A8C733E45}"/>
    <cellStyle name="Comma 3 5 7 14" xfId="43446" xr:uid="{948FA5F5-78B6-48BC-9314-829F616C9EBF}"/>
    <cellStyle name="Comma 3 5 7 15" xfId="56836" xr:uid="{5C1E8A61-7496-4023-A4A6-BA4C083D11C7}"/>
    <cellStyle name="Comma 3 5 7 16" xfId="59463" xr:uid="{1A73CD6B-8417-4D40-8D67-F3F6E60E95F9}"/>
    <cellStyle name="Comma 3 5 7 17" xfId="30056" xr:uid="{C9B37537-A103-482E-A94A-6878D8CEAD63}"/>
    <cellStyle name="Comma 3 5 7 18" xfId="19552" xr:uid="{EB72D65D-C1CA-4D44-82B1-C6053B3DE844}"/>
    <cellStyle name="Comma 3 5 7 2" xfId="252" xr:uid="{00000000-0005-0000-0000-000036030000}"/>
    <cellStyle name="Comma 3 5 7 2 10" xfId="8132" xr:uid="{F30FDB5C-BAA6-4EEC-B1D2-19E693192963}"/>
    <cellStyle name="Comma 3 5 7 2 10 2" xfId="49097" xr:uid="{55B31D56-3364-4397-8CE5-72D417ABC5B8}"/>
    <cellStyle name="Comma 3 5 7 2 10 3" xfId="35707" xr:uid="{9B07C376-ACE3-426C-BA49-C46FD32191BC}"/>
    <cellStyle name="Comma 3 5 7 2 11" xfId="10758" xr:uid="{C067B6A2-F168-4C0A-857F-2EAE66CB1201}"/>
    <cellStyle name="Comma 3 5 7 2 11 2" xfId="51723" xr:uid="{BC296104-8E04-4AF1-94D6-A5C5F5050FCB}"/>
    <cellStyle name="Comma 3 5 7 2 11 3" xfId="38333" xr:uid="{7ED55E9D-21BF-4414-9068-657E7FD7C33B}"/>
    <cellStyle name="Comma 3 5 7 2 12" xfId="13383" xr:uid="{4DE26663-A913-40D5-865C-745F9A09A86D}"/>
    <cellStyle name="Comma 3 5 7 2 12 2" xfId="54348" xr:uid="{8F6EAC0B-AAF7-424A-B7DC-E2253EF0F06E}"/>
    <cellStyle name="Comma 3 5 7 2 12 3" xfId="40958" xr:uid="{41151666-DCB9-4574-95B7-FEA590FDD128}"/>
    <cellStyle name="Comma 3 5 7 2 13" xfId="43584" xr:uid="{7A7B71D7-6209-49A4-A293-DF66F5A36FC2}"/>
    <cellStyle name="Comma 3 5 7 2 14" xfId="56974" xr:uid="{DAA1DC12-EDA1-471B-8A53-434CE45CA8AB}"/>
    <cellStyle name="Comma 3 5 7 2 15" xfId="59601" xr:uid="{1433ED7A-B0D4-4638-83EA-F870FCBAB58C}"/>
    <cellStyle name="Comma 3 5 7 2 16" xfId="30194" xr:uid="{F376FFE0-6D7C-469C-82F0-84D3DA3224F3}"/>
    <cellStyle name="Comma 3 5 7 2 17" xfId="19690" xr:uid="{E55D44D4-B0BC-446D-B62B-73156FDBEBA5}"/>
    <cellStyle name="Comma 3 5 7 2 2" xfId="513" xr:uid="{00000000-0005-0000-0000-000037030000}"/>
    <cellStyle name="Comma 3 5 7 2 2 10" xfId="30454" xr:uid="{EC9F34F5-5FE6-48F6-9FA9-FB757A6FFAE1}"/>
    <cellStyle name="Comma 3 5 7 2 2 11" xfId="19950" xr:uid="{862707C6-BB5A-4D77-9158-4C0206FDAB43}"/>
    <cellStyle name="Comma 3 5 7 2 2 2" xfId="1836" xr:uid="{D336D9D9-8AF7-4B68-AE24-24945887664F}"/>
    <cellStyle name="Comma 3 5 7 2 2 2 10" xfId="21272" xr:uid="{AB5FFB3F-F6CA-4806-B183-ED0F410FF552}"/>
    <cellStyle name="Comma 3 5 7 2 2 2 2" xfId="7088" xr:uid="{7EC18B01-EC26-4B4B-B1FB-7F731CF7FA33}"/>
    <cellStyle name="Comma 3 5 7 2 2 2 2 2" xfId="18646" xr:uid="{101DEC58-D34B-4586-82DA-AEC47F799414}"/>
    <cellStyle name="Comma 3 5 7 2 2 2 2 2 2" xfId="48053" xr:uid="{B77014DC-08A0-44B0-861D-FDF36556D654}"/>
    <cellStyle name="Comma 3 5 7 2 2 2 2 2 3" xfId="29150" xr:uid="{03883351-11E9-47B3-971C-C69DCF36284A}"/>
    <cellStyle name="Comma 3 5 7 2 2 2 2 3" xfId="34663" xr:uid="{DFC3CF40-D071-4716-BC4A-AD9E945CD69E}"/>
    <cellStyle name="Comma 3 5 7 2 2 2 2 4" xfId="23898" xr:uid="{AE5DC709-AACE-4DF7-BED9-47027E50BDF4}"/>
    <cellStyle name="Comma 3 5 7 2 2 2 3" xfId="4463" xr:uid="{472DA627-032A-4737-A836-070FF72FC7B7}"/>
    <cellStyle name="Comma 3 5 7 2 2 2 3 2" xfId="50679" xr:uid="{3E201329-CD89-4E3A-ACA3-9051097E2D20}"/>
    <cellStyle name="Comma 3 5 7 2 2 2 3 3" xfId="37289" xr:uid="{E50F60A7-26E7-4563-B250-F6DC7D22FD27}"/>
    <cellStyle name="Comma 3 5 7 2 2 2 3 4" xfId="26524" xr:uid="{7EBE7B69-3E31-41D2-9F17-E86478CF9E35}"/>
    <cellStyle name="Comma 3 5 7 2 2 2 4" xfId="9714" xr:uid="{925A3833-F99F-4F6E-9892-D3C420FBA5FE}"/>
    <cellStyle name="Comma 3 5 7 2 2 2 4 2" xfId="53305" xr:uid="{E4390644-94A9-4D94-828B-16131F7C8465}"/>
    <cellStyle name="Comma 3 5 7 2 2 2 4 3" xfId="39915" xr:uid="{2C38709A-61FC-4F63-BC65-1D7C5445D5E6}"/>
    <cellStyle name="Comma 3 5 7 2 2 2 5" xfId="12340" xr:uid="{F49BD869-F013-4D1B-A004-DC5B28BB4329}"/>
    <cellStyle name="Comma 3 5 7 2 2 2 5 2" xfId="55930" xr:uid="{D94BB169-5F38-4D25-9283-84F4CB007476}"/>
    <cellStyle name="Comma 3 5 7 2 2 2 5 3" xfId="42540" xr:uid="{E42CF1FF-6AC2-4A62-BFF9-2F030C741D7A}"/>
    <cellStyle name="Comma 3 5 7 2 2 2 6" xfId="15493" xr:uid="{17FF09A6-3886-4708-A326-7F2B184A897A}"/>
    <cellStyle name="Comma 3 5 7 2 2 2 6 2" xfId="45166" xr:uid="{B2C83362-3DEA-49E5-8BFA-0E8BC22384BC}"/>
    <cellStyle name="Comma 3 5 7 2 2 2 7" xfId="58556" xr:uid="{832521C7-B205-415B-9A5C-C1A0CD48B6FD}"/>
    <cellStyle name="Comma 3 5 7 2 2 2 8" xfId="61183" xr:uid="{07932F85-FC71-43A8-B8AA-1BD634E33347}"/>
    <cellStyle name="Comma 3 5 7 2 2 2 9" xfId="31776" xr:uid="{BBBB47FA-2303-4007-8086-56CAF3EACEAE}"/>
    <cellStyle name="Comma 3 5 7 2 2 3" xfId="5766" xr:uid="{60AB429D-AABB-4FC3-BFA2-A031CE3BA3F3}"/>
    <cellStyle name="Comma 3 5 7 2 2 3 2" xfId="17324" xr:uid="{8AF7C269-A603-424B-A13B-1165D68A9D4A}"/>
    <cellStyle name="Comma 3 5 7 2 2 3 2 2" xfId="46731" xr:uid="{B22ADF27-9FE8-487F-A61A-790E48E094CC}"/>
    <cellStyle name="Comma 3 5 7 2 2 3 2 3" xfId="27828" xr:uid="{DC0ADE6E-F496-4033-A835-9C8F60195168}"/>
    <cellStyle name="Comma 3 5 7 2 2 3 3" xfId="14171" xr:uid="{88A6ABCC-2F70-495E-9A44-97685D323158}"/>
    <cellStyle name="Comma 3 5 7 2 2 3 3 2" xfId="33341" xr:uid="{1764ABEF-25AA-4562-89E4-364DC582888B}"/>
    <cellStyle name="Comma 3 5 7 2 2 3 4" xfId="22576" xr:uid="{F9776511-C26C-4016-8A4B-15F733AC51C2}"/>
    <cellStyle name="Comma 3 5 7 2 2 4" xfId="3141" xr:uid="{4A97E5DC-5F7D-434F-9CFD-EED2623594EA}"/>
    <cellStyle name="Comma 3 5 7 2 2 4 2" xfId="16796" xr:uid="{528892C0-CFDF-4B3F-B105-82A1F09A3A25}"/>
    <cellStyle name="Comma 3 5 7 2 2 4 2 2" xfId="49357" xr:uid="{6443FC0A-4D4D-4EBD-971E-DB6F6C616516}"/>
    <cellStyle name="Comma 3 5 7 2 2 4 3" xfId="35967" xr:uid="{B7C46117-0DA9-4F7D-8C60-176156FD638B}"/>
    <cellStyle name="Comma 3 5 7 2 2 4 4" xfId="25202" xr:uid="{F0D8F667-DDD6-4352-B91F-89A55C7CD36D}"/>
    <cellStyle name="Comma 3 5 7 2 2 5" xfId="8392" xr:uid="{122E4FB6-DE15-4336-B707-BFF50F481B9D}"/>
    <cellStyle name="Comma 3 5 7 2 2 5 2" xfId="51983" xr:uid="{F33BAA5C-F073-486A-B8E5-3EF365B5C0E4}"/>
    <cellStyle name="Comma 3 5 7 2 2 5 3" xfId="38593" xr:uid="{AB0D3611-6C7B-415F-B543-FA770EAA5D82}"/>
    <cellStyle name="Comma 3 5 7 2 2 6" xfId="11018" xr:uid="{C04116C2-B54E-40CB-8AAF-5F7860FEF6F0}"/>
    <cellStyle name="Comma 3 5 7 2 2 6 2" xfId="54608" xr:uid="{5DF97649-E49A-4329-90DC-EAC5C274D6EB}"/>
    <cellStyle name="Comma 3 5 7 2 2 6 3" xfId="41218" xr:uid="{0E0AF4F3-B648-4742-8AFB-C668EAC23388}"/>
    <cellStyle name="Comma 3 5 7 2 2 7" xfId="13643" xr:uid="{B3F9A651-BA02-4F7F-9FFD-97FD140FA237}"/>
    <cellStyle name="Comma 3 5 7 2 2 7 2" xfId="43844" xr:uid="{DCA6A099-1496-43CD-89C3-DFF8F611B85D}"/>
    <cellStyle name="Comma 3 5 7 2 2 8" xfId="57234" xr:uid="{6F6150C0-4F49-4C87-B1BF-DFE11A35D385}"/>
    <cellStyle name="Comma 3 5 7 2 2 9" xfId="59861" xr:uid="{CFA143D4-CE9F-4D51-83BE-A041F85B6A20}"/>
    <cellStyle name="Comma 3 5 7 2 3" xfId="773" xr:uid="{00000000-0005-0000-0000-000038030000}"/>
    <cellStyle name="Comma 3 5 7 2 3 10" xfId="30714" xr:uid="{72D867B2-71FD-4C1F-89C5-F7F8D3A7C254}"/>
    <cellStyle name="Comma 3 5 7 2 3 11" xfId="20210" xr:uid="{28E76CDE-6746-4AA1-93AB-DE5B650FB2FE}"/>
    <cellStyle name="Comma 3 5 7 2 3 2" xfId="2096" xr:uid="{B2107AD1-A3DB-4457-BE2B-FE1BDA689E9A}"/>
    <cellStyle name="Comma 3 5 7 2 3 2 10" xfId="21532" xr:uid="{8B38C7ED-74D5-4A19-938E-597F9F07A910}"/>
    <cellStyle name="Comma 3 5 7 2 3 2 2" xfId="7348" xr:uid="{C0BDFB48-F91C-4AC2-ABF7-C22FF56E95BD}"/>
    <cellStyle name="Comma 3 5 7 2 3 2 2 2" xfId="18906" xr:uid="{777C3C7E-ADDA-4E7E-B258-FC9E2F447BF1}"/>
    <cellStyle name="Comma 3 5 7 2 3 2 2 2 2" xfId="48313" xr:uid="{AA83949D-EA4D-4771-843A-90A7B8F7208D}"/>
    <cellStyle name="Comma 3 5 7 2 3 2 2 2 3" xfId="29410" xr:uid="{D3D4F645-5014-4C51-A515-35C84356145B}"/>
    <cellStyle name="Comma 3 5 7 2 3 2 2 3" xfId="34923" xr:uid="{AD3AAB4F-E946-4535-9F39-3B8381C37E02}"/>
    <cellStyle name="Comma 3 5 7 2 3 2 2 4" xfId="24158" xr:uid="{A2110F47-B8EF-4250-8173-4A2F24143C3B}"/>
    <cellStyle name="Comma 3 5 7 2 3 2 3" xfId="4723" xr:uid="{CCE98472-414C-41DF-A2A9-8566AB28193C}"/>
    <cellStyle name="Comma 3 5 7 2 3 2 3 2" xfId="50939" xr:uid="{D5298A14-C752-4791-89D4-678A2B69674C}"/>
    <cellStyle name="Comma 3 5 7 2 3 2 3 3" xfId="37549" xr:uid="{0581264C-89FD-4D4B-BE99-3757A8C9EC44}"/>
    <cellStyle name="Comma 3 5 7 2 3 2 3 4" xfId="26784" xr:uid="{80DEC8F8-646D-4731-85FD-0F2F57D009AD}"/>
    <cellStyle name="Comma 3 5 7 2 3 2 4" xfId="9974" xr:uid="{750DD541-8940-4DE5-A45E-9E821210D238}"/>
    <cellStyle name="Comma 3 5 7 2 3 2 4 2" xfId="53565" xr:uid="{E30749DA-0668-42E3-B281-19685BE9302B}"/>
    <cellStyle name="Comma 3 5 7 2 3 2 4 3" xfId="40175" xr:uid="{CD316921-D05D-4C05-A799-3B2EF342D095}"/>
    <cellStyle name="Comma 3 5 7 2 3 2 5" xfId="12600" xr:uid="{83D00999-5869-4EF0-AA19-D4DD39511607}"/>
    <cellStyle name="Comma 3 5 7 2 3 2 5 2" xfId="56190" xr:uid="{E009E9A8-421C-4F63-969C-721A731A2DA2}"/>
    <cellStyle name="Comma 3 5 7 2 3 2 5 3" xfId="42800" xr:uid="{3968ACCC-2920-4B1D-AE8E-69ABB5FEE884}"/>
    <cellStyle name="Comma 3 5 7 2 3 2 6" xfId="15753" xr:uid="{139FFA05-96F7-4926-89C8-ADFB08647E9F}"/>
    <cellStyle name="Comma 3 5 7 2 3 2 6 2" xfId="45426" xr:uid="{EDAE4912-C732-4E42-A968-A226825C64AD}"/>
    <cellStyle name="Comma 3 5 7 2 3 2 7" xfId="58816" xr:uid="{1F9E48BD-2E4D-4FAD-9272-FA42EA9FFA12}"/>
    <cellStyle name="Comma 3 5 7 2 3 2 8" xfId="61443" xr:uid="{3F934C77-287B-48AC-B44E-7CAF45C3380B}"/>
    <cellStyle name="Comma 3 5 7 2 3 2 9" xfId="32036" xr:uid="{15623395-2288-4E10-9E95-D2544DAC4050}"/>
    <cellStyle name="Comma 3 5 7 2 3 3" xfId="6026" xr:uid="{E058A0BE-72E5-4213-90AE-8E24C46F378A}"/>
    <cellStyle name="Comma 3 5 7 2 3 3 2" xfId="17584" xr:uid="{1F21FF0F-4781-450D-8D8F-3EFF75834533}"/>
    <cellStyle name="Comma 3 5 7 2 3 3 2 2" xfId="46991" xr:uid="{32BA12C6-8266-42D7-B978-0634B99E4FF9}"/>
    <cellStyle name="Comma 3 5 7 2 3 3 2 3" xfId="28088" xr:uid="{42416E05-4359-42B0-AB4A-2173A913F8D2}"/>
    <cellStyle name="Comma 3 5 7 2 3 3 3" xfId="33601" xr:uid="{6E8E0A55-58C4-4C3D-AACB-49D1C235CEE5}"/>
    <cellStyle name="Comma 3 5 7 2 3 3 4" xfId="22836" xr:uid="{300EC917-B35A-4318-B6CB-67F62AEED1B9}"/>
    <cellStyle name="Comma 3 5 7 2 3 4" xfId="3401" xr:uid="{48719E7C-3EEE-4A4D-8A2B-DDB7C4C7B05B}"/>
    <cellStyle name="Comma 3 5 7 2 3 4 2" xfId="49617" xr:uid="{E7C05EBE-7AE1-4D8B-ADE6-CC586F2BB1F2}"/>
    <cellStyle name="Comma 3 5 7 2 3 4 3" xfId="36227" xr:uid="{DD775B13-AFFA-4518-826A-CF6A72D914D4}"/>
    <cellStyle name="Comma 3 5 7 2 3 4 4" xfId="25462" xr:uid="{843A16BF-2C9E-451D-B394-6207964C6B01}"/>
    <cellStyle name="Comma 3 5 7 2 3 5" xfId="8652" xr:uid="{EDC91364-63EE-47F8-8DE1-BF674AD18ACB}"/>
    <cellStyle name="Comma 3 5 7 2 3 5 2" xfId="52243" xr:uid="{E44C4E3B-4DBA-429A-A7E5-048F920E1757}"/>
    <cellStyle name="Comma 3 5 7 2 3 5 3" xfId="38853" xr:uid="{3F9A8742-6DA3-4309-908F-CEEEC829AEE4}"/>
    <cellStyle name="Comma 3 5 7 2 3 6" xfId="11278" xr:uid="{72E499C9-C64F-493F-A1E0-CC20A2CE8FE9}"/>
    <cellStyle name="Comma 3 5 7 2 3 6 2" xfId="54868" xr:uid="{88350F6B-8044-48BC-9DBA-256E64D8C487}"/>
    <cellStyle name="Comma 3 5 7 2 3 6 3" xfId="41478" xr:uid="{1528E565-D172-46D1-982B-BF5B9A1626B8}"/>
    <cellStyle name="Comma 3 5 7 2 3 7" xfId="14431" xr:uid="{829278F9-E4AB-471D-817D-1F2D8BA8691E}"/>
    <cellStyle name="Comma 3 5 7 2 3 7 2" xfId="44104" xr:uid="{9174044D-B769-43E4-BCED-12563A84A54D}"/>
    <cellStyle name="Comma 3 5 7 2 3 8" xfId="57494" xr:uid="{9EA8EA28-62B7-4660-A9DA-A17464451C3F}"/>
    <cellStyle name="Comma 3 5 7 2 3 9" xfId="60121" xr:uid="{6DEE83DC-E5BE-4414-A05A-D53B6260E57A}"/>
    <cellStyle name="Comma 3 5 7 2 4" xfId="1033" xr:uid="{00000000-0005-0000-0000-000039030000}"/>
    <cellStyle name="Comma 3 5 7 2 4 10" xfId="30974" xr:uid="{1AC0B294-A92C-472B-8925-D091F3D9D955}"/>
    <cellStyle name="Comma 3 5 7 2 4 11" xfId="20470" xr:uid="{5E745DDE-9A7E-482C-AFAC-93C53C255A9B}"/>
    <cellStyle name="Comma 3 5 7 2 4 2" xfId="2356" xr:uid="{7B2F9496-880D-4F2C-9FF6-9A463E823709}"/>
    <cellStyle name="Comma 3 5 7 2 4 2 10" xfId="21792" xr:uid="{FF32B4D3-31D7-4EAD-8707-BBAF613D6762}"/>
    <cellStyle name="Comma 3 5 7 2 4 2 2" xfId="7608" xr:uid="{E7291782-C2A5-41C5-88F3-398A31CFA82C}"/>
    <cellStyle name="Comma 3 5 7 2 4 2 2 2" xfId="19166" xr:uid="{DC02624D-9572-42AB-8432-0509633ED610}"/>
    <cellStyle name="Comma 3 5 7 2 4 2 2 2 2" xfId="48573" xr:uid="{90F50033-7818-4A43-AEF0-10C1BDC081E9}"/>
    <cellStyle name="Comma 3 5 7 2 4 2 2 2 3" xfId="29670" xr:uid="{FE28DC90-9DB9-4D89-A450-6D7B33EB2C45}"/>
    <cellStyle name="Comma 3 5 7 2 4 2 2 3" xfId="35183" xr:uid="{3BB989C7-71A2-4D0C-9213-7A4CD51BBA58}"/>
    <cellStyle name="Comma 3 5 7 2 4 2 2 4" xfId="24418" xr:uid="{BAF38946-44B5-4FDB-BC46-F7589D748DC9}"/>
    <cellStyle name="Comma 3 5 7 2 4 2 3" xfId="4983" xr:uid="{CBCBA9D2-D75B-4F4A-BEA3-6FEB997484D2}"/>
    <cellStyle name="Comma 3 5 7 2 4 2 3 2" xfId="51199" xr:uid="{F02A40D7-C172-41B6-8F99-187613F63282}"/>
    <cellStyle name="Comma 3 5 7 2 4 2 3 3" xfId="37809" xr:uid="{C73338C6-06A4-448B-B527-865377A92B16}"/>
    <cellStyle name="Comma 3 5 7 2 4 2 3 4" xfId="27044" xr:uid="{E5C9E634-BBB3-4098-A01E-C51C72B8AD58}"/>
    <cellStyle name="Comma 3 5 7 2 4 2 4" xfId="10234" xr:uid="{4949970D-1D97-4EF2-B9B4-62A70582F514}"/>
    <cellStyle name="Comma 3 5 7 2 4 2 4 2" xfId="53825" xr:uid="{3D2ACCCA-7CB2-482D-A6D3-871334F7E4AF}"/>
    <cellStyle name="Comma 3 5 7 2 4 2 4 3" xfId="40435" xr:uid="{E4106BBA-F9AA-411C-B186-042E0D7BE508}"/>
    <cellStyle name="Comma 3 5 7 2 4 2 5" xfId="12860" xr:uid="{71DAC698-6555-4C4C-A698-1BD7FD71677F}"/>
    <cellStyle name="Comma 3 5 7 2 4 2 5 2" xfId="56450" xr:uid="{D1441897-35F3-455C-9E28-F7BFB44BA554}"/>
    <cellStyle name="Comma 3 5 7 2 4 2 5 3" xfId="43060" xr:uid="{4879E3C8-3EF8-4BE6-9B4F-C38F9B00FD92}"/>
    <cellStyle name="Comma 3 5 7 2 4 2 6" xfId="16013" xr:uid="{4515B48D-2AD0-42DF-9391-9E6C3D050D82}"/>
    <cellStyle name="Comma 3 5 7 2 4 2 6 2" xfId="45686" xr:uid="{243015F1-454F-4232-8C6E-0A445CAC3362}"/>
    <cellStyle name="Comma 3 5 7 2 4 2 7" xfId="59076" xr:uid="{7A8C3234-4CE4-4274-B50B-885275CBBCE7}"/>
    <cellStyle name="Comma 3 5 7 2 4 2 8" xfId="61703" xr:uid="{A5FA221A-13C0-4633-A4E4-1D433F65DBA9}"/>
    <cellStyle name="Comma 3 5 7 2 4 2 9" xfId="32296" xr:uid="{FA0BE96B-97D3-4BED-9F3D-86D9F2994D53}"/>
    <cellStyle name="Comma 3 5 7 2 4 3" xfId="6286" xr:uid="{71D5F4A0-1ECB-4A94-A140-2566526A9EB7}"/>
    <cellStyle name="Comma 3 5 7 2 4 3 2" xfId="17844" xr:uid="{72ACD086-4702-4949-B1F2-F35E6FB7ABB0}"/>
    <cellStyle name="Comma 3 5 7 2 4 3 2 2" xfId="47251" xr:uid="{366ACAB9-8F3C-4D39-8515-8031D74A003D}"/>
    <cellStyle name="Comma 3 5 7 2 4 3 2 3" xfId="28348" xr:uid="{5D32F913-AB08-40BC-8E48-D87B2B64E0EB}"/>
    <cellStyle name="Comma 3 5 7 2 4 3 3" xfId="33861" xr:uid="{9BC1D9A2-DCC2-442C-BB9C-96B0D62D5C77}"/>
    <cellStyle name="Comma 3 5 7 2 4 3 4" xfId="23096" xr:uid="{AC683B60-705A-4CC1-BEF2-AB681B8CE3C3}"/>
    <cellStyle name="Comma 3 5 7 2 4 4" xfId="3661" xr:uid="{15678794-0565-4A40-8456-E130B281ABE7}"/>
    <cellStyle name="Comma 3 5 7 2 4 4 2" xfId="49877" xr:uid="{4064C39E-7D65-4D10-95E7-E1A787EE96D5}"/>
    <cellStyle name="Comma 3 5 7 2 4 4 3" xfId="36487" xr:uid="{59796863-A92A-43D8-A33A-C03DBBA7306F}"/>
    <cellStyle name="Comma 3 5 7 2 4 4 4" xfId="25722" xr:uid="{A095C254-436B-45B6-99CA-7BA7B252B4F5}"/>
    <cellStyle name="Comma 3 5 7 2 4 5" xfId="8912" xr:uid="{FA1EA45A-FE98-4634-92A5-B7C167FF48A8}"/>
    <cellStyle name="Comma 3 5 7 2 4 5 2" xfId="52503" xr:uid="{45F7C4E6-142F-41CC-9614-F8B196E01D23}"/>
    <cellStyle name="Comma 3 5 7 2 4 5 3" xfId="39113" xr:uid="{13E9D7C8-DDC1-4604-854A-1F48B3761634}"/>
    <cellStyle name="Comma 3 5 7 2 4 6" xfId="11538" xr:uid="{C495726D-EA7F-4874-98B4-FEF841171E78}"/>
    <cellStyle name="Comma 3 5 7 2 4 6 2" xfId="55128" xr:uid="{DC256B78-5B14-441E-8831-0C2F436D2D2E}"/>
    <cellStyle name="Comma 3 5 7 2 4 6 3" xfId="41738" xr:uid="{8CB15D29-30D5-4D48-8F35-9ECAE9E805B7}"/>
    <cellStyle name="Comma 3 5 7 2 4 7" xfId="14691" xr:uid="{26C9B46E-01F0-4E5D-A2A1-E82D4F813959}"/>
    <cellStyle name="Comma 3 5 7 2 4 7 2" xfId="44364" xr:uid="{64486D37-C550-4429-936F-B03B1ED994C5}"/>
    <cellStyle name="Comma 3 5 7 2 4 8" xfId="57754" xr:uid="{581C471B-4F19-420E-B452-489732D5DA8E}"/>
    <cellStyle name="Comma 3 5 7 2 4 9" xfId="60381" xr:uid="{30937C4D-E7C5-48A6-AAFA-7C444EF9E017}"/>
    <cellStyle name="Comma 3 5 7 2 5" xfId="1313" xr:uid="{34FC519F-6420-4341-BD14-5AE36AF98D47}"/>
    <cellStyle name="Comma 3 5 7 2 5 10" xfId="20750" xr:uid="{CC46BF91-B39A-4A04-928E-B47D920068B0}"/>
    <cellStyle name="Comma 3 5 7 2 5 2" xfId="6566" xr:uid="{49B98A7F-1B6B-426A-8885-D9212050E933}"/>
    <cellStyle name="Comma 3 5 7 2 5 2 2" xfId="18124" xr:uid="{59FF48A4-A973-4A10-9E69-0C9722D119FF}"/>
    <cellStyle name="Comma 3 5 7 2 5 2 2 2" xfId="47531" xr:uid="{7BA68452-1338-4BF2-9818-D9BE597B15BE}"/>
    <cellStyle name="Comma 3 5 7 2 5 2 2 3" xfId="28628" xr:uid="{AD61B65A-FC98-4281-A6A8-E11F7AF47AFB}"/>
    <cellStyle name="Comma 3 5 7 2 5 2 3" xfId="34141" xr:uid="{99580850-746B-46D5-AF20-7A6350EF8F2F}"/>
    <cellStyle name="Comma 3 5 7 2 5 2 4" xfId="23376" xr:uid="{477FAA9D-3B6C-4B68-A015-DF56758589F9}"/>
    <cellStyle name="Comma 3 5 7 2 5 3" xfId="3941" xr:uid="{D31B4165-64EA-42BC-AD04-A3F929ACD8A1}"/>
    <cellStyle name="Comma 3 5 7 2 5 3 2" xfId="50157" xr:uid="{6D7C30AA-CA07-4789-8277-CF4805A253BD}"/>
    <cellStyle name="Comma 3 5 7 2 5 3 3" xfId="36767" xr:uid="{09EED9C7-8DAE-4E5F-804B-7CDE2F1EFACB}"/>
    <cellStyle name="Comma 3 5 7 2 5 3 4" xfId="26002" xr:uid="{6DF4929D-C9DA-4916-8CF8-A13A0BC82AA9}"/>
    <cellStyle name="Comma 3 5 7 2 5 4" xfId="9192" xr:uid="{4B3F1B64-EB69-433C-848B-06537B5D0BF0}"/>
    <cellStyle name="Comma 3 5 7 2 5 4 2" xfId="52783" xr:uid="{83B9041E-5921-4394-AF58-7AD628CE325D}"/>
    <cellStyle name="Comma 3 5 7 2 5 4 3" xfId="39393" xr:uid="{64F92DB6-7F40-4D8C-90AB-EB54824293CA}"/>
    <cellStyle name="Comma 3 5 7 2 5 5" xfId="11818" xr:uid="{9AF2EC0A-CBD9-4518-BBE7-EE3B968B7CD1}"/>
    <cellStyle name="Comma 3 5 7 2 5 5 2" xfId="55408" xr:uid="{D6EEB16A-4188-4EF0-8160-A14810FD6DD0}"/>
    <cellStyle name="Comma 3 5 7 2 5 5 3" xfId="42018" xr:uid="{C9998634-291B-4973-9EC4-872AA376F0AD}"/>
    <cellStyle name="Comma 3 5 7 2 5 6" xfId="14971" xr:uid="{1AF1895B-6C9F-4B25-9AD4-929E507CC7DD}"/>
    <cellStyle name="Comma 3 5 7 2 5 6 2" xfId="44644" xr:uid="{E40B5A77-496E-4512-A328-AD2C3718104F}"/>
    <cellStyle name="Comma 3 5 7 2 5 7" xfId="58034" xr:uid="{4AD84CD8-9F8B-4696-8759-CAA091AE5C12}"/>
    <cellStyle name="Comma 3 5 7 2 5 8" xfId="60661" xr:uid="{DEED6800-9D6A-4136-AD10-E6656D8BED97}"/>
    <cellStyle name="Comma 3 5 7 2 5 9" xfId="31254" xr:uid="{547104AF-02CC-4CC8-9A75-2D861EFC9C02}"/>
    <cellStyle name="Comma 3 5 7 2 6" xfId="1576" xr:uid="{811A7B8C-AC61-4DAD-BFC4-E19E893E87D4}"/>
    <cellStyle name="Comma 3 5 7 2 6 10" xfId="21012" xr:uid="{ABA4A7DF-F3E6-4405-9486-59C331DB5069}"/>
    <cellStyle name="Comma 3 5 7 2 6 2" xfId="6828" xr:uid="{C9CD400B-9ADF-4BE6-A40A-166C13AD2A21}"/>
    <cellStyle name="Comma 3 5 7 2 6 2 2" xfId="18386" xr:uid="{7E5629BE-3D7B-4282-8D6F-72DA872E59E4}"/>
    <cellStyle name="Comma 3 5 7 2 6 2 2 2" xfId="47793" xr:uid="{52042AA3-1D04-43B7-9688-55EB29A2B9E9}"/>
    <cellStyle name="Comma 3 5 7 2 6 2 2 3" xfId="28890" xr:uid="{5995B2E0-6483-4F65-8947-BC447BDC4789}"/>
    <cellStyle name="Comma 3 5 7 2 6 2 3" xfId="34403" xr:uid="{98250D7F-1635-4FB7-8EAB-D4CBBA9E1492}"/>
    <cellStyle name="Comma 3 5 7 2 6 2 4" xfId="23638" xr:uid="{645716B6-C09B-42C5-AA7D-F7C5AD217A04}"/>
    <cellStyle name="Comma 3 5 7 2 6 3" xfId="4203" xr:uid="{723B4D13-5A10-4413-A598-DB88BD50BC48}"/>
    <cellStyle name="Comma 3 5 7 2 6 3 2" xfId="50419" xr:uid="{9FA5B236-5A33-4E03-A1E6-50EBFBB631D7}"/>
    <cellStyle name="Comma 3 5 7 2 6 3 3" xfId="37029" xr:uid="{216E3175-531D-45CD-AD08-2153D940AFB9}"/>
    <cellStyle name="Comma 3 5 7 2 6 3 4" xfId="26264" xr:uid="{1C4B631F-7C83-44C9-84FC-A0910FE7C5A6}"/>
    <cellStyle name="Comma 3 5 7 2 6 4" xfId="9454" xr:uid="{0355D0CB-57A8-4FDB-9EF5-96AF143B7EA8}"/>
    <cellStyle name="Comma 3 5 7 2 6 4 2" xfId="53045" xr:uid="{1AE970ED-F415-476E-B0AB-F5EB01CAB280}"/>
    <cellStyle name="Comma 3 5 7 2 6 4 3" xfId="39655" xr:uid="{62858B3C-C12F-4914-82A7-F163476D99D7}"/>
    <cellStyle name="Comma 3 5 7 2 6 5" xfId="12080" xr:uid="{4F2EA748-A75E-4F77-8E8A-2EB15CCCB421}"/>
    <cellStyle name="Comma 3 5 7 2 6 5 2" xfId="55670" xr:uid="{05CDDA0C-3553-4177-8B70-F2B25167BF87}"/>
    <cellStyle name="Comma 3 5 7 2 6 5 3" xfId="42280" xr:uid="{CF9CBEA5-547F-4005-98B2-B6E37B83AD8D}"/>
    <cellStyle name="Comma 3 5 7 2 6 6" xfId="15233" xr:uid="{3E2D94BE-ADAD-4C06-8764-1008E9958019}"/>
    <cellStyle name="Comma 3 5 7 2 6 6 2" xfId="44906" xr:uid="{9E0060FF-4A4E-4754-827E-0C615B436F6C}"/>
    <cellStyle name="Comma 3 5 7 2 6 7" xfId="58296" xr:uid="{B2E4097B-FBEB-434B-817E-ED251671CB0C}"/>
    <cellStyle name="Comma 3 5 7 2 6 8" xfId="60923" xr:uid="{44DFD6AB-BBCD-4ED7-9240-82CB9C43A783}"/>
    <cellStyle name="Comma 3 5 7 2 6 9" xfId="31516" xr:uid="{9F0B74EE-F700-4B05-8E99-4882EB831C9F}"/>
    <cellStyle name="Comma 3 5 7 2 7" xfId="2619" xr:uid="{7F5FEC4C-83D9-4855-9000-11D2F282D615}"/>
    <cellStyle name="Comma 3 5 7 2 7 10" xfId="22054" xr:uid="{EBF3235D-84EA-4170-8090-4F8C31D1C4A5}"/>
    <cellStyle name="Comma 3 5 7 2 7 2" xfId="7870" xr:uid="{DB863907-8106-4D0C-A58F-8ABA630B71ED}"/>
    <cellStyle name="Comma 3 5 7 2 7 2 2" xfId="19428" xr:uid="{24B20849-6067-4B94-B12E-50E5D4632DFC}"/>
    <cellStyle name="Comma 3 5 7 2 7 2 2 2" xfId="48835" xr:uid="{3168B2DE-C026-42B7-B8F9-BBA1E44F296D}"/>
    <cellStyle name="Comma 3 5 7 2 7 2 2 3" xfId="29932" xr:uid="{238E2737-B0FB-4F2B-B8E4-AA9AD92C884B}"/>
    <cellStyle name="Comma 3 5 7 2 7 2 3" xfId="35445" xr:uid="{ACC37C6C-9437-4DF6-96B9-373D568844B0}"/>
    <cellStyle name="Comma 3 5 7 2 7 2 4" xfId="24680" xr:uid="{3F56B47F-0050-4AB0-A303-ED4EB5EB15E7}"/>
    <cellStyle name="Comma 3 5 7 2 7 3" xfId="5245" xr:uid="{7912BC9E-0CB8-4A8D-B0E9-A9EB2E8CB641}"/>
    <cellStyle name="Comma 3 5 7 2 7 3 2" xfId="51461" xr:uid="{159998B0-9D73-4B7E-8982-7F95CCDABD43}"/>
    <cellStyle name="Comma 3 5 7 2 7 3 3" xfId="38071" xr:uid="{BD2C98E1-F563-434D-8A95-767D4C2F3FEF}"/>
    <cellStyle name="Comma 3 5 7 2 7 3 4" xfId="27306" xr:uid="{FB6B1B5C-41E6-4DDE-9D22-C2996DBB8A7C}"/>
    <cellStyle name="Comma 3 5 7 2 7 4" xfId="10496" xr:uid="{3BC9E8BF-4EBD-4D22-B064-FEACEDDCA9D5}"/>
    <cellStyle name="Comma 3 5 7 2 7 4 2" xfId="54087" xr:uid="{6E0A6DEC-4A44-49B5-A89F-29DC1A52E2A9}"/>
    <cellStyle name="Comma 3 5 7 2 7 4 3" xfId="40697" xr:uid="{FEA42E5C-02B6-4FAA-898D-2DC7D14F3AA8}"/>
    <cellStyle name="Comma 3 5 7 2 7 5" xfId="13122" xr:uid="{91F1BC5D-E22B-46CA-B9A2-14325A54B143}"/>
    <cellStyle name="Comma 3 5 7 2 7 5 2" xfId="56712" xr:uid="{3BB7C8B3-081F-4490-9ABC-6FFB27B943D0}"/>
    <cellStyle name="Comma 3 5 7 2 7 5 3" xfId="43322" xr:uid="{909A289E-16C4-469C-94F6-48DE4181E9C7}"/>
    <cellStyle name="Comma 3 5 7 2 7 6" xfId="16275" xr:uid="{A5805952-1DE7-4D19-B949-13C3B7F7F840}"/>
    <cellStyle name="Comma 3 5 7 2 7 6 2" xfId="45948" xr:uid="{AC2AED16-1AF5-43CB-921A-10992C19C7CF}"/>
    <cellStyle name="Comma 3 5 7 2 7 7" xfId="59338" xr:uid="{4A4BA773-DFC5-4EA4-B877-A7321D4E235C}"/>
    <cellStyle name="Comma 3 5 7 2 7 8" xfId="61965" xr:uid="{F43A5BBC-4BBC-4F8F-93D6-77EE9DC55CA6}"/>
    <cellStyle name="Comma 3 5 7 2 7 9" xfId="32558" xr:uid="{772463C9-5A94-47EA-A418-4317EE4FD9D8}"/>
    <cellStyle name="Comma 3 5 7 2 8" xfId="5506" xr:uid="{92055B9E-7AC6-4BEE-A0B9-627045A53664}"/>
    <cellStyle name="Comma 3 5 7 2 8 2" xfId="17064" xr:uid="{B61F395D-9795-4059-9414-FF42D48A70C7}"/>
    <cellStyle name="Comma 3 5 7 2 8 2 2" xfId="46210" xr:uid="{F64FAF8C-55E9-41EC-8C25-64D5C852F792}"/>
    <cellStyle name="Comma 3 5 7 2 8 2 3" xfId="27568" xr:uid="{79C7B002-27F6-463D-ADD1-0C942A7584E8}"/>
    <cellStyle name="Comma 3 5 7 2 8 3" xfId="13911" xr:uid="{E4779610-DC77-4892-8312-F5E593AEA957}"/>
    <cellStyle name="Comma 3 5 7 2 8 3 2" xfId="32820" xr:uid="{923201C5-AC0B-47AD-899B-C057C2FB0507}"/>
    <cellStyle name="Comma 3 5 7 2 8 4" xfId="22316" xr:uid="{9E0310F4-16C0-4733-AD4B-78C9991F8831}"/>
    <cellStyle name="Comma 3 5 7 2 9" xfId="2881" xr:uid="{DE257CAB-3057-4E74-9409-BF7417B8C104}"/>
    <cellStyle name="Comma 3 5 7 2 9 2" xfId="16536" xr:uid="{39F8B843-9B74-430F-B861-B62A7D8FC7CD}"/>
    <cellStyle name="Comma 3 5 7 2 9 2 2" xfId="46471" xr:uid="{49FB53D6-3F79-4B39-A088-0B39BD0C8F59}"/>
    <cellStyle name="Comma 3 5 7 2 9 3" xfId="33081" xr:uid="{E483F365-E1CF-4A10-AE75-6AB5732EFCDD}"/>
    <cellStyle name="Comma 3 5 7 2 9 4" xfId="24942" xr:uid="{098419A4-6AE4-4F86-969F-A1046D1FA6D8}"/>
    <cellStyle name="Comma 3 5 7 3" xfId="375" xr:uid="{00000000-0005-0000-0000-00003A030000}"/>
    <cellStyle name="Comma 3 5 7 3 10" xfId="30316" xr:uid="{0C30EDB3-2169-4E26-A3EB-5543A5B9AF50}"/>
    <cellStyle name="Comma 3 5 7 3 11" xfId="19812" xr:uid="{CCF20900-0319-4EAD-81FA-ADEAEC554623}"/>
    <cellStyle name="Comma 3 5 7 3 2" xfId="1698" xr:uid="{C277479E-5F0D-4218-9E99-0FF92C7E06AA}"/>
    <cellStyle name="Comma 3 5 7 3 2 10" xfId="21134" xr:uid="{A780E6CC-1562-4486-A013-D01287F453BD}"/>
    <cellStyle name="Comma 3 5 7 3 2 2" xfId="6950" xr:uid="{2FAA91B0-514C-4ED0-B749-2A435F762DFA}"/>
    <cellStyle name="Comma 3 5 7 3 2 2 2" xfId="18508" xr:uid="{4B948808-8AD5-404F-B63B-98EB092A98A9}"/>
    <cellStyle name="Comma 3 5 7 3 2 2 2 2" xfId="47915" xr:uid="{588C30BF-6C85-4FE4-B542-3FA9DA161ABB}"/>
    <cellStyle name="Comma 3 5 7 3 2 2 2 3" xfId="29012" xr:uid="{0998BEF1-B947-4BB7-911D-4FBA9A95C59E}"/>
    <cellStyle name="Comma 3 5 7 3 2 2 3" xfId="34525" xr:uid="{F11336ED-4B69-44EA-A952-28A30A8C05F5}"/>
    <cellStyle name="Comma 3 5 7 3 2 2 4" xfId="23760" xr:uid="{71763C82-F640-46ED-A00C-13636B3144CE}"/>
    <cellStyle name="Comma 3 5 7 3 2 3" xfId="4325" xr:uid="{CA96C9FF-8C18-4D77-BE96-C7F1DF84CAAE}"/>
    <cellStyle name="Comma 3 5 7 3 2 3 2" xfId="50541" xr:uid="{29CBCDA4-F219-463B-B06E-DBB33E1EE80A}"/>
    <cellStyle name="Comma 3 5 7 3 2 3 3" xfId="37151" xr:uid="{3D9CEBB6-8228-4598-B730-CC590827D442}"/>
    <cellStyle name="Comma 3 5 7 3 2 3 4" xfId="26386" xr:uid="{E0D4137F-79B4-4596-A38B-E321C3330426}"/>
    <cellStyle name="Comma 3 5 7 3 2 4" xfId="9576" xr:uid="{A5D4672A-0899-4F0D-9D90-C5382CB0E48F}"/>
    <cellStyle name="Comma 3 5 7 3 2 4 2" xfId="53167" xr:uid="{7B3010FF-07F2-4E9D-815F-9C26BD4A33F7}"/>
    <cellStyle name="Comma 3 5 7 3 2 4 3" xfId="39777" xr:uid="{52434DC4-9861-4E59-97A2-086ABF1C48DC}"/>
    <cellStyle name="Comma 3 5 7 3 2 5" xfId="12202" xr:uid="{B6FE63A4-AB6D-47BC-BDB4-41FCC2F731C8}"/>
    <cellStyle name="Comma 3 5 7 3 2 5 2" xfId="55792" xr:uid="{4BD820D4-E56A-4DBD-9305-D6834F8924AC}"/>
    <cellStyle name="Comma 3 5 7 3 2 5 3" xfId="42402" xr:uid="{847B1AF1-3CC7-4CBD-8E91-39A8133C8322}"/>
    <cellStyle name="Comma 3 5 7 3 2 6" xfId="15355" xr:uid="{39A80448-825F-4BDB-8577-4CB0FAD623A8}"/>
    <cellStyle name="Comma 3 5 7 3 2 6 2" xfId="45028" xr:uid="{BEEC8BC9-A195-4BDB-8E33-F0A633740D17}"/>
    <cellStyle name="Comma 3 5 7 3 2 7" xfId="58418" xr:uid="{DEDA01B5-42A6-4936-9179-E1DC83157F7A}"/>
    <cellStyle name="Comma 3 5 7 3 2 8" xfId="61045" xr:uid="{87B7FC0C-2F47-4BEB-8F64-635765F7BFA1}"/>
    <cellStyle name="Comma 3 5 7 3 2 9" xfId="31638" xr:uid="{0B3867C7-E1D6-4E65-864A-CD4E8AA3F12A}"/>
    <cellStyle name="Comma 3 5 7 3 3" xfId="5628" xr:uid="{6AF0381F-35E3-42D9-B5B6-8CBB32F732AC}"/>
    <cellStyle name="Comma 3 5 7 3 3 2" xfId="17186" xr:uid="{EBED69E9-5C87-4CA3-9F25-48EEC0B911FF}"/>
    <cellStyle name="Comma 3 5 7 3 3 2 2" xfId="46593" xr:uid="{A701127A-0CD0-4A46-97B1-331DC7B90D54}"/>
    <cellStyle name="Comma 3 5 7 3 3 2 3" xfId="27690" xr:uid="{7A998B92-7527-4738-B452-A37CE7DD2CEA}"/>
    <cellStyle name="Comma 3 5 7 3 3 3" xfId="14033" xr:uid="{D116316B-A3BA-49FA-B4A7-F9A2723E2492}"/>
    <cellStyle name="Comma 3 5 7 3 3 3 2" xfId="33203" xr:uid="{FE736530-2AB1-4726-A91D-38E12A764131}"/>
    <cellStyle name="Comma 3 5 7 3 3 4" xfId="22438" xr:uid="{094B788D-247C-43AB-9242-C452A7EEA5DF}"/>
    <cellStyle name="Comma 3 5 7 3 4" xfId="3003" xr:uid="{1EB8969E-8956-4912-BC08-0EA8F50E0481}"/>
    <cellStyle name="Comma 3 5 7 3 4 2" xfId="16658" xr:uid="{9D1BCA89-FD40-4F25-BFA3-8700A0759A14}"/>
    <cellStyle name="Comma 3 5 7 3 4 2 2" xfId="49219" xr:uid="{4E8650F6-16BF-4728-8736-07BA22E8E477}"/>
    <cellStyle name="Comma 3 5 7 3 4 3" xfId="35829" xr:uid="{C3545A3E-9849-4826-8470-4264FD4BB4B9}"/>
    <cellStyle name="Comma 3 5 7 3 4 4" xfId="25064" xr:uid="{662056F6-DF16-451D-9095-38BC07FA08B0}"/>
    <cellStyle name="Comma 3 5 7 3 5" xfId="8254" xr:uid="{972D89C1-916D-4EDF-953B-307FF7D75FF7}"/>
    <cellStyle name="Comma 3 5 7 3 5 2" xfId="51845" xr:uid="{8C9FCDD5-3786-4350-8F64-BC788E4DBEF0}"/>
    <cellStyle name="Comma 3 5 7 3 5 3" xfId="38455" xr:uid="{7F0D2679-4ED1-4F28-ACF3-269BB83C24B7}"/>
    <cellStyle name="Comma 3 5 7 3 6" xfId="10880" xr:uid="{BABD90D4-1449-4E82-8CC7-5AD70A161121}"/>
    <cellStyle name="Comma 3 5 7 3 6 2" xfId="54470" xr:uid="{83DB2959-B8E2-4BFB-97DF-B658ECBA9D82}"/>
    <cellStyle name="Comma 3 5 7 3 6 3" xfId="41080" xr:uid="{DA7174D9-42AA-4123-B57E-8CADF98F9FE4}"/>
    <cellStyle name="Comma 3 5 7 3 7" xfId="13505" xr:uid="{FA30A403-6226-4548-97E5-2BE2C8CE732B}"/>
    <cellStyle name="Comma 3 5 7 3 7 2" xfId="43706" xr:uid="{18DE8E9C-9DDD-45E9-83C0-FE5269735B74}"/>
    <cellStyle name="Comma 3 5 7 3 8" xfId="57096" xr:uid="{5A95C894-CC0D-4A99-A868-8A8C950D6680}"/>
    <cellStyle name="Comma 3 5 7 3 9" xfId="59723" xr:uid="{28332A91-051B-47F0-A60C-96DFBA8FCCC1}"/>
    <cellStyle name="Comma 3 5 7 4" xfId="635" xr:uid="{00000000-0005-0000-0000-00003B030000}"/>
    <cellStyle name="Comma 3 5 7 4 10" xfId="30576" xr:uid="{360BFB63-B658-4784-A4DD-633074DA3C64}"/>
    <cellStyle name="Comma 3 5 7 4 11" xfId="20072" xr:uid="{A184FAFF-9802-4A6F-8B3E-34D3961102D4}"/>
    <cellStyle name="Comma 3 5 7 4 2" xfId="1958" xr:uid="{99B3ADCE-FB4D-4B8A-8586-DE0FF2CAB0AB}"/>
    <cellStyle name="Comma 3 5 7 4 2 10" xfId="21394" xr:uid="{99CEB441-A905-4B58-A5F2-9DF079457672}"/>
    <cellStyle name="Comma 3 5 7 4 2 2" xfId="7210" xr:uid="{5611558A-F44B-455A-86A5-7BCFD624E5E4}"/>
    <cellStyle name="Comma 3 5 7 4 2 2 2" xfId="18768" xr:uid="{038AB9E6-7FC7-4927-93B4-5F9AB5696229}"/>
    <cellStyle name="Comma 3 5 7 4 2 2 2 2" xfId="48175" xr:uid="{A0F17800-8EAF-49E7-80B4-FF29731E8E82}"/>
    <cellStyle name="Comma 3 5 7 4 2 2 2 3" xfId="29272" xr:uid="{A6E85AAA-0C93-404B-B6AC-4BD01F4106B5}"/>
    <cellStyle name="Comma 3 5 7 4 2 2 3" xfId="34785" xr:uid="{E303395E-0270-499B-ADEF-2AEA052CA272}"/>
    <cellStyle name="Comma 3 5 7 4 2 2 4" xfId="24020" xr:uid="{A3F7196E-2502-4AD9-B991-9636D9D0F285}"/>
    <cellStyle name="Comma 3 5 7 4 2 3" xfId="4585" xr:uid="{8D3E3BDC-933F-42D6-8015-EB476E59D290}"/>
    <cellStyle name="Comma 3 5 7 4 2 3 2" xfId="50801" xr:uid="{1A89A5BE-1A6E-4F46-B4E7-A42306D7ABFB}"/>
    <cellStyle name="Comma 3 5 7 4 2 3 3" xfId="37411" xr:uid="{1DA99E66-FC8A-4178-BA01-18A7B73C0476}"/>
    <cellStyle name="Comma 3 5 7 4 2 3 4" xfId="26646" xr:uid="{058C93C7-B41F-47D9-9DA0-2E6D6BF7A234}"/>
    <cellStyle name="Comma 3 5 7 4 2 4" xfId="9836" xr:uid="{1ADBA2B7-DB3E-4CF1-917D-D4753D4C6409}"/>
    <cellStyle name="Comma 3 5 7 4 2 4 2" xfId="53427" xr:uid="{20563D11-3172-4A31-8583-61A32D526586}"/>
    <cellStyle name="Comma 3 5 7 4 2 4 3" xfId="40037" xr:uid="{8A931F0D-DEE9-4ED0-916C-93AC84E50E4E}"/>
    <cellStyle name="Comma 3 5 7 4 2 5" xfId="12462" xr:uid="{754D8216-C0EE-46DA-BBC0-FCE98FA23772}"/>
    <cellStyle name="Comma 3 5 7 4 2 5 2" xfId="56052" xr:uid="{AEC60F94-8CB1-41AD-B1E3-D934F10786F7}"/>
    <cellStyle name="Comma 3 5 7 4 2 5 3" xfId="42662" xr:uid="{CCEC083E-7464-4FAC-A971-5BA4B92BB249}"/>
    <cellStyle name="Comma 3 5 7 4 2 6" xfId="15615" xr:uid="{00ED32AB-18F0-403A-8C92-F7CBB7E69647}"/>
    <cellStyle name="Comma 3 5 7 4 2 6 2" xfId="45288" xr:uid="{B34BA7A4-7A72-4661-AA74-A9A178D465BD}"/>
    <cellStyle name="Comma 3 5 7 4 2 7" xfId="58678" xr:uid="{A5A27384-63D3-46CF-A27C-89E616C17CDF}"/>
    <cellStyle name="Comma 3 5 7 4 2 8" xfId="61305" xr:uid="{B60D8BF4-4EDD-438F-86E0-7A5F67F7B45E}"/>
    <cellStyle name="Comma 3 5 7 4 2 9" xfId="31898" xr:uid="{A769CFC0-4E01-4700-A70C-8889760C80D9}"/>
    <cellStyle name="Comma 3 5 7 4 3" xfId="5888" xr:uid="{0A33033B-4807-4921-869C-87177B92A5DB}"/>
    <cellStyle name="Comma 3 5 7 4 3 2" xfId="17446" xr:uid="{D1178B6B-20B4-4BC1-AEB2-EE4C4F7BC6C3}"/>
    <cellStyle name="Comma 3 5 7 4 3 2 2" xfId="46853" xr:uid="{F9C3A535-4AC1-49A0-AAD7-3085929C5E81}"/>
    <cellStyle name="Comma 3 5 7 4 3 2 3" xfId="27950" xr:uid="{1B762B2F-03A0-4087-A5BA-A58F789DCF02}"/>
    <cellStyle name="Comma 3 5 7 4 3 3" xfId="33463" xr:uid="{837DCA2D-1360-4339-A83B-C2926A6379B8}"/>
    <cellStyle name="Comma 3 5 7 4 3 4" xfId="22698" xr:uid="{D7220624-7487-4AFC-A064-BA38626E8F63}"/>
    <cellStyle name="Comma 3 5 7 4 4" xfId="3263" xr:uid="{0491F2F3-3A87-4BDF-A6D2-EB3F61FA42AB}"/>
    <cellStyle name="Comma 3 5 7 4 4 2" xfId="49479" xr:uid="{2FBE65B9-19C7-4964-A8A3-2A3B658D0C07}"/>
    <cellStyle name="Comma 3 5 7 4 4 3" xfId="36089" xr:uid="{EE9584D6-35D9-46A5-BAD1-3BCFDCA447D0}"/>
    <cellStyle name="Comma 3 5 7 4 4 4" xfId="25324" xr:uid="{5373FDD3-8FF3-4147-B641-FD78E8961B7F}"/>
    <cellStyle name="Comma 3 5 7 4 5" xfId="8514" xr:uid="{709BA616-4F5F-4E60-95EB-5097105D1363}"/>
    <cellStyle name="Comma 3 5 7 4 5 2" xfId="52105" xr:uid="{9DD4027B-363E-4084-B966-25B9E711A422}"/>
    <cellStyle name="Comma 3 5 7 4 5 3" xfId="38715" xr:uid="{F20A27C5-C557-449D-A483-DA3D521356A7}"/>
    <cellStyle name="Comma 3 5 7 4 6" xfId="11140" xr:uid="{91D05A8A-2AFD-4D4B-AA63-C0C460F44F32}"/>
    <cellStyle name="Comma 3 5 7 4 6 2" xfId="54730" xr:uid="{5E549B5C-B14A-404E-9ED9-9BAD96DF9E75}"/>
    <cellStyle name="Comma 3 5 7 4 6 3" xfId="41340" xr:uid="{B54BE64C-4E8A-4127-8A5F-C03C25764089}"/>
    <cellStyle name="Comma 3 5 7 4 7" xfId="14293" xr:uid="{C25B1CCD-08DD-4C02-9A99-856FB08B6FE3}"/>
    <cellStyle name="Comma 3 5 7 4 7 2" xfId="43966" xr:uid="{E650CBBC-A1E5-421D-8DB1-18F3845DE4C6}"/>
    <cellStyle name="Comma 3 5 7 4 8" xfId="57356" xr:uid="{DFBB2313-69CF-4B8E-BCD8-9BB8E866FFA9}"/>
    <cellStyle name="Comma 3 5 7 4 9" xfId="59983" xr:uid="{2A036CA5-803F-462E-8B2B-30B98DED1F81}"/>
    <cellStyle name="Comma 3 5 7 5" xfId="895" xr:uid="{00000000-0005-0000-0000-00003C030000}"/>
    <cellStyle name="Comma 3 5 7 5 10" xfId="30836" xr:uid="{3328B426-9962-41A9-8907-4288BBE63D2E}"/>
    <cellStyle name="Comma 3 5 7 5 11" xfId="20332" xr:uid="{874C7358-BC4F-4127-997A-FA3169941402}"/>
    <cellStyle name="Comma 3 5 7 5 2" xfId="2218" xr:uid="{36811245-8C91-4C9F-9574-CFA0AA5A9DBE}"/>
    <cellStyle name="Comma 3 5 7 5 2 10" xfId="21654" xr:uid="{7382F4DC-CD82-4479-ADE0-DE7BA9A3AE3F}"/>
    <cellStyle name="Comma 3 5 7 5 2 2" xfId="7470" xr:uid="{5F2D8088-7215-4CBF-8927-CD09D6E770BA}"/>
    <cellStyle name="Comma 3 5 7 5 2 2 2" xfId="19028" xr:uid="{752A5AA8-1B94-4972-BCFC-333014561EA9}"/>
    <cellStyle name="Comma 3 5 7 5 2 2 2 2" xfId="48435" xr:uid="{DD7F40AE-1FF1-4A84-B12F-78DFA40841C4}"/>
    <cellStyle name="Comma 3 5 7 5 2 2 2 3" xfId="29532" xr:uid="{DD24415A-0396-4DAA-AE51-FE1070EEF34E}"/>
    <cellStyle name="Comma 3 5 7 5 2 2 3" xfId="35045" xr:uid="{A6C01E50-8BA1-4E8F-8991-3E3E711FD987}"/>
    <cellStyle name="Comma 3 5 7 5 2 2 4" xfId="24280" xr:uid="{1BE30DE5-E453-4123-816D-039949E687F5}"/>
    <cellStyle name="Comma 3 5 7 5 2 3" xfId="4845" xr:uid="{01937F9F-83B9-4DA0-9225-5F64D640F789}"/>
    <cellStyle name="Comma 3 5 7 5 2 3 2" xfId="51061" xr:uid="{3EB30DF7-D0E7-4063-97FA-95FC952C7DDC}"/>
    <cellStyle name="Comma 3 5 7 5 2 3 3" xfId="37671" xr:uid="{3982EF70-B367-4D20-82E6-23866E53AC31}"/>
    <cellStyle name="Comma 3 5 7 5 2 3 4" xfId="26906" xr:uid="{329C11B1-435C-42D9-8E76-34CD710377F8}"/>
    <cellStyle name="Comma 3 5 7 5 2 4" xfId="10096" xr:uid="{6B87928C-F6C0-4759-AA03-2080B3DA5053}"/>
    <cellStyle name="Comma 3 5 7 5 2 4 2" xfId="53687" xr:uid="{AF92DC4D-1CFA-4FC4-8492-64CDB6F69770}"/>
    <cellStyle name="Comma 3 5 7 5 2 4 3" xfId="40297" xr:uid="{2B57907E-7486-4DC5-A2F5-F79BFE42A667}"/>
    <cellStyle name="Comma 3 5 7 5 2 5" xfId="12722" xr:uid="{437644A0-4897-477E-8459-62B3C75C95AD}"/>
    <cellStyle name="Comma 3 5 7 5 2 5 2" xfId="56312" xr:uid="{1CB89092-F7EC-49B6-BBB5-402D22F9A6A3}"/>
    <cellStyle name="Comma 3 5 7 5 2 5 3" xfId="42922" xr:uid="{61872878-06DD-4F14-B50F-B2C62CBA9134}"/>
    <cellStyle name="Comma 3 5 7 5 2 6" xfId="15875" xr:uid="{B72FE81C-CF22-4CF8-871A-80163F16A4E0}"/>
    <cellStyle name="Comma 3 5 7 5 2 6 2" xfId="45548" xr:uid="{F698A1DE-DCA7-45B1-B7C5-583143C3F858}"/>
    <cellStyle name="Comma 3 5 7 5 2 7" xfId="58938" xr:uid="{A06B030E-B805-4D7F-BE04-694984A69047}"/>
    <cellStyle name="Comma 3 5 7 5 2 8" xfId="61565" xr:uid="{189EE3A6-2821-4812-B6FD-36EF20113955}"/>
    <cellStyle name="Comma 3 5 7 5 2 9" xfId="32158" xr:uid="{5BB0EB7C-91BC-40FC-A7C4-FDD5E3AC7306}"/>
    <cellStyle name="Comma 3 5 7 5 3" xfId="6148" xr:uid="{BD4DB0F8-6177-487F-A37F-08BD40551444}"/>
    <cellStyle name="Comma 3 5 7 5 3 2" xfId="17706" xr:uid="{2CC16E94-AF97-41FD-A643-0EFDB6451E2B}"/>
    <cellStyle name="Comma 3 5 7 5 3 2 2" xfId="47113" xr:uid="{C23438F1-732A-488D-8D56-D1E0A45E3052}"/>
    <cellStyle name="Comma 3 5 7 5 3 2 3" xfId="28210" xr:uid="{492B6561-EC7E-459F-9579-15FD2EC714C2}"/>
    <cellStyle name="Comma 3 5 7 5 3 3" xfId="33723" xr:uid="{8D84B9BC-1458-4372-9152-1051DE92524B}"/>
    <cellStyle name="Comma 3 5 7 5 3 4" xfId="22958" xr:uid="{C7F1CC65-48B5-44DB-80DE-13BEA86F7FB7}"/>
    <cellStyle name="Comma 3 5 7 5 4" xfId="3523" xr:uid="{2E4FEA68-DCE8-4DC1-937F-621B44870739}"/>
    <cellStyle name="Comma 3 5 7 5 4 2" xfId="49739" xr:uid="{7E5718AC-134D-44DB-A0C7-D7A7D2715F66}"/>
    <cellStyle name="Comma 3 5 7 5 4 3" xfId="36349" xr:uid="{53D6C433-DE63-4BE3-A3F5-50D3D7196B09}"/>
    <cellStyle name="Comma 3 5 7 5 4 4" xfId="25584" xr:uid="{FB29132D-A2A6-4669-95DA-BE0195EB25E5}"/>
    <cellStyle name="Comma 3 5 7 5 5" xfId="8774" xr:uid="{2D8BC580-DA83-4361-8E6D-55F15BB5B232}"/>
    <cellStyle name="Comma 3 5 7 5 5 2" xfId="52365" xr:uid="{126F9F84-E538-4CF4-B92F-F72740333D29}"/>
    <cellStyle name="Comma 3 5 7 5 5 3" xfId="38975" xr:uid="{DBCEE633-6E89-4BEB-A76F-7805AEBDC3B7}"/>
    <cellStyle name="Comma 3 5 7 5 6" xfId="11400" xr:uid="{9FB86CCF-6E54-40D3-8C9C-03DEC350474A}"/>
    <cellStyle name="Comma 3 5 7 5 6 2" xfId="54990" xr:uid="{D21CDC70-36E5-4BC6-A45C-A215C14E92F4}"/>
    <cellStyle name="Comma 3 5 7 5 6 3" xfId="41600" xr:uid="{EF6BCFD0-7293-44E4-825A-5DFCE656D5C2}"/>
    <cellStyle name="Comma 3 5 7 5 7" xfId="14553" xr:uid="{33C47EE1-70C5-4613-887B-53FF3ACF4E5C}"/>
    <cellStyle name="Comma 3 5 7 5 7 2" xfId="44226" xr:uid="{45638E7E-0A38-441F-8079-443C6B713623}"/>
    <cellStyle name="Comma 3 5 7 5 8" xfId="57616" xr:uid="{49565CB1-FCC6-405B-B0AE-B71B8ED26ED4}"/>
    <cellStyle name="Comma 3 5 7 5 9" xfId="60243" xr:uid="{A85194DD-3E97-4151-A1B4-7332BF10344F}"/>
    <cellStyle name="Comma 3 5 7 6" xfId="1175" xr:uid="{AA25FA79-5B86-4EAF-887D-DF24A73E8AC1}"/>
    <cellStyle name="Comma 3 5 7 6 10" xfId="20612" xr:uid="{489F4693-8512-4261-8B7A-FBECA6DA2556}"/>
    <cellStyle name="Comma 3 5 7 6 2" xfId="6428" xr:uid="{28185376-1A91-41C7-A9D2-63CD6D10A03E}"/>
    <cellStyle name="Comma 3 5 7 6 2 2" xfId="17986" xr:uid="{B3DA875D-8338-4B05-8AFD-8E88A9828735}"/>
    <cellStyle name="Comma 3 5 7 6 2 2 2" xfId="47393" xr:uid="{DD36AF97-29A3-4962-8B84-7032F8CCE5F8}"/>
    <cellStyle name="Comma 3 5 7 6 2 2 3" xfId="28490" xr:uid="{7FDEC30D-603F-4EF1-9FED-92B7F60244C0}"/>
    <cellStyle name="Comma 3 5 7 6 2 3" xfId="34003" xr:uid="{A497328A-9D95-4EF5-9D49-0EDF9F6F4371}"/>
    <cellStyle name="Comma 3 5 7 6 2 4" xfId="23238" xr:uid="{72CCB046-4CEB-43AA-B321-80CAB708BD32}"/>
    <cellStyle name="Comma 3 5 7 6 3" xfId="3803" xr:uid="{171C75BC-37BF-4220-8708-AD261A3537ED}"/>
    <cellStyle name="Comma 3 5 7 6 3 2" xfId="50019" xr:uid="{B68AE73B-37D6-4DF8-B9CB-1A8FBA6CF056}"/>
    <cellStyle name="Comma 3 5 7 6 3 3" xfId="36629" xr:uid="{EC13AFD0-FCFC-4E17-9391-B451D35A6D85}"/>
    <cellStyle name="Comma 3 5 7 6 3 4" xfId="25864" xr:uid="{1FE15897-0BF3-4C31-BA1F-C6BE9577E547}"/>
    <cellStyle name="Comma 3 5 7 6 4" xfId="9054" xr:uid="{0836E401-26DA-4FA1-A902-08990F8A7A7F}"/>
    <cellStyle name="Comma 3 5 7 6 4 2" xfId="52645" xr:uid="{9B2D58BB-B7E5-4714-8298-20698C2C14C8}"/>
    <cellStyle name="Comma 3 5 7 6 4 3" xfId="39255" xr:uid="{A4755AAB-411E-4420-B409-089626545626}"/>
    <cellStyle name="Comma 3 5 7 6 5" xfId="11680" xr:uid="{F8799DB2-5435-4235-B186-8713E8469217}"/>
    <cellStyle name="Comma 3 5 7 6 5 2" xfId="55270" xr:uid="{0B2A403E-1919-4D69-BBD9-5187E3AE33B7}"/>
    <cellStyle name="Comma 3 5 7 6 5 3" xfId="41880" xr:uid="{842FD507-CF77-4463-9C7A-26CDE054E9AB}"/>
    <cellStyle name="Comma 3 5 7 6 6" xfId="14833" xr:uid="{7D96131B-BCD6-44A0-9939-87CF234F5553}"/>
    <cellStyle name="Comma 3 5 7 6 6 2" xfId="44506" xr:uid="{2765D5D7-559C-442B-AA13-68F077CC69A6}"/>
    <cellStyle name="Comma 3 5 7 6 7" xfId="57896" xr:uid="{FE0835D7-9E44-461B-88E5-F504D83CA09F}"/>
    <cellStyle name="Comma 3 5 7 6 8" xfId="60523" xr:uid="{EDA38A66-6AE6-4937-9D00-F2BF4A42CBB6}"/>
    <cellStyle name="Comma 3 5 7 6 9" xfId="31116" xr:uid="{D8A8B9DB-3704-45F0-A248-2BD1E9450446}"/>
    <cellStyle name="Comma 3 5 7 7" xfId="1438" xr:uid="{8B005507-4CB3-4D6B-AAD9-55EA8A496F47}"/>
    <cellStyle name="Comma 3 5 7 7 10" xfId="20874" xr:uid="{8E355667-A6AC-4E22-8FED-FFBDA7C417BB}"/>
    <cellStyle name="Comma 3 5 7 7 2" xfId="6690" xr:uid="{BF79A6C5-6AEA-4BC7-899B-1C08667367CC}"/>
    <cellStyle name="Comma 3 5 7 7 2 2" xfId="18248" xr:uid="{C0DC0453-58C1-40A9-A54E-C88C780ADFFD}"/>
    <cellStyle name="Comma 3 5 7 7 2 2 2" xfId="47655" xr:uid="{D57388A7-050A-4603-9881-A0D106F55B57}"/>
    <cellStyle name="Comma 3 5 7 7 2 2 3" xfId="28752" xr:uid="{3DA282C3-EE66-4DE4-8910-03FA30AA72D7}"/>
    <cellStyle name="Comma 3 5 7 7 2 3" xfId="34265" xr:uid="{BCDFE1BE-6242-4DEF-A4FE-FEA52F538527}"/>
    <cellStyle name="Comma 3 5 7 7 2 4" xfId="23500" xr:uid="{C8B47B15-4871-4734-8B7D-41EED16B8018}"/>
    <cellStyle name="Comma 3 5 7 7 3" xfId="4065" xr:uid="{0054322B-C8EF-4628-864D-56798AC6BB2B}"/>
    <cellStyle name="Comma 3 5 7 7 3 2" xfId="50281" xr:uid="{D0EFC16A-8336-4C4A-9DFD-08FC312FC908}"/>
    <cellStyle name="Comma 3 5 7 7 3 3" xfId="36891" xr:uid="{0D670787-9183-43A2-9D81-67AD0B306145}"/>
    <cellStyle name="Comma 3 5 7 7 3 4" xfId="26126" xr:uid="{01AD7B3E-6533-4BC5-86CD-F98E37A833F7}"/>
    <cellStyle name="Comma 3 5 7 7 4" xfId="9316" xr:uid="{37000951-3955-42BF-BC25-F8D32EF7D45F}"/>
    <cellStyle name="Comma 3 5 7 7 4 2" xfId="52907" xr:uid="{076E5CF3-88E0-482C-91B6-429A45300B3C}"/>
    <cellStyle name="Comma 3 5 7 7 4 3" xfId="39517" xr:uid="{5DD030FD-3524-400B-BEF1-E29B1E4A2718}"/>
    <cellStyle name="Comma 3 5 7 7 5" xfId="11942" xr:uid="{591DF177-CE7E-4504-8D40-27AF817976F5}"/>
    <cellStyle name="Comma 3 5 7 7 5 2" xfId="55532" xr:uid="{A3E786F6-6691-438A-BE28-80FC9009CFEB}"/>
    <cellStyle name="Comma 3 5 7 7 5 3" xfId="42142" xr:uid="{5564DAEB-EAC4-4E4A-ABD2-E993F6A0ED0A}"/>
    <cellStyle name="Comma 3 5 7 7 6" xfId="15095" xr:uid="{3FD65F38-DBAD-4599-A01C-4E8558D84C7D}"/>
    <cellStyle name="Comma 3 5 7 7 6 2" xfId="44768" xr:uid="{FA581AFB-16F6-467C-8E11-49529B41C9DA}"/>
    <cellStyle name="Comma 3 5 7 7 7" xfId="58158" xr:uid="{4782F766-D38C-4A3B-86D8-83C3AE68E6BB}"/>
    <cellStyle name="Comma 3 5 7 7 8" xfId="60785" xr:uid="{AD0B72D6-B160-4EA1-8DBF-B3ED2902DDAA}"/>
    <cellStyle name="Comma 3 5 7 7 9" xfId="31378" xr:uid="{6F71DBD1-E433-4CA8-8F52-5FB3F1B470FD}"/>
    <cellStyle name="Comma 3 5 7 8" xfId="2481" xr:uid="{B80CA81B-6340-4988-9DD8-47A942900601}"/>
    <cellStyle name="Comma 3 5 7 8 10" xfId="21916" xr:uid="{9FAC1FAB-4493-474C-BD1C-34472DC080C0}"/>
    <cellStyle name="Comma 3 5 7 8 2" xfId="7732" xr:uid="{A2445383-4F28-40AE-AA05-34F23A7BDA98}"/>
    <cellStyle name="Comma 3 5 7 8 2 2" xfId="19290" xr:uid="{49DE68C1-048F-41FB-9132-154298BD736E}"/>
    <cellStyle name="Comma 3 5 7 8 2 2 2" xfId="48697" xr:uid="{58A3B7EE-4343-4396-9FAE-99227AAD91F1}"/>
    <cellStyle name="Comma 3 5 7 8 2 2 3" xfId="29794" xr:uid="{45913A36-496F-4699-8D25-A979C78EAB4C}"/>
    <cellStyle name="Comma 3 5 7 8 2 3" xfId="35307" xr:uid="{EFA2549B-13C5-4ADD-8620-2AA1217AA900}"/>
    <cellStyle name="Comma 3 5 7 8 2 4" xfId="24542" xr:uid="{81274A0D-9079-4FE5-89A7-4BC37029FC77}"/>
    <cellStyle name="Comma 3 5 7 8 3" xfId="5107" xr:uid="{552BEC57-72CA-4BD4-A9B4-08F72AB09D30}"/>
    <cellStyle name="Comma 3 5 7 8 3 2" xfId="51323" xr:uid="{EFB21071-7246-4971-BEFC-7C369F130C4D}"/>
    <cellStyle name="Comma 3 5 7 8 3 3" xfId="37933" xr:uid="{51760E2C-2A58-46E0-A616-9DAAC858262D}"/>
    <cellStyle name="Comma 3 5 7 8 3 4" xfId="27168" xr:uid="{DF45D323-A14B-46BB-B4D4-0D3ACFD23361}"/>
    <cellStyle name="Comma 3 5 7 8 4" xfId="10358" xr:uid="{8F79797D-D1EC-4B28-B9D7-FAEC2203D766}"/>
    <cellStyle name="Comma 3 5 7 8 4 2" xfId="53949" xr:uid="{90E0BF20-F048-41F9-A077-76E6C3507997}"/>
    <cellStyle name="Comma 3 5 7 8 4 3" xfId="40559" xr:uid="{9CEE586C-86C6-4A9E-9A69-C98B776898DA}"/>
    <cellStyle name="Comma 3 5 7 8 5" xfId="12984" xr:uid="{2C35705D-5545-47C3-BA80-9021CD926930}"/>
    <cellStyle name="Comma 3 5 7 8 5 2" xfId="56574" xr:uid="{0B0EAB11-8186-4001-829B-1DBD25DBF741}"/>
    <cellStyle name="Comma 3 5 7 8 5 3" xfId="43184" xr:uid="{2CCD1443-0A57-4342-BD3E-1990EA3F91D5}"/>
    <cellStyle name="Comma 3 5 7 8 6" xfId="16137" xr:uid="{BF4CE1D8-AB74-4B54-87AA-4A3D7DF7EAC1}"/>
    <cellStyle name="Comma 3 5 7 8 6 2" xfId="45810" xr:uid="{A23E6D96-AB8D-4E98-A1CE-39550D93118E}"/>
    <cellStyle name="Comma 3 5 7 8 7" xfId="59200" xr:uid="{F434F459-01DF-464B-9967-7067F013CC2A}"/>
    <cellStyle name="Comma 3 5 7 8 8" xfId="61827" xr:uid="{8A4D2554-909A-4D49-B620-CE6DC6D5AA67}"/>
    <cellStyle name="Comma 3 5 7 8 9" xfId="32420" xr:uid="{511B9E4D-FA6A-4FE8-80FA-DAFEADC18976}"/>
    <cellStyle name="Comma 3 5 7 9" xfId="5368" xr:uid="{4DB520D1-DFC4-468D-89B0-A5F90422149C}"/>
    <cellStyle name="Comma 3 5 7 9 2" xfId="16926" xr:uid="{5FCB933F-F49E-4AD9-ABEB-8E0C4C84303C}"/>
    <cellStyle name="Comma 3 5 7 9 2 2" xfId="46072" xr:uid="{A2549959-2C88-4A68-BD59-B2E3420BF319}"/>
    <cellStyle name="Comma 3 5 7 9 2 3" xfId="27430" xr:uid="{D2DAB870-7662-43EB-88F7-5AA8549365B8}"/>
    <cellStyle name="Comma 3 5 7 9 3" xfId="13773" xr:uid="{3CB66018-76F8-47BA-9C94-73858117E4EF}"/>
    <cellStyle name="Comma 3 5 7 9 3 2" xfId="32682" xr:uid="{49D18587-4339-4F54-A602-F887AB457C3F}"/>
    <cellStyle name="Comma 3 5 7 9 4" xfId="22178" xr:uid="{FA61290F-CFF6-46B0-936C-92341DE9981C}"/>
    <cellStyle name="Comma 3 5 8" xfId="130" xr:uid="{00000000-0005-0000-0000-00003D030000}"/>
    <cellStyle name="Comma 3 5 8 10" xfId="2759" xr:uid="{B9E4D7B5-403C-4243-ACA9-A787F2BCD92C}"/>
    <cellStyle name="Comma 3 5 8 10 2" xfId="16414" xr:uid="{BA379A6C-3051-449B-A45D-16EA8CB7F7F8}"/>
    <cellStyle name="Comma 3 5 8 10 2 2" xfId="46349" xr:uid="{E4DEA374-5A20-4956-8BC2-D8E46CCB0E9C}"/>
    <cellStyle name="Comma 3 5 8 10 3" xfId="32959" xr:uid="{CC81DBE0-C882-4FDB-BA28-B3AB81309E8D}"/>
    <cellStyle name="Comma 3 5 8 10 4" xfId="24820" xr:uid="{BE2DA773-A541-421F-84EA-CC19A399573F}"/>
    <cellStyle name="Comma 3 5 8 11" xfId="8010" xr:uid="{DEB5DACE-130E-4474-9453-491AA1373822}"/>
    <cellStyle name="Comma 3 5 8 11 2" xfId="48975" xr:uid="{0DE392C8-1801-45F5-A981-FC365D2BE063}"/>
    <cellStyle name="Comma 3 5 8 11 3" xfId="35585" xr:uid="{F52F5B75-E9F4-4258-9528-6421B799712C}"/>
    <cellStyle name="Comma 3 5 8 12" xfId="10636" xr:uid="{E98B59D3-7B1D-4744-BEE3-63324AE043BA}"/>
    <cellStyle name="Comma 3 5 8 12 2" xfId="51601" xr:uid="{23CD8650-4D2B-4E4E-9067-3A36D6EC3BF9}"/>
    <cellStyle name="Comma 3 5 8 12 3" xfId="38211" xr:uid="{C459C950-A72B-4B59-A859-546C905EE39C}"/>
    <cellStyle name="Comma 3 5 8 13" xfId="13261" xr:uid="{6A41A63A-4CC8-4243-86AC-5888E82B2836}"/>
    <cellStyle name="Comma 3 5 8 13 2" xfId="54226" xr:uid="{9A6DDD63-32B4-44B3-9588-782A386EC7A6}"/>
    <cellStyle name="Comma 3 5 8 13 3" xfId="40836" xr:uid="{6E9ED990-0675-4250-8DDA-792E8B223A2C}"/>
    <cellStyle name="Comma 3 5 8 14" xfId="43462" xr:uid="{1078443A-E8C9-462C-AA2D-1A921391C268}"/>
    <cellStyle name="Comma 3 5 8 15" xfId="56852" xr:uid="{BA086EB9-AACA-406F-A4AB-25D83A72D9E9}"/>
    <cellStyle name="Comma 3 5 8 16" xfId="59479" xr:uid="{ED8395B5-8C6F-4DE4-9D1C-9F5A56626775}"/>
    <cellStyle name="Comma 3 5 8 17" xfId="30072" xr:uid="{163FC5F6-168F-4A24-B775-E1F7F01AEC87}"/>
    <cellStyle name="Comma 3 5 8 18" xfId="19568" xr:uid="{2B4D34AD-26B5-442E-A7DA-BE1A8DB9C57B}"/>
    <cellStyle name="Comma 3 5 8 2" xfId="268" xr:uid="{00000000-0005-0000-0000-00003E030000}"/>
    <cellStyle name="Comma 3 5 8 2 10" xfId="8148" xr:uid="{C6B6359A-D294-4D08-9313-68BA4FF0D5AE}"/>
    <cellStyle name="Comma 3 5 8 2 10 2" xfId="49113" xr:uid="{4ECD98A1-78F6-4587-A290-B8507C5ED296}"/>
    <cellStyle name="Comma 3 5 8 2 10 3" xfId="35723" xr:uid="{EE545A88-42CE-497A-BCAD-03120D56D14F}"/>
    <cellStyle name="Comma 3 5 8 2 11" xfId="10774" xr:uid="{C4EEB637-629C-4A19-8E7A-F161B78661BA}"/>
    <cellStyle name="Comma 3 5 8 2 11 2" xfId="51739" xr:uid="{124E0216-510C-49FF-A337-1865C19CA3FF}"/>
    <cellStyle name="Comma 3 5 8 2 11 3" xfId="38349" xr:uid="{2A8E8DE0-57B3-4ACA-9335-08EA2A5320FB}"/>
    <cellStyle name="Comma 3 5 8 2 12" xfId="13399" xr:uid="{9397B138-96FE-467D-B58C-43223792B105}"/>
    <cellStyle name="Comma 3 5 8 2 12 2" xfId="54364" xr:uid="{4C11E539-009A-4F72-AA5D-1B422A034D1B}"/>
    <cellStyle name="Comma 3 5 8 2 12 3" xfId="40974" xr:uid="{8F25E425-7E83-4CCD-BE16-616595469A18}"/>
    <cellStyle name="Comma 3 5 8 2 13" xfId="43600" xr:uid="{267D0BC4-48EE-420F-AEF2-E07DDABC6DFB}"/>
    <cellStyle name="Comma 3 5 8 2 14" xfId="56990" xr:uid="{F30B11CE-F8E6-4D58-AAE8-2A72C4BED1A5}"/>
    <cellStyle name="Comma 3 5 8 2 15" xfId="59617" xr:uid="{1210DD06-5551-476F-A1B9-05707554F98D}"/>
    <cellStyle name="Comma 3 5 8 2 16" xfId="30210" xr:uid="{0111C78E-C44D-4A5A-B8CE-EE2A23BA197F}"/>
    <cellStyle name="Comma 3 5 8 2 17" xfId="19706" xr:uid="{560906F9-6034-4E92-ADDA-0F2B563D3DF1}"/>
    <cellStyle name="Comma 3 5 8 2 2" xfId="529" xr:uid="{00000000-0005-0000-0000-00003F030000}"/>
    <cellStyle name="Comma 3 5 8 2 2 10" xfId="30470" xr:uid="{252E5BD4-BBC5-4D9E-80F0-031B1FCCD6C6}"/>
    <cellStyle name="Comma 3 5 8 2 2 11" xfId="19966" xr:uid="{71463665-D7AD-4C60-8680-60BFB87CEC07}"/>
    <cellStyle name="Comma 3 5 8 2 2 2" xfId="1852" xr:uid="{9E6AC080-8E7B-4985-8665-E5544444FB1E}"/>
    <cellStyle name="Comma 3 5 8 2 2 2 10" xfId="21288" xr:uid="{9F998CDC-55C7-49A1-BB5B-E2B3B358A50F}"/>
    <cellStyle name="Comma 3 5 8 2 2 2 2" xfId="7104" xr:uid="{F698C133-CC09-4C51-888F-E4606606EB99}"/>
    <cellStyle name="Comma 3 5 8 2 2 2 2 2" xfId="18662" xr:uid="{FE88260B-4461-42CC-8BFF-2B5DC641DC8F}"/>
    <cellStyle name="Comma 3 5 8 2 2 2 2 2 2" xfId="48069" xr:uid="{0BF8D531-46A2-4C3A-8732-E3DC3BD6C0B3}"/>
    <cellStyle name="Comma 3 5 8 2 2 2 2 2 3" xfId="29166" xr:uid="{6168291A-ADFB-4008-8099-14D8DF78B8BA}"/>
    <cellStyle name="Comma 3 5 8 2 2 2 2 3" xfId="34679" xr:uid="{2B9EE68B-82D6-4004-A9B6-82F45DFA7D81}"/>
    <cellStyle name="Comma 3 5 8 2 2 2 2 4" xfId="23914" xr:uid="{8B20DCA2-C3DD-4227-8644-C53FC2DEEF83}"/>
    <cellStyle name="Comma 3 5 8 2 2 2 3" xfId="4479" xr:uid="{531210D7-5C77-4BB9-B7F3-958A8BC5E99C}"/>
    <cellStyle name="Comma 3 5 8 2 2 2 3 2" xfId="50695" xr:uid="{A9F3E4A6-E0B4-4F43-8C65-EC3CF0652D9D}"/>
    <cellStyle name="Comma 3 5 8 2 2 2 3 3" xfId="37305" xr:uid="{F75C09C9-AD07-42FA-A5C3-86014BFC7278}"/>
    <cellStyle name="Comma 3 5 8 2 2 2 3 4" xfId="26540" xr:uid="{FE8AB3CE-5AD2-461E-B7AD-FD0602704AF8}"/>
    <cellStyle name="Comma 3 5 8 2 2 2 4" xfId="9730" xr:uid="{CC9F17C4-6A62-4808-836C-7D919A00752F}"/>
    <cellStyle name="Comma 3 5 8 2 2 2 4 2" xfId="53321" xr:uid="{D182630A-D2B0-4367-8EA3-6E01F3655FFF}"/>
    <cellStyle name="Comma 3 5 8 2 2 2 4 3" xfId="39931" xr:uid="{A1D2DCFA-91B2-4E05-9EAA-78ECC5BEA8BC}"/>
    <cellStyle name="Comma 3 5 8 2 2 2 5" xfId="12356" xr:uid="{DD77AB44-0ADF-4BB1-8FA8-BC85F36945C1}"/>
    <cellStyle name="Comma 3 5 8 2 2 2 5 2" xfId="55946" xr:uid="{A1E0C0F9-8475-4B64-91E7-4B5E35AD6DF5}"/>
    <cellStyle name="Comma 3 5 8 2 2 2 5 3" xfId="42556" xr:uid="{CCFA793F-FD77-4F71-803E-E72AFC27F545}"/>
    <cellStyle name="Comma 3 5 8 2 2 2 6" xfId="15509" xr:uid="{30DEC4D4-44EC-4B29-96EB-3D7520E4E276}"/>
    <cellStyle name="Comma 3 5 8 2 2 2 6 2" xfId="45182" xr:uid="{B40DE03A-617D-4B34-9311-46221B141D0E}"/>
    <cellStyle name="Comma 3 5 8 2 2 2 7" xfId="58572" xr:uid="{39CE4297-C0DB-480E-BCC4-2ED04E64090C}"/>
    <cellStyle name="Comma 3 5 8 2 2 2 8" xfId="61199" xr:uid="{0EE206FC-9C7E-4BC9-9CD4-64F510A94F3D}"/>
    <cellStyle name="Comma 3 5 8 2 2 2 9" xfId="31792" xr:uid="{C60E53C8-E5F6-459C-8ADD-281ABED85F4C}"/>
    <cellStyle name="Comma 3 5 8 2 2 3" xfId="5782" xr:uid="{3968E6D1-E3DF-48A0-ADCD-D6AC53C955CF}"/>
    <cellStyle name="Comma 3 5 8 2 2 3 2" xfId="17340" xr:uid="{896456DC-A6A1-4BD2-A963-E1D955613549}"/>
    <cellStyle name="Comma 3 5 8 2 2 3 2 2" xfId="46747" xr:uid="{C2204D04-1B28-42EF-84E2-7F82EDFDCDC8}"/>
    <cellStyle name="Comma 3 5 8 2 2 3 2 3" xfId="27844" xr:uid="{71F0CA9D-03BA-4664-9C4F-52C6A4254FA5}"/>
    <cellStyle name="Comma 3 5 8 2 2 3 3" xfId="14187" xr:uid="{FDFB1BD7-581E-4488-914E-A835D24C225F}"/>
    <cellStyle name="Comma 3 5 8 2 2 3 3 2" xfId="33357" xr:uid="{3660BDE8-3650-4BB2-9762-A56F1341CF07}"/>
    <cellStyle name="Comma 3 5 8 2 2 3 4" xfId="22592" xr:uid="{A2BEB331-0007-474A-9427-8A940DB53F15}"/>
    <cellStyle name="Comma 3 5 8 2 2 4" xfId="3157" xr:uid="{3594414A-42D5-455B-9A73-D9AB87F588EF}"/>
    <cellStyle name="Comma 3 5 8 2 2 4 2" xfId="16812" xr:uid="{0E19A99A-D0F0-4040-A18D-A270713D7A1A}"/>
    <cellStyle name="Comma 3 5 8 2 2 4 2 2" xfId="49373" xr:uid="{7916E2CE-C5E2-45E3-9D55-63818C47A16F}"/>
    <cellStyle name="Comma 3 5 8 2 2 4 3" xfId="35983" xr:uid="{78C8BE5B-B81E-42F9-8650-6CC88B2AAAFC}"/>
    <cellStyle name="Comma 3 5 8 2 2 4 4" xfId="25218" xr:uid="{30997F77-BD97-4C79-9545-0B7E7175F88C}"/>
    <cellStyle name="Comma 3 5 8 2 2 5" xfId="8408" xr:uid="{775EC49C-831F-4C61-8214-8185A50CDAD2}"/>
    <cellStyle name="Comma 3 5 8 2 2 5 2" xfId="51999" xr:uid="{5AA111D3-FA5F-4D49-9255-76EAAC049A94}"/>
    <cellStyle name="Comma 3 5 8 2 2 5 3" xfId="38609" xr:uid="{2927F832-3907-4876-823F-DF17161CEAFB}"/>
    <cellStyle name="Comma 3 5 8 2 2 6" xfId="11034" xr:uid="{2D3ABD34-1228-4D15-987D-ABEF76EB5551}"/>
    <cellStyle name="Comma 3 5 8 2 2 6 2" xfId="54624" xr:uid="{2032B2E8-7037-40BC-9B2C-1E1038BCAEAF}"/>
    <cellStyle name="Comma 3 5 8 2 2 6 3" xfId="41234" xr:uid="{1CA8B994-A4AA-4373-9F2E-97F25DCF0573}"/>
    <cellStyle name="Comma 3 5 8 2 2 7" xfId="13659" xr:uid="{A7803E1C-814B-43FB-A84B-3D733912CF7E}"/>
    <cellStyle name="Comma 3 5 8 2 2 7 2" xfId="43860" xr:uid="{23F461C3-EB22-4733-AC25-652EB3509585}"/>
    <cellStyle name="Comma 3 5 8 2 2 8" xfId="57250" xr:uid="{37E1E3F3-A4A5-4933-8A6A-113B9921FE35}"/>
    <cellStyle name="Comma 3 5 8 2 2 9" xfId="59877" xr:uid="{018472CC-D507-4758-8FE0-6D71026FCCA4}"/>
    <cellStyle name="Comma 3 5 8 2 3" xfId="789" xr:uid="{00000000-0005-0000-0000-000040030000}"/>
    <cellStyle name="Comma 3 5 8 2 3 10" xfId="30730" xr:uid="{2D229A2C-D521-44F9-8D0A-3E14D9288D66}"/>
    <cellStyle name="Comma 3 5 8 2 3 11" xfId="20226" xr:uid="{075D69AF-C258-4321-B3D1-61BAC51557F1}"/>
    <cellStyle name="Comma 3 5 8 2 3 2" xfId="2112" xr:uid="{1FFF104D-651A-49EC-B3F9-834897801AFB}"/>
    <cellStyle name="Comma 3 5 8 2 3 2 10" xfId="21548" xr:uid="{CEBF2010-235D-4889-952F-6399C7DAD531}"/>
    <cellStyle name="Comma 3 5 8 2 3 2 2" xfId="7364" xr:uid="{ACB03E35-6356-49BA-829B-0483B7E84ECD}"/>
    <cellStyle name="Comma 3 5 8 2 3 2 2 2" xfId="18922" xr:uid="{05A7ED37-646D-46A0-8EAC-E751C5F96104}"/>
    <cellStyle name="Comma 3 5 8 2 3 2 2 2 2" xfId="48329" xr:uid="{23BD1A5B-959C-47FC-B0CA-88898ADF1C8F}"/>
    <cellStyle name="Comma 3 5 8 2 3 2 2 2 3" xfId="29426" xr:uid="{60DE9300-2BA8-48A6-9DD3-B0AFDA41833D}"/>
    <cellStyle name="Comma 3 5 8 2 3 2 2 3" xfId="34939" xr:uid="{38294BD3-61E9-46D3-B876-E2CC34F61611}"/>
    <cellStyle name="Comma 3 5 8 2 3 2 2 4" xfId="24174" xr:uid="{7423BADA-B25E-4DA1-BA70-19552060C8F0}"/>
    <cellStyle name="Comma 3 5 8 2 3 2 3" xfId="4739" xr:uid="{6F7BB79F-F54B-4EEB-BEF0-B8E3621A5FB2}"/>
    <cellStyle name="Comma 3 5 8 2 3 2 3 2" xfId="50955" xr:uid="{F8B25702-B4FD-4249-8483-8A13793CD861}"/>
    <cellStyle name="Comma 3 5 8 2 3 2 3 3" xfId="37565" xr:uid="{A0A80397-D524-46FB-8DC7-8483A57929A2}"/>
    <cellStyle name="Comma 3 5 8 2 3 2 3 4" xfId="26800" xr:uid="{191E206E-8ACE-40E7-9958-A611E51ADAA9}"/>
    <cellStyle name="Comma 3 5 8 2 3 2 4" xfId="9990" xr:uid="{FE3F2AA4-95C9-4194-8B6F-81E3B9609856}"/>
    <cellStyle name="Comma 3 5 8 2 3 2 4 2" xfId="53581" xr:uid="{4C091DD1-99E4-4D7F-8161-B1C55256FA0B}"/>
    <cellStyle name="Comma 3 5 8 2 3 2 4 3" xfId="40191" xr:uid="{E9213CB2-E20E-4720-8A4F-A1BFC47A0DB9}"/>
    <cellStyle name="Comma 3 5 8 2 3 2 5" xfId="12616" xr:uid="{47505EC4-5AFE-4B63-8B27-95F9B6A757CA}"/>
    <cellStyle name="Comma 3 5 8 2 3 2 5 2" xfId="56206" xr:uid="{B66050EF-0CF4-4702-9333-2D5E64B25914}"/>
    <cellStyle name="Comma 3 5 8 2 3 2 5 3" xfId="42816" xr:uid="{5FF9E6DC-A0D5-458C-8BEC-FB6960BB308B}"/>
    <cellStyle name="Comma 3 5 8 2 3 2 6" xfId="15769" xr:uid="{3A015A1A-D4BE-4F73-A7EE-358DA51504E9}"/>
    <cellStyle name="Comma 3 5 8 2 3 2 6 2" xfId="45442" xr:uid="{B5D8626F-15CB-4F55-848D-ECC4BE641E43}"/>
    <cellStyle name="Comma 3 5 8 2 3 2 7" xfId="58832" xr:uid="{D07CEE2A-7B6B-4449-9EE0-D73AD9CDB6CE}"/>
    <cellStyle name="Comma 3 5 8 2 3 2 8" xfId="61459" xr:uid="{CA9F22F4-CF5B-4FE9-8B5B-F06CAC260B98}"/>
    <cellStyle name="Comma 3 5 8 2 3 2 9" xfId="32052" xr:uid="{8CF1C89B-8D84-48CD-B9BD-B887592E720E}"/>
    <cellStyle name="Comma 3 5 8 2 3 3" xfId="6042" xr:uid="{4D82367F-1DF9-4B70-8BED-49C47C798CFD}"/>
    <cellStyle name="Comma 3 5 8 2 3 3 2" xfId="17600" xr:uid="{4BA10A5A-AE1A-43E1-9790-E87B051D5840}"/>
    <cellStyle name="Comma 3 5 8 2 3 3 2 2" xfId="47007" xr:uid="{41A6CAD8-E53F-43ED-8035-60D3587E3CF3}"/>
    <cellStyle name="Comma 3 5 8 2 3 3 2 3" xfId="28104" xr:uid="{247EF3FB-09D0-4BCA-9D44-5C20A55858B0}"/>
    <cellStyle name="Comma 3 5 8 2 3 3 3" xfId="33617" xr:uid="{85F8FD63-1C45-4FF4-A42E-6224C2346666}"/>
    <cellStyle name="Comma 3 5 8 2 3 3 4" xfId="22852" xr:uid="{7401D79C-68BC-496A-8931-E415BA14A5F9}"/>
    <cellStyle name="Comma 3 5 8 2 3 4" xfId="3417" xr:uid="{F9B2A42C-8F4F-42F5-B8B5-4BC640BA42B9}"/>
    <cellStyle name="Comma 3 5 8 2 3 4 2" xfId="49633" xr:uid="{D662D5AE-7EDC-4807-876A-6949EA5E63E3}"/>
    <cellStyle name="Comma 3 5 8 2 3 4 3" xfId="36243" xr:uid="{316E6984-E313-40B9-9036-94D135DAEB87}"/>
    <cellStyle name="Comma 3 5 8 2 3 4 4" xfId="25478" xr:uid="{EF8CA77B-F098-4E66-841B-E2B0432C1246}"/>
    <cellStyle name="Comma 3 5 8 2 3 5" xfId="8668" xr:uid="{549EC4DF-D005-4C5E-B5B4-EC0B75F81864}"/>
    <cellStyle name="Comma 3 5 8 2 3 5 2" xfId="52259" xr:uid="{63954C31-E011-4346-AEB5-94FC3908A808}"/>
    <cellStyle name="Comma 3 5 8 2 3 5 3" xfId="38869" xr:uid="{4263EB5A-C85A-459D-A269-8D182BED5D7A}"/>
    <cellStyle name="Comma 3 5 8 2 3 6" xfId="11294" xr:uid="{AF13857C-C64B-45D7-976B-6ECD0F7BA4B1}"/>
    <cellStyle name="Comma 3 5 8 2 3 6 2" xfId="54884" xr:uid="{0C487D61-F09F-4CBB-9D60-044ECC01636F}"/>
    <cellStyle name="Comma 3 5 8 2 3 6 3" xfId="41494" xr:uid="{1874EB8F-C5D9-4CB0-B2C5-F3F4671103EE}"/>
    <cellStyle name="Comma 3 5 8 2 3 7" xfId="14447" xr:uid="{75262E55-D167-42BD-8659-1A9066DD2A90}"/>
    <cellStyle name="Comma 3 5 8 2 3 7 2" xfId="44120" xr:uid="{C7D91161-303C-4D57-802D-4CDF1287E0C0}"/>
    <cellStyle name="Comma 3 5 8 2 3 8" xfId="57510" xr:uid="{00CCF367-26A0-4444-B594-8AF6515A8685}"/>
    <cellStyle name="Comma 3 5 8 2 3 9" xfId="60137" xr:uid="{0C2978BA-4F75-4CD1-B690-BD241C34F1CD}"/>
    <cellStyle name="Comma 3 5 8 2 4" xfId="1049" xr:uid="{00000000-0005-0000-0000-000041030000}"/>
    <cellStyle name="Comma 3 5 8 2 4 10" xfId="30990" xr:uid="{181CDA0F-C3C5-4A48-BDE0-8B44034371C4}"/>
    <cellStyle name="Comma 3 5 8 2 4 11" xfId="20486" xr:uid="{41BFAF7D-2D36-4B9F-948B-7C7E00774B54}"/>
    <cellStyle name="Comma 3 5 8 2 4 2" xfId="2372" xr:uid="{4EAEFB52-8982-46F3-9203-08FC74DCE333}"/>
    <cellStyle name="Comma 3 5 8 2 4 2 10" xfId="21808" xr:uid="{3469B1AF-58B8-4FC6-BFA6-1BABEF774CF8}"/>
    <cellStyle name="Comma 3 5 8 2 4 2 2" xfId="7624" xr:uid="{5C7BEB4A-396F-4534-BBEC-0B6D07712CD1}"/>
    <cellStyle name="Comma 3 5 8 2 4 2 2 2" xfId="19182" xr:uid="{C4941989-3CEC-42CB-8224-65D37FE7F63F}"/>
    <cellStyle name="Comma 3 5 8 2 4 2 2 2 2" xfId="48589" xr:uid="{907828B5-BF48-46C8-960F-365CE29F6952}"/>
    <cellStyle name="Comma 3 5 8 2 4 2 2 2 3" xfId="29686" xr:uid="{028F46E7-F001-4FE8-95D9-4C8CC35BE2D4}"/>
    <cellStyle name="Comma 3 5 8 2 4 2 2 3" xfId="35199" xr:uid="{0C30AB45-DD92-412E-8CBF-4210D696E0A9}"/>
    <cellStyle name="Comma 3 5 8 2 4 2 2 4" xfId="24434" xr:uid="{816AB64C-DBD6-45CE-8CBF-4F6890B4DFBE}"/>
    <cellStyle name="Comma 3 5 8 2 4 2 3" xfId="4999" xr:uid="{7597117F-B6F1-4EF7-AAA9-B32DAC08A6CB}"/>
    <cellStyle name="Comma 3 5 8 2 4 2 3 2" xfId="51215" xr:uid="{3F6CE4C2-E045-4172-B6B0-FADCF8FF42AF}"/>
    <cellStyle name="Comma 3 5 8 2 4 2 3 3" xfId="37825" xr:uid="{635F43EF-8C5D-48A7-AC7A-05A04C41628B}"/>
    <cellStyle name="Comma 3 5 8 2 4 2 3 4" xfId="27060" xr:uid="{6F0CC21F-1C36-42D0-8861-E2DF9A661A7E}"/>
    <cellStyle name="Comma 3 5 8 2 4 2 4" xfId="10250" xr:uid="{36ADB6C2-D537-4A30-8223-1C2952CB13C2}"/>
    <cellStyle name="Comma 3 5 8 2 4 2 4 2" xfId="53841" xr:uid="{AC08DCC3-CD09-4701-B4F8-A2206B9BDE2E}"/>
    <cellStyle name="Comma 3 5 8 2 4 2 4 3" xfId="40451" xr:uid="{ADA40FB5-0DFB-4AD5-9198-FB2172BB8C12}"/>
    <cellStyle name="Comma 3 5 8 2 4 2 5" xfId="12876" xr:uid="{0E3E8091-8BCE-4868-948F-F768A68726A6}"/>
    <cellStyle name="Comma 3 5 8 2 4 2 5 2" xfId="56466" xr:uid="{A6DFB197-8F84-466D-9DCC-E79AA9A2B925}"/>
    <cellStyle name="Comma 3 5 8 2 4 2 5 3" xfId="43076" xr:uid="{0F11FEB5-0AB7-4799-8BDA-F3356D1F861A}"/>
    <cellStyle name="Comma 3 5 8 2 4 2 6" xfId="16029" xr:uid="{25D54833-421B-4249-8DEB-3732E8D9B4FB}"/>
    <cellStyle name="Comma 3 5 8 2 4 2 6 2" xfId="45702" xr:uid="{DD8216CA-3FF4-40AE-8665-A014FF44D145}"/>
    <cellStyle name="Comma 3 5 8 2 4 2 7" xfId="59092" xr:uid="{5286131E-4441-468A-B2BB-FA13EC527E15}"/>
    <cellStyle name="Comma 3 5 8 2 4 2 8" xfId="61719" xr:uid="{80C85AEE-57A3-43AE-A636-A2C84CFF5C27}"/>
    <cellStyle name="Comma 3 5 8 2 4 2 9" xfId="32312" xr:uid="{E0CFEC76-F8AF-4587-BC1D-F6893A83C722}"/>
    <cellStyle name="Comma 3 5 8 2 4 3" xfId="6302" xr:uid="{3FBDCABB-E3E3-4F01-8050-0FBB31071B0B}"/>
    <cellStyle name="Comma 3 5 8 2 4 3 2" xfId="17860" xr:uid="{40EF27C7-63E1-4E50-90C4-346780A73525}"/>
    <cellStyle name="Comma 3 5 8 2 4 3 2 2" xfId="47267" xr:uid="{D14000A0-B104-4015-AC62-FC4E9EDBEE33}"/>
    <cellStyle name="Comma 3 5 8 2 4 3 2 3" xfId="28364" xr:uid="{3DE7818E-4F3C-433F-9C65-59AFA1D8A7FD}"/>
    <cellStyle name="Comma 3 5 8 2 4 3 3" xfId="33877" xr:uid="{E286574C-0BEB-4795-97DD-B368CD90C2BE}"/>
    <cellStyle name="Comma 3 5 8 2 4 3 4" xfId="23112" xr:uid="{95E262F8-69DC-4C4F-BD34-9A055F483EC6}"/>
    <cellStyle name="Comma 3 5 8 2 4 4" xfId="3677" xr:uid="{B52D75A0-EE1B-47BD-AC4E-636BE39DDE4A}"/>
    <cellStyle name="Comma 3 5 8 2 4 4 2" xfId="49893" xr:uid="{28091BED-1726-4D15-AACD-C53B17AC2638}"/>
    <cellStyle name="Comma 3 5 8 2 4 4 3" xfId="36503" xr:uid="{EE65BF9A-7B33-40A2-8875-34F20864BBAA}"/>
    <cellStyle name="Comma 3 5 8 2 4 4 4" xfId="25738" xr:uid="{C9DB8221-BEBC-42FD-96F1-C6A74856BC9C}"/>
    <cellStyle name="Comma 3 5 8 2 4 5" xfId="8928" xr:uid="{A23E1019-09C7-4031-8D94-A41A6732BE13}"/>
    <cellStyle name="Comma 3 5 8 2 4 5 2" xfId="52519" xr:uid="{D88E5C01-5B9C-4ECF-8B33-461179FC0DC0}"/>
    <cellStyle name="Comma 3 5 8 2 4 5 3" xfId="39129" xr:uid="{3112F474-2076-4DC8-9771-21350D6056DC}"/>
    <cellStyle name="Comma 3 5 8 2 4 6" xfId="11554" xr:uid="{830CEE73-18D6-4FDC-934D-414D5290284E}"/>
    <cellStyle name="Comma 3 5 8 2 4 6 2" xfId="55144" xr:uid="{D963C4A6-3F5E-4963-9D9A-A91365BB3DCA}"/>
    <cellStyle name="Comma 3 5 8 2 4 6 3" xfId="41754" xr:uid="{785B273F-4691-4828-B3CC-FB7F56708E49}"/>
    <cellStyle name="Comma 3 5 8 2 4 7" xfId="14707" xr:uid="{061C66B3-12DD-4E28-8EC4-9A4366A525D5}"/>
    <cellStyle name="Comma 3 5 8 2 4 7 2" xfId="44380" xr:uid="{895960C4-62C9-454F-93B0-2A6B6BBE1C92}"/>
    <cellStyle name="Comma 3 5 8 2 4 8" xfId="57770" xr:uid="{B0ABC175-A0AC-425A-83F0-615B04C52310}"/>
    <cellStyle name="Comma 3 5 8 2 4 9" xfId="60397" xr:uid="{3E761D57-E160-4EC1-848C-A52A58A35DE3}"/>
    <cellStyle name="Comma 3 5 8 2 5" xfId="1329" xr:uid="{A17ACFFA-44E9-4135-923D-125D9D29E673}"/>
    <cellStyle name="Comma 3 5 8 2 5 10" xfId="20766" xr:uid="{85F528F6-8E73-424D-AA9C-38A489836050}"/>
    <cellStyle name="Comma 3 5 8 2 5 2" xfId="6582" xr:uid="{6707AFE3-A86C-465B-8169-6C3DDC7CBD43}"/>
    <cellStyle name="Comma 3 5 8 2 5 2 2" xfId="18140" xr:uid="{AB777C18-97D2-4CE9-934A-F86B7C4214AE}"/>
    <cellStyle name="Comma 3 5 8 2 5 2 2 2" xfId="47547" xr:uid="{138C86FA-E347-4651-8AC4-D6D0276B500D}"/>
    <cellStyle name="Comma 3 5 8 2 5 2 2 3" xfId="28644" xr:uid="{71B300B5-DB4F-4ECF-9879-732AF39B5020}"/>
    <cellStyle name="Comma 3 5 8 2 5 2 3" xfId="34157" xr:uid="{9382C93E-44AE-444F-A5CA-D7B3D466A6B9}"/>
    <cellStyle name="Comma 3 5 8 2 5 2 4" xfId="23392" xr:uid="{75C6A838-6B1E-43DF-9A5C-EE44B4C8246C}"/>
    <cellStyle name="Comma 3 5 8 2 5 3" xfId="3957" xr:uid="{E562303A-2138-4A05-A09A-DEB3B5CA99E8}"/>
    <cellStyle name="Comma 3 5 8 2 5 3 2" xfId="50173" xr:uid="{00A7E98E-4EF5-42C9-9ADC-FB40C70FBFDE}"/>
    <cellStyle name="Comma 3 5 8 2 5 3 3" xfId="36783" xr:uid="{ED82856C-EB8E-4E6B-8A8F-D32E84C1BF68}"/>
    <cellStyle name="Comma 3 5 8 2 5 3 4" xfId="26018" xr:uid="{755FC815-C43A-44FE-B2E5-FC1E3847FEEF}"/>
    <cellStyle name="Comma 3 5 8 2 5 4" xfId="9208" xr:uid="{E9711C52-C707-485B-94DE-C2B5730DE7A0}"/>
    <cellStyle name="Comma 3 5 8 2 5 4 2" xfId="52799" xr:uid="{55F963FE-D3A5-4722-9EDC-A86C2F8E5080}"/>
    <cellStyle name="Comma 3 5 8 2 5 4 3" xfId="39409" xr:uid="{06848524-1B31-4FA4-8668-51F4DE43BC92}"/>
    <cellStyle name="Comma 3 5 8 2 5 5" xfId="11834" xr:uid="{B1273C68-219C-43C4-94FE-10133C55CF71}"/>
    <cellStyle name="Comma 3 5 8 2 5 5 2" xfId="55424" xr:uid="{6A0C3401-E1BF-4FB2-AD12-AE1C0EE42780}"/>
    <cellStyle name="Comma 3 5 8 2 5 5 3" xfId="42034" xr:uid="{FA4E789F-A27E-4C2D-A948-8FF76EA07DCD}"/>
    <cellStyle name="Comma 3 5 8 2 5 6" xfId="14987" xr:uid="{88BC045E-D399-42DE-AE5F-9B2B56D8B525}"/>
    <cellStyle name="Comma 3 5 8 2 5 6 2" xfId="44660" xr:uid="{F60AE357-7F30-471C-9C59-4FD922CE31D9}"/>
    <cellStyle name="Comma 3 5 8 2 5 7" xfId="58050" xr:uid="{29E0FDE7-912C-4650-B613-5F108D6D5D56}"/>
    <cellStyle name="Comma 3 5 8 2 5 8" xfId="60677" xr:uid="{3152F0EA-B90D-4EF6-B8F2-19CDD6B760B5}"/>
    <cellStyle name="Comma 3 5 8 2 5 9" xfId="31270" xr:uid="{F850A595-7953-42F9-889B-1164BE8F9673}"/>
    <cellStyle name="Comma 3 5 8 2 6" xfId="1592" xr:uid="{DC43AB1B-B9A6-4668-B3AB-05425BA99ABE}"/>
    <cellStyle name="Comma 3 5 8 2 6 10" xfId="21028" xr:uid="{4CF14A78-921B-4687-A71B-14EA9C9DC270}"/>
    <cellStyle name="Comma 3 5 8 2 6 2" xfId="6844" xr:uid="{3606A338-916C-46C2-8E7B-2FF0C32803D0}"/>
    <cellStyle name="Comma 3 5 8 2 6 2 2" xfId="18402" xr:uid="{40AE54AF-874B-43A3-8C2D-09680AC70CF1}"/>
    <cellStyle name="Comma 3 5 8 2 6 2 2 2" xfId="47809" xr:uid="{38901E40-AAC5-4E74-B506-467B34DFF294}"/>
    <cellStyle name="Comma 3 5 8 2 6 2 2 3" xfId="28906" xr:uid="{812E80BF-BF5C-4E5B-B111-EE31F47E7D29}"/>
    <cellStyle name="Comma 3 5 8 2 6 2 3" xfId="34419" xr:uid="{08F344FF-EF0E-48C7-A638-76C0A30C2F9D}"/>
    <cellStyle name="Comma 3 5 8 2 6 2 4" xfId="23654" xr:uid="{9DC07F15-8E6C-497C-89B8-07480144F6ED}"/>
    <cellStyle name="Comma 3 5 8 2 6 3" xfId="4219" xr:uid="{86DBCDA5-85EE-42E6-835F-E3C81B7356E4}"/>
    <cellStyle name="Comma 3 5 8 2 6 3 2" xfId="50435" xr:uid="{21732FB6-738F-4830-B0DE-201F844BACD8}"/>
    <cellStyle name="Comma 3 5 8 2 6 3 3" xfId="37045" xr:uid="{653488B1-068A-40FD-B562-9BDBA28FA3E7}"/>
    <cellStyle name="Comma 3 5 8 2 6 3 4" xfId="26280" xr:uid="{F116307B-4C3B-421A-AF2E-078B3D37C04B}"/>
    <cellStyle name="Comma 3 5 8 2 6 4" xfId="9470" xr:uid="{F5D2B2C1-1DA1-43ED-8F4B-99AB08650046}"/>
    <cellStyle name="Comma 3 5 8 2 6 4 2" xfId="53061" xr:uid="{E629CA6F-C741-4E19-ACEC-14AD13B873E8}"/>
    <cellStyle name="Comma 3 5 8 2 6 4 3" xfId="39671" xr:uid="{22DC56C5-25D3-4469-A35B-2920EBD3BCA1}"/>
    <cellStyle name="Comma 3 5 8 2 6 5" xfId="12096" xr:uid="{7B15200B-1AD2-4927-ABB7-3C7C9AF824E5}"/>
    <cellStyle name="Comma 3 5 8 2 6 5 2" xfId="55686" xr:uid="{3B4BAFE1-7C1E-4247-9223-120D83C278DE}"/>
    <cellStyle name="Comma 3 5 8 2 6 5 3" xfId="42296" xr:uid="{A70C729C-28F2-4667-ABBB-F9E5A4C10289}"/>
    <cellStyle name="Comma 3 5 8 2 6 6" xfId="15249" xr:uid="{39888D9C-F443-49A2-B10B-3DAFA29C1748}"/>
    <cellStyle name="Comma 3 5 8 2 6 6 2" xfId="44922" xr:uid="{F992FB7A-6E93-46A4-B3CE-6CCF9DB24C13}"/>
    <cellStyle name="Comma 3 5 8 2 6 7" xfId="58312" xr:uid="{684C0446-D8F2-4C95-A332-4B9E2EF7DD0D}"/>
    <cellStyle name="Comma 3 5 8 2 6 8" xfId="60939" xr:uid="{3B675341-162C-4F25-A47E-144020BC2266}"/>
    <cellStyle name="Comma 3 5 8 2 6 9" xfId="31532" xr:uid="{7F692017-7E8F-4184-8352-99C0BA05F83C}"/>
    <cellStyle name="Comma 3 5 8 2 7" xfId="2635" xr:uid="{9FD5714C-27C1-4122-9A42-51C65277EBC7}"/>
    <cellStyle name="Comma 3 5 8 2 7 10" xfId="22070" xr:uid="{40BB41C0-34F8-40E5-AAC4-8DF1C020E22F}"/>
    <cellStyle name="Comma 3 5 8 2 7 2" xfId="7886" xr:uid="{E3AE9333-E069-42F8-A04E-6B255A4C74D2}"/>
    <cellStyle name="Comma 3 5 8 2 7 2 2" xfId="19444" xr:uid="{01459F1F-DEC8-448A-91D6-1A3E7EB2527C}"/>
    <cellStyle name="Comma 3 5 8 2 7 2 2 2" xfId="48851" xr:uid="{37657A79-B655-4C5F-B678-3508EA0F6F17}"/>
    <cellStyle name="Comma 3 5 8 2 7 2 2 3" xfId="29948" xr:uid="{20E4D580-7C4E-4FCD-9B14-1A7824574FE8}"/>
    <cellStyle name="Comma 3 5 8 2 7 2 3" xfId="35461" xr:uid="{81CE3273-4817-453A-A4A7-D4CF532C6665}"/>
    <cellStyle name="Comma 3 5 8 2 7 2 4" xfId="24696" xr:uid="{985E8570-B24C-4CCE-B321-8F9447B63980}"/>
    <cellStyle name="Comma 3 5 8 2 7 3" xfId="5261" xr:uid="{8DBFEA3F-6B47-4F51-9320-1BF073A45260}"/>
    <cellStyle name="Comma 3 5 8 2 7 3 2" xfId="51477" xr:uid="{CD1C29B8-AF6E-4398-916A-A21B785C49AC}"/>
    <cellStyle name="Comma 3 5 8 2 7 3 3" xfId="38087" xr:uid="{0B254DED-5B77-4886-BBBA-DFE28DC0E29C}"/>
    <cellStyle name="Comma 3 5 8 2 7 3 4" xfId="27322" xr:uid="{BD24CCE4-FE68-4A1D-B164-723CE084A54C}"/>
    <cellStyle name="Comma 3 5 8 2 7 4" xfId="10512" xr:uid="{6927CF6B-1067-4C3C-AF9A-7CD8D4A89003}"/>
    <cellStyle name="Comma 3 5 8 2 7 4 2" xfId="54103" xr:uid="{AE227200-8A87-4963-BA8D-457746C84211}"/>
    <cellStyle name="Comma 3 5 8 2 7 4 3" xfId="40713" xr:uid="{FF86DE98-4ECE-486A-A4FD-1B0E0C1DC625}"/>
    <cellStyle name="Comma 3 5 8 2 7 5" xfId="13138" xr:uid="{FD017378-439F-4F3D-BBA0-2B42DA5DE13E}"/>
    <cellStyle name="Comma 3 5 8 2 7 5 2" xfId="56728" xr:uid="{60512550-DE2C-4779-BBE3-4C96F9CAA0C6}"/>
    <cellStyle name="Comma 3 5 8 2 7 5 3" xfId="43338" xr:uid="{BA63BDAB-C385-4782-AB95-A853DA9C91F0}"/>
    <cellStyle name="Comma 3 5 8 2 7 6" xfId="16291" xr:uid="{BE8FD072-C803-4C27-A719-3C1190715BAE}"/>
    <cellStyle name="Comma 3 5 8 2 7 6 2" xfId="45964" xr:uid="{6A2F9797-C581-4BF2-9C12-25F0C3FFD7F1}"/>
    <cellStyle name="Comma 3 5 8 2 7 7" xfId="59354" xr:uid="{D8408F36-5AFE-465A-A9AF-F19E835042CB}"/>
    <cellStyle name="Comma 3 5 8 2 7 8" xfId="61981" xr:uid="{AC9644FD-5242-436A-A807-F42A272B7A9B}"/>
    <cellStyle name="Comma 3 5 8 2 7 9" xfId="32574" xr:uid="{16E7F744-ADC7-4D70-925F-F5D4FD526427}"/>
    <cellStyle name="Comma 3 5 8 2 8" xfId="5522" xr:uid="{35A6113D-BA3E-48E4-8F67-174B92A205C3}"/>
    <cellStyle name="Comma 3 5 8 2 8 2" xfId="17080" xr:uid="{208A78EA-FBD5-4C1F-ABBC-DD8BA2ECA219}"/>
    <cellStyle name="Comma 3 5 8 2 8 2 2" xfId="46226" xr:uid="{3AE1CD77-E22D-4627-B276-AF6840D2A639}"/>
    <cellStyle name="Comma 3 5 8 2 8 2 3" xfId="27584" xr:uid="{BA236E18-86B0-4AE1-BB55-03F76A9244C3}"/>
    <cellStyle name="Comma 3 5 8 2 8 3" xfId="13927" xr:uid="{41202F98-7993-4541-BEA7-53105C421A1E}"/>
    <cellStyle name="Comma 3 5 8 2 8 3 2" xfId="32836" xr:uid="{0CB6ACC9-CF7E-4302-84BD-414577C266D2}"/>
    <cellStyle name="Comma 3 5 8 2 8 4" xfId="22332" xr:uid="{B6EFDD07-EB68-429F-93EC-2C1CE1FAB416}"/>
    <cellStyle name="Comma 3 5 8 2 9" xfId="2897" xr:uid="{58081C96-77BF-4193-8393-7C31D715336B}"/>
    <cellStyle name="Comma 3 5 8 2 9 2" xfId="16552" xr:uid="{49053810-7C67-4083-8A2D-C719A289560D}"/>
    <cellStyle name="Comma 3 5 8 2 9 2 2" xfId="46487" xr:uid="{EB845E21-CBA5-4220-98FF-B69BA1BD0567}"/>
    <cellStyle name="Comma 3 5 8 2 9 3" xfId="33097" xr:uid="{D0C0002D-5387-4086-AD68-75BF4B733C8C}"/>
    <cellStyle name="Comma 3 5 8 2 9 4" xfId="24958" xr:uid="{137CEF68-43C6-4C11-B2CB-522280DD2787}"/>
    <cellStyle name="Comma 3 5 8 3" xfId="391" xr:uid="{00000000-0005-0000-0000-000042030000}"/>
    <cellStyle name="Comma 3 5 8 3 10" xfId="30332" xr:uid="{28BB1C1D-89E8-4C81-A293-B3430F63E888}"/>
    <cellStyle name="Comma 3 5 8 3 11" xfId="19828" xr:uid="{0B217219-5316-4DF1-86D8-82EE5FCDF1B9}"/>
    <cellStyle name="Comma 3 5 8 3 2" xfId="1714" xr:uid="{EBF59980-6902-4E66-A69C-E02838C59754}"/>
    <cellStyle name="Comma 3 5 8 3 2 10" xfId="21150" xr:uid="{74C0808A-741A-440A-9DDF-8B9E83CBE9DC}"/>
    <cellStyle name="Comma 3 5 8 3 2 2" xfId="6966" xr:uid="{BB70463B-93D7-4C19-882B-82AC65E1B2F2}"/>
    <cellStyle name="Comma 3 5 8 3 2 2 2" xfId="18524" xr:uid="{A8CB21D6-B584-4FF6-B90A-2E1F77DFBAA2}"/>
    <cellStyle name="Comma 3 5 8 3 2 2 2 2" xfId="47931" xr:uid="{1C17CB6E-EF53-403A-84D6-919429CF7591}"/>
    <cellStyle name="Comma 3 5 8 3 2 2 2 3" xfId="29028" xr:uid="{31D9A5EB-9235-4B67-9DAD-C8EE4177E51F}"/>
    <cellStyle name="Comma 3 5 8 3 2 2 3" xfId="34541" xr:uid="{E18C6F81-2ADD-42C7-A140-6F5642EF746B}"/>
    <cellStyle name="Comma 3 5 8 3 2 2 4" xfId="23776" xr:uid="{949DEBEC-0039-4F8C-95DD-FE51772AD825}"/>
    <cellStyle name="Comma 3 5 8 3 2 3" xfId="4341" xr:uid="{AC9277E3-CCAD-4592-93F0-36319EC63570}"/>
    <cellStyle name="Comma 3 5 8 3 2 3 2" xfId="50557" xr:uid="{50531EAF-A399-41AC-93AF-E8CCEECF12E8}"/>
    <cellStyle name="Comma 3 5 8 3 2 3 3" xfId="37167" xr:uid="{04DABDF7-2179-4E1E-989D-E06C908D4D2D}"/>
    <cellStyle name="Comma 3 5 8 3 2 3 4" xfId="26402" xr:uid="{AACE079D-1DA5-4A6D-90AA-060655597564}"/>
    <cellStyle name="Comma 3 5 8 3 2 4" xfId="9592" xr:uid="{2478A124-5EAE-4FE5-9E90-2DF0213E8C90}"/>
    <cellStyle name="Comma 3 5 8 3 2 4 2" xfId="53183" xr:uid="{2401ADCF-301F-452A-B110-62B93B2923B1}"/>
    <cellStyle name="Comma 3 5 8 3 2 4 3" xfId="39793" xr:uid="{772C6E7F-81C7-46F9-842D-87FFDB390D30}"/>
    <cellStyle name="Comma 3 5 8 3 2 5" xfId="12218" xr:uid="{6BF3EB4C-327C-412A-BEE7-E819D7C880D6}"/>
    <cellStyle name="Comma 3 5 8 3 2 5 2" xfId="55808" xr:uid="{85E31500-E1EF-415D-982B-2C2C6AB18785}"/>
    <cellStyle name="Comma 3 5 8 3 2 5 3" xfId="42418" xr:uid="{98C97297-31D7-457F-AB00-4CCAA16F9385}"/>
    <cellStyle name="Comma 3 5 8 3 2 6" xfId="15371" xr:uid="{294E4393-6E10-4A32-B10C-9297000FA5AB}"/>
    <cellStyle name="Comma 3 5 8 3 2 6 2" xfId="45044" xr:uid="{73D7A4E0-0F49-4AB9-88EE-515D1BDB0EB3}"/>
    <cellStyle name="Comma 3 5 8 3 2 7" xfId="58434" xr:uid="{E818D39D-F1A7-44D6-8A7C-18B80661E530}"/>
    <cellStyle name="Comma 3 5 8 3 2 8" xfId="61061" xr:uid="{D9E6F355-063E-4148-B40A-8AF70D8B42C4}"/>
    <cellStyle name="Comma 3 5 8 3 2 9" xfId="31654" xr:uid="{1FF194C7-8292-45E0-8166-B597006A2D07}"/>
    <cellStyle name="Comma 3 5 8 3 3" xfId="5644" xr:uid="{4F4584AE-8501-4EC5-8625-D4959D078E0D}"/>
    <cellStyle name="Comma 3 5 8 3 3 2" xfId="17202" xr:uid="{2E3E0184-C1A3-4526-BD45-07E7906F9764}"/>
    <cellStyle name="Comma 3 5 8 3 3 2 2" xfId="46609" xr:uid="{59EBBF9C-8EE6-41EF-987B-E0519CB5EB18}"/>
    <cellStyle name="Comma 3 5 8 3 3 2 3" xfId="27706" xr:uid="{87CCEEF2-B388-4048-B42E-358A7E56A645}"/>
    <cellStyle name="Comma 3 5 8 3 3 3" xfId="14049" xr:uid="{8D87049C-394B-47B1-8AED-0D5830763F12}"/>
    <cellStyle name="Comma 3 5 8 3 3 3 2" xfId="33219" xr:uid="{63CE4F53-D715-4240-A767-0932BFC47016}"/>
    <cellStyle name="Comma 3 5 8 3 3 4" xfId="22454" xr:uid="{06C94B24-943A-4FEC-ADC0-56D07CB34049}"/>
    <cellStyle name="Comma 3 5 8 3 4" xfId="3019" xr:uid="{E12CFDD8-4AF0-4DBD-B965-CEA7ADA00070}"/>
    <cellStyle name="Comma 3 5 8 3 4 2" xfId="16674" xr:uid="{D56C1ED3-5F2C-4B53-A218-F1DE77114D6D}"/>
    <cellStyle name="Comma 3 5 8 3 4 2 2" xfId="49235" xr:uid="{EEAD1D36-1313-4549-B4A4-55E1156CC789}"/>
    <cellStyle name="Comma 3 5 8 3 4 3" xfId="35845" xr:uid="{CED77922-B32D-4A61-B79D-E3845C431139}"/>
    <cellStyle name="Comma 3 5 8 3 4 4" xfId="25080" xr:uid="{4DD0F90E-43B2-4177-AA81-DCEA061CF2D0}"/>
    <cellStyle name="Comma 3 5 8 3 5" xfId="8270" xr:uid="{439BA0FD-7628-4A5E-8B97-1F3CC9A970F9}"/>
    <cellStyle name="Comma 3 5 8 3 5 2" xfId="51861" xr:uid="{693DAD90-7E82-4E48-91F7-9C56F703911B}"/>
    <cellStyle name="Comma 3 5 8 3 5 3" xfId="38471" xr:uid="{FC432704-7E24-42D8-BE78-EF9C0E23353A}"/>
    <cellStyle name="Comma 3 5 8 3 6" xfId="10896" xr:uid="{CD5B4FAF-B7E6-46BD-B85E-DCA96E2D3DFE}"/>
    <cellStyle name="Comma 3 5 8 3 6 2" xfId="54486" xr:uid="{2BFFAA58-BABF-458D-8785-988283154D88}"/>
    <cellStyle name="Comma 3 5 8 3 6 3" xfId="41096" xr:uid="{DCC22F33-D1B6-43AE-AE38-DFD23BE3F422}"/>
    <cellStyle name="Comma 3 5 8 3 7" xfId="13521" xr:uid="{44E82E96-4F85-4057-A986-476D65D97B00}"/>
    <cellStyle name="Comma 3 5 8 3 7 2" xfId="43722" xr:uid="{E036EECC-FFCE-4C9D-B50D-B287D95E05B4}"/>
    <cellStyle name="Comma 3 5 8 3 8" xfId="57112" xr:uid="{A5C72D15-B661-4023-8114-B6A09ABCAC42}"/>
    <cellStyle name="Comma 3 5 8 3 9" xfId="59739" xr:uid="{D8BC4768-E203-4A80-AAF9-CA627D1CD87C}"/>
    <cellStyle name="Comma 3 5 8 4" xfId="651" xr:uid="{00000000-0005-0000-0000-000043030000}"/>
    <cellStyle name="Comma 3 5 8 4 10" xfId="30592" xr:uid="{D2288A80-9F5A-41CF-A482-CADF371E1FCB}"/>
    <cellStyle name="Comma 3 5 8 4 11" xfId="20088" xr:uid="{46329A54-5ADE-435C-BA00-377F72C5FF54}"/>
    <cellStyle name="Comma 3 5 8 4 2" xfId="1974" xr:uid="{E6BFB362-1087-4B44-A19C-765AD54FED09}"/>
    <cellStyle name="Comma 3 5 8 4 2 10" xfId="21410" xr:uid="{A59F3F86-7DB0-44CD-A31B-841DFF7E8731}"/>
    <cellStyle name="Comma 3 5 8 4 2 2" xfId="7226" xr:uid="{8E7D55E0-1E22-4DC0-8C87-39B52B92C93A}"/>
    <cellStyle name="Comma 3 5 8 4 2 2 2" xfId="18784" xr:uid="{9337632A-1583-41BD-9651-636BB0CA3F6A}"/>
    <cellStyle name="Comma 3 5 8 4 2 2 2 2" xfId="48191" xr:uid="{BABDAC68-D750-4558-B843-C8E93F922FFD}"/>
    <cellStyle name="Comma 3 5 8 4 2 2 2 3" xfId="29288" xr:uid="{E9B9B784-08E6-4B2B-A4D2-77848BB02CFC}"/>
    <cellStyle name="Comma 3 5 8 4 2 2 3" xfId="34801" xr:uid="{3A6E581A-CAC4-4FFD-A954-F4CB05883DA4}"/>
    <cellStyle name="Comma 3 5 8 4 2 2 4" xfId="24036" xr:uid="{C2CDD979-317F-4D93-B7CB-5A0C15CA2EF2}"/>
    <cellStyle name="Comma 3 5 8 4 2 3" xfId="4601" xr:uid="{6673E4C1-284E-483F-AC20-60F66DDDB2C1}"/>
    <cellStyle name="Comma 3 5 8 4 2 3 2" xfId="50817" xr:uid="{BEC79400-6FF6-4A72-922B-5BC67BF255E2}"/>
    <cellStyle name="Comma 3 5 8 4 2 3 3" xfId="37427" xr:uid="{03BA0E4E-C927-400C-85FF-4DD0BD1E83EA}"/>
    <cellStyle name="Comma 3 5 8 4 2 3 4" xfId="26662" xr:uid="{D23195FC-E331-4CA8-BC05-FE133DF75B97}"/>
    <cellStyle name="Comma 3 5 8 4 2 4" xfId="9852" xr:uid="{B5402478-F19D-48F3-AD4F-E2A23CE7D09A}"/>
    <cellStyle name="Comma 3 5 8 4 2 4 2" xfId="53443" xr:uid="{AEBCB1E2-0DE4-4D07-87E1-5C3B2F6256EC}"/>
    <cellStyle name="Comma 3 5 8 4 2 4 3" xfId="40053" xr:uid="{FC01ECAA-A387-4903-A0D5-902851E43F7A}"/>
    <cellStyle name="Comma 3 5 8 4 2 5" xfId="12478" xr:uid="{DDE50E34-C6CE-41F5-9A48-844F3095E83C}"/>
    <cellStyle name="Comma 3 5 8 4 2 5 2" xfId="56068" xr:uid="{3C8A9FB0-2F27-4F2F-BC10-139516A2478F}"/>
    <cellStyle name="Comma 3 5 8 4 2 5 3" xfId="42678" xr:uid="{D2EAE89C-5DAD-472B-A66B-BAF59AAEEF41}"/>
    <cellStyle name="Comma 3 5 8 4 2 6" xfId="15631" xr:uid="{2CF193CF-27EB-4863-B904-D1BCDB3E50FD}"/>
    <cellStyle name="Comma 3 5 8 4 2 6 2" xfId="45304" xr:uid="{9829DC77-7956-4130-A2E3-C93DEADE36EC}"/>
    <cellStyle name="Comma 3 5 8 4 2 7" xfId="58694" xr:uid="{7FB042AD-2297-4257-93B9-27321EE3E6D5}"/>
    <cellStyle name="Comma 3 5 8 4 2 8" xfId="61321" xr:uid="{59C4E0D9-8011-44E9-B8EF-FE8E097F74EC}"/>
    <cellStyle name="Comma 3 5 8 4 2 9" xfId="31914" xr:uid="{D1CA296C-E364-4476-AF00-541C2B32535A}"/>
    <cellStyle name="Comma 3 5 8 4 3" xfId="5904" xr:uid="{EF676CA0-F7E0-43BC-A403-8213D9EE915F}"/>
    <cellStyle name="Comma 3 5 8 4 3 2" xfId="17462" xr:uid="{7F814072-3729-411A-8FA9-4F5F1BB94F0E}"/>
    <cellStyle name="Comma 3 5 8 4 3 2 2" xfId="46869" xr:uid="{0EB6A714-7445-45AB-A3C8-F6C2737F1943}"/>
    <cellStyle name="Comma 3 5 8 4 3 2 3" xfId="27966" xr:uid="{E0F0AFC4-C837-4B7E-AE06-F692BEB61A59}"/>
    <cellStyle name="Comma 3 5 8 4 3 3" xfId="33479" xr:uid="{B0B26FE6-EEC1-448B-8E79-42BAEC64A322}"/>
    <cellStyle name="Comma 3 5 8 4 3 4" xfId="22714" xr:uid="{AB6B75D7-D294-4C77-A6F4-58F7349F4279}"/>
    <cellStyle name="Comma 3 5 8 4 4" xfId="3279" xr:uid="{C72C1247-EC73-4196-940B-479EEB2F712C}"/>
    <cellStyle name="Comma 3 5 8 4 4 2" xfId="49495" xr:uid="{C1D30716-9F51-4954-BE75-BC7604280EFF}"/>
    <cellStyle name="Comma 3 5 8 4 4 3" xfId="36105" xr:uid="{3E4396AD-C999-499A-A51F-143066947723}"/>
    <cellStyle name="Comma 3 5 8 4 4 4" xfId="25340" xr:uid="{83320650-E87C-4E7A-91E0-226511079208}"/>
    <cellStyle name="Comma 3 5 8 4 5" xfId="8530" xr:uid="{F58C117C-EDB8-477D-8046-CDE3156032A8}"/>
    <cellStyle name="Comma 3 5 8 4 5 2" xfId="52121" xr:uid="{AFEC2461-E152-441E-8BF5-AB57F996F343}"/>
    <cellStyle name="Comma 3 5 8 4 5 3" xfId="38731" xr:uid="{CC120D33-AE83-4A14-BEBD-F9B45D88C4B0}"/>
    <cellStyle name="Comma 3 5 8 4 6" xfId="11156" xr:uid="{35072796-66B9-4882-A997-CC6DCF52FE47}"/>
    <cellStyle name="Comma 3 5 8 4 6 2" xfId="54746" xr:uid="{20088378-15FE-440D-AF5E-D91710F82465}"/>
    <cellStyle name="Comma 3 5 8 4 6 3" xfId="41356" xr:uid="{A5125E0D-D68B-4B0A-BA3E-92D15187F5AD}"/>
    <cellStyle name="Comma 3 5 8 4 7" xfId="14309" xr:uid="{6CEC9C30-2523-42C8-A853-6BDFC15912E1}"/>
    <cellStyle name="Comma 3 5 8 4 7 2" xfId="43982" xr:uid="{A64ABD69-D7F2-4676-919D-A8CED25189F2}"/>
    <cellStyle name="Comma 3 5 8 4 8" xfId="57372" xr:uid="{C783A56F-9E37-4693-8D61-763CDC42847B}"/>
    <cellStyle name="Comma 3 5 8 4 9" xfId="59999" xr:uid="{F5B973E0-4748-4488-A6A6-2FEDE231EC62}"/>
    <cellStyle name="Comma 3 5 8 5" xfId="911" xr:uid="{00000000-0005-0000-0000-000044030000}"/>
    <cellStyle name="Comma 3 5 8 5 10" xfId="30852" xr:uid="{6DD039F1-98CC-4FF9-852D-D7C284ABAE69}"/>
    <cellStyle name="Comma 3 5 8 5 11" xfId="20348" xr:uid="{3BE44236-8F6D-4B5F-9DC8-71772CD5C914}"/>
    <cellStyle name="Comma 3 5 8 5 2" xfId="2234" xr:uid="{3CBA4BC4-AEB6-4F98-8C06-E95D5C3CBE9D}"/>
    <cellStyle name="Comma 3 5 8 5 2 10" xfId="21670" xr:uid="{04128524-3A0A-4EDF-B2F0-0E9AAA649DA0}"/>
    <cellStyle name="Comma 3 5 8 5 2 2" xfId="7486" xr:uid="{E73393D6-4050-440A-A75E-8FA751371AAB}"/>
    <cellStyle name="Comma 3 5 8 5 2 2 2" xfId="19044" xr:uid="{AB35F859-BF1C-4769-8D4E-0A76F8D3135C}"/>
    <cellStyle name="Comma 3 5 8 5 2 2 2 2" xfId="48451" xr:uid="{1594091D-D2DF-468F-9C83-8C982106B7C7}"/>
    <cellStyle name="Comma 3 5 8 5 2 2 2 3" xfId="29548" xr:uid="{EFD940C6-D6B5-4B8C-AF79-39B6F4E0781A}"/>
    <cellStyle name="Comma 3 5 8 5 2 2 3" xfId="35061" xr:uid="{92F54AE7-A272-4339-BF81-D721E4744CB4}"/>
    <cellStyle name="Comma 3 5 8 5 2 2 4" xfId="24296" xr:uid="{FB6AF722-F817-432C-B657-09C230DA3D52}"/>
    <cellStyle name="Comma 3 5 8 5 2 3" xfId="4861" xr:uid="{D3C1AEAA-4141-41CC-B387-9D46F14763CA}"/>
    <cellStyle name="Comma 3 5 8 5 2 3 2" xfId="51077" xr:uid="{16991249-F703-40F2-B360-27FBED1A77E5}"/>
    <cellStyle name="Comma 3 5 8 5 2 3 3" xfId="37687" xr:uid="{7D664D30-2516-43F8-9581-08C9B8114319}"/>
    <cellStyle name="Comma 3 5 8 5 2 3 4" xfId="26922" xr:uid="{E8332359-907E-4C63-9C54-BA34E11BF66E}"/>
    <cellStyle name="Comma 3 5 8 5 2 4" xfId="10112" xr:uid="{02AD1F4B-73C0-4912-ABFE-13F7DE0BF323}"/>
    <cellStyle name="Comma 3 5 8 5 2 4 2" xfId="53703" xr:uid="{A43C175F-04B0-4E8B-BA6E-0B31502DD775}"/>
    <cellStyle name="Comma 3 5 8 5 2 4 3" xfId="40313" xr:uid="{7CFB97F0-B8BF-41B5-B9AB-59B28C01472B}"/>
    <cellStyle name="Comma 3 5 8 5 2 5" xfId="12738" xr:uid="{A628C51A-7B65-45C9-BBCD-2694F7646E3E}"/>
    <cellStyle name="Comma 3 5 8 5 2 5 2" xfId="56328" xr:uid="{5F355E45-B358-4FE7-9047-99F88C1BDA3A}"/>
    <cellStyle name="Comma 3 5 8 5 2 5 3" xfId="42938" xr:uid="{19B0CEF6-9F67-4B80-BFC7-5EFD405FFC56}"/>
    <cellStyle name="Comma 3 5 8 5 2 6" xfId="15891" xr:uid="{08F282AF-DCD8-4510-99B1-6E3598271541}"/>
    <cellStyle name="Comma 3 5 8 5 2 6 2" xfId="45564" xr:uid="{E8EC0B04-D581-4086-8B37-B573C722555F}"/>
    <cellStyle name="Comma 3 5 8 5 2 7" xfId="58954" xr:uid="{F4B21A33-59C2-4CA3-8DAA-E139E54228BC}"/>
    <cellStyle name="Comma 3 5 8 5 2 8" xfId="61581" xr:uid="{59E442B3-34C8-49BB-8C02-2CE501DF26DD}"/>
    <cellStyle name="Comma 3 5 8 5 2 9" xfId="32174" xr:uid="{6022CA4F-5CE7-4D13-80C6-791FCC6F5354}"/>
    <cellStyle name="Comma 3 5 8 5 3" xfId="6164" xr:uid="{BCD849E8-2F65-4B41-961E-BFAA49E1341C}"/>
    <cellStyle name="Comma 3 5 8 5 3 2" xfId="17722" xr:uid="{8998B646-F2D2-416F-88FA-5766F893B938}"/>
    <cellStyle name="Comma 3 5 8 5 3 2 2" xfId="47129" xr:uid="{5D36CC45-73E8-4CA7-AA4A-6991C0CDB922}"/>
    <cellStyle name="Comma 3 5 8 5 3 2 3" xfId="28226" xr:uid="{2A0FF374-A362-499E-A39A-3CB93E35E5EE}"/>
    <cellStyle name="Comma 3 5 8 5 3 3" xfId="33739" xr:uid="{C80C9F6C-4BFE-4FD7-AFA6-A80F626DE27A}"/>
    <cellStyle name="Comma 3 5 8 5 3 4" xfId="22974" xr:uid="{1C3DDAEA-6155-43A4-90DC-C9D0EE20B15D}"/>
    <cellStyle name="Comma 3 5 8 5 4" xfId="3539" xr:uid="{A8E36422-6F70-481A-8CBB-DA5CF6B3C854}"/>
    <cellStyle name="Comma 3 5 8 5 4 2" xfId="49755" xr:uid="{B4587372-29A0-43DD-9080-7BC3291A8A37}"/>
    <cellStyle name="Comma 3 5 8 5 4 3" xfId="36365" xr:uid="{6E0F1A02-BBA8-44A8-BC0C-D24F5F3CB969}"/>
    <cellStyle name="Comma 3 5 8 5 4 4" xfId="25600" xr:uid="{723B6E10-70FF-439B-AEE4-A15A014AA82F}"/>
    <cellStyle name="Comma 3 5 8 5 5" xfId="8790" xr:uid="{46DE4219-60C6-4893-ACA5-FD7797561F83}"/>
    <cellStyle name="Comma 3 5 8 5 5 2" xfId="52381" xr:uid="{AE63C990-0B16-4C22-895F-C264152372A2}"/>
    <cellStyle name="Comma 3 5 8 5 5 3" xfId="38991" xr:uid="{38D5CF03-488B-4129-8DEC-F3E8BF06F511}"/>
    <cellStyle name="Comma 3 5 8 5 6" xfId="11416" xr:uid="{20CAB31D-87DE-4875-92C7-6D2058B6DCEC}"/>
    <cellStyle name="Comma 3 5 8 5 6 2" xfId="55006" xr:uid="{1DDCD95A-2A91-4153-9C5E-B2DC04A66429}"/>
    <cellStyle name="Comma 3 5 8 5 6 3" xfId="41616" xr:uid="{FF445AEF-5362-45D0-AA20-442AB42DF8BA}"/>
    <cellStyle name="Comma 3 5 8 5 7" xfId="14569" xr:uid="{947B9B2F-ECC3-49E9-98E0-B1778A1838F4}"/>
    <cellStyle name="Comma 3 5 8 5 7 2" xfId="44242" xr:uid="{AD07CA9E-DD70-4AB3-9293-08168EAC7304}"/>
    <cellStyle name="Comma 3 5 8 5 8" xfId="57632" xr:uid="{C1C403EC-75E8-4EE2-B8AA-BF489D11E432}"/>
    <cellStyle name="Comma 3 5 8 5 9" xfId="60259" xr:uid="{E2A972D5-7B4B-4124-92AC-DEA3FD5D147A}"/>
    <cellStyle name="Comma 3 5 8 6" xfId="1191" xr:uid="{D5B816A3-E042-4427-9D06-D0364E8B230D}"/>
    <cellStyle name="Comma 3 5 8 6 10" xfId="20628" xr:uid="{138C5294-8BDA-4F02-8FBE-679F4BB0BEB6}"/>
    <cellStyle name="Comma 3 5 8 6 2" xfId="6444" xr:uid="{8436B4A8-135E-417A-9C6E-A964019FAF18}"/>
    <cellStyle name="Comma 3 5 8 6 2 2" xfId="18002" xr:uid="{72F4AF75-4D4A-493B-AF4A-FFD207B87E31}"/>
    <cellStyle name="Comma 3 5 8 6 2 2 2" xfId="47409" xr:uid="{60964AAF-BFF2-4FD0-A0DC-5170F59FDA9C}"/>
    <cellStyle name="Comma 3 5 8 6 2 2 3" xfId="28506" xr:uid="{51C5081F-F6EC-40EA-B309-5623736B7E29}"/>
    <cellStyle name="Comma 3 5 8 6 2 3" xfId="34019" xr:uid="{B732FCF6-F0D1-4EA7-AD3E-3AD994AB72EB}"/>
    <cellStyle name="Comma 3 5 8 6 2 4" xfId="23254" xr:uid="{27424259-1A37-4260-B186-88301E4A5D9A}"/>
    <cellStyle name="Comma 3 5 8 6 3" xfId="3819" xr:uid="{D989B2EB-3727-469F-BD82-73FFE263B57B}"/>
    <cellStyle name="Comma 3 5 8 6 3 2" xfId="50035" xr:uid="{7B33DF3E-33A3-4E85-9447-213076336FDB}"/>
    <cellStyle name="Comma 3 5 8 6 3 3" xfId="36645" xr:uid="{BC386BEF-ACE6-4317-89E7-D7A60BCE6D5B}"/>
    <cellStyle name="Comma 3 5 8 6 3 4" xfId="25880" xr:uid="{C734EE5C-AC20-44E7-B4B7-D6F7781986BB}"/>
    <cellStyle name="Comma 3 5 8 6 4" xfId="9070" xr:uid="{79C90B90-3699-4D64-9F74-B30A8D51D5D0}"/>
    <cellStyle name="Comma 3 5 8 6 4 2" xfId="52661" xr:uid="{68C76A10-76FA-4086-833D-FD984EF8E96F}"/>
    <cellStyle name="Comma 3 5 8 6 4 3" xfId="39271" xr:uid="{239D97B2-5D8E-4E53-9455-9A7426768461}"/>
    <cellStyle name="Comma 3 5 8 6 5" xfId="11696" xr:uid="{9F36BD72-620E-4C16-A175-49AB254FE685}"/>
    <cellStyle name="Comma 3 5 8 6 5 2" xfId="55286" xr:uid="{8460AB29-D898-4547-A247-427E93639366}"/>
    <cellStyle name="Comma 3 5 8 6 5 3" xfId="41896" xr:uid="{E8B8CC4F-6D39-484E-942E-14D6DAD9A3ED}"/>
    <cellStyle name="Comma 3 5 8 6 6" xfId="14849" xr:uid="{78A2209F-438B-4568-BD70-062052DB156C}"/>
    <cellStyle name="Comma 3 5 8 6 6 2" xfId="44522" xr:uid="{A1F7BCB7-B46D-4C6B-863A-16B7B84F6454}"/>
    <cellStyle name="Comma 3 5 8 6 7" xfId="57912" xr:uid="{2A0BA990-5B16-43A8-867A-85DFCD69ADC1}"/>
    <cellStyle name="Comma 3 5 8 6 8" xfId="60539" xr:uid="{6F2713AC-03B5-4FFE-A8AE-21AA2EA208DD}"/>
    <cellStyle name="Comma 3 5 8 6 9" xfId="31132" xr:uid="{7DD6B47F-EDAB-44A2-9B91-8CE6A835081F}"/>
    <cellStyle name="Comma 3 5 8 7" xfId="1454" xr:uid="{18561202-B5E2-40AB-9EEC-6B01F245AB04}"/>
    <cellStyle name="Comma 3 5 8 7 10" xfId="20890" xr:uid="{2ABA5819-FFEF-462C-9979-7ACC4BF4BBDE}"/>
    <cellStyle name="Comma 3 5 8 7 2" xfId="6706" xr:uid="{C00F7376-8043-4750-991D-2FA108A1C872}"/>
    <cellStyle name="Comma 3 5 8 7 2 2" xfId="18264" xr:uid="{1F3A2276-1061-4BD9-B3CB-91E1D4503BD8}"/>
    <cellStyle name="Comma 3 5 8 7 2 2 2" xfId="47671" xr:uid="{24A19315-07A7-48D7-92A6-3ACA0D8F1C00}"/>
    <cellStyle name="Comma 3 5 8 7 2 2 3" xfId="28768" xr:uid="{B590E117-9050-4FC9-B42A-D0C3296C6F33}"/>
    <cellStyle name="Comma 3 5 8 7 2 3" xfId="34281" xr:uid="{A20B5F98-9BE1-40FA-A05E-3C8405265D23}"/>
    <cellStyle name="Comma 3 5 8 7 2 4" xfId="23516" xr:uid="{F1A10C94-EB8F-44F4-96C7-4F34FA8B085B}"/>
    <cellStyle name="Comma 3 5 8 7 3" xfId="4081" xr:uid="{12E694FB-CF99-4A21-BBF7-7FF24AAA0AAB}"/>
    <cellStyle name="Comma 3 5 8 7 3 2" xfId="50297" xr:uid="{100DD195-3C2D-4E5E-8CD6-2A3A7C720B80}"/>
    <cellStyle name="Comma 3 5 8 7 3 3" xfId="36907" xr:uid="{76E76075-4C4C-4748-9E24-ADEB3E22794F}"/>
    <cellStyle name="Comma 3 5 8 7 3 4" xfId="26142" xr:uid="{DA6253AF-C65E-456D-8EAF-CDFF959E879A}"/>
    <cellStyle name="Comma 3 5 8 7 4" xfId="9332" xr:uid="{EF2F0CD6-A29B-4E2D-83B0-F50D492E7772}"/>
    <cellStyle name="Comma 3 5 8 7 4 2" xfId="52923" xr:uid="{3489BC1C-D641-4BCF-A0B3-5907E64F8C5B}"/>
    <cellStyle name="Comma 3 5 8 7 4 3" xfId="39533" xr:uid="{8FCFBFFF-6AC5-43B1-81B3-35BD40A61FCF}"/>
    <cellStyle name="Comma 3 5 8 7 5" xfId="11958" xr:uid="{464D6F7F-CB49-4CB5-8EF7-777942F0A758}"/>
    <cellStyle name="Comma 3 5 8 7 5 2" xfId="55548" xr:uid="{7CB14553-8161-4F74-820F-302DC61710C4}"/>
    <cellStyle name="Comma 3 5 8 7 5 3" xfId="42158" xr:uid="{09609B1E-8DE6-4201-BC8E-9D9CD0EA5FEC}"/>
    <cellStyle name="Comma 3 5 8 7 6" xfId="15111" xr:uid="{3165E269-62F5-483B-9E5B-040005405995}"/>
    <cellStyle name="Comma 3 5 8 7 6 2" xfId="44784" xr:uid="{C55CA8F5-F86C-45F7-B558-609663A29464}"/>
    <cellStyle name="Comma 3 5 8 7 7" xfId="58174" xr:uid="{F74EEE8F-9C8B-4388-B491-4A6B74BF855F}"/>
    <cellStyle name="Comma 3 5 8 7 8" xfId="60801" xr:uid="{6FD9A047-C07F-4F2B-8E37-1213EFA410CA}"/>
    <cellStyle name="Comma 3 5 8 7 9" xfId="31394" xr:uid="{89FD8DFD-FD17-4E9F-8945-0A64714A63E0}"/>
    <cellStyle name="Comma 3 5 8 8" xfId="2497" xr:uid="{813B5AA8-4D5E-4EFB-A148-EC6C798F32D3}"/>
    <cellStyle name="Comma 3 5 8 8 10" xfId="21932" xr:uid="{A1710E9B-43F6-458B-B621-CCDBCF98BB3B}"/>
    <cellStyle name="Comma 3 5 8 8 2" xfId="7748" xr:uid="{A33EF6ED-75B3-44B5-9239-CB381D37AA7B}"/>
    <cellStyle name="Comma 3 5 8 8 2 2" xfId="19306" xr:uid="{CF19FAC5-3029-4A2D-A967-10760BE018C1}"/>
    <cellStyle name="Comma 3 5 8 8 2 2 2" xfId="48713" xr:uid="{710E0B0E-E6AD-48B4-BE94-F628ED778E3C}"/>
    <cellStyle name="Comma 3 5 8 8 2 2 3" xfId="29810" xr:uid="{F33601CF-437B-42ED-A0FA-55A2256317BE}"/>
    <cellStyle name="Comma 3 5 8 8 2 3" xfId="35323" xr:uid="{F5DBB475-B6FB-4991-9CD2-86960866A7CC}"/>
    <cellStyle name="Comma 3 5 8 8 2 4" xfId="24558" xr:uid="{FABCD3E7-0F54-4E65-8A15-9E7F608C2B80}"/>
    <cellStyle name="Comma 3 5 8 8 3" xfId="5123" xr:uid="{A9403654-CC8C-479D-819A-3DDAFCE77BC8}"/>
    <cellStyle name="Comma 3 5 8 8 3 2" xfId="51339" xr:uid="{73A962ED-1245-4117-B789-E47524409F53}"/>
    <cellStyle name="Comma 3 5 8 8 3 3" xfId="37949" xr:uid="{51551D4C-CF95-49F0-96C5-319F9362C837}"/>
    <cellStyle name="Comma 3 5 8 8 3 4" xfId="27184" xr:uid="{B5E6FE4A-CE7A-41D6-B490-C38F286FA5D9}"/>
    <cellStyle name="Comma 3 5 8 8 4" xfId="10374" xr:uid="{06308F75-CFCD-4671-88FF-5569851B7895}"/>
    <cellStyle name="Comma 3 5 8 8 4 2" xfId="53965" xr:uid="{3B8141D7-ED2C-44BB-9830-823C35D4A427}"/>
    <cellStyle name="Comma 3 5 8 8 4 3" xfId="40575" xr:uid="{529B5C5A-8FEB-43A8-828A-9DC6DC5D9F84}"/>
    <cellStyle name="Comma 3 5 8 8 5" xfId="13000" xr:uid="{1DD2C8EF-B71D-4C4F-B74C-A9D240D59FF0}"/>
    <cellStyle name="Comma 3 5 8 8 5 2" xfId="56590" xr:uid="{2E3BBEB5-6930-4790-B2C4-93AF924E0D6F}"/>
    <cellStyle name="Comma 3 5 8 8 5 3" xfId="43200" xr:uid="{C3BD9402-ACBD-4D62-9A07-42428ED8FFF0}"/>
    <cellStyle name="Comma 3 5 8 8 6" xfId="16153" xr:uid="{DB645AC2-1342-437A-B3F9-6D297272A58F}"/>
    <cellStyle name="Comma 3 5 8 8 6 2" xfId="45826" xr:uid="{08C164C5-0775-4A3A-AFB9-DCA3BC75BD64}"/>
    <cellStyle name="Comma 3 5 8 8 7" xfId="59216" xr:uid="{39F373CC-7670-4ED9-82E4-70784EE52C07}"/>
    <cellStyle name="Comma 3 5 8 8 8" xfId="61843" xr:uid="{74712C83-E227-44F1-9769-A56695ADC30D}"/>
    <cellStyle name="Comma 3 5 8 8 9" xfId="32436" xr:uid="{F8D2CBB2-FDD9-4E22-AB1D-42369585795A}"/>
    <cellStyle name="Comma 3 5 8 9" xfId="5384" xr:uid="{6FACDEAB-7F13-4532-9C23-1B6486E6871A}"/>
    <cellStyle name="Comma 3 5 8 9 2" xfId="16942" xr:uid="{0D12BBBD-7623-4EBC-AD6F-4963244017F1}"/>
    <cellStyle name="Comma 3 5 8 9 2 2" xfId="46088" xr:uid="{1029840D-FA56-440D-BF3C-B4B086C46A9A}"/>
    <cellStyle name="Comma 3 5 8 9 2 3" xfId="27446" xr:uid="{B7754107-6441-4C5E-A3D1-0C22AD8B64E1}"/>
    <cellStyle name="Comma 3 5 8 9 3" xfId="13789" xr:uid="{E90ADCF8-BC19-41DC-A451-3F6DA491523E}"/>
    <cellStyle name="Comma 3 5 8 9 3 2" xfId="32698" xr:uid="{EFE0F1AE-7C54-4CDB-8D23-F886CB8C6B5C}"/>
    <cellStyle name="Comma 3 5 8 9 4" xfId="22194" xr:uid="{C127FC57-9310-4CFB-98F2-CC7B8518102B}"/>
    <cellStyle name="Comma 3 5 9" xfId="135" xr:uid="{00000000-0005-0000-0000-000045030000}"/>
    <cellStyle name="Comma 3 5 9 10" xfId="2764" xr:uid="{139ADEEC-0ED5-4894-B066-F3E5A0CAF9AE}"/>
    <cellStyle name="Comma 3 5 9 10 2" xfId="16419" xr:uid="{FDF6524B-E3FC-4B0B-8284-4CFD9BF7629F}"/>
    <cellStyle name="Comma 3 5 9 10 2 2" xfId="46354" xr:uid="{B90579F9-7CAE-4438-991B-96FE2A80E394}"/>
    <cellStyle name="Comma 3 5 9 10 3" xfId="32964" xr:uid="{D59B0FE1-13E4-4DF0-A398-C9E2A8CACF09}"/>
    <cellStyle name="Comma 3 5 9 10 4" xfId="24825" xr:uid="{AE1A0FB2-8A8B-4F97-9CE3-110B559FC772}"/>
    <cellStyle name="Comma 3 5 9 11" xfId="8015" xr:uid="{DCEEBA60-6D3F-4AC6-9C64-762E668170EB}"/>
    <cellStyle name="Comma 3 5 9 11 2" xfId="48980" xr:uid="{1D609EAA-3642-4A0A-A5AD-FB97315AFB94}"/>
    <cellStyle name="Comma 3 5 9 11 3" xfId="35590" xr:uid="{E4492E3C-E777-455D-A9B7-67B7DE5B8A3E}"/>
    <cellStyle name="Comma 3 5 9 12" xfId="10641" xr:uid="{DA6F4A21-7904-4262-A536-8F7D56999914}"/>
    <cellStyle name="Comma 3 5 9 12 2" xfId="51606" xr:uid="{8FAAA2C6-2C3C-4068-B750-25BCA11D7D97}"/>
    <cellStyle name="Comma 3 5 9 12 3" xfId="38216" xr:uid="{70696140-1EF3-4B72-9FB4-2F3353F3F4B7}"/>
    <cellStyle name="Comma 3 5 9 13" xfId="13266" xr:uid="{13261171-C3CC-4B7C-BD04-02E3E84994B8}"/>
    <cellStyle name="Comma 3 5 9 13 2" xfId="54231" xr:uid="{8AE1FE4F-DDBF-4BE3-8A28-1664121E572C}"/>
    <cellStyle name="Comma 3 5 9 13 3" xfId="40841" xr:uid="{00C35A8F-A01C-46A8-8CD1-AD316B34E0D8}"/>
    <cellStyle name="Comma 3 5 9 14" xfId="43467" xr:uid="{5D315060-A393-40CE-9228-10A746EEABD4}"/>
    <cellStyle name="Comma 3 5 9 15" xfId="56857" xr:uid="{BA25AAC4-5DF5-4486-A27E-D0F39D70A4BD}"/>
    <cellStyle name="Comma 3 5 9 16" xfId="59484" xr:uid="{7993AA02-38BE-4221-A5C6-09C16CFF1E78}"/>
    <cellStyle name="Comma 3 5 9 17" xfId="30077" xr:uid="{AC7A8CA2-7A04-4CDC-9DFA-D9C78CF7DA32}"/>
    <cellStyle name="Comma 3 5 9 18" xfId="19573" xr:uid="{A59BFFE5-3A96-4413-89E9-98B3912F2525}"/>
    <cellStyle name="Comma 3 5 9 2" xfId="273" xr:uid="{00000000-0005-0000-0000-000046030000}"/>
    <cellStyle name="Comma 3 5 9 2 10" xfId="8153" xr:uid="{D496087B-8EC6-4F29-B4E7-902922C0DE1E}"/>
    <cellStyle name="Comma 3 5 9 2 10 2" xfId="49118" xr:uid="{C2882D61-B18B-44D8-ABB4-8F77DE31EEDC}"/>
    <cellStyle name="Comma 3 5 9 2 10 3" xfId="35728" xr:uid="{E417D655-B05D-4332-A466-3A954208E6E5}"/>
    <cellStyle name="Comma 3 5 9 2 11" xfId="10779" xr:uid="{0896FF2D-E125-427A-AA2D-7FD2FFB05930}"/>
    <cellStyle name="Comma 3 5 9 2 11 2" xfId="51744" xr:uid="{B8E8EE7A-2AB3-46D0-8C39-7F31FAF41110}"/>
    <cellStyle name="Comma 3 5 9 2 11 3" xfId="38354" xr:uid="{C77DADF3-EAF8-4688-9757-7A67C14ADE4D}"/>
    <cellStyle name="Comma 3 5 9 2 12" xfId="13404" xr:uid="{0AEBFFE0-3A90-4129-91B2-E3D28858C7AA}"/>
    <cellStyle name="Comma 3 5 9 2 12 2" xfId="54369" xr:uid="{E2624773-E3E5-41CB-ACA4-629B5682778D}"/>
    <cellStyle name="Comma 3 5 9 2 12 3" xfId="40979" xr:uid="{1A0B0749-03E9-4BB0-9E03-C12E1A35B513}"/>
    <cellStyle name="Comma 3 5 9 2 13" xfId="43605" xr:uid="{88FBBE23-78D8-4138-98B4-153F26DB028E}"/>
    <cellStyle name="Comma 3 5 9 2 14" xfId="56995" xr:uid="{6873B909-4302-424F-9A1B-D2A586620A15}"/>
    <cellStyle name="Comma 3 5 9 2 15" xfId="59622" xr:uid="{30D70251-BD54-49F2-9801-C21B637CFDB9}"/>
    <cellStyle name="Comma 3 5 9 2 16" xfId="30215" xr:uid="{A5921402-91ED-4D05-B173-CD7604E031A3}"/>
    <cellStyle name="Comma 3 5 9 2 17" xfId="19711" xr:uid="{89EC0CEF-B611-47E4-B89B-F7FF4AE49F60}"/>
    <cellStyle name="Comma 3 5 9 2 2" xfId="534" xr:uid="{00000000-0005-0000-0000-000047030000}"/>
    <cellStyle name="Comma 3 5 9 2 2 10" xfId="30475" xr:uid="{4C9FE9CE-F4A1-4ABA-AF6F-4F6845BC497B}"/>
    <cellStyle name="Comma 3 5 9 2 2 11" xfId="19971" xr:uid="{39975EC0-D246-4E10-BDCF-4FBE00992A23}"/>
    <cellStyle name="Comma 3 5 9 2 2 2" xfId="1857" xr:uid="{E6DE78BD-3675-4047-89A4-43D802707CF8}"/>
    <cellStyle name="Comma 3 5 9 2 2 2 10" xfId="21293" xr:uid="{4D230D82-0007-4311-8797-1F38DA193EA0}"/>
    <cellStyle name="Comma 3 5 9 2 2 2 2" xfId="7109" xr:uid="{EEF7C84F-3122-44CE-AD0F-A3639E550510}"/>
    <cellStyle name="Comma 3 5 9 2 2 2 2 2" xfId="18667" xr:uid="{04E3A1FA-02C2-4EF6-93D9-26EBBE3938E2}"/>
    <cellStyle name="Comma 3 5 9 2 2 2 2 2 2" xfId="48074" xr:uid="{A6687827-AB44-4D01-8C84-64EA01CE20C9}"/>
    <cellStyle name="Comma 3 5 9 2 2 2 2 2 3" xfId="29171" xr:uid="{685913BD-0406-493B-ADC1-8D5A42D6E387}"/>
    <cellStyle name="Comma 3 5 9 2 2 2 2 3" xfId="34684" xr:uid="{79FC1427-A6EF-4208-8E5E-E158184F83C4}"/>
    <cellStyle name="Comma 3 5 9 2 2 2 2 4" xfId="23919" xr:uid="{5B3FEE81-304C-4B7D-A63E-FB35BC8DA3DC}"/>
    <cellStyle name="Comma 3 5 9 2 2 2 3" xfId="4484" xr:uid="{2C079D64-63FE-430B-8021-B6CBE85FBEC9}"/>
    <cellStyle name="Comma 3 5 9 2 2 2 3 2" xfId="50700" xr:uid="{4297C820-8145-4309-9CB4-A3B503BFCE58}"/>
    <cellStyle name="Comma 3 5 9 2 2 2 3 3" xfId="37310" xr:uid="{A4222634-1BF5-4F9D-925A-AA3FBF0A1BBB}"/>
    <cellStyle name="Comma 3 5 9 2 2 2 3 4" xfId="26545" xr:uid="{B34B4778-6BAC-41FD-8AD9-F544B7D78F9C}"/>
    <cellStyle name="Comma 3 5 9 2 2 2 4" xfId="9735" xr:uid="{E54A17DD-7E07-49D3-85B1-62EFC9D00E5D}"/>
    <cellStyle name="Comma 3 5 9 2 2 2 4 2" xfId="53326" xr:uid="{63520B83-C01A-4471-B1F4-802801D820E6}"/>
    <cellStyle name="Comma 3 5 9 2 2 2 4 3" xfId="39936" xr:uid="{489AC199-651A-4C5F-B836-3B732980B810}"/>
    <cellStyle name="Comma 3 5 9 2 2 2 5" xfId="12361" xr:uid="{8688127C-9A43-45A0-89C9-BAEECB39BD01}"/>
    <cellStyle name="Comma 3 5 9 2 2 2 5 2" xfId="55951" xr:uid="{442023C4-C043-47D5-B179-C82098782FE9}"/>
    <cellStyle name="Comma 3 5 9 2 2 2 5 3" xfId="42561" xr:uid="{978D22CC-7056-46C3-B90F-F7849378A416}"/>
    <cellStyle name="Comma 3 5 9 2 2 2 6" xfId="15514" xr:uid="{0B27C4F5-261A-4B92-8547-A1320A65FB6E}"/>
    <cellStyle name="Comma 3 5 9 2 2 2 6 2" xfId="45187" xr:uid="{0624D8DA-CC40-4B93-B4DA-B3D836874E7D}"/>
    <cellStyle name="Comma 3 5 9 2 2 2 7" xfId="58577" xr:uid="{8FCEB145-4741-4835-BE9A-070304E9B87C}"/>
    <cellStyle name="Comma 3 5 9 2 2 2 8" xfId="61204" xr:uid="{9CFD74C8-F91B-4FCF-85B2-B0D8300E4EB3}"/>
    <cellStyle name="Comma 3 5 9 2 2 2 9" xfId="31797" xr:uid="{8206BFD0-B817-49A8-92DA-DEFFAF2F371F}"/>
    <cellStyle name="Comma 3 5 9 2 2 3" xfId="5787" xr:uid="{D8AB0506-17EE-4E2F-966B-7BE16EDBF29E}"/>
    <cellStyle name="Comma 3 5 9 2 2 3 2" xfId="17345" xr:uid="{ACAFD61F-8F78-494A-A9DF-36208200B7B6}"/>
    <cellStyle name="Comma 3 5 9 2 2 3 2 2" xfId="46752" xr:uid="{CC5616CC-07F9-428A-A6AC-56C35491BC07}"/>
    <cellStyle name="Comma 3 5 9 2 2 3 2 3" xfId="27849" xr:uid="{5D450E9E-5E66-477A-ACA1-62DC87E41C49}"/>
    <cellStyle name="Comma 3 5 9 2 2 3 3" xfId="14192" xr:uid="{2BFD4450-D3E3-4A24-9C58-3DC32AE05C86}"/>
    <cellStyle name="Comma 3 5 9 2 2 3 3 2" xfId="33362" xr:uid="{E4CCE1F2-7141-4FF6-8784-3A61696726CF}"/>
    <cellStyle name="Comma 3 5 9 2 2 3 4" xfId="22597" xr:uid="{01644F23-F4EE-4089-9618-7CBD088D629E}"/>
    <cellStyle name="Comma 3 5 9 2 2 4" xfId="3162" xr:uid="{D09F0B67-7A6C-4F62-9AC5-24F8A3A5941D}"/>
    <cellStyle name="Comma 3 5 9 2 2 4 2" xfId="16817" xr:uid="{4F3CFFB1-2E25-4F71-AE2A-92E5191C13F4}"/>
    <cellStyle name="Comma 3 5 9 2 2 4 2 2" xfId="49378" xr:uid="{4095C1F6-88B0-4649-888E-01FF9E50582E}"/>
    <cellStyle name="Comma 3 5 9 2 2 4 3" xfId="35988" xr:uid="{25CB11E7-03EC-4965-B93E-2C7BA8E1AB1E}"/>
    <cellStyle name="Comma 3 5 9 2 2 4 4" xfId="25223" xr:uid="{96F415D7-C47C-4207-8919-7ECBA1B65F60}"/>
    <cellStyle name="Comma 3 5 9 2 2 5" xfId="8413" xr:uid="{5E77A870-17F5-48FA-AA4C-DCDEA226F8AA}"/>
    <cellStyle name="Comma 3 5 9 2 2 5 2" xfId="52004" xr:uid="{94CADE0F-F6E6-477F-A6E3-3839646BC671}"/>
    <cellStyle name="Comma 3 5 9 2 2 5 3" xfId="38614" xr:uid="{EF83BED4-EEB9-4CE7-BDF2-510AAECE21AC}"/>
    <cellStyle name="Comma 3 5 9 2 2 6" xfId="11039" xr:uid="{2B6C93B4-41AA-4E30-A606-3E034044438D}"/>
    <cellStyle name="Comma 3 5 9 2 2 6 2" xfId="54629" xr:uid="{0F7B746D-631B-4E84-9053-473A3C229CE6}"/>
    <cellStyle name="Comma 3 5 9 2 2 6 3" xfId="41239" xr:uid="{275B78F5-A5FA-49B3-843D-90E73E5E8750}"/>
    <cellStyle name="Comma 3 5 9 2 2 7" xfId="13664" xr:uid="{C3ECC1A4-459B-4ADB-9C9A-F667367CF073}"/>
    <cellStyle name="Comma 3 5 9 2 2 7 2" xfId="43865" xr:uid="{7313ED92-4E0B-4CA8-BF52-594E4D57ABA5}"/>
    <cellStyle name="Comma 3 5 9 2 2 8" xfId="57255" xr:uid="{24F68A9F-D754-4626-A4AC-4567CADCA1DE}"/>
    <cellStyle name="Comma 3 5 9 2 2 9" xfId="59882" xr:uid="{9C5D82E6-074E-40FC-9C8D-D3F901939FD5}"/>
    <cellStyle name="Comma 3 5 9 2 3" xfId="794" xr:uid="{00000000-0005-0000-0000-000048030000}"/>
    <cellStyle name="Comma 3 5 9 2 3 10" xfId="30735" xr:uid="{4F4B0381-3D00-4F93-919B-307A7E5AFF13}"/>
    <cellStyle name="Comma 3 5 9 2 3 11" xfId="20231" xr:uid="{F61F2605-83D8-4B3B-AF8C-793FFBA8387B}"/>
    <cellStyle name="Comma 3 5 9 2 3 2" xfId="2117" xr:uid="{CBB288CC-23CE-4DC9-991F-DDE3D8AAC924}"/>
    <cellStyle name="Comma 3 5 9 2 3 2 10" xfId="21553" xr:uid="{A776F3D2-C6F6-4841-BC44-C732E9BFF64C}"/>
    <cellStyle name="Comma 3 5 9 2 3 2 2" xfId="7369" xr:uid="{0994C660-E86B-45B7-B9E1-9671A50209B5}"/>
    <cellStyle name="Comma 3 5 9 2 3 2 2 2" xfId="18927" xr:uid="{DCF244BD-A454-43BA-B812-817D0869C258}"/>
    <cellStyle name="Comma 3 5 9 2 3 2 2 2 2" xfId="48334" xr:uid="{2AC12CDF-DBCA-4FC6-B963-27BC8062D139}"/>
    <cellStyle name="Comma 3 5 9 2 3 2 2 2 3" xfId="29431" xr:uid="{56F7017B-0773-4A77-98E4-68EC218ACB87}"/>
    <cellStyle name="Comma 3 5 9 2 3 2 2 3" xfId="34944" xr:uid="{29DA3EF8-9386-4ECC-82EA-1362B43031BA}"/>
    <cellStyle name="Comma 3 5 9 2 3 2 2 4" xfId="24179" xr:uid="{45EC9D62-303B-48CA-92E1-2E24CE4E382D}"/>
    <cellStyle name="Comma 3 5 9 2 3 2 3" xfId="4744" xr:uid="{7C807B3F-26DA-4EF1-9271-E0D057A05130}"/>
    <cellStyle name="Comma 3 5 9 2 3 2 3 2" xfId="50960" xr:uid="{C0439029-E235-4233-855F-E8E358D0B538}"/>
    <cellStyle name="Comma 3 5 9 2 3 2 3 3" xfId="37570" xr:uid="{43E4F750-6709-461C-9632-7D1A2D208B58}"/>
    <cellStyle name="Comma 3 5 9 2 3 2 3 4" xfId="26805" xr:uid="{5F4DDDCA-8FFA-49EF-8C3B-DD98E9EFEC0E}"/>
    <cellStyle name="Comma 3 5 9 2 3 2 4" xfId="9995" xr:uid="{8C032D45-D0C0-498B-AB95-611E2F56E00F}"/>
    <cellStyle name="Comma 3 5 9 2 3 2 4 2" xfId="53586" xr:uid="{B91A95CD-C47E-442B-B1C1-6B5E682AC8FF}"/>
    <cellStyle name="Comma 3 5 9 2 3 2 4 3" xfId="40196" xr:uid="{BE82B5C1-52EA-47F7-91A5-005CD4A32E27}"/>
    <cellStyle name="Comma 3 5 9 2 3 2 5" xfId="12621" xr:uid="{866E084F-4B58-4C16-8BA8-8BB5E3E5B955}"/>
    <cellStyle name="Comma 3 5 9 2 3 2 5 2" xfId="56211" xr:uid="{1381A14F-7D2C-4AEC-939B-75D1823AE209}"/>
    <cellStyle name="Comma 3 5 9 2 3 2 5 3" xfId="42821" xr:uid="{1AB36691-245A-492A-A948-C4B314E59D78}"/>
    <cellStyle name="Comma 3 5 9 2 3 2 6" xfId="15774" xr:uid="{88ECF8DC-9622-4C94-913F-FD5A64891367}"/>
    <cellStyle name="Comma 3 5 9 2 3 2 6 2" xfId="45447" xr:uid="{220AF6B1-B8F2-40B4-A8A2-3EB3AE7D4D3C}"/>
    <cellStyle name="Comma 3 5 9 2 3 2 7" xfId="58837" xr:uid="{C1B1CA10-3A00-48FB-8F12-396860DCD700}"/>
    <cellStyle name="Comma 3 5 9 2 3 2 8" xfId="61464" xr:uid="{E4C456E3-0D2D-4191-AAAB-56102733B6DE}"/>
    <cellStyle name="Comma 3 5 9 2 3 2 9" xfId="32057" xr:uid="{5E281070-A800-4C2B-B615-C1B17734E80B}"/>
    <cellStyle name="Comma 3 5 9 2 3 3" xfId="6047" xr:uid="{6467D22F-AB19-46D3-8F05-D810F3785525}"/>
    <cellStyle name="Comma 3 5 9 2 3 3 2" xfId="17605" xr:uid="{53037C8D-9E7F-4C6F-AA15-1C51D975D0A0}"/>
    <cellStyle name="Comma 3 5 9 2 3 3 2 2" xfId="47012" xr:uid="{9C0E3B40-2529-4AFC-B7C6-F2C6EADA254F}"/>
    <cellStyle name="Comma 3 5 9 2 3 3 2 3" xfId="28109" xr:uid="{F015D48C-AE6D-4AA7-94B0-152C6EDE64C0}"/>
    <cellStyle name="Comma 3 5 9 2 3 3 3" xfId="33622" xr:uid="{9D6FFDB0-B0B1-4737-AB97-1D4F8B54E25C}"/>
    <cellStyle name="Comma 3 5 9 2 3 3 4" xfId="22857" xr:uid="{30815F84-BDC9-4BE1-93AD-699377825ACA}"/>
    <cellStyle name="Comma 3 5 9 2 3 4" xfId="3422" xr:uid="{F888AA62-FC8E-4162-B2FD-B84A3CE42EB4}"/>
    <cellStyle name="Comma 3 5 9 2 3 4 2" xfId="49638" xr:uid="{021FF581-FD25-4778-B681-33FC426D4F2C}"/>
    <cellStyle name="Comma 3 5 9 2 3 4 3" xfId="36248" xr:uid="{52C4C9F4-1335-4D87-85B0-C7BDF7DAF260}"/>
    <cellStyle name="Comma 3 5 9 2 3 4 4" xfId="25483" xr:uid="{4F858726-42FC-407D-9834-40A7E89BEB80}"/>
    <cellStyle name="Comma 3 5 9 2 3 5" xfId="8673" xr:uid="{4129131A-F4F8-43EF-8C95-DE01DB5D9EFB}"/>
    <cellStyle name="Comma 3 5 9 2 3 5 2" xfId="52264" xr:uid="{EA9E570D-360C-4FD0-9DCA-D254BA404E9B}"/>
    <cellStyle name="Comma 3 5 9 2 3 5 3" xfId="38874" xr:uid="{7B0F201B-7E92-473E-98D2-7FC54C61D4A4}"/>
    <cellStyle name="Comma 3 5 9 2 3 6" xfId="11299" xr:uid="{33AA1054-3E91-49A4-944C-1D3851C19F44}"/>
    <cellStyle name="Comma 3 5 9 2 3 6 2" xfId="54889" xr:uid="{660A5214-ABAA-4B43-A7B1-4DF9825B9521}"/>
    <cellStyle name="Comma 3 5 9 2 3 6 3" xfId="41499" xr:uid="{AAD1C64A-AD79-4E36-8AB3-88472277C711}"/>
    <cellStyle name="Comma 3 5 9 2 3 7" xfId="14452" xr:uid="{ED640E06-A671-40FB-8ACA-98675A4F2688}"/>
    <cellStyle name="Comma 3 5 9 2 3 7 2" xfId="44125" xr:uid="{68A42964-3590-438D-8916-A0D7F17A42E6}"/>
    <cellStyle name="Comma 3 5 9 2 3 8" xfId="57515" xr:uid="{BEDD507F-D6D7-4CBD-92E1-675B9C28E850}"/>
    <cellStyle name="Comma 3 5 9 2 3 9" xfId="60142" xr:uid="{E0DCAE1C-9BBC-4451-B2CD-832D22CE7D5E}"/>
    <cellStyle name="Comma 3 5 9 2 4" xfId="1054" xr:uid="{00000000-0005-0000-0000-000049030000}"/>
    <cellStyle name="Comma 3 5 9 2 4 10" xfId="30995" xr:uid="{127BF45F-383A-47EE-8799-7AF0636A6FD4}"/>
    <cellStyle name="Comma 3 5 9 2 4 11" xfId="20491" xr:uid="{1AC041BD-26CF-4268-A313-C537F2F0E1AC}"/>
    <cellStyle name="Comma 3 5 9 2 4 2" xfId="2377" xr:uid="{2BBEA454-1B93-4643-88DF-EDE8AF34832C}"/>
    <cellStyle name="Comma 3 5 9 2 4 2 10" xfId="21813" xr:uid="{A7DDA5B9-D207-4A5D-85EC-AC890DF549F3}"/>
    <cellStyle name="Comma 3 5 9 2 4 2 2" xfId="7629" xr:uid="{83ACC93F-B053-4DA3-869C-1041EA07A36C}"/>
    <cellStyle name="Comma 3 5 9 2 4 2 2 2" xfId="19187" xr:uid="{B866FFF2-EFCE-44A2-8079-60D868C585C9}"/>
    <cellStyle name="Comma 3 5 9 2 4 2 2 2 2" xfId="48594" xr:uid="{A4076862-6426-458B-8053-0C650020E20B}"/>
    <cellStyle name="Comma 3 5 9 2 4 2 2 2 3" xfId="29691" xr:uid="{50CB2514-E926-42C2-92CF-28FE658CEA92}"/>
    <cellStyle name="Comma 3 5 9 2 4 2 2 3" xfId="35204" xr:uid="{A7B10B61-6146-45E6-920B-E728B543D880}"/>
    <cellStyle name="Comma 3 5 9 2 4 2 2 4" xfId="24439" xr:uid="{0FC10BAC-8C79-4E83-9C2A-ED0DBC061411}"/>
    <cellStyle name="Comma 3 5 9 2 4 2 3" xfId="5004" xr:uid="{82C91EE1-B6D6-4BD1-BB24-EC11121D576D}"/>
    <cellStyle name="Comma 3 5 9 2 4 2 3 2" xfId="51220" xr:uid="{CAE76788-A80A-4C6D-8E50-CD3B0796AA0E}"/>
    <cellStyle name="Comma 3 5 9 2 4 2 3 3" xfId="37830" xr:uid="{A9DFB818-CEB3-4BF0-96C8-5739CA3D8CB2}"/>
    <cellStyle name="Comma 3 5 9 2 4 2 3 4" xfId="27065" xr:uid="{9FFFC4CB-7CB2-4A83-A6E3-482202FC763F}"/>
    <cellStyle name="Comma 3 5 9 2 4 2 4" xfId="10255" xr:uid="{57BE6FE8-B45E-4CF0-A294-86D14245FE3B}"/>
    <cellStyle name="Comma 3 5 9 2 4 2 4 2" xfId="53846" xr:uid="{1551B3E0-5200-4B80-BA08-7D832CAD444D}"/>
    <cellStyle name="Comma 3 5 9 2 4 2 4 3" xfId="40456" xr:uid="{F9538500-3304-42B8-B2D0-7EED8FB41944}"/>
    <cellStyle name="Comma 3 5 9 2 4 2 5" xfId="12881" xr:uid="{ED661360-18A9-4E53-BEB4-C84A89FF8213}"/>
    <cellStyle name="Comma 3 5 9 2 4 2 5 2" xfId="56471" xr:uid="{249EAD0B-FCE1-4D89-B0FC-16FC8651EDEA}"/>
    <cellStyle name="Comma 3 5 9 2 4 2 5 3" xfId="43081" xr:uid="{7D68AE54-7683-45F6-BDEC-9EBB53CF98CE}"/>
    <cellStyle name="Comma 3 5 9 2 4 2 6" xfId="16034" xr:uid="{DE7090B8-4622-4015-9133-8246C6661BEF}"/>
    <cellStyle name="Comma 3 5 9 2 4 2 6 2" xfId="45707" xr:uid="{16FF3A79-F9F5-4F37-B14B-AA4CC7C3B2D2}"/>
    <cellStyle name="Comma 3 5 9 2 4 2 7" xfId="59097" xr:uid="{923542C6-9D82-453E-8BA2-D0D65E6AE319}"/>
    <cellStyle name="Comma 3 5 9 2 4 2 8" xfId="61724" xr:uid="{AF84F629-2230-4E39-A8AB-C61A8454A98D}"/>
    <cellStyle name="Comma 3 5 9 2 4 2 9" xfId="32317" xr:uid="{5829802A-529A-4481-91D6-74B34984C389}"/>
    <cellStyle name="Comma 3 5 9 2 4 3" xfId="6307" xr:uid="{7E30F92F-F5C9-4A51-980B-A0A609FE3A49}"/>
    <cellStyle name="Comma 3 5 9 2 4 3 2" xfId="17865" xr:uid="{0D38F9EF-5890-4CB1-B471-C3225F8EDFE7}"/>
    <cellStyle name="Comma 3 5 9 2 4 3 2 2" xfId="47272" xr:uid="{B0846BA8-2D65-4E57-B9D8-0A2EC62D52EA}"/>
    <cellStyle name="Comma 3 5 9 2 4 3 2 3" xfId="28369" xr:uid="{95B2769C-3AA1-4D7A-91E3-F2AE93140467}"/>
    <cellStyle name="Comma 3 5 9 2 4 3 3" xfId="33882" xr:uid="{3CB05B30-B61E-427D-BE95-7D8375514CD5}"/>
    <cellStyle name="Comma 3 5 9 2 4 3 4" xfId="23117" xr:uid="{C8E6C369-94A0-4BBA-BA32-38D736AA9EA7}"/>
    <cellStyle name="Comma 3 5 9 2 4 4" xfId="3682" xr:uid="{0E8FAE84-D82B-4DB8-8184-4178F64C97F5}"/>
    <cellStyle name="Comma 3 5 9 2 4 4 2" xfId="49898" xr:uid="{7213E6E7-B1FD-4BEA-BC53-DCCBAD5E4C25}"/>
    <cellStyle name="Comma 3 5 9 2 4 4 3" xfId="36508" xr:uid="{33E970DA-CC46-43D0-A4FB-24A90858603C}"/>
    <cellStyle name="Comma 3 5 9 2 4 4 4" xfId="25743" xr:uid="{BF0251F6-F0AC-47E5-A27E-719D9652DFCB}"/>
    <cellStyle name="Comma 3 5 9 2 4 5" xfId="8933" xr:uid="{52C771F2-4B01-4923-A554-6B111DF3D2AD}"/>
    <cellStyle name="Comma 3 5 9 2 4 5 2" xfId="52524" xr:uid="{0F93B2CD-6EAA-42F3-968D-1E179755F776}"/>
    <cellStyle name="Comma 3 5 9 2 4 5 3" xfId="39134" xr:uid="{2D82CD64-0626-43CE-8FB5-03FFE3807BD0}"/>
    <cellStyle name="Comma 3 5 9 2 4 6" xfId="11559" xr:uid="{04DF2C7D-EF49-42C2-89E3-9AA0D8A25123}"/>
    <cellStyle name="Comma 3 5 9 2 4 6 2" xfId="55149" xr:uid="{1F6C2F69-E198-45C7-ACB8-05900FE246C4}"/>
    <cellStyle name="Comma 3 5 9 2 4 6 3" xfId="41759" xr:uid="{1F9A352C-3712-466B-8C50-53177EE8EA48}"/>
    <cellStyle name="Comma 3 5 9 2 4 7" xfId="14712" xr:uid="{52C073DF-7ECD-47BE-8EAD-AAB9BDF50ECB}"/>
    <cellStyle name="Comma 3 5 9 2 4 7 2" xfId="44385" xr:uid="{BFE9E6E6-1571-4365-9D09-C7B1FF68D84D}"/>
    <cellStyle name="Comma 3 5 9 2 4 8" xfId="57775" xr:uid="{E92A157F-CA2B-4A1A-A281-B4B171DDB39B}"/>
    <cellStyle name="Comma 3 5 9 2 4 9" xfId="60402" xr:uid="{34192DF2-63E7-4DE8-9D94-84749F25C8A0}"/>
    <cellStyle name="Comma 3 5 9 2 5" xfId="1334" xr:uid="{9E795E86-313F-473B-A5C9-5D91BB9BB4FA}"/>
    <cellStyle name="Comma 3 5 9 2 5 10" xfId="20771" xr:uid="{D8974C9E-7D3B-4013-80AE-79826D7EF782}"/>
    <cellStyle name="Comma 3 5 9 2 5 2" xfId="6587" xr:uid="{7F09FD60-5BF5-4586-8E23-07B895AC919F}"/>
    <cellStyle name="Comma 3 5 9 2 5 2 2" xfId="18145" xr:uid="{D2597DE2-1235-40C5-AD4A-A8B630F4B535}"/>
    <cellStyle name="Comma 3 5 9 2 5 2 2 2" xfId="47552" xr:uid="{952A9F96-9B7B-43A7-998B-7C5CB1645A47}"/>
    <cellStyle name="Comma 3 5 9 2 5 2 2 3" xfId="28649" xr:uid="{1B5D91BC-16CA-4815-B907-38C31F9C0D27}"/>
    <cellStyle name="Comma 3 5 9 2 5 2 3" xfId="34162" xr:uid="{0BC52220-A491-4406-93C1-E1FD0942A64F}"/>
    <cellStyle name="Comma 3 5 9 2 5 2 4" xfId="23397" xr:uid="{4820C99A-761E-4261-B2D8-5D37141E9E8B}"/>
    <cellStyle name="Comma 3 5 9 2 5 3" xfId="3962" xr:uid="{B8DDEE93-D881-49F0-9168-CDAAF61D1FF6}"/>
    <cellStyle name="Comma 3 5 9 2 5 3 2" xfId="50178" xr:uid="{ABAC1C60-38E5-465E-A4DA-887BDCC9AABB}"/>
    <cellStyle name="Comma 3 5 9 2 5 3 3" xfId="36788" xr:uid="{82363E25-4642-4A73-BCE9-A41B3E52E723}"/>
    <cellStyle name="Comma 3 5 9 2 5 3 4" xfId="26023" xr:uid="{52990D37-863C-4290-9E6B-25B2E0E656C1}"/>
    <cellStyle name="Comma 3 5 9 2 5 4" xfId="9213" xr:uid="{701DE63B-1E2C-4457-9ADD-89C4C548F0A6}"/>
    <cellStyle name="Comma 3 5 9 2 5 4 2" xfId="52804" xr:uid="{007BEB9E-3DAA-42C8-B879-D872536C447B}"/>
    <cellStyle name="Comma 3 5 9 2 5 4 3" xfId="39414" xr:uid="{59F2B15B-1DF0-4BD5-B685-220F8481437A}"/>
    <cellStyle name="Comma 3 5 9 2 5 5" xfId="11839" xr:uid="{CD95E46D-FDDE-4D7E-8518-BCA9FE0A24B2}"/>
    <cellStyle name="Comma 3 5 9 2 5 5 2" xfId="55429" xr:uid="{0FA5A11D-6F90-464A-95BE-87E8B6C3C40D}"/>
    <cellStyle name="Comma 3 5 9 2 5 5 3" xfId="42039" xr:uid="{B18AB333-4603-45FA-B8D2-BEA19C3D0034}"/>
    <cellStyle name="Comma 3 5 9 2 5 6" xfId="14992" xr:uid="{C09630C7-21AE-4E0A-8F9C-13CF221F228A}"/>
    <cellStyle name="Comma 3 5 9 2 5 6 2" xfId="44665" xr:uid="{8D97AD05-3C0F-4B75-BC09-86BE3C3E5B19}"/>
    <cellStyle name="Comma 3 5 9 2 5 7" xfId="58055" xr:uid="{E7D71A67-4CA1-4514-8B03-432ABB4BBFC6}"/>
    <cellStyle name="Comma 3 5 9 2 5 8" xfId="60682" xr:uid="{364D0ECF-0174-4AF1-AB34-114D245A3FAF}"/>
    <cellStyle name="Comma 3 5 9 2 5 9" xfId="31275" xr:uid="{503FD2E2-CCF8-4482-8194-D7370BF33577}"/>
    <cellStyle name="Comma 3 5 9 2 6" xfId="1597" xr:uid="{0EE6BA28-2BF0-4589-A586-8E447E694168}"/>
    <cellStyle name="Comma 3 5 9 2 6 10" xfId="21033" xr:uid="{54E9AF29-4198-4879-96C3-14CB8F018957}"/>
    <cellStyle name="Comma 3 5 9 2 6 2" xfId="6849" xr:uid="{B7792A13-68C7-4E64-B846-9D55E860F9F6}"/>
    <cellStyle name="Comma 3 5 9 2 6 2 2" xfId="18407" xr:uid="{8AF35502-C098-419B-A3F6-1E2BAE577628}"/>
    <cellStyle name="Comma 3 5 9 2 6 2 2 2" xfId="47814" xr:uid="{8FCFE878-031F-4914-852F-B599BFD24A19}"/>
    <cellStyle name="Comma 3 5 9 2 6 2 2 3" xfId="28911" xr:uid="{629FDCD6-B11F-43BF-A870-3279355E0E17}"/>
    <cellStyle name="Comma 3 5 9 2 6 2 3" xfId="34424" xr:uid="{61A5A7A1-9402-4DA9-A455-DF44BC27B2A6}"/>
    <cellStyle name="Comma 3 5 9 2 6 2 4" xfId="23659" xr:uid="{EDA31D82-B8E2-4EAB-AA2A-5E0AD1B1D202}"/>
    <cellStyle name="Comma 3 5 9 2 6 3" xfId="4224" xr:uid="{766CD073-426F-4C06-8516-202C83294270}"/>
    <cellStyle name="Comma 3 5 9 2 6 3 2" xfId="50440" xr:uid="{F33DEA27-531D-4CF8-A977-3B15993008D6}"/>
    <cellStyle name="Comma 3 5 9 2 6 3 3" xfId="37050" xr:uid="{BDD28EBF-9E73-437A-848C-8E731376F999}"/>
    <cellStyle name="Comma 3 5 9 2 6 3 4" xfId="26285" xr:uid="{94A1A44F-2768-4CED-AC61-497AD3784BCA}"/>
    <cellStyle name="Comma 3 5 9 2 6 4" xfId="9475" xr:uid="{4A3DD111-2EA0-43AD-9B82-642B7A97F2BC}"/>
    <cellStyle name="Comma 3 5 9 2 6 4 2" xfId="53066" xr:uid="{9A15E891-D1A1-4307-B1B8-0D0876E58AF2}"/>
    <cellStyle name="Comma 3 5 9 2 6 4 3" xfId="39676" xr:uid="{E4B4C817-932F-4E13-877E-D2C23F1F07AE}"/>
    <cellStyle name="Comma 3 5 9 2 6 5" xfId="12101" xr:uid="{51E2A872-4300-4EB8-AF26-3BAB0A0F6C00}"/>
    <cellStyle name="Comma 3 5 9 2 6 5 2" xfId="55691" xr:uid="{084D943D-7EB2-4A56-ABEE-32B000CBC61B}"/>
    <cellStyle name="Comma 3 5 9 2 6 5 3" xfId="42301" xr:uid="{E9DC7127-2A6F-4B2A-A04C-CE5955F9A6F6}"/>
    <cellStyle name="Comma 3 5 9 2 6 6" xfId="15254" xr:uid="{E92CE23C-D608-42B0-BFA7-04D3B3131794}"/>
    <cellStyle name="Comma 3 5 9 2 6 6 2" xfId="44927" xr:uid="{F6919AF4-EC6D-44DF-923D-0D4E2653D13A}"/>
    <cellStyle name="Comma 3 5 9 2 6 7" xfId="58317" xr:uid="{A5E33F59-BFC7-4F62-9A51-505CCCFEA5DD}"/>
    <cellStyle name="Comma 3 5 9 2 6 8" xfId="60944" xr:uid="{5942CB69-951D-4BB1-A22C-C5BFAA7C7177}"/>
    <cellStyle name="Comma 3 5 9 2 6 9" xfId="31537" xr:uid="{F0BD4205-3237-42A7-B64D-6C6C55A2EDE4}"/>
    <cellStyle name="Comma 3 5 9 2 7" xfId="2640" xr:uid="{9EFB6C24-7EA6-41D5-AF7F-41BB4176DA88}"/>
    <cellStyle name="Comma 3 5 9 2 7 10" xfId="22075" xr:uid="{BD9776A7-B28E-4F87-B9AA-0A474CE0B1EB}"/>
    <cellStyle name="Comma 3 5 9 2 7 2" xfId="7891" xr:uid="{EC3C38B0-5137-464C-93CC-B0407704AE79}"/>
    <cellStyle name="Comma 3 5 9 2 7 2 2" xfId="19449" xr:uid="{5E5AD2B8-23C4-485D-B15D-3D60948134E9}"/>
    <cellStyle name="Comma 3 5 9 2 7 2 2 2" xfId="48856" xr:uid="{B708BB89-C532-46A2-9191-8A19E8B52D40}"/>
    <cellStyle name="Comma 3 5 9 2 7 2 2 3" xfId="29953" xr:uid="{FAC2C28D-F752-41EB-9AC0-3EB361AE417D}"/>
    <cellStyle name="Comma 3 5 9 2 7 2 3" xfId="35466" xr:uid="{6F9FB8F8-C0BE-4800-BC02-5EEE86F161BD}"/>
    <cellStyle name="Comma 3 5 9 2 7 2 4" xfId="24701" xr:uid="{79278B18-04EB-4215-8258-3E42B4C788D3}"/>
    <cellStyle name="Comma 3 5 9 2 7 3" xfId="5266" xr:uid="{0E7477A5-85B3-4447-9B29-94AEAD625FB2}"/>
    <cellStyle name="Comma 3 5 9 2 7 3 2" xfId="51482" xr:uid="{347892F5-2E2D-445E-B25F-5127EF69FB03}"/>
    <cellStyle name="Comma 3 5 9 2 7 3 3" xfId="38092" xr:uid="{6233D2F6-CD4C-4D3F-A5EF-E8442E24575C}"/>
    <cellStyle name="Comma 3 5 9 2 7 3 4" xfId="27327" xr:uid="{2B42A9E1-3F52-46D3-AB8E-64AB685FDFC8}"/>
    <cellStyle name="Comma 3 5 9 2 7 4" xfId="10517" xr:uid="{F17BE68E-5D59-496F-A222-1DEB8ECEE711}"/>
    <cellStyle name="Comma 3 5 9 2 7 4 2" xfId="54108" xr:uid="{E75DD2CB-15B8-4718-94C2-4AA4878E990D}"/>
    <cellStyle name="Comma 3 5 9 2 7 4 3" xfId="40718" xr:uid="{7E9066CE-B516-4870-93DE-2790179086C1}"/>
    <cellStyle name="Comma 3 5 9 2 7 5" xfId="13143" xr:uid="{CBC67C4F-4B5B-4F10-A319-55FE5663B683}"/>
    <cellStyle name="Comma 3 5 9 2 7 5 2" xfId="56733" xr:uid="{511FB555-AD3A-4F61-ADFC-98B5A82269BB}"/>
    <cellStyle name="Comma 3 5 9 2 7 5 3" xfId="43343" xr:uid="{79AFA1CB-FEF9-41E3-9335-B4F5C6D6AF15}"/>
    <cellStyle name="Comma 3 5 9 2 7 6" xfId="16296" xr:uid="{A21B50B2-853A-4B83-9658-39CB32E69F1A}"/>
    <cellStyle name="Comma 3 5 9 2 7 6 2" xfId="45969" xr:uid="{CE3C2D3E-9A6F-4DC6-9C36-645ACEEE6A7F}"/>
    <cellStyle name="Comma 3 5 9 2 7 7" xfId="59359" xr:uid="{7FECE9F8-B31F-40FA-93D2-79E46EADECBE}"/>
    <cellStyle name="Comma 3 5 9 2 7 8" xfId="61986" xr:uid="{BC97D2CF-6E17-48C3-B675-BE166F8152B8}"/>
    <cellStyle name="Comma 3 5 9 2 7 9" xfId="32579" xr:uid="{88D5CBAC-5AEC-4E6F-8B59-08231E1F51CE}"/>
    <cellStyle name="Comma 3 5 9 2 8" xfId="5527" xr:uid="{99D8EA63-AC7C-47C0-99A8-FC8F2B5603CD}"/>
    <cellStyle name="Comma 3 5 9 2 8 2" xfId="17085" xr:uid="{19BA9072-C1C7-4FBF-9EBE-30290605066A}"/>
    <cellStyle name="Comma 3 5 9 2 8 2 2" xfId="46231" xr:uid="{8AF050FD-0A01-4328-8972-6A8324FCFF63}"/>
    <cellStyle name="Comma 3 5 9 2 8 2 3" xfId="27589" xr:uid="{406BB645-0177-4237-9E4B-A7547D671EDD}"/>
    <cellStyle name="Comma 3 5 9 2 8 3" xfId="13932" xr:uid="{DBD8C93E-81C1-405A-8A5F-60D79CB3B027}"/>
    <cellStyle name="Comma 3 5 9 2 8 3 2" xfId="32841" xr:uid="{10122F47-AEEB-4F7B-BAFA-160448770EBC}"/>
    <cellStyle name="Comma 3 5 9 2 8 4" xfId="22337" xr:uid="{639AF49A-76E8-4390-994D-22A1BF4DF5A5}"/>
    <cellStyle name="Comma 3 5 9 2 9" xfId="2902" xr:uid="{0D7E2F7E-A628-4710-824B-FEEFB503FCF9}"/>
    <cellStyle name="Comma 3 5 9 2 9 2" xfId="16557" xr:uid="{C9E44604-793B-4B4B-8084-396A827B9B39}"/>
    <cellStyle name="Comma 3 5 9 2 9 2 2" xfId="46492" xr:uid="{9BE21B2C-0573-4E7A-986A-503DD2757DEC}"/>
    <cellStyle name="Comma 3 5 9 2 9 3" xfId="33102" xr:uid="{B9ECB567-76FB-465D-84E7-A445796A7F32}"/>
    <cellStyle name="Comma 3 5 9 2 9 4" xfId="24963" xr:uid="{61E90E59-2D7E-4D90-AD3A-8B716D89E60A}"/>
    <cellStyle name="Comma 3 5 9 3" xfId="396" xr:uid="{00000000-0005-0000-0000-00004A030000}"/>
    <cellStyle name="Comma 3 5 9 3 10" xfId="30337" xr:uid="{5B086A9E-6E48-4B19-A6D4-9CA14CEA0A9C}"/>
    <cellStyle name="Comma 3 5 9 3 11" xfId="19833" xr:uid="{B2E0E8F5-EA24-4F7C-ABBB-208A5A13BE6A}"/>
    <cellStyle name="Comma 3 5 9 3 2" xfId="1719" xr:uid="{7D19A879-1057-480C-B73E-CEC9CC984070}"/>
    <cellStyle name="Comma 3 5 9 3 2 10" xfId="21155" xr:uid="{D298359F-CDD0-4E0B-AD6C-ED5236ED631C}"/>
    <cellStyle name="Comma 3 5 9 3 2 2" xfId="6971" xr:uid="{CF37447E-08F1-4245-9DF2-FB563866071F}"/>
    <cellStyle name="Comma 3 5 9 3 2 2 2" xfId="18529" xr:uid="{FD2B05B9-B0ED-472D-B4D5-5A0AA05664D0}"/>
    <cellStyle name="Comma 3 5 9 3 2 2 2 2" xfId="47936" xr:uid="{407A5083-2A40-40FA-9973-73F5F607A19A}"/>
    <cellStyle name="Comma 3 5 9 3 2 2 2 3" xfId="29033" xr:uid="{0B8C2959-8985-4802-8605-DBAC1B66AEE3}"/>
    <cellStyle name="Comma 3 5 9 3 2 2 3" xfId="34546" xr:uid="{9127AE5F-CCB0-4BFE-9C87-B65C5665044C}"/>
    <cellStyle name="Comma 3 5 9 3 2 2 4" xfId="23781" xr:uid="{0E64349C-82C2-4086-AC6E-695EE3AF796A}"/>
    <cellStyle name="Comma 3 5 9 3 2 3" xfId="4346" xr:uid="{B46F4856-9015-4136-8132-B32514936FD9}"/>
    <cellStyle name="Comma 3 5 9 3 2 3 2" xfId="50562" xr:uid="{46F64C7B-8BE5-4FAF-B980-D8D2F16F1B82}"/>
    <cellStyle name="Comma 3 5 9 3 2 3 3" xfId="37172" xr:uid="{0620A504-B112-4BFC-95C6-587CD1D47BC9}"/>
    <cellStyle name="Comma 3 5 9 3 2 3 4" xfId="26407" xr:uid="{4AE6C2AC-5F62-4765-A93F-A3EE1CCB1D22}"/>
    <cellStyle name="Comma 3 5 9 3 2 4" xfId="9597" xr:uid="{77E22AFA-4467-410C-9BBD-7E77599CAAF4}"/>
    <cellStyle name="Comma 3 5 9 3 2 4 2" xfId="53188" xr:uid="{39621A32-AD21-4D98-A445-BD4B736A697D}"/>
    <cellStyle name="Comma 3 5 9 3 2 4 3" xfId="39798" xr:uid="{E7FC5A70-D76A-46E9-83A1-1C98C12FBA6B}"/>
    <cellStyle name="Comma 3 5 9 3 2 5" xfId="12223" xr:uid="{3C81B8DA-8650-402B-B0E7-9F61EA033E93}"/>
    <cellStyle name="Comma 3 5 9 3 2 5 2" xfId="55813" xr:uid="{E517EF66-63AD-499F-B0B4-33ECE7E1EFC0}"/>
    <cellStyle name="Comma 3 5 9 3 2 5 3" xfId="42423" xr:uid="{45E486B8-F2EF-4EF7-B759-7EFDB8ED700A}"/>
    <cellStyle name="Comma 3 5 9 3 2 6" xfId="15376" xr:uid="{8546C77B-4C2F-4ABC-9194-09F96AEDCF67}"/>
    <cellStyle name="Comma 3 5 9 3 2 6 2" xfId="45049" xr:uid="{A228112E-1377-484B-BDEC-27A1EF1E092F}"/>
    <cellStyle name="Comma 3 5 9 3 2 7" xfId="58439" xr:uid="{4912AF2E-87B4-40D2-BA50-9A3C4187BDF9}"/>
    <cellStyle name="Comma 3 5 9 3 2 8" xfId="61066" xr:uid="{EE8BC69B-0217-4E65-A572-3C6FE3454FB0}"/>
    <cellStyle name="Comma 3 5 9 3 2 9" xfId="31659" xr:uid="{E803672B-CD9E-4E95-84E3-7BD6111A6924}"/>
    <cellStyle name="Comma 3 5 9 3 3" xfId="5649" xr:uid="{092AA3AA-5BD4-4B8C-80B8-27658D79380E}"/>
    <cellStyle name="Comma 3 5 9 3 3 2" xfId="17207" xr:uid="{A817C036-4768-4816-9D24-54DE56F5277C}"/>
    <cellStyle name="Comma 3 5 9 3 3 2 2" xfId="46614" xr:uid="{EB0AF1C5-3778-4D4B-BEB9-DAC9D993CDAE}"/>
    <cellStyle name="Comma 3 5 9 3 3 2 3" xfId="27711" xr:uid="{B348E954-A74F-4FCF-9EE2-B3C4813938E1}"/>
    <cellStyle name="Comma 3 5 9 3 3 3" xfId="14054" xr:uid="{9E1F8CE0-CFBA-49BE-ADAE-FD0934D96D17}"/>
    <cellStyle name="Comma 3 5 9 3 3 3 2" xfId="33224" xr:uid="{E1026102-38ED-4191-85AC-84154ADD69AE}"/>
    <cellStyle name="Comma 3 5 9 3 3 4" xfId="22459" xr:uid="{1AF96E56-E429-48B5-A809-0C6791D20B55}"/>
    <cellStyle name="Comma 3 5 9 3 4" xfId="3024" xr:uid="{AD6370D2-9F2A-40DC-9098-BD2BA9A8748F}"/>
    <cellStyle name="Comma 3 5 9 3 4 2" xfId="16679" xr:uid="{B8DA2379-B15F-419C-807A-26B7D3D1DAFF}"/>
    <cellStyle name="Comma 3 5 9 3 4 2 2" xfId="49240" xr:uid="{46AC0588-9D6B-4C8F-97C7-A3F1CC95C733}"/>
    <cellStyle name="Comma 3 5 9 3 4 3" xfId="35850" xr:uid="{C3D6593E-30F2-48EB-8662-BECAC192EAD1}"/>
    <cellStyle name="Comma 3 5 9 3 4 4" xfId="25085" xr:uid="{6D78C6FC-D6BF-4C3D-93FE-43C62FE1B3DC}"/>
    <cellStyle name="Comma 3 5 9 3 5" xfId="8275" xr:uid="{D91C45FA-5C51-46A4-96E0-00B3D01400CC}"/>
    <cellStyle name="Comma 3 5 9 3 5 2" xfId="51866" xr:uid="{43D72D02-1D07-4CD2-B3F3-E0BE3559DE04}"/>
    <cellStyle name="Comma 3 5 9 3 5 3" xfId="38476" xr:uid="{9AA64094-872E-4DED-9CE3-A131AD73FCB0}"/>
    <cellStyle name="Comma 3 5 9 3 6" xfId="10901" xr:uid="{1E0D5A87-B62E-4FDC-AF88-893701977845}"/>
    <cellStyle name="Comma 3 5 9 3 6 2" xfId="54491" xr:uid="{6B334463-662C-4C9D-9D25-45E013ECCFA0}"/>
    <cellStyle name="Comma 3 5 9 3 6 3" xfId="41101" xr:uid="{2176425E-1295-41F4-95D1-CA0031A298A2}"/>
    <cellStyle name="Comma 3 5 9 3 7" xfId="13526" xr:uid="{15456C3B-6BCB-4965-915D-1A054CD1BC97}"/>
    <cellStyle name="Comma 3 5 9 3 7 2" xfId="43727" xr:uid="{17003EFC-C992-4EA7-B9FE-F0C8BB6FE585}"/>
    <cellStyle name="Comma 3 5 9 3 8" xfId="57117" xr:uid="{C17D196D-DB05-418B-8BC5-92E5754DC716}"/>
    <cellStyle name="Comma 3 5 9 3 9" xfId="59744" xr:uid="{75CC6C71-5D6C-4C7A-8C85-9B3A9110C79E}"/>
    <cellStyle name="Comma 3 5 9 4" xfId="656" xr:uid="{00000000-0005-0000-0000-00004B030000}"/>
    <cellStyle name="Comma 3 5 9 4 10" xfId="30597" xr:uid="{24BB8C39-ED1E-49E9-921D-B71EC86A5E29}"/>
    <cellStyle name="Comma 3 5 9 4 11" xfId="20093" xr:uid="{753667E9-5CDB-403A-A59B-D3E05DDFC0C9}"/>
    <cellStyle name="Comma 3 5 9 4 2" xfId="1979" xr:uid="{D6F117C1-162B-4450-B8E6-2C2679C822D8}"/>
    <cellStyle name="Comma 3 5 9 4 2 10" xfId="21415" xr:uid="{BF00CCD0-171C-4BCB-B390-B9340F60075F}"/>
    <cellStyle name="Comma 3 5 9 4 2 2" xfId="7231" xr:uid="{7D101EE3-2140-411E-AC73-A7B8ECB93D74}"/>
    <cellStyle name="Comma 3 5 9 4 2 2 2" xfId="18789" xr:uid="{AE595148-F915-42DB-A5A3-0B45D36AC9BB}"/>
    <cellStyle name="Comma 3 5 9 4 2 2 2 2" xfId="48196" xr:uid="{A5BF248C-9847-49B8-85A2-2840AD3D948E}"/>
    <cellStyle name="Comma 3 5 9 4 2 2 2 3" xfId="29293" xr:uid="{59CF9E81-917C-4412-8B13-48852C6D5DFC}"/>
    <cellStyle name="Comma 3 5 9 4 2 2 3" xfId="34806" xr:uid="{C933A2AB-EF38-4DEA-9C74-44497C94A5D9}"/>
    <cellStyle name="Comma 3 5 9 4 2 2 4" xfId="24041" xr:uid="{DAD6F824-1BF6-4A49-A1EC-39F94EAC6721}"/>
    <cellStyle name="Comma 3 5 9 4 2 3" xfId="4606" xr:uid="{7BC8B463-E4F8-4BAD-8CCB-AA344EF1200F}"/>
    <cellStyle name="Comma 3 5 9 4 2 3 2" xfId="50822" xr:uid="{4130325A-041C-4EF8-870A-9046F2FD6EB1}"/>
    <cellStyle name="Comma 3 5 9 4 2 3 3" xfId="37432" xr:uid="{07B7CF12-253F-4625-BB55-775301630782}"/>
    <cellStyle name="Comma 3 5 9 4 2 3 4" xfId="26667" xr:uid="{70B54AF6-BB6D-4D37-9CBB-DD60985B7C66}"/>
    <cellStyle name="Comma 3 5 9 4 2 4" xfId="9857" xr:uid="{DF608984-0FA8-417B-B9EA-929855900344}"/>
    <cellStyle name="Comma 3 5 9 4 2 4 2" xfId="53448" xr:uid="{FA5533B3-F2FF-4238-8FE4-FCDF9C89AEDC}"/>
    <cellStyle name="Comma 3 5 9 4 2 4 3" xfId="40058" xr:uid="{31F34141-5263-4EA1-ABE6-A7AF5E547C11}"/>
    <cellStyle name="Comma 3 5 9 4 2 5" xfId="12483" xr:uid="{1C6EABDD-CB17-4283-BE68-94581D1CC0DA}"/>
    <cellStyle name="Comma 3 5 9 4 2 5 2" xfId="56073" xr:uid="{77C764A6-1055-40F3-9FFC-D5C089628761}"/>
    <cellStyle name="Comma 3 5 9 4 2 5 3" xfId="42683" xr:uid="{D414C263-5ADF-4BBE-90C9-8C8948F6FC2A}"/>
    <cellStyle name="Comma 3 5 9 4 2 6" xfId="15636" xr:uid="{AED13B71-838B-41D1-A851-DA994BB25C07}"/>
    <cellStyle name="Comma 3 5 9 4 2 6 2" xfId="45309" xr:uid="{F7BC2ED5-2C30-4EEB-A55A-4825BA918BF8}"/>
    <cellStyle name="Comma 3 5 9 4 2 7" xfId="58699" xr:uid="{E17E545E-4CF4-4D2B-A9D9-6BEE38955907}"/>
    <cellStyle name="Comma 3 5 9 4 2 8" xfId="61326" xr:uid="{A0F69F7F-D498-4589-B346-41062FACE778}"/>
    <cellStyle name="Comma 3 5 9 4 2 9" xfId="31919" xr:uid="{B1C51658-81DF-477B-81E0-37F05D16DD4D}"/>
    <cellStyle name="Comma 3 5 9 4 3" xfId="5909" xr:uid="{FDD0E03D-54AF-4D00-A11C-91B281DEB4F5}"/>
    <cellStyle name="Comma 3 5 9 4 3 2" xfId="17467" xr:uid="{CDD96A68-599C-47E2-B964-7A2C04A0AB7B}"/>
    <cellStyle name="Comma 3 5 9 4 3 2 2" xfId="46874" xr:uid="{BB6EFE68-AC8F-4B8B-B371-56E4EE384E0D}"/>
    <cellStyle name="Comma 3 5 9 4 3 2 3" xfId="27971" xr:uid="{8EBA2554-ADC9-4EED-B20C-3B124C946BD1}"/>
    <cellStyle name="Comma 3 5 9 4 3 3" xfId="33484" xr:uid="{29B4836B-95DC-40F0-BD3A-9600A12E2830}"/>
    <cellStyle name="Comma 3 5 9 4 3 4" xfId="22719" xr:uid="{267425A4-723C-4412-A269-D32A63EA3CAE}"/>
    <cellStyle name="Comma 3 5 9 4 4" xfId="3284" xr:uid="{572AD7C0-80FC-4BCA-9183-5BD26553523C}"/>
    <cellStyle name="Comma 3 5 9 4 4 2" xfId="49500" xr:uid="{CD3AC37F-6553-482F-B98D-1CFDD2BD97D7}"/>
    <cellStyle name="Comma 3 5 9 4 4 3" xfId="36110" xr:uid="{7EA461E9-5E6A-42B6-AB85-26875EF9D8D7}"/>
    <cellStyle name="Comma 3 5 9 4 4 4" xfId="25345" xr:uid="{4EF7140E-1EB3-401C-A3C1-08197911A061}"/>
    <cellStyle name="Comma 3 5 9 4 5" xfId="8535" xr:uid="{8754ABDE-7B09-4DE6-8F92-F123079F8D2B}"/>
    <cellStyle name="Comma 3 5 9 4 5 2" xfId="52126" xr:uid="{14147038-DA69-4B1E-8B2F-82136F7B910D}"/>
    <cellStyle name="Comma 3 5 9 4 5 3" xfId="38736" xr:uid="{2475E132-5506-4B3F-8D7E-1A2265F3DBB5}"/>
    <cellStyle name="Comma 3 5 9 4 6" xfId="11161" xr:uid="{5C9B054D-F3CE-4100-BABF-F7911850C88E}"/>
    <cellStyle name="Comma 3 5 9 4 6 2" xfId="54751" xr:uid="{932E5305-252B-494B-AE28-9C2791D371EF}"/>
    <cellStyle name="Comma 3 5 9 4 6 3" xfId="41361" xr:uid="{B4CCC3F8-75DF-4D4B-8461-C995D481211E}"/>
    <cellStyle name="Comma 3 5 9 4 7" xfId="14314" xr:uid="{ED6BBDE5-3178-4B2F-A5C9-FB78C2A0D7E7}"/>
    <cellStyle name="Comma 3 5 9 4 7 2" xfId="43987" xr:uid="{390D817E-E9F7-4764-A63E-A91EA0D2E4CF}"/>
    <cellStyle name="Comma 3 5 9 4 8" xfId="57377" xr:uid="{4C1B614A-87DC-4744-AD17-81A82A4DDF75}"/>
    <cellStyle name="Comma 3 5 9 4 9" xfId="60004" xr:uid="{91076F85-AB27-41F1-8F8C-08A456EDE1C9}"/>
    <cellStyle name="Comma 3 5 9 5" xfId="916" xr:uid="{00000000-0005-0000-0000-00004C030000}"/>
    <cellStyle name="Comma 3 5 9 5 10" xfId="30857" xr:uid="{2D951736-DF0A-4038-8C44-0EF99179E1E0}"/>
    <cellStyle name="Comma 3 5 9 5 11" xfId="20353" xr:uid="{6E00C817-7578-4380-BD22-2AFC3C296CBA}"/>
    <cellStyle name="Comma 3 5 9 5 2" xfId="2239" xr:uid="{F131D7F8-7967-4F7F-AEF0-AE385B9034BF}"/>
    <cellStyle name="Comma 3 5 9 5 2 10" xfId="21675" xr:uid="{826C0431-FFDE-4E9D-A3F6-12B28F3D9112}"/>
    <cellStyle name="Comma 3 5 9 5 2 2" xfId="7491" xr:uid="{71F173C8-F461-415A-959F-BABA21D57D6D}"/>
    <cellStyle name="Comma 3 5 9 5 2 2 2" xfId="19049" xr:uid="{BD5D7431-E423-4639-AFBF-27C0C6429987}"/>
    <cellStyle name="Comma 3 5 9 5 2 2 2 2" xfId="48456" xr:uid="{D46B0967-4F4F-45FB-B506-E1771F6305CC}"/>
    <cellStyle name="Comma 3 5 9 5 2 2 2 3" xfId="29553" xr:uid="{1FC73D40-F672-4BD4-AA46-94543AA3BC57}"/>
    <cellStyle name="Comma 3 5 9 5 2 2 3" xfId="35066" xr:uid="{CAABAA23-E18A-4FA6-84F1-BB74E9910DC9}"/>
    <cellStyle name="Comma 3 5 9 5 2 2 4" xfId="24301" xr:uid="{57B2D799-5055-4100-BC61-3C406D4615A7}"/>
    <cellStyle name="Comma 3 5 9 5 2 3" xfId="4866" xr:uid="{41AEFFDC-6672-450E-8789-2EF3D7DBD102}"/>
    <cellStyle name="Comma 3 5 9 5 2 3 2" xfId="51082" xr:uid="{AA13FA9D-EC97-4815-8FD7-F12F8BC27904}"/>
    <cellStyle name="Comma 3 5 9 5 2 3 3" xfId="37692" xr:uid="{F9AC2618-1C16-4C69-964C-58DDE1863989}"/>
    <cellStyle name="Comma 3 5 9 5 2 3 4" xfId="26927" xr:uid="{90B6DD5C-CC1E-4F9D-B413-280E7A483EC0}"/>
    <cellStyle name="Comma 3 5 9 5 2 4" xfId="10117" xr:uid="{96A3DFB8-4629-4456-AB48-30F6D9769ABF}"/>
    <cellStyle name="Comma 3 5 9 5 2 4 2" xfId="53708" xr:uid="{67B3BA17-1605-42E6-9BE9-034F6767E012}"/>
    <cellStyle name="Comma 3 5 9 5 2 4 3" xfId="40318" xr:uid="{02B49808-6D59-4979-BAA7-2B3B8CF902F7}"/>
    <cellStyle name="Comma 3 5 9 5 2 5" xfId="12743" xr:uid="{A00611CC-E9FB-41D0-9BF2-2B8469F02A6B}"/>
    <cellStyle name="Comma 3 5 9 5 2 5 2" xfId="56333" xr:uid="{2D3C2A91-CD6E-44A7-B00C-4FBC74ADD2D1}"/>
    <cellStyle name="Comma 3 5 9 5 2 5 3" xfId="42943" xr:uid="{9CB22AE9-1B4A-407C-9733-EFE0BF4D1DD6}"/>
    <cellStyle name="Comma 3 5 9 5 2 6" xfId="15896" xr:uid="{518988FB-C746-4297-9F71-BD90ABB5A9D0}"/>
    <cellStyle name="Comma 3 5 9 5 2 6 2" xfId="45569" xr:uid="{E817EB2B-5EB5-4FB5-8365-6155EFC0049C}"/>
    <cellStyle name="Comma 3 5 9 5 2 7" xfId="58959" xr:uid="{8FA4CD1A-0DCF-4E9A-B545-80386F1ABFB5}"/>
    <cellStyle name="Comma 3 5 9 5 2 8" xfId="61586" xr:uid="{41A1CAAF-78EB-40EB-89BE-A7F953E2CAF2}"/>
    <cellStyle name="Comma 3 5 9 5 2 9" xfId="32179" xr:uid="{92696C2D-C359-492F-8903-5D375B955298}"/>
    <cellStyle name="Comma 3 5 9 5 3" xfId="6169" xr:uid="{C8179A08-035E-4941-9CDF-A69A0D1E09F8}"/>
    <cellStyle name="Comma 3 5 9 5 3 2" xfId="17727" xr:uid="{1F465A13-9E2B-4E1A-8369-1A03DE8CA29C}"/>
    <cellStyle name="Comma 3 5 9 5 3 2 2" xfId="47134" xr:uid="{690E1ECE-39FF-47AA-B46F-CED409D369F4}"/>
    <cellStyle name="Comma 3 5 9 5 3 2 3" xfId="28231" xr:uid="{32BF21C8-4CFE-41BA-AD26-BEC94783331A}"/>
    <cellStyle name="Comma 3 5 9 5 3 3" xfId="33744" xr:uid="{3A1E528D-52AC-4EEA-A494-58464BD86AD4}"/>
    <cellStyle name="Comma 3 5 9 5 3 4" xfId="22979" xr:uid="{BF546BFD-3060-429A-A9E6-40A54E1143CF}"/>
    <cellStyle name="Comma 3 5 9 5 4" xfId="3544" xr:uid="{7C9FEF48-D837-44BC-A898-F38E554E50DF}"/>
    <cellStyle name="Comma 3 5 9 5 4 2" xfId="49760" xr:uid="{3289E738-C7BE-4BF8-8638-DD2291EF0A02}"/>
    <cellStyle name="Comma 3 5 9 5 4 3" xfId="36370" xr:uid="{CB0AF6E5-8CD6-44C5-8D4B-7416310519FB}"/>
    <cellStyle name="Comma 3 5 9 5 4 4" xfId="25605" xr:uid="{8687E314-2448-4665-9A9B-EDCF538877D4}"/>
    <cellStyle name="Comma 3 5 9 5 5" xfId="8795" xr:uid="{0C0336F0-69AC-43AB-B163-7D5213658504}"/>
    <cellStyle name="Comma 3 5 9 5 5 2" xfId="52386" xr:uid="{5BDF8AC7-5E49-4964-9D81-AF081DB82FFC}"/>
    <cellStyle name="Comma 3 5 9 5 5 3" xfId="38996" xr:uid="{65931C7B-CA3E-4686-A73A-59F3C7EBAB2B}"/>
    <cellStyle name="Comma 3 5 9 5 6" xfId="11421" xr:uid="{ED0576C0-8E53-48C0-BD30-1CC79FB22C35}"/>
    <cellStyle name="Comma 3 5 9 5 6 2" xfId="55011" xr:uid="{2F9E7EFC-6419-4148-AA2D-2E8EEC2BCC1E}"/>
    <cellStyle name="Comma 3 5 9 5 6 3" xfId="41621" xr:uid="{E2FAE81B-A8AB-45C3-BE1C-B64C45122BE2}"/>
    <cellStyle name="Comma 3 5 9 5 7" xfId="14574" xr:uid="{6A65F89E-386F-4E7F-85DA-2FC6AE311718}"/>
    <cellStyle name="Comma 3 5 9 5 7 2" xfId="44247" xr:uid="{0D1531D7-419E-46D7-9493-0340B63A255E}"/>
    <cellStyle name="Comma 3 5 9 5 8" xfId="57637" xr:uid="{0C16CB23-2561-4EDC-ADC2-791AA3809A32}"/>
    <cellStyle name="Comma 3 5 9 5 9" xfId="60264" xr:uid="{E1AC73DB-F2FE-43DA-8AAD-F26A2419E6B1}"/>
    <cellStyle name="Comma 3 5 9 6" xfId="1196" xr:uid="{41B28010-5848-4CCE-B88E-F420E3E102FF}"/>
    <cellStyle name="Comma 3 5 9 6 10" xfId="20633" xr:uid="{E62F161E-276D-46A1-9F98-E4D1FFD4F2DA}"/>
    <cellStyle name="Comma 3 5 9 6 2" xfId="6449" xr:uid="{023B8D40-A549-4470-8267-6799E2164C4E}"/>
    <cellStyle name="Comma 3 5 9 6 2 2" xfId="18007" xr:uid="{CA4ADDD5-B812-4224-B94F-D1D80A1CDCA7}"/>
    <cellStyle name="Comma 3 5 9 6 2 2 2" xfId="47414" xr:uid="{980EB2B6-2144-4235-A324-E0DDF171E897}"/>
    <cellStyle name="Comma 3 5 9 6 2 2 3" xfId="28511" xr:uid="{8DFCC744-5E4F-48A0-B5D4-F1BDE5D222E9}"/>
    <cellStyle name="Comma 3 5 9 6 2 3" xfId="34024" xr:uid="{37D5548D-1E41-484C-BFCE-9466B97F559E}"/>
    <cellStyle name="Comma 3 5 9 6 2 4" xfId="23259" xr:uid="{9D34D6F3-355A-4B8E-AE5F-AB3D9D69EAB0}"/>
    <cellStyle name="Comma 3 5 9 6 3" xfId="3824" xr:uid="{3A23E68B-E4B5-43E5-A5AA-85339962954A}"/>
    <cellStyle name="Comma 3 5 9 6 3 2" xfId="50040" xr:uid="{1AE5BC8B-71DE-4F9D-9A68-1117E7FD2101}"/>
    <cellStyle name="Comma 3 5 9 6 3 3" xfId="36650" xr:uid="{2B305D4D-BB33-4CE8-A0EA-2B0AB69AFABE}"/>
    <cellStyle name="Comma 3 5 9 6 3 4" xfId="25885" xr:uid="{0BECA60C-B6D1-4E19-9D49-4053577F812C}"/>
    <cellStyle name="Comma 3 5 9 6 4" xfId="9075" xr:uid="{7FA68FB5-A218-47E7-A905-743943977C8F}"/>
    <cellStyle name="Comma 3 5 9 6 4 2" xfId="52666" xr:uid="{B4447BC0-F800-45C4-A0E0-0A94B4A286DA}"/>
    <cellStyle name="Comma 3 5 9 6 4 3" xfId="39276" xr:uid="{2379EBAD-CFE2-406F-8FA4-957C383F7DD7}"/>
    <cellStyle name="Comma 3 5 9 6 5" xfId="11701" xr:uid="{962784C2-77D3-4A27-A131-1603317461B1}"/>
    <cellStyle name="Comma 3 5 9 6 5 2" xfId="55291" xr:uid="{7569986B-34A6-4C65-B842-4E579AF2B622}"/>
    <cellStyle name="Comma 3 5 9 6 5 3" xfId="41901" xr:uid="{1545E78A-7903-421E-9D40-562B736DA48B}"/>
    <cellStyle name="Comma 3 5 9 6 6" xfId="14854" xr:uid="{D9FEAE08-53C2-4879-8754-BAC22878907C}"/>
    <cellStyle name="Comma 3 5 9 6 6 2" xfId="44527" xr:uid="{F1FD5009-A1FA-4A2F-B4AF-B6E33980E44A}"/>
    <cellStyle name="Comma 3 5 9 6 7" xfId="57917" xr:uid="{3A1550E1-6665-4420-909A-AECFD686B464}"/>
    <cellStyle name="Comma 3 5 9 6 8" xfId="60544" xr:uid="{7C09E278-EBB5-406A-9D9A-56B16C20E6BD}"/>
    <cellStyle name="Comma 3 5 9 6 9" xfId="31137" xr:uid="{1CB4E373-2E8D-4710-B7F8-49998D4E4B65}"/>
    <cellStyle name="Comma 3 5 9 7" xfId="1459" xr:uid="{83F5A39C-929E-4FE0-ABEE-C8FA25694276}"/>
    <cellStyle name="Comma 3 5 9 7 10" xfId="20895" xr:uid="{75E0F890-2E27-4811-A7A8-03BBC0CFF452}"/>
    <cellStyle name="Comma 3 5 9 7 2" xfId="6711" xr:uid="{46FCA187-DCB9-4540-BFE6-6AE1330ACDAE}"/>
    <cellStyle name="Comma 3 5 9 7 2 2" xfId="18269" xr:uid="{A3E073F9-5259-40B2-8014-063BB9581B64}"/>
    <cellStyle name="Comma 3 5 9 7 2 2 2" xfId="47676" xr:uid="{986C994B-EB13-4431-A9BA-6E94CA8E1E10}"/>
    <cellStyle name="Comma 3 5 9 7 2 2 3" xfId="28773" xr:uid="{629E8F9E-CC7C-4E03-81A6-3A1106D0ED87}"/>
    <cellStyle name="Comma 3 5 9 7 2 3" xfId="34286" xr:uid="{C6541551-AD86-479D-85DE-0730B5CC4F34}"/>
    <cellStyle name="Comma 3 5 9 7 2 4" xfId="23521" xr:uid="{FBA5C00D-F47F-4A95-B2A8-D94DD60A5439}"/>
    <cellStyle name="Comma 3 5 9 7 3" xfId="4086" xr:uid="{6A3104F1-9A23-40F3-804A-E418A9AA0EBD}"/>
    <cellStyle name="Comma 3 5 9 7 3 2" xfId="50302" xr:uid="{C8B4CCAA-7FA2-4108-8AE3-6A8CA8F7D57C}"/>
    <cellStyle name="Comma 3 5 9 7 3 3" xfId="36912" xr:uid="{4775DF6C-0126-427E-B64E-7047B3E148EB}"/>
    <cellStyle name="Comma 3 5 9 7 3 4" xfId="26147" xr:uid="{55E96981-22AE-4CDA-BA89-76F95103058E}"/>
    <cellStyle name="Comma 3 5 9 7 4" xfId="9337" xr:uid="{10822EA3-4DDB-467E-8B16-6F6D52244441}"/>
    <cellStyle name="Comma 3 5 9 7 4 2" xfId="52928" xr:uid="{114CEF32-51AD-4000-B459-81B1D9C06038}"/>
    <cellStyle name="Comma 3 5 9 7 4 3" xfId="39538" xr:uid="{F3E888B7-EBE7-4553-BF4C-19973B83B05B}"/>
    <cellStyle name="Comma 3 5 9 7 5" xfId="11963" xr:uid="{71501B6C-EDF0-4F26-A92F-5AB0CF99349E}"/>
    <cellStyle name="Comma 3 5 9 7 5 2" xfId="55553" xr:uid="{23846F45-82CB-4EC4-BD85-294DE402A51F}"/>
    <cellStyle name="Comma 3 5 9 7 5 3" xfId="42163" xr:uid="{A48DE8F4-2872-4BB1-9AAC-D2E032CAFD7C}"/>
    <cellStyle name="Comma 3 5 9 7 6" xfId="15116" xr:uid="{865466DF-5ECA-4C4A-B408-EA58C555C4A8}"/>
    <cellStyle name="Comma 3 5 9 7 6 2" xfId="44789" xr:uid="{F052CF28-7111-417D-A758-A361257C1CE2}"/>
    <cellStyle name="Comma 3 5 9 7 7" xfId="58179" xr:uid="{54C5B757-9171-4004-A427-E0313E5B559B}"/>
    <cellStyle name="Comma 3 5 9 7 8" xfId="60806" xr:uid="{544EBA43-EBB7-433F-865E-7764AFEA84A4}"/>
    <cellStyle name="Comma 3 5 9 7 9" xfId="31399" xr:uid="{F8C54373-7914-4AD3-9DB2-A4E4E06D2CA7}"/>
    <cellStyle name="Comma 3 5 9 8" xfId="2502" xr:uid="{DEB5622D-1DD3-4F8F-BB72-91AD49357316}"/>
    <cellStyle name="Comma 3 5 9 8 10" xfId="21937" xr:uid="{DE773BEB-7059-4994-9FAF-57541DFCEE00}"/>
    <cellStyle name="Comma 3 5 9 8 2" xfId="7753" xr:uid="{1A591DB2-F716-4DC4-9397-9A5C8A252494}"/>
    <cellStyle name="Comma 3 5 9 8 2 2" xfId="19311" xr:uid="{BC29EEAE-C7B9-4CAD-90DE-FEB4C26714D2}"/>
    <cellStyle name="Comma 3 5 9 8 2 2 2" xfId="48718" xr:uid="{71B4BB9D-0C91-4921-962F-085ACA77814F}"/>
    <cellStyle name="Comma 3 5 9 8 2 2 3" xfId="29815" xr:uid="{1FF16658-A015-47E4-AF4B-9D6D6F6B5067}"/>
    <cellStyle name="Comma 3 5 9 8 2 3" xfId="35328" xr:uid="{7F7A1519-A0C8-41B8-ACE9-7CEFDD305BEE}"/>
    <cellStyle name="Comma 3 5 9 8 2 4" xfId="24563" xr:uid="{240A5E93-D845-466C-8F65-06EE48CBFC42}"/>
    <cellStyle name="Comma 3 5 9 8 3" xfId="5128" xr:uid="{95BFB7C2-2DE9-4875-9E35-4C62B9D009EE}"/>
    <cellStyle name="Comma 3 5 9 8 3 2" xfId="51344" xr:uid="{AD9F81C7-CB79-4596-8DCF-34353B6ED52C}"/>
    <cellStyle name="Comma 3 5 9 8 3 3" xfId="37954" xr:uid="{8D0F6A6F-C457-48E7-BD0B-967B7CDF5454}"/>
    <cellStyle name="Comma 3 5 9 8 3 4" xfId="27189" xr:uid="{77CFE208-BD00-455F-A7B3-DBC86258E390}"/>
    <cellStyle name="Comma 3 5 9 8 4" xfId="10379" xr:uid="{2EA4B58F-DCB1-4718-8620-685003F4A3E1}"/>
    <cellStyle name="Comma 3 5 9 8 4 2" xfId="53970" xr:uid="{8D33BDDB-33F1-47DF-BA26-406845BB20B7}"/>
    <cellStyle name="Comma 3 5 9 8 4 3" xfId="40580" xr:uid="{AF753673-8804-4AAF-942F-A5E7B26ACD2A}"/>
    <cellStyle name="Comma 3 5 9 8 5" xfId="13005" xr:uid="{4CFE98B6-5F19-4B26-8E4E-75D1B1DB296E}"/>
    <cellStyle name="Comma 3 5 9 8 5 2" xfId="56595" xr:uid="{6FA9792D-0C81-408B-8161-772F6605A35D}"/>
    <cellStyle name="Comma 3 5 9 8 5 3" xfId="43205" xr:uid="{741DC19F-1DF4-45EA-967B-FAB15DA8F9EF}"/>
    <cellStyle name="Comma 3 5 9 8 6" xfId="16158" xr:uid="{DE90B438-FA62-4BB1-83EC-46F8A035370A}"/>
    <cellStyle name="Comma 3 5 9 8 6 2" xfId="45831" xr:uid="{50577121-A242-4699-80DD-A3A544C6B426}"/>
    <cellStyle name="Comma 3 5 9 8 7" xfId="59221" xr:uid="{C53850A5-23A1-4D7A-8802-76A8D397B9D7}"/>
    <cellStyle name="Comma 3 5 9 8 8" xfId="61848" xr:uid="{BA6FAD77-5CD3-4F8F-8110-C326DBA6ABDA}"/>
    <cellStyle name="Comma 3 5 9 8 9" xfId="32441" xr:uid="{712BB5CD-96D9-478E-A81A-076A7ECC2F3D}"/>
    <cellStyle name="Comma 3 5 9 9" xfId="5389" xr:uid="{BF24466D-0BBC-4B26-A06A-2E1C4A311B3E}"/>
    <cellStyle name="Comma 3 5 9 9 2" xfId="16947" xr:uid="{24C8298D-CA53-48B4-B95B-964AAC71EE06}"/>
    <cellStyle name="Comma 3 5 9 9 2 2" xfId="46093" xr:uid="{23AA688D-8D29-4342-870F-0307F716038F}"/>
    <cellStyle name="Comma 3 5 9 9 2 3" xfId="27451" xr:uid="{9CEAF459-F1B2-4736-98F6-C67B0C224E30}"/>
    <cellStyle name="Comma 3 5 9 9 3" xfId="13794" xr:uid="{D2A636E0-97E2-4A8F-911E-279BC4B11E77}"/>
    <cellStyle name="Comma 3 5 9 9 3 2" xfId="32703" xr:uid="{7B8FACD1-EC2A-45BB-AD07-EC5ECB74F996}"/>
    <cellStyle name="Comma 3 5 9 9 4" xfId="22199" xr:uid="{F819F934-5943-4A34-BA13-0D19BDAB0BE0}"/>
    <cellStyle name="Comma 3 6" xfId="32" xr:uid="{00000000-0005-0000-0000-00004D030000}"/>
    <cellStyle name="Comma 3 6 10" xfId="281" xr:uid="{00000000-0005-0000-0000-00004E030000}"/>
    <cellStyle name="Comma 3 6 10 10" xfId="8161" xr:uid="{E239DEBC-4277-4311-B88B-F98772319CB6}"/>
    <cellStyle name="Comma 3 6 10 10 2" xfId="49126" xr:uid="{A4E5685D-1C50-4967-9642-E0C25782A5A1}"/>
    <cellStyle name="Comma 3 6 10 10 3" xfId="35736" xr:uid="{1F54E610-FDF5-45C3-AC4C-75CEE72ABBEB}"/>
    <cellStyle name="Comma 3 6 10 11" xfId="10787" xr:uid="{336416A4-D15E-4EB8-A196-FDB42D557AA7}"/>
    <cellStyle name="Comma 3 6 10 11 2" xfId="51752" xr:uid="{8221040A-4B73-49FD-8073-747AF6A951E7}"/>
    <cellStyle name="Comma 3 6 10 11 3" xfId="38362" xr:uid="{6A27810C-F967-4682-A265-2357358B7E4A}"/>
    <cellStyle name="Comma 3 6 10 12" xfId="13412" xr:uid="{5BFF10D7-9EDC-48EE-9003-FCBFE625FD2A}"/>
    <cellStyle name="Comma 3 6 10 12 2" xfId="54377" xr:uid="{CE93114B-BF15-43A5-8982-52001A06D15F}"/>
    <cellStyle name="Comma 3 6 10 12 3" xfId="40987" xr:uid="{A8A3FF7D-8585-4944-9EAA-AAE455C9810B}"/>
    <cellStyle name="Comma 3 6 10 13" xfId="43613" xr:uid="{5CBFCD78-B45C-4E1F-92C9-8C965B796067}"/>
    <cellStyle name="Comma 3 6 10 14" xfId="57003" xr:uid="{BAEC38DC-52CA-416B-84BE-48EC8474F934}"/>
    <cellStyle name="Comma 3 6 10 15" xfId="59630" xr:uid="{2B1CB8C8-EA18-4290-9845-7ECC4F4B0A8C}"/>
    <cellStyle name="Comma 3 6 10 16" xfId="30223" xr:uid="{47B060BE-0546-4FD5-A5F2-4594365E38E5}"/>
    <cellStyle name="Comma 3 6 10 17" xfId="19719" xr:uid="{48664450-77DB-433F-B3E8-6F7775BE8409}"/>
    <cellStyle name="Comma 3 6 10 2" xfId="542" xr:uid="{00000000-0005-0000-0000-00004F030000}"/>
    <cellStyle name="Comma 3 6 10 2 10" xfId="30483" xr:uid="{7821B779-AD8C-4B51-BAF2-A454F71DB440}"/>
    <cellStyle name="Comma 3 6 10 2 11" xfId="19979" xr:uid="{6E79FE5B-26AC-4104-9D87-A397F28D7F6C}"/>
    <cellStyle name="Comma 3 6 10 2 2" xfId="1865" xr:uid="{B21B32B4-0B30-441A-A4C1-B92C30F80800}"/>
    <cellStyle name="Comma 3 6 10 2 2 10" xfId="21301" xr:uid="{43FB2E1E-4F70-4CAC-9DCF-E86EFC78EA98}"/>
    <cellStyle name="Comma 3 6 10 2 2 2" xfId="7117" xr:uid="{8CF1D54E-B3DC-46E5-AD0B-6083958938F0}"/>
    <cellStyle name="Comma 3 6 10 2 2 2 2" xfId="18675" xr:uid="{EDF3A3B6-8B9E-413E-A3D6-BD75FBD337B4}"/>
    <cellStyle name="Comma 3 6 10 2 2 2 2 2" xfId="48082" xr:uid="{22DAD08A-4D36-4E6A-B157-80609641261E}"/>
    <cellStyle name="Comma 3 6 10 2 2 2 2 3" xfId="29179" xr:uid="{78B0BD99-0610-4B19-8DFE-12E870D71D9C}"/>
    <cellStyle name="Comma 3 6 10 2 2 2 3" xfId="34692" xr:uid="{7DBF3C32-B811-4961-9629-1AF5E098F862}"/>
    <cellStyle name="Comma 3 6 10 2 2 2 4" xfId="23927" xr:uid="{C5C62457-D2FE-4B0E-9A6F-082E6230213B}"/>
    <cellStyle name="Comma 3 6 10 2 2 3" xfId="4492" xr:uid="{8FE9A1D5-616D-40E0-AB70-54A5AAFAEDAB}"/>
    <cellStyle name="Comma 3 6 10 2 2 3 2" xfId="50708" xr:uid="{D2C9EE02-8443-4BB6-A1B9-32C0678EDC6D}"/>
    <cellStyle name="Comma 3 6 10 2 2 3 3" xfId="37318" xr:uid="{3ECC00ED-7F30-4699-91A6-579D150A6F7D}"/>
    <cellStyle name="Comma 3 6 10 2 2 3 4" xfId="26553" xr:uid="{CB83DC59-2AB8-4E2C-8D9F-88CAF51475D7}"/>
    <cellStyle name="Comma 3 6 10 2 2 4" xfId="9743" xr:uid="{96541E58-37B8-4CA8-AC80-90156631AA6D}"/>
    <cellStyle name="Comma 3 6 10 2 2 4 2" xfId="53334" xr:uid="{886B1C47-6B5A-446B-AEB3-11361CA64DF8}"/>
    <cellStyle name="Comma 3 6 10 2 2 4 3" xfId="39944" xr:uid="{E0469EA6-4364-4FF4-A229-CF9E37958050}"/>
    <cellStyle name="Comma 3 6 10 2 2 5" xfId="12369" xr:uid="{EB61C1EC-9468-42ED-AA6F-60C7B23AB85C}"/>
    <cellStyle name="Comma 3 6 10 2 2 5 2" xfId="55959" xr:uid="{00C09C40-4265-46CC-90E6-72BE12BED0AF}"/>
    <cellStyle name="Comma 3 6 10 2 2 5 3" xfId="42569" xr:uid="{034AD203-FBC4-4B67-AFCE-57559BAAF9C2}"/>
    <cellStyle name="Comma 3 6 10 2 2 6" xfId="15522" xr:uid="{30F373E7-A865-4EB9-967B-34F3329D7F62}"/>
    <cellStyle name="Comma 3 6 10 2 2 6 2" xfId="45195" xr:uid="{11D70F35-2D1B-4CC2-AE8D-5A9C0EA12B77}"/>
    <cellStyle name="Comma 3 6 10 2 2 7" xfId="58585" xr:uid="{FA24AA1C-C54C-448E-AE53-602134490B9C}"/>
    <cellStyle name="Comma 3 6 10 2 2 8" xfId="61212" xr:uid="{39FE6C36-1AA6-4578-A64C-4B6ADB211632}"/>
    <cellStyle name="Comma 3 6 10 2 2 9" xfId="31805" xr:uid="{C3E884F4-33E0-46A1-9848-9578659797D7}"/>
    <cellStyle name="Comma 3 6 10 2 3" xfId="5795" xr:uid="{7A023D21-5A71-4C6A-B4A7-EEA67D515C8A}"/>
    <cellStyle name="Comma 3 6 10 2 3 2" xfId="17353" xr:uid="{21A8E18A-F327-4A44-8667-0160B56C6E19}"/>
    <cellStyle name="Comma 3 6 10 2 3 2 2" xfId="46760" xr:uid="{8E3A16F7-61AA-4F51-B66D-FA55BE227B2B}"/>
    <cellStyle name="Comma 3 6 10 2 3 2 3" xfId="27857" xr:uid="{B6D6DEC5-F658-407F-9675-C6398AD68A07}"/>
    <cellStyle name="Comma 3 6 10 2 3 3" xfId="14200" xr:uid="{D2930F15-CFB9-4C71-8431-E8C5F9D56B6A}"/>
    <cellStyle name="Comma 3 6 10 2 3 3 2" xfId="33370" xr:uid="{FF0AEE65-ACFC-468E-AF90-51F52612DD13}"/>
    <cellStyle name="Comma 3 6 10 2 3 4" xfId="22605" xr:uid="{6294EDEC-4369-4CC1-BF9D-7E0B841EE81A}"/>
    <cellStyle name="Comma 3 6 10 2 4" xfId="3170" xr:uid="{467C184C-88E2-49F8-8F14-9A555D10A63B}"/>
    <cellStyle name="Comma 3 6 10 2 4 2" xfId="16825" xr:uid="{C35971DF-7AB2-430B-B4CA-D3F41EF05A2B}"/>
    <cellStyle name="Comma 3 6 10 2 4 2 2" xfId="49386" xr:uid="{BCBF3B7D-EE34-41C8-8F1C-241EB427D280}"/>
    <cellStyle name="Comma 3 6 10 2 4 3" xfId="35996" xr:uid="{1593270E-B9A3-4393-BDB3-9F989D33879D}"/>
    <cellStyle name="Comma 3 6 10 2 4 4" xfId="25231" xr:uid="{0EC55CD3-AA7B-4E16-8801-89B1DDFF93F7}"/>
    <cellStyle name="Comma 3 6 10 2 5" xfId="8421" xr:uid="{B2B03A2A-ED94-4AFC-B6FA-4829AE2A1D96}"/>
    <cellStyle name="Comma 3 6 10 2 5 2" xfId="52012" xr:uid="{89B6AD5C-EDD8-4041-815B-290EB31D5EC5}"/>
    <cellStyle name="Comma 3 6 10 2 5 3" xfId="38622" xr:uid="{E6DCC822-B0E6-400F-8511-03601DCCC1DE}"/>
    <cellStyle name="Comma 3 6 10 2 6" xfId="11047" xr:uid="{CDF925FB-FF06-431C-867F-0DB29E6B27D0}"/>
    <cellStyle name="Comma 3 6 10 2 6 2" xfId="54637" xr:uid="{D5EBF4DB-29C9-49FE-8EB1-104E4BE37FCE}"/>
    <cellStyle name="Comma 3 6 10 2 6 3" xfId="41247" xr:uid="{72ABBD17-2309-41FB-A214-1452EED8233B}"/>
    <cellStyle name="Comma 3 6 10 2 7" xfId="13672" xr:uid="{78345FA6-2FEE-44BD-A500-74E151AF1A5C}"/>
    <cellStyle name="Comma 3 6 10 2 7 2" xfId="43873" xr:uid="{2EEC716F-28AD-4A3B-9367-CD3A8F033702}"/>
    <cellStyle name="Comma 3 6 10 2 8" xfId="57263" xr:uid="{8EE1361F-D99A-4473-8E61-54645809BF7B}"/>
    <cellStyle name="Comma 3 6 10 2 9" xfId="59890" xr:uid="{DEC8FE32-E511-4777-B5F3-0169147CF67F}"/>
    <cellStyle name="Comma 3 6 10 3" xfId="802" xr:uid="{00000000-0005-0000-0000-000050030000}"/>
    <cellStyle name="Comma 3 6 10 3 10" xfId="30743" xr:uid="{EE9643AA-2C0E-4580-AE4C-FCCCC8469224}"/>
    <cellStyle name="Comma 3 6 10 3 11" xfId="20239" xr:uid="{DFF112A7-7937-4E79-8292-BF402972BAE8}"/>
    <cellStyle name="Comma 3 6 10 3 2" xfId="2125" xr:uid="{730D640F-3FDD-4603-9651-6FB85CFCA2B5}"/>
    <cellStyle name="Comma 3 6 10 3 2 10" xfId="21561" xr:uid="{088750E3-1592-4EAE-AE55-674480DF1FF4}"/>
    <cellStyle name="Comma 3 6 10 3 2 2" xfId="7377" xr:uid="{227A9268-8B69-4343-83A2-C720A4FBC555}"/>
    <cellStyle name="Comma 3 6 10 3 2 2 2" xfId="18935" xr:uid="{D3CCBA1E-5ADE-4617-B7D4-FCC22A29AA44}"/>
    <cellStyle name="Comma 3 6 10 3 2 2 2 2" xfId="48342" xr:uid="{17D40D78-3065-49E3-8542-A4C9B4A41987}"/>
    <cellStyle name="Comma 3 6 10 3 2 2 2 3" xfId="29439" xr:uid="{06E3D59A-A6CB-499E-9B5E-2F6D48A5C607}"/>
    <cellStyle name="Comma 3 6 10 3 2 2 3" xfId="34952" xr:uid="{3DB9D73A-7D62-4F83-BBFE-1156F192AADC}"/>
    <cellStyle name="Comma 3 6 10 3 2 2 4" xfId="24187" xr:uid="{AA139C6F-F5FF-4F4F-9D13-33501C014E57}"/>
    <cellStyle name="Comma 3 6 10 3 2 3" xfId="4752" xr:uid="{62CFC636-7B73-444E-BDE6-B8F7B6A3680C}"/>
    <cellStyle name="Comma 3 6 10 3 2 3 2" xfId="50968" xr:uid="{191B2501-FCA5-4362-AC0A-46B5FA2D6024}"/>
    <cellStyle name="Comma 3 6 10 3 2 3 3" xfId="37578" xr:uid="{4F0852B0-7A28-4961-AB5D-7FCCB8347B6E}"/>
    <cellStyle name="Comma 3 6 10 3 2 3 4" xfId="26813" xr:uid="{87FF704C-10FE-408D-894E-2A7A48289B9C}"/>
    <cellStyle name="Comma 3 6 10 3 2 4" xfId="10003" xr:uid="{189850EA-15E3-491C-975D-F48E957A2630}"/>
    <cellStyle name="Comma 3 6 10 3 2 4 2" xfId="53594" xr:uid="{F4B0C5A3-DFA5-4C48-98E5-754F5A866E5E}"/>
    <cellStyle name="Comma 3 6 10 3 2 4 3" xfId="40204" xr:uid="{88A9F01E-0308-44FB-946C-5AF4C104A21A}"/>
    <cellStyle name="Comma 3 6 10 3 2 5" xfId="12629" xr:uid="{B561738E-BCEE-4ABE-80BC-4022C5D27535}"/>
    <cellStyle name="Comma 3 6 10 3 2 5 2" xfId="56219" xr:uid="{510ED94B-A276-4FAE-8837-E7D6CABB3933}"/>
    <cellStyle name="Comma 3 6 10 3 2 5 3" xfId="42829" xr:uid="{C98ED870-076D-4B18-A355-55ADECC61084}"/>
    <cellStyle name="Comma 3 6 10 3 2 6" xfId="15782" xr:uid="{5358035D-D084-4399-A631-41DE2A0E9A29}"/>
    <cellStyle name="Comma 3 6 10 3 2 6 2" xfId="45455" xr:uid="{8F93D358-384A-4DBE-97BA-7BE3F287D2DA}"/>
    <cellStyle name="Comma 3 6 10 3 2 7" xfId="58845" xr:uid="{4A6ED7BA-8254-4447-891D-794F60512D97}"/>
    <cellStyle name="Comma 3 6 10 3 2 8" xfId="61472" xr:uid="{A326B666-7FE3-46E3-A5D5-75B01A7AA6DD}"/>
    <cellStyle name="Comma 3 6 10 3 2 9" xfId="32065" xr:uid="{33619E1C-5F06-4AA5-A8CA-605A8F523EE4}"/>
    <cellStyle name="Comma 3 6 10 3 3" xfId="6055" xr:uid="{33D5E8CB-BFAA-4CDA-849C-AABFE2CEA2BD}"/>
    <cellStyle name="Comma 3 6 10 3 3 2" xfId="17613" xr:uid="{FEC85285-93DF-4BAF-962D-C69A1ACE1162}"/>
    <cellStyle name="Comma 3 6 10 3 3 2 2" xfId="47020" xr:uid="{731EBACD-4DD1-41DC-A988-73E12F2535EE}"/>
    <cellStyle name="Comma 3 6 10 3 3 2 3" xfId="28117" xr:uid="{1BE713B9-C561-4E31-965C-1ECCCAA849C0}"/>
    <cellStyle name="Comma 3 6 10 3 3 3" xfId="33630" xr:uid="{2C7192E1-C91D-4BCF-B17C-B7235E8BCC01}"/>
    <cellStyle name="Comma 3 6 10 3 3 4" xfId="22865" xr:uid="{A8D00837-F980-44B9-A17A-7D5574556D38}"/>
    <cellStyle name="Comma 3 6 10 3 4" xfId="3430" xr:uid="{230D62C7-5854-46AF-8F26-3C1B9D725013}"/>
    <cellStyle name="Comma 3 6 10 3 4 2" xfId="49646" xr:uid="{F1C2DCE2-2CED-4D3A-8A58-387518C0EEDC}"/>
    <cellStyle name="Comma 3 6 10 3 4 3" xfId="36256" xr:uid="{5119A8AB-BAD1-4517-8463-D3D9674B0E94}"/>
    <cellStyle name="Comma 3 6 10 3 4 4" xfId="25491" xr:uid="{D1DCE34C-BA0A-427C-92A3-023DF1450CA0}"/>
    <cellStyle name="Comma 3 6 10 3 5" xfId="8681" xr:uid="{BFD6CB06-12F3-4A91-9D79-799961827FD3}"/>
    <cellStyle name="Comma 3 6 10 3 5 2" xfId="52272" xr:uid="{AAAB9119-AAC2-4E5A-9DCA-7B5F3C7EAF64}"/>
    <cellStyle name="Comma 3 6 10 3 5 3" xfId="38882" xr:uid="{B146F271-2D19-4C1C-9F60-8406CC8EC168}"/>
    <cellStyle name="Comma 3 6 10 3 6" xfId="11307" xr:uid="{40CF42EE-2D94-4982-93E4-9C4044ED7E04}"/>
    <cellStyle name="Comma 3 6 10 3 6 2" xfId="54897" xr:uid="{B81E886C-5A42-4E33-B27F-92100384DDC2}"/>
    <cellStyle name="Comma 3 6 10 3 6 3" xfId="41507" xr:uid="{4B346B48-5525-4E51-A3A8-CCCFC07AAA23}"/>
    <cellStyle name="Comma 3 6 10 3 7" xfId="14460" xr:uid="{765EE3D0-4461-4D50-B086-9A1F9ECD1DFF}"/>
    <cellStyle name="Comma 3 6 10 3 7 2" xfId="44133" xr:uid="{AAAA0BA1-15BD-449D-8FAD-528F4E61C7E5}"/>
    <cellStyle name="Comma 3 6 10 3 8" xfId="57523" xr:uid="{497F3293-6DD2-44AA-AF78-9473D9C52036}"/>
    <cellStyle name="Comma 3 6 10 3 9" xfId="60150" xr:uid="{BB1BFFBC-8CAF-42E4-8B8A-99F8345ED557}"/>
    <cellStyle name="Comma 3 6 10 4" xfId="1062" xr:uid="{00000000-0005-0000-0000-000051030000}"/>
    <cellStyle name="Comma 3 6 10 4 10" xfId="31003" xr:uid="{98F69816-EE3A-4F34-9777-506BD81A1155}"/>
    <cellStyle name="Comma 3 6 10 4 11" xfId="20499" xr:uid="{1F636F12-D549-48EC-A51F-0882E132C3EB}"/>
    <cellStyle name="Comma 3 6 10 4 2" xfId="2385" xr:uid="{99C36501-8496-488F-A10C-3435E621F506}"/>
    <cellStyle name="Comma 3 6 10 4 2 10" xfId="21821" xr:uid="{27392C84-57E6-4733-B0CD-0E7206147ECE}"/>
    <cellStyle name="Comma 3 6 10 4 2 2" xfId="7637" xr:uid="{2CDAB998-8F7D-4E8C-9253-1617E0F3E54D}"/>
    <cellStyle name="Comma 3 6 10 4 2 2 2" xfId="19195" xr:uid="{50A3DAFB-72A0-4571-BC58-69CCB8BAEB04}"/>
    <cellStyle name="Comma 3 6 10 4 2 2 2 2" xfId="48602" xr:uid="{C3A838B8-8BEF-46FA-B95D-D099C08580E0}"/>
    <cellStyle name="Comma 3 6 10 4 2 2 2 3" xfId="29699" xr:uid="{50C0912D-ACFE-4F47-BC5F-02EC92C59440}"/>
    <cellStyle name="Comma 3 6 10 4 2 2 3" xfId="35212" xr:uid="{AB3B837E-90E9-4F4E-914B-2A35612D9C8C}"/>
    <cellStyle name="Comma 3 6 10 4 2 2 4" xfId="24447" xr:uid="{134744D5-5C81-4DAA-ABCD-977775C98C08}"/>
    <cellStyle name="Comma 3 6 10 4 2 3" xfId="5012" xr:uid="{1AAB2AC7-9C75-45B9-8F47-E5B4DD36E863}"/>
    <cellStyle name="Comma 3 6 10 4 2 3 2" xfId="51228" xr:uid="{3EF37A11-8700-4D41-A1DC-DD595F7FA37A}"/>
    <cellStyle name="Comma 3 6 10 4 2 3 3" xfId="37838" xr:uid="{A8CA588A-40DE-4F67-8C1E-8F667513A2C2}"/>
    <cellStyle name="Comma 3 6 10 4 2 3 4" xfId="27073" xr:uid="{AFAC111E-70C7-461C-B3B6-EF18FA5BB02A}"/>
    <cellStyle name="Comma 3 6 10 4 2 4" xfId="10263" xr:uid="{F0EA8366-8097-41AC-B545-37200674E0F9}"/>
    <cellStyle name="Comma 3 6 10 4 2 4 2" xfId="53854" xr:uid="{9004EBDF-CEB8-4961-990F-1CF9039FBE83}"/>
    <cellStyle name="Comma 3 6 10 4 2 4 3" xfId="40464" xr:uid="{B22BCD5E-4064-4F24-8EE1-BBE78F96B127}"/>
    <cellStyle name="Comma 3 6 10 4 2 5" xfId="12889" xr:uid="{3B9F6CF5-98F0-491B-858E-C5E926217A67}"/>
    <cellStyle name="Comma 3 6 10 4 2 5 2" xfId="56479" xr:uid="{44436BEF-4A4F-4245-BDB0-D293608D1415}"/>
    <cellStyle name="Comma 3 6 10 4 2 5 3" xfId="43089" xr:uid="{1DBA5A6C-83EC-4080-892F-C1493D916E02}"/>
    <cellStyle name="Comma 3 6 10 4 2 6" xfId="16042" xr:uid="{D04D7ECB-A525-40E6-8307-CCD772E7F45E}"/>
    <cellStyle name="Comma 3 6 10 4 2 6 2" xfId="45715" xr:uid="{7B0A42DD-08DA-4D0E-8A4C-4F216EFE6C5F}"/>
    <cellStyle name="Comma 3 6 10 4 2 7" xfId="59105" xr:uid="{AD43E6CC-DFFE-41C0-BA8A-A35806C29A86}"/>
    <cellStyle name="Comma 3 6 10 4 2 8" xfId="61732" xr:uid="{CB37E6CD-8577-43EC-96DB-2D8D5EB0B5C5}"/>
    <cellStyle name="Comma 3 6 10 4 2 9" xfId="32325" xr:uid="{0E617F33-6E14-436D-92C2-65853B04B05A}"/>
    <cellStyle name="Comma 3 6 10 4 3" xfId="6315" xr:uid="{15D2F734-3BE0-4BC7-85D1-8FF4CBB8A4C5}"/>
    <cellStyle name="Comma 3 6 10 4 3 2" xfId="17873" xr:uid="{633E9F1D-AE97-4370-BBDF-3726D1C446C6}"/>
    <cellStyle name="Comma 3 6 10 4 3 2 2" xfId="47280" xr:uid="{1808C775-081F-4340-8A7A-C695C8A8982D}"/>
    <cellStyle name="Comma 3 6 10 4 3 2 3" xfId="28377" xr:uid="{81AF0F85-2C81-4A22-9998-94E866CCFEC1}"/>
    <cellStyle name="Comma 3 6 10 4 3 3" xfId="33890" xr:uid="{7C4724A3-59F6-46E0-8C70-261F020CFEB8}"/>
    <cellStyle name="Comma 3 6 10 4 3 4" xfId="23125" xr:uid="{BAF18E99-6F33-4561-A523-E2E5B530B2D4}"/>
    <cellStyle name="Comma 3 6 10 4 4" xfId="3690" xr:uid="{35D121B3-6A73-4DEF-AD19-F82ECFA95EFB}"/>
    <cellStyle name="Comma 3 6 10 4 4 2" xfId="49906" xr:uid="{709C715B-0D6B-4D48-BDF9-75965641CA4D}"/>
    <cellStyle name="Comma 3 6 10 4 4 3" xfId="36516" xr:uid="{15C58508-9432-4B2A-952F-288B987409FA}"/>
    <cellStyle name="Comma 3 6 10 4 4 4" xfId="25751" xr:uid="{B2B4089A-2D00-4C2E-A33A-84C1A817C1B4}"/>
    <cellStyle name="Comma 3 6 10 4 5" xfId="8941" xr:uid="{7E3C94BF-8CE5-4026-972A-5CCC50549741}"/>
    <cellStyle name="Comma 3 6 10 4 5 2" xfId="52532" xr:uid="{B842AB4D-E917-475D-B251-B41CD9AEE3BA}"/>
    <cellStyle name="Comma 3 6 10 4 5 3" xfId="39142" xr:uid="{F8038874-528E-44CD-8B7E-B14D2E4B48F3}"/>
    <cellStyle name="Comma 3 6 10 4 6" xfId="11567" xr:uid="{757C8B6C-4886-4DAD-81C2-43E22E0ED65A}"/>
    <cellStyle name="Comma 3 6 10 4 6 2" xfId="55157" xr:uid="{A386A70E-3ADC-4FF4-9D64-6494BCDF8A7D}"/>
    <cellStyle name="Comma 3 6 10 4 6 3" xfId="41767" xr:uid="{1E35F6E0-B420-4985-893D-26EEBFF1E761}"/>
    <cellStyle name="Comma 3 6 10 4 7" xfId="14720" xr:uid="{FC3CF357-04FF-495B-B190-B8DD940F4F5A}"/>
    <cellStyle name="Comma 3 6 10 4 7 2" xfId="44393" xr:uid="{64E83874-36E3-4BA0-99A8-C7A77300BF6B}"/>
    <cellStyle name="Comma 3 6 10 4 8" xfId="57783" xr:uid="{6818FB63-0FB4-4FFF-9DE2-42138C4FBCE9}"/>
    <cellStyle name="Comma 3 6 10 4 9" xfId="60410" xr:uid="{6FD0BD0D-90EE-4C38-A798-964DEB8FFDA9}"/>
    <cellStyle name="Comma 3 6 10 5" xfId="1342" xr:uid="{59AE4912-3814-4540-A72D-E2091CF823A9}"/>
    <cellStyle name="Comma 3 6 10 5 10" xfId="20779" xr:uid="{505FFB3D-35F4-45EE-ACA4-0332192F3703}"/>
    <cellStyle name="Comma 3 6 10 5 2" xfId="6595" xr:uid="{95F61A59-B68E-4DEF-A51D-236CC6C3F6E7}"/>
    <cellStyle name="Comma 3 6 10 5 2 2" xfId="18153" xr:uid="{82B12B53-BD97-4681-BB10-23600C1AC9C2}"/>
    <cellStyle name="Comma 3 6 10 5 2 2 2" xfId="47560" xr:uid="{59794856-093D-4F36-9FA8-A6546B2F76E3}"/>
    <cellStyle name="Comma 3 6 10 5 2 2 3" xfId="28657" xr:uid="{B50E4F83-A4C4-48D5-BFB1-FC197D41F611}"/>
    <cellStyle name="Comma 3 6 10 5 2 3" xfId="34170" xr:uid="{38B7A217-0E7B-4562-B84E-ADDC455ED1C9}"/>
    <cellStyle name="Comma 3 6 10 5 2 4" xfId="23405" xr:uid="{DC0274F4-1427-4AF5-A7D1-A1EB361DE08E}"/>
    <cellStyle name="Comma 3 6 10 5 3" xfId="3970" xr:uid="{BFAC6921-4D76-42FE-9B15-48D073C1EEFF}"/>
    <cellStyle name="Comma 3 6 10 5 3 2" xfId="50186" xr:uid="{64C8024E-0255-4DBB-A2ED-5CE29D35D719}"/>
    <cellStyle name="Comma 3 6 10 5 3 3" xfId="36796" xr:uid="{FB4405F7-55FC-4C7C-A41B-3E9592D56D93}"/>
    <cellStyle name="Comma 3 6 10 5 3 4" xfId="26031" xr:uid="{8D9B1B7A-9125-40D3-BDE9-FE1599FFEC29}"/>
    <cellStyle name="Comma 3 6 10 5 4" xfId="9221" xr:uid="{5C86631D-85EE-4E9C-B2D1-A0F61EC19B81}"/>
    <cellStyle name="Comma 3 6 10 5 4 2" xfId="52812" xr:uid="{D98D4FB9-E18F-46FC-A628-A3C5AD4CD457}"/>
    <cellStyle name="Comma 3 6 10 5 4 3" xfId="39422" xr:uid="{BB03A3AC-5927-4007-839B-1C10531A5895}"/>
    <cellStyle name="Comma 3 6 10 5 5" xfId="11847" xr:uid="{AF2630C9-FF86-463B-B947-F7779A4B6801}"/>
    <cellStyle name="Comma 3 6 10 5 5 2" xfId="55437" xr:uid="{4E3DCE70-0BB8-4CDD-A19F-227DFE663ED0}"/>
    <cellStyle name="Comma 3 6 10 5 5 3" xfId="42047" xr:uid="{7CFBA09E-6381-47AE-97DE-483E2BDAEDC8}"/>
    <cellStyle name="Comma 3 6 10 5 6" xfId="15000" xr:uid="{C173158B-2808-4398-B3C4-06F597EA13D7}"/>
    <cellStyle name="Comma 3 6 10 5 6 2" xfId="44673" xr:uid="{A1668D59-6462-41B1-BEB5-0786DE72C9EB}"/>
    <cellStyle name="Comma 3 6 10 5 7" xfId="58063" xr:uid="{A4EE61D4-FB7D-42D8-A0B0-C6BDA8B98E76}"/>
    <cellStyle name="Comma 3 6 10 5 8" xfId="60690" xr:uid="{D31C481C-FC2C-49CE-ADFF-14FDAF977451}"/>
    <cellStyle name="Comma 3 6 10 5 9" xfId="31283" xr:uid="{D06BBCFE-E584-4C5C-A7D7-902A36171C90}"/>
    <cellStyle name="Comma 3 6 10 6" xfId="1605" xr:uid="{024C42A1-EBF7-4AA9-9C0A-6AA11F982BCE}"/>
    <cellStyle name="Comma 3 6 10 6 10" xfId="21041" xr:uid="{ECD8A131-DBBC-42E2-AD48-9225D76F4269}"/>
    <cellStyle name="Comma 3 6 10 6 2" xfId="6857" xr:uid="{B701F20E-DCD5-4294-86A7-EBBFB7964A3A}"/>
    <cellStyle name="Comma 3 6 10 6 2 2" xfId="18415" xr:uid="{4E399189-319E-43F3-A955-B70C7F637CF0}"/>
    <cellStyle name="Comma 3 6 10 6 2 2 2" xfId="47822" xr:uid="{313EF563-3D36-4DB9-9CB3-BC04696ADB42}"/>
    <cellStyle name="Comma 3 6 10 6 2 2 3" xfId="28919" xr:uid="{36DF8D98-8DC5-442B-B4A1-FA73D0DE157B}"/>
    <cellStyle name="Comma 3 6 10 6 2 3" xfId="34432" xr:uid="{2E04FA8A-84AB-4AEB-9ABB-DE3699B838DA}"/>
    <cellStyle name="Comma 3 6 10 6 2 4" xfId="23667" xr:uid="{E8200B28-5228-4EB6-B473-5438BCF8704D}"/>
    <cellStyle name="Comma 3 6 10 6 3" xfId="4232" xr:uid="{AE8520D4-CF3B-4A5C-B317-05CA38F36DB1}"/>
    <cellStyle name="Comma 3 6 10 6 3 2" xfId="50448" xr:uid="{42DB83FF-0706-4C07-92AB-546A80699ACC}"/>
    <cellStyle name="Comma 3 6 10 6 3 3" xfId="37058" xr:uid="{4D44B2C8-C7B2-4950-9D42-271040B6854D}"/>
    <cellStyle name="Comma 3 6 10 6 3 4" xfId="26293" xr:uid="{D24917A5-96BB-4363-A67F-E45D74EEEA2B}"/>
    <cellStyle name="Comma 3 6 10 6 4" xfId="9483" xr:uid="{547FF1C7-81D3-404B-B93F-E171729F2AA6}"/>
    <cellStyle name="Comma 3 6 10 6 4 2" xfId="53074" xr:uid="{A1A24411-6709-4248-9D0B-4E99E1784ECC}"/>
    <cellStyle name="Comma 3 6 10 6 4 3" xfId="39684" xr:uid="{10A2414B-FA18-4D1E-AA85-3813EEC2BB60}"/>
    <cellStyle name="Comma 3 6 10 6 5" xfId="12109" xr:uid="{2767C440-FD58-44EE-9604-88BFC49B8122}"/>
    <cellStyle name="Comma 3 6 10 6 5 2" xfId="55699" xr:uid="{E7BAE9B5-F16C-4515-8A81-B354F02C622A}"/>
    <cellStyle name="Comma 3 6 10 6 5 3" xfId="42309" xr:uid="{4BDCC152-A98C-4713-B9B3-F229EB6855FC}"/>
    <cellStyle name="Comma 3 6 10 6 6" xfId="15262" xr:uid="{2161FFCA-F9EC-4C07-99C5-049BCFDEDC34}"/>
    <cellStyle name="Comma 3 6 10 6 6 2" xfId="44935" xr:uid="{455A7C50-029B-4ABB-8A86-2D76DFB7AEBB}"/>
    <cellStyle name="Comma 3 6 10 6 7" xfId="58325" xr:uid="{4892E539-E996-4A7D-9B39-BB1257F503EA}"/>
    <cellStyle name="Comma 3 6 10 6 8" xfId="60952" xr:uid="{CC6CBF7A-7F36-4DA4-870C-DD236BBDA10E}"/>
    <cellStyle name="Comma 3 6 10 6 9" xfId="31545" xr:uid="{1DAC605A-435B-4D55-BD5A-73550634FB74}"/>
    <cellStyle name="Comma 3 6 10 7" xfId="2648" xr:uid="{9BA17324-85CD-4255-9582-3560277CAAE2}"/>
    <cellStyle name="Comma 3 6 10 7 10" xfId="22083" xr:uid="{45060318-3F5D-4779-B8A6-F9EC41DA3C60}"/>
    <cellStyle name="Comma 3 6 10 7 2" xfId="7899" xr:uid="{E4D014E8-9599-445E-B9D8-B10EE961C542}"/>
    <cellStyle name="Comma 3 6 10 7 2 2" xfId="19457" xr:uid="{A3604AD9-798D-4868-9589-DF83E32BF040}"/>
    <cellStyle name="Comma 3 6 10 7 2 2 2" xfId="48864" xr:uid="{8D3A87DE-DA1E-4B33-928C-6249F46ED8B7}"/>
    <cellStyle name="Comma 3 6 10 7 2 2 3" xfId="29961" xr:uid="{103D410A-09B1-47EE-9EFC-9711CE16DE92}"/>
    <cellStyle name="Comma 3 6 10 7 2 3" xfId="35474" xr:uid="{CCF5813E-23BF-4731-A9E7-76F2FD5D0D67}"/>
    <cellStyle name="Comma 3 6 10 7 2 4" xfId="24709" xr:uid="{EF28321D-AB53-453A-9B3E-1EBF966F9156}"/>
    <cellStyle name="Comma 3 6 10 7 3" xfId="5274" xr:uid="{BEF7DF95-5F5E-4048-81A4-F9385D7006CE}"/>
    <cellStyle name="Comma 3 6 10 7 3 2" xfId="51490" xr:uid="{F46F2433-6813-410B-855C-029BFAF05B52}"/>
    <cellStyle name="Comma 3 6 10 7 3 3" xfId="38100" xr:uid="{FCD729FF-F393-4E51-9896-CD4B1929E8BB}"/>
    <cellStyle name="Comma 3 6 10 7 3 4" xfId="27335" xr:uid="{5F439756-184E-4C1A-9EBC-6EC8DD6740CB}"/>
    <cellStyle name="Comma 3 6 10 7 4" xfId="10525" xr:uid="{321BCBB3-71E2-4C62-ADB5-20ED2156C66C}"/>
    <cellStyle name="Comma 3 6 10 7 4 2" xfId="54116" xr:uid="{8EA4240D-AA79-4618-A6C2-09E2167BF6CD}"/>
    <cellStyle name="Comma 3 6 10 7 4 3" xfId="40726" xr:uid="{C874B406-3D44-42D3-B5D4-C1AB40BBD46F}"/>
    <cellStyle name="Comma 3 6 10 7 5" xfId="13151" xr:uid="{8FCA0C64-793E-4C0F-B253-A7FBF5196EF6}"/>
    <cellStyle name="Comma 3 6 10 7 5 2" xfId="56741" xr:uid="{871A7A5C-27CD-45BD-AAF7-47659A8B1726}"/>
    <cellStyle name="Comma 3 6 10 7 5 3" xfId="43351" xr:uid="{FC5D95E0-124F-49D6-83E2-4F945ADC51C0}"/>
    <cellStyle name="Comma 3 6 10 7 6" xfId="16304" xr:uid="{7A6EB477-9A4B-453E-A358-E434D2FB9BDF}"/>
    <cellStyle name="Comma 3 6 10 7 6 2" xfId="45977" xr:uid="{9FFC1301-22BD-45A8-8BEE-11BF54AF8EBC}"/>
    <cellStyle name="Comma 3 6 10 7 7" xfId="59367" xr:uid="{17E56225-9755-4760-91F8-4738368D478A}"/>
    <cellStyle name="Comma 3 6 10 7 8" xfId="61994" xr:uid="{5F1424FB-81AA-481F-A455-56552EB8C7FE}"/>
    <cellStyle name="Comma 3 6 10 7 9" xfId="32587" xr:uid="{E24517C9-343E-46EC-83F1-FE900846E990}"/>
    <cellStyle name="Comma 3 6 10 8" xfId="5535" xr:uid="{9ED27ACF-2689-48AF-9C9C-B62DD139CAD8}"/>
    <cellStyle name="Comma 3 6 10 8 2" xfId="17093" xr:uid="{BB8480DC-9A91-496C-979C-3613EE6D58BA}"/>
    <cellStyle name="Comma 3 6 10 8 2 2" xfId="46239" xr:uid="{4751B362-BFAE-498B-A53A-4FE204BD7B74}"/>
    <cellStyle name="Comma 3 6 10 8 2 3" xfId="27597" xr:uid="{0DEE12C5-0537-402F-8C20-E0B0F9CCF294}"/>
    <cellStyle name="Comma 3 6 10 8 3" xfId="13940" xr:uid="{0DDCD47C-D302-4673-9999-5CF7961C7CB9}"/>
    <cellStyle name="Comma 3 6 10 8 3 2" xfId="32849" xr:uid="{8A1C8B58-84FE-4461-87CF-497796B3B5CE}"/>
    <cellStyle name="Comma 3 6 10 8 4" xfId="22345" xr:uid="{B45467FB-E18D-4FD7-81F4-B9B076126D8C}"/>
    <cellStyle name="Comma 3 6 10 9" xfId="2910" xr:uid="{8E15F5CE-EC54-4D62-8FB3-BF04AE83E9F2}"/>
    <cellStyle name="Comma 3 6 10 9 2" xfId="16565" xr:uid="{21AF2955-33C8-40A8-A5C4-C6FEBB929F2F}"/>
    <cellStyle name="Comma 3 6 10 9 2 2" xfId="46500" xr:uid="{1012B39A-8446-4247-94BE-01403C8FE4C8}"/>
    <cellStyle name="Comma 3 6 10 9 3" xfId="33110" xr:uid="{657D1C59-AB8C-4C4E-993E-764ACB014C65}"/>
    <cellStyle name="Comma 3 6 10 9 4" xfId="24971" xr:uid="{A040CD7E-826E-4588-BEF2-48A8E573D7DF}"/>
    <cellStyle name="Comma 3 6 11" xfId="298" xr:uid="{00000000-0005-0000-0000-000052030000}"/>
    <cellStyle name="Comma 3 6 11 10" xfId="30239" xr:uid="{5ABFE4CF-4B13-4CE9-924B-D348D64EDD48}"/>
    <cellStyle name="Comma 3 6 11 11" xfId="19735" xr:uid="{253E1C62-081D-4F4D-B3F8-0448EBBA3873}"/>
    <cellStyle name="Comma 3 6 11 2" xfId="1621" xr:uid="{83FF820B-38BD-4503-9F9C-49909BAD8296}"/>
    <cellStyle name="Comma 3 6 11 2 10" xfId="21057" xr:uid="{180AA1C0-033B-4724-913A-E50999C81255}"/>
    <cellStyle name="Comma 3 6 11 2 2" xfId="6873" xr:uid="{EC095B8A-4C37-46F7-904A-6590ECE02E17}"/>
    <cellStyle name="Comma 3 6 11 2 2 2" xfId="18431" xr:uid="{5E203738-CDDA-46E4-AB60-B6FAF8A0CDDA}"/>
    <cellStyle name="Comma 3 6 11 2 2 2 2" xfId="47838" xr:uid="{9D88598C-C038-4F31-89E4-456CF2CC5DF8}"/>
    <cellStyle name="Comma 3 6 11 2 2 2 3" xfId="28935" xr:uid="{D4D0C510-47D0-4ECC-8315-69BC29C7C42F}"/>
    <cellStyle name="Comma 3 6 11 2 2 3" xfId="34448" xr:uid="{633B8EFC-EC57-4355-A1BC-63E053C3EC02}"/>
    <cellStyle name="Comma 3 6 11 2 2 4" xfId="23683" xr:uid="{72576281-F4A3-408C-A2A7-863A95ECE504}"/>
    <cellStyle name="Comma 3 6 11 2 3" xfId="4248" xr:uid="{29AB2DD0-1839-4F12-A3A3-2A85900A34EC}"/>
    <cellStyle name="Comma 3 6 11 2 3 2" xfId="50464" xr:uid="{A48D8ABE-91EC-4FBB-9F48-413A06563051}"/>
    <cellStyle name="Comma 3 6 11 2 3 3" xfId="37074" xr:uid="{3DE61CD0-EBEF-4BEC-AF66-2232685E33A4}"/>
    <cellStyle name="Comma 3 6 11 2 3 4" xfId="26309" xr:uid="{2C02EDFF-EEC2-4FA0-A61F-700824F4698C}"/>
    <cellStyle name="Comma 3 6 11 2 4" xfId="9499" xr:uid="{52D494F3-F1CD-45B8-8D61-9E68F4FFFFB8}"/>
    <cellStyle name="Comma 3 6 11 2 4 2" xfId="53090" xr:uid="{77BF299A-B138-453B-A8EB-6CCE85C24255}"/>
    <cellStyle name="Comma 3 6 11 2 4 3" xfId="39700" xr:uid="{CC169E99-A1DC-4A66-89C9-63F9AA555AB9}"/>
    <cellStyle name="Comma 3 6 11 2 5" xfId="12125" xr:uid="{BCF8DCB1-0192-48F9-B7CA-ED57AE3D8850}"/>
    <cellStyle name="Comma 3 6 11 2 5 2" xfId="55715" xr:uid="{9E69221C-3682-42F6-BB9A-4F3B674D45C2}"/>
    <cellStyle name="Comma 3 6 11 2 5 3" xfId="42325" xr:uid="{743879BE-8418-4D83-A59B-59E28F281369}"/>
    <cellStyle name="Comma 3 6 11 2 6" xfId="15278" xr:uid="{C61BD758-91CF-4C43-8A40-35F3AAEB4DF8}"/>
    <cellStyle name="Comma 3 6 11 2 6 2" xfId="44951" xr:uid="{5D976D01-AE79-453E-877B-C40B2A2D7BED}"/>
    <cellStyle name="Comma 3 6 11 2 7" xfId="58341" xr:uid="{8D70AE72-5BBC-47BA-A91C-18DADB037646}"/>
    <cellStyle name="Comma 3 6 11 2 8" xfId="60968" xr:uid="{B5162BF4-27B8-4AE0-A186-0625F68D2443}"/>
    <cellStyle name="Comma 3 6 11 2 9" xfId="31561" xr:uid="{3D6844C8-1E61-4BE6-B363-4A8889411A7E}"/>
    <cellStyle name="Comma 3 6 11 3" xfId="5551" xr:uid="{A16CC911-17F5-423F-896A-3034980BB3B8}"/>
    <cellStyle name="Comma 3 6 11 3 2" xfId="17109" xr:uid="{78B25203-6E32-49B9-9036-FCC721DE192E}"/>
    <cellStyle name="Comma 3 6 11 3 2 2" xfId="46516" xr:uid="{9A5B1E71-B357-4E7B-9DBE-A107CFDFE9BE}"/>
    <cellStyle name="Comma 3 6 11 3 2 3" xfId="27613" xr:uid="{181C56E1-9AE1-4E01-B62F-A56FCF86C4E0}"/>
    <cellStyle name="Comma 3 6 11 3 3" xfId="13956" xr:uid="{61206EDC-F478-48BC-B597-13A8C9682AD8}"/>
    <cellStyle name="Comma 3 6 11 3 3 2" xfId="33126" xr:uid="{1E466DB5-7986-43C7-956C-F94368A7EA45}"/>
    <cellStyle name="Comma 3 6 11 3 4" xfId="22361" xr:uid="{E5D67560-A0BD-4AF5-B03F-4C58DEB13A84}"/>
    <cellStyle name="Comma 3 6 11 4" xfId="2926" xr:uid="{B53E725F-BA36-4024-B960-8D24C07529AE}"/>
    <cellStyle name="Comma 3 6 11 4 2" xfId="16581" xr:uid="{7E288199-6F7C-47D1-8A81-0B55E19A86C1}"/>
    <cellStyle name="Comma 3 6 11 4 2 2" xfId="49142" xr:uid="{521661D7-FCE6-4913-8655-EC5CE29C5B9E}"/>
    <cellStyle name="Comma 3 6 11 4 3" xfId="35752" xr:uid="{5A47E2B8-4D76-485E-8E67-188C329C7019}"/>
    <cellStyle name="Comma 3 6 11 4 4" xfId="24987" xr:uid="{2DA34403-3E6C-45CA-9640-A0590D6E10D1}"/>
    <cellStyle name="Comma 3 6 11 5" xfId="8177" xr:uid="{F7691AFD-9C53-412A-BB7E-827D30BF1E86}"/>
    <cellStyle name="Comma 3 6 11 5 2" xfId="51768" xr:uid="{629D073A-B706-4A7A-9F30-B0B66272D966}"/>
    <cellStyle name="Comma 3 6 11 5 3" xfId="38378" xr:uid="{9F652496-9B1D-4E13-984B-608C04D14490}"/>
    <cellStyle name="Comma 3 6 11 6" xfId="10803" xr:uid="{D3B89422-15EE-4AAF-A015-B659D20AC2BD}"/>
    <cellStyle name="Comma 3 6 11 6 2" xfId="54393" xr:uid="{9BD2C897-6EE9-4C60-94F1-C9F1241256AD}"/>
    <cellStyle name="Comma 3 6 11 6 3" xfId="41003" xr:uid="{5F8934DE-0E0C-47F9-A697-6274A69B7B38}"/>
    <cellStyle name="Comma 3 6 11 7" xfId="13428" xr:uid="{C430E271-D53E-49CC-B43D-F5888DDB8CBB}"/>
    <cellStyle name="Comma 3 6 11 7 2" xfId="43629" xr:uid="{0932D2E6-B636-4269-8ED9-2762114C7935}"/>
    <cellStyle name="Comma 3 6 11 8" xfId="57019" xr:uid="{32F387CC-F051-4CEC-BF2A-9BB21B219D7B}"/>
    <cellStyle name="Comma 3 6 11 9" xfId="59646" xr:uid="{E18FF4C9-544A-4B53-B828-06E5B79F100B}"/>
    <cellStyle name="Comma 3 6 12" xfId="558" xr:uid="{00000000-0005-0000-0000-000053030000}"/>
    <cellStyle name="Comma 3 6 12 10" xfId="30499" xr:uid="{4F102A2A-6629-4F3C-AB95-C68EE824550C}"/>
    <cellStyle name="Comma 3 6 12 11" xfId="19995" xr:uid="{240DFA6D-3789-4964-9D6C-C61E925FD10B}"/>
    <cellStyle name="Comma 3 6 12 2" xfId="1881" xr:uid="{BB995B6B-36D7-40C5-81DD-8C0FAF27BC83}"/>
    <cellStyle name="Comma 3 6 12 2 10" xfId="21317" xr:uid="{57060B82-6DAB-49E0-8A4C-5B4D1DD41DA3}"/>
    <cellStyle name="Comma 3 6 12 2 2" xfId="7133" xr:uid="{6682CB57-EA8E-4643-873B-F385CD71C78B}"/>
    <cellStyle name="Comma 3 6 12 2 2 2" xfId="18691" xr:uid="{A3E32A65-73C1-4D45-A602-0976A460EEEF}"/>
    <cellStyle name="Comma 3 6 12 2 2 2 2" xfId="48098" xr:uid="{51D56739-A3A5-4E10-8185-9C1E89898BEC}"/>
    <cellStyle name="Comma 3 6 12 2 2 2 3" xfId="29195" xr:uid="{CD854149-5A0E-41A2-AEED-FEB26448AF3D}"/>
    <cellStyle name="Comma 3 6 12 2 2 3" xfId="34708" xr:uid="{6951EECF-31F9-48CD-9449-EA8ABFC68DE4}"/>
    <cellStyle name="Comma 3 6 12 2 2 4" xfId="23943" xr:uid="{A2BB53A1-B7F3-4C49-A39F-1D67488B245A}"/>
    <cellStyle name="Comma 3 6 12 2 3" xfId="4508" xr:uid="{34ABA1B1-74B7-4B79-9FEE-82D2058A3617}"/>
    <cellStyle name="Comma 3 6 12 2 3 2" xfId="50724" xr:uid="{206F00BF-1AE2-434A-95F1-02779BA9314A}"/>
    <cellStyle name="Comma 3 6 12 2 3 3" xfId="37334" xr:uid="{25FF94C7-5F18-4334-9108-DA7EC47770F5}"/>
    <cellStyle name="Comma 3 6 12 2 3 4" xfId="26569" xr:uid="{E927827E-FC65-481B-8C7D-008721F18051}"/>
    <cellStyle name="Comma 3 6 12 2 4" xfId="9759" xr:uid="{150E5CA8-C202-4EC5-A173-756F72A581FA}"/>
    <cellStyle name="Comma 3 6 12 2 4 2" xfId="53350" xr:uid="{D7115CDE-01B1-45A7-8B6E-FF7C3ACEC4D1}"/>
    <cellStyle name="Comma 3 6 12 2 4 3" xfId="39960" xr:uid="{0D3F1B2C-B8DC-49D2-A2BA-BF471174CB08}"/>
    <cellStyle name="Comma 3 6 12 2 5" xfId="12385" xr:uid="{579908CA-35D2-4D4C-AD97-7A0F8C055CC9}"/>
    <cellStyle name="Comma 3 6 12 2 5 2" xfId="55975" xr:uid="{481AD404-EF93-4AB1-AF07-6BF6A4206444}"/>
    <cellStyle name="Comma 3 6 12 2 5 3" xfId="42585" xr:uid="{98264ED0-0E57-46B6-B59E-CEACD981EFD3}"/>
    <cellStyle name="Comma 3 6 12 2 6" xfId="15538" xr:uid="{85365DB2-65DF-4383-9C5B-444BB33A3274}"/>
    <cellStyle name="Comma 3 6 12 2 6 2" xfId="45211" xr:uid="{EE1A8E7C-0973-4F5F-A0F9-7121C7BADB2B}"/>
    <cellStyle name="Comma 3 6 12 2 7" xfId="58601" xr:uid="{0954C0A2-8AF1-4278-A758-C9A7D1C1C8BA}"/>
    <cellStyle name="Comma 3 6 12 2 8" xfId="61228" xr:uid="{B71E8F0F-7DE4-4F47-AA53-F252193A68BF}"/>
    <cellStyle name="Comma 3 6 12 2 9" xfId="31821" xr:uid="{103B918D-4981-44AA-A863-772EDC77D183}"/>
    <cellStyle name="Comma 3 6 12 3" xfId="5811" xr:uid="{F3C8C845-9B6E-42DD-B0FB-08B5B7B908A8}"/>
    <cellStyle name="Comma 3 6 12 3 2" xfId="17369" xr:uid="{D276236B-3755-45DD-8C2D-66F56C9F0DF8}"/>
    <cellStyle name="Comma 3 6 12 3 2 2" xfId="46776" xr:uid="{5E891CE8-95B7-4D02-9124-4424980FD4C7}"/>
    <cellStyle name="Comma 3 6 12 3 2 3" xfId="27873" xr:uid="{76CDF9DE-97AA-449D-8AB7-63BA1536C84F}"/>
    <cellStyle name="Comma 3 6 12 3 3" xfId="33386" xr:uid="{7A55851D-BDC3-410C-A047-6CFF610645C5}"/>
    <cellStyle name="Comma 3 6 12 3 4" xfId="22621" xr:uid="{8007C238-FBDE-4054-8544-8044B841EA6F}"/>
    <cellStyle name="Comma 3 6 12 4" xfId="3186" xr:uid="{334353B0-51AE-4AC3-AB71-812B9B467D18}"/>
    <cellStyle name="Comma 3 6 12 4 2" xfId="49402" xr:uid="{DF0D8606-7C20-4C7A-987C-0D72706E9FA7}"/>
    <cellStyle name="Comma 3 6 12 4 3" xfId="36012" xr:uid="{B3D69053-83B4-45E5-A6E2-BF3E49CEBE39}"/>
    <cellStyle name="Comma 3 6 12 4 4" xfId="25247" xr:uid="{E9228C91-A6DD-40F3-9400-31A42BE0BD1F}"/>
    <cellStyle name="Comma 3 6 12 5" xfId="8437" xr:uid="{084D30CB-38F2-4285-BBCC-9F687653AFFC}"/>
    <cellStyle name="Comma 3 6 12 5 2" xfId="52028" xr:uid="{D62CE29A-5EA7-4B3B-98C9-FA150DDC3385}"/>
    <cellStyle name="Comma 3 6 12 5 3" xfId="38638" xr:uid="{CCD38968-015F-470E-88F6-C3D5AE24231E}"/>
    <cellStyle name="Comma 3 6 12 6" xfId="11063" xr:uid="{6F8F6691-E768-4AC7-8293-4AD0EF1733D7}"/>
    <cellStyle name="Comma 3 6 12 6 2" xfId="54653" xr:uid="{957F712D-85FA-450E-8C8B-A5F420A82860}"/>
    <cellStyle name="Comma 3 6 12 6 3" xfId="41263" xr:uid="{56FCC021-A9A7-4E1F-B535-1E1708195716}"/>
    <cellStyle name="Comma 3 6 12 7" xfId="14216" xr:uid="{091B3074-41B6-47AB-B6D1-A0A15A7D9B16}"/>
    <cellStyle name="Comma 3 6 12 7 2" xfId="43889" xr:uid="{E329BDD5-ED28-49A7-A674-1245551E9A8F}"/>
    <cellStyle name="Comma 3 6 12 8" xfId="57279" xr:uid="{E1CC6B14-B87B-4F25-90DF-88B04CB71D7D}"/>
    <cellStyle name="Comma 3 6 12 9" xfId="59906" xr:uid="{FE330316-A7C8-4F29-91F7-771834C44D98}"/>
    <cellStyle name="Comma 3 6 13" xfId="818" xr:uid="{00000000-0005-0000-0000-000054030000}"/>
    <cellStyle name="Comma 3 6 13 10" xfId="30759" xr:uid="{38B7E0CF-6998-4BF4-AE54-6637AD43F49E}"/>
    <cellStyle name="Comma 3 6 13 11" xfId="20255" xr:uid="{B6C7CD24-CC3E-4FED-8F2E-4D0E27756717}"/>
    <cellStyle name="Comma 3 6 13 2" xfId="2141" xr:uid="{0A25C7CC-559D-4B40-909E-119E8DF7EFCF}"/>
    <cellStyle name="Comma 3 6 13 2 10" xfId="21577" xr:uid="{F2918C09-8129-4DB8-BE8F-2C7BD0C59928}"/>
    <cellStyle name="Comma 3 6 13 2 2" xfId="7393" xr:uid="{3699B3C0-044C-4EDF-B83D-CEFFCE2366AB}"/>
    <cellStyle name="Comma 3 6 13 2 2 2" xfId="18951" xr:uid="{9DA9B12F-B525-4570-A57F-3DC9097123FB}"/>
    <cellStyle name="Comma 3 6 13 2 2 2 2" xfId="48358" xr:uid="{ACEBD5E1-53EA-4D18-84AA-43FFFD405F04}"/>
    <cellStyle name="Comma 3 6 13 2 2 2 3" xfId="29455" xr:uid="{C842FE24-8BC0-4372-8F66-9673D9010645}"/>
    <cellStyle name="Comma 3 6 13 2 2 3" xfId="34968" xr:uid="{741E079C-CAB5-49DF-BBD8-73C08667E09B}"/>
    <cellStyle name="Comma 3 6 13 2 2 4" xfId="24203" xr:uid="{EC3A3199-8DD0-4CB3-A055-56D43BE80EE1}"/>
    <cellStyle name="Comma 3 6 13 2 3" xfId="4768" xr:uid="{F6993F0F-EAF6-4B14-8DC0-2C5029EC13A0}"/>
    <cellStyle name="Comma 3 6 13 2 3 2" xfId="50984" xr:uid="{E4A7EC1E-5788-4DC1-B042-A24CE403A484}"/>
    <cellStyle name="Comma 3 6 13 2 3 3" xfId="37594" xr:uid="{8B9AEED2-17F8-47C0-8C83-0BF73D181CBB}"/>
    <cellStyle name="Comma 3 6 13 2 3 4" xfId="26829" xr:uid="{EBAB9359-5B4B-49B0-B261-7C36AD0A310C}"/>
    <cellStyle name="Comma 3 6 13 2 4" xfId="10019" xr:uid="{88B8F586-AFFA-45CA-9363-02AD7A30FAF3}"/>
    <cellStyle name="Comma 3 6 13 2 4 2" xfId="53610" xr:uid="{CF26E090-ED1D-4241-A72B-443F3C6F0D87}"/>
    <cellStyle name="Comma 3 6 13 2 4 3" xfId="40220" xr:uid="{1B3FDE7B-E469-45DB-8946-7F6B942AD00B}"/>
    <cellStyle name="Comma 3 6 13 2 5" xfId="12645" xr:uid="{468C9ACF-C077-4AE2-B6CA-FA6D6DEC4A8B}"/>
    <cellStyle name="Comma 3 6 13 2 5 2" xfId="56235" xr:uid="{4B0B5509-9B27-445A-8198-3CDAA725B0F9}"/>
    <cellStyle name="Comma 3 6 13 2 5 3" xfId="42845" xr:uid="{2E72EDAB-4217-49FB-8176-DDFAA46F3E45}"/>
    <cellStyle name="Comma 3 6 13 2 6" xfId="15798" xr:uid="{2F19CEAD-B7AD-47CD-8AF3-14D23F6B9F5A}"/>
    <cellStyle name="Comma 3 6 13 2 6 2" xfId="45471" xr:uid="{CA76E68A-536A-474E-B086-3E70D5A1D517}"/>
    <cellStyle name="Comma 3 6 13 2 7" xfId="58861" xr:uid="{132AD8C3-F96F-4812-819E-AB2A78AB1419}"/>
    <cellStyle name="Comma 3 6 13 2 8" xfId="61488" xr:uid="{D2F94FE6-E193-44BC-A006-240169683C8F}"/>
    <cellStyle name="Comma 3 6 13 2 9" xfId="32081" xr:uid="{67223F33-C3B8-491A-BF10-08478036485A}"/>
    <cellStyle name="Comma 3 6 13 3" xfId="6071" xr:uid="{777D815B-1989-4F72-BE05-3FB6B4D4536A}"/>
    <cellStyle name="Comma 3 6 13 3 2" xfId="17629" xr:uid="{A3BA84AD-523B-4EBF-A3F2-064C9EE4B4E3}"/>
    <cellStyle name="Comma 3 6 13 3 2 2" xfId="47036" xr:uid="{A7896C7F-00D1-457F-BF81-57B9501F90AA}"/>
    <cellStyle name="Comma 3 6 13 3 2 3" xfId="28133" xr:uid="{9B20B0F8-F6E5-45D8-ADAE-372542407453}"/>
    <cellStyle name="Comma 3 6 13 3 3" xfId="33646" xr:uid="{04BEE47D-771E-4A47-887F-ACBDAADC1A2A}"/>
    <cellStyle name="Comma 3 6 13 3 4" xfId="22881" xr:uid="{38958E6D-4EEA-493D-9690-1BDEF15BF6F0}"/>
    <cellStyle name="Comma 3 6 13 4" xfId="3446" xr:uid="{393FEC0C-2F74-423E-AB64-E4736ECE0C9B}"/>
    <cellStyle name="Comma 3 6 13 4 2" xfId="49662" xr:uid="{EA0F33EC-A3A1-4C53-A146-6CAA2B5B3FA3}"/>
    <cellStyle name="Comma 3 6 13 4 3" xfId="36272" xr:uid="{71382402-0FEE-4269-B70E-D8B6CC659FA0}"/>
    <cellStyle name="Comma 3 6 13 4 4" xfId="25507" xr:uid="{09EBC0FA-D8CB-435B-8679-B23220D4163C}"/>
    <cellStyle name="Comma 3 6 13 5" xfId="8697" xr:uid="{741B6217-5F16-496B-B404-515C5D3FFE08}"/>
    <cellStyle name="Comma 3 6 13 5 2" xfId="52288" xr:uid="{CC11E65B-366F-42BB-9874-6FD23035C7AB}"/>
    <cellStyle name="Comma 3 6 13 5 3" xfId="38898" xr:uid="{53DF3748-B14F-45FD-9A7A-E94BBE326EA5}"/>
    <cellStyle name="Comma 3 6 13 6" xfId="11323" xr:uid="{7B87FD56-6C72-409B-9A1E-6EC3C3741975}"/>
    <cellStyle name="Comma 3 6 13 6 2" xfId="54913" xr:uid="{8AC18E23-155E-477D-836F-FA49EB29B187}"/>
    <cellStyle name="Comma 3 6 13 6 3" xfId="41523" xr:uid="{6A12A6BC-E39D-4D6F-834B-78365307F7EB}"/>
    <cellStyle name="Comma 3 6 13 7" xfId="14476" xr:uid="{E86A9782-27D3-45F7-95F8-BB602DCDA1EE}"/>
    <cellStyle name="Comma 3 6 13 7 2" xfId="44149" xr:uid="{03272B3F-BA6F-41AB-BA9B-DD6D1F906EB3}"/>
    <cellStyle name="Comma 3 6 13 8" xfId="57539" xr:uid="{E171722C-D866-41E2-A5BA-2B90D47522F0}"/>
    <cellStyle name="Comma 3 6 13 9" xfId="60166" xr:uid="{3511AB5B-B7EB-4659-8A23-00CF66210B9E}"/>
    <cellStyle name="Comma 3 6 14" xfId="1079" xr:uid="{1D7E5CB0-BBF1-4297-A470-1775E3CE00F3}"/>
    <cellStyle name="Comma 3 6 14 10" xfId="20516" xr:uid="{20E1DCB7-090D-41CF-AAB6-DFBFF8E19591}"/>
    <cellStyle name="Comma 3 6 14 2" xfId="6332" xr:uid="{0501DE7B-0C83-4F84-B692-29989B6F754C}"/>
    <cellStyle name="Comma 3 6 14 2 2" xfId="17890" xr:uid="{E776AD44-08BA-4B0A-9412-386D1AE72375}"/>
    <cellStyle name="Comma 3 6 14 2 2 2" xfId="47297" xr:uid="{19BE32FF-3838-46BD-820E-94F2C63BEE31}"/>
    <cellStyle name="Comma 3 6 14 2 2 3" xfId="28394" xr:uid="{3B390F00-8199-4DF3-89EA-4C800C6DE191}"/>
    <cellStyle name="Comma 3 6 14 2 3" xfId="33907" xr:uid="{22801450-79FA-4515-A3F6-C9C6B8DD2DB6}"/>
    <cellStyle name="Comma 3 6 14 2 4" xfId="23142" xr:uid="{9680C78B-8F10-483E-A97A-DF41A7881CBB}"/>
    <cellStyle name="Comma 3 6 14 3" xfId="3707" xr:uid="{DEDA25A0-14BF-42B1-B12E-12947ACF70AC}"/>
    <cellStyle name="Comma 3 6 14 3 2" xfId="49923" xr:uid="{C500F21C-8660-4D64-A52D-451AEF283987}"/>
    <cellStyle name="Comma 3 6 14 3 3" xfId="36533" xr:uid="{03F6BB02-ACA5-4D8E-8BA5-E5797B22858D}"/>
    <cellStyle name="Comma 3 6 14 3 4" xfId="25768" xr:uid="{3AB1FB8E-6418-4C8A-95A1-31E30885EB5B}"/>
    <cellStyle name="Comma 3 6 14 4" xfId="8958" xr:uid="{F980353D-4E9F-42F1-86D4-ECFD4640025B}"/>
    <cellStyle name="Comma 3 6 14 4 2" xfId="52549" xr:uid="{37866F44-B24F-4CFC-BD69-0A3C09C3274E}"/>
    <cellStyle name="Comma 3 6 14 4 3" xfId="39159" xr:uid="{D06A2884-BEAF-45FA-AA0B-634F50BF5B5D}"/>
    <cellStyle name="Comma 3 6 14 5" xfId="11584" xr:uid="{7D64DCF6-8C70-4CA5-BE2E-FA88B992BFE0}"/>
    <cellStyle name="Comma 3 6 14 5 2" xfId="55174" xr:uid="{42296CF6-9EEB-4DC4-8300-AB4F8D296712}"/>
    <cellStyle name="Comma 3 6 14 5 3" xfId="41784" xr:uid="{7C0E15A3-CAA6-45C3-96AA-454E4A28EA40}"/>
    <cellStyle name="Comma 3 6 14 6" xfId="14737" xr:uid="{F30A9935-406C-4625-B32E-97CCECB5EE19}"/>
    <cellStyle name="Comma 3 6 14 6 2" xfId="44410" xr:uid="{B10DAB67-E3EF-40A3-A9A6-8FD1EB0AB65F}"/>
    <cellStyle name="Comma 3 6 14 7" xfId="57800" xr:uid="{BBEBDAD5-B23B-4304-B72E-77552F32209F}"/>
    <cellStyle name="Comma 3 6 14 8" xfId="60427" xr:uid="{CE3EBFDE-AE40-4550-92F3-AD82F0431B09}"/>
    <cellStyle name="Comma 3 6 14 9" xfId="31020" xr:uid="{574ABA59-4E50-4847-A294-29ECCEEF29D1}"/>
    <cellStyle name="Comma 3 6 15" xfId="1097" xr:uid="{913C6CC6-9FAF-4B5D-BDB0-BFC1EBD58E73}"/>
    <cellStyle name="Comma 3 6 15 10" xfId="20534" xr:uid="{2ED848E3-4364-43B3-ADF2-FD47C60C0B87}"/>
    <cellStyle name="Comma 3 6 15 2" xfId="6350" xr:uid="{B029B1ED-98A3-4202-9D36-DACC21120A46}"/>
    <cellStyle name="Comma 3 6 15 2 2" xfId="17908" xr:uid="{356392FF-4F03-4C07-90E8-A112D93AD87B}"/>
    <cellStyle name="Comma 3 6 15 2 2 2" xfId="47315" xr:uid="{227726B7-8A59-4DC2-9781-FC3BD7E6B978}"/>
    <cellStyle name="Comma 3 6 15 2 2 3" xfId="28412" xr:uid="{B21962AA-7961-4071-813C-0E562BD84FF2}"/>
    <cellStyle name="Comma 3 6 15 2 3" xfId="33925" xr:uid="{C0EBA08C-F26C-4DE6-9D76-DC81ADABC499}"/>
    <cellStyle name="Comma 3 6 15 2 4" xfId="23160" xr:uid="{56650063-CCD7-47DB-9185-AF0C364C44EF}"/>
    <cellStyle name="Comma 3 6 15 3" xfId="3725" xr:uid="{8329F8C2-2E15-4C8A-BD23-C8571EBE1AB9}"/>
    <cellStyle name="Comma 3 6 15 3 2" xfId="49941" xr:uid="{7068BCCE-4E80-4D9F-A341-49A53A2F7213}"/>
    <cellStyle name="Comma 3 6 15 3 3" xfId="36551" xr:uid="{BD8ABD1D-A528-4488-BD57-9C831267E5C5}"/>
    <cellStyle name="Comma 3 6 15 3 4" xfId="25786" xr:uid="{625D8D77-9191-40D7-AB2D-99A047A48FC2}"/>
    <cellStyle name="Comma 3 6 15 4" xfId="8976" xr:uid="{CC04C971-1B66-48CC-A43B-45E1FCFC1151}"/>
    <cellStyle name="Comma 3 6 15 4 2" xfId="52567" xr:uid="{0051B169-95B7-4CE8-98F3-A695DCD892A3}"/>
    <cellStyle name="Comma 3 6 15 4 3" xfId="39177" xr:uid="{B987A8F4-AF73-4F19-A730-5AB051532A5C}"/>
    <cellStyle name="Comma 3 6 15 5" xfId="11602" xr:uid="{EE601F51-D947-4EFB-A3D9-18BB560E382B}"/>
    <cellStyle name="Comma 3 6 15 5 2" xfId="55192" xr:uid="{97EE966D-BD34-48E9-B31C-64C8B8C3A00D}"/>
    <cellStyle name="Comma 3 6 15 5 3" xfId="41802" xr:uid="{4863D97E-1869-4692-9AF5-EF47B40EF623}"/>
    <cellStyle name="Comma 3 6 15 6" xfId="14755" xr:uid="{A68FC6C2-7BC4-4A2F-AB35-7AA9F3F3AF7C}"/>
    <cellStyle name="Comma 3 6 15 6 2" xfId="44428" xr:uid="{91240C79-2C18-4DF6-873E-213CB76D8A8D}"/>
    <cellStyle name="Comma 3 6 15 7" xfId="57818" xr:uid="{58002B66-3D49-4DA8-BCF7-512529D5C87C}"/>
    <cellStyle name="Comma 3 6 15 8" xfId="60445" xr:uid="{8739C163-D001-49F5-A32C-CD2BE3A002E8}"/>
    <cellStyle name="Comma 3 6 15 9" xfId="31038" xr:uid="{09834BDF-27E3-4528-9665-A0865E4A2351}"/>
    <cellStyle name="Comma 3 6 16" xfId="1360" xr:uid="{F5FCB084-C246-4BD1-89F5-426CD9AE604C}"/>
    <cellStyle name="Comma 3 6 16 10" xfId="20796" xr:uid="{B8414113-67CE-42E3-8F8A-0DB17D9CC9B6}"/>
    <cellStyle name="Comma 3 6 16 2" xfId="6612" xr:uid="{B22AA95B-F985-44D0-A5A4-934F76E7D834}"/>
    <cellStyle name="Comma 3 6 16 2 2" xfId="18170" xr:uid="{33BA71BF-3823-43EE-A9D0-673C76359369}"/>
    <cellStyle name="Comma 3 6 16 2 2 2" xfId="47577" xr:uid="{49A8CA77-5BFF-4B2C-A0DB-56E9F3C2BDE1}"/>
    <cellStyle name="Comma 3 6 16 2 2 3" xfId="28674" xr:uid="{EE4301F9-1F22-4C3F-AE2C-8CB6759A1E4C}"/>
    <cellStyle name="Comma 3 6 16 2 3" xfId="34187" xr:uid="{82028BE1-A192-4054-9F78-4977574EFD14}"/>
    <cellStyle name="Comma 3 6 16 2 4" xfId="23422" xr:uid="{AB916DCB-AFE1-4297-88EC-F7FB53170E76}"/>
    <cellStyle name="Comma 3 6 16 3" xfId="3987" xr:uid="{D9880A9F-6152-414F-8C33-55C88A0DA376}"/>
    <cellStyle name="Comma 3 6 16 3 2" xfId="50203" xr:uid="{457E0221-E405-43EC-9C8F-8727EAC22247}"/>
    <cellStyle name="Comma 3 6 16 3 3" xfId="36813" xr:uid="{6859DE97-6B76-457C-9364-884E62E9C666}"/>
    <cellStyle name="Comma 3 6 16 3 4" xfId="26048" xr:uid="{6E921471-D433-4F86-8184-A8A556722A44}"/>
    <cellStyle name="Comma 3 6 16 4" xfId="9238" xr:uid="{10BEF199-E080-4E4F-9624-7CF974BFBDED}"/>
    <cellStyle name="Comma 3 6 16 4 2" xfId="52829" xr:uid="{C237E1E0-E64C-483A-996E-9F62DF4124FF}"/>
    <cellStyle name="Comma 3 6 16 4 3" xfId="39439" xr:uid="{2D2C4D7E-D05F-42A1-BB76-926643BE854E}"/>
    <cellStyle name="Comma 3 6 16 5" xfId="11864" xr:uid="{2E5A65E0-2794-42CC-91A4-026B21827C10}"/>
    <cellStyle name="Comma 3 6 16 5 2" xfId="55454" xr:uid="{E9791BCF-BADA-405B-9D64-853B59808B66}"/>
    <cellStyle name="Comma 3 6 16 5 3" xfId="42064" xr:uid="{E58E0352-AAAE-49D5-A278-FA439D46DB67}"/>
    <cellStyle name="Comma 3 6 16 6" xfId="15017" xr:uid="{0CD295A6-ED6A-4C59-8960-C96E34B8B26F}"/>
    <cellStyle name="Comma 3 6 16 6 2" xfId="44690" xr:uid="{CF63C1D9-E1FC-4A44-A342-A481C0E3F3E5}"/>
    <cellStyle name="Comma 3 6 16 7" xfId="58080" xr:uid="{9FB1531E-5803-4780-A1A5-5CF81FB5F82A}"/>
    <cellStyle name="Comma 3 6 16 8" xfId="60707" xr:uid="{A5B699F1-EE0E-4209-B9BC-68721612D3CF}"/>
    <cellStyle name="Comma 3 6 16 9" xfId="31300" xr:uid="{41D99F3F-411A-42C8-A381-9504BEF2C130}"/>
    <cellStyle name="Comma 3 6 17" xfId="2403" xr:uid="{EA51DAE9-756A-4B7B-9649-B88E2DD2EF21}"/>
    <cellStyle name="Comma 3 6 17 10" xfId="21838" xr:uid="{72BD139C-8F1B-4D07-8918-88C676440CB6}"/>
    <cellStyle name="Comma 3 6 17 2" xfId="7654" xr:uid="{C7327DF7-4A3F-4D68-8072-D095BD4CB5DB}"/>
    <cellStyle name="Comma 3 6 17 2 2" xfId="19212" xr:uid="{07A4078E-452D-485B-B4A3-D657D192E997}"/>
    <cellStyle name="Comma 3 6 17 2 2 2" xfId="48619" xr:uid="{FD10351E-411D-4B19-B53B-58B8CA802C76}"/>
    <cellStyle name="Comma 3 6 17 2 2 3" xfId="29716" xr:uid="{D0356D29-F64B-473A-BF3B-7E1E9ABBCB4C}"/>
    <cellStyle name="Comma 3 6 17 2 3" xfId="35229" xr:uid="{D3C4DA28-9879-4450-9E21-8E63852359EF}"/>
    <cellStyle name="Comma 3 6 17 2 4" xfId="24464" xr:uid="{E8C28560-8C25-4388-A947-81688426E750}"/>
    <cellStyle name="Comma 3 6 17 3" xfId="5029" xr:uid="{1F669B6A-CAB1-460D-99D6-F3A9D9ED528B}"/>
    <cellStyle name="Comma 3 6 17 3 2" xfId="51245" xr:uid="{309FD6A9-9937-4BB8-9785-381C5B816653}"/>
    <cellStyle name="Comma 3 6 17 3 3" xfId="37855" xr:uid="{870F159B-B223-4213-A408-32A0E062A9B5}"/>
    <cellStyle name="Comma 3 6 17 3 4" xfId="27090" xr:uid="{AE20D627-03B5-4652-9E88-71C567CC2B78}"/>
    <cellStyle name="Comma 3 6 17 4" xfId="10280" xr:uid="{290BAF46-FCBB-4A03-9FE2-4BA54A508E90}"/>
    <cellStyle name="Comma 3 6 17 4 2" xfId="53871" xr:uid="{FD28B466-F980-491E-9A31-F759FB94B4A0}"/>
    <cellStyle name="Comma 3 6 17 4 3" xfId="40481" xr:uid="{B1FF521B-A873-4E78-9E60-0A9D012B85CE}"/>
    <cellStyle name="Comma 3 6 17 5" xfId="12906" xr:uid="{85C28270-103C-4947-BECB-225EA7E0551E}"/>
    <cellStyle name="Comma 3 6 17 5 2" xfId="56496" xr:uid="{84C2BC2C-82FB-42E4-8CD8-99F2332FF6E9}"/>
    <cellStyle name="Comma 3 6 17 5 3" xfId="43106" xr:uid="{DDDE9B9E-DC4A-45B0-BE02-FF41C2F45E04}"/>
    <cellStyle name="Comma 3 6 17 6" xfId="16059" xr:uid="{516507B1-CD39-4450-88BE-CB952E833EF4}"/>
    <cellStyle name="Comma 3 6 17 6 2" xfId="45732" xr:uid="{1288E578-0D77-4455-9C56-E8C4F02D0348}"/>
    <cellStyle name="Comma 3 6 17 7" xfId="59122" xr:uid="{1CE8FF89-05A5-45AB-8A0A-FBE52E01D5A2}"/>
    <cellStyle name="Comma 3 6 17 8" xfId="61749" xr:uid="{43AED155-42AD-4725-8E77-A92D0BB09E8F}"/>
    <cellStyle name="Comma 3 6 17 9" xfId="32342" xr:uid="{DB5E415B-AD83-4C8F-8E38-BD63670DBBAD}"/>
    <cellStyle name="Comma 3 6 18" xfId="5291" xr:uid="{834296A2-17CB-4AB2-B648-134632757B0E}"/>
    <cellStyle name="Comma 3 6 18 2" xfId="16847" xr:uid="{1CAF02A7-4B02-487F-9C3B-93C8C6A4DFCC}"/>
    <cellStyle name="Comma 3 6 18 2 2" xfId="45994" xr:uid="{95BF272C-F209-48B6-9122-A0694F9FDD1B}"/>
    <cellStyle name="Comma 3 6 18 2 3" xfId="27352" xr:uid="{73E1EFFA-4F8D-4DE7-8D59-F83467E44C4C}"/>
    <cellStyle name="Comma 3 6 18 3" xfId="13694" xr:uid="{4E16515A-68BF-446C-9CF9-794F85A37107}"/>
    <cellStyle name="Comma 3 6 18 3 2" xfId="32604" xr:uid="{0F7A3544-40F0-429B-B7E3-BE3A72D6C472}"/>
    <cellStyle name="Comma 3 6 18 4" xfId="22100" xr:uid="{789AFBD1-52CE-4CCF-AF71-29B5CB755ADA}"/>
    <cellStyle name="Comma 3 6 19" xfId="2665" xr:uid="{655554DC-CB1C-4329-879C-D37AB49DA170}"/>
    <cellStyle name="Comma 3 6 19 2" xfId="16321" xr:uid="{21166D6D-5025-4B3A-80FA-ADAD51786202}"/>
    <cellStyle name="Comma 3 6 19 2 2" xfId="46256" xr:uid="{4AC8FBD6-12ED-439C-8D90-E986C66AE4D6}"/>
    <cellStyle name="Comma 3 6 19 3" xfId="32866" xr:uid="{2A39ADDF-27FC-4106-B03B-4AA146B2B3F6}"/>
    <cellStyle name="Comma 3 6 19 4" xfId="24727" xr:uid="{57BFE99C-C339-4D57-A3F6-D13E89638E05}"/>
    <cellStyle name="Comma 3 6 2" xfId="44" xr:uid="{00000000-0005-0000-0000-000055030000}"/>
    <cellStyle name="Comma 3 6 2 10" xfId="306" xr:uid="{00000000-0005-0000-0000-000056030000}"/>
    <cellStyle name="Comma 3 6 2 10 10" xfId="30247" xr:uid="{C2D43D51-74C5-4D26-8906-97177D216DE3}"/>
    <cellStyle name="Comma 3 6 2 10 11" xfId="19743" xr:uid="{DB2D09DC-1EFC-444F-8637-9286E9D6867C}"/>
    <cellStyle name="Comma 3 6 2 10 2" xfId="1629" xr:uid="{87ECA040-69CB-4AA4-9DE2-281A4064A7A9}"/>
    <cellStyle name="Comma 3 6 2 10 2 10" xfId="21065" xr:uid="{1F58D907-06DE-4332-A80F-40EDE9FF56B5}"/>
    <cellStyle name="Comma 3 6 2 10 2 2" xfId="6881" xr:uid="{6CF95A60-5010-44ED-A1BB-22C709A42F16}"/>
    <cellStyle name="Comma 3 6 2 10 2 2 2" xfId="18439" xr:uid="{3B7E1C85-6DD2-461E-BE4C-6319A4980ABE}"/>
    <cellStyle name="Comma 3 6 2 10 2 2 2 2" xfId="47846" xr:uid="{4E53AD79-E4DD-4913-9FE6-32016262295D}"/>
    <cellStyle name="Comma 3 6 2 10 2 2 2 3" xfId="28943" xr:uid="{CAA99DFA-F97B-4E34-A749-9BDC528227D9}"/>
    <cellStyle name="Comma 3 6 2 10 2 2 3" xfId="34456" xr:uid="{6CCCAB94-165D-4786-BD4B-95AEE39F53BE}"/>
    <cellStyle name="Comma 3 6 2 10 2 2 4" xfId="23691" xr:uid="{F02EC04A-D603-4AF5-AD33-9E5A1D339FAF}"/>
    <cellStyle name="Comma 3 6 2 10 2 3" xfId="4256" xr:uid="{8B3516BE-FA1A-4B9F-8F6B-D035317365D6}"/>
    <cellStyle name="Comma 3 6 2 10 2 3 2" xfId="50472" xr:uid="{8750462D-99C6-4E80-9D15-8D68CBE4C116}"/>
    <cellStyle name="Comma 3 6 2 10 2 3 3" xfId="37082" xr:uid="{00393066-8E1A-43DE-BDC8-CEE842C45BDA}"/>
    <cellStyle name="Comma 3 6 2 10 2 3 4" xfId="26317" xr:uid="{419F4E25-D346-4CF6-A886-A60F516B60AA}"/>
    <cellStyle name="Comma 3 6 2 10 2 4" xfId="9507" xr:uid="{1E8F6B63-1589-4685-961E-EB476EF9F982}"/>
    <cellStyle name="Comma 3 6 2 10 2 4 2" xfId="53098" xr:uid="{989EFDAA-1B9F-4DEB-9935-E95482EF61F8}"/>
    <cellStyle name="Comma 3 6 2 10 2 4 3" xfId="39708" xr:uid="{3A9E998E-2416-49D1-B345-517A5983E8CC}"/>
    <cellStyle name="Comma 3 6 2 10 2 5" xfId="12133" xr:uid="{AB553E74-7EC2-4355-B2A5-9534CF984AB2}"/>
    <cellStyle name="Comma 3 6 2 10 2 5 2" xfId="55723" xr:uid="{08EBF9C8-4DB4-44C7-8C5E-2400FA14EDBB}"/>
    <cellStyle name="Comma 3 6 2 10 2 5 3" xfId="42333" xr:uid="{BFDC20C9-447B-45C3-AAEC-5D2DE5ABE0F1}"/>
    <cellStyle name="Comma 3 6 2 10 2 6" xfId="15286" xr:uid="{FC25F5AD-3CB9-4EC7-A149-1582286E61D7}"/>
    <cellStyle name="Comma 3 6 2 10 2 6 2" xfId="44959" xr:uid="{5DD7A277-7B8B-43A6-86E5-109843C0DB40}"/>
    <cellStyle name="Comma 3 6 2 10 2 7" xfId="58349" xr:uid="{4B317A6B-F010-4DDC-9E99-7411EE5C2970}"/>
    <cellStyle name="Comma 3 6 2 10 2 8" xfId="60976" xr:uid="{8961661D-F712-4BD3-9381-C4BAF466DE24}"/>
    <cellStyle name="Comma 3 6 2 10 2 9" xfId="31569" xr:uid="{3AFBA9E1-1D1C-40FC-A5A4-6A1EC98CC3C2}"/>
    <cellStyle name="Comma 3 6 2 10 3" xfId="5559" xr:uid="{C36DC3B9-8A2A-4B6C-AE9E-F5CD2A01D2FF}"/>
    <cellStyle name="Comma 3 6 2 10 3 2" xfId="17117" xr:uid="{F31BD32C-B061-4648-BAE2-01E0EC0F03F1}"/>
    <cellStyle name="Comma 3 6 2 10 3 2 2" xfId="46524" xr:uid="{83CF9B05-C3FF-4595-AFE1-437B86247930}"/>
    <cellStyle name="Comma 3 6 2 10 3 2 3" xfId="27621" xr:uid="{7962B871-2EDF-46CA-88AE-8A51DCB4B9AC}"/>
    <cellStyle name="Comma 3 6 2 10 3 3" xfId="13964" xr:uid="{8F45AF81-11D7-4B7F-B58C-5C029EEBEEAF}"/>
    <cellStyle name="Comma 3 6 2 10 3 3 2" xfId="33134" xr:uid="{F585766D-C096-4477-A5CA-DEF5CA9704B1}"/>
    <cellStyle name="Comma 3 6 2 10 3 4" xfId="22369" xr:uid="{CDAEC3FA-3FCF-4875-AF9B-48933B4D25E0}"/>
    <cellStyle name="Comma 3 6 2 10 4" xfId="2934" xr:uid="{087BEF00-9238-43BA-8004-C769A1D78CFA}"/>
    <cellStyle name="Comma 3 6 2 10 4 2" xfId="16589" xr:uid="{9D483FD6-B995-4D9F-8201-F62060CB6C71}"/>
    <cellStyle name="Comma 3 6 2 10 4 2 2" xfId="49150" xr:uid="{09459A41-E41A-43B5-BF71-E3CCCBFDC11C}"/>
    <cellStyle name="Comma 3 6 2 10 4 3" xfId="35760" xr:uid="{11822F83-7979-4E44-AD60-A8B5B2CC8A7C}"/>
    <cellStyle name="Comma 3 6 2 10 4 4" xfId="24995" xr:uid="{B415E3FF-E53C-417D-8C2E-AD79007AAF01}"/>
    <cellStyle name="Comma 3 6 2 10 5" xfId="8185" xr:uid="{8D01E9BD-CE39-4DFC-9E49-6390E4055FA3}"/>
    <cellStyle name="Comma 3 6 2 10 5 2" xfId="51776" xr:uid="{3351B73C-98B8-4CDE-A490-AA3CF2EBAD86}"/>
    <cellStyle name="Comma 3 6 2 10 5 3" xfId="38386" xr:uid="{2D6391FC-C649-41DF-B7C5-6E02F708D23B}"/>
    <cellStyle name="Comma 3 6 2 10 6" xfId="10811" xr:uid="{5679C714-E99A-4064-A6E5-F372C9B5B05E}"/>
    <cellStyle name="Comma 3 6 2 10 6 2" xfId="54401" xr:uid="{E9230A74-F6EC-45E9-89CD-C9E6132C4935}"/>
    <cellStyle name="Comma 3 6 2 10 6 3" xfId="41011" xr:uid="{45482C81-991D-40FA-8513-98D2A139FB90}"/>
    <cellStyle name="Comma 3 6 2 10 7" xfId="13436" xr:uid="{DFBB25E6-BA76-404C-B538-D5921C56DAE4}"/>
    <cellStyle name="Comma 3 6 2 10 7 2" xfId="43637" xr:uid="{A35C6FE0-8A73-4927-A222-5088D9A92D7F}"/>
    <cellStyle name="Comma 3 6 2 10 8" xfId="57027" xr:uid="{D3A55F4E-0BA5-40E9-AD93-9DB3B19C29BC}"/>
    <cellStyle name="Comma 3 6 2 10 9" xfId="59654" xr:uid="{C6B44392-7F99-4390-83CD-F16411B731EA}"/>
    <cellStyle name="Comma 3 6 2 11" xfId="566" xr:uid="{00000000-0005-0000-0000-000057030000}"/>
    <cellStyle name="Comma 3 6 2 11 10" xfId="30507" xr:uid="{6457D96E-CD58-4EDE-A7B4-BB77C2E8B613}"/>
    <cellStyle name="Comma 3 6 2 11 11" xfId="20003" xr:uid="{710D562C-468D-425B-BEA7-0D24E0CD7303}"/>
    <cellStyle name="Comma 3 6 2 11 2" xfId="1889" xr:uid="{3CABB761-A66E-413D-864C-1DB241200D99}"/>
    <cellStyle name="Comma 3 6 2 11 2 10" xfId="21325" xr:uid="{1C37D7D0-51D0-4FF4-AB55-CA7C57E8BAB2}"/>
    <cellStyle name="Comma 3 6 2 11 2 2" xfId="7141" xr:uid="{CB21C8B3-BEDC-42E7-A6F4-F8C8B45B6F43}"/>
    <cellStyle name="Comma 3 6 2 11 2 2 2" xfId="18699" xr:uid="{825F6F13-5D2C-469A-AF67-75EB90B56487}"/>
    <cellStyle name="Comma 3 6 2 11 2 2 2 2" xfId="48106" xr:uid="{37F8EDC2-7EDA-428D-A955-EC6ABDD9BF8B}"/>
    <cellStyle name="Comma 3 6 2 11 2 2 2 3" xfId="29203" xr:uid="{81D8B013-002B-4F7E-B65A-702FDC482D41}"/>
    <cellStyle name="Comma 3 6 2 11 2 2 3" xfId="34716" xr:uid="{B254CA1A-518D-4A5C-971C-7D1ED5247122}"/>
    <cellStyle name="Comma 3 6 2 11 2 2 4" xfId="23951" xr:uid="{E56956A7-C38F-45CC-BB19-51AB448E6517}"/>
    <cellStyle name="Comma 3 6 2 11 2 3" xfId="4516" xr:uid="{D5D55B1F-CE32-46C8-9592-59F5E0BC87E9}"/>
    <cellStyle name="Comma 3 6 2 11 2 3 2" xfId="50732" xr:uid="{784CCBBF-7549-4344-9196-8BAEB4D763EC}"/>
    <cellStyle name="Comma 3 6 2 11 2 3 3" xfId="37342" xr:uid="{7A5B3619-E620-4FC0-BCDF-75162AF37F85}"/>
    <cellStyle name="Comma 3 6 2 11 2 3 4" xfId="26577" xr:uid="{D471BA04-BC81-466B-83C1-B38E014D1F30}"/>
    <cellStyle name="Comma 3 6 2 11 2 4" xfId="9767" xr:uid="{8FAB8DB1-AFBA-4035-9648-343499B9985B}"/>
    <cellStyle name="Comma 3 6 2 11 2 4 2" xfId="53358" xr:uid="{4F23B5B8-8EE4-4777-9B9B-CA9746DEFCC5}"/>
    <cellStyle name="Comma 3 6 2 11 2 4 3" xfId="39968" xr:uid="{C74E7BD4-5E00-4FF1-87A0-3571669D33BE}"/>
    <cellStyle name="Comma 3 6 2 11 2 5" xfId="12393" xr:uid="{1140399C-A30A-46C6-B83D-E6BC5155E2F5}"/>
    <cellStyle name="Comma 3 6 2 11 2 5 2" xfId="55983" xr:uid="{7DD3EEC5-1AF0-452A-B127-F3AE911EB4CB}"/>
    <cellStyle name="Comma 3 6 2 11 2 5 3" xfId="42593" xr:uid="{5934CA86-62D5-4837-BBB5-EDD4EDF25DD2}"/>
    <cellStyle name="Comma 3 6 2 11 2 6" xfId="15546" xr:uid="{D702A73A-B951-44D6-B298-4469C39457F9}"/>
    <cellStyle name="Comma 3 6 2 11 2 6 2" xfId="45219" xr:uid="{0DA84CE3-8D0B-43C1-931D-8032B6CE05CB}"/>
    <cellStyle name="Comma 3 6 2 11 2 7" xfId="58609" xr:uid="{31ABBCA5-083A-41EE-AEF5-69DB74FC5BBE}"/>
    <cellStyle name="Comma 3 6 2 11 2 8" xfId="61236" xr:uid="{FFF157A8-8EFD-4968-B8A1-40B5B6DFF02A}"/>
    <cellStyle name="Comma 3 6 2 11 2 9" xfId="31829" xr:uid="{DC5A997C-61A0-423C-9BA5-5BEE58444813}"/>
    <cellStyle name="Comma 3 6 2 11 3" xfId="5819" xr:uid="{69598049-1BBB-4B7D-B422-FE8215EC60AD}"/>
    <cellStyle name="Comma 3 6 2 11 3 2" xfId="17377" xr:uid="{8C952256-3D42-44E4-AE3B-00455CA0964C}"/>
    <cellStyle name="Comma 3 6 2 11 3 2 2" xfId="46784" xr:uid="{4CF616F0-FBE6-4AA0-B46A-610841411A32}"/>
    <cellStyle name="Comma 3 6 2 11 3 2 3" xfId="27881" xr:uid="{296054A4-8008-4EE5-9A31-B1AB09836E43}"/>
    <cellStyle name="Comma 3 6 2 11 3 3" xfId="33394" xr:uid="{09B335DE-93CF-47DE-8C11-AA8EE0C82FB0}"/>
    <cellStyle name="Comma 3 6 2 11 3 4" xfId="22629" xr:uid="{4D23DD01-7ED2-4C39-BCC3-45D975444164}"/>
    <cellStyle name="Comma 3 6 2 11 4" xfId="3194" xr:uid="{EEC82EB0-76F7-4AF2-AE71-A097B78E9788}"/>
    <cellStyle name="Comma 3 6 2 11 4 2" xfId="49410" xr:uid="{98DEFD4A-3B31-45D8-A0E9-8CFC5D5C476C}"/>
    <cellStyle name="Comma 3 6 2 11 4 3" xfId="36020" xr:uid="{78E0D842-0370-452F-A5BD-D0EB36FEBCED}"/>
    <cellStyle name="Comma 3 6 2 11 4 4" xfId="25255" xr:uid="{F50569E5-EB39-49ED-BBEF-60CB0683C08E}"/>
    <cellStyle name="Comma 3 6 2 11 5" xfId="8445" xr:uid="{BBE5EA2F-4FEB-48E9-90A2-34862BBC610C}"/>
    <cellStyle name="Comma 3 6 2 11 5 2" xfId="52036" xr:uid="{67FC2F08-1812-4191-A719-6CFBBC52B328}"/>
    <cellStyle name="Comma 3 6 2 11 5 3" xfId="38646" xr:uid="{ABED0662-5C59-48A2-98FF-94BFABA3304C}"/>
    <cellStyle name="Comma 3 6 2 11 6" xfId="11071" xr:uid="{E0A3C227-AD61-4D19-8C6F-CFA7B8A1EBA1}"/>
    <cellStyle name="Comma 3 6 2 11 6 2" xfId="54661" xr:uid="{3615CF8C-3F34-4BBD-9C7C-D77915B94D21}"/>
    <cellStyle name="Comma 3 6 2 11 6 3" xfId="41271" xr:uid="{EEBDA1FC-2999-451C-ACCE-76F8A4E4D529}"/>
    <cellStyle name="Comma 3 6 2 11 7" xfId="14224" xr:uid="{E85DC749-63C1-42E4-B586-7C4048057357}"/>
    <cellStyle name="Comma 3 6 2 11 7 2" xfId="43897" xr:uid="{20235834-B36B-4E17-B60C-3C9C5538C727}"/>
    <cellStyle name="Comma 3 6 2 11 8" xfId="57287" xr:uid="{48CE462F-9565-420C-9694-DCB0B38270D7}"/>
    <cellStyle name="Comma 3 6 2 11 9" xfId="59914" xr:uid="{C411C1FC-8575-4D66-9383-605750015E56}"/>
    <cellStyle name="Comma 3 6 2 12" xfId="826" xr:uid="{00000000-0005-0000-0000-000058030000}"/>
    <cellStyle name="Comma 3 6 2 12 10" xfId="30767" xr:uid="{D6D10A9E-AA53-4583-A780-E2290095927F}"/>
    <cellStyle name="Comma 3 6 2 12 11" xfId="20263" xr:uid="{9FBD836C-175F-4360-9B78-E5FBDE2AFC0B}"/>
    <cellStyle name="Comma 3 6 2 12 2" xfId="2149" xr:uid="{45159026-F081-4090-BF59-A7A2407065AB}"/>
    <cellStyle name="Comma 3 6 2 12 2 10" xfId="21585" xr:uid="{0EFD66D7-99DE-4FC3-9A92-0FCDF95F0B69}"/>
    <cellStyle name="Comma 3 6 2 12 2 2" xfId="7401" xr:uid="{E8BCA7F1-224D-496E-A7FB-478BE2D7A947}"/>
    <cellStyle name="Comma 3 6 2 12 2 2 2" xfId="18959" xr:uid="{6BCB291F-2D9D-4B0F-ADBA-0C8E753D72D0}"/>
    <cellStyle name="Comma 3 6 2 12 2 2 2 2" xfId="48366" xr:uid="{383A1248-2184-4F56-8BD3-20BCBAB8162F}"/>
    <cellStyle name="Comma 3 6 2 12 2 2 2 3" xfId="29463" xr:uid="{8CE0DFF9-ED6A-40E4-8F0D-A4F9F9A5F047}"/>
    <cellStyle name="Comma 3 6 2 12 2 2 3" xfId="34976" xr:uid="{538BF557-F96D-4ABD-AD19-A522385239AC}"/>
    <cellStyle name="Comma 3 6 2 12 2 2 4" xfId="24211" xr:uid="{4B9AFDCA-FD9E-4858-83B4-539BA49E49C2}"/>
    <cellStyle name="Comma 3 6 2 12 2 3" xfId="4776" xr:uid="{4DA76AF0-0A92-4F94-81FA-9F2ABC1E83AC}"/>
    <cellStyle name="Comma 3 6 2 12 2 3 2" xfId="50992" xr:uid="{95B81F4A-D1E9-4DEF-B0FE-849AABD2508B}"/>
    <cellStyle name="Comma 3 6 2 12 2 3 3" xfId="37602" xr:uid="{C2600369-1848-41FA-8AAB-3AB2071FB00F}"/>
    <cellStyle name="Comma 3 6 2 12 2 3 4" xfId="26837" xr:uid="{16D0EC4A-914F-4293-9D6F-6D11ECD88323}"/>
    <cellStyle name="Comma 3 6 2 12 2 4" xfId="10027" xr:uid="{EE9017F3-7F1D-4F28-B627-9D7CEB341AB2}"/>
    <cellStyle name="Comma 3 6 2 12 2 4 2" xfId="53618" xr:uid="{0F92F2AA-91C3-41B2-9D79-773A34824613}"/>
    <cellStyle name="Comma 3 6 2 12 2 4 3" xfId="40228" xr:uid="{D0AD197A-A25C-48BE-B6B9-761EED4FF170}"/>
    <cellStyle name="Comma 3 6 2 12 2 5" xfId="12653" xr:uid="{E3130BD0-08C1-49C8-824D-11A482480DE2}"/>
    <cellStyle name="Comma 3 6 2 12 2 5 2" xfId="56243" xr:uid="{5FA9C013-1D2C-46B2-8CD9-4074619A27C1}"/>
    <cellStyle name="Comma 3 6 2 12 2 5 3" xfId="42853" xr:uid="{D51B3945-4A51-4B70-B66A-5375AC66BED0}"/>
    <cellStyle name="Comma 3 6 2 12 2 6" xfId="15806" xr:uid="{06524D7A-D2FE-4129-9139-A1F89C829CEC}"/>
    <cellStyle name="Comma 3 6 2 12 2 6 2" xfId="45479" xr:uid="{4DBC9DA4-4304-4DCD-B1BC-470575BB5644}"/>
    <cellStyle name="Comma 3 6 2 12 2 7" xfId="58869" xr:uid="{665C8F5A-8A97-41F0-AE8A-37211C35F0B2}"/>
    <cellStyle name="Comma 3 6 2 12 2 8" xfId="61496" xr:uid="{3F549479-371E-4DD1-9CDE-ABD842D008F5}"/>
    <cellStyle name="Comma 3 6 2 12 2 9" xfId="32089" xr:uid="{CDE26583-7FE6-46BA-A0BC-B61DCCC39B46}"/>
    <cellStyle name="Comma 3 6 2 12 3" xfId="6079" xr:uid="{1821277C-60F4-4942-B130-4398A9428B03}"/>
    <cellStyle name="Comma 3 6 2 12 3 2" xfId="17637" xr:uid="{A9F7751B-D4D7-4EB6-A950-DD332980A7D3}"/>
    <cellStyle name="Comma 3 6 2 12 3 2 2" xfId="47044" xr:uid="{AE7EC335-05B3-4361-BE0B-BB5F65E3DC71}"/>
    <cellStyle name="Comma 3 6 2 12 3 2 3" xfId="28141" xr:uid="{31E07CB7-E226-419E-BA8B-6FADD34C3FBC}"/>
    <cellStyle name="Comma 3 6 2 12 3 3" xfId="33654" xr:uid="{FA181102-BDD4-4EB8-960B-B419A6115BE3}"/>
    <cellStyle name="Comma 3 6 2 12 3 4" xfId="22889" xr:uid="{7273734E-ED84-463E-8DB6-AA5EEEF0DB7A}"/>
    <cellStyle name="Comma 3 6 2 12 4" xfId="3454" xr:uid="{E41434CD-21F3-4844-A508-F26CAF9A3B07}"/>
    <cellStyle name="Comma 3 6 2 12 4 2" xfId="49670" xr:uid="{1C33B347-8309-48DB-8947-402E7CDCE2DF}"/>
    <cellStyle name="Comma 3 6 2 12 4 3" xfId="36280" xr:uid="{22BEBBCA-DCCD-47C5-BFF3-BF27043F06F5}"/>
    <cellStyle name="Comma 3 6 2 12 4 4" xfId="25515" xr:uid="{FA725B85-268F-48A5-A74B-880DC3D53B1B}"/>
    <cellStyle name="Comma 3 6 2 12 5" xfId="8705" xr:uid="{6F88A669-7FB5-4FF7-8494-36972D52D17D}"/>
    <cellStyle name="Comma 3 6 2 12 5 2" xfId="52296" xr:uid="{D3D3A70F-D8C5-471D-9895-7925A2A71C9E}"/>
    <cellStyle name="Comma 3 6 2 12 5 3" xfId="38906" xr:uid="{59FD3336-BA06-4235-8909-8EA5424D468C}"/>
    <cellStyle name="Comma 3 6 2 12 6" xfId="11331" xr:uid="{4161CE7C-10A2-4595-B56B-1A606C644AEB}"/>
    <cellStyle name="Comma 3 6 2 12 6 2" xfId="54921" xr:uid="{22192104-4D07-40E5-AC35-7B7D6B9E9E05}"/>
    <cellStyle name="Comma 3 6 2 12 6 3" xfId="41531" xr:uid="{AB2F25B2-73B2-4C13-95DB-3621479A9578}"/>
    <cellStyle name="Comma 3 6 2 12 7" xfId="14484" xr:uid="{818B500B-108C-4ADD-AE6C-1D7BE0B041A0}"/>
    <cellStyle name="Comma 3 6 2 12 7 2" xfId="44157" xr:uid="{8C7354E2-11D4-49E4-85F3-3D784E9832BD}"/>
    <cellStyle name="Comma 3 6 2 12 8" xfId="57547" xr:uid="{F9FD8D29-437C-4D48-A5A8-F5801F99DBBD}"/>
    <cellStyle name="Comma 3 6 2 12 9" xfId="60174" xr:uid="{2F8CFCC0-9E4D-4E55-8734-DA6047E529B0}"/>
    <cellStyle name="Comma 3 6 2 13" xfId="1088" xr:uid="{B5ECE08E-2D8A-44E5-BB07-B93345514D11}"/>
    <cellStyle name="Comma 3 6 2 13 10" xfId="20525" xr:uid="{7B1DE1EB-00FC-43DD-BC32-2FDDD4D65980}"/>
    <cellStyle name="Comma 3 6 2 13 2" xfId="6341" xr:uid="{413D5DB9-FF6B-4E8C-94DC-D78A75DDE644}"/>
    <cellStyle name="Comma 3 6 2 13 2 2" xfId="17899" xr:uid="{5E1BFC81-53BB-482F-A4B3-04B473DDAAE6}"/>
    <cellStyle name="Comma 3 6 2 13 2 2 2" xfId="47306" xr:uid="{C9EED404-F76B-4036-A8D0-9F10633D2067}"/>
    <cellStyle name="Comma 3 6 2 13 2 2 3" xfId="28403" xr:uid="{0C81A753-B7B9-48D6-A09A-AB41EDE04586}"/>
    <cellStyle name="Comma 3 6 2 13 2 3" xfId="33916" xr:uid="{D56B9B73-B247-456D-8204-12813CDF3B9B}"/>
    <cellStyle name="Comma 3 6 2 13 2 4" xfId="23151" xr:uid="{91AE03B9-3CE2-4BB1-A347-F7D29EF97C48}"/>
    <cellStyle name="Comma 3 6 2 13 3" xfId="3716" xr:uid="{FC50D3C1-04DD-4CCD-AC37-F2A29B3EDC47}"/>
    <cellStyle name="Comma 3 6 2 13 3 2" xfId="49932" xr:uid="{7D1C1EDE-22B1-4D5D-B91D-65FA14CECB79}"/>
    <cellStyle name="Comma 3 6 2 13 3 3" xfId="36542" xr:uid="{BF9090F2-3108-4EC9-A047-DEF19E34C9FE}"/>
    <cellStyle name="Comma 3 6 2 13 3 4" xfId="25777" xr:uid="{5774D843-F3A8-4A4F-B71A-CD350F697A41}"/>
    <cellStyle name="Comma 3 6 2 13 4" xfId="8967" xr:uid="{54AB290B-49C0-4DE4-9C08-A16754CD46B0}"/>
    <cellStyle name="Comma 3 6 2 13 4 2" xfId="52558" xr:uid="{6E8E8ADB-9178-4911-A646-2FAEC02EE55A}"/>
    <cellStyle name="Comma 3 6 2 13 4 3" xfId="39168" xr:uid="{E3117779-D761-4546-8BD6-E77B355BD54E}"/>
    <cellStyle name="Comma 3 6 2 13 5" xfId="11593" xr:uid="{FBE893B1-115F-451F-BB23-42C81B27F8EC}"/>
    <cellStyle name="Comma 3 6 2 13 5 2" xfId="55183" xr:uid="{F56272EB-DC68-4F65-A1A7-63A4E063CA9F}"/>
    <cellStyle name="Comma 3 6 2 13 5 3" xfId="41793" xr:uid="{DDB61DDE-40BF-4115-9267-76109E7B04BA}"/>
    <cellStyle name="Comma 3 6 2 13 6" xfId="14746" xr:uid="{53989ED4-1579-409D-802C-F129D144CAC9}"/>
    <cellStyle name="Comma 3 6 2 13 6 2" xfId="44419" xr:uid="{893DA05F-CBAF-4EDC-BC63-7335086D1A98}"/>
    <cellStyle name="Comma 3 6 2 13 7" xfId="57809" xr:uid="{80576CF8-94B4-4886-B3FD-55F45CBFF0D1}"/>
    <cellStyle name="Comma 3 6 2 13 8" xfId="60436" xr:uid="{24C5375F-2DEF-4CEC-A11D-8CB97EE96F17}"/>
    <cellStyle name="Comma 3 6 2 13 9" xfId="31029" xr:uid="{57215E22-9362-46DF-8F84-4616A7F91F51}"/>
    <cellStyle name="Comma 3 6 2 14" xfId="1105" xr:uid="{798443B0-D673-4281-B175-7A1C3298B185}"/>
    <cellStyle name="Comma 3 6 2 14 10" xfId="20542" xr:uid="{20F5849A-97A0-43CA-BEEB-95B0861B3EF8}"/>
    <cellStyle name="Comma 3 6 2 14 2" xfId="6358" xr:uid="{2936C35D-2243-4289-AD1D-59189FD7217C}"/>
    <cellStyle name="Comma 3 6 2 14 2 2" xfId="17916" xr:uid="{FDE7F4D9-CE47-43EA-B3B7-6754CE358EC4}"/>
    <cellStyle name="Comma 3 6 2 14 2 2 2" xfId="47323" xr:uid="{0183C71E-3C5C-4495-A51E-349C73D8B709}"/>
    <cellStyle name="Comma 3 6 2 14 2 2 3" xfId="28420" xr:uid="{5C935AFE-AE6C-42E5-B441-CE37C704FAE9}"/>
    <cellStyle name="Comma 3 6 2 14 2 3" xfId="33933" xr:uid="{432FE316-917D-4AB9-9A0B-F84F037E9A72}"/>
    <cellStyle name="Comma 3 6 2 14 2 4" xfId="23168" xr:uid="{8BD7CF3A-FCF2-455B-8C26-DA095611779B}"/>
    <cellStyle name="Comma 3 6 2 14 3" xfId="3733" xr:uid="{9B88D2D8-157A-492B-80C6-2AC942132AAE}"/>
    <cellStyle name="Comma 3 6 2 14 3 2" xfId="49949" xr:uid="{33E669F9-3136-443C-97A1-AFBBDDA22B68}"/>
    <cellStyle name="Comma 3 6 2 14 3 3" xfId="36559" xr:uid="{32CAE010-7F7F-44C4-95C1-D21FB8C1D8F9}"/>
    <cellStyle name="Comma 3 6 2 14 3 4" xfId="25794" xr:uid="{935DD42F-0DFF-4284-95A4-9160DC21A725}"/>
    <cellStyle name="Comma 3 6 2 14 4" xfId="8984" xr:uid="{11B47B83-8955-4ED0-9C9E-7B50E69E09CD}"/>
    <cellStyle name="Comma 3 6 2 14 4 2" xfId="52575" xr:uid="{EEA9D6A5-712D-478C-8E06-51B7E6AA3C6F}"/>
    <cellStyle name="Comma 3 6 2 14 4 3" xfId="39185" xr:uid="{49D1493C-12FE-4DCB-8CCC-85AD85838119}"/>
    <cellStyle name="Comma 3 6 2 14 5" xfId="11610" xr:uid="{88E0EEEE-D983-4745-975E-F7ECB53A2A09}"/>
    <cellStyle name="Comma 3 6 2 14 5 2" xfId="55200" xr:uid="{622EB5F6-BF93-4E4C-AFD5-78A2AB76553E}"/>
    <cellStyle name="Comma 3 6 2 14 5 3" xfId="41810" xr:uid="{6CC1650D-EA6D-439E-BB68-D23D03740579}"/>
    <cellStyle name="Comma 3 6 2 14 6" xfId="14763" xr:uid="{53C5B30C-298A-483D-88CB-E3D86CBC7FF3}"/>
    <cellStyle name="Comma 3 6 2 14 6 2" xfId="44436" xr:uid="{071537CB-2C71-4745-A86A-14818ACD772D}"/>
    <cellStyle name="Comma 3 6 2 14 7" xfId="57826" xr:uid="{AE630F02-63BE-49D0-993B-8D0613723AB3}"/>
    <cellStyle name="Comma 3 6 2 14 8" xfId="60453" xr:uid="{46B952D8-FA4B-4517-BEEA-22372328EF31}"/>
    <cellStyle name="Comma 3 6 2 14 9" xfId="31046" xr:uid="{3BD9D309-81DF-4274-AE8F-3A7E5F0B73CB}"/>
    <cellStyle name="Comma 3 6 2 15" xfId="1368" xr:uid="{A86194D5-9E9C-4277-B48B-E9D67DE58DDA}"/>
    <cellStyle name="Comma 3 6 2 15 10" xfId="20804" xr:uid="{E99ACA0F-23B7-4116-B054-F5C55B3DA9E9}"/>
    <cellStyle name="Comma 3 6 2 15 2" xfId="6620" xr:uid="{A9C48EE3-5981-40F5-ABA8-05183C83E701}"/>
    <cellStyle name="Comma 3 6 2 15 2 2" xfId="18178" xr:uid="{07F30B73-F844-4D67-9C60-083CCA670237}"/>
    <cellStyle name="Comma 3 6 2 15 2 2 2" xfId="47585" xr:uid="{AFEA8EEE-C5E3-439E-8CD3-EDF1538A0C7D}"/>
    <cellStyle name="Comma 3 6 2 15 2 2 3" xfId="28682" xr:uid="{7366A944-4446-43F2-B337-448CFC48D634}"/>
    <cellStyle name="Comma 3 6 2 15 2 3" xfId="34195" xr:uid="{70811B0B-8ABD-4671-8369-9C015B3BA0CC}"/>
    <cellStyle name="Comma 3 6 2 15 2 4" xfId="23430" xr:uid="{00D8CF6E-5442-46B9-94EB-380709E4EE14}"/>
    <cellStyle name="Comma 3 6 2 15 3" xfId="3995" xr:uid="{E208436A-0A72-47CA-BA84-568DD2C12420}"/>
    <cellStyle name="Comma 3 6 2 15 3 2" xfId="50211" xr:uid="{27499D17-E430-4539-ADE3-6C6CC12E74EF}"/>
    <cellStyle name="Comma 3 6 2 15 3 3" xfId="36821" xr:uid="{3CC1F80F-B8A3-4A60-9A32-A39B68FEF197}"/>
    <cellStyle name="Comma 3 6 2 15 3 4" xfId="26056" xr:uid="{6819201A-9A46-4E5B-B686-CC6D6C354E77}"/>
    <cellStyle name="Comma 3 6 2 15 4" xfId="9246" xr:uid="{B2E60600-32FB-43A4-A103-43184C7427D5}"/>
    <cellStyle name="Comma 3 6 2 15 4 2" xfId="52837" xr:uid="{A70EB7FD-D7EE-443E-8004-8A966FE901F1}"/>
    <cellStyle name="Comma 3 6 2 15 4 3" xfId="39447" xr:uid="{D0D88444-C956-48CE-82AA-1037C570D697}"/>
    <cellStyle name="Comma 3 6 2 15 5" xfId="11872" xr:uid="{890B5AEF-D1F6-450F-800F-3CECA3889553}"/>
    <cellStyle name="Comma 3 6 2 15 5 2" xfId="55462" xr:uid="{65604C6B-7720-4F4F-8703-3D4A05A3FA25}"/>
    <cellStyle name="Comma 3 6 2 15 5 3" xfId="42072" xr:uid="{38E6929A-CE01-43F1-A63C-39EED0011A11}"/>
    <cellStyle name="Comma 3 6 2 15 6" xfId="15025" xr:uid="{C3D153ED-63C9-4164-9EF8-0E7E308BC8FB}"/>
    <cellStyle name="Comma 3 6 2 15 6 2" xfId="44698" xr:uid="{52953860-8CE6-4057-840D-3AF4B375AD2D}"/>
    <cellStyle name="Comma 3 6 2 15 7" xfId="58088" xr:uid="{7FE9F4E1-60FE-4F40-9E90-569918F75E23}"/>
    <cellStyle name="Comma 3 6 2 15 8" xfId="60715" xr:uid="{49A51927-8DCE-4D93-93C1-CF241323A121}"/>
    <cellStyle name="Comma 3 6 2 15 9" xfId="31308" xr:uid="{E41EBFD3-8FF5-4924-B68E-F3516D60A8B2}"/>
    <cellStyle name="Comma 3 6 2 16" xfId="2411" xr:uid="{02DA7B20-AEFB-4668-93E4-1CCE46421B59}"/>
    <cellStyle name="Comma 3 6 2 16 10" xfId="21846" xr:uid="{19A30374-DEA9-40C9-A19A-5824B96610F3}"/>
    <cellStyle name="Comma 3 6 2 16 2" xfId="7662" xr:uid="{F0EA9C1E-2E39-4889-9FCC-AA77858AAEB8}"/>
    <cellStyle name="Comma 3 6 2 16 2 2" xfId="19220" xr:uid="{7877E1C0-FE45-4E9A-A1A6-D6DD4E707963}"/>
    <cellStyle name="Comma 3 6 2 16 2 2 2" xfId="48627" xr:uid="{82D6BC01-A8D3-4E74-BD6F-000C84A5773B}"/>
    <cellStyle name="Comma 3 6 2 16 2 2 3" xfId="29724" xr:uid="{2CED9F76-109D-41E0-BAA1-7C2CEAC081EF}"/>
    <cellStyle name="Comma 3 6 2 16 2 3" xfId="35237" xr:uid="{9C4E0BBB-C007-4A91-B2BA-1DD786504D15}"/>
    <cellStyle name="Comma 3 6 2 16 2 4" xfId="24472" xr:uid="{E4C38BB9-5478-4CA5-993E-2C4822A9895B}"/>
    <cellStyle name="Comma 3 6 2 16 3" xfId="5037" xr:uid="{8F83884F-CBCE-4BE0-B20C-95684E3B33B5}"/>
    <cellStyle name="Comma 3 6 2 16 3 2" xfId="51253" xr:uid="{C96037A0-897D-4EB1-929E-198F49D4E032}"/>
    <cellStyle name="Comma 3 6 2 16 3 3" xfId="37863" xr:uid="{0C6251DF-8DD0-482C-8530-444F16DDB36F}"/>
    <cellStyle name="Comma 3 6 2 16 3 4" xfId="27098" xr:uid="{6B307BD2-9580-4C8A-87BE-F9BC35848FFF}"/>
    <cellStyle name="Comma 3 6 2 16 4" xfId="10288" xr:uid="{793A8352-DF50-484D-99BC-D90792199036}"/>
    <cellStyle name="Comma 3 6 2 16 4 2" xfId="53879" xr:uid="{A6505D16-5A50-4F07-BB33-16C3786FEDAA}"/>
    <cellStyle name="Comma 3 6 2 16 4 3" xfId="40489" xr:uid="{EB29E52C-90E6-4008-90BA-79B3E3088AFC}"/>
    <cellStyle name="Comma 3 6 2 16 5" xfId="12914" xr:uid="{9955EF7B-F1CF-4E23-B8EE-615068E54C9A}"/>
    <cellStyle name="Comma 3 6 2 16 5 2" xfId="56504" xr:uid="{8CDFE3F6-8290-496D-8C53-15B6C88C8F1C}"/>
    <cellStyle name="Comma 3 6 2 16 5 3" xfId="43114" xr:uid="{CB7C7A43-A275-4D84-9E56-4D0221311A4D}"/>
    <cellStyle name="Comma 3 6 2 16 6" xfId="16067" xr:uid="{C5186E68-608C-49C7-88D3-52496B16CA72}"/>
    <cellStyle name="Comma 3 6 2 16 6 2" xfId="45740" xr:uid="{29D4369A-0717-429D-A50C-7FFA7391BFB9}"/>
    <cellStyle name="Comma 3 6 2 16 7" xfId="59130" xr:uid="{A3DC064C-6073-4022-97E7-2D2755A19B74}"/>
    <cellStyle name="Comma 3 6 2 16 8" xfId="61757" xr:uid="{CCB559F2-F539-4B60-9254-90C45025DEEC}"/>
    <cellStyle name="Comma 3 6 2 16 9" xfId="32350" xr:uid="{5909C8C6-635F-4A50-B42B-EA724F765B99}"/>
    <cellStyle name="Comma 3 6 2 17" xfId="5299" xr:uid="{CD26A0AC-0DEC-481A-8218-A6E0974AE6BB}"/>
    <cellStyle name="Comma 3 6 2 17 2" xfId="16856" xr:uid="{797C4405-F2D8-4A8D-9B9A-960464994B4A}"/>
    <cellStyle name="Comma 3 6 2 17 2 2" xfId="46002" xr:uid="{059D1B0E-3480-4405-9C5C-204A5069EEAF}"/>
    <cellStyle name="Comma 3 6 2 17 2 3" xfId="27360" xr:uid="{ED4C0D7F-0F08-42AD-825B-EA67A1256DFF}"/>
    <cellStyle name="Comma 3 6 2 17 3" xfId="13703" xr:uid="{A665EE55-CA6B-49A0-93C4-22A32FA59587}"/>
    <cellStyle name="Comma 3 6 2 17 3 2" xfId="32612" xr:uid="{A9602B38-8B78-454F-8FB7-C1147122CAE9}"/>
    <cellStyle name="Comma 3 6 2 17 4" xfId="22108" xr:uid="{180DDBA7-F2B4-4A7F-A4ED-3CCD4EED9E08}"/>
    <cellStyle name="Comma 3 6 2 18" xfId="2673" xr:uid="{CBC14F11-3BCF-4A6D-AB31-E7684BC1F8A1}"/>
    <cellStyle name="Comma 3 6 2 18 2" xfId="16329" xr:uid="{A015F1D0-0630-44C3-9D1C-6259055D2DF4}"/>
    <cellStyle name="Comma 3 6 2 18 2 2" xfId="46264" xr:uid="{3D7CE60B-45F6-4676-8891-B3282C7E2C70}"/>
    <cellStyle name="Comma 3 6 2 18 3" xfId="32874" xr:uid="{C2FA3BB1-5ADA-40E3-90E2-FA884E0793E3}"/>
    <cellStyle name="Comma 3 6 2 18 4" xfId="24735" xr:uid="{97344A5A-76F7-4FF5-8912-C80DA81AE425}"/>
    <cellStyle name="Comma 3 6 2 19" xfId="7924" xr:uid="{46EA873A-52DB-4464-8951-663876F19DFD}"/>
    <cellStyle name="Comma 3 6 2 19 2" xfId="48889" xr:uid="{8707C183-D930-4693-B4F0-E8E37BC18792}"/>
    <cellStyle name="Comma 3 6 2 19 3" xfId="35499" xr:uid="{E700F08B-EDDC-49ED-9319-D180D5AA031F}"/>
    <cellStyle name="Comma 3 6 2 2" xfId="61" xr:uid="{00000000-0005-0000-0000-000059030000}"/>
    <cellStyle name="Comma 3 6 2 2 10" xfId="5315" xr:uid="{DD16A0D4-B4DD-4DFB-81D0-D37C97681C47}"/>
    <cellStyle name="Comma 3 6 2 2 10 2" xfId="16873" xr:uid="{1DCB9968-E22E-4F6F-B7B5-01E1BA59BE87}"/>
    <cellStyle name="Comma 3 6 2 2 10 2 2" xfId="46019" xr:uid="{9BBEF6B6-EF87-43A3-9C30-B18881F3C657}"/>
    <cellStyle name="Comma 3 6 2 2 10 2 3" xfId="27377" xr:uid="{DDC08C46-3746-47D2-95AA-7423D10C9699}"/>
    <cellStyle name="Comma 3 6 2 2 10 3" xfId="13720" xr:uid="{299D497E-88C6-4246-BB85-40F9411A0B7C}"/>
    <cellStyle name="Comma 3 6 2 2 10 3 2" xfId="32629" xr:uid="{177F068C-2D73-4003-9365-37930A5896A9}"/>
    <cellStyle name="Comma 3 6 2 2 10 4" xfId="22125" xr:uid="{A9E77109-1FF6-4C01-BC63-B2C02749F7C9}"/>
    <cellStyle name="Comma 3 6 2 2 11" xfId="2690" xr:uid="{A15E2BE5-DCCF-4630-B386-74C57EC1B1CB}"/>
    <cellStyle name="Comma 3 6 2 2 11 2" xfId="16345" xr:uid="{858A1D57-5BE4-47D5-88E1-CC06C96727C2}"/>
    <cellStyle name="Comma 3 6 2 2 11 2 2" xfId="46280" xr:uid="{A528AD7A-FB81-4461-88B2-59B35EFEB480}"/>
    <cellStyle name="Comma 3 6 2 2 11 3" xfId="32890" xr:uid="{FFA0DD98-CADF-40B3-A6A0-74D598650A1B}"/>
    <cellStyle name="Comma 3 6 2 2 11 4" xfId="24751" xr:uid="{D407BA32-B540-4D25-985D-CFA5C82A73CD}"/>
    <cellStyle name="Comma 3 6 2 2 12" xfId="7941" xr:uid="{B1588944-FBE1-45A5-AE8B-6BBF453F69A7}"/>
    <cellStyle name="Comma 3 6 2 2 12 2" xfId="48906" xr:uid="{4AD56BA3-3934-434C-9001-4CB5978B9843}"/>
    <cellStyle name="Comma 3 6 2 2 12 3" xfId="35516" xr:uid="{B7BF515F-1240-4223-866C-7C62E2172937}"/>
    <cellStyle name="Comma 3 6 2 2 13" xfId="10567" xr:uid="{9A59071D-F606-43CD-AEE9-F66401FDC18E}"/>
    <cellStyle name="Comma 3 6 2 2 13 2" xfId="51532" xr:uid="{A4A42A98-522E-441E-AD31-B76CD1E9E9AD}"/>
    <cellStyle name="Comma 3 6 2 2 13 3" xfId="38142" xr:uid="{196B6F45-9776-4783-B71F-F15FC548296C}"/>
    <cellStyle name="Comma 3 6 2 2 14" xfId="13192" xr:uid="{7765DF01-FB66-4D26-88DB-58EC194B655D}"/>
    <cellStyle name="Comma 3 6 2 2 14 2" xfId="54157" xr:uid="{2CECE6A2-F72A-4B9D-A095-F7E00C3F80E1}"/>
    <cellStyle name="Comma 3 6 2 2 14 3" xfId="40767" xr:uid="{D61C2127-5F51-4557-A954-D42690625B60}"/>
    <cellStyle name="Comma 3 6 2 2 15" xfId="43393" xr:uid="{B41AF3B6-7871-493A-BD82-A3AB12A41A66}"/>
    <cellStyle name="Comma 3 6 2 2 16" xfId="56783" xr:uid="{2293F199-E80E-4994-98D2-CF7D9313BBED}"/>
    <cellStyle name="Comma 3 6 2 2 17" xfId="59410" xr:uid="{F968936C-004F-4616-A7D4-56122B68E4A6}"/>
    <cellStyle name="Comma 3 6 2 2 18" xfId="30003" xr:uid="{098FE548-599C-472E-876C-F0E8067E9EF9}"/>
    <cellStyle name="Comma 3 6 2 2 19" xfId="19499" xr:uid="{7A510712-33A9-4C3E-9654-CD55B4A53C0C}"/>
    <cellStyle name="Comma 3 6 2 2 2" xfId="167" xr:uid="{00000000-0005-0000-0000-00005A030000}"/>
    <cellStyle name="Comma 3 6 2 2 2 10" xfId="8047" xr:uid="{1F68BA43-DCDB-4827-9AF2-4816F49FD2B5}"/>
    <cellStyle name="Comma 3 6 2 2 2 10 2" xfId="49012" xr:uid="{B13A44A9-1A68-4116-8A90-309C8A7899AA}"/>
    <cellStyle name="Comma 3 6 2 2 2 10 3" xfId="35622" xr:uid="{12EE9627-350F-4ED8-8518-3818E75D62EE}"/>
    <cellStyle name="Comma 3 6 2 2 2 11" xfId="10673" xr:uid="{AA8392C9-DDCF-41D8-AE13-B90586F1BC69}"/>
    <cellStyle name="Comma 3 6 2 2 2 11 2" xfId="51638" xr:uid="{3B31B1E9-57C4-471A-959C-1B70632FFFA5}"/>
    <cellStyle name="Comma 3 6 2 2 2 11 3" xfId="38248" xr:uid="{EA4ECC3C-17F0-41CD-85BB-0B75DF10E9AA}"/>
    <cellStyle name="Comma 3 6 2 2 2 12" xfId="13298" xr:uid="{92AD9343-A259-4F28-81B9-4AD1AFCF3A65}"/>
    <cellStyle name="Comma 3 6 2 2 2 12 2" xfId="54263" xr:uid="{1FA9414F-DF01-4D00-BF72-D80BADA7D57C}"/>
    <cellStyle name="Comma 3 6 2 2 2 12 3" xfId="40873" xr:uid="{0AB08AC9-E8AF-4B2D-8572-DB556C755B42}"/>
    <cellStyle name="Comma 3 6 2 2 2 13" xfId="43499" xr:uid="{75FFAE5D-3F1D-421F-9C3D-3BECD6227E82}"/>
    <cellStyle name="Comma 3 6 2 2 2 14" xfId="56889" xr:uid="{6AC5FEFD-10AD-4A09-B95D-010AF53E7C74}"/>
    <cellStyle name="Comma 3 6 2 2 2 15" xfId="59516" xr:uid="{4A7A0AFA-F8B1-44DE-8C32-1C6AB3C901BF}"/>
    <cellStyle name="Comma 3 6 2 2 2 16" xfId="30109" xr:uid="{29FD2BA1-5823-40B9-8FA0-60D7BAC3B587}"/>
    <cellStyle name="Comma 3 6 2 2 2 17" xfId="19605" xr:uid="{3DA3A4C3-4A32-4140-A01C-2BD48382073E}"/>
    <cellStyle name="Comma 3 6 2 2 2 2" xfId="428" xr:uid="{00000000-0005-0000-0000-00005B030000}"/>
    <cellStyle name="Comma 3 6 2 2 2 2 10" xfId="30369" xr:uid="{23C0DB42-44E6-4404-B869-A89F1B5457C5}"/>
    <cellStyle name="Comma 3 6 2 2 2 2 11" xfId="19865" xr:uid="{DF21AF42-DA70-4DC2-8A05-B63FF2EABAC9}"/>
    <cellStyle name="Comma 3 6 2 2 2 2 2" xfId="1751" xr:uid="{403F93DB-0907-4C28-9A94-5121A8776382}"/>
    <cellStyle name="Comma 3 6 2 2 2 2 2 10" xfId="21187" xr:uid="{1F10CBC9-21ED-43C6-AE13-63E31756A99B}"/>
    <cellStyle name="Comma 3 6 2 2 2 2 2 2" xfId="7003" xr:uid="{19F67FF8-BCA4-44CB-B93D-FE9CACF0CCD3}"/>
    <cellStyle name="Comma 3 6 2 2 2 2 2 2 2" xfId="18561" xr:uid="{6523AD88-4706-4489-9971-1257F6995560}"/>
    <cellStyle name="Comma 3 6 2 2 2 2 2 2 2 2" xfId="47968" xr:uid="{79E7C8A5-4BDE-42CB-8EE1-DDAC80C90250}"/>
    <cellStyle name="Comma 3 6 2 2 2 2 2 2 2 3" xfId="29065" xr:uid="{30CF6F4F-E0B3-4BCF-8CA5-25EE073379B0}"/>
    <cellStyle name="Comma 3 6 2 2 2 2 2 2 3" xfId="34578" xr:uid="{AEFA72BC-0FF5-41DF-8FA1-9D60AFD91FD6}"/>
    <cellStyle name="Comma 3 6 2 2 2 2 2 2 4" xfId="23813" xr:uid="{B6434FD6-33B7-4392-A0B6-D5FB662960AC}"/>
    <cellStyle name="Comma 3 6 2 2 2 2 2 3" xfId="4378" xr:uid="{0A3354DF-C314-48C7-B381-577BDEF48A32}"/>
    <cellStyle name="Comma 3 6 2 2 2 2 2 3 2" xfId="50594" xr:uid="{242EA84A-BAD2-490B-91CB-FD386C598F08}"/>
    <cellStyle name="Comma 3 6 2 2 2 2 2 3 3" xfId="37204" xr:uid="{80B57A8A-3295-4E16-8B56-697115E1F550}"/>
    <cellStyle name="Comma 3 6 2 2 2 2 2 3 4" xfId="26439" xr:uid="{9A4D76DA-C3F3-426C-BFF1-D631F4026053}"/>
    <cellStyle name="Comma 3 6 2 2 2 2 2 4" xfId="9629" xr:uid="{3CD85FAD-F3AE-4152-AAE1-792C99DF3442}"/>
    <cellStyle name="Comma 3 6 2 2 2 2 2 4 2" xfId="53220" xr:uid="{7558147F-930C-49F1-8E0E-64B827DB4618}"/>
    <cellStyle name="Comma 3 6 2 2 2 2 2 4 3" xfId="39830" xr:uid="{DB48FDC8-068A-4EAB-9DD5-F3A714EA3071}"/>
    <cellStyle name="Comma 3 6 2 2 2 2 2 5" xfId="12255" xr:uid="{F9F39258-546A-43BF-811A-017FEA18E338}"/>
    <cellStyle name="Comma 3 6 2 2 2 2 2 5 2" xfId="55845" xr:uid="{8F921ACA-9A6A-4946-A2D6-31311117BDA5}"/>
    <cellStyle name="Comma 3 6 2 2 2 2 2 5 3" xfId="42455" xr:uid="{912C682F-F70E-4052-B5BD-48EFA16A6E92}"/>
    <cellStyle name="Comma 3 6 2 2 2 2 2 6" xfId="15408" xr:uid="{9A4B31A9-22B6-4119-9763-23D0A15F0A29}"/>
    <cellStyle name="Comma 3 6 2 2 2 2 2 6 2" xfId="45081" xr:uid="{AA2494EF-7AE8-4CF5-A108-BBC741732918}"/>
    <cellStyle name="Comma 3 6 2 2 2 2 2 7" xfId="58471" xr:uid="{BA700162-ABFE-4EAF-AA69-04BD41B9BFC9}"/>
    <cellStyle name="Comma 3 6 2 2 2 2 2 8" xfId="61098" xr:uid="{A63072EB-3388-4F6E-832F-53472FB962D0}"/>
    <cellStyle name="Comma 3 6 2 2 2 2 2 9" xfId="31691" xr:uid="{E46AC948-4C1C-462F-9BDD-5A273CE0DF03}"/>
    <cellStyle name="Comma 3 6 2 2 2 2 3" xfId="5681" xr:uid="{A41F8045-3919-40D3-A8DF-AF373035C2AC}"/>
    <cellStyle name="Comma 3 6 2 2 2 2 3 2" xfId="17239" xr:uid="{CB8A5425-22E3-4A81-A96E-BF746DE562E0}"/>
    <cellStyle name="Comma 3 6 2 2 2 2 3 2 2" xfId="46646" xr:uid="{CD27B06E-9C8A-47A1-AE12-CD1D6802C8EB}"/>
    <cellStyle name="Comma 3 6 2 2 2 2 3 2 3" xfId="27743" xr:uid="{BEF9A8D0-4656-4E95-8311-6D5EEEC78E2C}"/>
    <cellStyle name="Comma 3 6 2 2 2 2 3 3" xfId="14086" xr:uid="{E068F00F-9585-4CE2-BE16-1D866CFD0A0D}"/>
    <cellStyle name="Comma 3 6 2 2 2 2 3 3 2" xfId="33256" xr:uid="{B0D9B1CD-28DC-4A48-93DD-6BB4204F77A3}"/>
    <cellStyle name="Comma 3 6 2 2 2 2 3 4" xfId="22491" xr:uid="{F6E9ACA2-C443-489B-8D09-F07B8679818B}"/>
    <cellStyle name="Comma 3 6 2 2 2 2 4" xfId="3056" xr:uid="{DF726083-845F-4B03-92CA-CF3A1A769BA5}"/>
    <cellStyle name="Comma 3 6 2 2 2 2 4 2" xfId="16711" xr:uid="{239914DF-4248-4DCC-B947-F09F0D5E3BD7}"/>
    <cellStyle name="Comma 3 6 2 2 2 2 4 2 2" xfId="49272" xr:uid="{A78CEE13-6AAD-45CE-AD1C-6A4EE8E4C2D4}"/>
    <cellStyle name="Comma 3 6 2 2 2 2 4 3" xfId="35882" xr:uid="{0CCBF9A6-4025-4626-9712-33C973EEB236}"/>
    <cellStyle name="Comma 3 6 2 2 2 2 4 4" xfId="25117" xr:uid="{BD140367-9EA4-4BD7-9AC3-70D20B518A53}"/>
    <cellStyle name="Comma 3 6 2 2 2 2 5" xfId="8307" xr:uid="{08067F13-9ACA-4196-971F-9D8DA347A281}"/>
    <cellStyle name="Comma 3 6 2 2 2 2 5 2" xfId="51898" xr:uid="{81B86D5F-89D6-4A55-A81D-BE6E5BD9B41D}"/>
    <cellStyle name="Comma 3 6 2 2 2 2 5 3" xfId="38508" xr:uid="{63B27477-A767-4D28-AA79-9DB511F2D3A4}"/>
    <cellStyle name="Comma 3 6 2 2 2 2 6" xfId="10933" xr:uid="{02597770-7FD1-45AE-8BA6-584102E30F11}"/>
    <cellStyle name="Comma 3 6 2 2 2 2 6 2" xfId="54523" xr:uid="{B2D5F11C-9212-480F-8DF5-2732E5D8299B}"/>
    <cellStyle name="Comma 3 6 2 2 2 2 6 3" xfId="41133" xr:uid="{AF222F63-E851-4EEC-9C84-74D7C10923FF}"/>
    <cellStyle name="Comma 3 6 2 2 2 2 7" xfId="13558" xr:uid="{EE5429FC-6555-44AB-B544-B61D75BBDBFF}"/>
    <cellStyle name="Comma 3 6 2 2 2 2 7 2" xfId="43759" xr:uid="{CAE91CA0-EA1E-4972-AAC0-AB6ADC77C4BA}"/>
    <cellStyle name="Comma 3 6 2 2 2 2 8" xfId="57149" xr:uid="{AE55CC86-D585-4C7E-AE5E-659471069975}"/>
    <cellStyle name="Comma 3 6 2 2 2 2 9" xfId="59776" xr:uid="{C195331C-BAEB-4D9E-B141-840CF03C7F6B}"/>
    <cellStyle name="Comma 3 6 2 2 2 3" xfId="688" xr:uid="{00000000-0005-0000-0000-00005C030000}"/>
    <cellStyle name="Comma 3 6 2 2 2 3 10" xfId="30629" xr:uid="{1884208E-7F0C-4AD6-A060-34D7C5CC57D3}"/>
    <cellStyle name="Comma 3 6 2 2 2 3 11" xfId="20125" xr:uid="{FEB91357-9123-481A-98E4-AB12F89BA1C6}"/>
    <cellStyle name="Comma 3 6 2 2 2 3 2" xfId="2011" xr:uid="{60191D34-6F04-4516-A0B2-C5DA8F5A7D5E}"/>
    <cellStyle name="Comma 3 6 2 2 2 3 2 10" xfId="21447" xr:uid="{BFBD992D-17DC-4C15-B6FA-B729D85B7401}"/>
    <cellStyle name="Comma 3 6 2 2 2 3 2 2" xfId="7263" xr:uid="{A764C358-53C8-4484-BD52-E41ECA8E2FDE}"/>
    <cellStyle name="Comma 3 6 2 2 2 3 2 2 2" xfId="18821" xr:uid="{3F934C06-A54F-4E92-AB8C-3213892972C2}"/>
    <cellStyle name="Comma 3 6 2 2 2 3 2 2 2 2" xfId="48228" xr:uid="{4C9687CD-F7A5-4C13-B8EC-4E2884276111}"/>
    <cellStyle name="Comma 3 6 2 2 2 3 2 2 2 3" xfId="29325" xr:uid="{DDA9036D-3E34-47FC-9AE5-AF3CC0B41D6B}"/>
    <cellStyle name="Comma 3 6 2 2 2 3 2 2 3" xfId="34838" xr:uid="{15194B55-2926-4982-86C9-B7D1C25E4C90}"/>
    <cellStyle name="Comma 3 6 2 2 2 3 2 2 4" xfId="24073" xr:uid="{133A947E-3A32-4199-A0EA-0A39778C0610}"/>
    <cellStyle name="Comma 3 6 2 2 2 3 2 3" xfId="4638" xr:uid="{D93BF243-9E43-4C8A-9457-EE4C00C14696}"/>
    <cellStyle name="Comma 3 6 2 2 2 3 2 3 2" xfId="50854" xr:uid="{CAD00204-414C-45C8-80B1-6C92D2E955BD}"/>
    <cellStyle name="Comma 3 6 2 2 2 3 2 3 3" xfId="37464" xr:uid="{71BFD314-B724-4E27-9383-34BABB5847CC}"/>
    <cellStyle name="Comma 3 6 2 2 2 3 2 3 4" xfId="26699" xr:uid="{4539539B-E55B-4208-911C-1F6859A7A107}"/>
    <cellStyle name="Comma 3 6 2 2 2 3 2 4" xfId="9889" xr:uid="{6DAE7D11-F9EB-4DCA-A0BD-9B5EC2E3A930}"/>
    <cellStyle name="Comma 3 6 2 2 2 3 2 4 2" xfId="53480" xr:uid="{5F7AC109-8D47-4B14-A608-00174D271489}"/>
    <cellStyle name="Comma 3 6 2 2 2 3 2 4 3" xfId="40090" xr:uid="{056418DF-CE61-4217-91D9-8E2E0E60EEF1}"/>
    <cellStyle name="Comma 3 6 2 2 2 3 2 5" xfId="12515" xr:uid="{FFDCDB40-DC57-4AE8-9941-E2A4DD022DE3}"/>
    <cellStyle name="Comma 3 6 2 2 2 3 2 5 2" xfId="56105" xr:uid="{D48CCC43-3143-4223-BC7F-FE0A879F2AD4}"/>
    <cellStyle name="Comma 3 6 2 2 2 3 2 5 3" xfId="42715" xr:uid="{DA571387-F6F2-4AC2-9392-D0E5DAB178F5}"/>
    <cellStyle name="Comma 3 6 2 2 2 3 2 6" xfId="15668" xr:uid="{22BF4EF2-3894-473B-B86A-9295D94C45AC}"/>
    <cellStyle name="Comma 3 6 2 2 2 3 2 6 2" xfId="45341" xr:uid="{59860A23-D363-4405-905D-2E757F350686}"/>
    <cellStyle name="Comma 3 6 2 2 2 3 2 7" xfId="58731" xr:uid="{1804B131-6CBF-4D10-8F23-80DE8AFC6C18}"/>
    <cellStyle name="Comma 3 6 2 2 2 3 2 8" xfId="61358" xr:uid="{D462A7BE-047E-4DEB-A486-589978D367E7}"/>
    <cellStyle name="Comma 3 6 2 2 2 3 2 9" xfId="31951" xr:uid="{416C2441-0B8C-467B-9D36-E521C95C0010}"/>
    <cellStyle name="Comma 3 6 2 2 2 3 3" xfId="5941" xr:uid="{3D5FFA1B-C059-454D-9A4E-38DEEB273C03}"/>
    <cellStyle name="Comma 3 6 2 2 2 3 3 2" xfId="17499" xr:uid="{BE00B309-35F8-4914-A495-C6177F280A42}"/>
    <cellStyle name="Comma 3 6 2 2 2 3 3 2 2" xfId="46906" xr:uid="{972F1C56-12D1-4ECA-9C07-7AB8306C08B4}"/>
    <cellStyle name="Comma 3 6 2 2 2 3 3 2 3" xfId="28003" xr:uid="{0C746C55-55E4-435C-BC50-788DD1215D7D}"/>
    <cellStyle name="Comma 3 6 2 2 2 3 3 3" xfId="33516" xr:uid="{30106445-E6CE-4C0D-B3B1-BCA127783A2D}"/>
    <cellStyle name="Comma 3 6 2 2 2 3 3 4" xfId="22751" xr:uid="{9AF268D7-AEB2-493B-B834-206088EA2053}"/>
    <cellStyle name="Comma 3 6 2 2 2 3 4" xfId="3316" xr:uid="{A9C2E4C1-382B-4391-96E3-61E09E5C2351}"/>
    <cellStyle name="Comma 3 6 2 2 2 3 4 2" xfId="49532" xr:uid="{90EC3D29-6DF4-4222-AEDB-4D375CC12513}"/>
    <cellStyle name="Comma 3 6 2 2 2 3 4 3" xfId="36142" xr:uid="{DD681256-81ED-485C-B38F-734CD5CAA244}"/>
    <cellStyle name="Comma 3 6 2 2 2 3 4 4" xfId="25377" xr:uid="{9B230FA6-8E5B-43FF-A9C3-12F8D182A3A6}"/>
    <cellStyle name="Comma 3 6 2 2 2 3 5" xfId="8567" xr:uid="{9D808EB7-7ED1-4451-9BEB-9A1DA94B65FA}"/>
    <cellStyle name="Comma 3 6 2 2 2 3 5 2" xfId="52158" xr:uid="{682A89A6-1D20-4CEF-824B-07468191531B}"/>
    <cellStyle name="Comma 3 6 2 2 2 3 5 3" xfId="38768" xr:uid="{B92D2A80-C9EE-4A12-A350-A57C59FDE397}"/>
    <cellStyle name="Comma 3 6 2 2 2 3 6" xfId="11193" xr:uid="{7D44545C-95FE-421E-8DCE-3646A65E4AD5}"/>
    <cellStyle name="Comma 3 6 2 2 2 3 6 2" xfId="54783" xr:uid="{6FE098B8-C3CF-4DF5-96D9-9740A64A0E91}"/>
    <cellStyle name="Comma 3 6 2 2 2 3 6 3" xfId="41393" xr:uid="{C85B6506-50B8-473C-B519-C30F876289B4}"/>
    <cellStyle name="Comma 3 6 2 2 2 3 7" xfId="14346" xr:uid="{6B65CCE0-64C7-40F6-8F67-B036C24421B5}"/>
    <cellStyle name="Comma 3 6 2 2 2 3 7 2" xfId="44019" xr:uid="{D5D5CF64-D734-4C1F-A6F9-5E5C909C6C5B}"/>
    <cellStyle name="Comma 3 6 2 2 2 3 8" xfId="57409" xr:uid="{108E721A-1C15-4461-9961-F98D54B65757}"/>
    <cellStyle name="Comma 3 6 2 2 2 3 9" xfId="60036" xr:uid="{798F04DE-463D-4AB6-B51F-F2E19D124464}"/>
    <cellStyle name="Comma 3 6 2 2 2 4" xfId="948" xr:uid="{00000000-0005-0000-0000-00005D030000}"/>
    <cellStyle name="Comma 3 6 2 2 2 4 10" xfId="30889" xr:uid="{E2D70D13-A49D-4F87-9DDD-65D755D9D44F}"/>
    <cellStyle name="Comma 3 6 2 2 2 4 11" xfId="20385" xr:uid="{56AC6826-9B7F-4652-B880-90537BD16480}"/>
    <cellStyle name="Comma 3 6 2 2 2 4 2" xfId="2271" xr:uid="{7A8B1C69-A4E8-40C7-B639-F8484C1A1A4B}"/>
    <cellStyle name="Comma 3 6 2 2 2 4 2 10" xfId="21707" xr:uid="{53FAA7B4-17FF-4313-9E54-3ED2F458C9CF}"/>
    <cellStyle name="Comma 3 6 2 2 2 4 2 2" xfId="7523" xr:uid="{4D873C74-7043-4F38-A0E6-0B952583AFBA}"/>
    <cellStyle name="Comma 3 6 2 2 2 4 2 2 2" xfId="19081" xr:uid="{364104FD-8008-4763-BF38-2D648CA0C565}"/>
    <cellStyle name="Comma 3 6 2 2 2 4 2 2 2 2" xfId="48488" xr:uid="{2F1628E8-6A6D-4A66-950C-2193517BD3D8}"/>
    <cellStyle name="Comma 3 6 2 2 2 4 2 2 2 3" xfId="29585" xr:uid="{E2E06791-93BC-4984-9A5B-CFA8B8CDE0AB}"/>
    <cellStyle name="Comma 3 6 2 2 2 4 2 2 3" xfId="35098" xr:uid="{88A1D8BB-2DC7-471A-8DE2-5F3F1D1B3464}"/>
    <cellStyle name="Comma 3 6 2 2 2 4 2 2 4" xfId="24333" xr:uid="{A2D45CC4-E80E-406E-A6B4-9A1D36AB1828}"/>
    <cellStyle name="Comma 3 6 2 2 2 4 2 3" xfId="4898" xr:uid="{34586513-10B0-4D06-8F98-84E99F61B461}"/>
    <cellStyle name="Comma 3 6 2 2 2 4 2 3 2" xfId="51114" xr:uid="{544870A4-F023-4212-8D59-25F68A8CDAA0}"/>
    <cellStyle name="Comma 3 6 2 2 2 4 2 3 3" xfId="37724" xr:uid="{D596CBE4-6343-4834-8704-1FADB500CDFC}"/>
    <cellStyle name="Comma 3 6 2 2 2 4 2 3 4" xfId="26959" xr:uid="{D4915E62-0E9D-4D4A-8C46-4985EE4B194C}"/>
    <cellStyle name="Comma 3 6 2 2 2 4 2 4" xfId="10149" xr:uid="{B3B33C62-6CB5-44EB-9990-5A5C372FA7FF}"/>
    <cellStyle name="Comma 3 6 2 2 2 4 2 4 2" xfId="53740" xr:uid="{8B77A647-C7F6-40F9-A644-A89ACF65A626}"/>
    <cellStyle name="Comma 3 6 2 2 2 4 2 4 3" xfId="40350" xr:uid="{F8628D7F-D3BF-4ABD-A4AB-01730659F31B}"/>
    <cellStyle name="Comma 3 6 2 2 2 4 2 5" xfId="12775" xr:uid="{C38AE76B-9E9B-4CCA-9DEC-F64C44774A8A}"/>
    <cellStyle name="Comma 3 6 2 2 2 4 2 5 2" xfId="56365" xr:uid="{A75FBAB3-BA1E-49AF-B7D0-528AB216E875}"/>
    <cellStyle name="Comma 3 6 2 2 2 4 2 5 3" xfId="42975" xr:uid="{EE44EA5F-E39E-45D1-8737-6ECE49A39961}"/>
    <cellStyle name="Comma 3 6 2 2 2 4 2 6" xfId="15928" xr:uid="{5FD03ECA-727B-4C6B-9C48-42026333A900}"/>
    <cellStyle name="Comma 3 6 2 2 2 4 2 6 2" xfId="45601" xr:uid="{C50E52AE-753A-4480-9B48-F283496D76EF}"/>
    <cellStyle name="Comma 3 6 2 2 2 4 2 7" xfId="58991" xr:uid="{B65FCD91-0BCC-4C2E-8BF8-6CD6C3AE2DB9}"/>
    <cellStyle name="Comma 3 6 2 2 2 4 2 8" xfId="61618" xr:uid="{359E88CE-D7F4-4D3D-837A-605DFD263A9D}"/>
    <cellStyle name="Comma 3 6 2 2 2 4 2 9" xfId="32211" xr:uid="{4B2A177E-2E4F-4584-B4BE-B7F50DEEC79F}"/>
    <cellStyle name="Comma 3 6 2 2 2 4 3" xfId="6201" xr:uid="{E23C6727-F462-4265-B7BE-D7E7AC5A2CB2}"/>
    <cellStyle name="Comma 3 6 2 2 2 4 3 2" xfId="17759" xr:uid="{9E80D51F-CF5F-4F9F-8088-2FF5D415C949}"/>
    <cellStyle name="Comma 3 6 2 2 2 4 3 2 2" xfId="47166" xr:uid="{CFC8D8B0-81A3-4E1E-A798-EAA046375243}"/>
    <cellStyle name="Comma 3 6 2 2 2 4 3 2 3" xfId="28263" xr:uid="{786B6B42-FB18-4AFC-9EFD-D112B3358A57}"/>
    <cellStyle name="Comma 3 6 2 2 2 4 3 3" xfId="33776" xr:uid="{0B7EBD51-DCBB-4D1C-AAC7-4509514892B9}"/>
    <cellStyle name="Comma 3 6 2 2 2 4 3 4" xfId="23011" xr:uid="{E9E7CD01-4379-4761-98D3-F329587F123D}"/>
    <cellStyle name="Comma 3 6 2 2 2 4 4" xfId="3576" xr:uid="{FDCAA6C8-3FEE-410E-ACA0-E05D0F23F3B6}"/>
    <cellStyle name="Comma 3 6 2 2 2 4 4 2" xfId="49792" xr:uid="{61858AA2-971E-4202-86BC-CBBFEA86D349}"/>
    <cellStyle name="Comma 3 6 2 2 2 4 4 3" xfId="36402" xr:uid="{8372CD68-5A93-4A97-86EF-924C1F22FAE9}"/>
    <cellStyle name="Comma 3 6 2 2 2 4 4 4" xfId="25637" xr:uid="{388CAE9C-B27E-43AD-9BC6-E93A35D8DB71}"/>
    <cellStyle name="Comma 3 6 2 2 2 4 5" xfId="8827" xr:uid="{D36C102D-A3A7-4B4A-94C3-D7562F2A1440}"/>
    <cellStyle name="Comma 3 6 2 2 2 4 5 2" xfId="52418" xr:uid="{2DA84772-B8C4-43A4-BC10-34A33B910B4B}"/>
    <cellStyle name="Comma 3 6 2 2 2 4 5 3" xfId="39028" xr:uid="{926CDB49-A775-4BC5-B7FB-790981763DB0}"/>
    <cellStyle name="Comma 3 6 2 2 2 4 6" xfId="11453" xr:uid="{626B8487-E829-4B6E-BB14-6F08DE42BF3A}"/>
    <cellStyle name="Comma 3 6 2 2 2 4 6 2" xfId="55043" xr:uid="{88D9204F-E23F-453D-A9DD-5AE461337B89}"/>
    <cellStyle name="Comma 3 6 2 2 2 4 6 3" xfId="41653" xr:uid="{AD1D2327-A839-40EC-B9C3-0F8136C34CFF}"/>
    <cellStyle name="Comma 3 6 2 2 2 4 7" xfId="14606" xr:uid="{63ABBEEA-397D-412C-8A64-E057283354A6}"/>
    <cellStyle name="Comma 3 6 2 2 2 4 7 2" xfId="44279" xr:uid="{C033EFF1-4AF7-47E4-9B90-F045BCE6F4E9}"/>
    <cellStyle name="Comma 3 6 2 2 2 4 8" xfId="57669" xr:uid="{28730BC5-CCD2-484C-A696-6DAFA5D1759C}"/>
    <cellStyle name="Comma 3 6 2 2 2 4 9" xfId="60296" xr:uid="{1EE184AD-CE50-4D3C-8548-9E70C60CBC07}"/>
    <cellStyle name="Comma 3 6 2 2 2 5" xfId="1228" xr:uid="{A5EC0FF4-C52F-4696-9EDF-23C6C43CAD1E}"/>
    <cellStyle name="Comma 3 6 2 2 2 5 10" xfId="20665" xr:uid="{5BFD26B5-C08D-4A74-B2CA-8D4E3121EECF}"/>
    <cellStyle name="Comma 3 6 2 2 2 5 2" xfId="6481" xr:uid="{64889D47-78E3-4C17-8D3E-DB333650B2F6}"/>
    <cellStyle name="Comma 3 6 2 2 2 5 2 2" xfId="18039" xr:uid="{01CD3C2B-965A-48FE-B86A-7D0B95A042A8}"/>
    <cellStyle name="Comma 3 6 2 2 2 5 2 2 2" xfId="47446" xr:uid="{24FA32AE-237D-43F5-B05E-DCF8D2DC2093}"/>
    <cellStyle name="Comma 3 6 2 2 2 5 2 2 3" xfId="28543" xr:uid="{DD0A5D73-8659-4B0E-BD1A-A7DECDC4140E}"/>
    <cellStyle name="Comma 3 6 2 2 2 5 2 3" xfId="34056" xr:uid="{29E66D13-9E83-4262-9ACE-FBF4C71EC22A}"/>
    <cellStyle name="Comma 3 6 2 2 2 5 2 4" xfId="23291" xr:uid="{FB576684-600D-4F91-AFB5-42DC7A1A6ED4}"/>
    <cellStyle name="Comma 3 6 2 2 2 5 3" xfId="3856" xr:uid="{29DE2E8F-F710-4909-9ED6-C1F7EA01134C}"/>
    <cellStyle name="Comma 3 6 2 2 2 5 3 2" xfId="50072" xr:uid="{23F3A4D3-93DE-461E-BF7B-509B185C070E}"/>
    <cellStyle name="Comma 3 6 2 2 2 5 3 3" xfId="36682" xr:uid="{00F9DF80-ED14-4742-8CD4-4300CD36D5A5}"/>
    <cellStyle name="Comma 3 6 2 2 2 5 3 4" xfId="25917" xr:uid="{D91D2B16-204F-4463-BC31-AAB760E5F593}"/>
    <cellStyle name="Comma 3 6 2 2 2 5 4" xfId="9107" xr:uid="{685460F6-CCC4-4395-9E6D-3982F2F694F8}"/>
    <cellStyle name="Comma 3 6 2 2 2 5 4 2" xfId="52698" xr:uid="{52F8670D-C2D9-4679-B980-FD4A4C8A8637}"/>
    <cellStyle name="Comma 3 6 2 2 2 5 4 3" xfId="39308" xr:uid="{80EAEC31-B8B6-43EA-8A34-1A5C2A5A5DFD}"/>
    <cellStyle name="Comma 3 6 2 2 2 5 5" xfId="11733" xr:uid="{608850B7-10C6-4FBF-B9EB-6EBAE35FDB0C}"/>
    <cellStyle name="Comma 3 6 2 2 2 5 5 2" xfId="55323" xr:uid="{7F7D7F4E-3ABF-4998-8148-4866DC381201}"/>
    <cellStyle name="Comma 3 6 2 2 2 5 5 3" xfId="41933" xr:uid="{5223385B-68E5-4504-B377-E33F8358BAF8}"/>
    <cellStyle name="Comma 3 6 2 2 2 5 6" xfId="14886" xr:uid="{512E96D9-972C-4E42-BF3E-3723476AD05F}"/>
    <cellStyle name="Comma 3 6 2 2 2 5 6 2" xfId="44559" xr:uid="{B376BAD1-0DFD-46F4-8DBE-ADEF696B5DCB}"/>
    <cellStyle name="Comma 3 6 2 2 2 5 7" xfId="57949" xr:uid="{AC3151CA-44BD-4371-A106-C99BDDA9BBFE}"/>
    <cellStyle name="Comma 3 6 2 2 2 5 8" xfId="60576" xr:uid="{3C6496F1-99CC-4FF6-B719-E073A72E5A7E}"/>
    <cellStyle name="Comma 3 6 2 2 2 5 9" xfId="31169" xr:uid="{ADF1CF47-E2B2-4BF2-9E6D-CF1ACAE231E3}"/>
    <cellStyle name="Comma 3 6 2 2 2 6" xfId="1491" xr:uid="{EF51F293-07B9-47D4-B149-7828E0FD3ECA}"/>
    <cellStyle name="Comma 3 6 2 2 2 6 10" xfId="20927" xr:uid="{0F14A351-1090-4ECE-BBA2-A15B7242CC9A}"/>
    <cellStyle name="Comma 3 6 2 2 2 6 2" xfId="6743" xr:uid="{4ACA8C58-5DD3-4226-A0E6-5DDA10419CAE}"/>
    <cellStyle name="Comma 3 6 2 2 2 6 2 2" xfId="18301" xr:uid="{1A6FA75A-7B28-4D3D-A94F-12AFEA29955E}"/>
    <cellStyle name="Comma 3 6 2 2 2 6 2 2 2" xfId="47708" xr:uid="{D5FB6804-F476-4BE7-9646-B36739360F94}"/>
    <cellStyle name="Comma 3 6 2 2 2 6 2 2 3" xfId="28805" xr:uid="{8FEF4F21-C8A9-4D88-90AC-BE691359A2AF}"/>
    <cellStyle name="Comma 3 6 2 2 2 6 2 3" xfId="34318" xr:uid="{D36F7280-E960-4BE5-BE94-1F774BFCB472}"/>
    <cellStyle name="Comma 3 6 2 2 2 6 2 4" xfId="23553" xr:uid="{5995A358-1730-46A0-95CF-ED88476E6236}"/>
    <cellStyle name="Comma 3 6 2 2 2 6 3" xfId="4118" xr:uid="{D5D6B3C8-A35F-436C-9386-F91A8298B82F}"/>
    <cellStyle name="Comma 3 6 2 2 2 6 3 2" xfId="50334" xr:uid="{5C797689-7598-4A07-8679-CB8910E92114}"/>
    <cellStyle name="Comma 3 6 2 2 2 6 3 3" xfId="36944" xr:uid="{B76B7902-8438-44B2-91F7-4194919A1185}"/>
    <cellStyle name="Comma 3 6 2 2 2 6 3 4" xfId="26179" xr:uid="{6F9BFB5C-9C9E-4216-8461-E31119DCE8E6}"/>
    <cellStyle name="Comma 3 6 2 2 2 6 4" xfId="9369" xr:uid="{0362CE77-9D03-4E32-A6D4-68AB66D3ABB4}"/>
    <cellStyle name="Comma 3 6 2 2 2 6 4 2" xfId="52960" xr:uid="{ADB4540B-B831-4140-B437-39C377921C08}"/>
    <cellStyle name="Comma 3 6 2 2 2 6 4 3" xfId="39570" xr:uid="{DE41D672-3080-41B6-BDF5-984DA8B5FC19}"/>
    <cellStyle name="Comma 3 6 2 2 2 6 5" xfId="11995" xr:uid="{C87BB68D-1D4F-408A-84CE-F8017A19ECE3}"/>
    <cellStyle name="Comma 3 6 2 2 2 6 5 2" xfId="55585" xr:uid="{29A71AA9-8522-482C-B3A6-E1C5463BB3A6}"/>
    <cellStyle name="Comma 3 6 2 2 2 6 5 3" xfId="42195" xr:uid="{CFDA475F-0895-4842-A4F5-27D462E6853A}"/>
    <cellStyle name="Comma 3 6 2 2 2 6 6" xfId="15148" xr:uid="{9F7B3037-F4E1-412F-9EA6-2A21EF8420F6}"/>
    <cellStyle name="Comma 3 6 2 2 2 6 6 2" xfId="44821" xr:uid="{476D1BF7-9D3A-468A-9E9D-1B7B7C1C7C3D}"/>
    <cellStyle name="Comma 3 6 2 2 2 6 7" xfId="58211" xr:uid="{B82C37FF-ED5D-42D1-AF5C-EC9FAC85CB27}"/>
    <cellStyle name="Comma 3 6 2 2 2 6 8" xfId="60838" xr:uid="{5447E53F-DCFE-495A-93B0-B3FACB786598}"/>
    <cellStyle name="Comma 3 6 2 2 2 6 9" xfId="31431" xr:uid="{B26E3389-42D9-4031-B152-1E9542A76BB3}"/>
    <cellStyle name="Comma 3 6 2 2 2 7" xfId="2534" xr:uid="{A160D9A1-19B0-40E8-8B74-6B98C8D2F3BE}"/>
    <cellStyle name="Comma 3 6 2 2 2 7 10" xfId="21969" xr:uid="{21E3198F-87AB-4BEF-BC89-5AFE22EE9168}"/>
    <cellStyle name="Comma 3 6 2 2 2 7 2" xfId="7785" xr:uid="{A56A0D39-D34C-425C-97CC-639A0EBAF1DC}"/>
    <cellStyle name="Comma 3 6 2 2 2 7 2 2" xfId="19343" xr:uid="{3924A4D5-ACAF-44BD-A921-9445E442E6A8}"/>
    <cellStyle name="Comma 3 6 2 2 2 7 2 2 2" xfId="48750" xr:uid="{E072257D-0B2F-4BEC-8138-D02CE32E8991}"/>
    <cellStyle name="Comma 3 6 2 2 2 7 2 2 3" xfId="29847" xr:uid="{D14FCADB-D81B-4948-AE27-55AD156E7433}"/>
    <cellStyle name="Comma 3 6 2 2 2 7 2 3" xfId="35360" xr:uid="{0C4A0754-E006-4249-A71F-587D82BCE703}"/>
    <cellStyle name="Comma 3 6 2 2 2 7 2 4" xfId="24595" xr:uid="{2889CBD8-BDD4-47E3-A7E2-095F3E046D65}"/>
    <cellStyle name="Comma 3 6 2 2 2 7 3" xfId="5160" xr:uid="{B8025CCB-3946-4651-A7BA-2FF98F402E5F}"/>
    <cellStyle name="Comma 3 6 2 2 2 7 3 2" xfId="51376" xr:uid="{A6BB7853-033E-4CEF-85F1-7E6B6034F150}"/>
    <cellStyle name="Comma 3 6 2 2 2 7 3 3" xfId="37986" xr:uid="{857282C7-15F0-4509-989B-9CAECBCF5209}"/>
    <cellStyle name="Comma 3 6 2 2 2 7 3 4" xfId="27221" xr:uid="{0219B5ED-3A55-411D-82E0-3A7B6B515D9A}"/>
    <cellStyle name="Comma 3 6 2 2 2 7 4" xfId="10411" xr:uid="{31B1ED4F-C97B-4A52-AEB1-8C68E875AFC1}"/>
    <cellStyle name="Comma 3 6 2 2 2 7 4 2" xfId="54002" xr:uid="{AD2FB766-35F3-4B18-B2E1-C7CFA2A9CBD9}"/>
    <cellStyle name="Comma 3 6 2 2 2 7 4 3" xfId="40612" xr:uid="{6A33986C-0F1D-4195-9692-995570B443DC}"/>
    <cellStyle name="Comma 3 6 2 2 2 7 5" xfId="13037" xr:uid="{C2D5FC6F-E38B-48F6-AE32-73E5CE8FE524}"/>
    <cellStyle name="Comma 3 6 2 2 2 7 5 2" xfId="56627" xr:uid="{487AA0C6-2618-4885-8129-F02B7CFA40F6}"/>
    <cellStyle name="Comma 3 6 2 2 2 7 5 3" xfId="43237" xr:uid="{807D7787-1C8D-450B-AA35-814668B31290}"/>
    <cellStyle name="Comma 3 6 2 2 2 7 6" xfId="16190" xr:uid="{F297D12F-00FD-4D72-AB6C-975055635CE0}"/>
    <cellStyle name="Comma 3 6 2 2 2 7 6 2" xfId="45863" xr:uid="{F882574A-7715-46B3-AA9B-135E5F619ADB}"/>
    <cellStyle name="Comma 3 6 2 2 2 7 7" xfId="59253" xr:uid="{576EF751-A55B-4411-8522-EF8B2A71CD78}"/>
    <cellStyle name="Comma 3 6 2 2 2 7 8" xfId="61880" xr:uid="{549D89A1-F13F-4F35-A573-59DE898BA664}"/>
    <cellStyle name="Comma 3 6 2 2 2 7 9" xfId="32473" xr:uid="{87697A19-3E29-4104-BE29-C887FFBE54FA}"/>
    <cellStyle name="Comma 3 6 2 2 2 8" xfId="5421" xr:uid="{D82312FA-F2D2-4D1B-8B68-A33AC5D01EE3}"/>
    <cellStyle name="Comma 3 6 2 2 2 8 2" xfId="16979" xr:uid="{5F65A5D5-A854-4815-86D9-05FF1FF4523B}"/>
    <cellStyle name="Comma 3 6 2 2 2 8 2 2" xfId="46125" xr:uid="{F4089A2B-9625-4193-A658-7D3EBFF2A7BF}"/>
    <cellStyle name="Comma 3 6 2 2 2 8 2 3" xfId="27483" xr:uid="{FB49F015-6A55-4D75-AD8C-40517CF76095}"/>
    <cellStyle name="Comma 3 6 2 2 2 8 3" xfId="13826" xr:uid="{F2BF73EA-6433-4514-AA33-4450C2034EB6}"/>
    <cellStyle name="Comma 3 6 2 2 2 8 3 2" xfId="32735" xr:uid="{4A1BFB3B-C4D2-4CFF-8CFE-B84BC568F949}"/>
    <cellStyle name="Comma 3 6 2 2 2 8 4" xfId="22231" xr:uid="{7389B344-5284-44AE-9831-06C0E4C0543B}"/>
    <cellStyle name="Comma 3 6 2 2 2 9" xfId="2796" xr:uid="{665B0FB1-6FE6-4CE1-A053-27CCC5F87449}"/>
    <cellStyle name="Comma 3 6 2 2 2 9 2" xfId="16451" xr:uid="{CAB02F5F-5B85-4BA8-B118-A957DA936C83}"/>
    <cellStyle name="Comma 3 6 2 2 2 9 2 2" xfId="46386" xr:uid="{BEE24AAD-8F9D-4AED-B89A-7330B9FF4818}"/>
    <cellStyle name="Comma 3 6 2 2 2 9 3" xfId="32996" xr:uid="{78087096-5F5B-4E0C-8F74-16463E38E003}"/>
    <cellStyle name="Comma 3 6 2 2 2 9 4" xfId="24857" xr:uid="{2866F9D1-35C3-46FB-B7F6-B3B3E1FC3B20}"/>
    <cellStyle name="Comma 3 6 2 2 3" xfId="199" xr:uid="{00000000-0005-0000-0000-00005E030000}"/>
    <cellStyle name="Comma 3 6 2 2 3 10" xfId="8079" xr:uid="{2918E636-C5B8-4500-9A3A-1E341272DABD}"/>
    <cellStyle name="Comma 3 6 2 2 3 10 2" xfId="49044" xr:uid="{26B7E4CF-5494-4C21-910D-6E89893915CC}"/>
    <cellStyle name="Comma 3 6 2 2 3 10 3" xfId="35654" xr:uid="{9364F0F3-5769-4C88-AAD6-FBC5A675556D}"/>
    <cellStyle name="Comma 3 6 2 2 3 11" xfId="10705" xr:uid="{1FA50062-380A-4B49-AFA4-69108235E34C}"/>
    <cellStyle name="Comma 3 6 2 2 3 11 2" xfId="51670" xr:uid="{7520687D-469D-47A0-BAF6-DAE94F290EE3}"/>
    <cellStyle name="Comma 3 6 2 2 3 11 3" xfId="38280" xr:uid="{F0FB99B9-7E38-4AF1-8B06-A39D26C40D96}"/>
    <cellStyle name="Comma 3 6 2 2 3 12" xfId="13330" xr:uid="{05C1FF7B-F8AA-4F3B-A27B-D973972EC726}"/>
    <cellStyle name="Comma 3 6 2 2 3 12 2" xfId="54295" xr:uid="{6011372E-D4FB-4969-ACA9-2B327C137A20}"/>
    <cellStyle name="Comma 3 6 2 2 3 12 3" xfId="40905" xr:uid="{905B5B25-BA14-481E-9AF7-5CE34ED843C5}"/>
    <cellStyle name="Comma 3 6 2 2 3 13" xfId="43531" xr:uid="{033518A6-5C46-44C7-BE7A-462C31ACFC37}"/>
    <cellStyle name="Comma 3 6 2 2 3 14" xfId="56921" xr:uid="{3858F8B8-6760-4809-942E-E8D567C18D58}"/>
    <cellStyle name="Comma 3 6 2 2 3 15" xfId="59548" xr:uid="{B17C1E01-DBCC-4FBA-B31E-D0C78B3BE1CF}"/>
    <cellStyle name="Comma 3 6 2 2 3 16" xfId="30141" xr:uid="{BA606E6F-6F1F-492D-8BB1-FCEB677E471C}"/>
    <cellStyle name="Comma 3 6 2 2 3 17" xfId="19637" xr:uid="{44E1AB78-C716-4C29-8B54-34DDE17A8A32}"/>
    <cellStyle name="Comma 3 6 2 2 3 2" xfId="460" xr:uid="{00000000-0005-0000-0000-00005F030000}"/>
    <cellStyle name="Comma 3 6 2 2 3 2 10" xfId="30401" xr:uid="{ADD07799-B4BD-42D4-825B-72D3C8799E1A}"/>
    <cellStyle name="Comma 3 6 2 2 3 2 11" xfId="19897" xr:uid="{179F7433-CD55-4B53-94AD-73589BAC9AF5}"/>
    <cellStyle name="Comma 3 6 2 2 3 2 2" xfId="1783" xr:uid="{04B78227-3A18-4E78-B04F-2F089670D413}"/>
    <cellStyle name="Comma 3 6 2 2 3 2 2 10" xfId="21219" xr:uid="{D983C3B0-E722-4F03-8530-BB854E930723}"/>
    <cellStyle name="Comma 3 6 2 2 3 2 2 2" xfId="7035" xr:uid="{5EFF2AF7-0903-44CF-A9E0-5985A29A3156}"/>
    <cellStyle name="Comma 3 6 2 2 3 2 2 2 2" xfId="18593" xr:uid="{3281B14A-FF5A-4CCE-A607-5E87107389B2}"/>
    <cellStyle name="Comma 3 6 2 2 3 2 2 2 2 2" xfId="48000" xr:uid="{95EEA909-3094-4001-9A4D-446717471763}"/>
    <cellStyle name="Comma 3 6 2 2 3 2 2 2 2 3" xfId="29097" xr:uid="{0BB3C7C6-6F64-4129-BFE9-459822B8C467}"/>
    <cellStyle name="Comma 3 6 2 2 3 2 2 2 3" xfId="34610" xr:uid="{65388B81-BD20-429B-A244-06A801FCADBF}"/>
    <cellStyle name="Comma 3 6 2 2 3 2 2 2 4" xfId="23845" xr:uid="{720306EB-92B6-4072-B4B4-C10DA230C311}"/>
    <cellStyle name="Comma 3 6 2 2 3 2 2 3" xfId="4410" xr:uid="{788B8AAD-8922-490C-8AEC-F79BB40F0536}"/>
    <cellStyle name="Comma 3 6 2 2 3 2 2 3 2" xfId="50626" xr:uid="{D2AC75E9-DE9E-4FBB-945B-7958A650CBE0}"/>
    <cellStyle name="Comma 3 6 2 2 3 2 2 3 3" xfId="37236" xr:uid="{F70A68FF-7D86-48DF-8EDA-C30DA5E40602}"/>
    <cellStyle name="Comma 3 6 2 2 3 2 2 3 4" xfId="26471" xr:uid="{BA095CF5-3AB0-47E7-9A51-83EB874BD4EF}"/>
    <cellStyle name="Comma 3 6 2 2 3 2 2 4" xfId="9661" xr:uid="{39CF2194-3D1E-42CF-B5E9-3BCD4A59E521}"/>
    <cellStyle name="Comma 3 6 2 2 3 2 2 4 2" xfId="53252" xr:uid="{8849DEC3-9ADE-439D-9D39-83DF9217C5A1}"/>
    <cellStyle name="Comma 3 6 2 2 3 2 2 4 3" xfId="39862" xr:uid="{727D2FD9-5F51-4344-B522-4D7B5FB64651}"/>
    <cellStyle name="Comma 3 6 2 2 3 2 2 5" xfId="12287" xr:uid="{1AC7EABD-1E4F-4082-A4A8-1C9270C531DA}"/>
    <cellStyle name="Comma 3 6 2 2 3 2 2 5 2" xfId="55877" xr:uid="{FFCD8326-17E6-49C8-B65A-0FB0FBFBA10B}"/>
    <cellStyle name="Comma 3 6 2 2 3 2 2 5 3" xfId="42487" xr:uid="{B7E40903-A4AF-44B7-B300-919B0CE7E076}"/>
    <cellStyle name="Comma 3 6 2 2 3 2 2 6" xfId="15440" xr:uid="{566CF13A-96D7-4BFD-94BB-22F33FD40D16}"/>
    <cellStyle name="Comma 3 6 2 2 3 2 2 6 2" xfId="45113" xr:uid="{8D3C98B9-2D3A-4071-A724-05945E826F52}"/>
    <cellStyle name="Comma 3 6 2 2 3 2 2 7" xfId="58503" xr:uid="{B491CE87-A1EF-4557-89B1-050CA00A0CBB}"/>
    <cellStyle name="Comma 3 6 2 2 3 2 2 8" xfId="61130" xr:uid="{669F7284-4E16-4E5D-A41A-30F1DCA64242}"/>
    <cellStyle name="Comma 3 6 2 2 3 2 2 9" xfId="31723" xr:uid="{2B7D1DB4-1315-433A-AA32-1E828F0D74E0}"/>
    <cellStyle name="Comma 3 6 2 2 3 2 3" xfId="5713" xr:uid="{2355866E-94D8-4D83-B438-0BA430F1B061}"/>
    <cellStyle name="Comma 3 6 2 2 3 2 3 2" xfId="17271" xr:uid="{6165F3E3-CC77-4703-88E2-9CE043E9143A}"/>
    <cellStyle name="Comma 3 6 2 2 3 2 3 2 2" xfId="46678" xr:uid="{1097443C-21F5-4A62-A382-C1DB632C717F}"/>
    <cellStyle name="Comma 3 6 2 2 3 2 3 2 3" xfId="27775" xr:uid="{C9C8D1C7-455F-4427-B05B-7BC7318441C9}"/>
    <cellStyle name="Comma 3 6 2 2 3 2 3 3" xfId="14118" xr:uid="{B0F79777-55CE-4A0F-872D-A39D73708EC1}"/>
    <cellStyle name="Comma 3 6 2 2 3 2 3 3 2" xfId="33288" xr:uid="{B0667973-2874-49A0-8B04-6A28095E66E7}"/>
    <cellStyle name="Comma 3 6 2 2 3 2 3 4" xfId="22523" xr:uid="{0B665BB5-E23D-4D3F-83DB-D5320476068C}"/>
    <cellStyle name="Comma 3 6 2 2 3 2 4" xfId="3088" xr:uid="{F319D67D-9028-4592-81CD-AE525BA41170}"/>
    <cellStyle name="Comma 3 6 2 2 3 2 4 2" xfId="16743" xr:uid="{C21B24D3-9BD7-4575-AFA6-A4BABBAA181C}"/>
    <cellStyle name="Comma 3 6 2 2 3 2 4 2 2" xfId="49304" xr:uid="{588D6839-DA46-49D2-BED0-F029D15E3A5A}"/>
    <cellStyle name="Comma 3 6 2 2 3 2 4 3" xfId="35914" xr:uid="{7BCAA6A3-B52C-48F0-B8B0-AC433B0E302E}"/>
    <cellStyle name="Comma 3 6 2 2 3 2 4 4" xfId="25149" xr:uid="{C2CB16F4-29A7-4AE9-8DB5-D50F81457DBD}"/>
    <cellStyle name="Comma 3 6 2 2 3 2 5" xfId="8339" xr:uid="{7C56B19C-7603-488D-9E4B-A92EF82D4F99}"/>
    <cellStyle name="Comma 3 6 2 2 3 2 5 2" xfId="51930" xr:uid="{8E653C5F-8AE7-4A38-BF44-3AAD54A1BCFC}"/>
    <cellStyle name="Comma 3 6 2 2 3 2 5 3" xfId="38540" xr:uid="{DED53BBD-8A87-4F9D-9354-53E7F73480C2}"/>
    <cellStyle name="Comma 3 6 2 2 3 2 6" xfId="10965" xr:uid="{4476EB41-E7BF-4B3D-A245-2247D062D075}"/>
    <cellStyle name="Comma 3 6 2 2 3 2 6 2" xfId="54555" xr:uid="{2507BB80-241D-4C54-A726-C1D407BC2EFC}"/>
    <cellStyle name="Comma 3 6 2 2 3 2 6 3" xfId="41165" xr:uid="{5BADB148-69C4-4D0D-B02D-25D150BD3F87}"/>
    <cellStyle name="Comma 3 6 2 2 3 2 7" xfId="13590" xr:uid="{2EA591D3-B417-4AF7-835B-37F144108533}"/>
    <cellStyle name="Comma 3 6 2 2 3 2 7 2" xfId="43791" xr:uid="{869E816D-6FEE-4CDE-849A-CCB9AB968834}"/>
    <cellStyle name="Comma 3 6 2 2 3 2 8" xfId="57181" xr:uid="{0F59D37C-424E-4BF6-A45F-1321A64D87EC}"/>
    <cellStyle name="Comma 3 6 2 2 3 2 9" xfId="59808" xr:uid="{2AB03CEA-F019-48B5-95D6-3E0BF0AA552C}"/>
    <cellStyle name="Comma 3 6 2 2 3 3" xfId="720" xr:uid="{00000000-0005-0000-0000-000060030000}"/>
    <cellStyle name="Comma 3 6 2 2 3 3 10" xfId="30661" xr:uid="{56AA2E37-5AE9-44FD-B4B9-20A30736BF44}"/>
    <cellStyle name="Comma 3 6 2 2 3 3 11" xfId="20157" xr:uid="{689C7C15-2BA0-43C8-B4B3-6F450360E4AD}"/>
    <cellStyle name="Comma 3 6 2 2 3 3 2" xfId="2043" xr:uid="{D9096C95-0546-401A-911A-CBB541C50C47}"/>
    <cellStyle name="Comma 3 6 2 2 3 3 2 10" xfId="21479" xr:uid="{E68159CC-E8D1-4929-BEC4-B39B96FBEFE4}"/>
    <cellStyle name="Comma 3 6 2 2 3 3 2 2" xfId="7295" xr:uid="{6752B0FA-2DC8-4A26-B5AD-D49664BDBA7A}"/>
    <cellStyle name="Comma 3 6 2 2 3 3 2 2 2" xfId="18853" xr:uid="{2E5D7588-95CE-4691-B38E-A5E927208681}"/>
    <cellStyle name="Comma 3 6 2 2 3 3 2 2 2 2" xfId="48260" xr:uid="{FF53790A-E36F-42D4-9D52-68BFBD0CE967}"/>
    <cellStyle name="Comma 3 6 2 2 3 3 2 2 2 3" xfId="29357" xr:uid="{311C4916-4569-406C-ACC8-48950E8952A4}"/>
    <cellStyle name="Comma 3 6 2 2 3 3 2 2 3" xfId="34870" xr:uid="{224D9B38-C41C-4F60-8954-1D1CD3C22A28}"/>
    <cellStyle name="Comma 3 6 2 2 3 3 2 2 4" xfId="24105" xr:uid="{BF199397-98E6-44B8-BE0A-86E07E6B6040}"/>
    <cellStyle name="Comma 3 6 2 2 3 3 2 3" xfId="4670" xr:uid="{71672E08-4EFB-4FD1-8877-39A9DB116638}"/>
    <cellStyle name="Comma 3 6 2 2 3 3 2 3 2" xfId="50886" xr:uid="{5AD9CCF1-4081-44C7-B51F-A971BD30F2C7}"/>
    <cellStyle name="Comma 3 6 2 2 3 3 2 3 3" xfId="37496" xr:uid="{E8260108-F14C-4AAC-91C2-9FB2E087A4A9}"/>
    <cellStyle name="Comma 3 6 2 2 3 3 2 3 4" xfId="26731" xr:uid="{8E4D13F3-5D3C-4FAE-BDCE-630DAEE55F25}"/>
    <cellStyle name="Comma 3 6 2 2 3 3 2 4" xfId="9921" xr:uid="{63CEFF49-DB45-424C-A7CB-6DF2D7C4457A}"/>
    <cellStyle name="Comma 3 6 2 2 3 3 2 4 2" xfId="53512" xr:uid="{AF0129E3-1EF8-4811-A6EF-B837E3EAF237}"/>
    <cellStyle name="Comma 3 6 2 2 3 3 2 4 3" xfId="40122" xr:uid="{5945784F-43D4-401B-82AD-5BCE20337DD9}"/>
    <cellStyle name="Comma 3 6 2 2 3 3 2 5" xfId="12547" xr:uid="{D565CE6A-E2FD-4AD9-B15A-E9AA69DDF533}"/>
    <cellStyle name="Comma 3 6 2 2 3 3 2 5 2" xfId="56137" xr:uid="{4FAAC476-3293-4794-A47F-407FCB83CF5D}"/>
    <cellStyle name="Comma 3 6 2 2 3 3 2 5 3" xfId="42747" xr:uid="{BAC071A1-9952-44ED-82D7-DCC0C808E594}"/>
    <cellStyle name="Comma 3 6 2 2 3 3 2 6" xfId="15700" xr:uid="{13E709E7-70BA-4CFA-A63F-9E63B3E56440}"/>
    <cellStyle name="Comma 3 6 2 2 3 3 2 6 2" xfId="45373" xr:uid="{8B06DE4E-CEC7-476E-883F-1ADA09957112}"/>
    <cellStyle name="Comma 3 6 2 2 3 3 2 7" xfId="58763" xr:uid="{9E4EF28D-DA06-48D6-AB42-0DCC83790081}"/>
    <cellStyle name="Comma 3 6 2 2 3 3 2 8" xfId="61390" xr:uid="{08679892-B35E-4FB5-B5B3-8CF231478735}"/>
    <cellStyle name="Comma 3 6 2 2 3 3 2 9" xfId="31983" xr:uid="{59CAF456-4DFF-45C8-AFDA-0B0B725006C7}"/>
    <cellStyle name="Comma 3 6 2 2 3 3 3" xfId="5973" xr:uid="{17F77A24-2113-4DC4-A10C-D63E54286230}"/>
    <cellStyle name="Comma 3 6 2 2 3 3 3 2" xfId="17531" xr:uid="{44A4930D-EA91-4F71-B2F1-DDC0E64996F8}"/>
    <cellStyle name="Comma 3 6 2 2 3 3 3 2 2" xfId="46938" xr:uid="{E1DDE6C0-D735-4745-9FB4-9CB3895F7B99}"/>
    <cellStyle name="Comma 3 6 2 2 3 3 3 2 3" xfId="28035" xr:uid="{28AC1FF1-AD34-4804-9EC9-0A2DB47F05DB}"/>
    <cellStyle name="Comma 3 6 2 2 3 3 3 3" xfId="33548" xr:uid="{7000C2BE-351D-4F78-B937-A2FA62796201}"/>
    <cellStyle name="Comma 3 6 2 2 3 3 3 4" xfId="22783" xr:uid="{C5287259-3332-4B65-9C21-95C6F67A52E6}"/>
    <cellStyle name="Comma 3 6 2 2 3 3 4" xfId="3348" xr:uid="{3F9F1174-6076-4218-9CE2-9A740DED969C}"/>
    <cellStyle name="Comma 3 6 2 2 3 3 4 2" xfId="49564" xr:uid="{876FECFF-D70C-4308-BE58-2FB4CCA342E1}"/>
    <cellStyle name="Comma 3 6 2 2 3 3 4 3" xfId="36174" xr:uid="{CB59DA90-7387-4706-96CD-C9D79A6163FE}"/>
    <cellStyle name="Comma 3 6 2 2 3 3 4 4" xfId="25409" xr:uid="{81051F66-55E1-43D7-8C05-4950B49DB102}"/>
    <cellStyle name="Comma 3 6 2 2 3 3 5" xfId="8599" xr:uid="{6FBBD148-62D1-4133-95D2-50783B303874}"/>
    <cellStyle name="Comma 3 6 2 2 3 3 5 2" xfId="52190" xr:uid="{71805862-CEFE-497B-8CD7-0598E720CDF2}"/>
    <cellStyle name="Comma 3 6 2 2 3 3 5 3" xfId="38800" xr:uid="{B30978A6-89AE-4FDE-A831-5A754B2C2634}"/>
    <cellStyle name="Comma 3 6 2 2 3 3 6" xfId="11225" xr:uid="{9CAE0D5A-239E-472C-8543-8A5903AB9C31}"/>
    <cellStyle name="Comma 3 6 2 2 3 3 6 2" xfId="54815" xr:uid="{993EC471-B1EC-4113-A35D-AD6F9D3A328B}"/>
    <cellStyle name="Comma 3 6 2 2 3 3 6 3" xfId="41425" xr:uid="{4938E55A-BFB4-49AE-9DEB-32D002B15C2A}"/>
    <cellStyle name="Comma 3 6 2 2 3 3 7" xfId="14378" xr:uid="{BC527A90-B2CC-4FFA-9D76-B93ED77DCC50}"/>
    <cellStyle name="Comma 3 6 2 2 3 3 7 2" xfId="44051" xr:uid="{126209DD-80EA-4F18-8C81-A74FC84424B5}"/>
    <cellStyle name="Comma 3 6 2 2 3 3 8" xfId="57441" xr:uid="{1CD09D06-0F20-41BA-90BE-CFF90A0DE617}"/>
    <cellStyle name="Comma 3 6 2 2 3 3 9" xfId="60068" xr:uid="{3836D492-DD62-44A3-BFDC-573D516FC63D}"/>
    <cellStyle name="Comma 3 6 2 2 3 4" xfId="980" xr:uid="{00000000-0005-0000-0000-000061030000}"/>
    <cellStyle name="Comma 3 6 2 2 3 4 10" xfId="30921" xr:uid="{82184E57-49EA-4504-B46E-2D1BF6B17DA3}"/>
    <cellStyle name="Comma 3 6 2 2 3 4 11" xfId="20417" xr:uid="{B93B196A-2D43-433B-8AAE-4A77F98781EF}"/>
    <cellStyle name="Comma 3 6 2 2 3 4 2" xfId="2303" xr:uid="{C6079F9B-C5B9-4019-ACA9-1A52E6215368}"/>
    <cellStyle name="Comma 3 6 2 2 3 4 2 10" xfId="21739" xr:uid="{077CC203-BAF7-4B10-98CA-3E8A0422CE7F}"/>
    <cellStyle name="Comma 3 6 2 2 3 4 2 2" xfId="7555" xr:uid="{7E9BFC53-3B57-43C7-8B33-9B51F5A70C07}"/>
    <cellStyle name="Comma 3 6 2 2 3 4 2 2 2" xfId="19113" xr:uid="{3E81DEDC-4296-4E77-88CB-9906B70F4979}"/>
    <cellStyle name="Comma 3 6 2 2 3 4 2 2 2 2" xfId="48520" xr:uid="{2950362D-397B-4BDC-AD92-D93D8E07A149}"/>
    <cellStyle name="Comma 3 6 2 2 3 4 2 2 2 3" xfId="29617" xr:uid="{B15F64A0-CB64-4A28-BE9A-4CFC542F3029}"/>
    <cellStyle name="Comma 3 6 2 2 3 4 2 2 3" xfId="35130" xr:uid="{5F8AFA53-C762-4307-AA7F-F57FEC9A70FC}"/>
    <cellStyle name="Comma 3 6 2 2 3 4 2 2 4" xfId="24365" xr:uid="{AC9B787C-A0C8-40F9-B9BE-4D35CC5E4B8F}"/>
    <cellStyle name="Comma 3 6 2 2 3 4 2 3" xfId="4930" xr:uid="{9D6DECAD-E16E-4DE1-818B-FB022F0640A7}"/>
    <cellStyle name="Comma 3 6 2 2 3 4 2 3 2" xfId="51146" xr:uid="{75B2AD9C-34B3-44B1-872F-4C5963E86AEB}"/>
    <cellStyle name="Comma 3 6 2 2 3 4 2 3 3" xfId="37756" xr:uid="{07A07BD3-A802-4B9C-8A56-7719061DB8BF}"/>
    <cellStyle name="Comma 3 6 2 2 3 4 2 3 4" xfId="26991" xr:uid="{CDCADAE7-6840-4A33-8AC8-003350795FED}"/>
    <cellStyle name="Comma 3 6 2 2 3 4 2 4" xfId="10181" xr:uid="{2CD41DD7-E5CF-4362-A6A6-F6D4111470C3}"/>
    <cellStyle name="Comma 3 6 2 2 3 4 2 4 2" xfId="53772" xr:uid="{D8FC5887-7E25-46BF-A1F4-5A510DDFA942}"/>
    <cellStyle name="Comma 3 6 2 2 3 4 2 4 3" xfId="40382" xr:uid="{1B07F1E0-0596-43B8-B5A2-0930C073BF8C}"/>
    <cellStyle name="Comma 3 6 2 2 3 4 2 5" xfId="12807" xr:uid="{352A1EA7-84D9-44FA-9BA7-9EB6F6151CD7}"/>
    <cellStyle name="Comma 3 6 2 2 3 4 2 5 2" xfId="56397" xr:uid="{17F09C58-1BD0-46AB-B099-46F73551C2FD}"/>
    <cellStyle name="Comma 3 6 2 2 3 4 2 5 3" xfId="43007" xr:uid="{F4F55003-2916-4502-8CEA-BFD350889FF7}"/>
    <cellStyle name="Comma 3 6 2 2 3 4 2 6" xfId="15960" xr:uid="{43B206D5-9445-4D13-95B1-52358652FC91}"/>
    <cellStyle name="Comma 3 6 2 2 3 4 2 6 2" xfId="45633" xr:uid="{A596A470-E833-41C2-82C0-E862C376624F}"/>
    <cellStyle name="Comma 3 6 2 2 3 4 2 7" xfId="59023" xr:uid="{FD81281C-F1E7-4599-A47B-968825942778}"/>
    <cellStyle name="Comma 3 6 2 2 3 4 2 8" xfId="61650" xr:uid="{CD3E15E8-088D-4AF8-84DA-A63B2F18718B}"/>
    <cellStyle name="Comma 3 6 2 2 3 4 2 9" xfId="32243" xr:uid="{BD49C8B1-E9E9-4ACF-B395-DA032F80A57E}"/>
    <cellStyle name="Comma 3 6 2 2 3 4 3" xfId="6233" xr:uid="{A09E3FF2-52DE-40D8-B80D-EAEC6B37EEEB}"/>
    <cellStyle name="Comma 3 6 2 2 3 4 3 2" xfId="17791" xr:uid="{FDF9B8FD-AC10-4309-915B-1D67C9A9616E}"/>
    <cellStyle name="Comma 3 6 2 2 3 4 3 2 2" xfId="47198" xr:uid="{A767EDED-2199-4365-A48C-82C81F1BBDEC}"/>
    <cellStyle name="Comma 3 6 2 2 3 4 3 2 3" xfId="28295" xr:uid="{B200D6C5-B80B-4FB1-8521-04DC9E4C517A}"/>
    <cellStyle name="Comma 3 6 2 2 3 4 3 3" xfId="33808" xr:uid="{10C81792-BFA9-4323-B70E-DD42161F82E6}"/>
    <cellStyle name="Comma 3 6 2 2 3 4 3 4" xfId="23043" xr:uid="{630A860B-C02A-464D-A60B-4378DCF5D17E}"/>
    <cellStyle name="Comma 3 6 2 2 3 4 4" xfId="3608" xr:uid="{DC37DCA9-4F8C-4EBE-A3D1-3E661B1F6121}"/>
    <cellStyle name="Comma 3 6 2 2 3 4 4 2" xfId="49824" xr:uid="{95B152AB-4343-4FA2-B058-DD778B1ACBEB}"/>
    <cellStyle name="Comma 3 6 2 2 3 4 4 3" xfId="36434" xr:uid="{B3D1DAFC-AD81-44BA-8A4B-E08977668C81}"/>
    <cellStyle name="Comma 3 6 2 2 3 4 4 4" xfId="25669" xr:uid="{EEFA6B90-FAB2-4277-832A-D6E326685349}"/>
    <cellStyle name="Comma 3 6 2 2 3 4 5" xfId="8859" xr:uid="{F31CC937-BD26-4717-B424-23642CBD8C45}"/>
    <cellStyle name="Comma 3 6 2 2 3 4 5 2" xfId="52450" xr:uid="{7B0B6633-6F95-4194-A354-FEB64A65BA26}"/>
    <cellStyle name="Comma 3 6 2 2 3 4 5 3" xfId="39060" xr:uid="{9DA2084B-C2A7-477B-B79B-D1CF19DFDFCC}"/>
    <cellStyle name="Comma 3 6 2 2 3 4 6" xfId="11485" xr:uid="{B47B9B36-E78E-4FE8-B383-943BADEC0AE8}"/>
    <cellStyle name="Comma 3 6 2 2 3 4 6 2" xfId="55075" xr:uid="{2D356029-DEAF-4468-8796-4CD0C437FC58}"/>
    <cellStyle name="Comma 3 6 2 2 3 4 6 3" xfId="41685" xr:uid="{A92B441E-7E90-4069-A4A1-B632B54132A0}"/>
    <cellStyle name="Comma 3 6 2 2 3 4 7" xfId="14638" xr:uid="{A3C0B589-2306-41D8-B3BA-A0344BCAA3D5}"/>
    <cellStyle name="Comma 3 6 2 2 3 4 7 2" xfId="44311" xr:uid="{7C910631-8758-442C-B8E4-D131F9177077}"/>
    <cellStyle name="Comma 3 6 2 2 3 4 8" xfId="57701" xr:uid="{9EEF117D-A187-4D0B-9528-7224BC941B2D}"/>
    <cellStyle name="Comma 3 6 2 2 3 4 9" xfId="60328" xr:uid="{6E9132B1-49BC-47BD-BB89-7C616AB83C16}"/>
    <cellStyle name="Comma 3 6 2 2 3 5" xfId="1260" xr:uid="{8F506382-C475-47D4-95AB-EA0DD4E82F11}"/>
    <cellStyle name="Comma 3 6 2 2 3 5 10" xfId="20697" xr:uid="{4D70A6A5-7C4C-46C4-8272-BA05E38AB430}"/>
    <cellStyle name="Comma 3 6 2 2 3 5 2" xfId="6513" xr:uid="{D2B13C24-A1D6-4046-A09B-4FB55C914DF4}"/>
    <cellStyle name="Comma 3 6 2 2 3 5 2 2" xfId="18071" xr:uid="{88A38BCE-1737-4D06-AD88-12EE556C0520}"/>
    <cellStyle name="Comma 3 6 2 2 3 5 2 2 2" xfId="47478" xr:uid="{8DD77B7B-1822-418F-988F-9BA9C45CC560}"/>
    <cellStyle name="Comma 3 6 2 2 3 5 2 2 3" xfId="28575" xr:uid="{0D55D1D5-E133-4DDC-AF59-D7C3512CBE60}"/>
    <cellStyle name="Comma 3 6 2 2 3 5 2 3" xfId="34088" xr:uid="{DA06A29C-1200-4B43-AF00-3BF9E90229F2}"/>
    <cellStyle name="Comma 3 6 2 2 3 5 2 4" xfId="23323" xr:uid="{2DC2A812-D997-476B-81F6-F5A94663B027}"/>
    <cellStyle name="Comma 3 6 2 2 3 5 3" xfId="3888" xr:uid="{27E24C90-E32B-4C2C-8547-414F59119E8D}"/>
    <cellStyle name="Comma 3 6 2 2 3 5 3 2" xfId="50104" xr:uid="{6ABC54B4-F8D8-4E0F-8C0C-75A7100C95E1}"/>
    <cellStyle name="Comma 3 6 2 2 3 5 3 3" xfId="36714" xr:uid="{B34FF7A4-0B5E-4CE1-820C-BA9D24EB9A63}"/>
    <cellStyle name="Comma 3 6 2 2 3 5 3 4" xfId="25949" xr:uid="{CBE009F8-CC83-4115-A13C-2F118102A42F}"/>
    <cellStyle name="Comma 3 6 2 2 3 5 4" xfId="9139" xr:uid="{07BEAB5A-64E1-488F-BB67-ABF255945CAE}"/>
    <cellStyle name="Comma 3 6 2 2 3 5 4 2" xfId="52730" xr:uid="{4FF9ECE9-CEDF-4415-A6E0-C4D6EB2BD314}"/>
    <cellStyle name="Comma 3 6 2 2 3 5 4 3" xfId="39340" xr:uid="{9AA35A47-3C32-48EC-A505-DC48997D967B}"/>
    <cellStyle name="Comma 3 6 2 2 3 5 5" xfId="11765" xr:uid="{F8721D08-60BC-45B9-93F7-D36DD3BE3398}"/>
    <cellStyle name="Comma 3 6 2 2 3 5 5 2" xfId="55355" xr:uid="{2AC3CF9B-69D6-464E-837B-06730DFB0ECF}"/>
    <cellStyle name="Comma 3 6 2 2 3 5 5 3" xfId="41965" xr:uid="{3AF46408-0E2E-486F-887A-7E7EE63BAC7C}"/>
    <cellStyle name="Comma 3 6 2 2 3 5 6" xfId="14918" xr:uid="{4AEAFAA4-AFBF-4CD4-8969-976368A55177}"/>
    <cellStyle name="Comma 3 6 2 2 3 5 6 2" xfId="44591" xr:uid="{AD41D2D3-82D8-4543-9DC9-6BEF7881F521}"/>
    <cellStyle name="Comma 3 6 2 2 3 5 7" xfId="57981" xr:uid="{6F9F71C7-23A3-489C-BC74-776FCE20DA66}"/>
    <cellStyle name="Comma 3 6 2 2 3 5 8" xfId="60608" xr:uid="{A78C9FCD-AFAA-4641-8594-361CA2C8E9B4}"/>
    <cellStyle name="Comma 3 6 2 2 3 5 9" xfId="31201" xr:uid="{998EC45A-1420-4C5B-9169-3A12EC0E12D7}"/>
    <cellStyle name="Comma 3 6 2 2 3 6" xfId="1523" xr:uid="{D2A0B1B2-41AC-4638-9C40-874525F20620}"/>
    <cellStyle name="Comma 3 6 2 2 3 6 10" xfId="20959" xr:uid="{BF8F892B-AFE9-47C0-9DDA-0A753E7A516E}"/>
    <cellStyle name="Comma 3 6 2 2 3 6 2" xfId="6775" xr:uid="{122B7B27-9366-4F6B-9569-4178418D60D6}"/>
    <cellStyle name="Comma 3 6 2 2 3 6 2 2" xfId="18333" xr:uid="{501DA442-B853-4DC9-97FD-B538E439FC6D}"/>
    <cellStyle name="Comma 3 6 2 2 3 6 2 2 2" xfId="47740" xr:uid="{2827C2B8-1071-451E-B25F-FC6E275DEACD}"/>
    <cellStyle name="Comma 3 6 2 2 3 6 2 2 3" xfId="28837" xr:uid="{8E525484-3FF7-49B2-9C15-AD362CC681F4}"/>
    <cellStyle name="Comma 3 6 2 2 3 6 2 3" xfId="34350" xr:uid="{C58BEB06-30E0-4153-A11B-C8AA7214DD5B}"/>
    <cellStyle name="Comma 3 6 2 2 3 6 2 4" xfId="23585" xr:uid="{89E487E6-6493-4EC1-ACB7-7C882CBC33A8}"/>
    <cellStyle name="Comma 3 6 2 2 3 6 3" xfId="4150" xr:uid="{A3093899-868F-4A72-8172-D25B8E436FF0}"/>
    <cellStyle name="Comma 3 6 2 2 3 6 3 2" xfId="50366" xr:uid="{5389B186-DE56-41CD-B600-50ED30953523}"/>
    <cellStyle name="Comma 3 6 2 2 3 6 3 3" xfId="36976" xr:uid="{B730CE9E-8A70-4953-8B8B-B75527850BE1}"/>
    <cellStyle name="Comma 3 6 2 2 3 6 3 4" xfId="26211" xr:uid="{F4294265-7021-4837-953D-751EE435BF5B}"/>
    <cellStyle name="Comma 3 6 2 2 3 6 4" xfId="9401" xr:uid="{C1B3284F-D362-4BF7-A035-6CB053DE3EE9}"/>
    <cellStyle name="Comma 3 6 2 2 3 6 4 2" xfId="52992" xr:uid="{8C9B66D5-7973-4C6B-A1BF-F38858F18A23}"/>
    <cellStyle name="Comma 3 6 2 2 3 6 4 3" xfId="39602" xr:uid="{E07184D8-4CD6-4344-968C-7C157DE3F2DF}"/>
    <cellStyle name="Comma 3 6 2 2 3 6 5" xfId="12027" xr:uid="{16F56782-5510-4D21-9C81-B340A43A1389}"/>
    <cellStyle name="Comma 3 6 2 2 3 6 5 2" xfId="55617" xr:uid="{361A3359-28C9-474B-8A15-876740FC0C51}"/>
    <cellStyle name="Comma 3 6 2 2 3 6 5 3" xfId="42227" xr:uid="{A2DAD728-52BE-4D39-A340-01E377F74E0A}"/>
    <cellStyle name="Comma 3 6 2 2 3 6 6" xfId="15180" xr:uid="{4BBF92F7-3D0A-4370-B18E-0227D0076A78}"/>
    <cellStyle name="Comma 3 6 2 2 3 6 6 2" xfId="44853" xr:uid="{4171DCCA-E021-43E9-B010-3F1DDFA7348C}"/>
    <cellStyle name="Comma 3 6 2 2 3 6 7" xfId="58243" xr:uid="{4BE1B5F7-2CB8-4C80-BA51-512CE8CCC8FC}"/>
    <cellStyle name="Comma 3 6 2 2 3 6 8" xfId="60870" xr:uid="{CAED61FA-E761-463F-B644-98D7A2827E71}"/>
    <cellStyle name="Comma 3 6 2 2 3 6 9" xfId="31463" xr:uid="{0142F704-4A5B-4BAC-8DCC-23F40E958679}"/>
    <cellStyle name="Comma 3 6 2 2 3 7" xfId="2566" xr:uid="{E50A7CA0-5A42-4708-BB9A-7E83C95E2402}"/>
    <cellStyle name="Comma 3 6 2 2 3 7 10" xfId="22001" xr:uid="{0A6C7486-7DFF-4B46-893A-8860DDC34479}"/>
    <cellStyle name="Comma 3 6 2 2 3 7 2" xfId="7817" xr:uid="{13A912FB-4FBC-4844-A558-1DAA000A286D}"/>
    <cellStyle name="Comma 3 6 2 2 3 7 2 2" xfId="19375" xr:uid="{79CC019A-1F6E-4DAD-82C2-3E8A923E3049}"/>
    <cellStyle name="Comma 3 6 2 2 3 7 2 2 2" xfId="48782" xr:uid="{FDF7CDAB-C043-4807-A9DE-FD87E02C6B20}"/>
    <cellStyle name="Comma 3 6 2 2 3 7 2 2 3" xfId="29879" xr:uid="{D77FC166-7EF6-4102-8CCB-B87529324F92}"/>
    <cellStyle name="Comma 3 6 2 2 3 7 2 3" xfId="35392" xr:uid="{82362020-4E13-4FC7-AF8A-DB4C52BEEFC3}"/>
    <cellStyle name="Comma 3 6 2 2 3 7 2 4" xfId="24627" xr:uid="{13F728C5-6C56-4325-B48E-851243FFB8BA}"/>
    <cellStyle name="Comma 3 6 2 2 3 7 3" xfId="5192" xr:uid="{6B3FE95A-834B-4367-8B53-18B47AB238E0}"/>
    <cellStyle name="Comma 3 6 2 2 3 7 3 2" xfId="51408" xr:uid="{B3266D52-D8B4-4BA2-9935-F635E9D4D1AC}"/>
    <cellStyle name="Comma 3 6 2 2 3 7 3 3" xfId="38018" xr:uid="{DC3400FA-2E8F-4D9D-A4F1-8ACF0D4D2C46}"/>
    <cellStyle name="Comma 3 6 2 2 3 7 3 4" xfId="27253" xr:uid="{7DFCC06A-5EF7-4263-BEB6-7AAAECB11044}"/>
    <cellStyle name="Comma 3 6 2 2 3 7 4" xfId="10443" xr:uid="{508C009E-2455-412A-B53C-BB515C9AFF67}"/>
    <cellStyle name="Comma 3 6 2 2 3 7 4 2" xfId="54034" xr:uid="{7C0CFF76-FFE9-4610-83B3-CCBFB184EB21}"/>
    <cellStyle name="Comma 3 6 2 2 3 7 4 3" xfId="40644" xr:uid="{CDF8769C-28DE-433D-975A-24507E433E81}"/>
    <cellStyle name="Comma 3 6 2 2 3 7 5" xfId="13069" xr:uid="{D3C69EE6-6E3E-40B3-B4D3-B321212DD6BC}"/>
    <cellStyle name="Comma 3 6 2 2 3 7 5 2" xfId="56659" xr:uid="{A89ECBF7-AB32-4614-8702-BC43274DD057}"/>
    <cellStyle name="Comma 3 6 2 2 3 7 5 3" xfId="43269" xr:uid="{43EEAD1A-6F12-4220-BBCC-BC5E29981AFE}"/>
    <cellStyle name="Comma 3 6 2 2 3 7 6" xfId="16222" xr:uid="{B14483CC-95B3-42EF-9A20-92162A55A0D2}"/>
    <cellStyle name="Comma 3 6 2 2 3 7 6 2" xfId="45895" xr:uid="{EF31DDB1-CBA9-4D55-906B-875173C667AB}"/>
    <cellStyle name="Comma 3 6 2 2 3 7 7" xfId="59285" xr:uid="{F6A15B27-7C16-4A45-B00A-4DC774219815}"/>
    <cellStyle name="Comma 3 6 2 2 3 7 8" xfId="61912" xr:uid="{C9C91C69-B709-4F51-93C3-7E0F27C3642A}"/>
    <cellStyle name="Comma 3 6 2 2 3 7 9" xfId="32505" xr:uid="{2A17F9A6-5A68-4CCF-B9CB-DEF36459C9A8}"/>
    <cellStyle name="Comma 3 6 2 2 3 8" xfId="5453" xr:uid="{0869CD63-DDDF-4BAC-88C0-1A1877148074}"/>
    <cellStyle name="Comma 3 6 2 2 3 8 2" xfId="17011" xr:uid="{B735CBAB-2A31-463D-89E9-5B0892B60DB8}"/>
    <cellStyle name="Comma 3 6 2 2 3 8 2 2" xfId="46157" xr:uid="{D7EE110A-88F5-44C1-8573-09745865CDEF}"/>
    <cellStyle name="Comma 3 6 2 2 3 8 2 3" xfId="27515" xr:uid="{64F669F7-7941-4BFE-BA2B-76A759BD510F}"/>
    <cellStyle name="Comma 3 6 2 2 3 8 3" xfId="13858" xr:uid="{82C23C43-1611-40B5-9A88-CA5698501D93}"/>
    <cellStyle name="Comma 3 6 2 2 3 8 3 2" xfId="32767" xr:uid="{BDFCB404-E811-4F65-9971-D8B6309ABAF9}"/>
    <cellStyle name="Comma 3 6 2 2 3 8 4" xfId="22263" xr:uid="{758E30A9-B7BD-4177-A67C-51A936B6620C}"/>
    <cellStyle name="Comma 3 6 2 2 3 9" xfId="2828" xr:uid="{B388A698-E117-4EAC-9D07-89D3511E2465}"/>
    <cellStyle name="Comma 3 6 2 2 3 9 2" xfId="16483" xr:uid="{B6196F20-BF74-455C-8373-A40C943A679C}"/>
    <cellStyle name="Comma 3 6 2 2 3 9 2 2" xfId="46418" xr:uid="{CEBC0E5B-FF63-47BC-B69E-A435E8393340}"/>
    <cellStyle name="Comma 3 6 2 2 3 9 3" xfId="33028" xr:uid="{C20FF933-BF19-43A5-9D90-8FF1C56601F2}"/>
    <cellStyle name="Comma 3 6 2 2 3 9 4" xfId="24889" xr:uid="{96531C56-4FE7-44E2-A654-6FE34CA405EB}"/>
    <cellStyle name="Comma 3 6 2 2 4" xfId="322" xr:uid="{00000000-0005-0000-0000-000062030000}"/>
    <cellStyle name="Comma 3 6 2 2 4 10" xfId="30263" xr:uid="{4D205F04-05F0-46E9-9466-15600BC3A1F9}"/>
    <cellStyle name="Comma 3 6 2 2 4 11" xfId="19759" xr:uid="{A4D95E91-0B94-45E9-AF57-7913C29EAF71}"/>
    <cellStyle name="Comma 3 6 2 2 4 2" xfId="1645" xr:uid="{0A32AD45-4AD3-4EEA-A8D7-EBDC55A21CF5}"/>
    <cellStyle name="Comma 3 6 2 2 4 2 10" xfId="21081" xr:uid="{28CF58B2-A857-4C19-85A2-FADE801A2634}"/>
    <cellStyle name="Comma 3 6 2 2 4 2 2" xfId="6897" xr:uid="{F26D6233-8182-4F89-8A3C-6DA3C4840071}"/>
    <cellStyle name="Comma 3 6 2 2 4 2 2 2" xfId="18455" xr:uid="{32FE445C-5AC1-4CDE-BBF4-88CB525A3284}"/>
    <cellStyle name="Comma 3 6 2 2 4 2 2 2 2" xfId="47862" xr:uid="{78C5EE36-0201-4817-AB32-1576E1140ABD}"/>
    <cellStyle name="Comma 3 6 2 2 4 2 2 2 3" xfId="28959" xr:uid="{F03F246B-D7E8-4784-B91B-529A62266738}"/>
    <cellStyle name="Comma 3 6 2 2 4 2 2 3" xfId="34472" xr:uid="{48A59CBA-18DD-4A5A-AB1D-6A84911A5B0C}"/>
    <cellStyle name="Comma 3 6 2 2 4 2 2 4" xfId="23707" xr:uid="{14C8E5D6-E1DB-4019-8896-925E22D88659}"/>
    <cellStyle name="Comma 3 6 2 2 4 2 3" xfId="4272" xr:uid="{7214DB07-AECC-41DA-BBBB-AD4E35DA85BB}"/>
    <cellStyle name="Comma 3 6 2 2 4 2 3 2" xfId="50488" xr:uid="{29A9D0CF-AF00-4144-9D49-7602D307DFA2}"/>
    <cellStyle name="Comma 3 6 2 2 4 2 3 3" xfId="37098" xr:uid="{0FDE4DF2-5A6B-4B38-9E84-2DDD3DE513DE}"/>
    <cellStyle name="Comma 3 6 2 2 4 2 3 4" xfId="26333" xr:uid="{E805CE3F-F12F-49E3-9B46-E97D6EB84AA6}"/>
    <cellStyle name="Comma 3 6 2 2 4 2 4" xfId="9523" xr:uid="{F06D5AFF-45D9-4E4B-B796-E3537E206AB1}"/>
    <cellStyle name="Comma 3 6 2 2 4 2 4 2" xfId="53114" xr:uid="{8D3D198B-E298-438A-962E-219FD4B2504F}"/>
    <cellStyle name="Comma 3 6 2 2 4 2 4 3" xfId="39724" xr:uid="{CA92C6F8-AA9E-4C46-8950-DFE8CA47DC48}"/>
    <cellStyle name="Comma 3 6 2 2 4 2 5" xfId="12149" xr:uid="{57661DC8-7D05-49E3-8B63-0BAA9266D643}"/>
    <cellStyle name="Comma 3 6 2 2 4 2 5 2" xfId="55739" xr:uid="{CDF1DBA4-E841-40BB-A055-07F650F8723A}"/>
    <cellStyle name="Comma 3 6 2 2 4 2 5 3" xfId="42349" xr:uid="{9AAB386F-CB3E-4C08-8145-D87538A752C2}"/>
    <cellStyle name="Comma 3 6 2 2 4 2 6" xfId="15302" xr:uid="{E6EF45EE-4C82-48A3-85A0-630EC771309C}"/>
    <cellStyle name="Comma 3 6 2 2 4 2 6 2" xfId="44975" xr:uid="{BB2F29DE-4C41-46BD-9E55-E87D423919A2}"/>
    <cellStyle name="Comma 3 6 2 2 4 2 7" xfId="58365" xr:uid="{3C9F4527-17E8-4736-B5D5-CFDB0AE67E36}"/>
    <cellStyle name="Comma 3 6 2 2 4 2 8" xfId="60992" xr:uid="{60BA38B4-CF73-4298-A1FC-5643B9B16C0D}"/>
    <cellStyle name="Comma 3 6 2 2 4 2 9" xfId="31585" xr:uid="{06AE8647-E86C-4886-80A4-8D334F606448}"/>
    <cellStyle name="Comma 3 6 2 2 4 3" xfId="5575" xr:uid="{F225D5AC-6402-4E06-997D-3888EA5F71CA}"/>
    <cellStyle name="Comma 3 6 2 2 4 3 2" xfId="17133" xr:uid="{46AD7F9C-8550-42F7-BDA5-A3F9780D8697}"/>
    <cellStyle name="Comma 3 6 2 2 4 3 2 2" xfId="46540" xr:uid="{EE9DC64F-F804-47E0-BF03-3E938CCC9C1A}"/>
    <cellStyle name="Comma 3 6 2 2 4 3 2 3" xfId="27637" xr:uid="{14F8910C-3D83-4C5A-A964-58E8F9B5960F}"/>
    <cellStyle name="Comma 3 6 2 2 4 3 3" xfId="13980" xr:uid="{DE7D37AC-EBD9-4936-9A9F-DD15790020FB}"/>
    <cellStyle name="Comma 3 6 2 2 4 3 3 2" xfId="33150" xr:uid="{B4A13522-B26F-4894-ABC2-AA927131F54A}"/>
    <cellStyle name="Comma 3 6 2 2 4 3 4" xfId="22385" xr:uid="{BEA11C7B-EE64-4A9A-BFD9-998872E9EB5F}"/>
    <cellStyle name="Comma 3 6 2 2 4 4" xfId="2950" xr:uid="{8B54BB63-8A63-4E8A-8F46-D23B8446A952}"/>
    <cellStyle name="Comma 3 6 2 2 4 4 2" xfId="16605" xr:uid="{5B0139DB-C4A1-49A9-BBD0-B19FD4E8D920}"/>
    <cellStyle name="Comma 3 6 2 2 4 4 2 2" xfId="49166" xr:uid="{176649B8-2FCC-495A-A9CE-89436B5D3CBA}"/>
    <cellStyle name="Comma 3 6 2 2 4 4 3" xfId="35776" xr:uid="{92369037-C535-42ED-966A-9C42B8809FC0}"/>
    <cellStyle name="Comma 3 6 2 2 4 4 4" xfId="25011" xr:uid="{C8FFBE12-AADE-42FE-8CD8-1A0982BE9E44}"/>
    <cellStyle name="Comma 3 6 2 2 4 5" xfId="8201" xr:uid="{E96C21C9-DF60-42C8-87E6-69FE95CCAC21}"/>
    <cellStyle name="Comma 3 6 2 2 4 5 2" xfId="51792" xr:uid="{C565B4AD-F92F-48DE-A443-AEE5670F1448}"/>
    <cellStyle name="Comma 3 6 2 2 4 5 3" xfId="38402" xr:uid="{3DB4CD3D-9817-4F0B-B6AE-8394E277D0C0}"/>
    <cellStyle name="Comma 3 6 2 2 4 6" xfId="10827" xr:uid="{64F971D8-FF49-4CC4-8A27-D9C5F6BBEA44}"/>
    <cellStyle name="Comma 3 6 2 2 4 6 2" xfId="54417" xr:uid="{3DA86424-4958-4851-A0C0-DAD52F2CF1B8}"/>
    <cellStyle name="Comma 3 6 2 2 4 6 3" xfId="41027" xr:uid="{66115625-1FF1-455F-BD73-842AC11F381A}"/>
    <cellStyle name="Comma 3 6 2 2 4 7" xfId="13452" xr:uid="{70E25F07-C767-477C-A17B-E0293D5F6DF1}"/>
    <cellStyle name="Comma 3 6 2 2 4 7 2" xfId="43653" xr:uid="{13CF1197-CA2F-4942-9A69-F66BDDCAF609}"/>
    <cellStyle name="Comma 3 6 2 2 4 8" xfId="57043" xr:uid="{4F6D12AB-1D0E-4895-8CEF-C07EBC7FFCE7}"/>
    <cellStyle name="Comma 3 6 2 2 4 9" xfId="59670" xr:uid="{4A906EC7-EDB6-476A-A3B7-C110937B4FFE}"/>
    <cellStyle name="Comma 3 6 2 2 5" xfId="582" xr:uid="{00000000-0005-0000-0000-000063030000}"/>
    <cellStyle name="Comma 3 6 2 2 5 10" xfId="30523" xr:uid="{478D9C38-CC87-4833-9340-682D5BAC546C}"/>
    <cellStyle name="Comma 3 6 2 2 5 11" xfId="20019" xr:uid="{3B121010-CCB5-4C36-AED9-A7D9CEDDC4DC}"/>
    <cellStyle name="Comma 3 6 2 2 5 2" xfId="1905" xr:uid="{E1B3EC63-AFC4-4839-B16A-CC5C7392AC2D}"/>
    <cellStyle name="Comma 3 6 2 2 5 2 10" xfId="21341" xr:uid="{B14D386B-5598-4E5E-B2EB-F1E1049FC317}"/>
    <cellStyle name="Comma 3 6 2 2 5 2 2" xfId="7157" xr:uid="{2C2B8687-1647-4E81-B087-89EED05FE1D6}"/>
    <cellStyle name="Comma 3 6 2 2 5 2 2 2" xfId="18715" xr:uid="{20356D23-24D3-414D-8EDD-4C6937A1352D}"/>
    <cellStyle name="Comma 3 6 2 2 5 2 2 2 2" xfId="48122" xr:uid="{941F7B74-F346-41A7-BB16-604FEE122117}"/>
    <cellStyle name="Comma 3 6 2 2 5 2 2 2 3" xfId="29219" xr:uid="{30FADDB2-BA16-413E-BB23-0DB15098E708}"/>
    <cellStyle name="Comma 3 6 2 2 5 2 2 3" xfId="34732" xr:uid="{34481811-B13B-473B-B4EF-2F20EE7E1E9A}"/>
    <cellStyle name="Comma 3 6 2 2 5 2 2 4" xfId="23967" xr:uid="{37DAD371-A8E5-4391-A2EB-56B59B7ECC73}"/>
    <cellStyle name="Comma 3 6 2 2 5 2 3" xfId="4532" xr:uid="{BD633BEA-8D23-4274-B0BB-27A1BC5D6E97}"/>
    <cellStyle name="Comma 3 6 2 2 5 2 3 2" xfId="50748" xr:uid="{72C437BC-59D6-4316-8718-C2293756DAC3}"/>
    <cellStyle name="Comma 3 6 2 2 5 2 3 3" xfId="37358" xr:uid="{72BD8093-F577-4911-9524-88252F87AFE2}"/>
    <cellStyle name="Comma 3 6 2 2 5 2 3 4" xfId="26593" xr:uid="{092F5166-84AB-4D81-BADB-8C93305F5E25}"/>
    <cellStyle name="Comma 3 6 2 2 5 2 4" xfId="9783" xr:uid="{C79BE5CA-52C9-444E-B84F-5117E9F9306E}"/>
    <cellStyle name="Comma 3 6 2 2 5 2 4 2" xfId="53374" xr:uid="{C880F9F8-9109-48E9-BB0E-93E624933ABB}"/>
    <cellStyle name="Comma 3 6 2 2 5 2 4 3" xfId="39984" xr:uid="{0EAC68D1-FD0F-4711-894B-0872701EB8F2}"/>
    <cellStyle name="Comma 3 6 2 2 5 2 5" xfId="12409" xr:uid="{9745066C-D31F-4208-B9D0-486DBD7B0D5B}"/>
    <cellStyle name="Comma 3 6 2 2 5 2 5 2" xfId="55999" xr:uid="{0EC533C5-FE66-42E7-A2C5-64B36E98CE8E}"/>
    <cellStyle name="Comma 3 6 2 2 5 2 5 3" xfId="42609" xr:uid="{67F3F6B6-D881-4E6D-A743-05D43B7F0A03}"/>
    <cellStyle name="Comma 3 6 2 2 5 2 6" xfId="15562" xr:uid="{58984EF4-1830-43ED-96BA-D53C1F398AC1}"/>
    <cellStyle name="Comma 3 6 2 2 5 2 6 2" xfId="45235" xr:uid="{85B54958-980F-45AD-BCE1-49BA1F23090A}"/>
    <cellStyle name="Comma 3 6 2 2 5 2 7" xfId="58625" xr:uid="{413AC399-C8C7-4A4D-8243-5B3C0E6EF073}"/>
    <cellStyle name="Comma 3 6 2 2 5 2 8" xfId="61252" xr:uid="{C51CE0AF-B02F-4A42-93DF-761F35ACEA9F}"/>
    <cellStyle name="Comma 3 6 2 2 5 2 9" xfId="31845" xr:uid="{4914C948-A6CA-4425-8874-562798E05A46}"/>
    <cellStyle name="Comma 3 6 2 2 5 3" xfId="5835" xr:uid="{4554687D-E88E-458B-BCD3-8DC3F46DC81D}"/>
    <cellStyle name="Comma 3 6 2 2 5 3 2" xfId="17393" xr:uid="{700397E4-5775-4B29-B24C-21563B218C61}"/>
    <cellStyle name="Comma 3 6 2 2 5 3 2 2" xfId="46800" xr:uid="{195EDAE7-2645-4587-A2C6-B3086D6FF782}"/>
    <cellStyle name="Comma 3 6 2 2 5 3 2 3" xfId="27897" xr:uid="{E66C4486-4819-46D1-AC81-7D41AB9230B7}"/>
    <cellStyle name="Comma 3 6 2 2 5 3 3" xfId="33410" xr:uid="{951BB876-25D0-45DB-A68A-CC436B70CBBA}"/>
    <cellStyle name="Comma 3 6 2 2 5 3 4" xfId="22645" xr:uid="{4E6159BD-5E76-4BD8-BEAE-34B63A56A9D5}"/>
    <cellStyle name="Comma 3 6 2 2 5 4" xfId="3210" xr:uid="{83EAACD0-8C17-465B-84C3-5961D869646D}"/>
    <cellStyle name="Comma 3 6 2 2 5 4 2" xfId="49426" xr:uid="{7C29F8D7-37AE-438F-A6CF-9985AB5137A9}"/>
    <cellStyle name="Comma 3 6 2 2 5 4 3" xfId="36036" xr:uid="{044C91DA-DD3A-4582-BA2C-693397C25746}"/>
    <cellStyle name="Comma 3 6 2 2 5 4 4" xfId="25271" xr:uid="{8644BF4F-832E-43CB-935C-14562C12B2DE}"/>
    <cellStyle name="Comma 3 6 2 2 5 5" xfId="8461" xr:uid="{F18F4327-E85E-470D-AE08-C7AE65C82617}"/>
    <cellStyle name="Comma 3 6 2 2 5 5 2" xfId="52052" xr:uid="{E876D619-A878-4B5A-B812-0B3C0EE4E85B}"/>
    <cellStyle name="Comma 3 6 2 2 5 5 3" xfId="38662" xr:uid="{9EB08E88-EFE7-4949-B4B9-BFEA948C0EE5}"/>
    <cellStyle name="Comma 3 6 2 2 5 6" xfId="11087" xr:uid="{E6587C3D-609C-4633-A8C4-1B7CC6960273}"/>
    <cellStyle name="Comma 3 6 2 2 5 6 2" xfId="54677" xr:uid="{F262ADDA-538D-4517-B3A6-6EADF0EFD696}"/>
    <cellStyle name="Comma 3 6 2 2 5 6 3" xfId="41287" xr:uid="{15E4C87B-5FB8-4ADA-890A-8420C677A745}"/>
    <cellStyle name="Comma 3 6 2 2 5 7" xfId="14240" xr:uid="{5921C917-7C53-40FB-A62F-31430026A32B}"/>
    <cellStyle name="Comma 3 6 2 2 5 7 2" xfId="43913" xr:uid="{63D9AB9B-DADF-4278-9EC4-22341083C6F3}"/>
    <cellStyle name="Comma 3 6 2 2 5 8" xfId="57303" xr:uid="{B682CF3B-4EA7-4EA0-99D7-9D9DE6767415}"/>
    <cellStyle name="Comma 3 6 2 2 5 9" xfId="59930" xr:uid="{13B0ECB2-8CF8-47DF-8717-BCD2BEEE7B5C}"/>
    <cellStyle name="Comma 3 6 2 2 6" xfId="842" xr:uid="{00000000-0005-0000-0000-000064030000}"/>
    <cellStyle name="Comma 3 6 2 2 6 10" xfId="30783" xr:uid="{7A584A45-A502-4658-B2FF-0D5617721FE8}"/>
    <cellStyle name="Comma 3 6 2 2 6 11" xfId="20279" xr:uid="{D0534806-17A1-485A-B4E1-90DF28B9AA1E}"/>
    <cellStyle name="Comma 3 6 2 2 6 2" xfId="2165" xr:uid="{11EBC893-2ABF-40C5-A364-5361E79DD588}"/>
    <cellStyle name="Comma 3 6 2 2 6 2 10" xfId="21601" xr:uid="{0D804F7F-438A-4E80-8818-9ECD43789BBE}"/>
    <cellStyle name="Comma 3 6 2 2 6 2 2" xfId="7417" xr:uid="{5A4D171F-DAEF-41E7-9515-664CED486BAD}"/>
    <cellStyle name="Comma 3 6 2 2 6 2 2 2" xfId="18975" xr:uid="{93CF227B-06E6-401B-B1B4-383BE8BA4816}"/>
    <cellStyle name="Comma 3 6 2 2 6 2 2 2 2" xfId="48382" xr:uid="{7188ECB9-9C5B-4458-A186-B914E8A895AA}"/>
    <cellStyle name="Comma 3 6 2 2 6 2 2 2 3" xfId="29479" xr:uid="{509F7FE0-3127-4E8E-91E2-55A693872475}"/>
    <cellStyle name="Comma 3 6 2 2 6 2 2 3" xfId="34992" xr:uid="{D44B34C1-741E-48DE-A678-1A3C91877813}"/>
    <cellStyle name="Comma 3 6 2 2 6 2 2 4" xfId="24227" xr:uid="{D8140ABE-63BB-42BC-A47A-6CEACEC7F07B}"/>
    <cellStyle name="Comma 3 6 2 2 6 2 3" xfId="4792" xr:uid="{DE5F2EDD-AB8E-4E74-AAF5-F6918D100057}"/>
    <cellStyle name="Comma 3 6 2 2 6 2 3 2" xfId="51008" xr:uid="{F72E9E2E-456C-4D9D-AA56-73AE04A65FEA}"/>
    <cellStyle name="Comma 3 6 2 2 6 2 3 3" xfId="37618" xr:uid="{0CBD24C9-8364-4C3C-B8E8-F980B9833D39}"/>
    <cellStyle name="Comma 3 6 2 2 6 2 3 4" xfId="26853" xr:uid="{508BD627-ABF4-4A6F-BB97-4C6B6749561D}"/>
    <cellStyle name="Comma 3 6 2 2 6 2 4" xfId="10043" xr:uid="{8B925DCB-4E64-4555-8894-E0219FE30BBD}"/>
    <cellStyle name="Comma 3 6 2 2 6 2 4 2" xfId="53634" xr:uid="{159B425B-4C18-4CC3-9AA2-F4AA115F67D5}"/>
    <cellStyle name="Comma 3 6 2 2 6 2 4 3" xfId="40244" xr:uid="{B5438152-9B9F-4339-93C0-33AB8B87B0BD}"/>
    <cellStyle name="Comma 3 6 2 2 6 2 5" xfId="12669" xr:uid="{EBA93387-1134-494C-A4FD-27826980D753}"/>
    <cellStyle name="Comma 3 6 2 2 6 2 5 2" xfId="56259" xr:uid="{70D4C224-CD97-4915-9715-8EFB136C2A4A}"/>
    <cellStyle name="Comma 3 6 2 2 6 2 5 3" xfId="42869" xr:uid="{7D259872-6938-4E28-81BF-F073E281730A}"/>
    <cellStyle name="Comma 3 6 2 2 6 2 6" xfId="15822" xr:uid="{EF24F61F-9692-4598-8C8F-8E9474C37E6D}"/>
    <cellStyle name="Comma 3 6 2 2 6 2 6 2" xfId="45495" xr:uid="{21E97145-BBB9-41F3-B29E-E262866A29B9}"/>
    <cellStyle name="Comma 3 6 2 2 6 2 7" xfId="58885" xr:uid="{BFE67810-9E0F-4294-8752-BBB574F3DCA8}"/>
    <cellStyle name="Comma 3 6 2 2 6 2 8" xfId="61512" xr:uid="{9C4F0735-5F90-4636-B6B1-5879F0B664DF}"/>
    <cellStyle name="Comma 3 6 2 2 6 2 9" xfId="32105" xr:uid="{295703C1-CCE3-4D97-B95E-E8400ED6762D}"/>
    <cellStyle name="Comma 3 6 2 2 6 3" xfId="6095" xr:uid="{12FF5C05-FE2B-478C-BABD-5F3BC7F99E8A}"/>
    <cellStyle name="Comma 3 6 2 2 6 3 2" xfId="17653" xr:uid="{575D80C9-724B-48D0-B4AD-26773A1DBFC0}"/>
    <cellStyle name="Comma 3 6 2 2 6 3 2 2" xfId="47060" xr:uid="{BE2C1D2D-2DAD-434A-844A-2F477CB7B766}"/>
    <cellStyle name="Comma 3 6 2 2 6 3 2 3" xfId="28157" xr:uid="{8629D228-2360-41D8-8997-B45F0A81C017}"/>
    <cellStyle name="Comma 3 6 2 2 6 3 3" xfId="33670" xr:uid="{AC4CCCF3-86C8-44FD-8F5E-25E820F49F43}"/>
    <cellStyle name="Comma 3 6 2 2 6 3 4" xfId="22905" xr:uid="{C207AE99-A1C6-46CE-9AD6-AF5BB9BC1786}"/>
    <cellStyle name="Comma 3 6 2 2 6 4" xfId="3470" xr:uid="{E7445935-67B9-44E1-B0CE-FCDDEB92E867}"/>
    <cellStyle name="Comma 3 6 2 2 6 4 2" xfId="49686" xr:uid="{F35516F7-ED1F-4CA2-84A4-395CEFA68F9A}"/>
    <cellStyle name="Comma 3 6 2 2 6 4 3" xfId="36296" xr:uid="{B22E55A9-E810-47E9-AE4C-72704D0B313D}"/>
    <cellStyle name="Comma 3 6 2 2 6 4 4" xfId="25531" xr:uid="{30726124-D579-4465-A2EE-29A0DB269DF5}"/>
    <cellStyle name="Comma 3 6 2 2 6 5" xfId="8721" xr:uid="{7CF146DF-FA9C-4C6C-A2B7-AE1C083A4002}"/>
    <cellStyle name="Comma 3 6 2 2 6 5 2" xfId="52312" xr:uid="{A2DE0926-CE98-4F86-94CC-B6C478DE2ECD}"/>
    <cellStyle name="Comma 3 6 2 2 6 5 3" xfId="38922" xr:uid="{9372B369-819F-4107-ACA8-3497799C887E}"/>
    <cellStyle name="Comma 3 6 2 2 6 6" xfId="11347" xr:uid="{AD801E6F-2BF8-46BA-892F-E94A65C30D9D}"/>
    <cellStyle name="Comma 3 6 2 2 6 6 2" xfId="54937" xr:uid="{5182103C-CD58-46AB-B7F2-805B8AE4C06A}"/>
    <cellStyle name="Comma 3 6 2 2 6 6 3" xfId="41547" xr:uid="{8F189A1F-B38D-4816-9BF6-942C32060565}"/>
    <cellStyle name="Comma 3 6 2 2 6 7" xfId="14500" xr:uid="{0FAB746D-6E02-4B88-8359-C47FFD356284}"/>
    <cellStyle name="Comma 3 6 2 2 6 7 2" xfId="44173" xr:uid="{55F98A25-CC0C-4896-B5F8-32E44D1799D2}"/>
    <cellStyle name="Comma 3 6 2 2 6 8" xfId="57563" xr:uid="{911F28ED-2885-4E18-86EE-E90A1CE64BAB}"/>
    <cellStyle name="Comma 3 6 2 2 6 9" xfId="60190" xr:uid="{A37B9B71-5577-40DA-BF88-65A73FE1CD9F}"/>
    <cellStyle name="Comma 3 6 2 2 7" xfId="1122" xr:uid="{563D5667-7B33-4E96-9617-1F48B268E337}"/>
    <cellStyle name="Comma 3 6 2 2 7 10" xfId="20559" xr:uid="{E42F8740-AD14-40FD-BD27-03F1B9EF186B}"/>
    <cellStyle name="Comma 3 6 2 2 7 2" xfId="6375" xr:uid="{8151A37E-77B3-4863-8438-3B97A20990CD}"/>
    <cellStyle name="Comma 3 6 2 2 7 2 2" xfId="17933" xr:uid="{F9AC2E4E-45B7-49B6-AD53-138BD1DE2342}"/>
    <cellStyle name="Comma 3 6 2 2 7 2 2 2" xfId="47340" xr:uid="{FC32F428-55DA-4002-9066-47FB440B1873}"/>
    <cellStyle name="Comma 3 6 2 2 7 2 2 3" xfId="28437" xr:uid="{A458C605-A3D3-48D8-A0C3-20B3CF908C80}"/>
    <cellStyle name="Comma 3 6 2 2 7 2 3" xfId="33950" xr:uid="{8B3AAA36-0E29-4372-9E4E-6AC94CD048F0}"/>
    <cellStyle name="Comma 3 6 2 2 7 2 4" xfId="23185" xr:uid="{7E88141F-6C84-45A2-AE36-A4F5062D33A0}"/>
    <cellStyle name="Comma 3 6 2 2 7 3" xfId="3750" xr:uid="{77EDF047-0708-4C20-BAE2-B6A248518083}"/>
    <cellStyle name="Comma 3 6 2 2 7 3 2" xfId="49966" xr:uid="{73BD927D-CF77-4B3D-95FC-3B292371F691}"/>
    <cellStyle name="Comma 3 6 2 2 7 3 3" xfId="36576" xr:uid="{01EF5C85-45B4-4A54-B408-132D49B5FD56}"/>
    <cellStyle name="Comma 3 6 2 2 7 3 4" xfId="25811" xr:uid="{E38FD4F8-5071-4840-8684-D473BC85ED62}"/>
    <cellStyle name="Comma 3 6 2 2 7 4" xfId="9001" xr:uid="{4439F559-DC99-4922-9E3F-2B7F817C4BFC}"/>
    <cellStyle name="Comma 3 6 2 2 7 4 2" xfId="52592" xr:uid="{6F0B18E0-26B1-420A-8538-0BFBD1D6D9CC}"/>
    <cellStyle name="Comma 3 6 2 2 7 4 3" xfId="39202" xr:uid="{BAD315E0-EBF1-4D00-83AF-0654D358D75F}"/>
    <cellStyle name="Comma 3 6 2 2 7 5" xfId="11627" xr:uid="{4D56743A-632A-4E5B-B214-C4DE7ED7B2A4}"/>
    <cellStyle name="Comma 3 6 2 2 7 5 2" xfId="55217" xr:uid="{A9AAA362-4FD8-40D9-95B4-392BD9A395D1}"/>
    <cellStyle name="Comma 3 6 2 2 7 5 3" xfId="41827" xr:uid="{D8D5A8EA-75C7-4275-80D4-4CD8F09A30C3}"/>
    <cellStyle name="Comma 3 6 2 2 7 6" xfId="14780" xr:uid="{EB8F27A3-E620-4746-BA15-5967FFB26E70}"/>
    <cellStyle name="Comma 3 6 2 2 7 6 2" xfId="44453" xr:uid="{6B90919E-19D3-462D-BBD9-53FACF32A9C9}"/>
    <cellStyle name="Comma 3 6 2 2 7 7" xfId="57843" xr:uid="{4DEF1760-99B9-4127-A24D-B419366C0F9D}"/>
    <cellStyle name="Comma 3 6 2 2 7 8" xfId="60470" xr:uid="{5AD6D175-2233-4244-9A6F-DD5827B857CB}"/>
    <cellStyle name="Comma 3 6 2 2 7 9" xfId="31063" xr:uid="{DF66FF9B-4C8B-40C8-AB11-5E31369E0698}"/>
    <cellStyle name="Comma 3 6 2 2 8" xfId="1385" xr:uid="{DEC759C5-65CC-4002-8CA4-B96B8F4C5954}"/>
    <cellStyle name="Comma 3 6 2 2 8 10" xfId="20821" xr:uid="{DA5DB2AA-5C43-426E-B8ED-A7F8CC122874}"/>
    <cellStyle name="Comma 3 6 2 2 8 2" xfId="6637" xr:uid="{33FB363C-9A26-4EA2-9057-9EF4E616E744}"/>
    <cellStyle name="Comma 3 6 2 2 8 2 2" xfId="18195" xr:uid="{144E8F0D-C372-4E7B-9418-13770145D1F6}"/>
    <cellStyle name="Comma 3 6 2 2 8 2 2 2" xfId="47602" xr:uid="{E2CC6A84-A1BA-4F66-A6E5-B0E983D5C846}"/>
    <cellStyle name="Comma 3 6 2 2 8 2 2 3" xfId="28699" xr:uid="{13E7D38D-B291-4B7D-9E60-0323FDB5B6D2}"/>
    <cellStyle name="Comma 3 6 2 2 8 2 3" xfId="34212" xr:uid="{8291F288-E2E4-45B5-9123-5D472B909A44}"/>
    <cellStyle name="Comma 3 6 2 2 8 2 4" xfId="23447" xr:uid="{14D8E419-9BE1-4EE0-BFA2-C650B81DCE25}"/>
    <cellStyle name="Comma 3 6 2 2 8 3" xfId="4012" xr:uid="{B558143C-2E94-479C-AE49-4045263CE865}"/>
    <cellStyle name="Comma 3 6 2 2 8 3 2" xfId="50228" xr:uid="{37C342DF-900E-4E76-BDC9-98E12AA58462}"/>
    <cellStyle name="Comma 3 6 2 2 8 3 3" xfId="36838" xr:uid="{7E68BDB3-D4DC-45D3-99A8-D6049B42AF88}"/>
    <cellStyle name="Comma 3 6 2 2 8 3 4" xfId="26073" xr:uid="{626FE213-FB88-43B9-999C-F10B2DD31574}"/>
    <cellStyle name="Comma 3 6 2 2 8 4" xfId="9263" xr:uid="{A829BAE8-7AEC-4341-826B-FB1A905F2218}"/>
    <cellStyle name="Comma 3 6 2 2 8 4 2" xfId="52854" xr:uid="{12B306B1-41EB-4807-9B2A-11B84F5162D8}"/>
    <cellStyle name="Comma 3 6 2 2 8 4 3" xfId="39464" xr:uid="{0E5D5774-6EC1-4F7E-A7DA-70703179859A}"/>
    <cellStyle name="Comma 3 6 2 2 8 5" xfId="11889" xr:uid="{889B7356-271D-4B76-AF01-E6A7F8F89408}"/>
    <cellStyle name="Comma 3 6 2 2 8 5 2" xfId="55479" xr:uid="{6DAAF7AA-987A-47B1-AC56-147FF0C41D66}"/>
    <cellStyle name="Comma 3 6 2 2 8 5 3" xfId="42089" xr:uid="{C66A29F4-6291-45A9-83DC-6E937E6E9198}"/>
    <cellStyle name="Comma 3 6 2 2 8 6" xfId="15042" xr:uid="{A7D5BF1C-8765-4B18-8BCC-5679C68105CF}"/>
    <cellStyle name="Comma 3 6 2 2 8 6 2" xfId="44715" xr:uid="{DECE10B5-6609-4D64-87F9-08699D705F88}"/>
    <cellStyle name="Comma 3 6 2 2 8 7" xfId="58105" xr:uid="{7C4140EF-BCA0-4B04-89F2-BDC4A3649EC0}"/>
    <cellStyle name="Comma 3 6 2 2 8 8" xfId="60732" xr:uid="{71C2EB9E-6715-4191-B3C3-5954C75E0616}"/>
    <cellStyle name="Comma 3 6 2 2 8 9" xfId="31325" xr:uid="{A9E890FA-DB0A-4C42-8F67-DDEC33F06820}"/>
    <cellStyle name="Comma 3 6 2 2 9" xfId="2428" xr:uid="{6D8C6678-E1E7-4BCC-A2D9-D51BBB3A07FD}"/>
    <cellStyle name="Comma 3 6 2 2 9 10" xfId="21863" xr:uid="{200241C3-F19A-4AE3-9289-CA51E3051A81}"/>
    <cellStyle name="Comma 3 6 2 2 9 2" xfId="7679" xr:uid="{083022E3-B0DE-43FB-9F63-BF06188F7A36}"/>
    <cellStyle name="Comma 3 6 2 2 9 2 2" xfId="19237" xr:uid="{A0454602-B6C2-421B-AD5B-1D3360FA40CD}"/>
    <cellStyle name="Comma 3 6 2 2 9 2 2 2" xfId="48644" xr:uid="{DA2125C7-9344-44B2-BB9B-31BA349A900F}"/>
    <cellStyle name="Comma 3 6 2 2 9 2 2 3" xfId="29741" xr:uid="{7386923E-BAC7-49D8-AC55-2E51CEEA5D03}"/>
    <cellStyle name="Comma 3 6 2 2 9 2 3" xfId="35254" xr:uid="{A2F7E014-D360-4AF8-BC03-09BCFDE7E21E}"/>
    <cellStyle name="Comma 3 6 2 2 9 2 4" xfId="24489" xr:uid="{DA6EF6A7-98A8-4117-A551-1DBF60220E45}"/>
    <cellStyle name="Comma 3 6 2 2 9 3" xfId="5054" xr:uid="{ED78044B-FA01-49EC-8F8A-C61E07F4FB19}"/>
    <cellStyle name="Comma 3 6 2 2 9 3 2" xfId="51270" xr:uid="{27AD216B-24E2-44B7-A929-DDE2B18FC456}"/>
    <cellStyle name="Comma 3 6 2 2 9 3 3" xfId="37880" xr:uid="{8C7BC7F3-4D92-480E-908C-B7E62AAFFFB8}"/>
    <cellStyle name="Comma 3 6 2 2 9 3 4" xfId="27115" xr:uid="{DE8B2F0C-5BAE-4F85-A0A2-4E9CA7915278}"/>
    <cellStyle name="Comma 3 6 2 2 9 4" xfId="10305" xr:uid="{2520BA0C-92CA-4981-A058-99424990356D}"/>
    <cellStyle name="Comma 3 6 2 2 9 4 2" xfId="53896" xr:uid="{A584F847-4028-46B2-8399-C1EE2141F922}"/>
    <cellStyle name="Comma 3 6 2 2 9 4 3" xfId="40506" xr:uid="{4C6A43BC-98A3-41E7-8761-A83C752F13F9}"/>
    <cellStyle name="Comma 3 6 2 2 9 5" xfId="12931" xr:uid="{5CC46DFD-0BCC-450C-8CB6-34EC632CE58E}"/>
    <cellStyle name="Comma 3 6 2 2 9 5 2" xfId="56521" xr:uid="{6BBADC22-F19A-4166-A9A2-A9C5299D12BB}"/>
    <cellStyle name="Comma 3 6 2 2 9 5 3" xfId="43131" xr:uid="{452E9945-98D6-4074-90C8-3FCB66B2F84A}"/>
    <cellStyle name="Comma 3 6 2 2 9 6" xfId="16084" xr:uid="{7E44269F-F5EE-40B2-B961-47161D572482}"/>
    <cellStyle name="Comma 3 6 2 2 9 6 2" xfId="45757" xr:uid="{04CBD986-B74B-475B-811E-4FE44F8BE29C}"/>
    <cellStyle name="Comma 3 6 2 2 9 7" xfId="59147" xr:uid="{F5ADDEBE-9562-4936-8269-FD1ACB03A005}"/>
    <cellStyle name="Comma 3 6 2 2 9 8" xfId="61774" xr:uid="{047A4061-BCB9-46E8-8D8B-D96743FC84BB}"/>
    <cellStyle name="Comma 3 6 2 2 9 9" xfId="32367" xr:uid="{8AB70DB0-249C-436C-AAB4-A41C3179C0FE}"/>
    <cellStyle name="Comma 3 6 2 20" xfId="10550" xr:uid="{88F7CF9D-9EB4-4371-995F-6E0D81EAC970}"/>
    <cellStyle name="Comma 3 6 2 20 2" xfId="51515" xr:uid="{71914023-9FF3-4179-B5A2-8855249EEE77}"/>
    <cellStyle name="Comma 3 6 2 20 3" xfId="38125" xr:uid="{DE05C515-B17E-4F64-AE14-677C9676D7F7}"/>
    <cellStyle name="Comma 3 6 2 21" xfId="13176" xr:uid="{0E1814AB-97C5-4341-81C4-BB6A761FD56A}"/>
    <cellStyle name="Comma 3 6 2 21 2" xfId="54141" xr:uid="{90B33C31-23A1-4AE5-AF30-90FDFFBBB656}"/>
    <cellStyle name="Comma 3 6 2 21 3" xfId="40751" xr:uid="{F05FA22E-F484-4F10-BA7A-C59F4F6E3631}"/>
    <cellStyle name="Comma 3 6 2 22" xfId="43376" xr:uid="{E8D90188-C9E5-49A1-A9E9-88CA3BB56BB0}"/>
    <cellStyle name="Comma 3 6 2 23" xfId="56766" xr:uid="{FBF923F9-34FF-4AC2-894E-E82F35630D68}"/>
    <cellStyle name="Comma 3 6 2 24" xfId="59393" xr:uid="{E5BDAA3F-8ED2-43DC-A226-6221FF887A5C}"/>
    <cellStyle name="Comma 3 6 2 25" xfId="29987" xr:uid="{F0286E8F-A308-4DEE-BA5E-75C69F8BCDBB}"/>
    <cellStyle name="Comma 3 6 2 26" xfId="19483" xr:uid="{5D5747ED-8AF9-4BFA-A2A8-6D9B052BC7FC}"/>
    <cellStyle name="Comma 3 6 2 3" xfId="77" xr:uid="{00000000-0005-0000-0000-000065030000}"/>
    <cellStyle name="Comma 3 6 2 3 10" xfId="2706" xr:uid="{3B4DB129-12FE-4CCC-94E1-11B1E94037DF}"/>
    <cellStyle name="Comma 3 6 2 3 10 2" xfId="16361" xr:uid="{CF6ABAFB-EAB3-4EB4-8D39-D0021313B846}"/>
    <cellStyle name="Comma 3 6 2 3 10 2 2" xfId="46296" xr:uid="{DC4CD3A8-6ABB-4FED-A389-F958B4FF714B}"/>
    <cellStyle name="Comma 3 6 2 3 10 3" xfId="32906" xr:uid="{D991DB32-8001-48FA-846F-0DB0AF5ED939}"/>
    <cellStyle name="Comma 3 6 2 3 10 4" xfId="24767" xr:uid="{C109B784-B120-4C31-86C0-E75835E04786}"/>
    <cellStyle name="Comma 3 6 2 3 11" xfId="7957" xr:uid="{5B63D7E5-C8CE-41FE-9CBE-AD5D7832E45C}"/>
    <cellStyle name="Comma 3 6 2 3 11 2" xfId="48922" xr:uid="{851EFD08-406B-4D98-A233-E2B0CAA8B9EB}"/>
    <cellStyle name="Comma 3 6 2 3 11 3" xfId="35532" xr:uid="{74001267-97E8-4346-B721-D455C1F608DF}"/>
    <cellStyle name="Comma 3 6 2 3 12" xfId="10583" xr:uid="{622D3E7F-CBF6-4B68-B340-37669B0B5D75}"/>
    <cellStyle name="Comma 3 6 2 3 12 2" xfId="51548" xr:uid="{6DF34A53-6647-413B-BB9D-56F68ABDA72A}"/>
    <cellStyle name="Comma 3 6 2 3 12 3" xfId="38158" xr:uid="{24A3EEB8-FD5D-4690-99B1-9CEE8987E36C}"/>
    <cellStyle name="Comma 3 6 2 3 13" xfId="13208" xr:uid="{1C12AF47-0377-4F69-8381-09C3E47586B2}"/>
    <cellStyle name="Comma 3 6 2 3 13 2" xfId="54173" xr:uid="{658303D9-F7BE-4232-9A2D-566130DDBA73}"/>
    <cellStyle name="Comma 3 6 2 3 13 3" xfId="40783" xr:uid="{FAD3ED8E-A446-4E59-936A-BB0E8C57C084}"/>
    <cellStyle name="Comma 3 6 2 3 14" xfId="43409" xr:uid="{DAE78687-9B08-4AD2-B4E1-6C7A2CCDC1C2}"/>
    <cellStyle name="Comma 3 6 2 3 15" xfId="56799" xr:uid="{F27C490C-AE6F-47E9-B89A-02334F51E7AE}"/>
    <cellStyle name="Comma 3 6 2 3 16" xfId="59426" xr:uid="{B59E5A6A-5B0E-4DB1-A61F-7B04C978EA88}"/>
    <cellStyle name="Comma 3 6 2 3 17" xfId="30019" xr:uid="{F9293EA5-525A-4418-B1BB-F8C0276135E2}"/>
    <cellStyle name="Comma 3 6 2 3 18" xfId="19515" xr:uid="{92C90D34-FB43-4DB6-B8DD-B05680CE4A69}"/>
    <cellStyle name="Comma 3 6 2 3 2" xfId="215" xr:uid="{00000000-0005-0000-0000-000066030000}"/>
    <cellStyle name="Comma 3 6 2 3 2 10" xfId="8095" xr:uid="{42DD5561-1BB6-45F8-8846-6ACF611B64B0}"/>
    <cellStyle name="Comma 3 6 2 3 2 10 2" xfId="49060" xr:uid="{FB31A6E8-4BEF-49C6-A692-203CF9802896}"/>
    <cellStyle name="Comma 3 6 2 3 2 10 3" xfId="35670" xr:uid="{C0617C1F-9DBA-4CD8-87BE-A9AA6EBCF8E3}"/>
    <cellStyle name="Comma 3 6 2 3 2 11" xfId="10721" xr:uid="{659E232D-EBC8-4D56-AD3E-B40C7EFE2050}"/>
    <cellStyle name="Comma 3 6 2 3 2 11 2" xfId="51686" xr:uid="{568BB922-DCC8-4BD9-B051-0524DDFCF6A2}"/>
    <cellStyle name="Comma 3 6 2 3 2 11 3" xfId="38296" xr:uid="{849EBD2A-56A1-483B-8D1B-C42253DA5738}"/>
    <cellStyle name="Comma 3 6 2 3 2 12" xfId="13346" xr:uid="{81FF0122-274F-420D-A086-3E4B3992C712}"/>
    <cellStyle name="Comma 3 6 2 3 2 12 2" xfId="54311" xr:uid="{AEB78C29-9E1A-44F1-BE70-14F8253F62FC}"/>
    <cellStyle name="Comma 3 6 2 3 2 12 3" xfId="40921" xr:uid="{B00CA2E5-DC88-4D2A-AF4F-ED3B064CC61B}"/>
    <cellStyle name="Comma 3 6 2 3 2 13" xfId="43547" xr:uid="{C130BD4A-1B44-4931-A61A-B4DBAE9EE1F9}"/>
    <cellStyle name="Comma 3 6 2 3 2 14" xfId="56937" xr:uid="{57B0B096-BBB8-4247-A4B3-B19E39FE3FBF}"/>
    <cellStyle name="Comma 3 6 2 3 2 15" xfId="59564" xr:uid="{DAEF88EA-B144-4FBA-867D-A256FF61E133}"/>
    <cellStyle name="Comma 3 6 2 3 2 16" xfId="30157" xr:uid="{8076282D-AD07-40B1-A8D8-8BCD8E51EA1E}"/>
    <cellStyle name="Comma 3 6 2 3 2 17" xfId="19653" xr:uid="{C59A1625-8B50-4A00-96FF-7CBAB36DBC30}"/>
    <cellStyle name="Comma 3 6 2 3 2 2" xfId="476" xr:uid="{00000000-0005-0000-0000-000067030000}"/>
    <cellStyle name="Comma 3 6 2 3 2 2 10" xfId="30417" xr:uid="{A7376BFA-F802-4FD6-BC07-530F336F8485}"/>
    <cellStyle name="Comma 3 6 2 3 2 2 11" xfId="19913" xr:uid="{9DF4E798-F9FC-4A46-8256-3297D2A4D284}"/>
    <cellStyle name="Comma 3 6 2 3 2 2 2" xfId="1799" xr:uid="{80E55ED8-1812-4746-A846-E27CF1020909}"/>
    <cellStyle name="Comma 3 6 2 3 2 2 2 10" xfId="21235" xr:uid="{132BB22C-F4EB-49D2-9C8D-C9475CCC5574}"/>
    <cellStyle name="Comma 3 6 2 3 2 2 2 2" xfId="7051" xr:uid="{61126072-5CBF-4BE7-A06D-1510B2BC2B3F}"/>
    <cellStyle name="Comma 3 6 2 3 2 2 2 2 2" xfId="18609" xr:uid="{226DF8AE-E01A-4964-992E-1D5B6DFD32CE}"/>
    <cellStyle name="Comma 3 6 2 3 2 2 2 2 2 2" xfId="48016" xr:uid="{A19C93C9-8667-45EF-970F-7CEC51B96B76}"/>
    <cellStyle name="Comma 3 6 2 3 2 2 2 2 2 3" xfId="29113" xr:uid="{7333E032-628F-44F1-B5FB-4EE14F355F22}"/>
    <cellStyle name="Comma 3 6 2 3 2 2 2 2 3" xfId="34626" xr:uid="{C165CD98-D777-41CB-B6A4-71FB54567B78}"/>
    <cellStyle name="Comma 3 6 2 3 2 2 2 2 4" xfId="23861" xr:uid="{AE173125-AD32-4961-83DA-169BDB7191EF}"/>
    <cellStyle name="Comma 3 6 2 3 2 2 2 3" xfId="4426" xr:uid="{706B70A9-F063-4AF2-90CD-EB6C7E115B72}"/>
    <cellStyle name="Comma 3 6 2 3 2 2 2 3 2" xfId="50642" xr:uid="{C4EDA9E4-5274-4759-ABD2-DA487614E85E}"/>
    <cellStyle name="Comma 3 6 2 3 2 2 2 3 3" xfId="37252" xr:uid="{BE2E8936-88FD-403F-83B9-E04E4B859B54}"/>
    <cellStyle name="Comma 3 6 2 3 2 2 2 3 4" xfId="26487" xr:uid="{BEFA05E9-8F26-4B0D-A141-E1ECB485AFC5}"/>
    <cellStyle name="Comma 3 6 2 3 2 2 2 4" xfId="9677" xr:uid="{07B21B12-67B2-44FF-8E56-9A832B08C577}"/>
    <cellStyle name="Comma 3 6 2 3 2 2 2 4 2" xfId="53268" xr:uid="{18745501-EDD3-4F68-829D-7BF7705923D9}"/>
    <cellStyle name="Comma 3 6 2 3 2 2 2 4 3" xfId="39878" xr:uid="{F593570A-FD91-4D4F-AA76-B087EB1D5454}"/>
    <cellStyle name="Comma 3 6 2 3 2 2 2 5" xfId="12303" xr:uid="{2C373C0F-9894-4139-BA15-2C0472D907DF}"/>
    <cellStyle name="Comma 3 6 2 3 2 2 2 5 2" xfId="55893" xr:uid="{42F61C66-B100-4FDF-9CAD-E911AEC57349}"/>
    <cellStyle name="Comma 3 6 2 3 2 2 2 5 3" xfId="42503" xr:uid="{66008D3B-9EA9-4302-B842-3FCCDC58BB3B}"/>
    <cellStyle name="Comma 3 6 2 3 2 2 2 6" xfId="15456" xr:uid="{47BDB5E3-6D56-41A4-9353-169D567EE913}"/>
    <cellStyle name="Comma 3 6 2 3 2 2 2 6 2" xfId="45129" xr:uid="{B052DA9C-CD45-4C69-B374-4EEA43530FDB}"/>
    <cellStyle name="Comma 3 6 2 3 2 2 2 7" xfId="58519" xr:uid="{00DA7CB2-5C5C-4C24-9E04-1B5E8BD3E234}"/>
    <cellStyle name="Comma 3 6 2 3 2 2 2 8" xfId="61146" xr:uid="{139A00C1-ED87-4791-9E4F-7B00D6469082}"/>
    <cellStyle name="Comma 3 6 2 3 2 2 2 9" xfId="31739" xr:uid="{C5D5B24C-8C11-4803-8232-A1A47E76637A}"/>
    <cellStyle name="Comma 3 6 2 3 2 2 3" xfId="5729" xr:uid="{2FAC5BF5-FB59-4EE9-A00B-E3B5A75D1625}"/>
    <cellStyle name="Comma 3 6 2 3 2 2 3 2" xfId="17287" xr:uid="{3191470E-2BA3-427C-AFDF-07AC347EA265}"/>
    <cellStyle name="Comma 3 6 2 3 2 2 3 2 2" xfId="46694" xr:uid="{191B3C97-6E21-4EAC-844E-43BCF773BD5D}"/>
    <cellStyle name="Comma 3 6 2 3 2 2 3 2 3" xfId="27791" xr:uid="{D1680497-3E39-46A3-AC64-D0A493880C32}"/>
    <cellStyle name="Comma 3 6 2 3 2 2 3 3" xfId="14134" xr:uid="{5DCFF2B0-F9CD-45A7-8A21-1404DC180A45}"/>
    <cellStyle name="Comma 3 6 2 3 2 2 3 3 2" xfId="33304" xr:uid="{3229B8BD-160F-4111-96BE-CBDA15B4047B}"/>
    <cellStyle name="Comma 3 6 2 3 2 2 3 4" xfId="22539" xr:uid="{3F84888D-8DA4-4101-9AD4-F2726A7E4D54}"/>
    <cellStyle name="Comma 3 6 2 3 2 2 4" xfId="3104" xr:uid="{634EEC19-22E6-431B-ADD9-5F5F338EB06D}"/>
    <cellStyle name="Comma 3 6 2 3 2 2 4 2" xfId="16759" xr:uid="{22AC4B75-085E-4073-B0DB-2DF4F13783E9}"/>
    <cellStyle name="Comma 3 6 2 3 2 2 4 2 2" xfId="49320" xr:uid="{1126B593-1BCA-4F63-9AD7-2070CBB34252}"/>
    <cellStyle name="Comma 3 6 2 3 2 2 4 3" xfId="35930" xr:uid="{7E0794AF-A3F8-43B1-BF00-1030CE3F0F90}"/>
    <cellStyle name="Comma 3 6 2 3 2 2 4 4" xfId="25165" xr:uid="{459C72E4-C308-42E3-B81D-D2ED939E3ADA}"/>
    <cellStyle name="Comma 3 6 2 3 2 2 5" xfId="8355" xr:uid="{FAB22EDC-B758-4342-92E3-71D29F23BDD5}"/>
    <cellStyle name="Comma 3 6 2 3 2 2 5 2" xfId="51946" xr:uid="{EC300C44-BACC-4541-BA5A-1BAFF664669A}"/>
    <cellStyle name="Comma 3 6 2 3 2 2 5 3" xfId="38556" xr:uid="{8C0DA9B4-2AD7-46C7-A894-DA75BE275B60}"/>
    <cellStyle name="Comma 3 6 2 3 2 2 6" xfId="10981" xr:uid="{8F74D764-8A69-48F6-A6C0-FCE6B8C31EE7}"/>
    <cellStyle name="Comma 3 6 2 3 2 2 6 2" xfId="54571" xr:uid="{837327F3-30ED-478D-91AF-12A7DCC8DA91}"/>
    <cellStyle name="Comma 3 6 2 3 2 2 6 3" xfId="41181" xr:uid="{E22E5149-5274-4401-A13E-90E7BFA987BF}"/>
    <cellStyle name="Comma 3 6 2 3 2 2 7" xfId="13606" xr:uid="{744507C3-9D38-463B-8884-3355DB851EA8}"/>
    <cellStyle name="Comma 3 6 2 3 2 2 7 2" xfId="43807" xr:uid="{35BDBAFF-AB57-44E7-AC0F-83D3998838C3}"/>
    <cellStyle name="Comma 3 6 2 3 2 2 8" xfId="57197" xr:uid="{C56DC1B4-DDE8-41D1-AAB7-54A12B242B5B}"/>
    <cellStyle name="Comma 3 6 2 3 2 2 9" xfId="59824" xr:uid="{95AB2CF2-5368-4461-A88C-A96F62F6A1C3}"/>
    <cellStyle name="Comma 3 6 2 3 2 3" xfId="736" xr:uid="{00000000-0005-0000-0000-000068030000}"/>
    <cellStyle name="Comma 3 6 2 3 2 3 10" xfId="30677" xr:uid="{40A94F6B-9A12-45FA-B719-96809D5A6B1A}"/>
    <cellStyle name="Comma 3 6 2 3 2 3 11" xfId="20173" xr:uid="{E9548D8F-9097-4564-B12C-CD933C146D88}"/>
    <cellStyle name="Comma 3 6 2 3 2 3 2" xfId="2059" xr:uid="{D2CDC3EF-86AA-495A-9BBF-0688F9ECED7E}"/>
    <cellStyle name="Comma 3 6 2 3 2 3 2 10" xfId="21495" xr:uid="{740824E4-6533-4DC3-BEBB-706F1415AAE6}"/>
    <cellStyle name="Comma 3 6 2 3 2 3 2 2" xfId="7311" xr:uid="{940ED6F4-A096-45B2-A158-07AF1BE31AF2}"/>
    <cellStyle name="Comma 3 6 2 3 2 3 2 2 2" xfId="18869" xr:uid="{60F8AC67-12C8-4DC1-AC15-A12FEE3ADD68}"/>
    <cellStyle name="Comma 3 6 2 3 2 3 2 2 2 2" xfId="48276" xr:uid="{2F00FCFC-8C1A-49C5-BC87-5AD21E4CD970}"/>
    <cellStyle name="Comma 3 6 2 3 2 3 2 2 2 3" xfId="29373" xr:uid="{CCF7BABF-0092-4365-9334-D3EF5823EF2C}"/>
    <cellStyle name="Comma 3 6 2 3 2 3 2 2 3" xfId="34886" xr:uid="{969AEC60-1F2B-4BBC-9D32-2E1B3A8C4406}"/>
    <cellStyle name="Comma 3 6 2 3 2 3 2 2 4" xfId="24121" xr:uid="{82EC0097-5141-4DE5-8E2D-10F0B03A1F2D}"/>
    <cellStyle name="Comma 3 6 2 3 2 3 2 3" xfId="4686" xr:uid="{538D6731-AF5E-4716-99BC-9C365EA6AB6E}"/>
    <cellStyle name="Comma 3 6 2 3 2 3 2 3 2" xfId="50902" xr:uid="{50BBB3FF-3EF3-48DC-8B91-2B2266AE1ACC}"/>
    <cellStyle name="Comma 3 6 2 3 2 3 2 3 3" xfId="37512" xr:uid="{33350670-B4F0-40F8-9993-9B4AFCFB736D}"/>
    <cellStyle name="Comma 3 6 2 3 2 3 2 3 4" xfId="26747" xr:uid="{95FE44CC-4A63-47DD-8D71-2F1EDD4B5507}"/>
    <cellStyle name="Comma 3 6 2 3 2 3 2 4" xfId="9937" xr:uid="{CB4563BA-F436-41BD-BF87-B956533BD936}"/>
    <cellStyle name="Comma 3 6 2 3 2 3 2 4 2" xfId="53528" xr:uid="{6B5385CA-1BFB-43AE-8FB1-40635749AE80}"/>
    <cellStyle name="Comma 3 6 2 3 2 3 2 4 3" xfId="40138" xr:uid="{7F87D742-F572-4EA5-8C36-46EF5799FD7C}"/>
    <cellStyle name="Comma 3 6 2 3 2 3 2 5" xfId="12563" xr:uid="{1E2799C1-6555-4FD0-A719-755FE2C978A0}"/>
    <cellStyle name="Comma 3 6 2 3 2 3 2 5 2" xfId="56153" xr:uid="{00C80026-B225-43DE-BA1F-B3A6C024B971}"/>
    <cellStyle name="Comma 3 6 2 3 2 3 2 5 3" xfId="42763" xr:uid="{DE2389E6-B171-48BB-A252-30214C5B6489}"/>
    <cellStyle name="Comma 3 6 2 3 2 3 2 6" xfId="15716" xr:uid="{45819EA0-28E5-46A7-9C9A-0B1D9117B893}"/>
    <cellStyle name="Comma 3 6 2 3 2 3 2 6 2" xfId="45389" xr:uid="{EB7A4A18-F2BB-4BD1-9FC9-725226B7F200}"/>
    <cellStyle name="Comma 3 6 2 3 2 3 2 7" xfId="58779" xr:uid="{1FE6D90E-CD23-4818-8389-98C6D3FB7FEA}"/>
    <cellStyle name="Comma 3 6 2 3 2 3 2 8" xfId="61406" xr:uid="{410D9E38-DCE2-4EB8-819A-71E95990FC9A}"/>
    <cellStyle name="Comma 3 6 2 3 2 3 2 9" xfId="31999" xr:uid="{C6967930-D44B-4C2E-9BBE-70FE40B34AB8}"/>
    <cellStyle name="Comma 3 6 2 3 2 3 3" xfId="5989" xr:uid="{90FF8C36-FD9B-4780-8AB9-2A30A22B977A}"/>
    <cellStyle name="Comma 3 6 2 3 2 3 3 2" xfId="17547" xr:uid="{3733F954-A534-4210-ADAC-082AE1F1316C}"/>
    <cellStyle name="Comma 3 6 2 3 2 3 3 2 2" xfId="46954" xr:uid="{6E506F62-8A29-40A3-9F17-CED85D085A65}"/>
    <cellStyle name="Comma 3 6 2 3 2 3 3 2 3" xfId="28051" xr:uid="{E0DCB677-0D40-4F0B-AB7D-E19DCCB465D6}"/>
    <cellStyle name="Comma 3 6 2 3 2 3 3 3" xfId="33564" xr:uid="{581B71D4-2BEA-4945-BAB3-7308CEA6D58B}"/>
    <cellStyle name="Comma 3 6 2 3 2 3 3 4" xfId="22799" xr:uid="{1C302EEF-AE93-4D1B-A7EB-CCA530170A7B}"/>
    <cellStyle name="Comma 3 6 2 3 2 3 4" xfId="3364" xr:uid="{6CA2047B-E023-413C-BEE8-CB55873687EA}"/>
    <cellStyle name="Comma 3 6 2 3 2 3 4 2" xfId="49580" xr:uid="{B6EA3B24-DCB1-41FB-B5D3-EBBFB5410777}"/>
    <cellStyle name="Comma 3 6 2 3 2 3 4 3" xfId="36190" xr:uid="{4B7D03E8-BFDA-486B-A7F3-E822A4D1272C}"/>
    <cellStyle name="Comma 3 6 2 3 2 3 4 4" xfId="25425" xr:uid="{6AC99ACA-9CB7-4275-A550-86686061CB04}"/>
    <cellStyle name="Comma 3 6 2 3 2 3 5" xfId="8615" xr:uid="{D544A267-19B4-4BE6-BE1D-4F2213FCC47E}"/>
    <cellStyle name="Comma 3 6 2 3 2 3 5 2" xfId="52206" xr:uid="{469F156C-6C68-4CDC-A00B-A0A7E131CE9E}"/>
    <cellStyle name="Comma 3 6 2 3 2 3 5 3" xfId="38816" xr:uid="{1ED58289-FCCB-44BF-A0B0-9FB9120E9910}"/>
    <cellStyle name="Comma 3 6 2 3 2 3 6" xfId="11241" xr:uid="{FE45D2ED-C8BC-4270-A4EE-99679B3B9A4A}"/>
    <cellStyle name="Comma 3 6 2 3 2 3 6 2" xfId="54831" xr:uid="{51BBC291-939E-4A09-AD69-60E2FA1E3890}"/>
    <cellStyle name="Comma 3 6 2 3 2 3 6 3" xfId="41441" xr:uid="{2DCC802A-3E68-4DB0-B0E2-CEE7CF324AEC}"/>
    <cellStyle name="Comma 3 6 2 3 2 3 7" xfId="14394" xr:uid="{7B5FB61A-2D29-4F98-A898-AB29AE04CB06}"/>
    <cellStyle name="Comma 3 6 2 3 2 3 7 2" xfId="44067" xr:uid="{CDDD427B-86F2-4C55-A6FC-BB9A073145B8}"/>
    <cellStyle name="Comma 3 6 2 3 2 3 8" xfId="57457" xr:uid="{68189928-4201-4C18-BA0E-48A1AF2B4F69}"/>
    <cellStyle name="Comma 3 6 2 3 2 3 9" xfId="60084" xr:uid="{6D7898DE-AB56-487C-815F-C180C71DA3B3}"/>
    <cellStyle name="Comma 3 6 2 3 2 4" xfId="996" xr:uid="{00000000-0005-0000-0000-000069030000}"/>
    <cellStyle name="Comma 3 6 2 3 2 4 10" xfId="30937" xr:uid="{351EB713-BC08-4F0E-9E0A-5565BABDE80C}"/>
    <cellStyle name="Comma 3 6 2 3 2 4 11" xfId="20433" xr:uid="{432A3810-F0D6-4FB6-9267-6D4C70F579CD}"/>
    <cellStyle name="Comma 3 6 2 3 2 4 2" xfId="2319" xr:uid="{6B97343B-A699-4840-9A9C-1BC17FA9606B}"/>
    <cellStyle name="Comma 3 6 2 3 2 4 2 10" xfId="21755" xr:uid="{CACAE42A-F101-4437-AEAC-CDD49F6AD482}"/>
    <cellStyle name="Comma 3 6 2 3 2 4 2 2" xfId="7571" xr:uid="{67A4633B-62D0-4DFC-A241-B281A811786F}"/>
    <cellStyle name="Comma 3 6 2 3 2 4 2 2 2" xfId="19129" xr:uid="{681224AE-29E9-48C3-B7D2-C0A4818030E3}"/>
    <cellStyle name="Comma 3 6 2 3 2 4 2 2 2 2" xfId="48536" xr:uid="{E8BA4915-D621-4ACC-A6B5-5C3EBFFC84DF}"/>
    <cellStyle name="Comma 3 6 2 3 2 4 2 2 2 3" xfId="29633" xr:uid="{A8480F2A-1256-457B-94CB-CFB177F981A7}"/>
    <cellStyle name="Comma 3 6 2 3 2 4 2 2 3" xfId="35146" xr:uid="{5FCEA771-6015-48D1-A752-2CD78043C1FD}"/>
    <cellStyle name="Comma 3 6 2 3 2 4 2 2 4" xfId="24381" xr:uid="{DF7BEB01-F63C-446E-92AD-C2C0AA61B182}"/>
    <cellStyle name="Comma 3 6 2 3 2 4 2 3" xfId="4946" xr:uid="{F2B8D3E1-FA1E-4339-B7C9-C5D9FC6BA3EF}"/>
    <cellStyle name="Comma 3 6 2 3 2 4 2 3 2" xfId="51162" xr:uid="{F13B3300-5D1E-4FB1-9559-90F64371E6CE}"/>
    <cellStyle name="Comma 3 6 2 3 2 4 2 3 3" xfId="37772" xr:uid="{6A1DB76A-395A-40F5-B55B-CC8AE7108CF2}"/>
    <cellStyle name="Comma 3 6 2 3 2 4 2 3 4" xfId="27007" xr:uid="{FAAE6C9F-C17B-4C60-9DEF-58C3FF0A99D8}"/>
    <cellStyle name="Comma 3 6 2 3 2 4 2 4" xfId="10197" xr:uid="{035F8A7B-5E99-4DCB-A7D7-A97E71A9B3C4}"/>
    <cellStyle name="Comma 3 6 2 3 2 4 2 4 2" xfId="53788" xr:uid="{187BB6CE-ECA0-4A77-8430-5D57CA9A33C3}"/>
    <cellStyle name="Comma 3 6 2 3 2 4 2 4 3" xfId="40398" xr:uid="{C9CEF17A-9E9C-4F55-90EC-11827FE0F4D4}"/>
    <cellStyle name="Comma 3 6 2 3 2 4 2 5" xfId="12823" xr:uid="{3986E7F3-53FE-439F-9718-AE0B6BFD9471}"/>
    <cellStyle name="Comma 3 6 2 3 2 4 2 5 2" xfId="56413" xr:uid="{4167ACD2-3ED2-4F55-8C54-B6896F72619F}"/>
    <cellStyle name="Comma 3 6 2 3 2 4 2 5 3" xfId="43023" xr:uid="{01E87FF0-D216-4EA6-A88D-3DB515D2510A}"/>
    <cellStyle name="Comma 3 6 2 3 2 4 2 6" xfId="15976" xr:uid="{43345ABF-57EB-47F2-8E73-102300FFCE3F}"/>
    <cellStyle name="Comma 3 6 2 3 2 4 2 6 2" xfId="45649" xr:uid="{C06BAA08-9EF5-48AD-AA6D-E7585B6B794B}"/>
    <cellStyle name="Comma 3 6 2 3 2 4 2 7" xfId="59039" xr:uid="{76F1CA63-D682-4A2D-98B8-7EC4C6D76A08}"/>
    <cellStyle name="Comma 3 6 2 3 2 4 2 8" xfId="61666" xr:uid="{FE74888C-68C7-4C54-B725-4C3C4B953F3F}"/>
    <cellStyle name="Comma 3 6 2 3 2 4 2 9" xfId="32259" xr:uid="{D67569D1-62BB-4CD1-B76A-4D7D55378A1D}"/>
    <cellStyle name="Comma 3 6 2 3 2 4 3" xfId="6249" xr:uid="{F527E768-5FE1-409C-8670-082E6D94DABE}"/>
    <cellStyle name="Comma 3 6 2 3 2 4 3 2" xfId="17807" xr:uid="{4E200D7D-588E-4E99-A94F-AB592C311731}"/>
    <cellStyle name="Comma 3 6 2 3 2 4 3 2 2" xfId="47214" xr:uid="{E1A4CB60-078C-4CA4-A5C7-8B05F2746937}"/>
    <cellStyle name="Comma 3 6 2 3 2 4 3 2 3" xfId="28311" xr:uid="{776C831B-7B03-4645-B288-57F165FFF969}"/>
    <cellStyle name="Comma 3 6 2 3 2 4 3 3" xfId="33824" xr:uid="{E68A8C58-90BD-4D84-8BBD-84A518B5B395}"/>
    <cellStyle name="Comma 3 6 2 3 2 4 3 4" xfId="23059" xr:uid="{D88126AF-E218-4976-8E18-C5FA0B952833}"/>
    <cellStyle name="Comma 3 6 2 3 2 4 4" xfId="3624" xr:uid="{4D99C49D-EBDE-4BDF-BFD3-F37D3CA18365}"/>
    <cellStyle name="Comma 3 6 2 3 2 4 4 2" xfId="49840" xr:uid="{33459D5D-8F36-40C9-A4F5-5D4E307A4C0E}"/>
    <cellStyle name="Comma 3 6 2 3 2 4 4 3" xfId="36450" xr:uid="{9B58D1C7-A6C6-4F24-A608-4B7821101B1E}"/>
    <cellStyle name="Comma 3 6 2 3 2 4 4 4" xfId="25685" xr:uid="{F27D6848-FF6E-408A-B0FB-463DFEB0728A}"/>
    <cellStyle name="Comma 3 6 2 3 2 4 5" xfId="8875" xr:uid="{19F2C3BD-3465-48E9-BAF8-5D2081E311DF}"/>
    <cellStyle name="Comma 3 6 2 3 2 4 5 2" xfId="52466" xr:uid="{C19C610F-6261-44DA-BBE9-3C14505F730E}"/>
    <cellStyle name="Comma 3 6 2 3 2 4 5 3" xfId="39076" xr:uid="{DFEA3813-0CA8-41B0-AF4B-6F9B18F74FD5}"/>
    <cellStyle name="Comma 3 6 2 3 2 4 6" xfId="11501" xr:uid="{9A6C0DD9-DBCD-4A47-9A34-C33D82FFBA72}"/>
    <cellStyle name="Comma 3 6 2 3 2 4 6 2" xfId="55091" xr:uid="{8808F4A5-CA3A-4ECE-9AB1-D2099369CC0C}"/>
    <cellStyle name="Comma 3 6 2 3 2 4 6 3" xfId="41701" xr:uid="{6E6F04EB-35A0-4409-A8ED-CE0ECF2A79F7}"/>
    <cellStyle name="Comma 3 6 2 3 2 4 7" xfId="14654" xr:uid="{4280A85B-A28A-4612-AC62-B1EDDD00F2DE}"/>
    <cellStyle name="Comma 3 6 2 3 2 4 7 2" xfId="44327" xr:uid="{723BC9DF-85E6-4356-860D-3BD9D7CBC9FC}"/>
    <cellStyle name="Comma 3 6 2 3 2 4 8" xfId="57717" xr:uid="{49B47C4E-655F-447A-87E0-2C75AD0B3874}"/>
    <cellStyle name="Comma 3 6 2 3 2 4 9" xfId="60344" xr:uid="{23B527C9-904E-4376-ACEF-73C4C602AC03}"/>
    <cellStyle name="Comma 3 6 2 3 2 5" xfId="1276" xr:uid="{449C00B6-D85A-4253-BDE1-1966A4070404}"/>
    <cellStyle name="Comma 3 6 2 3 2 5 10" xfId="20713" xr:uid="{CB721C0A-8742-45C0-A0F2-FED4355EE05B}"/>
    <cellStyle name="Comma 3 6 2 3 2 5 2" xfId="6529" xr:uid="{023D9937-1240-49FF-A8C9-FBC0C9BCE05B}"/>
    <cellStyle name="Comma 3 6 2 3 2 5 2 2" xfId="18087" xr:uid="{96F26384-C330-4B7E-9AFD-BB976288E4AB}"/>
    <cellStyle name="Comma 3 6 2 3 2 5 2 2 2" xfId="47494" xr:uid="{D92273FA-174C-4B9E-BF77-A4A11C76C89B}"/>
    <cellStyle name="Comma 3 6 2 3 2 5 2 2 3" xfId="28591" xr:uid="{4C4F13E9-A673-4BB4-8392-F98634E01DD2}"/>
    <cellStyle name="Comma 3 6 2 3 2 5 2 3" xfId="34104" xr:uid="{1750187B-7ED2-4352-AE0B-049AE2050B08}"/>
    <cellStyle name="Comma 3 6 2 3 2 5 2 4" xfId="23339" xr:uid="{ACC4C8EC-19B5-4D38-91D5-2508A4913B79}"/>
    <cellStyle name="Comma 3 6 2 3 2 5 3" xfId="3904" xr:uid="{582CC646-514B-4DA2-BF9D-6DF8B740D69B}"/>
    <cellStyle name="Comma 3 6 2 3 2 5 3 2" xfId="50120" xr:uid="{55C43109-6341-46CD-BA0B-59DEAE54C48C}"/>
    <cellStyle name="Comma 3 6 2 3 2 5 3 3" xfId="36730" xr:uid="{5F1295A0-9CAC-4DDF-9141-70984B3325F5}"/>
    <cellStyle name="Comma 3 6 2 3 2 5 3 4" xfId="25965" xr:uid="{3F1F6085-982C-456D-A921-B444C24091C3}"/>
    <cellStyle name="Comma 3 6 2 3 2 5 4" xfId="9155" xr:uid="{E8FCFF8B-D765-4EF9-BF11-53B2EDBC9C2A}"/>
    <cellStyle name="Comma 3 6 2 3 2 5 4 2" xfId="52746" xr:uid="{A1A3E691-8EF0-448F-B7BA-1E293805D13C}"/>
    <cellStyle name="Comma 3 6 2 3 2 5 4 3" xfId="39356" xr:uid="{29EC5AD3-BCBF-4A12-AE86-F26D67897C35}"/>
    <cellStyle name="Comma 3 6 2 3 2 5 5" xfId="11781" xr:uid="{6F5FB023-5EA2-4F88-8791-DEC92FB973AA}"/>
    <cellStyle name="Comma 3 6 2 3 2 5 5 2" xfId="55371" xr:uid="{1E14438B-A5AB-4094-9C5C-36BDBDD918FA}"/>
    <cellStyle name="Comma 3 6 2 3 2 5 5 3" xfId="41981" xr:uid="{D1D68873-378E-4816-8670-5744A43BF5B4}"/>
    <cellStyle name="Comma 3 6 2 3 2 5 6" xfId="14934" xr:uid="{E683576F-EF5A-4ACA-9B05-05A7643A2670}"/>
    <cellStyle name="Comma 3 6 2 3 2 5 6 2" xfId="44607" xr:uid="{B9731B13-CDDD-4F4E-9445-7425C9EB4AED}"/>
    <cellStyle name="Comma 3 6 2 3 2 5 7" xfId="57997" xr:uid="{8ECD994A-DF57-483E-A2D6-CB7FDBDA8712}"/>
    <cellStyle name="Comma 3 6 2 3 2 5 8" xfId="60624" xr:uid="{EBA8078D-CC39-468B-82F3-56E4E84650F6}"/>
    <cellStyle name="Comma 3 6 2 3 2 5 9" xfId="31217" xr:uid="{E0AFA207-562C-407A-AFAA-CDF0B6951F45}"/>
    <cellStyle name="Comma 3 6 2 3 2 6" xfId="1539" xr:uid="{739CE7DF-ECAE-4385-85F5-FD043CBBFE2E}"/>
    <cellStyle name="Comma 3 6 2 3 2 6 10" xfId="20975" xr:uid="{AD88ADAD-594C-4D2F-8A33-F87C0A56C54C}"/>
    <cellStyle name="Comma 3 6 2 3 2 6 2" xfId="6791" xr:uid="{2C961415-8B3C-4A04-B76F-37D6D824D3D2}"/>
    <cellStyle name="Comma 3 6 2 3 2 6 2 2" xfId="18349" xr:uid="{B1F92385-2353-41B4-BD0B-586490583D91}"/>
    <cellStyle name="Comma 3 6 2 3 2 6 2 2 2" xfId="47756" xr:uid="{FC6CE0DE-C2C6-48BA-AAA4-8872813DFE20}"/>
    <cellStyle name="Comma 3 6 2 3 2 6 2 2 3" xfId="28853" xr:uid="{8F6EBAEF-F6DE-495D-9CF3-8E5BBFA7C8A8}"/>
    <cellStyle name="Comma 3 6 2 3 2 6 2 3" xfId="34366" xr:uid="{AA764464-F2A2-4187-B66B-13EC93A30DE1}"/>
    <cellStyle name="Comma 3 6 2 3 2 6 2 4" xfId="23601" xr:uid="{DE0792D0-FC79-458F-8E31-94848DC1ED3A}"/>
    <cellStyle name="Comma 3 6 2 3 2 6 3" xfId="4166" xr:uid="{BF4B8A0D-572C-405F-8270-22601FD34268}"/>
    <cellStyle name="Comma 3 6 2 3 2 6 3 2" xfId="50382" xr:uid="{B0D92A07-8170-4B0F-AB47-37BC791B0D87}"/>
    <cellStyle name="Comma 3 6 2 3 2 6 3 3" xfId="36992" xr:uid="{7334A282-33E0-4ADF-9AC7-F88E0FE63D40}"/>
    <cellStyle name="Comma 3 6 2 3 2 6 3 4" xfId="26227" xr:uid="{2E9A96D9-2C35-4948-B60C-73F483B6E5B8}"/>
    <cellStyle name="Comma 3 6 2 3 2 6 4" xfId="9417" xr:uid="{2BC44B11-CE58-41DD-AF0F-DADCFF8DCA93}"/>
    <cellStyle name="Comma 3 6 2 3 2 6 4 2" xfId="53008" xr:uid="{D4C69774-F943-4B7B-B21B-69A4F6970FBF}"/>
    <cellStyle name="Comma 3 6 2 3 2 6 4 3" xfId="39618" xr:uid="{20555860-079D-45EF-899F-A013B506AA19}"/>
    <cellStyle name="Comma 3 6 2 3 2 6 5" xfId="12043" xr:uid="{B29B8299-70FD-42B6-87F5-FDD43386FCBF}"/>
    <cellStyle name="Comma 3 6 2 3 2 6 5 2" xfId="55633" xr:uid="{A5F1FEEE-DD00-4215-95F0-4CCFD1EA127E}"/>
    <cellStyle name="Comma 3 6 2 3 2 6 5 3" xfId="42243" xr:uid="{5D8D52D6-9BA9-4D22-8D2C-E02F15EBAB7B}"/>
    <cellStyle name="Comma 3 6 2 3 2 6 6" xfId="15196" xr:uid="{5899CEE1-25A7-4E4A-A4A5-F591C39CC975}"/>
    <cellStyle name="Comma 3 6 2 3 2 6 6 2" xfId="44869" xr:uid="{1B845283-C1FF-4E21-9FA8-39396C8B778A}"/>
    <cellStyle name="Comma 3 6 2 3 2 6 7" xfId="58259" xr:uid="{118616FC-EE6D-47C3-AE3C-AC69368CA15A}"/>
    <cellStyle name="Comma 3 6 2 3 2 6 8" xfId="60886" xr:uid="{47378218-34DA-4622-B6B1-C0714E6A583F}"/>
    <cellStyle name="Comma 3 6 2 3 2 6 9" xfId="31479" xr:uid="{06836E54-EC7B-4169-B39C-7CEFE407B7D2}"/>
    <cellStyle name="Comma 3 6 2 3 2 7" xfId="2582" xr:uid="{2317BDEC-AE7E-49D6-ADEA-54A9036E2234}"/>
    <cellStyle name="Comma 3 6 2 3 2 7 10" xfId="22017" xr:uid="{3223B2BA-7C11-4626-A202-4EA0CAEBD54E}"/>
    <cellStyle name="Comma 3 6 2 3 2 7 2" xfId="7833" xr:uid="{D799D5C5-AAA5-41C5-B4FF-FC9B9F1B7E97}"/>
    <cellStyle name="Comma 3 6 2 3 2 7 2 2" xfId="19391" xr:uid="{9ABCBA13-DB99-4903-959C-C089255403F1}"/>
    <cellStyle name="Comma 3 6 2 3 2 7 2 2 2" xfId="48798" xr:uid="{357DF50D-F2A6-461A-B862-15FC6FF054DC}"/>
    <cellStyle name="Comma 3 6 2 3 2 7 2 2 3" xfId="29895" xr:uid="{536581A4-D841-46CD-8035-3D16BB177F71}"/>
    <cellStyle name="Comma 3 6 2 3 2 7 2 3" xfId="35408" xr:uid="{CBC141B3-5CA4-444A-A0CF-2042E7DB6305}"/>
    <cellStyle name="Comma 3 6 2 3 2 7 2 4" xfId="24643" xr:uid="{A15D3642-67E5-47BA-86B3-D3407D95AE44}"/>
    <cellStyle name="Comma 3 6 2 3 2 7 3" xfId="5208" xr:uid="{32132B83-1116-4181-968A-D3AE511E13BC}"/>
    <cellStyle name="Comma 3 6 2 3 2 7 3 2" xfId="51424" xr:uid="{D2D7C062-F937-4A0D-AAC2-885C8F7347C2}"/>
    <cellStyle name="Comma 3 6 2 3 2 7 3 3" xfId="38034" xr:uid="{55BD2C04-15F4-4EF2-B85E-D59AE70766B4}"/>
    <cellStyle name="Comma 3 6 2 3 2 7 3 4" xfId="27269" xr:uid="{676B9E9B-9C69-4D83-AF21-4BE10C226D1A}"/>
    <cellStyle name="Comma 3 6 2 3 2 7 4" xfId="10459" xr:uid="{AB2719BA-DC5C-44DD-9944-9AA15AA6EEEF}"/>
    <cellStyle name="Comma 3 6 2 3 2 7 4 2" xfId="54050" xr:uid="{33BC7E84-B2C9-418A-AC1B-00D4E41C8E2A}"/>
    <cellStyle name="Comma 3 6 2 3 2 7 4 3" xfId="40660" xr:uid="{5A2EC5C1-CCD4-4B90-881D-96725BB9C3F4}"/>
    <cellStyle name="Comma 3 6 2 3 2 7 5" xfId="13085" xr:uid="{AE78A4E8-A969-4E69-B198-9BE8F65E7762}"/>
    <cellStyle name="Comma 3 6 2 3 2 7 5 2" xfId="56675" xr:uid="{40586D8B-23A6-4A2E-B62D-D8F19AFC537E}"/>
    <cellStyle name="Comma 3 6 2 3 2 7 5 3" xfId="43285" xr:uid="{D633DEF7-5997-4ADE-BCFC-E8A27D3CAE34}"/>
    <cellStyle name="Comma 3 6 2 3 2 7 6" xfId="16238" xr:uid="{A1B140DA-8EBC-48FA-B65A-AF1FC30F5C41}"/>
    <cellStyle name="Comma 3 6 2 3 2 7 6 2" xfId="45911" xr:uid="{A92BEA58-8D5E-4887-84E8-C52B55F7C6B3}"/>
    <cellStyle name="Comma 3 6 2 3 2 7 7" xfId="59301" xr:uid="{BA69D845-B878-48B1-A50A-6ECAB52A604D}"/>
    <cellStyle name="Comma 3 6 2 3 2 7 8" xfId="61928" xr:uid="{CAAA512D-817D-4728-8434-EA7C832496BA}"/>
    <cellStyle name="Comma 3 6 2 3 2 7 9" xfId="32521" xr:uid="{C1098B25-1AFE-4409-A129-7F99E6F15371}"/>
    <cellStyle name="Comma 3 6 2 3 2 8" xfId="5469" xr:uid="{88EF519F-EC29-4F4A-8C81-7C78814D6927}"/>
    <cellStyle name="Comma 3 6 2 3 2 8 2" xfId="17027" xr:uid="{E95FB58E-5922-459E-8D96-EE9901A485AC}"/>
    <cellStyle name="Comma 3 6 2 3 2 8 2 2" xfId="46173" xr:uid="{6CDCBED7-602C-426B-A248-C8C8920939B9}"/>
    <cellStyle name="Comma 3 6 2 3 2 8 2 3" xfId="27531" xr:uid="{95590C40-E673-4E4D-A9D8-E719F55B0DEB}"/>
    <cellStyle name="Comma 3 6 2 3 2 8 3" xfId="13874" xr:uid="{9DA27907-CB9F-4DE5-86C1-3A4AF8CF8148}"/>
    <cellStyle name="Comma 3 6 2 3 2 8 3 2" xfId="32783" xr:uid="{BF44061E-F690-4EFF-8E2F-C0A2F60762FC}"/>
    <cellStyle name="Comma 3 6 2 3 2 8 4" xfId="22279" xr:uid="{F569F25F-6E41-4269-9559-E009A1142ABF}"/>
    <cellStyle name="Comma 3 6 2 3 2 9" xfId="2844" xr:uid="{5222803F-428E-4CB2-8C3E-3DBE1902D786}"/>
    <cellStyle name="Comma 3 6 2 3 2 9 2" xfId="16499" xr:uid="{A7ED7F3B-8B0F-442E-9808-D2A189503C69}"/>
    <cellStyle name="Comma 3 6 2 3 2 9 2 2" xfId="46434" xr:uid="{2750F5EA-E2FD-4133-9917-00E2D6BD1ED8}"/>
    <cellStyle name="Comma 3 6 2 3 2 9 3" xfId="33044" xr:uid="{FBC5F2BC-A447-402E-AAEB-3D8166089F3E}"/>
    <cellStyle name="Comma 3 6 2 3 2 9 4" xfId="24905" xr:uid="{7931AEB5-A682-4867-94C6-3DCA4834CB0D}"/>
    <cellStyle name="Comma 3 6 2 3 3" xfId="338" xr:uid="{00000000-0005-0000-0000-00006A030000}"/>
    <cellStyle name="Comma 3 6 2 3 3 10" xfId="30279" xr:uid="{4C11AE82-F8A6-4E3E-8E11-ED79CDFD1AC4}"/>
    <cellStyle name="Comma 3 6 2 3 3 11" xfId="19775" xr:uid="{7189248D-9DB6-47C9-965B-174B4939CA9D}"/>
    <cellStyle name="Comma 3 6 2 3 3 2" xfId="1661" xr:uid="{481ABB69-5A4F-4F67-8EF9-C5E18FFAEA94}"/>
    <cellStyle name="Comma 3 6 2 3 3 2 10" xfId="21097" xr:uid="{4B5A5D4A-77EA-44B9-82BD-DC58CE1A3D3C}"/>
    <cellStyle name="Comma 3 6 2 3 3 2 2" xfId="6913" xr:uid="{058DA406-6333-490F-B920-1F5E6FD9D713}"/>
    <cellStyle name="Comma 3 6 2 3 3 2 2 2" xfId="18471" xr:uid="{B291B19B-9FBA-4FEE-B51D-AA4D2BDC5603}"/>
    <cellStyle name="Comma 3 6 2 3 3 2 2 2 2" xfId="47878" xr:uid="{589B77BC-1427-458B-9409-DA17CCC51486}"/>
    <cellStyle name="Comma 3 6 2 3 3 2 2 2 3" xfId="28975" xr:uid="{D229F79B-1630-4307-A25C-C52C409CCFDE}"/>
    <cellStyle name="Comma 3 6 2 3 3 2 2 3" xfId="34488" xr:uid="{ED398DF2-37B4-4012-88DD-389C2899478B}"/>
    <cellStyle name="Comma 3 6 2 3 3 2 2 4" xfId="23723" xr:uid="{721259D3-DA95-45F9-95C0-7AD9D9401B28}"/>
    <cellStyle name="Comma 3 6 2 3 3 2 3" xfId="4288" xr:uid="{EA5D4AEA-2749-415E-8A02-A39B11FA2265}"/>
    <cellStyle name="Comma 3 6 2 3 3 2 3 2" xfId="50504" xr:uid="{A722CEE6-C4B8-49A0-AFC8-BD5A93CF0FD4}"/>
    <cellStyle name="Comma 3 6 2 3 3 2 3 3" xfId="37114" xr:uid="{937088A5-9718-45F9-A217-B56EC9816606}"/>
    <cellStyle name="Comma 3 6 2 3 3 2 3 4" xfId="26349" xr:uid="{D8D72CEF-9E44-42D7-B041-37EDD84D53BF}"/>
    <cellStyle name="Comma 3 6 2 3 3 2 4" xfId="9539" xr:uid="{F5F107A2-8C76-46B0-8139-B52A4915C372}"/>
    <cellStyle name="Comma 3 6 2 3 3 2 4 2" xfId="53130" xr:uid="{A03F93B3-D06F-4FD6-AB78-82017CA6C65C}"/>
    <cellStyle name="Comma 3 6 2 3 3 2 4 3" xfId="39740" xr:uid="{01F5C681-087E-44D9-9842-D658A9CE4232}"/>
    <cellStyle name="Comma 3 6 2 3 3 2 5" xfId="12165" xr:uid="{AB8EA143-EE3D-4CC6-9ABB-48F1B964FDFF}"/>
    <cellStyle name="Comma 3 6 2 3 3 2 5 2" xfId="55755" xr:uid="{779087F3-1A01-4C0F-843A-5BE5F7411AF8}"/>
    <cellStyle name="Comma 3 6 2 3 3 2 5 3" xfId="42365" xr:uid="{E29E5D65-256E-4BCA-B90D-E3FBCB940D48}"/>
    <cellStyle name="Comma 3 6 2 3 3 2 6" xfId="15318" xr:uid="{8F698A23-BF19-4B22-8A28-69252AE3F7E1}"/>
    <cellStyle name="Comma 3 6 2 3 3 2 6 2" xfId="44991" xr:uid="{2A2BB0E4-2067-44A1-92C5-6B6ADA9FEF3A}"/>
    <cellStyle name="Comma 3 6 2 3 3 2 7" xfId="58381" xr:uid="{820635D2-FF9C-41B4-9484-C67F965AC179}"/>
    <cellStyle name="Comma 3 6 2 3 3 2 8" xfId="61008" xr:uid="{48DF0770-FFFC-4EE4-856D-46293A980AFE}"/>
    <cellStyle name="Comma 3 6 2 3 3 2 9" xfId="31601" xr:uid="{319F9045-8375-4805-A9D5-D661D04A95DE}"/>
    <cellStyle name="Comma 3 6 2 3 3 3" xfId="5591" xr:uid="{0D2FF7CC-3ED6-416E-8111-56E65AAD2798}"/>
    <cellStyle name="Comma 3 6 2 3 3 3 2" xfId="17149" xr:uid="{48282D21-87C0-4774-91C1-F4CAD727DFB6}"/>
    <cellStyle name="Comma 3 6 2 3 3 3 2 2" xfId="46556" xr:uid="{439F8FED-718E-44C8-8383-D29F302D56FB}"/>
    <cellStyle name="Comma 3 6 2 3 3 3 2 3" xfId="27653" xr:uid="{F3BCE85E-3FF0-46B6-B496-0F5F9C0C6118}"/>
    <cellStyle name="Comma 3 6 2 3 3 3 3" xfId="13996" xr:uid="{8D40D981-C584-4148-928F-3864D8C661F1}"/>
    <cellStyle name="Comma 3 6 2 3 3 3 3 2" xfId="33166" xr:uid="{BB25615A-C1AA-4E2C-8A1E-57B7D3BD9BEF}"/>
    <cellStyle name="Comma 3 6 2 3 3 3 4" xfId="22401" xr:uid="{77034561-47C2-49F1-BD41-126AF6C1E8BA}"/>
    <cellStyle name="Comma 3 6 2 3 3 4" xfId="2966" xr:uid="{6D7DFFF9-28CB-47D8-9411-2AB441E948D9}"/>
    <cellStyle name="Comma 3 6 2 3 3 4 2" xfId="16621" xr:uid="{F7C6D895-BE13-455E-8073-822922272328}"/>
    <cellStyle name="Comma 3 6 2 3 3 4 2 2" xfId="49182" xr:uid="{22F09CBE-35E2-4C24-BD68-57B88DA7B84F}"/>
    <cellStyle name="Comma 3 6 2 3 3 4 3" xfId="35792" xr:uid="{2D8CFDF3-1506-4B22-909A-8A3844F94292}"/>
    <cellStyle name="Comma 3 6 2 3 3 4 4" xfId="25027" xr:uid="{6DE10B76-A6DD-4A2C-BDFF-285C079FB3B6}"/>
    <cellStyle name="Comma 3 6 2 3 3 5" xfId="8217" xr:uid="{AE07D22C-BA0B-4ACC-84F3-A21069EE8837}"/>
    <cellStyle name="Comma 3 6 2 3 3 5 2" xfId="51808" xr:uid="{A7F4DBA8-D659-4A50-B4E3-D52483BFFB3C}"/>
    <cellStyle name="Comma 3 6 2 3 3 5 3" xfId="38418" xr:uid="{264B60C8-A621-4760-B37A-65270D2C6831}"/>
    <cellStyle name="Comma 3 6 2 3 3 6" xfId="10843" xr:uid="{BCEC7251-3C0F-4B70-8ACD-B3FB6D4BF5E0}"/>
    <cellStyle name="Comma 3 6 2 3 3 6 2" xfId="54433" xr:uid="{DF8F2938-F1D5-46F1-9EC2-D185CB4B07F9}"/>
    <cellStyle name="Comma 3 6 2 3 3 6 3" xfId="41043" xr:uid="{B7863542-FAC9-4F9D-8271-EFE1C16C2E7B}"/>
    <cellStyle name="Comma 3 6 2 3 3 7" xfId="13468" xr:uid="{F1827AB7-E81A-4347-8A24-B75FB6258750}"/>
    <cellStyle name="Comma 3 6 2 3 3 7 2" xfId="43669" xr:uid="{8EC626C0-B7D2-4234-898C-F892EAD2BAA5}"/>
    <cellStyle name="Comma 3 6 2 3 3 8" xfId="57059" xr:uid="{D9F33C84-0DC2-41B6-86D6-1969B3D46F0C}"/>
    <cellStyle name="Comma 3 6 2 3 3 9" xfId="59686" xr:uid="{51D4469A-A46C-4282-9D31-485B23E31FFE}"/>
    <cellStyle name="Comma 3 6 2 3 4" xfId="598" xr:uid="{00000000-0005-0000-0000-00006B030000}"/>
    <cellStyle name="Comma 3 6 2 3 4 10" xfId="30539" xr:uid="{88E7BF42-582B-4439-BA94-51E60C39DA4B}"/>
    <cellStyle name="Comma 3 6 2 3 4 11" xfId="20035" xr:uid="{8BD8B5A7-E504-41ED-ACFB-93AAAB09FD14}"/>
    <cellStyle name="Comma 3 6 2 3 4 2" xfId="1921" xr:uid="{A78F46DC-BF85-4D86-B782-0DEDC949CDD4}"/>
    <cellStyle name="Comma 3 6 2 3 4 2 10" xfId="21357" xr:uid="{B055B337-2E53-4684-B41E-FF7324028882}"/>
    <cellStyle name="Comma 3 6 2 3 4 2 2" xfId="7173" xr:uid="{3AF1AF3F-9EBD-4F4E-A8AE-B593E90E81B4}"/>
    <cellStyle name="Comma 3 6 2 3 4 2 2 2" xfId="18731" xr:uid="{85B33094-AE38-4061-8BA1-76BC7A9DE530}"/>
    <cellStyle name="Comma 3 6 2 3 4 2 2 2 2" xfId="48138" xr:uid="{498524AD-9823-44E1-BC35-D2B6EDC76102}"/>
    <cellStyle name="Comma 3 6 2 3 4 2 2 2 3" xfId="29235" xr:uid="{E91E878D-9A7F-4B32-899C-D6AFAEE6D5D0}"/>
    <cellStyle name="Comma 3 6 2 3 4 2 2 3" xfId="34748" xr:uid="{1D9AB48A-C21C-4162-9866-102B0D1D493F}"/>
    <cellStyle name="Comma 3 6 2 3 4 2 2 4" xfId="23983" xr:uid="{1EF0C99F-017A-4931-BD8D-656363567D35}"/>
    <cellStyle name="Comma 3 6 2 3 4 2 3" xfId="4548" xr:uid="{22028876-2B6A-470E-9841-03AD962C49D9}"/>
    <cellStyle name="Comma 3 6 2 3 4 2 3 2" xfId="50764" xr:uid="{B5B82106-A565-41FA-8F3F-09FFFA62FD64}"/>
    <cellStyle name="Comma 3 6 2 3 4 2 3 3" xfId="37374" xr:uid="{F8A4209A-F847-4B5F-AB9E-41DCD1438843}"/>
    <cellStyle name="Comma 3 6 2 3 4 2 3 4" xfId="26609" xr:uid="{52BB8F6D-EFFA-4588-A925-195C3C7062B7}"/>
    <cellStyle name="Comma 3 6 2 3 4 2 4" xfId="9799" xr:uid="{B5745393-FD6E-467E-88A0-693226361BC1}"/>
    <cellStyle name="Comma 3 6 2 3 4 2 4 2" xfId="53390" xr:uid="{5026866C-2BED-4E6B-9055-7A31AFCAC08C}"/>
    <cellStyle name="Comma 3 6 2 3 4 2 4 3" xfId="40000" xr:uid="{2C224243-2153-4BE3-8A8B-6590AF117AFD}"/>
    <cellStyle name="Comma 3 6 2 3 4 2 5" xfId="12425" xr:uid="{C2011227-214C-427F-AB22-6B67527C73F3}"/>
    <cellStyle name="Comma 3 6 2 3 4 2 5 2" xfId="56015" xr:uid="{D4343CB1-E2CE-40AE-B30B-E0F517AA17A5}"/>
    <cellStyle name="Comma 3 6 2 3 4 2 5 3" xfId="42625" xr:uid="{0D0AF576-2FA6-43EC-B7B3-3BEEE27064F3}"/>
    <cellStyle name="Comma 3 6 2 3 4 2 6" xfId="15578" xr:uid="{87F6690B-BAF5-4C49-BB52-CB0FC77C22B5}"/>
    <cellStyle name="Comma 3 6 2 3 4 2 6 2" xfId="45251" xr:uid="{9DA8BE0E-3D7F-45E1-91B4-01D3C01F200C}"/>
    <cellStyle name="Comma 3 6 2 3 4 2 7" xfId="58641" xr:uid="{01A5C159-C6DD-4D63-9DE3-9ECE8CB6930E}"/>
    <cellStyle name="Comma 3 6 2 3 4 2 8" xfId="61268" xr:uid="{A27E6086-5D8D-4192-BA96-EB3B694A8DD2}"/>
    <cellStyle name="Comma 3 6 2 3 4 2 9" xfId="31861" xr:uid="{CF86D499-FAA3-4E18-9DBB-6F838C762267}"/>
    <cellStyle name="Comma 3 6 2 3 4 3" xfId="5851" xr:uid="{16B48C2E-B2EF-4F17-8428-5397FDDE933C}"/>
    <cellStyle name="Comma 3 6 2 3 4 3 2" xfId="17409" xr:uid="{D89F91BA-1A35-4606-9AD5-EBC6DE5AC148}"/>
    <cellStyle name="Comma 3 6 2 3 4 3 2 2" xfId="46816" xr:uid="{1A0642B7-57B5-4026-9EE3-AA02763989EF}"/>
    <cellStyle name="Comma 3 6 2 3 4 3 2 3" xfId="27913" xr:uid="{D70C7CE7-2586-4AFB-9F1E-0C56F25939D0}"/>
    <cellStyle name="Comma 3 6 2 3 4 3 3" xfId="33426" xr:uid="{935CACDA-0C8D-42AE-9896-EE5550347358}"/>
    <cellStyle name="Comma 3 6 2 3 4 3 4" xfId="22661" xr:uid="{EB8B19D0-29C0-4081-B606-F865745CAE20}"/>
    <cellStyle name="Comma 3 6 2 3 4 4" xfId="3226" xr:uid="{AE6DF804-B081-4B65-BAD0-CE75DAE36119}"/>
    <cellStyle name="Comma 3 6 2 3 4 4 2" xfId="49442" xr:uid="{0FB8BA64-8084-4E08-BB3D-BF58EFEECFA8}"/>
    <cellStyle name="Comma 3 6 2 3 4 4 3" xfId="36052" xr:uid="{CB22E706-5108-450B-AA70-04A86836E3E9}"/>
    <cellStyle name="Comma 3 6 2 3 4 4 4" xfId="25287" xr:uid="{939E3DA6-0483-496A-AE3B-AAAEBD97DCBC}"/>
    <cellStyle name="Comma 3 6 2 3 4 5" xfId="8477" xr:uid="{1BAE1CE6-F5E3-4981-A234-84D93D826306}"/>
    <cellStyle name="Comma 3 6 2 3 4 5 2" xfId="52068" xr:uid="{7D283F13-F944-4B9E-91B0-3EDB97745D5B}"/>
    <cellStyle name="Comma 3 6 2 3 4 5 3" xfId="38678" xr:uid="{8A68AE1D-4F4C-4B63-BA33-CB41A0CBE85A}"/>
    <cellStyle name="Comma 3 6 2 3 4 6" xfId="11103" xr:uid="{4FF08740-0FDA-4F4E-B3D9-03F54A6D77BA}"/>
    <cellStyle name="Comma 3 6 2 3 4 6 2" xfId="54693" xr:uid="{12222B94-AEBB-4207-B25F-07A5E494F033}"/>
    <cellStyle name="Comma 3 6 2 3 4 6 3" xfId="41303" xr:uid="{DEB0F591-F973-4A74-8087-C3CED382D666}"/>
    <cellStyle name="Comma 3 6 2 3 4 7" xfId="14256" xr:uid="{348AA86C-EDD7-4F5B-811D-8F5A027BE45E}"/>
    <cellStyle name="Comma 3 6 2 3 4 7 2" xfId="43929" xr:uid="{DFDB7ACC-D735-4CE8-A45B-393E2C2D808B}"/>
    <cellStyle name="Comma 3 6 2 3 4 8" xfId="57319" xr:uid="{F996F2DB-36BD-4B29-A461-CBA77778D171}"/>
    <cellStyle name="Comma 3 6 2 3 4 9" xfId="59946" xr:uid="{C780541D-54E2-4796-BC30-AE1E802E27FE}"/>
    <cellStyle name="Comma 3 6 2 3 5" xfId="858" xr:uid="{00000000-0005-0000-0000-00006C030000}"/>
    <cellStyle name="Comma 3 6 2 3 5 10" xfId="30799" xr:uid="{2EFDD247-F8AB-4580-8E5D-FB78CC8B1F32}"/>
    <cellStyle name="Comma 3 6 2 3 5 11" xfId="20295" xr:uid="{F6BA3561-F715-42EC-9A59-63A8BDA04971}"/>
    <cellStyle name="Comma 3 6 2 3 5 2" xfId="2181" xr:uid="{BED0FEE8-36EB-4D20-985D-531F285CEAD1}"/>
    <cellStyle name="Comma 3 6 2 3 5 2 10" xfId="21617" xr:uid="{01112E0F-C7AA-42D2-B8EC-3B97EE520BD1}"/>
    <cellStyle name="Comma 3 6 2 3 5 2 2" xfId="7433" xr:uid="{6A971DFA-07D8-4487-AF5E-176B17ECAA63}"/>
    <cellStyle name="Comma 3 6 2 3 5 2 2 2" xfId="18991" xr:uid="{B8172E57-673E-460D-B6F1-69CFA2C7BB29}"/>
    <cellStyle name="Comma 3 6 2 3 5 2 2 2 2" xfId="48398" xr:uid="{15802962-213C-4DB7-8036-610446BB216A}"/>
    <cellStyle name="Comma 3 6 2 3 5 2 2 2 3" xfId="29495" xr:uid="{73E89C22-89D5-4B35-BA8C-1FEBF3F3CFBE}"/>
    <cellStyle name="Comma 3 6 2 3 5 2 2 3" xfId="35008" xr:uid="{1FD546A4-4847-44E2-905E-3634A43F512B}"/>
    <cellStyle name="Comma 3 6 2 3 5 2 2 4" xfId="24243" xr:uid="{2026D0C9-FF14-4D01-BE48-7FB783344957}"/>
    <cellStyle name="Comma 3 6 2 3 5 2 3" xfId="4808" xr:uid="{4C0279B8-7FBF-4172-969E-9E231B7A5633}"/>
    <cellStyle name="Comma 3 6 2 3 5 2 3 2" xfId="51024" xr:uid="{8841E2D1-DC0B-4ADB-BA1F-03BD55598FE2}"/>
    <cellStyle name="Comma 3 6 2 3 5 2 3 3" xfId="37634" xr:uid="{FEC91D77-DC07-4744-B4DB-9CE2EAE305F4}"/>
    <cellStyle name="Comma 3 6 2 3 5 2 3 4" xfId="26869" xr:uid="{1EF54A06-2DEB-4BD7-A7BA-1415FA532BE8}"/>
    <cellStyle name="Comma 3 6 2 3 5 2 4" xfId="10059" xr:uid="{1B1A03A3-D4C5-472F-9901-65A1ECD6D909}"/>
    <cellStyle name="Comma 3 6 2 3 5 2 4 2" xfId="53650" xr:uid="{481ED45B-1977-4D09-B328-AD4ECADD5650}"/>
    <cellStyle name="Comma 3 6 2 3 5 2 4 3" xfId="40260" xr:uid="{3618E10E-C1C8-474D-93E0-52EFB13DA1C7}"/>
    <cellStyle name="Comma 3 6 2 3 5 2 5" xfId="12685" xr:uid="{44D1DC69-3720-4D02-8669-36C5EFBBF03F}"/>
    <cellStyle name="Comma 3 6 2 3 5 2 5 2" xfId="56275" xr:uid="{2CAEB0BA-9EB3-4A72-82E7-852443DE96C9}"/>
    <cellStyle name="Comma 3 6 2 3 5 2 5 3" xfId="42885" xr:uid="{0C88BF9C-0062-4861-BE59-DA2149445EAE}"/>
    <cellStyle name="Comma 3 6 2 3 5 2 6" xfId="15838" xr:uid="{DD33AF95-E980-432F-A616-A14DF35ED768}"/>
    <cellStyle name="Comma 3 6 2 3 5 2 6 2" xfId="45511" xr:uid="{C0402D30-98C5-4999-ADFF-F4DBBB8AA9F5}"/>
    <cellStyle name="Comma 3 6 2 3 5 2 7" xfId="58901" xr:uid="{6B3D2E43-35DB-45DA-A3AC-42196C4FB8A3}"/>
    <cellStyle name="Comma 3 6 2 3 5 2 8" xfId="61528" xr:uid="{B3413160-E01D-455E-BCEC-C6D818A2B5F1}"/>
    <cellStyle name="Comma 3 6 2 3 5 2 9" xfId="32121" xr:uid="{936B9440-776B-4C80-B23F-75BE1E02A78C}"/>
    <cellStyle name="Comma 3 6 2 3 5 3" xfId="6111" xr:uid="{EAA9E930-6BA7-454E-87D9-D477241D6721}"/>
    <cellStyle name="Comma 3 6 2 3 5 3 2" xfId="17669" xr:uid="{4B9C807E-E85A-44F1-A01D-A203C71A86DC}"/>
    <cellStyle name="Comma 3 6 2 3 5 3 2 2" xfId="47076" xr:uid="{F44A8DE7-D286-4B7F-A780-2A5D21302C68}"/>
    <cellStyle name="Comma 3 6 2 3 5 3 2 3" xfId="28173" xr:uid="{B3D6D66A-7214-4EC6-B6C3-5C05D4FD95A6}"/>
    <cellStyle name="Comma 3 6 2 3 5 3 3" xfId="33686" xr:uid="{09DD6943-CCC9-448B-B226-85E07F50AAD9}"/>
    <cellStyle name="Comma 3 6 2 3 5 3 4" xfId="22921" xr:uid="{90288C51-DCC2-430A-AEFA-2D4E52868B04}"/>
    <cellStyle name="Comma 3 6 2 3 5 4" xfId="3486" xr:uid="{51BCC5F6-E9E6-49A1-AD7A-8F119AB0854E}"/>
    <cellStyle name="Comma 3 6 2 3 5 4 2" xfId="49702" xr:uid="{93A6BE26-0341-4EA0-B354-B3D4CD5B115B}"/>
    <cellStyle name="Comma 3 6 2 3 5 4 3" xfId="36312" xr:uid="{0933E5D8-0F24-4D30-95B4-4F971F09DB30}"/>
    <cellStyle name="Comma 3 6 2 3 5 4 4" xfId="25547" xr:uid="{42D16283-171E-4D1E-ABC7-FBBB2E71CD0C}"/>
    <cellStyle name="Comma 3 6 2 3 5 5" xfId="8737" xr:uid="{AF576381-506F-425A-9410-BEA6F778677C}"/>
    <cellStyle name="Comma 3 6 2 3 5 5 2" xfId="52328" xr:uid="{9642A37B-CF14-49D1-9A4E-FFCB3476C82A}"/>
    <cellStyle name="Comma 3 6 2 3 5 5 3" xfId="38938" xr:uid="{69D54B14-8DB4-4D5E-B8CF-8615512AE091}"/>
    <cellStyle name="Comma 3 6 2 3 5 6" xfId="11363" xr:uid="{A3585412-0717-4C1C-A7CB-198EB48E3A0F}"/>
    <cellStyle name="Comma 3 6 2 3 5 6 2" xfId="54953" xr:uid="{AD3F8926-BDE6-4472-B68E-AEC61A7792B3}"/>
    <cellStyle name="Comma 3 6 2 3 5 6 3" xfId="41563" xr:uid="{6C2FBF04-73DE-4C6A-9B57-0B02369DBBC6}"/>
    <cellStyle name="Comma 3 6 2 3 5 7" xfId="14516" xr:uid="{41DC3B5D-D3C2-447E-AA6F-240CABF14381}"/>
    <cellStyle name="Comma 3 6 2 3 5 7 2" xfId="44189" xr:uid="{22B99C7F-723B-4662-956F-1707D1616AED}"/>
    <cellStyle name="Comma 3 6 2 3 5 8" xfId="57579" xr:uid="{193E010A-45A5-412E-8920-6B003495A4B5}"/>
    <cellStyle name="Comma 3 6 2 3 5 9" xfId="60206" xr:uid="{D78E8BEF-A423-4FE3-B76B-69F72E06093B}"/>
    <cellStyle name="Comma 3 6 2 3 6" xfId="1138" xr:uid="{FA70D796-8CCC-48E1-956C-03609E727669}"/>
    <cellStyle name="Comma 3 6 2 3 6 10" xfId="20575" xr:uid="{043978D2-8AB4-4795-B9D9-C1AE2E8BE1C7}"/>
    <cellStyle name="Comma 3 6 2 3 6 2" xfId="6391" xr:uid="{9F394F1B-D888-4F6E-96D4-F78DC890A0CA}"/>
    <cellStyle name="Comma 3 6 2 3 6 2 2" xfId="17949" xr:uid="{31030155-EBB0-4B98-9044-E3238EC63380}"/>
    <cellStyle name="Comma 3 6 2 3 6 2 2 2" xfId="47356" xr:uid="{8148D2DF-1C9A-44C7-ADF5-A9DA1704490B}"/>
    <cellStyle name="Comma 3 6 2 3 6 2 2 3" xfId="28453" xr:uid="{0C774352-E0F2-4A51-88ED-9BB6CCE8CA6B}"/>
    <cellStyle name="Comma 3 6 2 3 6 2 3" xfId="33966" xr:uid="{04750913-37F8-4623-8B3E-72509E75FF1F}"/>
    <cellStyle name="Comma 3 6 2 3 6 2 4" xfId="23201" xr:uid="{F316F96D-685F-4B81-B691-C1F4A6234029}"/>
    <cellStyle name="Comma 3 6 2 3 6 3" xfId="3766" xr:uid="{C8EA5BB2-EBB8-4DF0-9A87-A98A6569F0D6}"/>
    <cellStyle name="Comma 3 6 2 3 6 3 2" xfId="49982" xr:uid="{9A66333C-69E7-48C6-BA1D-F3089126A132}"/>
    <cellStyle name="Comma 3 6 2 3 6 3 3" xfId="36592" xr:uid="{4C34EB55-4608-4A5F-A180-72DE4AFE1E1E}"/>
    <cellStyle name="Comma 3 6 2 3 6 3 4" xfId="25827" xr:uid="{4D12BCEA-5B26-4205-8E5F-030884F92B51}"/>
    <cellStyle name="Comma 3 6 2 3 6 4" xfId="9017" xr:uid="{E834CF42-CF73-4A32-8446-24510285C850}"/>
    <cellStyle name="Comma 3 6 2 3 6 4 2" xfId="52608" xr:uid="{4A849C6C-277F-457A-B683-E8D569018636}"/>
    <cellStyle name="Comma 3 6 2 3 6 4 3" xfId="39218" xr:uid="{142FED5F-C208-48E8-8006-80277E3D8C4D}"/>
    <cellStyle name="Comma 3 6 2 3 6 5" xfId="11643" xr:uid="{935FC957-52E5-4EE2-B410-9636CFBB6581}"/>
    <cellStyle name="Comma 3 6 2 3 6 5 2" xfId="55233" xr:uid="{A944CA63-ED39-4AC4-9815-2EA4394840CE}"/>
    <cellStyle name="Comma 3 6 2 3 6 5 3" xfId="41843" xr:uid="{C992336F-BD80-46DB-AC9C-55917AFBE74E}"/>
    <cellStyle name="Comma 3 6 2 3 6 6" xfId="14796" xr:uid="{913C92D2-365F-425A-BAF5-FF443BF20583}"/>
    <cellStyle name="Comma 3 6 2 3 6 6 2" xfId="44469" xr:uid="{0298C009-4212-4621-8C90-A5D7F4C103E2}"/>
    <cellStyle name="Comma 3 6 2 3 6 7" xfId="57859" xr:uid="{13ACA448-650A-44EC-9CB1-8EB19FBF6A66}"/>
    <cellStyle name="Comma 3 6 2 3 6 8" xfId="60486" xr:uid="{03DF4BF6-F83F-499E-BBAB-D892173701BC}"/>
    <cellStyle name="Comma 3 6 2 3 6 9" xfId="31079" xr:uid="{FAAD2AD2-B8A9-4AAA-A9A1-AD7E5C3E3EEF}"/>
    <cellStyle name="Comma 3 6 2 3 7" xfId="1401" xr:uid="{26376420-E6C0-4C4F-B401-8187FBEE1310}"/>
    <cellStyle name="Comma 3 6 2 3 7 10" xfId="20837" xr:uid="{9EFF6E3D-AA61-46DE-90A7-9E3C578EB64B}"/>
    <cellStyle name="Comma 3 6 2 3 7 2" xfId="6653" xr:uid="{D5FE184C-5EA5-44B2-B589-241A79ACE419}"/>
    <cellStyle name="Comma 3 6 2 3 7 2 2" xfId="18211" xr:uid="{711A86D4-D849-474A-B3F7-B7B15E58F3C7}"/>
    <cellStyle name="Comma 3 6 2 3 7 2 2 2" xfId="47618" xr:uid="{D0AE3B77-5BD1-4199-8006-5A23EC5C9780}"/>
    <cellStyle name="Comma 3 6 2 3 7 2 2 3" xfId="28715" xr:uid="{24388954-3285-46BE-9F34-8665FE29415F}"/>
    <cellStyle name="Comma 3 6 2 3 7 2 3" xfId="34228" xr:uid="{C0B573BE-E625-46DF-8B64-6BEEA7480BA8}"/>
    <cellStyle name="Comma 3 6 2 3 7 2 4" xfId="23463" xr:uid="{7B223E74-32FF-4974-A6E6-0BA105CF115F}"/>
    <cellStyle name="Comma 3 6 2 3 7 3" xfId="4028" xr:uid="{5C172D99-13EF-48FE-98D9-7D709455FB23}"/>
    <cellStyle name="Comma 3 6 2 3 7 3 2" xfId="50244" xr:uid="{9C4FCEAC-4651-4A37-B0F5-87A815EC7E10}"/>
    <cellStyle name="Comma 3 6 2 3 7 3 3" xfId="36854" xr:uid="{4B948633-3DAB-44A1-8456-8D6003F89423}"/>
    <cellStyle name="Comma 3 6 2 3 7 3 4" xfId="26089" xr:uid="{8DF726CD-9AF8-4B73-ABE0-575376277B02}"/>
    <cellStyle name="Comma 3 6 2 3 7 4" xfId="9279" xr:uid="{EEAFCB84-AC88-4C49-96C0-07A0F639B0FA}"/>
    <cellStyle name="Comma 3 6 2 3 7 4 2" xfId="52870" xr:uid="{E7EEFA90-8620-4BFB-BEB6-97DBECF27D19}"/>
    <cellStyle name="Comma 3 6 2 3 7 4 3" xfId="39480" xr:uid="{8CB765BB-B47F-49D9-BE23-12DC97B63516}"/>
    <cellStyle name="Comma 3 6 2 3 7 5" xfId="11905" xr:uid="{06C51035-9957-48DC-9E72-40ABE0E63882}"/>
    <cellStyle name="Comma 3 6 2 3 7 5 2" xfId="55495" xr:uid="{386081E2-C0B8-49A3-99AD-991E039DC5AA}"/>
    <cellStyle name="Comma 3 6 2 3 7 5 3" xfId="42105" xr:uid="{DC3553B4-7E8A-49E4-AABB-E5D8282D63C8}"/>
    <cellStyle name="Comma 3 6 2 3 7 6" xfId="15058" xr:uid="{65FFB3C9-FB9B-469C-BF92-673538D5573F}"/>
    <cellStyle name="Comma 3 6 2 3 7 6 2" xfId="44731" xr:uid="{573F7E98-CC73-4223-86AB-77ABF49821C5}"/>
    <cellStyle name="Comma 3 6 2 3 7 7" xfId="58121" xr:uid="{58379BE8-9510-40EE-82CC-BFD034CC8113}"/>
    <cellStyle name="Comma 3 6 2 3 7 8" xfId="60748" xr:uid="{207D907A-025B-401D-8FBC-A50E11B33CE4}"/>
    <cellStyle name="Comma 3 6 2 3 7 9" xfId="31341" xr:uid="{82C4CBE5-D655-4AD6-B9C7-B29375D27F75}"/>
    <cellStyle name="Comma 3 6 2 3 8" xfId="2444" xr:uid="{BFF4F8B4-AAF3-4E3B-85AB-193D76D1643F}"/>
    <cellStyle name="Comma 3 6 2 3 8 10" xfId="21879" xr:uid="{AD45B605-DC85-4C08-9064-A65AC7DB7DBE}"/>
    <cellStyle name="Comma 3 6 2 3 8 2" xfId="7695" xr:uid="{B46EB961-075F-4AB6-912B-D449B6486E33}"/>
    <cellStyle name="Comma 3 6 2 3 8 2 2" xfId="19253" xr:uid="{0D8B96B6-4729-48CC-B964-3C957E3DADDD}"/>
    <cellStyle name="Comma 3 6 2 3 8 2 2 2" xfId="48660" xr:uid="{9628F389-6AA2-4939-8596-3F6BE79485E0}"/>
    <cellStyle name="Comma 3 6 2 3 8 2 2 3" xfId="29757" xr:uid="{AFC42833-AE1E-4DF0-84FC-E0FC7895359C}"/>
    <cellStyle name="Comma 3 6 2 3 8 2 3" xfId="35270" xr:uid="{799DFAFD-4997-42F6-BDAB-912C06BABF51}"/>
    <cellStyle name="Comma 3 6 2 3 8 2 4" xfId="24505" xr:uid="{21A443FF-A7D6-4CB5-9928-90803A14E12B}"/>
    <cellStyle name="Comma 3 6 2 3 8 3" xfId="5070" xr:uid="{63B72356-BB11-4C3D-B2C1-4EF918D58D9D}"/>
    <cellStyle name="Comma 3 6 2 3 8 3 2" xfId="51286" xr:uid="{9C143ED1-E364-49B2-8B10-691872D05126}"/>
    <cellStyle name="Comma 3 6 2 3 8 3 3" xfId="37896" xr:uid="{B7580CEE-CA3B-42D9-BFD9-0A4E14ABCACF}"/>
    <cellStyle name="Comma 3 6 2 3 8 3 4" xfId="27131" xr:uid="{C2CD7D43-8D8F-4CF3-BF42-67040FBC6164}"/>
    <cellStyle name="Comma 3 6 2 3 8 4" xfId="10321" xr:uid="{DFD84201-F9E8-4532-9858-A96C0D61FCE6}"/>
    <cellStyle name="Comma 3 6 2 3 8 4 2" xfId="53912" xr:uid="{AA5C6947-E0AD-4921-B465-0C51363025FF}"/>
    <cellStyle name="Comma 3 6 2 3 8 4 3" xfId="40522" xr:uid="{FA50514B-2333-43B8-B5BC-B32C1C2F9589}"/>
    <cellStyle name="Comma 3 6 2 3 8 5" xfId="12947" xr:uid="{ABE9914A-AF49-46B8-AD12-9AF5A16B7F1A}"/>
    <cellStyle name="Comma 3 6 2 3 8 5 2" xfId="56537" xr:uid="{EB7D16FD-C3C1-4585-AFD0-DF142972252F}"/>
    <cellStyle name="Comma 3 6 2 3 8 5 3" xfId="43147" xr:uid="{581DA177-85F1-409A-8FE5-EE17626C7AE9}"/>
    <cellStyle name="Comma 3 6 2 3 8 6" xfId="16100" xr:uid="{D2A36F81-94C9-4A3D-86BE-5CED5A3F198A}"/>
    <cellStyle name="Comma 3 6 2 3 8 6 2" xfId="45773" xr:uid="{252F3E82-5AFE-4163-869E-296B481A0782}"/>
    <cellStyle name="Comma 3 6 2 3 8 7" xfId="59163" xr:uid="{F9C68429-7DA2-4E91-90D0-D8A2D7D7D9DF}"/>
    <cellStyle name="Comma 3 6 2 3 8 8" xfId="61790" xr:uid="{2D5CC54F-154D-434A-A09E-F3158CD31BA5}"/>
    <cellStyle name="Comma 3 6 2 3 8 9" xfId="32383" xr:uid="{7F96922E-48F2-4764-B8A7-AEE9CE985E53}"/>
    <cellStyle name="Comma 3 6 2 3 9" xfId="5331" xr:uid="{6EE4C679-B7DA-44B1-BB30-6F9108BFA5BA}"/>
    <cellStyle name="Comma 3 6 2 3 9 2" xfId="16889" xr:uid="{13486531-4D0C-4485-A60F-DA04C020EEB3}"/>
    <cellStyle name="Comma 3 6 2 3 9 2 2" xfId="46035" xr:uid="{36C246D4-F86D-49F3-8C78-2C60E6B5EB60}"/>
    <cellStyle name="Comma 3 6 2 3 9 2 3" xfId="27393" xr:uid="{40FDB50F-E0EC-4F68-BC47-58179BA52C0F}"/>
    <cellStyle name="Comma 3 6 2 3 9 3" xfId="13736" xr:uid="{71319546-4668-409C-95C6-802FEA0738D7}"/>
    <cellStyle name="Comma 3 6 2 3 9 3 2" xfId="32645" xr:uid="{CC463203-0651-45D6-88CB-443F08D1A805}"/>
    <cellStyle name="Comma 3 6 2 3 9 4" xfId="22141" xr:uid="{457B81B2-3F7F-40AE-8FBB-FEF8141DFB74}"/>
    <cellStyle name="Comma 3 6 2 4" xfId="93" xr:uid="{00000000-0005-0000-0000-00006D030000}"/>
    <cellStyle name="Comma 3 6 2 4 10" xfId="2722" xr:uid="{571593CF-4658-4B12-A462-0EB601E553E4}"/>
    <cellStyle name="Comma 3 6 2 4 10 2" xfId="16377" xr:uid="{A949AD2A-9A10-470F-915A-7EEF50860A9A}"/>
    <cellStyle name="Comma 3 6 2 4 10 2 2" xfId="46312" xr:uid="{007938A7-DEC1-4E17-B51C-A1FA87DF19D8}"/>
    <cellStyle name="Comma 3 6 2 4 10 3" xfId="32922" xr:uid="{85830228-48A7-404B-82F9-2664639ADFE1}"/>
    <cellStyle name="Comma 3 6 2 4 10 4" xfId="24783" xr:uid="{86456056-A62D-4E73-8820-032D0E305397}"/>
    <cellStyle name="Comma 3 6 2 4 11" xfId="7973" xr:uid="{02A97245-0CD9-4645-A24A-2DADB52933AB}"/>
    <cellStyle name="Comma 3 6 2 4 11 2" xfId="48938" xr:uid="{69D69B4E-42D0-4A84-AD30-A9A50F3CCA6B}"/>
    <cellStyle name="Comma 3 6 2 4 11 3" xfId="35548" xr:uid="{6AB15FDA-EF63-42DC-BB45-FC6128BEC241}"/>
    <cellStyle name="Comma 3 6 2 4 12" xfId="10599" xr:uid="{ADD935BA-EEC0-493F-A6A6-BB5C8283F90A}"/>
    <cellStyle name="Comma 3 6 2 4 12 2" xfId="51564" xr:uid="{004930D7-63C6-4BFE-8E30-65111ABF5545}"/>
    <cellStyle name="Comma 3 6 2 4 12 3" xfId="38174" xr:uid="{D2F50640-9CC7-40E1-9039-54E6B140C1D3}"/>
    <cellStyle name="Comma 3 6 2 4 13" xfId="13224" xr:uid="{8E57D2F8-6CF4-47F1-8394-EDFE9C957504}"/>
    <cellStyle name="Comma 3 6 2 4 13 2" xfId="54189" xr:uid="{9F72FEB3-D3BB-4D59-BC41-906141C65170}"/>
    <cellStyle name="Comma 3 6 2 4 13 3" xfId="40799" xr:uid="{5CC5608A-1E8A-4152-947D-91E4B44BA36B}"/>
    <cellStyle name="Comma 3 6 2 4 14" xfId="43425" xr:uid="{AE7861C8-1468-4197-8520-504F13D0EC02}"/>
    <cellStyle name="Comma 3 6 2 4 15" xfId="56815" xr:uid="{96F2AA8F-7F05-49B9-ACE7-23F9EED60D04}"/>
    <cellStyle name="Comma 3 6 2 4 16" xfId="59442" xr:uid="{6AEB5BC7-108C-4568-AA99-0007899AFD06}"/>
    <cellStyle name="Comma 3 6 2 4 17" xfId="30035" xr:uid="{DBD67231-1E91-43E2-8505-F70A241991D1}"/>
    <cellStyle name="Comma 3 6 2 4 18" xfId="19531" xr:uid="{36C37E00-A465-46EC-88A1-ADA12F403FF7}"/>
    <cellStyle name="Comma 3 6 2 4 2" xfId="231" xr:uid="{00000000-0005-0000-0000-00006E030000}"/>
    <cellStyle name="Comma 3 6 2 4 2 10" xfId="8111" xr:uid="{38F60849-64A2-4F8D-81D1-D95E55F21ACB}"/>
    <cellStyle name="Comma 3 6 2 4 2 10 2" xfId="49076" xr:uid="{62ED2582-BB75-4EF5-9979-633650371FC7}"/>
    <cellStyle name="Comma 3 6 2 4 2 10 3" xfId="35686" xr:uid="{8B47C72C-B29D-4BA9-AC17-2D46E721C62A}"/>
    <cellStyle name="Comma 3 6 2 4 2 11" xfId="10737" xr:uid="{748F3AA2-956E-43E4-80B8-26DDC4A5EC8F}"/>
    <cellStyle name="Comma 3 6 2 4 2 11 2" xfId="51702" xr:uid="{72B82E1F-B7DC-4B2E-A65D-CD6D6E798FC9}"/>
    <cellStyle name="Comma 3 6 2 4 2 11 3" xfId="38312" xr:uid="{265BC225-EF3F-4A51-8820-4B479AF71BD8}"/>
    <cellStyle name="Comma 3 6 2 4 2 12" xfId="13362" xr:uid="{5D698387-1E6B-426E-92F5-BA104EF00C21}"/>
    <cellStyle name="Comma 3 6 2 4 2 12 2" xfId="54327" xr:uid="{21821E38-2DFE-4C2E-9C7D-181E772DEB6D}"/>
    <cellStyle name="Comma 3 6 2 4 2 12 3" xfId="40937" xr:uid="{2E4F1533-07EB-4DED-8582-37F529F49610}"/>
    <cellStyle name="Comma 3 6 2 4 2 13" xfId="43563" xr:uid="{128F7824-FD9A-47BA-922C-9DC53A60C9EC}"/>
    <cellStyle name="Comma 3 6 2 4 2 14" xfId="56953" xr:uid="{210C126B-5F5B-426F-8095-C1B6B93E7AF1}"/>
    <cellStyle name="Comma 3 6 2 4 2 15" xfId="59580" xr:uid="{383F4F9B-050A-4A59-9DD5-BCD241CFB9D8}"/>
    <cellStyle name="Comma 3 6 2 4 2 16" xfId="30173" xr:uid="{E808EB92-95DD-4940-80DC-BC5D48434B6E}"/>
    <cellStyle name="Comma 3 6 2 4 2 17" xfId="19669" xr:uid="{7469EF25-894C-421A-9020-567B0069659E}"/>
    <cellStyle name="Comma 3 6 2 4 2 2" xfId="492" xr:uid="{00000000-0005-0000-0000-00006F030000}"/>
    <cellStyle name="Comma 3 6 2 4 2 2 10" xfId="30433" xr:uid="{AB0AF984-2E62-4721-98BC-02BEB6984704}"/>
    <cellStyle name="Comma 3 6 2 4 2 2 11" xfId="19929" xr:uid="{94D60406-E051-41C3-A611-AD99502F5ED9}"/>
    <cellStyle name="Comma 3 6 2 4 2 2 2" xfId="1815" xr:uid="{A0C96359-9F27-4646-B229-E1396327B8CC}"/>
    <cellStyle name="Comma 3 6 2 4 2 2 2 10" xfId="21251" xr:uid="{ADA4CD3C-DF13-4E5B-9A8B-3652ADEC0BEE}"/>
    <cellStyle name="Comma 3 6 2 4 2 2 2 2" xfId="7067" xr:uid="{EFA6466C-CF78-41A6-B40A-5A4C27AF321A}"/>
    <cellStyle name="Comma 3 6 2 4 2 2 2 2 2" xfId="18625" xr:uid="{0C6522EC-A89A-4B4E-A78D-896944FFF236}"/>
    <cellStyle name="Comma 3 6 2 4 2 2 2 2 2 2" xfId="48032" xr:uid="{1D6CBCFA-9AFB-46C4-9E9B-204AE4523A03}"/>
    <cellStyle name="Comma 3 6 2 4 2 2 2 2 2 3" xfId="29129" xr:uid="{649BE357-247B-4746-86CB-2740816A1B18}"/>
    <cellStyle name="Comma 3 6 2 4 2 2 2 2 3" xfId="34642" xr:uid="{6BC212F2-C568-430D-AEB0-1A7940825366}"/>
    <cellStyle name="Comma 3 6 2 4 2 2 2 2 4" xfId="23877" xr:uid="{2D16EBE1-F0A8-457B-841B-8CE7D4EF313C}"/>
    <cellStyle name="Comma 3 6 2 4 2 2 2 3" xfId="4442" xr:uid="{D290713A-58F6-42BA-9695-A228B22B6A1E}"/>
    <cellStyle name="Comma 3 6 2 4 2 2 2 3 2" xfId="50658" xr:uid="{7F6A246B-7118-4CA4-BCA3-37B45D4AD870}"/>
    <cellStyle name="Comma 3 6 2 4 2 2 2 3 3" xfId="37268" xr:uid="{CA1A7400-F721-4AAE-9CB7-CCF7ED5EF78C}"/>
    <cellStyle name="Comma 3 6 2 4 2 2 2 3 4" xfId="26503" xr:uid="{30180AD3-AE1D-469E-A462-D8DA342D5F87}"/>
    <cellStyle name="Comma 3 6 2 4 2 2 2 4" xfId="9693" xr:uid="{27C2F431-4C97-4B03-9BF7-CE606EAC6F91}"/>
    <cellStyle name="Comma 3 6 2 4 2 2 2 4 2" xfId="53284" xr:uid="{FC4A010A-C1FF-41D2-9476-EF3A5659F39B}"/>
    <cellStyle name="Comma 3 6 2 4 2 2 2 4 3" xfId="39894" xr:uid="{7F8BD6D4-AADE-4DD6-9584-62332371271E}"/>
    <cellStyle name="Comma 3 6 2 4 2 2 2 5" xfId="12319" xr:uid="{446F5A97-FC27-4345-B25C-2799B38A6559}"/>
    <cellStyle name="Comma 3 6 2 4 2 2 2 5 2" xfId="55909" xr:uid="{4DC9E271-FF8E-4F6C-920B-05C397528D57}"/>
    <cellStyle name="Comma 3 6 2 4 2 2 2 5 3" xfId="42519" xr:uid="{90FFAEFF-C55D-4B65-B509-46AD311C8D1E}"/>
    <cellStyle name="Comma 3 6 2 4 2 2 2 6" xfId="15472" xr:uid="{E748C627-F016-46AD-B2AA-B8EE06099A3C}"/>
    <cellStyle name="Comma 3 6 2 4 2 2 2 6 2" xfId="45145" xr:uid="{EBE25E89-9D71-4DDF-ADB0-0BC94A6D6D8C}"/>
    <cellStyle name="Comma 3 6 2 4 2 2 2 7" xfId="58535" xr:uid="{604BB61A-0312-4EFC-B165-501C59D1DF7C}"/>
    <cellStyle name="Comma 3 6 2 4 2 2 2 8" xfId="61162" xr:uid="{0E32167A-FF8F-46B8-A8F2-FE4379ED2DEF}"/>
    <cellStyle name="Comma 3 6 2 4 2 2 2 9" xfId="31755" xr:uid="{95BAFB45-FCD1-43DA-A4E6-AD55D6AE36C9}"/>
    <cellStyle name="Comma 3 6 2 4 2 2 3" xfId="5745" xr:uid="{FE17F9F4-8A0E-4BA8-8C90-3B0D3D20B88C}"/>
    <cellStyle name="Comma 3 6 2 4 2 2 3 2" xfId="17303" xr:uid="{9D883090-F7BD-4442-8E9C-4D1E8068E838}"/>
    <cellStyle name="Comma 3 6 2 4 2 2 3 2 2" xfId="46710" xr:uid="{85830244-8B17-48DF-B2B6-D37C50802FBF}"/>
    <cellStyle name="Comma 3 6 2 4 2 2 3 2 3" xfId="27807" xr:uid="{7CB63BBC-153B-4CC8-85DA-7DE4F304685A}"/>
    <cellStyle name="Comma 3 6 2 4 2 2 3 3" xfId="14150" xr:uid="{9F39593E-0004-4394-8803-35030A2BA5DB}"/>
    <cellStyle name="Comma 3 6 2 4 2 2 3 3 2" xfId="33320" xr:uid="{5DBD31E7-1375-4D10-8371-E619CCCA9A6D}"/>
    <cellStyle name="Comma 3 6 2 4 2 2 3 4" xfId="22555" xr:uid="{13F32E28-D627-4601-BEA3-6B781D3998A8}"/>
    <cellStyle name="Comma 3 6 2 4 2 2 4" xfId="3120" xr:uid="{1E78A356-A5BF-46EE-9BC3-D735FD3F870C}"/>
    <cellStyle name="Comma 3 6 2 4 2 2 4 2" xfId="16775" xr:uid="{5904FDBF-39CE-4552-9FFE-A3B2B68F8635}"/>
    <cellStyle name="Comma 3 6 2 4 2 2 4 2 2" xfId="49336" xr:uid="{2B123C52-76F4-454E-9485-1E28D3BE3195}"/>
    <cellStyle name="Comma 3 6 2 4 2 2 4 3" xfId="35946" xr:uid="{090A372B-F381-4AFF-96C6-14E9F5F36B26}"/>
    <cellStyle name="Comma 3 6 2 4 2 2 4 4" xfId="25181" xr:uid="{B108EDC6-9326-4A53-9AF0-27FEF727C963}"/>
    <cellStyle name="Comma 3 6 2 4 2 2 5" xfId="8371" xr:uid="{46E813EF-D34A-468A-A1B1-1FD4FE4D2A12}"/>
    <cellStyle name="Comma 3 6 2 4 2 2 5 2" xfId="51962" xr:uid="{BAFB76DD-CEAD-409C-8B9A-B806EFDF4E53}"/>
    <cellStyle name="Comma 3 6 2 4 2 2 5 3" xfId="38572" xr:uid="{29671005-A522-4D79-9150-39F2DA57855E}"/>
    <cellStyle name="Comma 3 6 2 4 2 2 6" xfId="10997" xr:uid="{28DBEA76-A47D-4F44-9BC6-FB41BD26DE8E}"/>
    <cellStyle name="Comma 3 6 2 4 2 2 6 2" xfId="54587" xr:uid="{0816AB8F-04C5-44E1-BFFB-191EE96CC134}"/>
    <cellStyle name="Comma 3 6 2 4 2 2 6 3" xfId="41197" xr:uid="{2507FA00-D35B-4000-AE98-CE094522938D}"/>
    <cellStyle name="Comma 3 6 2 4 2 2 7" xfId="13622" xr:uid="{121EE0DA-98F4-436E-8785-9D26B3981F03}"/>
    <cellStyle name="Comma 3 6 2 4 2 2 7 2" xfId="43823" xr:uid="{FB46A7D2-094D-4ADC-9B31-3BB31D86F6EE}"/>
    <cellStyle name="Comma 3 6 2 4 2 2 8" xfId="57213" xr:uid="{03969016-732D-4ABE-87EF-D626C36328C6}"/>
    <cellStyle name="Comma 3 6 2 4 2 2 9" xfId="59840" xr:uid="{641090DD-42D4-4A8A-A5D3-0B92FBDE05D2}"/>
    <cellStyle name="Comma 3 6 2 4 2 3" xfId="752" xr:uid="{00000000-0005-0000-0000-000070030000}"/>
    <cellStyle name="Comma 3 6 2 4 2 3 10" xfId="30693" xr:uid="{A4DDD397-CAEC-4DB8-B9EC-DCAC819EB249}"/>
    <cellStyle name="Comma 3 6 2 4 2 3 11" xfId="20189" xr:uid="{71E584EF-C970-484C-A041-2CD0851479A4}"/>
    <cellStyle name="Comma 3 6 2 4 2 3 2" xfId="2075" xr:uid="{8D7F9B6F-E58A-4650-B92B-820B91801494}"/>
    <cellStyle name="Comma 3 6 2 4 2 3 2 10" xfId="21511" xr:uid="{0E642218-0FA0-4439-86A2-ED1BF98FFD9E}"/>
    <cellStyle name="Comma 3 6 2 4 2 3 2 2" xfId="7327" xr:uid="{18C5FBF2-363E-41F9-9815-DB13C0E38C6F}"/>
    <cellStyle name="Comma 3 6 2 4 2 3 2 2 2" xfId="18885" xr:uid="{9036BE19-9CCB-40F8-B4C8-0BE9F534A573}"/>
    <cellStyle name="Comma 3 6 2 4 2 3 2 2 2 2" xfId="48292" xr:uid="{B05C301D-BC9A-4C86-B913-CB0E0E569403}"/>
    <cellStyle name="Comma 3 6 2 4 2 3 2 2 2 3" xfId="29389" xr:uid="{D139B4EB-F856-4027-BDB1-49D98FD3D942}"/>
    <cellStyle name="Comma 3 6 2 4 2 3 2 2 3" xfId="34902" xr:uid="{7D5130AF-DA18-40AE-8B87-EECDFEB7DE7B}"/>
    <cellStyle name="Comma 3 6 2 4 2 3 2 2 4" xfId="24137" xr:uid="{CEDE4BCC-8867-4DE4-AD42-8C5206B1C9E5}"/>
    <cellStyle name="Comma 3 6 2 4 2 3 2 3" xfId="4702" xr:uid="{A92697F4-F88E-474E-AB04-DA70B4506374}"/>
    <cellStyle name="Comma 3 6 2 4 2 3 2 3 2" xfId="50918" xr:uid="{96989DEE-CD59-48F9-AE9D-DA3FB1EA851A}"/>
    <cellStyle name="Comma 3 6 2 4 2 3 2 3 3" xfId="37528" xr:uid="{2BF68FD4-F71C-4AA6-A89B-9A862BE9FB27}"/>
    <cellStyle name="Comma 3 6 2 4 2 3 2 3 4" xfId="26763" xr:uid="{AAC2F33F-1DF7-419E-BED6-DCB8519E10A5}"/>
    <cellStyle name="Comma 3 6 2 4 2 3 2 4" xfId="9953" xr:uid="{6305A6A4-757E-4931-B7F7-184E9F554B93}"/>
    <cellStyle name="Comma 3 6 2 4 2 3 2 4 2" xfId="53544" xr:uid="{D497E90F-4D65-4FD0-B48B-BB3816077294}"/>
    <cellStyle name="Comma 3 6 2 4 2 3 2 4 3" xfId="40154" xr:uid="{D33EA033-AB7A-45FB-8957-F77D67F1C8A3}"/>
    <cellStyle name="Comma 3 6 2 4 2 3 2 5" xfId="12579" xr:uid="{B99E6669-BF71-4852-963B-D3BEF079C56F}"/>
    <cellStyle name="Comma 3 6 2 4 2 3 2 5 2" xfId="56169" xr:uid="{C7C58172-DE05-4294-BA0F-932D57534BEB}"/>
    <cellStyle name="Comma 3 6 2 4 2 3 2 5 3" xfId="42779" xr:uid="{6E2767F7-B890-4CB7-B4DF-4E2EF5480D7F}"/>
    <cellStyle name="Comma 3 6 2 4 2 3 2 6" xfId="15732" xr:uid="{C7623095-494A-42A7-AC16-EAA49B2F030F}"/>
    <cellStyle name="Comma 3 6 2 4 2 3 2 6 2" xfId="45405" xr:uid="{636AEAC1-525C-4064-AD9A-C26268622F4D}"/>
    <cellStyle name="Comma 3 6 2 4 2 3 2 7" xfId="58795" xr:uid="{BCF67D09-FB88-4A4A-A5A4-19EF064A9B3E}"/>
    <cellStyle name="Comma 3 6 2 4 2 3 2 8" xfId="61422" xr:uid="{A0D64A67-5126-4A2C-8E77-F6240C25091D}"/>
    <cellStyle name="Comma 3 6 2 4 2 3 2 9" xfId="32015" xr:uid="{1A5975E4-307B-4B63-B94B-247B05B5C46F}"/>
    <cellStyle name="Comma 3 6 2 4 2 3 3" xfId="6005" xr:uid="{A3394D06-F062-4106-87DE-BA45D97F4055}"/>
    <cellStyle name="Comma 3 6 2 4 2 3 3 2" xfId="17563" xr:uid="{B6AE28FB-D201-4C5B-8C60-3EA0B01E20DA}"/>
    <cellStyle name="Comma 3 6 2 4 2 3 3 2 2" xfId="46970" xr:uid="{0385C6ED-0E0C-4BAB-9BBB-747A580BBE3C}"/>
    <cellStyle name="Comma 3 6 2 4 2 3 3 2 3" xfId="28067" xr:uid="{8F5183C3-09A1-40A6-AEE4-C21EF687AB74}"/>
    <cellStyle name="Comma 3 6 2 4 2 3 3 3" xfId="33580" xr:uid="{DB55A07D-F5F1-4B8F-AD93-1F4CEE780553}"/>
    <cellStyle name="Comma 3 6 2 4 2 3 3 4" xfId="22815" xr:uid="{D7C28146-57C7-4170-AE60-2A87F6C0C1C4}"/>
    <cellStyle name="Comma 3 6 2 4 2 3 4" xfId="3380" xr:uid="{C301F95F-5D9C-4BC7-BE63-6FE528747C91}"/>
    <cellStyle name="Comma 3 6 2 4 2 3 4 2" xfId="49596" xr:uid="{9D4CEF34-6959-400A-95AB-3854DE5F358F}"/>
    <cellStyle name="Comma 3 6 2 4 2 3 4 3" xfId="36206" xr:uid="{6358CC83-5AD4-4A03-888C-C481124A4382}"/>
    <cellStyle name="Comma 3 6 2 4 2 3 4 4" xfId="25441" xr:uid="{47D6BD6D-1D17-4315-B183-7C584B6D102F}"/>
    <cellStyle name="Comma 3 6 2 4 2 3 5" xfId="8631" xr:uid="{A563437C-E08F-4711-8276-1A9376A63E72}"/>
    <cellStyle name="Comma 3 6 2 4 2 3 5 2" xfId="52222" xr:uid="{3696FCE6-B981-4857-AE60-D1A3D9831B40}"/>
    <cellStyle name="Comma 3 6 2 4 2 3 5 3" xfId="38832" xr:uid="{DF41C84A-6142-436C-823C-5B69DBABDD9F}"/>
    <cellStyle name="Comma 3 6 2 4 2 3 6" xfId="11257" xr:uid="{A2C8949E-8397-46CA-B16D-CA53AE525FAC}"/>
    <cellStyle name="Comma 3 6 2 4 2 3 6 2" xfId="54847" xr:uid="{2EF148A0-AE1F-49A4-B456-A622F65B29F9}"/>
    <cellStyle name="Comma 3 6 2 4 2 3 6 3" xfId="41457" xr:uid="{29818022-F62A-44CC-BC41-F73975EA2E41}"/>
    <cellStyle name="Comma 3 6 2 4 2 3 7" xfId="14410" xr:uid="{45222328-9B09-4911-A8BD-B761FCB9B6A0}"/>
    <cellStyle name="Comma 3 6 2 4 2 3 7 2" xfId="44083" xr:uid="{38CD265A-B8AE-48BA-A892-0479C1739E6D}"/>
    <cellStyle name="Comma 3 6 2 4 2 3 8" xfId="57473" xr:uid="{11E9DE02-2DBF-43A9-9002-07CF96ED37DF}"/>
    <cellStyle name="Comma 3 6 2 4 2 3 9" xfId="60100" xr:uid="{68AD8D6E-B2B6-4B3A-A3E5-8AA15AD30208}"/>
    <cellStyle name="Comma 3 6 2 4 2 4" xfId="1012" xr:uid="{00000000-0005-0000-0000-000071030000}"/>
    <cellStyle name="Comma 3 6 2 4 2 4 10" xfId="30953" xr:uid="{A106FC4D-D322-451D-BB8D-EB6B6376DF91}"/>
    <cellStyle name="Comma 3 6 2 4 2 4 11" xfId="20449" xr:uid="{147B64FF-9629-46B8-9EB9-37122D5DD983}"/>
    <cellStyle name="Comma 3 6 2 4 2 4 2" xfId="2335" xr:uid="{A468BFA2-7A76-48DF-869F-04E18B7AEF94}"/>
    <cellStyle name="Comma 3 6 2 4 2 4 2 10" xfId="21771" xr:uid="{05E940A2-22E3-46B1-B4DB-45A48E17C27C}"/>
    <cellStyle name="Comma 3 6 2 4 2 4 2 2" xfId="7587" xr:uid="{6CC4F861-6418-4271-9478-C97514F88E93}"/>
    <cellStyle name="Comma 3 6 2 4 2 4 2 2 2" xfId="19145" xr:uid="{3738565A-BFDC-42A3-BAAD-476588027B49}"/>
    <cellStyle name="Comma 3 6 2 4 2 4 2 2 2 2" xfId="48552" xr:uid="{F87C14D8-C47F-458A-BF6C-940BCBE16A9F}"/>
    <cellStyle name="Comma 3 6 2 4 2 4 2 2 2 3" xfId="29649" xr:uid="{CF5F0551-4052-4F8D-962E-E7EF116B935E}"/>
    <cellStyle name="Comma 3 6 2 4 2 4 2 2 3" xfId="35162" xr:uid="{B6B9F361-DAF4-4971-8F47-FED26873D4F4}"/>
    <cellStyle name="Comma 3 6 2 4 2 4 2 2 4" xfId="24397" xr:uid="{64F0FE5C-9513-412C-952E-936BB45BED9C}"/>
    <cellStyle name="Comma 3 6 2 4 2 4 2 3" xfId="4962" xr:uid="{42B18ED2-7628-4B37-BF31-61A99BF95353}"/>
    <cellStyle name="Comma 3 6 2 4 2 4 2 3 2" xfId="51178" xr:uid="{F2ACCF3B-B1E4-44EC-B3A2-A9528DA715C5}"/>
    <cellStyle name="Comma 3 6 2 4 2 4 2 3 3" xfId="37788" xr:uid="{E3F2C097-D3F9-434E-886C-D03720684F96}"/>
    <cellStyle name="Comma 3 6 2 4 2 4 2 3 4" xfId="27023" xr:uid="{376E0AEC-9710-45D7-BFDA-0C7B07BD00F3}"/>
    <cellStyle name="Comma 3 6 2 4 2 4 2 4" xfId="10213" xr:uid="{E110B06A-3846-48FB-9D1A-99A2871B8F73}"/>
    <cellStyle name="Comma 3 6 2 4 2 4 2 4 2" xfId="53804" xr:uid="{B83F18D6-0325-4BCD-9620-791DD760337D}"/>
    <cellStyle name="Comma 3 6 2 4 2 4 2 4 3" xfId="40414" xr:uid="{9854866D-2F1F-4E21-AB50-2129EEE329C3}"/>
    <cellStyle name="Comma 3 6 2 4 2 4 2 5" xfId="12839" xr:uid="{407E07DC-C367-47A1-A963-403E7B044239}"/>
    <cellStyle name="Comma 3 6 2 4 2 4 2 5 2" xfId="56429" xr:uid="{DED83AE0-B841-4BA2-8B85-2869C65994A7}"/>
    <cellStyle name="Comma 3 6 2 4 2 4 2 5 3" xfId="43039" xr:uid="{94775327-BA31-4BED-8356-09AA4384B942}"/>
    <cellStyle name="Comma 3 6 2 4 2 4 2 6" xfId="15992" xr:uid="{14101A2B-8E38-4C2E-9522-73C0ECF04AE9}"/>
    <cellStyle name="Comma 3 6 2 4 2 4 2 6 2" xfId="45665" xr:uid="{C1A9917A-25B7-4B67-8B29-6918AC5B4976}"/>
    <cellStyle name="Comma 3 6 2 4 2 4 2 7" xfId="59055" xr:uid="{2E392E3F-4321-4EE2-A010-B6E81549489F}"/>
    <cellStyle name="Comma 3 6 2 4 2 4 2 8" xfId="61682" xr:uid="{4E64847F-57D0-4653-8322-97A789A17AF1}"/>
    <cellStyle name="Comma 3 6 2 4 2 4 2 9" xfId="32275" xr:uid="{C9944F7C-A7DD-42A0-B443-56C1900C375C}"/>
    <cellStyle name="Comma 3 6 2 4 2 4 3" xfId="6265" xr:uid="{CA08C58A-D3AB-42D5-B867-B4229D210157}"/>
    <cellStyle name="Comma 3 6 2 4 2 4 3 2" xfId="17823" xr:uid="{4DF569F8-2EE8-4274-A725-7BBEA9C69940}"/>
    <cellStyle name="Comma 3 6 2 4 2 4 3 2 2" xfId="47230" xr:uid="{03F37F76-D41B-4DC0-907B-38F11C85E8FC}"/>
    <cellStyle name="Comma 3 6 2 4 2 4 3 2 3" xfId="28327" xr:uid="{C3B9A6EA-4015-4949-B9BB-F01A21104982}"/>
    <cellStyle name="Comma 3 6 2 4 2 4 3 3" xfId="33840" xr:uid="{344220BC-2A0D-4991-B843-DCCB21242A83}"/>
    <cellStyle name="Comma 3 6 2 4 2 4 3 4" xfId="23075" xr:uid="{6967C3FE-1C2A-4AD6-A6AC-04E65C4D6217}"/>
    <cellStyle name="Comma 3 6 2 4 2 4 4" xfId="3640" xr:uid="{525E34D6-E491-42C4-AEE2-E41CC2D4EC77}"/>
    <cellStyle name="Comma 3 6 2 4 2 4 4 2" xfId="49856" xr:uid="{AAB2C1EB-1D6E-4932-BA2D-1C56DD181E04}"/>
    <cellStyle name="Comma 3 6 2 4 2 4 4 3" xfId="36466" xr:uid="{0DAB76E0-B9BD-4A2E-89A4-8428FFF45143}"/>
    <cellStyle name="Comma 3 6 2 4 2 4 4 4" xfId="25701" xr:uid="{77E04B6F-EA7B-49A9-B9FA-CFFB694DFB7D}"/>
    <cellStyle name="Comma 3 6 2 4 2 4 5" xfId="8891" xr:uid="{7582DC48-EC99-4B71-9ECA-4274C335EDF0}"/>
    <cellStyle name="Comma 3 6 2 4 2 4 5 2" xfId="52482" xr:uid="{4FF06DFC-F53D-4261-857C-E35370F6A9C1}"/>
    <cellStyle name="Comma 3 6 2 4 2 4 5 3" xfId="39092" xr:uid="{E100135A-1119-4D40-82F8-4931D2F40C77}"/>
    <cellStyle name="Comma 3 6 2 4 2 4 6" xfId="11517" xr:uid="{E130F279-DCDB-45CB-900C-D8C488A1DC75}"/>
    <cellStyle name="Comma 3 6 2 4 2 4 6 2" xfId="55107" xr:uid="{988169FF-8BB4-43AE-BECA-BA72AC2EE2D7}"/>
    <cellStyle name="Comma 3 6 2 4 2 4 6 3" xfId="41717" xr:uid="{EF2683C3-8F2E-4B6A-925C-B102DE10EF5A}"/>
    <cellStyle name="Comma 3 6 2 4 2 4 7" xfId="14670" xr:uid="{05B90E39-2277-46A4-8C60-A37AD6276863}"/>
    <cellStyle name="Comma 3 6 2 4 2 4 7 2" xfId="44343" xr:uid="{69E21829-FABF-487F-A980-AED2796AE789}"/>
    <cellStyle name="Comma 3 6 2 4 2 4 8" xfId="57733" xr:uid="{C4A57DFE-5690-450D-9C27-D416295656E0}"/>
    <cellStyle name="Comma 3 6 2 4 2 4 9" xfId="60360" xr:uid="{AC7AE5CF-47B5-4A30-8514-5728982D7A03}"/>
    <cellStyle name="Comma 3 6 2 4 2 5" xfId="1292" xr:uid="{284EB450-E7C7-4484-B1CC-944A7F958D89}"/>
    <cellStyle name="Comma 3 6 2 4 2 5 10" xfId="20729" xr:uid="{6020AE9A-B5B9-450E-BF0B-296B2AE30CDD}"/>
    <cellStyle name="Comma 3 6 2 4 2 5 2" xfId="6545" xr:uid="{32EC562C-BFF6-4413-BAC8-A06B82C52BE1}"/>
    <cellStyle name="Comma 3 6 2 4 2 5 2 2" xfId="18103" xr:uid="{86152512-A097-4186-A21E-A6828411CED5}"/>
    <cellStyle name="Comma 3 6 2 4 2 5 2 2 2" xfId="47510" xr:uid="{4CEAA426-0A78-4901-898A-905066D01001}"/>
    <cellStyle name="Comma 3 6 2 4 2 5 2 2 3" xfId="28607" xr:uid="{0E8FA039-56C6-4321-9AA9-F615EE595341}"/>
    <cellStyle name="Comma 3 6 2 4 2 5 2 3" xfId="34120" xr:uid="{599D7BF2-E729-41B2-868F-978CFF147A5F}"/>
    <cellStyle name="Comma 3 6 2 4 2 5 2 4" xfId="23355" xr:uid="{61071B4C-17B1-4C9E-8827-71C21CB77DF0}"/>
    <cellStyle name="Comma 3 6 2 4 2 5 3" xfId="3920" xr:uid="{2A34CAA1-2CDA-4012-8E7F-64CEDFED35FD}"/>
    <cellStyle name="Comma 3 6 2 4 2 5 3 2" xfId="50136" xr:uid="{D0747561-7424-407A-8E06-3F01FC9CAF99}"/>
    <cellStyle name="Comma 3 6 2 4 2 5 3 3" xfId="36746" xr:uid="{999C4B7F-7DFC-43DB-A96D-1A38BA276CBB}"/>
    <cellStyle name="Comma 3 6 2 4 2 5 3 4" xfId="25981" xr:uid="{EB244E27-A0DB-4A1C-9317-2EECB996E53E}"/>
    <cellStyle name="Comma 3 6 2 4 2 5 4" xfId="9171" xr:uid="{D5016B64-2DDF-47BC-A283-A0A25289921F}"/>
    <cellStyle name="Comma 3 6 2 4 2 5 4 2" xfId="52762" xr:uid="{0CCA5895-9D55-484E-B421-3B587B1585CC}"/>
    <cellStyle name="Comma 3 6 2 4 2 5 4 3" xfId="39372" xr:uid="{3DDF9E54-3674-4106-B079-EBBAE1815F98}"/>
    <cellStyle name="Comma 3 6 2 4 2 5 5" xfId="11797" xr:uid="{8C92A16C-F0DB-410A-A9ED-BA369408AA9E}"/>
    <cellStyle name="Comma 3 6 2 4 2 5 5 2" xfId="55387" xr:uid="{DA12A1B8-D28F-4DB6-A9D9-0D6E416C6A63}"/>
    <cellStyle name="Comma 3 6 2 4 2 5 5 3" xfId="41997" xr:uid="{A6DC0C82-1E4A-405F-9D1C-EBAA3FD3B2CF}"/>
    <cellStyle name="Comma 3 6 2 4 2 5 6" xfId="14950" xr:uid="{4305A349-8342-4D1F-9B93-0C2584E68EE8}"/>
    <cellStyle name="Comma 3 6 2 4 2 5 6 2" xfId="44623" xr:uid="{615E3C77-861D-440A-9B2B-6ED74DCAE795}"/>
    <cellStyle name="Comma 3 6 2 4 2 5 7" xfId="58013" xr:uid="{0FAE93AF-DB68-4A0A-8586-07BAFAE59F61}"/>
    <cellStyle name="Comma 3 6 2 4 2 5 8" xfId="60640" xr:uid="{95A037C1-AA43-4348-A1ED-CB251A2B3523}"/>
    <cellStyle name="Comma 3 6 2 4 2 5 9" xfId="31233" xr:uid="{39799E18-9334-4838-A271-1C4B6501B1B1}"/>
    <cellStyle name="Comma 3 6 2 4 2 6" xfId="1555" xr:uid="{C37C1C95-D06A-4AB6-A54A-1B10C5C82A41}"/>
    <cellStyle name="Comma 3 6 2 4 2 6 10" xfId="20991" xr:uid="{099E04B1-EEEB-4C22-82B2-255FCC6A0DC3}"/>
    <cellStyle name="Comma 3 6 2 4 2 6 2" xfId="6807" xr:uid="{DE1FEF7D-9665-4D71-AC49-9F3CD1C0B86F}"/>
    <cellStyle name="Comma 3 6 2 4 2 6 2 2" xfId="18365" xr:uid="{60D1E7F0-BC41-4665-B1C5-C4DCF3326BE5}"/>
    <cellStyle name="Comma 3 6 2 4 2 6 2 2 2" xfId="47772" xr:uid="{98F20634-CE42-49AB-B48C-A5AA72F15605}"/>
    <cellStyle name="Comma 3 6 2 4 2 6 2 2 3" xfId="28869" xr:uid="{7D4E075A-BAA6-4428-BDF7-095CD9EB20D4}"/>
    <cellStyle name="Comma 3 6 2 4 2 6 2 3" xfId="34382" xr:uid="{9D83D1C5-92B8-46DE-85BB-04714DE7ECAB}"/>
    <cellStyle name="Comma 3 6 2 4 2 6 2 4" xfId="23617" xr:uid="{B4AE3F39-6713-422B-95A2-9BF1CE5BF03B}"/>
    <cellStyle name="Comma 3 6 2 4 2 6 3" xfId="4182" xr:uid="{21461D62-3D9C-4760-BCFD-693BAEF0D50B}"/>
    <cellStyle name="Comma 3 6 2 4 2 6 3 2" xfId="50398" xr:uid="{1EBE789F-6D7C-4F6E-A1F6-21D7BDE8AE71}"/>
    <cellStyle name="Comma 3 6 2 4 2 6 3 3" xfId="37008" xr:uid="{4E3E3DB3-BEED-4C8B-87E1-DEDCDD0C8218}"/>
    <cellStyle name="Comma 3 6 2 4 2 6 3 4" xfId="26243" xr:uid="{09893849-D8F5-4A11-888B-5F69201E13B9}"/>
    <cellStyle name="Comma 3 6 2 4 2 6 4" xfId="9433" xr:uid="{5E18FF40-DC86-456C-9710-F76E697541FF}"/>
    <cellStyle name="Comma 3 6 2 4 2 6 4 2" xfId="53024" xr:uid="{788FDFCC-7913-409E-82F8-ADD147767B86}"/>
    <cellStyle name="Comma 3 6 2 4 2 6 4 3" xfId="39634" xr:uid="{BA83F8BE-8FE0-40DC-9411-9ADB241BB8B5}"/>
    <cellStyle name="Comma 3 6 2 4 2 6 5" xfId="12059" xr:uid="{9E66FD52-9127-45E1-A722-3B877F5608A5}"/>
    <cellStyle name="Comma 3 6 2 4 2 6 5 2" xfId="55649" xr:uid="{E3D5B86B-376D-4A88-AB8A-D80D1FB9E6EC}"/>
    <cellStyle name="Comma 3 6 2 4 2 6 5 3" xfId="42259" xr:uid="{74A437A2-4C41-49BF-BBEC-6A6347804F70}"/>
    <cellStyle name="Comma 3 6 2 4 2 6 6" xfId="15212" xr:uid="{065D48C7-360F-443B-A1E3-0F33F0BF2934}"/>
    <cellStyle name="Comma 3 6 2 4 2 6 6 2" xfId="44885" xr:uid="{B563A0E6-220B-4E61-8CA9-0BD4A4F96A30}"/>
    <cellStyle name="Comma 3 6 2 4 2 6 7" xfId="58275" xr:uid="{8225FCF0-DF69-403F-B45A-61C202544137}"/>
    <cellStyle name="Comma 3 6 2 4 2 6 8" xfId="60902" xr:uid="{A71E675B-C701-45EC-9F60-E93C4C42D004}"/>
    <cellStyle name="Comma 3 6 2 4 2 6 9" xfId="31495" xr:uid="{620BA706-6EA6-4B5F-BE61-EC7977E314F7}"/>
    <cellStyle name="Comma 3 6 2 4 2 7" xfId="2598" xr:uid="{BD519AEE-245E-453D-B2EB-F2AD2C619274}"/>
    <cellStyle name="Comma 3 6 2 4 2 7 10" xfId="22033" xr:uid="{B7331C78-6C1D-4CD6-A711-DD21F99A158C}"/>
    <cellStyle name="Comma 3 6 2 4 2 7 2" xfId="7849" xr:uid="{7D34DAAA-545C-48A6-A953-1F954AFA36E1}"/>
    <cellStyle name="Comma 3 6 2 4 2 7 2 2" xfId="19407" xr:uid="{5DFE4F70-1E3D-4B0D-9DEB-D81A3D2C75BD}"/>
    <cellStyle name="Comma 3 6 2 4 2 7 2 2 2" xfId="48814" xr:uid="{06625DA3-370D-440D-A270-5C67219DBA81}"/>
    <cellStyle name="Comma 3 6 2 4 2 7 2 2 3" xfId="29911" xr:uid="{9C340E9B-9858-4874-BDA8-866E77559886}"/>
    <cellStyle name="Comma 3 6 2 4 2 7 2 3" xfId="35424" xr:uid="{25316216-005A-4D9E-B11E-05FF5756C124}"/>
    <cellStyle name="Comma 3 6 2 4 2 7 2 4" xfId="24659" xr:uid="{BF52870E-F0C5-4993-961C-1C87C11D8395}"/>
    <cellStyle name="Comma 3 6 2 4 2 7 3" xfId="5224" xr:uid="{49EBF9E1-435C-460B-994B-63A9AEFD98AA}"/>
    <cellStyle name="Comma 3 6 2 4 2 7 3 2" xfId="51440" xr:uid="{FB2A5C8F-E716-4EAE-865A-65B90C72C03A}"/>
    <cellStyle name="Comma 3 6 2 4 2 7 3 3" xfId="38050" xr:uid="{5D17C837-35D1-47E4-B480-87E6FE05B80D}"/>
    <cellStyle name="Comma 3 6 2 4 2 7 3 4" xfId="27285" xr:uid="{48D0AAA6-21A5-4178-9905-F8D98F533754}"/>
    <cellStyle name="Comma 3 6 2 4 2 7 4" xfId="10475" xr:uid="{801D1C84-D813-4D31-8769-E48EC7059509}"/>
    <cellStyle name="Comma 3 6 2 4 2 7 4 2" xfId="54066" xr:uid="{22F4C18C-E948-4533-AF7C-79DD730AC018}"/>
    <cellStyle name="Comma 3 6 2 4 2 7 4 3" xfId="40676" xr:uid="{B6304839-62B5-4D76-B5CE-5DE560D0677A}"/>
    <cellStyle name="Comma 3 6 2 4 2 7 5" xfId="13101" xr:uid="{B2526534-7F70-44DD-885F-FCB45BFB107B}"/>
    <cellStyle name="Comma 3 6 2 4 2 7 5 2" xfId="56691" xr:uid="{172B86B0-5D54-4E9E-96F4-16A889C78CA2}"/>
    <cellStyle name="Comma 3 6 2 4 2 7 5 3" xfId="43301" xr:uid="{E24D37D2-BDB6-44F1-8654-533EFA3C69F1}"/>
    <cellStyle name="Comma 3 6 2 4 2 7 6" xfId="16254" xr:uid="{CCD09D03-EA54-4E80-AE03-3474CDCCF5F7}"/>
    <cellStyle name="Comma 3 6 2 4 2 7 6 2" xfId="45927" xr:uid="{11A0AEAF-1BB8-4CC9-A57F-1BC0D5CAB02F}"/>
    <cellStyle name="Comma 3 6 2 4 2 7 7" xfId="59317" xr:uid="{5118F9A8-106A-4974-851A-AA8C4901BEE8}"/>
    <cellStyle name="Comma 3 6 2 4 2 7 8" xfId="61944" xr:uid="{A5D32E45-964B-495A-BC33-A550D2AC4473}"/>
    <cellStyle name="Comma 3 6 2 4 2 7 9" xfId="32537" xr:uid="{ABB20B9A-BE07-43E6-882C-528D22C123F9}"/>
    <cellStyle name="Comma 3 6 2 4 2 8" xfId="5485" xr:uid="{B9DEAD4A-3FFA-45E8-9146-4A5B97A8F73D}"/>
    <cellStyle name="Comma 3 6 2 4 2 8 2" xfId="17043" xr:uid="{01E013FD-EE88-48DD-B1AE-339738144DCC}"/>
    <cellStyle name="Comma 3 6 2 4 2 8 2 2" xfId="46189" xr:uid="{DD27BA3E-9002-4959-842F-2F569A2D0260}"/>
    <cellStyle name="Comma 3 6 2 4 2 8 2 3" xfId="27547" xr:uid="{B0F707EE-FBF9-4CD8-88B3-DEF569837A1E}"/>
    <cellStyle name="Comma 3 6 2 4 2 8 3" xfId="13890" xr:uid="{CF143C9A-D44E-4920-B719-9EF4BD8ED4B7}"/>
    <cellStyle name="Comma 3 6 2 4 2 8 3 2" xfId="32799" xr:uid="{5B2268B8-5CFA-4423-853F-9C9CF29ED220}"/>
    <cellStyle name="Comma 3 6 2 4 2 8 4" xfId="22295" xr:uid="{5F288A8B-AB1A-4779-851D-9249D523DC9E}"/>
    <cellStyle name="Comma 3 6 2 4 2 9" xfId="2860" xr:uid="{9A3908B0-EFC0-4B64-B5BE-3C9D7008B3F3}"/>
    <cellStyle name="Comma 3 6 2 4 2 9 2" xfId="16515" xr:uid="{2B5A0F8D-DD93-4215-B8CA-063445A69601}"/>
    <cellStyle name="Comma 3 6 2 4 2 9 2 2" xfId="46450" xr:uid="{E3326215-B11D-430C-887B-4B96109B7217}"/>
    <cellStyle name="Comma 3 6 2 4 2 9 3" xfId="33060" xr:uid="{EF65F15C-4895-4D93-8BC0-59C9F6B6DAE8}"/>
    <cellStyle name="Comma 3 6 2 4 2 9 4" xfId="24921" xr:uid="{E6B6267A-D0DD-425E-88E4-512641271C98}"/>
    <cellStyle name="Comma 3 6 2 4 3" xfId="354" xr:uid="{00000000-0005-0000-0000-000072030000}"/>
    <cellStyle name="Comma 3 6 2 4 3 10" xfId="30295" xr:uid="{79E48EEA-C451-4C6A-AEBF-5B83DCEDD40D}"/>
    <cellStyle name="Comma 3 6 2 4 3 11" xfId="19791" xr:uid="{E3DE9C22-AC7B-49C4-8FC1-CC8020528812}"/>
    <cellStyle name="Comma 3 6 2 4 3 2" xfId="1677" xr:uid="{E1B98D14-5DFD-4701-A186-D6C2AD5EA713}"/>
    <cellStyle name="Comma 3 6 2 4 3 2 10" xfId="21113" xr:uid="{892FD38D-2A71-41A7-95F2-D486B1A4B3D7}"/>
    <cellStyle name="Comma 3 6 2 4 3 2 2" xfId="6929" xr:uid="{8618BC5D-337F-46A0-9C8F-6C67A95202E0}"/>
    <cellStyle name="Comma 3 6 2 4 3 2 2 2" xfId="18487" xr:uid="{18F7135B-1F46-4A95-BA22-F2E5A47977E1}"/>
    <cellStyle name="Comma 3 6 2 4 3 2 2 2 2" xfId="47894" xr:uid="{B7ABA550-46A9-470E-80CF-DAB91122846A}"/>
    <cellStyle name="Comma 3 6 2 4 3 2 2 2 3" xfId="28991" xr:uid="{743DFB19-261E-46FC-B9D3-45B9641ED071}"/>
    <cellStyle name="Comma 3 6 2 4 3 2 2 3" xfId="34504" xr:uid="{F355E581-CE85-4B4C-8786-2BC5548373D5}"/>
    <cellStyle name="Comma 3 6 2 4 3 2 2 4" xfId="23739" xr:uid="{3EAEA407-AD4E-4B35-B458-CDE01D9E4A2A}"/>
    <cellStyle name="Comma 3 6 2 4 3 2 3" xfId="4304" xr:uid="{C26B18E5-9156-4C1B-9996-32B88B2C3B8E}"/>
    <cellStyle name="Comma 3 6 2 4 3 2 3 2" xfId="50520" xr:uid="{5BF5B0F7-9599-45A4-B5E7-8C199C7F0899}"/>
    <cellStyle name="Comma 3 6 2 4 3 2 3 3" xfId="37130" xr:uid="{3C971FD2-22B1-4589-9E73-63A02915737F}"/>
    <cellStyle name="Comma 3 6 2 4 3 2 3 4" xfId="26365" xr:uid="{088037AE-1F4A-4C51-94D4-B19F42E41FC1}"/>
    <cellStyle name="Comma 3 6 2 4 3 2 4" xfId="9555" xr:uid="{E5760819-DB57-4326-AD2F-9B08F3390FFE}"/>
    <cellStyle name="Comma 3 6 2 4 3 2 4 2" xfId="53146" xr:uid="{71323D8D-DDF9-4A94-A847-D273893A8C04}"/>
    <cellStyle name="Comma 3 6 2 4 3 2 4 3" xfId="39756" xr:uid="{71199DF3-82D7-4E82-999A-3DAB4FFDD1D0}"/>
    <cellStyle name="Comma 3 6 2 4 3 2 5" xfId="12181" xr:uid="{B08C2751-108B-4F5B-8363-0B89A1B1E462}"/>
    <cellStyle name="Comma 3 6 2 4 3 2 5 2" xfId="55771" xr:uid="{D0789B67-5A79-4BEB-9BD7-72B3E2B692B9}"/>
    <cellStyle name="Comma 3 6 2 4 3 2 5 3" xfId="42381" xr:uid="{9A9126C4-4270-4D75-84B6-0EBB2C825346}"/>
    <cellStyle name="Comma 3 6 2 4 3 2 6" xfId="15334" xr:uid="{3E7C8467-B614-43C8-A5D1-8BA52982E23B}"/>
    <cellStyle name="Comma 3 6 2 4 3 2 6 2" xfId="45007" xr:uid="{D4A93E43-148D-4885-9FA7-B5624FB35D5A}"/>
    <cellStyle name="Comma 3 6 2 4 3 2 7" xfId="58397" xr:uid="{8D2343FC-B60D-4218-A137-DB1A85752D88}"/>
    <cellStyle name="Comma 3 6 2 4 3 2 8" xfId="61024" xr:uid="{1172D621-DDB1-41F6-854A-2D5BD6ED68FD}"/>
    <cellStyle name="Comma 3 6 2 4 3 2 9" xfId="31617" xr:uid="{D1ED9CCE-46B0-4A80-B49A-8D2B0DF72B15}"/>
    <cellStyle name="Comma 3 6 2 4 3 3" xfId="5607" xr:uid="{B8147A01-2AF2-40F4-B9DA-D20D98C54C60}"/>
    <cellStyle name="Comma 3 6 2 4 3 3 2" xfId="17165" xr:uid="{A4ACA1C5-1403-4F79-B5BE-A1C08DA69E37}"/>
    <cellStyle name="Comma 3 6 2 4 3 3 2 2" xfId="46572" xr:uid="{BDFD7E7D-D160-4ECD-A3F7-034A250D187C}"/>
    <cellStyle name="Comma 3 6 2 4 3 3 2 3" xfId="27669" xr:uid="{9BE7DF59-EC25-4B69-86AC-29D6A2994BF6}"/>
    <cellStyle name="Comma 3 6 2 4 3 3 3" xfId="14012" xr:uid="{F4492A0E-0B05-4619-8924-F5D7FCDE823A}"/>
    <cellStyle name="Comma 3 6 2 4 3 3 3 2" xfId="33182" xr:uid="{CDDFD839-18E1-43B7-8990-7795DE0336D6}"/>
    <cellStyle name="Comma 3 6 2 4 3 3 4" xfId="22417" xr:uid="{F5B32E24-CB92-4BBE-9FF5-9496B42D2D99}"/>
    <cellStyle name="Comma 3 6 2 4 3 4" xfId="2982" xr:uid="{2D8D14C0-65E4-4634-A7C1-0D594B8081B8}"/>
    <cellStyle name="Comma 3 6 2 4 3 4 2" xfId="16637" xr:uid="{20C35B98-0ABC-4EA1-A093-7F40A724DF0E}"/>
    <cellStyle name="Comma 3 6 2 4 3 4 2 2" xfId="49198" xr:uid="{8D82BCF5-44C8-45E3-A325-261FEEBC2A32}"/>
    <cellStyle name="Comma 3 6 2 4 3 4 3" xfId="35808" xr:uid="{8EB7AA25-88C0-455C-8CE6-36E5DAB802F3}"/>
    <cellStyle name="Comma 3 6 2 4 3 4 4" xfId="25043" xr:uid="{1FE5DD5B-353C-452A-8293-4A527F218D7F}"/>
    <cellStyle name="Comma 3 6 2 4 3 5" xfId="8233" xr:uid="{6FB58308-8DB9-4227-A212-85E78E262C4A}"/>
    <cellStyle name="Comma 3 6 2 4 3 5 2" xfId="51824" xr:uid="{309B3D86-36E1-4AE3-9B28-F629AF8393FA}"/>
    <cellStyle name="Comma 3 6 2 4 3 5 3" xfId="38434" xr:uid="{E972829C-BB4E-47F9-B881-345756ACA1B2}"/>
    <cellStyle name="Comma 3 6 2 4 3 6" xfId="10859" xr:uid="{65EB6340-33CC-4A2D-9E5E-3DDCB040094B}"/>
    <cellStyle name="Comma 3 6 2 4 3 6 2" xfId="54449" xr:uid="{0D6C9212-40E0-4910-A8E7-BEF2F7FD3971}"/>
    <cellStyle name="Comma 3 6 2 4 3 6 3" xfId="41059" xr:uid="{D40A77C8-5FCE-4167-8FE8-989BB0547D86}"/>
    <cellStyle name="Comma 3 6 2 4 3 7" xfId="13484" xr:uid="{417D4B31-7456-4C1F-846E-4D732B8FB4E5}"/>
    <cellStyle name="Comma 3 6 2 4 3 7 2" xfId="43685" xr:uid="{369EBAAD-7DC4-45F2-8254-34E83E66835E}"/>
    <cellStyle name="Comma 3 6 2 4 3 8" xfId="57075" xr:uid="{190090DA-C0D3-4910-B044-BD0F0ECA4D1C}"/>
    <cellStyle name="Comma 3 6 2 4 3 9" xfId="59702" xr:uid="{52D3EEC1-D812-4507-A1D3-F0D8E119A66B}"/>
    <cellStyle name="Comma 3 6 2 4 4" xfId="614" xr:uid="{00000000-0005-0000-0000-000073030000}"/>
    <cellStyle name="Comma 3 6 2 4 4 10" xfId="30555" xr:uid="{6944B06C-A0B8-44FD-8BA8-A1209CA278F4}"/>
    <cellStyle name="Comma 3 6 2 4 4 11" xfId="20051" xr:uid="{E1846053-43E1-44F0-91FA-BA133AA3AC30}"/>
    <cellStyle name="Comma 3 6 2 4 4 2" xfId="1937" xr:uid="{55D75810-3DA6-42FE-B127-4A93F3B05BDC}"/>
    <cellStyle name="Comma 3 6 2 4 4 2 10" xfId="21373" xr:uid="{4EF3A207-E593-477C-B76B-DC191C5D865A}"/>
    <cellStyle name="Comma 3 6 2 4 4 2 2" xfId="7189" xr:uid="{2408383E-A461-46B3-9AB0-35D0F6C6AA11}"/>
    <cellStyle name="Comma 3 6 2 4 4 2 2 2" xfId="18747" xr:uid="{A4B264B7-144E-44D4-ABBE-7CF059B37763}"/>
    <cellStyle name="Comma 3 6 2 4 4 2 2 2 2" xfId="48154" xr:uid="{0707DB4F-86EC-4495-B3CB-52AFF1C4286F}"/>
    <cellStyle name="Comma 3 6 2 4 4 2 2 2 3" xfId="29251" xr:uid="{E5FA1227-95F3-4DE7-9802-3D6CBCBF54F1}"/>
    <cellStyle name="Comma 3 6 2 4 4 2 2 3" xfId="34764" xr:uid="{D8EE4C2F-EB46-489D-B640-6DBBE68F51EA}"/>
    <cellStyle name="Comma 3 6 2 4 4 2 2 4" xfId="23999" xr:uid="{4DC61FAF-CBD3-4A13-A4B8-748DEF6881E9}"/>
    <cellStyle name="Comma 3 6 2 4 4 2 3" xfId="4564" xr:uid="{18CFE03A-0CD3-4B8F-AD02-971414B7FD7F}"/>
    <cellStyle name="Comma 3 6 2 4 4 2 3 2" xfId="50780" xr:uid="{F4DAB45D-37FC-4703-A53F-BA278AFC5465}"/>
    <cellStyle name="Comma 3 6 2 4 4 2 3 3" xfId="37390" xr:uid="{6685861B-353D-470D-BB5D-52C5C2950593}"/>
    <cellStyle name="Comma 3 6 2 4 4 2 3 4" xfId="26625" xr:uid="{C84D3526-23BA-4F48-B716-F065A23711FE}"/>
    <cellStyle name="Comma 3 6 2 4 4 2 4" xfId="9815" xr:uid="{E12F0FB5-7BD7-4E16-B7AB-4229B7354A8F}"/>
    <cellStyle name="Comma 3 6 2 4 4 2 4 2" xfId="53406" xr:uid="{5EDAB948-0BE9-44BE-9F0A-303DFE2EA70A}"/>
    <cellStyle name="Comma 3 6 2 4 4 2 4 3" xfId="40016" xr:uid="{4D603FD3-D85A-48D6-BAF2-532CE8F7E581}"/>
    <cellStyle name="Comma 3 6 2 4 4 2 5" xfId="12441" xr:uid="{0936A440-83BA-440F-88A4-7DA2C3EECF2D}"/>
    <cellStyle name="Comma 3 6 2 4 4 2 5 2" xfId="56031" xr:uid="{D0B23C01-8A4D-43B4-BEF2-EA4DFE1F9B87}"/>
    <cellStyle name="Comma 3 6 2 4 4 2 5 3" xfId="42641" xr:uid="{34BC85D1-C888-49F2-AE89-8C6151521B36}"/>
    <cellStyle name="Comma 3 6 2 4 4 2 6" xfId="15594" xr:uid="{763A58D9-A3EF-467F-9316-E3F7B989DE17}"/>
    <cellStyle name="Comma 3 6 2 4 4 2 6 2" xfId="45267" xr:uid="{CE92FB75-A5CE-4674-9A6C-BC52065344AD}"/>
    <cellStyle name="Comma 3 6 2 4 4 2 7" xfId="58657" xr:uid="{D6E82E94-35FD-4BCD-97BB-A3507359B01C}"/>
    <cellStyle name="Comma 3 6 2 4 4 2 8" xfId="61284" xr:uid="{2637B22F-C4A1-4040-9560-9814A39E5FD7}"/>
    <cellStyle name="Comma 3 6 2 4 4 2 9" xfId="31877" xr:uid="{0F25EA68-5290-4971-918B-03A54127A333}"/>
    <cellStyle name="Comma 3 6 2 4 4 3" xfId="5867" xr:uid="{4597CB19-A94E-43AA-8711-70FEF2D05AEF}"/>
    <cellStyle name="Comma 3 6 2 4 4 3 2" xfId="17425" xr:uid="{F14F8E7B-A3D2-40C1-AF59-12C932057E3B}"/>
    <cellStyle name="Comma 3 6 2 4 4 3 2 2" xfId="46832" xr:uid="{5D2014CE-4196-497F-AAA2-ACB36CC956A1}"/>
    <cellStyle name="Comma 3 6 2 4 4 3 2 3" xfId="27929" xr:uid="{04C3B1D1-1F80-43A0-AE1E-E881C8BCD534}"/>
    <cellStyle name="Comma 3 6 2 4 4 3 3" xfId="33442" xr:uid="{7037DA92-20C8-457B-BF98-91C1CB50F930}"/>
    <cellStyle name="Comma 3 6 2 4 4 3 4" xfId="22677" xr:uid="{D7EBD07C-F7C6-4F3B-A93C-9720858225EC}"/>
    <cellStyle name="Comma 3 6 2 4 4 4" xfId="3242" xr:uid="{65525A3C-99F1-4E48-858B-A2328C6A137A}"/>
    <cellStyle name="Comma 3 6 2 4 4 4 2" xfId="49458" xr:uid="{EB6DF124-4209-4FC0-91BE-64FAB0DD8DCD}"/>
    <cellStyle name="Comma 3 6 2 4 4 4 3" xfId="36068" xr:uid="{03CFB783-A14A-474C-A164-3E6696A55A40}"/>
    <cellStyle name="Comma 3 6 2 4 4 4 4" xfId="25303" xr:uid="{94A33144-B466-4215-BB8B-59B6B29CE44F}"/>
    <cellStyle name="Comma 3 6 2 4 4 5" xfId="8493" xr:uid="{230D2281-273B-4C58-8550-EE277A6A57A7}"/>
    <cellStyle name="Comma 3 6 2 4 4 5 2" xfId="52084" xr:uid="{BF283823-4799-48CA-AC66-EB304D42CDE6}"/>
    <cellStyle name="Comma 3 6 2 4 4 5 3" xfId="38694" xr:uid="{3D1636E2-E1B5-466E-9BE5-6BEDB8ECA957}"/>
    <cellStyle name="Comma 3 6 2 4 4 6" xfId="11119" xr:uid="{19BB7799-BB38-4ED0-8167-7C9E31A42E83}"/>
    <cellStyle name="Comma 3 6 2 4 4 6 2" xfId="54709" xr:uid="{2A586288-37A6-4E21-B464-A6625BA2F945}"/>
    <cellStyle name="Comma 3 6 2 4 4 6 3" xfId="41319" xr:uid="{088259E4-6FE5-4348-BD97-FD03B288CF61}"/>
    <cellStyle name="Comma 3 6 2 4 4 7" xfId="14272" xr:uid="{E7AED671-A65D-4E02-954E-EB8DEEB48880}"/>
    <cellStyle name="Comma 3 6 2 4 4 7 2" xfId="43945" xr:uid="{FF03F341-B6A3-4D95-872D-3255A2DEC74E}"/>
    <cellStyle name="Comma 3 6 2 4 4 8" xfId="57335" xr:uid="{448DFC98-2A1E-4C78-B928-72EFC7899CF7}"/>
    <cellStyle name="Comma 3 6 2 4 4 9" xfId="59962" xr:uid="{EA71F625-CCBF-42DD-8DF5-0FA4477A6FF2}"/>
    <cellStyle name="Comma 3 6 2 4 5" xfId="874" xr:uid="{00000000-0005-0000-0000-000074030000}"/>
    <cellStyle name="Comma 3 6 2 4 5 10" xfId="30815" xr:uid="{A955370D-C53F-456C-8758-B48DD52BEDDA}"/>
    <cellStyle name="Comma 3 6 2 4 5 11" xfId="20311" xr:uid="{A0258A35-6E6C-4867-8B99-6DD4292AA9C0}"/>
    <cellStyle name="Comma 3 6 2 4 5 2" xfId="2197" xr:uid="{46827765-FA19-43EA-AFF2-1F4715F42154}"/>
    <cellStyle name="Comma 3 6 2 4 5 2 10" xfId="21633" xr:uid="{B0907AF6-68E3-4E77-BB37-5261894AFCEA}"/>
    <cellStyle name="Comma 3 6 2 4 5 2 2" xfId="7449" xr:uid="{CF5FC7A6-4912-4AE2-929F-05E25E2BBCD4}"/>
    <cellStyle name="Comma 3 6 2 4 5 2 2 2" xfId="19007" xr:uid="{50F78671-1424-47E2-9CF7-E68C4583BE5B}"/>
    <cellStyle name="Comma 3 6 2 4 5 2 2 2 2" xfId="48414" xr:uid="{DFB9E39C-F710-4E4D-882D-317C3B877894}"/>
    <cellStyle name="Comma 3 6 2 4 5 2 2 2 3" xfId="29511" xr:uid="{990A51D8-3D85-4879-976B-9B2395B0E702}"/>
    <cellStyle name="Comma 3 6 2 4 5 2 2 3" xfId="35024" xr:uid="{B028793F-FFA7-4367-A911-82339AD004BE}"/>
    <cellStyle name="Comma 3 6 2 4 5 2 2 4" xfId="24259" xr:uid="{C9C65EA7-D544-4C1D-B31F-B39D41C11492}"/>
    <cellStyle name="Comma 3 6 2 4 5 2 3" xfId="4824" xr:uid="{B82C2131-DA7F-42B0-A676-02345C9316DC}"/>
    <cellStyle name="Comma 3 6 2 4 5 2 3 2" xfId="51040" xr:uid="{3A49A147-6224-417A-B6A4-A1D22A06995C}"/>
    <cellStyle name="Comma 3 6 2 4 5 2 3 3" xfId="37650" xr:uid="{28037341-29E8-49EB-89C5-47C0306886B1}"/>
    <cellStyle name="Comma 3 6 2 4 5 2 3 4" xfId="26885" xr:uid="{24E4F978-D4FA-47AD-9BE1-230EABDED8B0}"/>
    <cellStyle name="Comma 3 6 2 4 5 2 4" xfId="10075" xr:uid="{5989C22A-B064-41D1-9709-185F670BB6B3}"/>
    <cellStyle name="Comma 3 6 2 4 5 2 4 2" xfId="53666" xr:uid="{73C8CFDC-DD22-4E65-BA2E-8FADB2D5953E}"/>
    <cellStyle name="Comma 3 6 2 4 5 2 4 3" xfId="40276" xr:uid="{6150CE9E-85D3-4679-B676-02F33FCC4854}"/>
    <cellStyle name="Comma 3 6 2 4 5 2 5" xfId="12701" xr:uid="{8BC386D9-212E-4BFF-ADFE-9ECF15464662}"/>
    <cellStyle name="Comma 3 6 2 4 5 2 5 2" xfId="56291" xr:uid="{91153517-8BF6-44AE-B3CB-5D7F15E54A22}"/>
    <cellStyle name="Comma 3 6 2 4 5 2 5 3" xfId="42901" xr:uid="{AC1241A1-B4DF-45AE-86D7-DE7412079B9E}"/>
    <cellStyle name="Comma 3 6 2 4 5 2 6" xfId="15854" xr:uid="{C9C5FA3D-C5DC-4C0C-94CE-3F21A0ACE584}"/>
    <cellStyle name="Comma 3 6 2 4 5 2 6 2" xfId="45527" xr:uid="{CBB8AFCE-D233-4A79-BA28-07D7EB3EF2E8}"/>
    <cellStyle name="Comma 3 6 2 4 5 2 7" xfId="58917" xr:uid="{6C528187-116A-4564-9C78-721EE1770083}"/>
    <cellStyle name="Comma 3 6 2 4 5 2 8" xfId="61544" xr:uid="{3F99F40D-75BD-4FAF-AACA-72402D320717}"/>
    <cellStyle name="Comma 3 6 2 4 5 2 9" xfId="32137" xr:uid="{AF004A60-FEA5-4EEA-9D62-9BBB69E72CC1}"/>
    <cellStyle name="Comma 3 6 2 4 5 3" xfId="6127" xr:uid="{63306DD2-C341-4780-AEC3-055ABE465FF9}"/>
    <cellStyle name="Comma 3 6 2 4 5 3 2" xfId="17685" xr:uid="{59E6A8EF-D6A2-4DD9-930D-57A8E745F390}"/>
    <cellStyle name="Comma 3 6 2 4 5 3 2 2" xfId="47092" xr:uid="{4F8C313A-273A-48AD-8C49-5902DC105BAB}"/>
    <cellStyle name="Comma 3 6 2 4 5 3 2 3" xfId="28189" xr:uid="{D7B52A37-74EE-4174-9540-5EAB0EDB3AA0}"/>
    <cellStyle name="Comma 3 6 2 4 5 3 3" xfId="33702" xr:uid="{3C51EB17-92BC-4262-A8CF-90B8AF01EDBF}"/>
    <cellStyle name="Comma 3 6 2 4 5 3 4" xfId="22937" xr:uid="{A4D16F12-4DF7-4501-8DB8-21B93F82899C}"/>
    <cellStyle name="Comma 3 6 2 4 5 4" xfId="3502" xr:uid="{6A0CEB5C-D3E6-4CB2-BBF0-B58188247598}"/>
    <cellStyle name="Comma 3 6 2 4 5 4 2" xfId="49718" xr:uid="{102B4D70-F330-4B1D-854E-DF21F6DE85F6}"/>
    <cellStyle name="Comma 3 6 2 4 5 4 3" xfId="36328" xr:uid="{B3702E76-0AB9-4668-AC7E-A30C02F269D8}"/>
    <cellStyle name="Comma 3 6 2 4 5 4 4" xfId="25563" xr:uid="{6C087F5F-3055-4253-B3BA-691EBCFE11D6}"/>
    <cellStyle name="Comma 3 6 2 4 5 5" xfId="8753" xr:uid="{CE246C5B-27C4-422A-8AD2-D61022B2EDD7}"/>
    <cellStyle name="Comma 3 6 2 4 5 5 2" xfId="52344" xr:uid="{98F63FF9-8FA4-43B9-88D9-8873EE89B5BA}"/>
    <cellStyle name="Comma 3 6 2 4 5 5 3" xfId="38954" xr:uid="{60A1D17A-6607-49AB-B94D-15B3C862D61B}"/>
    <cellStyle name="Comma 3 6 2 4 5 6" xfId="11379" xr:uid="{1A4E6E72-952B-4742-9905-17A1B56C59BD}"/>
    <cellStyle name="Comma 3 6 2 4 5 6 2" xfId="54969" xr:uid="{9F58A0F8-AFA1-4500-B56D-B845A31E8EDE}"/>
    <cellStyle name="Comma 3 6 2 4 5 6 3" xfId="41579" xr:uid="{FFDED574-68E6-428E-8B24-252D94D59A0E}"/>
    <cellStyle name="Comma 3 6 2 4 5 7" xfId="14532" xr:uid="{0FBF5037-0C32-43CA-9C64-9E1DC56BF155}"/>
    <cellStyle name="Comma 3 6 2 4 5 7 2" xfId="44205" xr:uid="{B356D7FF-12F3-4B15-AB0F-3AAAB14B9EA6}"/>
    <cellStyle name="Comma 3 6 2 4 5 8" xfId="57595" xr:uid="{D233FBC5-11A0-4EC2-9636-8B0708551924}"/>
    <cellStyle name="Comma 3 6 2 4 5 9" xfId="60222" xr:uid="{466180AC-D5A2-4F0A-A043-E158B616A49D}"/>
    <cellStyle name="Comma 3 6 2 4 6" xfId="1154" xr:uid="{31227AB9-AA0F-4FFA-87AA-EBDB8DAF9795}"/>
    <cellStyle name="Comma 3 6 2 4 6 10" xfId="20591" xr:uid="{0A77AE33-A461-4FF0-AEFF-F5A3703B456F}"/>
    <cellStyle name="Comma 3 6 2 4 6 2" xfId="6407" xr:uid="{08072093-F531-4615-AF9C-B3F27A2AE92C}"/>
    <cellStyle name="Comma 3 6 2 4 6 2 2" xfId="17965" xr:uid="{E6C6FF24-466A-4E76-93B9-3BD31304A641}"/>
    <cellStyle name="Comma 3 6 2 4 6 2 2 2" xfId="47372" xr:uid="{B2A2DA66-9E35-409F-A72D-9077FE184EBE}"/>
    <cellStyle name="Comma 3 6 2 4 6 2 2 3" xfId="28469" xr:uid="{A39ED13C-3F81-4CCD-91DD-01919D332AA4}"/>
    <cellStyle name="Comma 3 6 2 4 6 2 3" xfId="33982" xr:uid="{226285AA-47FC-4B77-AD07-B6E63A07B0AE}"/>
    <cellStyle name="Comma 3 6 2 4 6 2 4" xfId="23217" xr:uid="{6CF5DA70-61D5-48B3-A0CF-09373C9095F9}"/>
    <cellStyle name="Comma 3 6 2 4 6 3" xfId="3782" xr:uid="{D545119A-A78A-41BA-84AA-DD5E3F55098A}"/>
    <cellStyle name="Comma 3 6 2 4 6 3 2" xfId="49998" xr:uid="{5BB24CA6-159D-49C3-90ED-8CFA6254035B}"/>
    <cellStyle name="Comma 3 6 2 4 6 3 3" xfId="36608" xr:uid="{F85D9269-1C70-4D0F-8333-304E82018D0D}"/>
    <cellStyle name="Comma 3 6 2 4 6 3 4" xfId="25843" xr:uid="{C3C32E3F-5252-45A2-9625-2186A7AAFA05}"/>
    <cellStyle name="Comma 3 6 2 4 6 4" xfId="9033" xr:uid="{A1D8851B-DF16-43B4-86EE-496950FA21B1}"/>
    <cellStyle name="Comma 3 6 2 4 6 4 2" xfId="52624" xr:uid="{98C23F27-285B-4CED-B05D-149975E25A74}"/>
    <cellStyle name="Comma 3 6 2 4 6 4 3" xfId="39234" xr:uid="{25CBE8B1-CF1E-46D1-8B3E-81F54C618FD5}"/>
    <cellStyle name="Comma 3 6 2 4 6 5" xfId="11659" xr:uid="{624575B2-27DC-4112-B784-2EC6FDD653BF}"/>
    <cellStyle name="Comma 3 6 2 4 6 5 2" xfId="55249" xr:uid="{A7717FF7-2EC5-4D2C-8547-CEFF7DBF0A93}"/>
    <cellStyle name="Comma 3 6 2 4 6 5 3" xfId="41859" xr:uid="{BCEAB82D-3532-478E-96AD-0CCC07EC490A}"/>
    <cellStyle name="Comma 3 6 2 4 6 6" xfId="14812" xr:uid="{167FE8A0-B5AC-449D-8E43-200BE94F6BA3}"/>
    <cellStyle name="Comma 3 6 2 4 6 6 2" xfId="44485" xr:uid="{5CDF5D60-8993-4950-A458-723C1DCD0FBE}"/>
    <cellStyle name="Comma 3 6 2 4 6 7" xfId="57875" xr:uid="{CD910F25-4743-406F-8C46-B639AD386395}"/>
    <cellStyle name="Comma 3 6 2 4 6 8" xfId="60502" xr:uid="{780DFFB1-C967-446A-BD97-0708047DAEF4}"/>
    <cellStyle name="Comma 3 6 2 4 6 9" xfId="31095" xr:uid="{FB37C139-C857-4F2C-A7C2-1C6A2A5FF174}"/>
    <cellStyle name="Comma 3 6 2 4 7" xfId="1417" xr:uid="{E8A26DAD-4469-4087-877A-871F5667FE45}"/>
    <cellStyle name="Comma 3 6 2 4 7 10" xfId="20853" xr:uid="{FE564F4C-824B-4BA5-BBE7-C0C298EFAD6D}"/>
    <cellStyle name="Comma 3 6 2 4 7 2" xfId="6669" xr:uid="{00525D72-5923-45DF-9D86-3412E44AB2A4}"/>
    <cellStyle name="Comma 3 6 2 4 7 2 2" xfId="18227" xr:uid="{93BD7FC4-822A-4322-8CDD-4A39CBA1BF1C}"/>
    <cellStyle name="Comma 3 6 2 4 7 2 2 2" xfId="47634" xr:uid="{D21AD0AC-BCEA-431D-9AC3-6906B3D9B8C8}"/>
    <cellStyle name="Comma 3 6 2 4 7 2 2 3" xfId="28731" xr:uid="{7B269984-F545-4023-9A88-6A788ED7B372}"/>
    <cellStyle name="Comma 3 6 2 4 7 2 3" xfId="34244" xr:uid="{E1C4412B-A015-4079-9B4F-13A1CC630301}"/>
    <cellStyle name="Comma 3 6 2 4 7 2 4" xfId="23479" xr:uid="{B5582185-BE91-468B-AEA9-F3BA91A23108}"/>
    <cellStyle name="Comma 3 6 2 4 7 3" xfId="4044" xr:uid="{F2D8DF77-C48C-4DAF-A26C-01CC0B5F7B32}"/>
    <cellStyle name="Comma 3 6 2 4 7 3 2" xfId="50260" xr:uid="{EAB7720E-F55B-4F2A-A080-596630D65F1B}"/>
    <cellStyle name="Comma 3 6 2 4 7 3 3" xfId="36870" xr:uid="{599487D5-D2A3-4BFA-A5C7-FC25D0DD4A2A}"/>
    <cellStyle name="Comma 3 6 2 4 7 3 4" xfId="26105" xr:uid="{6751C7B4-613A-4324-9945-CF26EE6D18CD}"/>
    <cellStyle name="Comma 3 6 2 4 7 4" xfId="9295" xr:uid="{E9DEF1DA-A98C-45D0-862F-DABDD5E5AD79}"/>
    <cellStyle name="Comma 3 6 2 4 7 4 2" xfId="52886" xr:uid="{B8975B0A-A7BC-4B7B-AD98-8FE93DCD5F25}"/>
    <cellStyle name="Comma 3 6 2 4 7 4 3" xfId="39496" xr:uid="{97C03442-44DD-4892-BE4E-9EFF43CCA8E5}"/>
    <cellStyle name="Comma 3 6 2 4 7 5" xfId="11921" xr:uid="{D63C19CD-9F1D-4D7B-8BD9-5290B48F4268}"/>
    <cellStyle name="Comma 3 6 2 4 7 5 2" xfId="55511" xr:uid="{359DB7EC-A9D3-4C68-826D-27AB5FD7E08C}"/>
    <cellStyle name="Comma 3 6 2 4 7 5 3" xfId="42121" xr:uid="{A65A558F-7BC5-4642-B21E-390B2E24D27E}"/>
    <cellStyle name="Comma 3 6 2 4 7 6" xfId="15074" xr:uid="{FF12E332-14C8-4FF3-AC6F-B205FF1C6459}"/>
    <cellStyle name="Comma 3 6 2 4 7 6 2" xfId="44747" xr:uid="{DFC7D39A-DE4D-423C-8DB3-0116DEA8A826}"/>
    <cellStyle name="Comma 3 6 2 4 7 7" xfId="58137" xr:uid="{06F6AB64-D4C6-4C91-B315-A886C90CC8BC}"/>
    <cellStyle name="Comma 3 6 2 4 7 8" xfId="60764" xr:uid="{19F28F36-6B09-425D-A05E-B8D2402A9BAC}"/>
    <cellStyle name="Comma 3 6 2 4 7 9" xfId="31357" xr:uid="{3C081049-2ADD-4BFD-A705-BD3965B1E8D9}"/>
    <cellStyle name="Comma 3 6 2 4 8" xfId="2460" xr:uid="{16F2D087-9D1E-4032-BDCE-3BFEC8E57493}"/>
    <cellStyle name="Comma 3 6 2 4 8 10" xfId="21895" xr:uid="{A0D1119A-D592-453C-B379-8C3CAA441BB3}"/>
    <cellStyle name="Comma 3 6 2 4 8 2" xfId="7711" xr:uid="{D63C2E05-3A8F-4788-A055-A4F5F6A20F97}"/>
    <cellStyle name="Comma 3 6 2 4 8 2 2" xfId="19269" xr:uid="{A11D7573-0F8A-4A1D-BCA6-E93F342F0F37}"/>
    <cellStyle name="Comma 3 6 2 4 8 2 2 2" xfId="48676" xr:uid="{01A6C31E-1171-45DE-87A4-1BDD8EC9C717}"/>
    <cellStyle name="Comma 3 6 2 4 8 2 2 3" xfId="29773" xr:uid="{69CDC821-9B56-4FD6-AACF-CE65C70A7FC1}"/>
    <cellStyle name="Comma 3 6 2 4 8 2 3" xfId="35286" xr:uid="{4F431EC0-056C-4ADE-966A-AC52987D2BC7}"/>
    <cellStyle name="Comma 3 6 2 4 8 2 4" xfId="24521" xr:uid="{E653F06D-DFF4-4BED-A510-35E4040D65F4}"/>
    <cellStyle name="Comma 3 6 2 4 8 3" xfId="5086" xr:uid="{5658CC0D-F20B-4DE2-B177-1D06344D7FE0}"/>
    <cellStyle name="Comma 3 6 2 4 8 3 2" xfId="51302" xr:uid="{650B0256-B6B5-4133-9360-D9955072109D}"/>
    <cellStyle name="Comma 3 6 2 4 8 3 3" xfId="37912" xr:uid="{05D33951-240C-4E6A-BB46-387C829554B7}"/>
    <cellStyle name="Comma 3 6 2 4 8 3 4" xfId="27147" xr:uid="{58396D97-CB47-46DA-8CC7-FC6A3C1C98E2}"/>
    <cellStyle name="Comma 3 6 2 4 8 4" xfId="10337" xr:uid="{8724A0F4-23B5-4FFA-9288-3EDBC1E6C754}"/>
    <cellStyle name="Comma 3 6 2 4 8 4 2" xfId="53928" xr:uid="{19FFB6CE-D2DE-4567-A94B-3A98266312C6}"/>
    <cellStyle name="Comma 3 6 2 4 8 4 3" xfId="40538" xr:uid="{C20DA98F-FE73-4CC7-9FEA-55DEE2962ED1}"/>
    <cellStyle name="Comma 3 6 2 4 8 5" xfId="12963" xr:uid="{B2DBEABD-9290-4779-87C2-1F8B6FB1D772}"/>
    <cellStyle name="Comma 3 6 2 4 8 5 2" xfId="56553" xr:uid="{6D06B74D-F019-4A14-87E7-E9B1AF2FAF76}"/>
    <cellStyle name="Comma 3 6 2 4 8 5 3" xfId="43163" xr:uid="{872E6DBE-C743-446B-9EEB-C5934CBB6F5F}"/>
    <cellStyle name="Comma 3 6 2 4 8 6" xfId="16116" xr:uid="{808FC823-DB57-45E7-8B8D-5C119C07608B}"/>
    <cellStyle name="Comma 3 6 2 4 8 6 2" xfId="45789" xr:uid="{60A4E4CD-BBBA-438A-8492-F5F123F7C5B9}"/>
    <cellStyle name="Comma 3 6 2 4 8 7" xfId="59179" xr:uid="{FBDBDF6D-6905-4760-9260-727FBDEEDF7D}"/>
    <cellStyle name="Comma 3 6 2 4 8 8" xfId="61806" xr:uid="{CAFC450B-62A1-4E3E-9D65-83C92ABFC3F0}"/>
    <cellStyle name="Comma 3 6 2 4 8 9" xfId="32399" xr:uid="{25F65239-AA9C-4AD3-B5AA-3465F4BFF634}"/>
    <cellStyle name="Comma 3 6 2 4 9" xfId="5347" xr:uid="{00F94406-6141-4FC9-A4EA-3220BA8DAC50}"/>
    <cellStyle name="Comma 3 6 2 4 9 2" xfId="16905" xr:uid="{E03789F9-A799-421E-AB55-BFB2514E8A79}"/>
    <cellStyle name="Comma 3 6 2 4 9 2 2" xfId="46051" xr:uid="{D842517E-994C-4642-BE4E-BDDCE3F88038}"/>
    <cellStyle name="Comma 3 6 2 4 9 2 3" xfId="27409" xr:uid="{549FCBED-7E45-48EF-A816-597971800DF0}"/>
    <cellStyle name="Comma 3 6 2 4 9 3" xfId="13752" xr:uid="{ABF538B2-406C-4FFB-818E-160082EB84C7}"/>
    <cellStyle name="Comma 3 6 2 4 9 3 2" xfId="32661" xr:uid="{6F7FDE8B-4C0B-48DF-82D8-36BDC92DF441}"/>
    <cellStyle name="Comma 3 6 2 4 9 4" xfId="22157" xr:uid="{311D4FFE-24E7-4965-99A7-4068151D43DF}"/>
    <cellStyle name="Comma 3 6 2 5" xfId="109" xr:uid="{00000000-0005-0000-0000-000075030000}"/>
    <cellStyle name="Comma 3 6 2 5 10" xfId="2738" xr:uid="{9EF8809E-5C25-481D-B8C0-C9F6ABB8217F}"/>
    <cellStyle name="Comma 3 6 2 5 10 2" xfId="16393" xr:uid="{E0D8F293-2F16-4B90-A163-6FB5F2118B12}"/>
    <cellStyle name="Comma 3 6 2 5 10 2 2" xfId="46328" xr:uid="{83E17474-8B62-4FBE-9E8B-B3A581AE61F5}"/>
    <cellStyle name="Comma 3 6 2 5 10 3" xfId="32938" xr:uid="{2E1CB13A-1609-41FB-B545-0AA1ED955E39}"/>
    <cellStyle name="Comma 3 6 2 5 10 4" xfId="24799" xr:uid="{8FAD5937-CD49-49C9-9422-58A417F116B7}"/>
    <cellStyle name="Comma 3 6 2 5 11" xfId="7989" xr:uid="{F9CB41D3-C6D5-42BB-BF07-A6C8914861DF}"/>
    <cellStyle name="Comma 3 6 2 5 11 2" xfId="48954" xr:uid="{BE2864FF-969D-445B-A2F0-21FBB7005A26}"/>
    <cellStyle name="Comma 3 6 2 5 11 3" xfId="35564" xr:uid="{48D18BC2-AF0F-4812-BEB9-0C193410E7FF}"/>
    <cellStyle name="Comma 3 6 2 5 12" xfId="10615" xr:uid="{77DDF5ED-DF86-48E9-AEC8-7ECDDB939C42}"/>
    <cellStyle name="Comma 3 6 2 5 12 2" xfId="51580" xr:uid="{FA2B7813-1EA0-4972-8D82-2DDC00D52CCC}"/>
    <cellStyle name="Comma 3 6 2 5 12 3" xfId="38190" xr:uid="{1595B064-21A1-4147-B63E-44300042D510}"/>
    <cellStyle name="Comma 3 6 2 5 13" xfId="13240" xr:uid="{95D2903D-3768-4333-9908-EC7DA432E997}"/>
    <cellStyle name="Comma 3 6 2 5 13 2" xfId="54205" xr:uid="{9BBEA8F5-E110-4CE3-8550-7F5140D57C6D}"/>
    <cellStyle name="Comma 3 6 2 5 13 3" xfId="40815" xr:uid="{A5FE0BD8-CBAA-46C5-9212-1FD81D948346}"/>
    <cellStyle name="Comma 3 6 2 5 14" xfId="43441" xr:uid="{54603E9D-3A88-47C8-8F58-24E69D894EEA}"/>
    <cellStyle name="Comma 3 6 2 5 15" xfId="56831" xr:uid="{294D4962-3D50-4A8E-8316-F741C4B99E40}"/>
    <cellStyle name="Comma 3 6 2 5 16" xfId="59458" xr:uid="{C2397D67-4BCD-4598-B071-6906364B892F}"/>
    <cellStyle name="Comma 3 6 2 5 17" xfId="30051" xr:uid="{38DEC09C-A0BD-4C8D-A882-8549FCF9E11E}"/>
    <cellStyle name="Comma 3 6 2 5 18" xfId="19547" xr:uid="{11937A25-09A1-41E4-9222-1C19363083B3}"/>
    <cellStyle name="Comma 3 6 2 5 2" xfId="247" xr:uid="{00000000-0005-0000-0000-000076030000}"/>
    <cellStyle name="Comma 3 6 2 5 2 10" xfId="8127" xr:uid="{E861F271-AD2C-4BEA-9072-C95F4F5861D4}"/>
    <cellStyle name="Comma 3 6 2 5 2 10 2" xfId="49092" xr:uid="{0D07CE65-56C8-47E2-A255-65342BBF8870}"/>
    <cellStyle name="Comma 3 6 2 5 2 10 3" xfId="35702" xr:uid="{FE6E6DA5-4E68-455F-A2CD-D0245ADA0B90}"/>
    <cellStyle name="Comma 3 6 2 5 2 11" xfId="10753" xr:uid="{3111DFA0-3824-41F9-987D-28BAD2D3DEA4}"/>
    <cellStyle name="Comma 3 6 2 5 2 11 2" xfId="51718" xr:uid="{A811BCA6-42A7-4231-BE69-663333345F83}"/>
    <cellStyle name="Comma 3 6 2 5 2 11 3" xfId="38328" xr:uid="{E371CF4E-0B67-4C7C-B1D8-61EDC90B396F}"/>
    <cellStyle name="Comma 3 6 2 5 2 12" xfId="13378" xr:uid="{F9AFF260-DAE6-4A2A-8752-2CD5B710F899}"/>
    <cellStyle name="Comma 3 6 2 5 2 12 2" xfId="54343" xr:uid="{8227849B-9467-47A1-BDF4-F0F64AD80D19}"/>
    <cellStyle name="Comma 3 6 2 5 2 12 3" xfId="40953" xr:uid="{B15341D9-1F51-4DD1-B597-537E2C4BF21E}"/>
    <cellStyle name="Comma 3 6 2 5 2 13" xfId="43579" xr:uid="{E4117C1C-0471-4144-8A5F-29D57572066D}"/>
    <cellStyle name="Comma 3 6 2 5 2 14" xfId="56969" xr:uid="{9179082E-A410-4462-B58B-D3007751FF1F}"/>
    <cellStyle name="Comma 3 6 2 5 2 15" xfId="59596" xr:uid="{36C5F511-865E-4B6E-819F-3AEB0CDB470F}"/>
    <cellStyle name="Comma 3 6 2 5 2 16" xfId="30189" xr:uid="{352ED9C3-639F-4EFC-B8C1-45AAEBA02D6E}"/>
    <cellStyle name="Comma 3 6 2 5 2 17" xfId="19685" xr:uid="{C91AC652-6DC3-4321-8C24-BEF8A0664DB2}"/>
    <cellStyle name="Comma 3 6 2 5 2 2" xfId="508" xr:uid="{00000000-0005-0000-0000-000077030000}"/>
    <cellStyle name="Comma 3 6 2 5 2 2 10" xfId="30449" xr:uid="{FA0F17DF-194D-41B3-9768-106987A21574}"/>
    <cellStyle name="Comma 3 6 2 5 2 2 11" xfId="19945" xr:uid="{0916D244-48D2-40CC-B4C6-D6D84157CB6F}"/>
    <cellStyle name="Comma 3 6 2 5 2 2 2" xfId="1831" xr:uid="{EF2F955F-0E4A-4E6A-9BBC-33D345D33BF0}"/>
    <cellStyle name="Comma 3 6 2 5 2 2 2 10" xfId="21267" xr:uid="{32E8BC92-9600-4BF1-8BA5-CC256CBD5C3B}"/>
    <cellStyle name="Comma 3 6 2 5 2 2 2 2" xfId="7083" xr:uid="{2AE5D388-F5B5-4295-A943-B72F5229F4EA}"/>
    <cellStyle name="Comma 3 6 2 5 2 2 2 2 2" xfId="18641" xr:uid="{CF6A3308-F8BF-4B12-9191-9721C2B6B971}"/>
    <cellStyle name="Comma 3 6 2 5 2 2 2 2 2 2" xfId="48048" xr:uid="{E05CD49F-422E-447F-BE0C-4C7BD90C1739}"/>
    <cellStyle name="Comma 3 6 2 5 2 2 2 2 2 3" xfId="29145" xr:uid="{82561C79-AA30-4E3F-90BC-5639467F2A7F}"/>
    <cellStyle name="Comma 3 6 2 5 2 2 2 2 3" xfId="34658" xr:uid="{8A794B3F-2CE4-4E42-8430-B2C13F5BB135}"/>
    <cellStyle name="Comma 3 6 2 5 2 2 2 2 4" xfId="23893" xr:uid="{FC008858-D1CE-497B-B75F-5226FB1045A5}"/>
    <cellStyle name="Comma 3 6 2 5 2 2 2 3" xfId="4458" xr:uid="{D82B9B24-01CD-4144-81A3-C57C8877C26C}"/>
    <cellStyle name="Comma 3 6 2 5 2 2 2 3 2" xfId="50674" xr:uid="{5FEC58FF-CC69-4C9C-8AAA-5912016431DF}"/>
    <cellStyle name="Comma 3 6 2 5 2 2 2 3 3" xfId="37284" xr:uid="{2D9DDBD4-6CC8-45A8-85C2-78F388B86D6D}"/>
    <cellStyle name="Comma 3 6 2 5 2 2 2 3 4" xfId="26519" xr:uid="{ABB85792-C47C-4737-A299-A697B1F09992}"/>
    <cellStyle name="Comma 3 6 2 5 2 2 2 4" xfId="9709" xr:uid="{39956896-7F14-41EA-A0C1-B8375105CCE0}"/>
    <cellStyle name="Comma 3 6 2 5 2 2 2 4 2" xfId="53300" xr:uid="{C9995B2F-1242-4533-A53E-31769DE99A1A}"/>
    <cellStyle name="Comma 3 6 2 5 2 2 2 4 3" xfId="39910" xr:uid="{2A61FC9B-0171-41C1-B4F9-A3C6436714E3}"/>
    <cellStyle name="Comma 3 6 2 5 2 2 2 5" xfId="12335" xr:uid="{468E365B-B397-46CA-AC66-76220964B081}"/>
    <cellStyle name="Comma 3 6 2 5 2 2 2 5 2" xfId="55925" xr:uid="{7A81110C-6B8E-45E4-B1D1-3AE7D863B448}"/>
    <cellStyle name="Comma 3 6 2 5 2 2 2 5 3" xfId="42535" xr:uid="{5BD04C47-7546-4180-8DCC-B09E655833B4}"/>
    <cellStyle name="Comma 3 6 2 5 2 2 2 6" xfId="15488" xr:uid="{3C97D0AD-FF49-4B7B-AC51-6251AD478A30}"/>
    <cellStyle name="Comma 3 6 2 5 2 2 2 6 2" xfId="45161" xr:uid="{B3C53E9F-6825-4A23-A687-0657D34DB022}"/>
    <cellStyle name="Comma 3 6 2 5 2 2 2 7" xfId="58551" xr:uid="{A2086D3D-B95B-466C-9192-F22BD5132A57}"/>
    <cellStyle name="Comma 3 6 2 5 2 2 2 8" xfId="61178" xr:uid="{C3B07E30-C881-4D0C-AE48-0EA59BFA26D9}"/>
    <cellStyle name="Comma 3 6 2 5 2 2 2 9" xfId="31771" xr:uid="{EB6F4C2E-2D4D-440A-9E48-F70995FCBFE4}"/>
    <cellStyle name="Comma 3 6 2 5 2 2 3" xfId="5761" xr:uid="{A418F8C3-0D55-444F-8E8C-31297DEEBEA7}"/>
    <cellStyle name="Comma 3 6 2 5 2 2 3 2" xfId="17319" xr:uid="{FDF839D1-722D-45F2-A3C1-457D62D1F1FD}"/>
    <cellStyle name="Comma 3 6 2 5 2 2 3 2 2" xfId="46726" xr:uid="{35FE0B43-ED34-42B5-A0DD-A8B616D1B4F3}"/>
    <cellStyle name="Comma 3 6 2 5 2 2 3 2 3" xfId="27823" xr:uid="{94197A03-CDEF-4B87-8275-0BE7D8A56A78}"/>
    <cellStyle name="Comma 3 6 2 5 2 2 3 3" xfId="14166" xr:uid="{11E8870F-0D74-40CC-ABA8-916A9CC7A77F}"/>
    <cellStyle name="Comma 3 6 2 5 2 2 3 3 2" xfId="33336" xr:uid="{A6AD7484-ED91-4EF4-945B-F8B78566529A}"/>
    <cellStyle name="Comma 3 6 2 5 2 2 3 4" xfId="22571" xr:uid="{AE9A3848-8D4E-4BCB-BEE6-3864A4BC58E9}"/>
    <cellStyle name="Comma 3 6 2 5 2 2 4" xfId="3136" xr:uid="{CC5C07E0-E471-4DEA-AC6F-DE8D6D742C82}"/>
    <cellStyle name="Comma 3 6 2 5 2 2 4 2" xfId="16791" xr:uid="{AB8630ED-2774-450B-B8BC-FEB4717BD1F1}"/>
    <cellStyle name="Comma 3 6 2 5 2 2 4 2 2" xfId="49352" xr:uid="{69C5072C-6E2B-47FB-8BFE-9C8C0AAD1530}"/>
    <cellStyle name="Comma 3 6 2 5 2 2 4 3" xfId="35962" xr:uid="{59F7346B-32B5-4E11-8200-3C099637CB08}"/>
    <cellStyle name="Comma 3 6 2 5 2 2 4 4" xfId="25197" xr:uid="{EFF21F72-A647-4542-AA06-E71926EF5F8B}"/>
    <cellStyle name="Comma 3 6 2 5 2 2 5" xfId="8387" xr:uid="{7A471907-C5EA-4E16-9F15-6CDB74A1FBD2}"/>
    <cellStyle name="Comma 3 6 2 5 2 2 5 2" xfId="51978" xr:uid="{092C8ED8-F797-4F84-BDC1-D6A30DE74270}"/>
    <cellStyle name="Comma 3 6 2 5 2 2 5 3" xfId="38588" xr:uid="{DDB90350-52AF-4C3A-BA70-9AE9F57DD44C}"/>
    <cellStyle name="Comma 3 6 2 5 2 2 6" xfId="11013" xr:uid="{067E30F7-C189-457B-88CB-212B790BA4E2}"/>
    <cellStyle name="Comma 3 6 2 5 2 2 6 2" xfId="54603" xr:uid="{DC392017-B8E4-4EC1-9089-4540444D2A72}"/>
    <cellStyle name="Comma 3 6 2 5 2 2 6 3" xfId="41213" xr:uid="{864445E9-51CB-41F1-B041-4CEE687B978D}"/>
    <cellStyle name="Comma 3 6 2 5 2 2 7" xfId="13638" xr:uid="{E7A3DAF2-3CCA-452A-BA37-92295794B20D}"/>
    <cellStyle name="Comma 3 6 2 5 2 2 7 2" xfId="43839" xr:uid="{C4C1555B-64D8-4EC2-862F-C6D099567AEB}"/>
    <cellStyle name="Comma 3 6 2 5 2 2 8" xfId="57229" xr:uid="{4DA8CB63-9D49-48A0-894C-21DBD60478AE}"/>
    <cellStyle name="Comma 3 6 2 5 2 2 9" xfId="59856" xr:uid="{6895419D-7577-4FA8-900C-E411056EFCAF}"/>
    <cellStyle name="Comma 3 6 2 5 2 3" xfId="768" xr:uid="{00000000-0005-0000-0000-000078030000}"/>
    <cellStyle name="Comma 3 6 2 5 2 3 10" xfId="30709" xr:uid="{C47B6D96-1F88-418F-BE28-448813071D46}"/>
    <cellStyle name="Comma 3 6 2 5 2 3 11" xfId="20205" xr:uid="{1E56A9C6-5374-48B7-B64D-4DE3E5989E39}"/>
    <cellStyle name="Comma 3 6 2 5 2 3 2" xfId="2091" xr:uid="{DFDBAF3F-FAA7-4DF2-8FE3-BD0FDC59E6F0}"/>
    <cellStyle name="Comma 3 6 2 5 2 3 2 10" xfId="21527" xr:uid="{591CD07F-251F-4F91-9ED1-7686177DF28F}"/>
    <cellStyle name="Comma 3 6 2 5 2 3 2 2" xfId="7343" xr:uid="{F4239912-8691-485C-BC9D-84E3EFD17F83}"/>
    <cellStyle name="Comma 3 6 2 5 2 3 2 2 2" xfId="18901" xr:uid="{C420F4EB-3725-4442-BC50-1E246A9B1342}"/>
    <cellStyle name="Comma 3 6 2 5 2 3 2 2 2 2" xfId="48308" xr:uid="{90942AAD-6AB1-42B0-8EE8-D4E846288338}"/>
    <cellStyle name="Comma 3 6 2 5 2 3 2 2 2 3" xfId="29405" xr:uid="{272EA611-70BD-41E6-ADB2-397BD21FA237}"/>
    <cellStyle name="Comma 3 6 2 5 2 3 2 2 3" xfId="34918" xr:uid="{326CCB24-E03E-41DE-93A8-3B945EAA72A3}"/>
    <cellStyle name="Comma 3 6 2 5 2 3 2 2 4" xfId="24153" xr:uid="{28B703DD-A94E-48D5-9309-40D050495156}"/>
    <cellStyle name="Comma 3 6 2 5 2 3 2 3" xfId="4718" xr:uid="{82A689E6-5F18-40C6-9B08-FD579DF1D238}"/>
    <cellStyle name="Comma 3 6 2 5 2 3 2 3 2" xfId="50934" xr:uid="{EEF1B45A-6E92-41B9-9DBF-FE10118E5A7B}"/>
    <cellStyle name="Comma 3 6 2 5 2 3 2 3 3" xfId="37544" xr:uid="{8EC1D363-1137-421A-987F-ADEEBD49A7B9}"/>
    <cellStyle name="Comma 3 6 2 5 2 3 2 3 4" xfId="26779" xr:uid="{D4992146-121F-41F5-9599-91FF6477F546}"/>
    <cellStyle name="Comma 3 6 2 5 2 3 2 4" xfId="9969" xr:uid="{1B4451DA-BEF4-4BCA-B4B9-7184482FEF80}"/>
    <cellStyle name="Comma 3 6 2 5 2 3 2 4 2" xfId="53560" xr:uid="{457905C3-7E80-46FB-845A-F44B5F928FF1}"/>
    <cellStyle name="Comma 3 6 2 5 2 3 2 4 3" xfId="40170" xr:uid="{525332F1-F753-4330-A710-26A322FB3C6D}"/>
    <cellStyle name="Comma 3 6 2 5 2 3 2 5" xfId="12595" xr:uid="{7EC34E7E-45D2-4F4A-B292-B0915F6E6236}"/>
    <cellStyle name="Comma 3 6 2 5 2 3 2 5 2" xfId="56185" xr:uid="{5AA95BFA-8403-4C47-9665-C2920C5FFA15}"/>
    <cellStyle name="Comma 3 6 2 5 2 3 2 5 3" xfId="42795" xr:uid="{545DF9A5-E6F3-467A-B33B-070D4E323DD8}"/>
    <cellStyle name="Comma 3 6 2 5 2 3 2 6" xfId="15748" xr:uid="{E67D8710-D3E0-4916-80D4-59FB0B0D82D8}"/>
    <cellStyle name="Comma 3 6 2 5 2 3 2 6 2" xfId="45421" xr:uid="{AC78E451-C67C-410C-A629-7A951C2E2A8C}"/>
    <cellStyle name="Comma 3 6 2 5 2 3 2 7" xfId="58811" xr:uid="{F88F06C9-DC7E-4D98-876F-00DB9F44BF56}"/>
    <cellStyle name="Comma 3 6 2 5 2 3 2 8" xfId="61438" xr:uid="{D845D65E-07E2-455C-B8E4-59415B7ABACB}"/>
    <cellStyle name="Comma 3 6 2 5 2 3 2 9" xfId="32031" xr:uid="{8D4DB1B5-F2C2-4734-A4DD-DA96C264DA70}"/>
    <cellStyle name="Comma 3 6 2 5 2 3 3" xfId="6021" xr:uid="{43960B95-6B34-42EE-A26A-9B21829AD2C3}"/>
    <cellStyle name="Comma 3 6 2 5 2 3 3 2" xfId="17579" xr:uid="{D4D45F3A-4AA5-41BB-BF72-B782CC19DE81}"/>
    <cellStyle name="Comma 3 6 2 5 2 3 3 2 2" xfId="46986" xr:uid="{4858B96C-D854-43A7-9CCC-B63DB1A21925}"/>
    <cellStyle name="Comma 3 6 2 5 2 3 3 2 3" xfId="28083" xr:uid="{0E5331B4-F833-47A8-BD59-2A1336469A32}"/>
    <cellStyle name="Comma 3 6 2 5 2 3 3 3" xfId="33596" xr:uid="{E34A0677-7C9C-4EDE-8CE2-A77C9F7AC52D}"/>
    <cellStyle name="Comma 3 6 2 5 2 3 3 4" xfId="22831" xr:uid="{75ACB7CF-CB8A-4DDA-B281-34AFD3B93E84}"/>
    <cellStyle name="Comma 3 6 2 5 2 3 4" xfId="3396" xr:uid="{EAAC8F48-83C8-46A3-86CC-88E875F5737B}"/>
    <cellStyle name="Comma 3 6 2 5 2 3 4 2" xfId="49612" xr:uid="{CF15F3D5-29B4-4609-8541-94A82DB66FAC}"/>
    <cellStyle name="Comma 3 6 2 5 2 3 4 3" xfId="36222" xr:uid="{4D99D0EF-C166-413E-813D-3AA410862D50}"/>
    <cellStyle name="Comma 3 6 2 5 2 3 4 4" xfId="25457" xr:uid="{469B9218-A20C-4F9B-997A-F332AFF9B8FC}"/>
    <cellStyle name="Comma 3 6 2 5 2 3 5" xfId="8647" xr:uid="{56DEF94B-5D81-4A46-9806-23FE2A5A88F0}"/>
    <cellStyle name="Comma 3 6 2 5 2 3 5 2" xfId="52238" xr:uid="{995673FA-BFB0-4281-AC9C-3CFA00F2AAD1}"/>
    <cellStyle name="Comma 3 6 2 5 2 3 5 3" xfId="38848" xr:uid="{D4EC08E2-D9A1-4B1B-8CF1-142E93836FC2}"/>
    <cellStyle name="Comma 3 6 2 5 2 3 6" xfId="11273" xr:uid="{36E3B26F-7368-43EB-932D-C0D6EECD7C09}"/>
    <cellStyle name="Comma 3 6 2 5 2 3 6 2" xfId="54863" xr:uid="{C74C2374-6570-418B-992A-971787E62765}"/>
    <cellStyle name="Comma 3 6 2 5 2 3 6 3" xfId="41473" xr:uid="{CB3AF82A-2B38-4E6E-99AD-AE76A728CE5F}"/>
    <cellStyle name="Comma 3 6 2 5 2 3 7" xfId="14426" xr:uid="{F856F41C-9503-4F9E-AE1D-4193580E72B5}"/>
    <cellStyle name="Comma 3 6 2 5 2 3 7 2" xfId="44099" xr:uid="{11F3EDA9-D0AC-414B-9B4F-DB428AABDB1C}"/>
    <cellStyle name="Comma 3 6 2 5 2 3 8" xfId="57489" xr:uid="{A6D613BC-B367-40DB-8D79-33DC40290BDB}"/>
    <cellStyle name="Comma 3 6 2 5 2 3 9" xfId="60116" xr:uid="{C872B8C9-3FCB-4C34-9934-5F06AC4CF931}"/>
    <cellStyle name="Comma 3 6 2 5 2 4" xfId="1028" xr:uid="{00000000-0005-0000-0000-000079030000}"/>
    <cellStyle name="Comma 3 6 2 5 2 4 10" xfId="30969" xr:uid="{0A2375DC-DF51-4654-B690-DEE681632F82}"/>
    <cellStyle name="Comma 3 6 2 5 2 4 11" xfId="20465" xr:uid="{D3E632A4-AB48-447D-90C9-661EB8EA5C66}"/>
    <cellStyle name="Comma 3 6 2 5 2 4 2" xfId="2351" xr:uid="{9F9A0C50-48FE-4103-B185-B8CEBB899B8C}"/>
    <cellStyle name="Comma 3 6 2 5 2 4 2 10" xfId="21787" xr:uid="{7A0A3E8C-C3E3-4D77-9718-84010759E20B}"/>
    <cellStyle name="Comma 3 6 2 5 2 4 2 2" xfId="7603" xr:uid="{CF84448D-A056-4021-ACB6-B8BD42A646E9}"/>
    <cellStyle name="Comma 3 6 2 5 2 4 2 2 2" xfId="19161" xr:uid="{34F05E67-41F0-4357-8DDF-EA118C40CAEF}"/>
    <cellStyle name="Comma 3 6 2 5 2 4 2 2 2 2" xfId="48568" xr:uid="{BA4EAEFB-3D64-48E4-ADC6-C341C2B7A749}"/>
    <cellStyle name="Comma 3 6 2 5 2 4 2 2 2 3" xfId="29665" xr:uid="{2A0715E9-3707-4418-B4A2-AE348740B4C5}"/>
    <cellStyle name="Comma 3 6 2 5 2 4 2 2 3" xfId="35178" xr:uid="{995224B0-C7B9-4571-95E2-551FA0C4FDBA}"/>
    <cellStyle name="Comma 3 6 2 5 2 4 2 2 4" xfId="24413" xr:uid="{EE2F6546-97F6-4156-BD41-61CBF08623E8}"/>
    <cellStyle name="Comma 3 6 2 5 2 4 2 3" xfId="4978" xr:uid="{F346183C-5CD6-4FBB-AE52-07D918315872}"/>
    <cellStyle name="Comma 3 6 2 5 2 4 2 3 2" xfId="51194" xr:uid="{2AB6B62B-8008-428B-9DAC-D1BED386F64E}"/>
    <cellStyle name="Comma 3 6 2 5 2 4 2 3 3" xfId="37804" xr:uid="{90B0D64D-1EAF-46BB-A047-39A8BC5D1091}"/>
    <cellStyle name="Comma 3 6 2 5 2 4 2 3 4" xfId="27039" xr:uid="{4FE6E072-9FD4-4F5B-9556-43F7BD945983}"/>
    <cellStyle name="Comma 3 6 2 5 2 4 2 4" xfId="10229" xr:uid="{9EFEBC53-B9EF-4BDA-8354-B7BC8629AF19}"/>
    <cellStyle name="Comma 3 6 2 5 2 4 2 4 2" xfId="53820" xr:uid="{4E26C486-02CD-484E-829A-FB449FC252FE}"/>
    <cellStyle name="Comma 3 6 2 5 2 4 2 4 3" xfId="40430" xr:uid="{5CAD03CF-599A-4D89-89A2-57B9FC4DF52D}"/>
    <cellStyle name="Comma 3 6 2 5 2 4 2 5" xfId="12855" xr:uid="{70EEE116-C60C-4154-B184-C89B5151FBBC}"/>
    <cellStyle name="Comma 3 6 2 5 2 4 2 5 2" xfId="56445" xr:uid="{9C2F12B6-C38A-405A-9493-12B3D132C131}"/>
    <cellStyle name="Comma 3 6 2 5 2 4 2 5 3" xfId="43055" xr:uid="{C5F86FB2-436D-4538-9CBC-6B64B12C8AC2}"/>
    <cellStyle name="Comma 3 6 2 5 2 4 2 6" xfId="16008" xr:uid="{F22106F6-7006-411C-B1DE-CB35B0C95C12}"/>
    <cellStyle name="Comma 3 6 2 5 2 4 2 6 2" xfId="45681" xr:uid="{C5351231-BA61-4ED5-BD5B-05002106DAA7}"/>
    <cellStyle name="Comma 3 6 2 5 2 4 2 7" xfId="59071" xr:uid="{2266B8CD-A4DF-44E7-89AF-870C6151CC87}"/>
    <cellStyle name="Comma 3 6 2 5 2 4 2 8" xfId="61698" xr:uid="{8D81D4F3-73FC-4B6A-B34D-3A3D0DC5397D}"/>
    <cellStyle name="Comma 3 6 2 5 2 4 2 9" xfId="32291" xr:uid="{BA824B49-2FD4-4978-94C3-09C9715FCFD8}"/>
    <cellStyle name="Comma 3 6 2 5 2 4 3" xfId="6281" xr:uid="{70B5143D-3C18-427D-8AA9-81A7D498FCA1}"/>
    <cellStyle name="Comma 3 6 2 5 2 4 3 2" xfId="17839" xr:uid="{14DF32B9-2C5E-42E2-8537-4086A208457B}"/>
    <cellStyle name="Comma 3 6 2 5 2 4 3 2 2" xfId="47246" xr:uid="{A418E727-9D44-42EF-ADA8-CCF959157F93}"/>
    <cellStyle name="Comma 3 6 2 5 2 4 3 2 3" xfId="28343" xr:uid="{95D98481-1E17-4E52-B8E7-7AB5B6F8881D}"/>
    <cellStyle name="Comma 3 6 2 5 2 4 3 3" xfId="33856" xr:uid="{66FBBF18-05D3-4783-8A2E-BA87CD5A7BF1}"/>
    <cellStyle name="Comma 3 6 2 5 2 4 3 4" xfId="23091" xr:uid="{A08A4107-C2D7-4C84-9A89-085D886B99DE}"/>
    <cellStyle name="Comma 3 6 2 5 2 4 4" xfId="3656" xr:uid="{A8CCA930-9556-4335-9991-A86D498EE473}"/>
    <cellStyle name="Comma 3 6 2 5 2 4 4 2" xfId="49872" xr:uid="{E5BE239B-92F4-4EA6-ADD7-F453F35111F0}"/>
    <cellStyle name="Comma 3 6 2 5 2 4 4 3" xfId="36482" xr:uid="{C563B4D2-7EF3-4C87-87A6-D0E987DA9827}"/>
    <cellStyle name="Comma 3 6 2 5 2 4 4 4" xfId="25717" xr:uid="{01180242-E222-4F94-B67C-987BA3914078}"/>
    <cellStyle name="Comma 3 6 2 5 2 4 5" xfId="8907" xr:uid="{D31E9085-8CBB-455F-9B9D-4A6DD25683DE}"/>
    <cellStyle name="Comma 3 6 2 5 2 4 5 2" xfId="52498" xr:uid="{026E699E-AF26-476E-9130-390C00AB5AEB}"/>
    <cellStyle name="Comma 3 6 2 5 2 4 5 3" xfId="39108" xr:uid="{E528A9A9-31B9-48DB-8D8D-841092C6D65A}"/>
    <cellStyle name="Comma 3 6 2 5 2 4 6" xfId="11533" xr:uid="{FB39F31C-D7B5-4A2C-BA8A-21BD531467AE}"/>
    <cellStyle name="Comma 3 6 2 5 2 4 6 2" xfId="55123" xr:uid="{2FC730C4-7046-4681-9AF3-FD7FC00F6F90}"/>
    <cellStyle name="Comma 3 6 2 5 2 4 6 3" xfId="41733" xr:uid="{1ADD5245-ECAC-4D33-A3B9-6371F4612CE8}"/>
    <cellStyle name="Comma 3 6 2 5 2 4 7" xfId="14686" xr:uid="{5754E4A6-C073-4FFA-93DF-46F40C380F2E}"/>
    <cellStyle name="Comma 3 6 2 5 2 4 7 2" xfId="44359" xr:uid="{877D8698-27B6-46E4-A465-2A15EDFDBEB2}"/>
    <cellStyle name="Comma 3 6 2 5 2 4 8" xfId="57749" xr:uid="{AD9514EB-C7E7-4C8C-A660-BB2CD27E697F}"/>
    <cellStyle name="Comma 3 6 2 5 2 4 9" xfId="60376" xr:uid="{8C3B3C67-850B-4EFF-96D8-7AEB633D011B}"/>
    <cellStyle name="Comma 3 6 2 5 2 5" xfId="1308" xr:uid="{D9F5CA14-B198-4F51-88FC-4B0FBBBC94D8}"/>
    <cellStyle name="Comma 3 6 2 5 2 5 10" xfId="20745" xr:uid="{9CA06E8C-113A-4EA3-A58F-BB298AFED3D2}"/>
    <cellStyle name="Comma 3 6 2 5 2 5 2" xfId="6561" xr:uid="{3A988C57-CEC8-400B-91CD-AD615595BDB2}"/>
    <cellStyle name="Comma 3 6 2 5 2 5 2 2" xfId="18119" xr:uid="{2067B0A8-1EA3-4FA2-946F-4C36B5D9489A}"/>
    <cellStyle name="Comma 3 6 2 5 2 5 2 2 2" xfId="47526" xr:uid="{A66CE3D0-FBBE-4F43-A721-E000F2BF34A5}"/>
    <cellStyle name="Comma 3 6 2 5 2 5 2 2 3" xfId="28623" xr:uid="{A7D53566-5C7F-4687-9B93-30395253EBDB}"/>
    <cellStyle name="Comma 3 6 2 5 2 5 2 3" xfId="34136" xr:uid="{43C630E4-656E-47D6-8A92-D49FBF4518ED}"/>
    <cellStyle name="Comma 3 6 2 5 2 5 2 4" xfId="23371" xr:uid="{4D535FE0-43D8-4393-BE88-2587239F95E1}"/>
    <cellStyle name="Comma 3 6 2 5 2 5 3" xfId="3936" xr:uid="{4154E99F-1904-4FB1-808A-52AB20969B61}"/>
    <cellStyle name="Comma 3 6 2 5 2 5 3 2" xfId="50152" xr:uid="{84934C01-9B42-4BD8-9CBB-AFB6723AB471}"/>
    <cellStyle name="Comma 3 6 2 5 2 5 3 3" xfId="36762" xr:uid="{33527FAF-B8D1-4D27-8B1A-62973A22A379}"/>
    <cellStyle name="Comma 3 6 2 5 2 5 3 4" xfId="25997" xr:uid="{D8A948B0-E136-4B7B-A4A6-EDABEFE73213}"/>
    <cellStyle name="Comma 3 6 2 5 2 5 4" xfId="9187" xr:uid="{BD6E4B16-13DC-4EFB-91AD-04BB97E25B65}"/>
    <cellStyle name="Comma 3 6 2 5 2 5 4 2" xfId="52778" xr:uid="{658E24B1-7DFB-414D-BD16-EF48E42409BC}"/>
    <cellStyle name="Comma 3 6 2 5 2 5 4 3" xfId="39388" xr:uid="{95FF45CA-CB36-405C-AD30-9ECF3C8DD4AC}"/>
    <cellStyle name="Comma 3 6 2 5 2 5 5" xfId="11813" xr:uid="{443F377B-A8BF-4BED-9D74-F5C002823E2D}"/>
    <cellStyle name="Comma 3 6 2 5 2 5 5 2" xfId="55403" xr:uid="{09935F2B-AC67-4A12-A07D-30A38D922501}"/>
    <cellStyle name="Comma 3 6 2 5 2 5 5 3" xfId="42013" xr:uid="{C6DD7777-D805-4094-8ED4-1E264FE7E393}"/>
    <cellStyle name="Comma 3 6 2 5 2 5 6" xfId="14966" xr:uid="{6CD892C5-F7FF-4FFB-921C-35C5AF283E22}"/>
    <cellStyle name="Comma 3 6 2 5 2 5 6 2" xfId="44639" xr:uid="{789BA435-65DD-48AB-92D2-D23FEBB184E9}"/>
    <cellStyle name="Comma 3 6 2 5 2 5 7" xfId="58029" xr:uid="{D9E7C1A9-D38D-4982-B0A1-7A10F0451B82}"/>
    <cellStyle name="Comma 3 6 2 5 2 5 8" xfId="60656" xr:uid="{94DB20F8-81F1-4F90-96E4-24529A2BF977}"/>
    <cellStyle name="Comma 3 6 2 5 2 5 9" xfId="31249" xr:uid="{19607F40-DE16-4DAC-9E30-CA377AF43C48}"/>
    <cellStyle name="Comma 3 6 2 5 2 6" xfId="1571" xr:uid="{D5E80F96-6ACC-443B-BE79-1B2E03D3BF57}"/>
    <cellStyle name="Comma 3 6 2 5 2 6 10" xfId="21007" xr:uid="{A7A5125B-0FFB-4DB7-94E4-B198CAE5C4FF}"/>
    <cellStyle name="Comma 3 6 2 5 2 6 2" xfId="6823" xr:uid="{BBAEF5B3-4DDA-4175-9B65-9B8E534ADA1E}"/>
    <cellStyle name="Comma 3 6 2 5 2 6 2 2" xfId="18381" xr:uid="{23F92EB2-7429-4FB8-BE02-9C6B09AF902C}"/>
    <cellStyle name="Comma 3 6 2 5 2 6 2 2 2" xfId="47788" xr:uid="{788C8BAA-9BBB-42EB-921F-8888B2DDCDC7}"/>
    <cellStyle name="Comma 3 6 2 5 2 6 2 2 3" xfId="28885" xr:uid="{FFD0526A-1565-4079-AC5D-F56867411088}"/>
    <cellStyle name="Comma 3 6 2 5 2 6 2 3" xfId="34398" xr:uid="{0600D931-B7E7-4665-A099-0A7383837869}"/>
    <cellStyle name="Comma 3 6 2 5 2 6 2 4" xfId="23633" xr:uid="{85BED5F9-7BC1-4817-8CED-4AF8109393BD}"/>
    <cellStyle name="Comma 3 6 2 5 2 6 3" xfId="4198" xr:uid="{FDD9D748-B4AF-4384-82F5-418EA82314D8}"/>
    <cellStyle name="Comma 3 6 2 5 2 6 3 2" xfId="50414" xr:uid="{D3E2422B-0B0D-4D78-A303-E54754797E73}"/>
    <cellStyle name="Comma 3 6 2 5 2 6 3 3" xfId="37024" xr:uid="{DD6153C8-D1AF-4454-8F32-AC06FE9C0251}"/>
    <cellStyle name="Comma 3 6 2 5 2 6 3 4" xfId="26259" xr:uid="{8E1AF4EB-79CA-4AF4-BB16-0613E6C378AC}"/>
    <cellStyle name="Comma 3 6 2 5 2 6 4" xfId="9449" xr:uid="{D40176BF-5108-4F59-BE4A-93F275710E63}"/>
    <cellStyle name="Comma 3 6 2 5 2 6 4 2" xfId="53040" xr:uid="{91AA4523-CD0B-4532-B75F-E5B5D3DCC681}"/>
    <cellStyle name="Comma 3 6 2 5 2 6 4 3" xfId="39650" xr:uid="{6D48B69C-DD1A-4332-9E87-90EFC3BF57E5}"/>
    <cellStyle name="Comma 3 6 2 5 2 6 5" xfId="12075" xr:uid="{AF4F75C6-B170-4739-B5C4-363C81F3F46D}"/>
    <cellStyle name="Comma 3 6 2 5 2 6 5 2" xfId="55665" xr:uid="{DFBCAB47-328F-4B72-BD77-201D1EAB8F6B}"/>
    <cellStyle name="Comma 3 6 2 5 2 6 5 3" xfId="42275" xr:uid="{77772D55-81EF-4859-AEBA-54C3A1FD5F04}"/>
    <cellStyle name="Comma 3 6 2 5 2 6 6" xfId="15228" xr:uid="{D41B35DD-EEB8-4A7A-A31C-2EB9FFCE6081}"/>
    <cellStyle name="Comma 3 6 2 5 2 6 6 2" xfId="44901" xr:uid="{3E8D7737-4F24-4BD1-B779-E478DD2FE524}"/>
    <cellStyle name="Comma 3 6 2 5 2 6 7" xfId="58291" xr:uid="{A715E5BE-4428-4B9A-84D0-ED64D6B4692E}"/>
    <cellStyle name="Comma 3 6 2 5 2 6 8" xfId="60918" xr:uid="{6F4A31FF-F028-461F-8499-FEC63732B0E6}"/>
    <cellStyle name="Comma 3 6 2 5 2 6 9" xfId="31511" xr:uid="{D29F7E3B-876D-4F3F-A79D-CEE70AB9ACE7}"/>
    <cellStyle name="Comma 3 6 2 5 2 7" xfId="2614" xr:uid="{81531797-78AD-4D09-924F-C415F8E8547E}"/>
    <cellStyle name="Comma 3 6 2 5 2 7 10" xfId="22049" xr:uid="{C9F14141-0B54-4661-AE13-EFE0DDA08671}"/>
    <cellStyle name="Comma 3 6 2 5 2 7 2" xfId="7865" xr:uid="{08434BCA-B3D6-4F68-B02B-B7934A570FC3}"/>
    <cellStyle name="Comma 3 6 2 5 2 7 2 2" xfId="19423" xr:uid="{1FAF23E1-CF58-4409-933C-8A2090894E70}"/>
    <cellStyle name="Comma 3 6 2 5 2 7 2 2 2" xfId="48830" xr:uid="{5456FB39-93BC-4A9D-94B4-7D1AAE0363BD}"/>
    <cellStyle name="Comma 3 6 2 5 2 7 2 2 3" xfId="29927" xr:uid="{19E3ED8E-1A75-4DE2-8888-F5CBA1AD4A73}"/>
    <cellStyle name="Comma 3 6 2 5 2 7 2 3" xfId="35440" xr:uid="{FF488D83-5117-4AEE-96AA-E389A9F3EF9D}"/>
    <cellStyle name="Comma 3 6 2 5 2 7 2 4" xfId="24675" xr:uid="{EE36F463-8D2A-4469-ADA1-B5366157B721}"/>
    <cellStyle name="Comma 3 6 2 5 2 7 3" xfId="5240" xr:uid="{14DF0528-7E06-43E4-899C-BD65E8FB040E}"/>
    <cellStyle name="Comma 3 6 2 5 2 7 3 2" xfId="51456" xr:uid="{2B156756-DF2D-42B0-BF4C-71A25780D93E}"/>
    <cellStyle name="Comma 3 6 2 5 2 7 3 3" xfId="38066" xr:uid="{E976E1BF-B189-49F5-9218-62D712DC1D7F}"/>
    <cellStyle name="Comma 3 6 2 5 2 7 3 4" xfId="27301" xr:uid="{75249294-6D2A-499B-BFFC-48B120E9F0AF}"/>
    <cellStyle name="Comma 3 6 2 5 2 7 4" xfId="10491" xr:uid="{8AD537FA-AB8E-439E-9B0C-9A59FC44132E}"/>
    <cellStyle name="Comma 3 6 2 5 2 7 4 2" xfId="54082" xr:uid="{812EB2C1-1B16-4039-ACB8-19EAF58E758C}"/>
    <cellStyle name="Comma 3 6 2 5 2 7 4 3" xfId="40692" xr:uid="{4BD87167-8DAB-4825-9BDF-B42B380EE1AB}"/>
    <cellStyle name="Comma 3 6 2 5 2 7 5" xfId="13117" xr:uid="{AA73929D-809C-429D-8138-191E4E632BF3}"/>
    <cellStyle name="Comma 3 6 2 5 2 7 5 2" xfId="56707" xr:uid="{8EAC4696-C875-4F85-965D-737A9A59AF0C}"/>
    <cellStyle name="Comma 3 6 2 5 2 7 5 3" xfId="43317" xr:uid="{646156A0-D367-4BF9-ADB7-FE12DB7CD70D}"/>
    <cellStyle name="Comma 3 6 2 5 2 7 6" xfId="16270" xr:uid="{6EA42AF7-C96A-45F4-9D18-321C60851E9D}"/>
    <cellStyle name="Comma 3 6 2 5 2 7 6 2" xfId="45943" xr:uid="{8DB7C989-9131-479A-9B56-759E9D520BA7}"/>
    <cellStyle name="Comma 3 6 2 5 2 7 7" xfId="59333" xr:uid="{3B674341-90F5-447B-9071-706BC3AD7B19}"/>
    <cellStyle name="Comma 3 6 2 5 2 7 8" xfId="61960" xr:uid="{C0A57774-A8D0-4342-B4FF-C9A771A2CFED}"/>
    <cellStyle name="Comma 3 6 2 5 2 7 9" xfId="32553" xr:uid="{99B8F68A-01BC-40EA-8B5D-CB518CB49AF8}"/>
    <cellStyle name="Comma 3 6 2 5 2 8" xfId="5501" xr:uid="{9413F88C-81D1-4F43-9B58-D039FE756A10}"/>
    <cellStyle name="Comma 3 6 2 5 2 8 2" xfId="17059" xr:uid="{DFB06992-B7E5-44A7-A56F-C424E3F38BDB}"/>
    <cellStyle name="Comma 3 6 2 5 2 8 2 2" xfId="46205" xr:uid="{D2BB540D-03D2-47A6-8721-31ACBC05E43F}"/>
    <cellStyle name="Comma 3 6 2 5 2 8 2 3" xfId="27563" xr:uid="{3A6B98EF-CA04-4840-9DCE-A763472625AB}"/>
    <cellStyle name="Comma 3 6 2 5 2 8 3" xfId="13906" xr:uid="{6B0B7688-842F-460E-B7E0-85BCD66D2135}"/>
    <cellStyle name="Comma 3 6 2 5 2 8 3 2" xfId="32815" xr:uid="{86950EDE-BADD-46F7-A2AF-9BC41B51663B}"/>
    <cellStyle name="Comma 3 6 2 5 2 8 4" xfId="22311" xr:uid="{70F04449-F0C4-4887-B635-675B6FD146D3}"/>
    <cellStyle name="Comma 3 6 2 5 2 9" xfId="2876" xr:uid="{DB6E06E4-FF09-40B1-ACCE-5FD5371CC4D9}"/>
    <cellStyle name="Comma 3 6 2 5 2 9 2" xfId="16531" xr:uid="{FB604721-F4C7-4CC4-AD67-EDEA8006DA75}"/>
    <cellStyle name="Comma 3 6 2 5 2 9 2 2" xfId="46466" xr:uid="{D4460766-EC0D-413D-B997-C4EA731563D8}"/>
    <cellStyle name="Comma 3 6 2 5 2 9 3" xfId="33076" xr:uid="{3F7A6B6F-F0A4-48B1-842E-18EA646ED9FE}"/>
    <cellStyle name="Comma 3 6 2 5 2 9 4" xfId="24937" xr:uid="{B3550673-C2B4-4A3C-B532-75A5BEBE8268}"/>
    <cellStyle name="Comma 3 6 2 5 3" xfId="370" xr:uid="{00000000-0005-0000-0000-00007A030000}"/>
    <cellStyle name="Comma 3 6 2 5 3 10" xfId="30311" xr:uid="{FDF3AC16-DA3C-4E07-ADB3-79BBBAFA093F}"/>
    <cellStyle name="Comma 3 6 2 5 3 11" xfId="19807" xr:uid="{D0E6CDFD-0760-4754-9333-1B0049F65A6D}"/>
    <cellStyle name="Comma 3 6 2 5 3 2" xfId="1693" xr:uid="{261AF79E-FD2E-422D-8F89-D4633A0F5436}"/>
    <cellStyle name="Comma 3 6 2 5 3 2 10" xfId="21129" xr:uid="{EB8BD5F7-EF62-44A1-B394-7E5A98999930}"/>
    <cellStyle name="Comma 3 6 2 5 3 2 2" xfId="6945" xr:uid="{9A81D1F6-F5AD-4836-87FC-FA6F064D3CE3}"/>
    <cellStyle name="Comma 3 6 2 5 3 2 2 2" xfId="18503" xr:uid="{6BDAC53C-9C2C-448B-B46F-CD29FF3C2764}"/>
    <cellStyle name="Comma 3 6 2 5 3 2 2 2 2" xfId="47910" xr:uid="{C561BA63-9743-438E-B2DA-5B7E8E5EC190}"/>
    <cellStyle name="Comma 3 6 2 5 3 2 2 2 3" xfId="29007" xr:uid="{F3FD883F-5965-4B87-B4C6-BE2C2738E6A7}"/>
    <cellStyle name="Comma 3 6 2 5 3 2 2 3" xfId="34520" xr:uid="{DD76D310-7C86-4E4A-B72F-487F63B36556}"/>
    <cellStyle name="Comma 3 6 2 5 3 2 2 4" xfId="23755" xr:uid="{5E806321-D837-46D5-9703-874F65DD41B5}"/>
    <cellStyle name="Comma 3 6 2 5 3 2 3" xfId="4320" xr:uid="{042717CC-E6AD-4BC6-B7F5-7B398BF82D53}"/>
    <cellStyle name="Comma 3 6 2 5 3 2 3 2" xfId="50536" xr:uid="{020D201A-C04C-49E1-8AFD-6E81CC861103}"/>
    <cellStyle name="Comma 3 6 2 5 3 2 3 3" xfId="37146" xr:uid="{3109AEE7-57FA-4360-8120-ACBA9490D9B3}"/>
    <cellStyle name="Comma 3 6 2 5 3 2 3 4" xfId="26381" xr:uid="{24BD5234-59FF-45F4-B8E3-E60EEB1562D7}"/>
    <cellStyle name="Comma 3 6 2 5 3 2 4" xfId="9571" xr:uid="{BA6FFEF0-C625-42C1-83D5-FCDBD3160F6F}"/>
    <cellStyle name="Comma 3 6 2 5 3 2 4 2" xfId="53162" xr:uid="{AECB5305-439F-40FD-87DF-D7F71560FE27}"/>
    <cellStyle name="Comma 3 6 2 5 3 2 4 3" xfId="39772" xr:uid="{CF41FD33-B64E-4E0F-AEA1-2C974DFA89FB}"/>
    <cellStyle name="Comma 3 6 2 5 3 2 5" xfId="12197" xr:uid="{B2B54CE4-AD01-43D8-B892-E3EC9B45F8AC}"/>
    <cellStyle name="Comma 3 6 2 5 3 2 5 2" xfId="55787" xr:uid="{74817449-4F19-4401-8A6C-06D8068BE55D}"/>
    <cellStyle name="Comma 3 6 2 5 3 2 5 3" xfId="42397" xr:uid="{7FAE2702-0985-4E37-851C-3B58F9FB31E3}"/>
    <cellStyle name="Comma 3 6 2 5 3 2 6" xfId="15350" xr:uid="{B782C608-9AC3-4069-A90D-FAB573ECAF1C}"/>
    <cellStyle name="Comma 3 6 2 5 3 2 6 2" xfId="45023" xr:uid="{2BA3E3D8-5ACC-4BEA-A62A-55C6E4092D99}"/>
    <cellStyle name="Comma 3 6 2 5 3 2 7" xfId="58413" xr:uid="{77C37502-84CF-49D4-9FD5-0D33D8B5FD6C}"/>
    <cellStyle name="Comma 3 6 2 5 3 2 8" xfId="61040" xr:uid="{6AEDDB88-2B0D-4FB5-90A4-DE90C10CF011}"/>
    <cellStyle name="Comma 3 6 2 5 3 2 9" xfId="31633" xr:uid="{D4288AC7-6C6E-4F71-BC3B-8026036DF069}"/>
    <cellStyle name="Comma 3 6 2 5 3 3" xfId="5623" xr:uid="{A3685876-31FC-4638-82E5-FC9972022255}"/>
    <cellStyle name="Comma 3 6 2 5 3 3 2" xfId="17181" xr:uid="{C8F59B71-AF07-4EAD-A670-65158ABCB565}"/>
    <cellStyle name="Comma 3 6 2 5 3 3 2 2" xfId="46588" xr:uid="{8F1F0CF0-A973-4504-AFFB-1F02802E211B}"/>
    <cellStyle name="Comma 3 6 2 5 3 3 2 3" xfId="27685" xr:uid="{8652C4E3-A3A5-4CA1-AD36-9731B038E7B6}"/>
    <cellStyle name="Comma 3 6 2 5 3 3 3" xfId="14028" xr:uid="{2F212156-0EC9-448A-8332-E761DD833F0A}"/>
    <cellStyle name="Comma 3 6 2 5 3 3 3 2" xfId="33198" xr:uid="{62068D57-6079-47A5-9769-61F0F4F3BC22}"/>
    <cellStyle name="Comma 3 6 2 5 3 3 4" xfId="22433" xr:uid="{9A3BFBF5-2480-4988-909A-AB6C9707C2BF}"/>
    <cellStyle name="Comma 3 6 2 5 3 4" xfId="2998" xr:uid="{487C1D6E-9016-484A-ADDB-96B51236CB2F}"/>
    <cellStyle name="Comma 3 6 2 5 3 4 2" xfId="16653" xr:uid="{0A717AE0-3C24-44C7-A7A1-95C3337B5261}"/>
    <cellStyle name="Comma 3 6 2 5 3 4 2 2" xfId="49214" xr:uid="{88CE0CAD-28FD-4662-B4F5-650ACDA10889}"/>
    <cellStyle name="Comma 3 6 2 5 3 4 3" xfId="35824" xr:uid="{F43044C1-72FD-43D3-AF99-5C7802AD1E7B}"/>
    <cellStyle name="Comma 3 6 2 5 3 4 4" xfId="25059" xr:uid="{D3537B29-E483-4EC9-B008-1B35F8AE5069}"/>
    <cellStyle name="Comma 3 6 2 5 3 5" xfId="8249" xr:uid="{4524532F-A965-4D01-95E4-352675AF8DBD}"/>
    <cellStyle name="Comma 3 6 2 5 3 5 2" xfId="51840" xr:uid="{0C6FB099-6ED8-48B9-B914-185487470C18}"/>
    <cellStyle name="Comma 3 6 2 5 3 5 3" xfId="38450" xr:uid="{B43CF92A-D6B0-49C0-86D4-C88BFFE31F65}"/>
    <cellStyle name="Comma 3 6 2 5 3 6" xfId="10875" xr:uid="{4553D195-9DF2-4BF7-9884-F68932D8F8F9}"/>
    <cellStyle name="Comma 3 6 2 5 3 6 2" xfId="54465" xr:uid="{D980B1A8-1F72-44F2-8D10-F84D903A0F26}"/>
    <cellStyle name="Comma 3 6 2 5 3 6 3" xfId="41075" xr:uid="{4FC534D6-59FF-42FB-A887-DEAB210E4EBF}"/>
    <cellStyle name="Comma 3 6 2 5 3 7" xfId="13500" xr:uid="{07B78860-6408-448A-A175-B1798C9908AC}"/>
    <cellStyle name="Comma 3 6 2 5 3 7 2" xfId="43701" xr:uid="{1221C59B-F5FD-499C-8DEC-71711AF604B5}"/>
    <cellStyle name="Comma 3 6 2 5 3 8" xfId="57091" xr:uid="{09C0A85D-9211-419A-BEF2-86070E2FC65D}"/>
    <cellStyle name="Comma 3 6 2 5 3 9" xfId="59718" xr:uid="{1B183485-D60C-4E8A-AE97-BC79E4693B0E}"/>
    <cellStyle name="Comma 3 6 2 5 4" xfId="630" xr:uid="{00000000-0005-0000-0000-00007B030000}"/>
    <cellStyle name="Comma 3 6 2 5 4 10" xfId="30571" xr:uid="{299EAC2A-C1B2-4537-B122-554EC68D7B6F}"/>
    <cellStyle name="Comma 3 6 2 5 4 11" xfId="20067" xr:uid="{E4177A59-197C-451C-9134-8C121F5C6AC5}"/>
    <cellStyle name="Comma 3 6 2 5 4 2" xfId="1953" xr:uid="{38430E87-CC18-4D3F-9128-D1940F734100}"/>
    <cellStyle name="Comma 3 6 2 5 4 2 10" xfId="21389" xr:uid="{9AB55630-328B-4EA4-82FB-DD26B814F5E3}"/>
    <cellStyle name="Comma 3 6 2 5 4 2 2" xfId="7205" xr:uid="{2C2D2354-748F-46B9-9BC8-619E33F73148}"/>
    <cellStyle name="Comma 3 6 2 5 4 2 2 2" xfId="18763" xr:uid="{86275DAF-CD77-493F-AB31-E81CF5A16613}"/>
    <cellStyle name="Comma 3 6 2 5 4 2 2 2 2" xfId="48170" xr:uid="{A86C9C8F-5E77-46DA-8EC0-68AEC863D780}"/>
    <cellStyle name="Comma 3 6 2 5 4 2 2 2 3" xfId="29267" xr:uid="{5202E0FC-8B28-4BFB-9B08-DA5725D78ED0}"/>
    <cellStyle name="Comma 3 6 2 5 4 2 2 3" xfId="34780" xr:uid="{E15CC43E-74D5-412C-BBF3-80CA8E4F9879}"/>
    <cellStyle name="Comma 3 6 2 5 4 2 2 4" xfId="24015" xr:uid="{55D72943-823F-4F08-B091-E52500857D10}"/>
    <cellStyle name="Comma 3 6 2 5 4 2 3" xfId="4580" xr:uid="{77B9F145-62D8-486C-86A1-AB6EE5AEDDE6}"/>
    <cellStyle name="Comma 3 6 2 5 4 2 3 2" xfId="50796" xr:uid="{17469078-49CB-45CD-BBF6-2F17C14D19AC}"/>
    <cellStyle name="Comma 3 6 2 5 4 2 3 3" xfId="37406" xr:uid="{ECEA316E-02C4-4F18-BD94-B24B1EDCE9CD}"/>
    <cellStyle name="Comma 3 6 2 5 4 2 3 4" xfId="26641" xr:uid="{E926DB4A-2E4B-4E96-B535-12BF96670D67}"/>
    <cellStyle name="Comma 3 6 2 5 4 2 4" xfId="9831" xr:uid="{395D6810-3330-4182-AFB5-787FBBE6B4A2}"/>
    <cellStyle name="Comma 3 6 2 5 4 2 4 2" xfId="53422" xr:uid="{A390F96D-D492-49CC-923E-F9A84FE7AB6C}"/>
    <cellStyle name="Comma 3 6 2 5 4 2 4 3" xfId="40032" xr:uid="{6D0DED2C-6422-4D9B-98A6-B17DCB6BE4A3}"/>
    <cellStyle name="Comma 3 6 2 5 4 2 5" xfId="12457" xr:uid="{07C7D2DF-1DFD-4B93-84BD-4BB2A0DAA38C}"/>
    <cellStyle name="Comma 3 6 2 5 4 2 5 2" xfId="56047" xr:uid="{CE08A19B-0995-4189-991E-6CB3FB325F1C}"/>
    <cellStyle name="Comma 3 6 2 5 4 2 5 3" xfId="42657" xr:uid="{AB51CF18-602B-472D-8CCA-972B7E5C55C8}"/>
    <cellStyle name="Comma 3 6 2 5 4 2 6" xfId="15610" xr:uid="{C49B4E4E-1310-4F95-9F9D-F4C663B629D0}"/>
    <cellStyle name="Comma 3 6 2 5 4 2 6 2" xfId="45283" xr:uid="{5B93D4A3-7E30-41F8-9F29-3D4D01648F83}"/>
    <cellStyle name="Comma 3 6 2 5 4 2 7" xfId="58673" xr:uid="{77FAB3B9-99B1-4B02-896A-57B8E080245E}"/>
    <cellStyle name="Comma 3 6 2 5 4 2 8" xfId="61300" xr:uid="{C1F8FB80-8752-4597-B81E-7021A4F02966}"/>
    <cellStyle name="Comma 3 6 2 5 4 2 9" xfId="31893" xr:uid="{A99F4D10-5469-482E-88F0-54CE8CBB2B54}"/>
    <cellStyle name="Comma 3 6 2 5 4 3" xfId="5883" xr:uid="{E2AD6852-1ED9-4EE0-8F2F-38892944A044}"/>
    <cellStyle name="Comma 3 6 2 5 4 3 2" xfId="17441" xr:uid="{333FCE07-14FD-463A-B4CC-15EA5A337E5B}"/>
    <cellStyle name="Comma 3 6 2 5 4 3 2 2" xfId="46848" xr:uid="{09EE78EC-0ADB-4993-8928-A885CEB02F79}"/>
    <cellStyle name="Comma 3 6 2 5 4 3 2 3" xfId="27945" xr:uid="{783D53BA-7328-47B6-B49B-7F394B3439C6}"/>
    <cellStyle name="Comma 3 6 2 5 4 3 3" xfId="33458" xr:uid="{32F890F4-126F-4193-82D0-024B96714CE2}"/>
    <cellStyle name="Comma 3 6 2 5 4 3 4" xfId="22693" xr:uid="{D5BE3584-EA20-415C-81F0-24B1195CB0AD}"/>
    <cellStyle name="Comma 3 6 2 5 4 4" xfId="3258" xr:uid="{0765F9BD-93C2-48ED-ACBE-4A6706F62AFE}"/>
    <cellStyle name="Comma 3 6 2 5 4 4 2" xfId="49474" xr:uid="{9F19FA8D-5446-46D8-A720-45345A71151F}"/>
    <cellStyle name="Comma 3 6 2 5 4 4 3" xfId="36084" xr:uid="{10100598-3B60-4676-A7D2-2E81CF4F8BF6}"/>
    <cellStyle name="Comma 3 6 2 5 4 4 4" xfId="25319" xr:uid="{D76DFCEC-B205-4DF5-87A2-DAE65E4C1B7D}"/>
    <cellStyle name="Comma 3 6 2 5 4 5" xfId="8509" xr:uid="{A7347DF9-913F-454C-A97B-E4531EB2A873}"/>
    <cellStyle name="Comma 3 6 2 5 4 5 2" xfId="52100" xr:uid="{438FA57E-E72B-42F6-9AD5-FC44ABD14CE5}"/>
    <cellStyle name="Comma 3 6 2 5 4 5 3" xfId="38710" xr:uid="{3079875B-C741-4924-ABFE-DFE4A2255BEC}"/>
    <cellStyle name="Comma 3 6 2 5 4 6" xfId="11135" xr:uid="{3D541B95-C2C4-4059-BEA1-2EE4961FA525}"/>
    <cellStyle name="Comma 3 6 2 5 4 6 2" xfId="54725" xr:uid="{5ECC6373-9DA2-4B07-A161-785A9A03DCE0}"/>
    <cellStyle name="Comma 3 6 2 5 4 6 3" xfId="41335" xr:uid="{7670B312-89D8-4C93-9AD2-A7F5263BB622}"/>
    <cellStyle name="Comma 3 6 2 5 4 7" xfId="14288" xr:uid="{D31BAFCA-260A-4FC7-AA09-7A1072CDB1F0}"/>
    <cellStyle name="Comma 3 6 2 5 4 7 2" xfId="43961" xr:uid="{93CD9251-B0C9-4ABA-8E27-400520E92C5D}"/>
    <cellStyle name="Comma 3 6 2 5 4 8" xfId="57351" xr:uid="{82D91C3D-2747-49A9-94CD-5EDAB01192D9}"/>
    <cellStyle name="Comma 3 6 2 5 4 9" xfId="59978" xr:uid="{079CA203-E4AC-4DD7-9458-60EB3A3A21A4}"/>
    <cellStyle name="Comma 3 6 2 5 5" xfId="890" xr:uid="{00000000-0005-0000-0000-00007C030000}"/>
    <cellStyle name="Comma 3 6 2 5 5 10" xfId="30831" xr:uid="{4DFF3195-56BC-4AC5-B8C1-C5061E5A8446}"/>
    <cellStyle name="Comma 3 6 2 5 5 11" xfId="20327" xr:uid="{0BB65E65-5987-474B-8EF7-3298C877306B}"/>
    <cellStyle name="Comma 3 6 2 5 5 2" xfId="2213" xr:uid="{BAC9A6B9-557D-430F-B525-EA78E5E91373}"/>
    <cellStyle name="Comma 3 6 2 5 5 2 10" xfId="21649" xr:uid="{E31950C7-9288-4667-B355-BCEEE7467EF2}"/>
    <cellStyle name="Comma 3 6 2 5 5 2 2" xfId="7465" xr:uid="{1724FCA2-B4E6-4863-A399-B43CE3089E48}"/>
    <cellStyle name="Comma 3 6 2 5 5 2 2 2" xfId="19023" xr:uid="{F2279B22-DD5D-43F2-BB14-AFA20731E1CE}"/>
    <cellStyle name="Comma 3 6 2 5 5 2 2 2 2" xfId="48430" xr:uid="{043757A2-1845-4733-B4D5-8C5B33E15131}"/>
    <cellStyle name="Comma 3 6 2 5 5 2 2 2 3" xfId="29527" xr:uid="{82148CA3-4578-49F6-B232-D54E95057D22}"/>
    <cellStyle name="Comma 3 6 2 5 5 2 2 3" xfId="35040" xr:uid="{2F1B0F7D-33DC-47A4-8131-B9EC041E5BAD}"/>
    <cellStyle name="Comma 3 6 2 5 5 2 2 4" xfId="24275" xr:uid="{1D8578CA-CCA5-4EAC-8313-7F045A73E9A3}"/>
    <cellStyle name="Comma 3 6 2 5 5 2 3" xfId="4840" xr:uid="{48635D20-61DE-4659-A6AC-06D4F870C2E6}"/>
    <cellStyle name="Comma 3 6 2 5 5 2 3 2" xfId="51056" xr:uid="{135241B0-45F9-45EA-8633-B076CF9FCAB5}"/>
    <cellStyle name="Comma 3 6 2 5 5 2 3 3" xfId="37666" xr:uid="{CE230DFA-45A7-4D57-ACCE-CED64E5D4B30}"/>
    <cellStyle name="Comma 3 6 2 5 5 2 3 4" xfId="26901" xr:uid="{3A685022-24ED-44A4-A34A-BF4FC80DD93A}"/>
    <cellStyle name="Comma 3 6 2 5 5 2 4" xfId="10091" xr:uid="{6B1A77E9-E42F-4FFE-8F53-CA95769E1DBA}"/>
    <cellStyle name="Comma 3 6 2 5 5 2 4 2" xfId="53682" xr:uid="{17F160E5-69ED-4E56-8E2E-DDD71D7B083A}"/>
    <cellStyle name="Comma 3 6 2 5 5 2 4 3" xfId="40292" xr:uid="{94776E61-B303-41F6-A298-3BA1254FF73B}"/>
    <cellStyle name="Comma 3 6 2 5 5 2 5" xfId="12717" xr:uid="{A281A84E-1C3A-45CD-9E70-3773375435F5}"/>
    <cellStyle name="Comma 3 6 2 5 5 2 5 2" xfId="56307" xr:uid="{AEA6ECD9-CD31-4F58-9A1E-F8009B537420}"/>
    <cellStyle name="Comma 3 6 2 5 5 2 5 3" xfId="42917" xr:uid="{90EC4E1E-ED05-4419-8DCE-6FE858BD8CDD}"/>
    <cellStyle name="Comma 3 6 2 5 5 2 6" xfId="15870" xr:uid="{2B38F3D8-D122-488B-8F35-937112F2F2FD}"/>
    <cellStyle name="Comma 3 6 2 5 5 2 6 2" xfId="45543" xr:uid="{B3CE11B1-D09C-49D1-963E-D9F270F8F201}"/>
    <cellStyle name="Comma 3 6 2 5 5 2 7" xfId="58933" xr:uid="{09D90B08-1A56-4226-90B2-43D707269C17}"/>
    <cellStyle name="Comma 3 6 2 5 5 2 8" xfId="61560" xr:uid="{05219C2E-A2A0-4AC1-B7AE-853F03989836}"/>
    <cellStyle name="Comma 3 6 2 5 5 2 9" xfId="32153" xr:uid="{7FBC0994-9261-4649-8ECB-2867D67FAB2E}"/>
    <cellStyle name="Comma 3 6 2 5 5 3" xfId="6143" xr:uid="{68C0F911-9922-46DF-98AD-D4507931D560}"/>
    <cellStyle name="Comma 3 6 2 5 5 3 2" xfId="17701" xr:uid="{C00B306B-9C1D-49B9-9982-F393964F7509}"/>
    <cellStyle name="Comma 3 6 2 5 5 3 2 2" xfId="47108" xr:uid="{8854C306-91D2-45A5-B0AA-7BDD090DDD4E}"/>
    <cellStyle name="Comma 3 6 2 5 5 3 2 3" xfId="28205" xr:uid="{907961F8-26C7-4A23-A4DD-8346656B61A3}"/>
    <cellStyle name="Comma 3 6 2 5 5 3 3" xfId="33718" xr:uid="{27C3C974-481E-4943-9029-1B37672152BB}"/>
    <cellStyle name="Comma 3 6 2 5 5 3 4" xfId="22953" xr:uid="{75762E5B-7DD9-487D-A47B-973614E40311}"/>
    <cellStyle name="Comma 3 6 2 5 5 4" xfId="3518" xr:uid="{1593D8BA-5734-4B88-8CC0-A877C5E2AF28}"/>
    <cellStyle name="Comma 3 6 2 5 5 4 2" xfId="49734" xr:uid="{1D0D6919-F88F-42E6-AD37-B876C15E5F94}"/>
    <cellStyle name="Comma 3 6 2 5 5 4 3" xfId="36344" xr:uid="{8255E6D6-5FB3-48D9-952D-EB4717529D0A}"/>
    <cellStyle name="Comma 3 6 2 5 5 4 4" xfId="25579" xr:uid="{208CB6A6-48F3-48B1-ADFB-D1B5CDC3EEC3}"/>
    <cellStyle name="Comma 3 6 2 5 5 5" xfId="8769" xr:uid="{1110FDCA-808D-42F6-A44F-0CB48E6E11CD}"/>
    <cellStyle name="Comma 3 6 2 5 5 5 2" xfId="52360" xr:uid="{EFE5F290-6A5B-4D2C-B7A3-2DFACD455001}"/>
    <cellStyle name="Comma 3 6 2 5 5 5 3" xfId="38970" xr:uid="{2F600023-5F2D-44CE-8615-A7ED47F58D54}"/>
    <cellStyle name="Comma 3 6 2 5 5 6" xfId="11395" xr:uid="{40407F04-59EB-4B59-B61E-E4C89DEA18EA}"/>
    <cellStyle name="Comma 3 6 2 5 5 6 2" xfId="54985" xr:uid="{241AA8A0-AC1B-40DD-87AF-C17177A520D1}"/>
    <cellStyle name="Comma 3 6 2 5 5 6 3" xfId="41595" xr:uid="{8EB68E32-95C5-40AF-BA24-FFD4A5C21F00}"/>
    <cellStyle name="Comma 3 6 2 5 5 7" xfId="14548" xr:uid="{1CD59B6B-57B9-41E1-B738-EBA3F9162E47}"/>
    <cellStyle name="Comma 3 6 2 5 5 7 2" xfId="44221" xr:uid="{109F342F-25D5-4737-89EF-4B95AAB6F5B9}"/>
    <cellStyle name="Comma 3 6 2 5 5 8" xfId="57611" xr:uid="{3BC0D0DE-0C42-48E2-BBAA-4CC3C077D095}"/>
    <cellStyle name="Comma 3 6 2 5 5 9" xfId="60238" xr:uid="{5CCCC60C-17CA-4786-BBF0-A725C16087EC}"/>
    <cellStyle name="Comma 3 6 2 5 6" xfId="1170" xr:uid="{C0597F56-6B9F-42AB-8078-A28820519E36}"/>
    <cellStyle name="Comma 3 6 2 5 6 10" xfId="20607" xr:uid="{DC780829-C768-4BEB-A205-0A22F1114E02}"/>
    <cellStyle name="Comma 3 6 2 5 6 2" xfId="6423" xr:uid="{16ABC040-2320-430D-AB54-458994E4FE2C}"/>
    <cellStyle name="Comma 3 6 2 5 6 2 2" xfId="17981" xr:uid="{B2DC936B-22D9-4384-8920-567F9A63E4CA}"/>
    <cellStyle name="Comma 3 6 2 5 6 2 2 2" xfId="47388" xr:uid="{02C9CFD8-D9B7-444F-84C5-4A6A3B2D87C3}"/>
    <cellStyle name="Comma 3 6 2 5 6 2 2 3" xfId="28485" xr:uid="{394CDC9C-7137-4F11-A8EC-26DC6D64AFCA}"/>
    <cellStyle name="Comma 3 6 2 5 6 2 3" xfId="33998" xr:uid="{61F4B11D-FCD6-49DD-8373-0E61863503A9}"/>
    <cellStyle name="Comma 3 6 2 5 6 2 4" xfId="23233" xr:uid="{57DF4E16-5174-4BD9-9A69-6D77BA922B3B}"/>
    <cellStyle name="Comma 3 6 2 5 6 3" xfId="3798" xr:uid="{EC97F6FA-7702-477C-8A52-EBADE80102B6}"/>
    <cellStyle name="Comma 3 6 2 5 6 3 2" xfId="50014" xr:uid="{6CCD0B9B-1707-4238-8983-383DF477A2B4}"/>
    <cellStyle name="Comma 3 6 2 5 6 3 3" xfId="36624" xr:uid="{F727036B-B40B-4692-BF54-EC7B4D5587D2}"/>
    <cellStyle name="Comma 3 6 2 5 6 3 4" xfId="25859" xr:uid="{EB517D6C-7774-4B7E-B1D1-7A94A17A6442}"/>
    <cellStyle name="Comma 3 6 2 5 6 4" xfId="9049" xr:uid="{94CE0454-AF99-4296-9B51-8D8B9075693D}"/>
    <cellStyle name="Comma 3 6 2 5 6 4 2" xfId="52640" xr:uid="{5600418C-75EA-46D9-8E0E-4F5EE171F62B}"/>
    <cellStyle name="Comma 3 6 2 5 6 4 3" xfId="39250" xr:uid="{48F623AF-0B29-424F-8897-FA3D30B67484}"/>
    <cellStyle name="Comma 3 6 2 5 6 5" xfId="11675" xr:uid="{939569A7-A9EB-4A3E-BB82-9383EDDE86AF}"/>
    <cellStyle name="Comma 3 6 2 5 6 5 2" xfId="55265" xr:uid="{40E230B9-C367-4E2C-9FDA-84DB5ADDFB54}"/>
    <cellStyle name="Comma 3 6 2 5 6 5 3" xfId="41875" xr:uid="{B6475448-CDBD-4F80-A780-4601F902B703}"/>
    <cellStyle name="Comma 3 6 2 5 6 6" xfId="14828" xr:uid="{0CBC3762-FA53-4DA7-A0DE-838C4B67F333}"/>
    <cellStyle name="Comma 3 6 2 5 6 6 2" xfId="44501" xr:uid="{80F7133C-6111-43EF-B4DE-24A9AD10CBBE}"/>
    <cellStyle name="Comma 3 6 2 5 6 7" xfId="57891" xr:uid="{3C3B44D8-B39F-4762-A3BB-09BA8941879B}"/>
    <cellStyle name="Comma 3 6 2 5 6 8" xfId="60518" xr:uid="{0FC22E9E-44D8-4E89-9F0E-3F74125CA572}"/>
    <cellStyle name="Comma 3 6 2 5 6 9" xfId="31111" xr:uid="{3BBC481E-8BF2-4A63-8A6D-02820831D2A5}"/>
    <cellStyle name="Comma 3 6 2 5 7" xfId="1433" xr:uid="{2C33BC9A-0CA5-4EBC-8EE7-B755921E53D6}"/>
    <cellStyle name="Comma 3 6 2 5 7 10" xfId="20869" xr:uid="{03948DF9-0847-48A0-98C6-73818944B4CA}"/>
    <cellStyle name="Comma 3 6 2 5 7 2" xfId="6685" xr:uid="{B17CB6F0-DF24-4F5A-9C32-6E932CB49B6F}"/>
    <cellStyle name="Comma 3 6 2 5 7 2 2" xfId="18243" xr:uid="{A096F205-2803-4DE5-87D7-C562A59D4F39}"/>
    <cellStyle name="Comma 3 6 2 5 7 2 2 2" xfId="47650" xr:uid="{3E093BEF-22A5-4624-AB10-9161D0A3B63A}"/>
    <cellStyle name="Comma 3 6 2 5 7 2 2 3" xfId="28747" xr:uid="{A00F9CAD-2C31-412D-BF10-CC2A89930E5B}"/>
    <cellStyle name="Comma 3 6 2 5 7 2 3" xfId="34260" xr:uid="{7BAA2179-5B56-455B-A679-08281C42F706}"/>
    <cellStyle name="Comma 3 6 2 5 7 2 4" xfId="23495" xr:uid="{23BFBF23-E5FA-48A9-9213-53D6EB992191}"/>
    <cellStyle name="Comma 3 6 2 5 7 3" xfId="4060" xr:uid="{2B386E96-3F02-41BA-8418-32743A1372DE}"/>
    <cellStyle name="Comma 3 6 2 5 7 3 2" xfId="50276" xr:uid="{E91066A7-E58C-4192-9E19-F921091225B9}"/>
    <cellStyle name="Comma 3 6 2 5 7 3 3" xfId="36886" xr:uid="{F8C8790C-BDDF-42E3-989C-5C00CC615707}"/>
    <cellStyle name="Comma 3 6 2 5 7 3 4" xfId="26121" xr:uid="{1472FC87-6603-4D52-B762-625835E726ED}"/>
    <cellStyle name="Comma 3 6 2 5 7 4" xfId="9311" xr:uid="{ED49FA79-9A60-4E18-8099-7BCF4793993A}"/>
    <cellStyle name="Comma 3 6 2 5 7 4 2" xfId="52902" xr:uid="{47783BF4-0138-4D7A-AD9F-CB88EAB2BAE9}"/>
    <cellStyle name="Comma 3 6 2 5 7 4 3" xfId="39512" xr:uid="{5C4D7772-2195-4598-8738-F19DF3E5C368}"/>
    <cellStyle name="Comma 3 6 2 5 7 5" xfId="11937" xr:uid="{517D28A3-43BF-440F-AA93-1F4106859DE0}"/>
    <cellStyle name="Comma 3 6 2 5 7 5 2" xfId="55527" xr:uid="{673466E8-0625-46FA-A947-78ACA230D2DA}"/>
    <cellStyle name="Comma 3 6 2 5 7 5 3" xfId="42137" xr:uid="{BAC8C549-B9C3-4463-8EAC-5DD766BDC1CF}"/>
    <cellStyle name="Comma 3 6 2 5 7 6" xfId="15090" xr:uid="{7C70CDAE-F9A9-4C2F-9003-666EB966B709}"/>
    <cellStyle name="Comma 3 6 2 5 7 6 2" xfId="44763" xr:uid="{6FEB3ECE-3454-417F-B51B-331539C55D97}"/>
    <cellStyle name="Comma 3 6 2 5 7 7" xfId="58153" xr:uid="{F36CBE80-13DD-4DAE-809A-55B6E9A8A77A}"/>
    <cellStyle name="Comma 3 6 2 5 7 8" xfId="60780" xr:uid="{80361DBF-AD76-4C31-8A3B-129BF894C60C}"/>
    <cellStyle name="Comma 3 6 2 5 7 9" xfId="31373" xr:uid="{1A7914A9-1E19-4FFB-8B04-19988866E1FF}"/>
    <cellStyle name="Comma 3 6 2 5 8" xfId="2476" xr:uid="{BF5653D0-DAF1-46AD-B04E-5867A65BE01F}"/>
    <cellStyle name="Comma 3 6 2 5 8 10" xfId="21911" xr:uid="{054896E8-BED2-47DF-94A1-160B79B5A6FA}"/>
    <cellStyle name="Comma 3 6 2 5 8 2" xfId="7727" xr:uid="{4187BDC0-292B-42E3-8C17-AF077C70DC28}"/>
    <cellStyle name="Comma 3 6 2 5 8 2 2" xfId="19285" xr:uid="{09C4B5D4-4BF2-420F-B492-E9F64F1E2567}"/>
    <cellStyle name="Comma 3 6 2 5 8 2 2 2" xfId="48692" xr:uid="{D9AF8FF3-201B-43F5-8E70-16587B2FB384}"/>
    <cellStyle name="Comma 3 6 2 5 8 2 2 3" xfId="29789" xr:uid="{05F754AB-1A54-41CB-AABB-CE114C71CF94}"/>
    <cellStyle name="Comma 3 6 2 5 8 2 3" xfId="35302" xr:uid="{78AD6ED4-8F2D-4EBF-AC8A-EDBA5214476E}"/>
    <cellStyle name="Comma 3 6 2 5 8 2 4" xfId="24537" xr:uid="{11DE3E2B-3D14-4547-8FE7-DE583EFE1DEB}"/>
    <cellStyle name="Comma 3 6 2 5 8 3" xfId="5102" xr:uid="{08813691-8C5C-4E47-9F4F-E5ACAB409CBC}"/>
    <cellStyle name="Comma 3 6 2 5 8 3 2" xfId="51318" xr:uid="{618472C9-B023-4A62-9558-65140BB7805F}"/>
    <cellStyle name="Comma 3 6 2 5 8 3 3" xfId="37928" xr:uid="{19963795-2D1A-4346-AA6C-5FC45883831F}"/>
    <cellStyle name="Comma 3 6 2 5 8 3 4" xfId="27163" xr:uid="{B61C8C1F-51AF-4D1D-AD41-04AA6B01A16D}"/>
    <cellStyle name="Comma 3 6 2 5 8 4" xfId="10353" xr:uid="{24D4F34B-1DCA-4065-93A0-B3BCB52CE780}"/>
    <cellStyle name="Comma 3 6 2 5 8 4 2" xfId="53944" xr:uid="{2DF089D1-D445-4A34-9EF8-33185C3BA45F}"/>
    <cellStyle name="Comma 3 6 2 5 8 4 3" xfId="40554" xr:uid="{47E9A50A-0A55-4D94-B1FB-DC7FBF707BD3}"/>
    <cellStyle name="Comma 3 6 2 5 8 5" xfId="12979" xr:uid="{E07171BC-E0F1-4B19-A933-5366F3B1EEE3}"/>
    <cellStyle name="Comma 3 6 2 5 8 5 2" xfId="56569" xr:uid="{2686B9BD-307D-4BD5-9CB6-2EE61E7FFD87}"/>
    <cellStyle name="Comma 3 6 2 5 8 5 3" xfId="43179" xr:uid="{2339006C-02AD-4572-93EE-47D90C7128E0}"/>
    <cellStyle name="Comma 3 6 2 5 8 6" xfId="16132" xr:uid="{989D1D30-F23F-45EE-A332-668C015A3DFE}"/>
    <cellStyle name="Comma 3 6 2 5 8 6 2" xfId="45805" xr:uid="{D415521F-0400-41AD-A492-4237F6390AA6}"/>
    <cellStyle name="Comma 3 6 2 5 8 7" xfId="59195" xr:uid="{60B260C7-890E-4B25-96A8-D3EE5F1C48CF}"/>
    <cellStyle name="Comma 3 6 2 5 8 8" xfId="61822" xr:uid="{D991EB93-03F9-4C28-B685-8447121F08EB}"/>
    <cellStyle name="Comma 3 6 2 5 8 9" xfId="32415" xr:uid="{1A736378-88FC-4568-8D9D-8B37E962F0D7}"/>
    <cellStyle name="Comma 3 6 2 5 9" xfId="5363" xr:uid="{51899E89-5654-410C-B881-A7B3F52D2B3F}"/>
    <cellStyle name="Comma 3 6 2 5 9 2" xfId="16921" xr:uid="{05A5CFB1-77E9-4E68-B7E1-43DF223F0D79}"/>
    <cellStyle name="Comma 3 6 2 5 9 2 2" xfId="46067" xr:uid="{93EBEB43-61D2-493C-B4E0-67BA9ABC5670}"/>
    <cellStyle name="Comma 3 6 2 5 9 2 3" xfId="27425" xr:uid="{33735147-D3A3-405A-8A34-1F46086F8CF7}"/>
    <cellStyle name="Comma 3 6 2 5 9 3" xfId="13768" xr:uid="{2E48EAFA-988B-48F6-B953-92E67BD8829D}"/>
    <cellStyle name="Comma 3 6 2 5 9 3 2" xfId="32677" xr:uid="{238D7378-6486-44E4-B7CD-116871F50D60}"/>
    <cellStyle name="Comma 3 6 2 5 9 4" xfId="22173" xr:uid="{C9639CED-0364-4C22-A491-019957586414}"/>
    <cellStyle name="Comma 3 6 2 6" xfId="125" xr:uid="{00000000-0005-0000-0000-00007D030000}"/>
    <cellStyle name="Comma 3 6 2 6 10" xfId="2754" xr:uid="{C65FE436-3B08-4967-9E97-454C8D9690DD}"/>
    <cellStyle name="Comma 3 6 2 6 10 2" xfId="16409" xr:uid="{E6A6F170-8D3C-47B8-873A-B46399DB14D0}"/>
    <cellStyle name="Comma 3 6 2 6 10 2 2" xfId="46344" xr:uid="{2EAB1232-7334-4C29-B909-28734B9BFE89}"/>
    <cellStyle name="Comma 3 6 2 6 10 3" xfId="32954" xr:uid="{D58ED441-01CF-4AD2-9C52-72F63E3F664B}"/>
    <cellStyle name="Comma 3 6 2 6 10 4" xfId="24815" xr:uid="{1CDE7B90-09C6-40C3-A6FE-72FC2525BCFB}"/>
    <cellStyle name="Comma 3 6 2 6 11" xfId="8005" xr:uid="{E7BB2754-CEF7-400A-B2F8-37BB4BA48BE2}"/>
    <cellStyle name="Comma 3 6 2 6 11 2" xfId="48970" xr:uid="{3E9BF419-44D6-4176-A93D-43635A74B17D}"/>
    <cellStyle name="Comma 3 6 2 6 11 3" xfId="35580" xr:uid="{FB2BD664-E1B2-40C3-A577-58924B4E5EC8}"/>
    <cellStyle name="Comma 3 6 2 6 12" xfId="10631" xr:uid="{CE2EADD9-647A-4720-8DDB-37F23CED010D}"/>
    <cellStyle name="Comma 3 6 2 6 12 2" xfId="51596" xr:uid="{DEB94FE2-83C6-4CD9-95B7-E6DE75EB9853}"/>
    <cellStyle name="Comma 3 6 2 6 12 3" xfId="38206" xr:uid="{855C117A-DF92-4C46-BC01-9448D1AD97E9}"/>
    <cellStyle name="Comma 3 6 2 6 13" xfId="13256" xr:uid="{F5C2D13D-26F0-4395-ABD1-E4898EA46576}"/>
    <cellStyle name="Comma 3 6 2 6 13 2" xfId="54221" xr:uid="{94180926-892C-451D-AAC5-664A1725BCA1}"/>
    <cellStyle name="Comma 3 6 2 6 13 3" xfId="40831" xr:uid="{2A2752A9-B6F3-48A8-89E7-92EFAB1F5A03}"/>
    <cellStyle name="Comma 3 6 2 6 14" xfId="43457" xr:uid="{1411B0CD-1CD7-4DB2-9F14-16CCDEDA30ED}"/>
    <cellStyle name="Comma 3 6 2 6 15" xfId="56847" xr:uid="{190C8A4B-6BEB-4245-915E-38014F01FAE6}"/>
    <cellStyle name="Comma 3 6 2 6 16" xfId="59474" xr:uid="{7E18319A-FE17-414E-9E9C-AE46BBF6EB2E}"/>
    <cellStyle name="Comma 3 6 2 6 17" xfId="30067" xr:uid="{C3D889A3-E8CC-4D8C-8EB5-5CF5ED8988DD}"/>
    <cellStyle name="Comma 3 6 2 6 18" xfId="19563" xr:uid="{1CAC5A51-71DF-4365-A9E1-A669D5CB5A1B}"/>
    <cellStyle name="Comma 3 6 2 6 2" xfId="263" xr:uid="{00000000-0005-0000-0000-00007E030000}"/>
    <cellStyle name="Comma 3 6 2 6 2 10" xfId="8143" xr:uid="{9524E9B9-A10E-4E5B-92E4-D354E304798E}"/>
    <cellStyle name="Comma 3 6 2 6 2 10 2" xfId="49108" xr:uid="{25ADF0BD-B471-411E-99D8-A298DA8CDFB2}"/>
    <cellStyle name="Comma 3 6 2 6 2 10 3" xfId="35718" xr:uid="{EDCC08B1-DF4B-40F2-8C7D-9592F0A2FD2D}"/>
    <cellStyle name="Comma 3 6 2 6 2 11" xfId="10769" xr:uid="{A849DE44-8EB3-493F-89AB-EF77F752F2A9}"/>
    <cellStyle name="Comma 3 6 2 6 2 11 2" xfId="51734" xr:uid="{AE8A0E12-9354-4B0E-9FD1-B409552BF1B9}"/>
    <cellStyle name="Comma 3 6 2 6 2 11 3" xfId="38344" xr:uid="{CFA2E559-2D4D-445C-AA0D-14F96DD123DD}"/>
    <cellStyle name="Comma 3 6 2 6 2 12" xfId="13394" xr:uid="{B290E5EC-67BF-403E-84D3-4A956E084983}"/>
    <cellStyle name="Comma 3 6 2 6 2 12 2" xfId="54359" xr:uid="{537A7D14-A207-4237-9AAE-34450FB47B46}"/>
    <cellStyle name="Comma 3 6 2 6 2 12 3" xfId="40969" xr:uid="{B1843385-8EF5-47E4-B282-A5C0575ED88F}"/>
    <cellStyle name="Comma 3 6 2 6 2 13" xfId="43595" xr:uid="{5EE5C8EB-0799-473D-8608-C6AE41D0DB5D}"/>
    <cellStyle name="Comma 3 6 2 6 2 14" xfId="56985" xr:uid="{54F04F88-E97D-4BC3-91E9-186FE88F54BD}"/>
    <cellStyle name="Comma 3 6 2 6 2 15" xfId="59612" xr:uid="{B138F6F2-698A-4952-9E4F-4B3E2470526E}"/>
    <cellStyle name="Comma 3 6 2 6 2 16" xfId="30205" xr:uid="{5D7E35A5-D4C8-463A-A8DC-E940720671A1}"/>
    <cellStyle name="Comma 3 6 2 6 2 17" xfId="19701" xr:uid="{8A9849B2-1C66-4471-87C0-547A428E687C}"/>
    <cellStyle name="Comma 3 6 2 6 2 2" xfId="524" xr:uid="{00000000-0005-0000-0000-00007F030000}"/>
    <cellStyle name="Comma 3 6 2 6 2 2 10" xfId="30465" xr:uid="{BAB4585B-F84D-4DE7-8842-E2F31CE566C6}"/>
    <cellStyle name="Comma 3 6 2 6 2 2 11" xfId="19961" xr:uid="{C1E4F07D-DDCC-41C1-9B26-D917D9E4EA64}"/>
    <cellStyle name="Comma 3 6 2 6 2 2 2" xfId="1847" xr:uid="{7201A7B2-04FA-4241-91CD-1A30FD45B6B9}"/>
    <cellStyle name="Comma 3 6 2 6 2 2 2 10" xfId="21283" xr:uid="{9C54CA88-CDAA-44F8-8B5E-08BB256F849F}"/>
    <cellStyle name="Comma 3 6 2 6 2 2 2 2" xfId="7099" xr:uid="{1E0F3DB5-F843-4AA5-8AEA-B4D00F893698}"/>
    <cellStyle name="Comma 3 6 2 6 2 2 2 2 2" xfId="18657" xr:uid="{77C4FCD8-2233-4040-97FA-CF4568A2E646}"/>
    <cellStyle name="Comma 3 6 2 6 2 2 2 2 2 2" xfId="48064" xr:uid="{866E6EE8-0291-4742-9502-64E6DF4E755F}"/>
    <cellStyle name="Comma 3 6 2 6 2 2 2 2 2 3" xfId="29161" xr:uid="{BFF75D4D-45F1-46E7-9661-C66F31B9E18A}"/>
    <cellStyle name="Comma 3 6 2 6 2 2 2 2 3" xfId="34674" xr:uid="{296570C2-F597-49E5-802F-71CDA1BF538C}"/>
    <cellStyle name="Comma 3 6 2 6 2 2 2 2 4" xfId="23909" xr:uid="{A9C494EE-4B3A-407A-9CE6-A27F5CD3341B}"/>
    <cellStyle name="Comma 3 6 2 6 2 2 2 3" xfId="4474" xr:uid="{DF43E308-0A30-48D3-9095-04AD883A2B69}"/>
    <cellStyle name="Comma 3 6 2 6 2 2 2 3 2" xfId="50690" xr:uid="{9817CC0C-B128-4BE6-B096-9FB7F94D2893}"/>
    <cellStyle name="Comma 3 6 2 6 2 2 2 3 3" xfId="37300" xr:uid="{5668EEA4-8D85-443C-AD94-765A65B6DB04}"/>
    <cellStyle name="Comma 3 6 2 6 2 2 2 3 4" xfId="26535" xr:uid="{2378296B-5389-42E2-A5F3-E934212259B9}"/>
    <cellStyle name="Comma 3 6 2 6 2 2 2 4" xfId="9725" xr:uid="{695ED339-47DD-4356-AB14-B35EA596FE07}"/>
    <cellStyle name="Comma 3 6 2 6 2 2 2 4 2" xfId="53316" xr:uid="{63B4EBE9-1992-4199-B17E-44922D13E633}"/>
    <cellStyle name="Comma 3 6 2 6 2 2 2 4 3" xfId="39926" xr:uid="{B98C37F5-9FA2-4F38-BD00-C1914EB76DF5}"/>
    <cellStyle name="Comma 3 6 2 6 2 2 2 5" xfId="12351" xr:uid="{09BAFFDE-777A-4BB3-8DB6-97FFD1ABD47D}"/>
    <cellStyle name="Comma 3 6 2 6 2 2 2 5 2" xfId="55941" xr:uid="{97450E9F-5E69-46D3-8731-3B932E2D6EC7}"/>
    <cellStyle name="Comma 3 6 2 6 2 2 2 5 3" xfId="42551" xr:uid="{FD665CAC-1398-4B55-9018-1ACD161709BF}"/>
    <cellStyle name="Comma 3 6 2 6 2 2 2 6" xfId="15504" xr:uid="{7A498795-1D35-47E7-932E-9807418D5950}"/>
    <cellStyle name="Comma 3 6 2 6 2 2 2 6 2" xfId="45177" xr:uid="{4081B015-577B-4BD4-B78B-321FEA0F9FDB}"/>
    <cellStyle name="Comma 3 6 2 6 2 2 2 7" xfId="58567" xr:uid="{2F08DF8F-176C-469F-89C9-CC4638566353}"/>
    <cellStyle name="Comma 3 6 2 6 2 2 2 8" xfId="61194" xr:uid="{49EC0640-10CB-4D81-9D03-16B56901F2F2}"/>
    <cellStyle name="Comma 3 6 2 6 2 2 2 9" xfId="31787" xr:uid="{62E6779D-09B8-4D01-B9FA-5F3E3E189DC0}"/>
    <cellStyle name="Comma 3 6 2 6 2 2 3" xfId="5777" xr:uid="{D0485125-959B-400D-99F6-7F7B019EFF0B}"/>
    <cellStyle name="Comma 3 6 2 6 2 2 3 2" xfId="17335" xr:uid="{7354C701-DCEC-449D-925A-D35E27D205A4}"/>
    <cellStyle name="Comma 3 6 2 6 2 2 3 2 2" xfId="46742" xr:uid="{B05B2D82-5679-4B54-9052-D8A2AB98BBA1}"/>
    <cellStyle name="Comma 3 6 2 6 2 2 3 2 3" xfId="27839" xr:uid="{5133FE5E-39EC-4336-B59C-52AA8F941F56}"/>
    <cellStyle name="Comma 3 6 2 6 2 2 3 3" xfId="14182" xr:uid="{862491DD-7E59-4EAA-9945-B778F8C68459}"/>
    <cellStyle name="Comma 3 6 2 6 2 2 3 3 2" xfId="33352" xr:uid="{00B88E0E-600E-4095-8E88-2CD4F649B1F5}"/>
    <cellStyle name="Comma 3 6 2 6 2 2 3 4" xfId="22587" xr:uid="{BDE58CB8-439A-47C0-BF8C-E48256E381A9}"/>
    <cellStyle name="Comma 3 6 2 6 2 2 4" xfId="3152" xr:uid="{E2314476-8458-4ED2-8D0F-D44040E6327B}"/>
    <cellStyle name="Comma 3 6 2 6 2 2 4 2" xfId="16807" xr:uid="{7F926BE1-D767-46EF-9307-1A633EBFD990}"/>
    <cellStyle name="Comma 3 6 2 6 2 2 4 2 2" xfId="49368" xr:uid="{AAB313EA-8D4E-41AE-ABE5-5FE5719FC89C}"/>
    <cellStyle name="Comma 3 6 2 6 2 2 4 3" xfId="35978" xr:uid="{123877E2-765D-4953-8E93-72221C38414C}"/>
    <cellStyle name="Comma 3 6 2 6 2 2 4 4" xfId="25213" xr:uid="{28553538-0A62-486C-B89C-CC9026016FC0}"/>
    <cellStyle name="Comma 3 6 2 6 2 2 5" xfId="8403" xr:uid="{E10C6296-9283-4EE7-BFC0-9706B056CC8D}"/>
    <cellStyle name="Comma 3 6 2 6 2 2 5 2" xfId="51994" xr:uid="{4068E498-2C92-4085-B5C7-73E7CCA5410A}"/>
    <cellStyle name="Comma 3 6 2 6 2 2 5 3" xfId="38604" xr:uid="{B512B84F-D7FB-4555-AC68-6B16E21D6930}"/>
    <cellStyle name="Comma 3 6 2 6 2 2 6" xfId="11029" xr:uid="{99CF6458-33F9-47AF-9392-F18FDEDB63EA}"/>
    <cellStyle name="Comma 3 6 2 6 2 2 6 2" xfId="54619" xr:uid="{9D60F1A6-32B4-4566-99E3-A313306B3086}"/>
    <cellStyle name="Comma 3 6 2 6 2 2 6 3" xfId="41229" xr:uid="{D48A490C-493B-4A25-B2D3-69CB1DDE2FA5}"/>
    <cellStyle name="Comma 3 6 2 6 2 2 7" xfId="13654" xr:uid="{6E3BF8BD-3871-42E4-A1BA-B5516EF88B56}"/>
    <cellStyle name="Comma 3 6 2 6 2 2 7 2" xfId="43855" xr:uid="{5C30C9EA-832F-41FF-9156-000032B755D7}"/>
    <cellStyle name="Comma 3 6 2 6 2 2 8" xfId="57245" xr:uid="{0845432D-971B-46D0-B91B-EBF61BA177DD}"/>
    <cellStyle name="Comma 3 6 2 6 2 2 9" xfId="59872" xr:uid="{BB1EB255-EF26-47E5-9038-2D264AE55468}"/>
    <cellStyle name="Comma 3 6 2 6 2 3" xfId="784" xr:uid="{00000000-0005-0000-0000-000080030000}"/>
    <cellStyle name="Comma 3 6 2 6 2 3 10" xfId="30725" xr:uid="{5D744EB9-CBF6-496A-847F-DAA63C8E61A2}"/>
    <cellStyle name="Comma 3 6 2 6 2 3 11" xfId="20221" xr:uid="{E4AC943B-344A-4270-9B0B-B18E6856B3AB}"/>
    <cellStyle name="Comma 3 6 2 6 2 3 2" xfId="2107" xr:uid="{EFF4A8C9-83BE-4412-99FF-CF5A0E7B991E}"/>
    <cellStyle name="Comma 3 6 2 6 2 3 2 10" xfId="21543" xr:uid="{8B36A793-1DE7-4131-967C-B89B3E9A583A}"/>
    <cellStyle name="Comma 3 6 2 6 2 3 2 2" xfId="7359" xr:uid="{2F7D8128-3564-4301-A192-EB73F16F89F9}"/>
    <cellStyle name="Comma 3 6 2 6 2 3 2 2 2" xfId="18917" xr:uid="{C9BB7850-9816-40F5-B3BD-76463C13AE09}"/>
    <cellStyle name="Comma 3 6 2 6 2 3 2 2 2 2" xfId="48324" xr:uid="{88706480-2264-4E2F-8D99-DBB7D671DA0F}"/>
    <cellStyle name="Comma 3 6 2 6 2 3 2 2 2 3" xfId="29421" xr:uid="{B1FB128B-C25A-4E00-A236-3EFDAEA721A8}"/>
    <cellStyle name="Comma 3 6 2 6 2 3 2 2 3" xfId="34934" xr:uid="{28412621-6FEB-42DD-8B59-4B4422EF6A63}"/>
    <cellStyle name="Comma 3 6 2 6 2 3 2 2 4" xfId="24169" xr:uid="{E6E728BC-08DB-4ABD-967C-F1B9E4CCB375}"/>
    <cellStyle name="Comma 3 6 2 6 2 3 2 3" xfId="4734" xr:uid="{77C2514F-1288-4D24-A505-96E195482BF6}"/>
    <cellStyle name="Comma 3 6 2 6 2 3 2 3 2" xfId="50950" xr:uid="{57A34DE4-3C4C-4289-B8BC-A3CD7E556F4D}"/>
    <cellStyle name="Comma 3 6 2 6 2 3 2 3 3" xfId="37560" xr:uid="{E8CE0FEF-7588-47C7-8D54-87BE96000522}"/>
    <cellStyle name="Comma 3 6 2 6 2 3 2 3 4" xfId="26795" xr:uid="{EC198399-21C2-4A18-BE72-4E7124EAD4D5}"/>
    <cellStyle name="Comma 3 6 2 6 2 3 2 4" xfId="9985" xr:uid="{9097EFB9-541D-4263-8050-9489C1518FE5}"/>
    <cellStyle name="Comma 3 6 2 6 2 3 2 4 2" xfId="53576" xr:uid="{A0347C22-8376-4AE8-9611-B73798ACCD1F}"/>
    <cellStyle name="Comma 3 6 2 6 2 3 2 4 3" xfId="40186" xr:uid="{2B7CC23D-422B-41E5-B057-78CD8C5DA007}"/>
    <cellStyle name="Comma 3 6 2 6 2 3 2 5" xfId="12611" xr:uid="{3ABD4872-3CF0-4502-87BD-9D0EB410CF0A}"/>
    <cellStyle name="Comma 3 6 2 6 2 3 2 5 2" xfId="56201" xr:uid="{7FFD2682-BA64-4DD4-986F-084AF5FBFE8D}"/>
    <cellStyle name="Comma 3 6 2 6 2 3 2 5 3" xfId="42811" xr:uid="{7A3086FD-A897-4574-90EE-0357A2646244}"/>
    <cellStyle name="Comma 3 6 2 6 2 3 2 6" xfId="15764" xr:uid="{7C4E08B7-33FF-43E5-A564-A3068353CEAA}"/>
    <cellStyle name="Comma 3 6 2 6 2 3 2 6 2" xfId="45437" xr:uid="{56FBE647-4A31-4906-9944-91B06D6ABF55}"/>
    <cellStyle name="Comma 3 6 2 6 2 3 2 7" xfId="58827" xr:uid="{DAA62A90-247B-4931-AA3B-F323126FF3D1}"/>
    <cellStyle name="Comma 3 6 2 6 2 3 2 8" xfId="61454" xr:uid="{0E179062-B00B-463F-BC16-CB8401490CF2}"/>
    <cellStyle name="Comma 3 6 2 6 2 3 2 9" xfId="32047" xr:uid="{E5D07D20-6D61-41F2-BDEE-FD324382F08D}"/>
    <cellStyle name="Comma 3 6 2 6 2 3 3" xfId="6037" xr:uid="{76A8F8A8-D691-42D1-8243-B63E661764A8}"/>
    <cellStyle name="Comma 3 6 2 6 2 3 3 2" xfId="17595" xr:uid="{F19BC1DD-82FA-4346-8FB7-F381C4C1A96D}"/>
    <cellStyle name="Comma 3 6 2 6 2 3 3 2 2" xfId="47002" xr:uid="{CC509B29-D75E-48BE-8BC7-A9DF7D237971}"/>
    <cellStyle name="Comma 3 6 2 6 2 3 3 2 3" xfId="28099" xr:uid="{AA06D71A-CB30-4F68-BFB1-B1C0846CC515}"/>
    <cellStyle name="Comma 3 6 2 6 2 3 3 3" xfId="33612" xr:uid="{FB1BCFAB-3131-49C7-A2B0-C7F8C789B456}"/>
    <cellStyle name="Comma 3 6 2 6 2 3 3 4" xfId="22847" xr:uid="{F1A33BDA-F215-42D8-B74A-33038538A3B6}"/>
    <cellStyle name="Comma 3 6 2 6 2 3 4" xfId="3412" xr:uid="{97B49B3F-65E5-4E7D-9A53-56E8E7C21828}"/>
    <cellStyle name="Comma 3 6 2 6 2 3 4 2" xfId="49628" xr:uid="{FBF5F91F-497E-4202-8B5C-0926B89F7CB5}"/>
    <cellStyle name="Comma 3 6 2 6 2 3 4 3" xfId="36238" xr:uid="{049FF7AE-715E-4269-8AA3-BA1C4A073439}"/>
    <cellStyle name="Comma 3 6 2 6 2 3 4 4" xfId="25473" xr:uid="{AFEA5D52-3355-44DD-A55A-C10A95D48A16}"/>
    <cellStyle name="Comma 3 6 2 6 2 3 5" xfId="8663" xr:uid="{89FD1003-1C0B-43D8-8F30-4F47D7C4EE7D}"/>
    <cellStyle name="Comma 3 6 2 6 2 3 5 2" xfId="52254" xr:uid="{5BD4245B-4942-40A9-8004-1484BBD602E4}"/>
    <cellStyle name="Comma 3 6 2 6 2 3 5 3" xfId="38864" xr:uid="{0DE1EDB0-9F75-4387-B63B-D6EC2B7A493D}"/>
    <cellStyle name="Comma 3 6 2 6 2 3 6" xfId="11289" xr:uid="{B56D65A1-AD52-42A2-80F1-9F5490907950}"/>
    <cellStyle name="Comma 3 6 2 6 2 3 6 2" xfId="54879" xr:uid="{949A4A13-02BF-4564-9523-B0E18B0CCE05}"/>
    <cellStyle name="Comma 3 6 2 6 2 3 6 3" xfId="41489" xr:uid="{B1CB18A6-CEB5-4F44-9FAF-0F130E9A2AFE}"/>
    <cellStyle name="Comma 3 6 2 6 2 3 7" xfId="14442" xr:uid="{83A15B85-CC3D-4B02-B620-D221F9984CCA}"/>
    <cellStyle name="Comma 3 6 2 6 2 3 7 2" xfId="44115" xr:uid="{E34DF3A4-5F31-4E2A-BC34-0FB7F8B00666}"/>
    <cellStyle name="Comma 3 6 2 6 2 3 8" xfId="57505" xr:uid="{E40697A6-66F7-47C3-9494-E4DFAABC33FC}"/>
    <cellStyle name="Comma 3 6 2 6 2 3 9" xfId="60132" xr:uid="{98684138-E4AE-4D64-ABA1-CF9C2AB78CCC}"/>
    <cellStyle name="Comma 3 6 2 6 2 4" xfId="1044" xr:uid="{00000000-0005-0000-0000-000081030000}"/>
    <cellStyle name="Comma 3 6 2 6 2 4 10" xfId="30985" xr:uid="{221C3A57-A1D5-4CDA-8F6A-2E8989A65AEF}"/>
    <cellStyle name="Comma 3 6 2 6 2 4 11" xfId="20481" xr:uid="{6725747A-A245-44E6-B9B0-C403316C7404}"/>
    <cellStyle name="Comma 3 6 2 6 2 4 2" xfId="2367" xr:uid="{DDD01D26-E6D9-4F80-8295-49FB09D9E713}"/>
    <cellStyle name="Comma 3 6 2 6 2 4 2 10" xfId="21803" xr:uid="{6CB2A4FC-46DF-43DA-8595-008AB2A201DC}"/>
    <cellStyle name="Comma 3 6 2 6 2 4 2 2" xfId="7619" xr:uid="{956F1FD4-0B08-4A31-B88F-3938029BCA71}"/>
    <cellStyle name="Comma 3 6 2 6 2 4 2 2 2" xfId="19177" xr:uid="{163E6D1C-1E7D-42A8-87CC-D296EA05DAA8}"/>
    <cellStyle name="Comma 3 6 2 6 2 4 2 2 2 2" xfId="48584" xr:uid="{2E954558-5FB5-4D0E-A890-60EC079406A7}"/>
    <cellStyle name="Comma 3 6 2 6 2 4 2 2 2 3" xfId="29681" xr:uid="{FE18C3A6-C65A-4CFB-B2CB-C492037E9167}"/>
    <cellStyle name="Comma 3 6 2 6 2 4 2 2 3" xfId="35194" xr:uid="{63E93A4E-5338-4E9E-957C-CE79B54A129E}"/>
    <cellStyle name="Comma 3 6 2 6 2 4 2 2 4" xfId="24429" xr:uid="{B4052371-002F-4C33-BC91-60593CB9F968}"/>
    <cellStyle name="Comma 3 6 2 6 2 4 2 3" xfId="4994" xr:uid="{D3399273-1AEE-4F0B-A19C-A65D8798FA5E}"/>
    <cellStyle name="Comma 3 6 2 6 2 4 2 3 2" xfId="51210" xr:uid="{CFC685FB-C7F3-4844-8746-BCFF313E0194}"/>
    <cellStyle name="Comma 3 6 2 6 2 4 2 3 3" xfId="37820" xr:uid="{CA235168-E2B4-4BEA-B8C2-377BA4ED8433}"/>
    <cellStyle name="Comma 3 6 2 6 2 4 2 3 4" xfId="27055" xr:uid="{73BA2680-7403-46BB-B5C6-20FCABFDD33E}"/>
    <cellStyle name="Comma 3 6 2 6 2 4 2 4" xfId="10245" xr:uid="{19172E8F-7119-46B9-89D6-BED59717AA68}"/>
    <cellStyle name="Comma 3 6 2 6 2 4 2 4 2" xfId="53836" xr:uid="{227B3C44-E444-470D-BC78-DD2174D8B4A0}"/>
    <cellStyle name="Comma 3 6 2 6 2 4 2 4 3" xfId="40446" xr:uid="{25757683-BD1A-4519-984E-0B0F4C94A4E2}"/>
    <cellStyle name="Comma 3 6 2 6 2 4 2 5" xfId="12871" xr:uid="{756CB9D3-96E6-4D08-A9D1-EEA33EEA00F1}"/>
    <cellStyle name="Comma 3 6 2 6 2 4 2 5 2" xfId="56461" xr:uid="{E790C663-4AE9-4A13-B6F8-4D3196163676}"/>
    <cellStyle name="Comma 3 6 2 6 2 4 2 5 3" xfId="43071" xr:uid="{C93B7665-4696-46E9-A9F0-57E48B36E9AE}"/>
    <cellStyle name="Comma 3 6 2 6 2 4 2 6" xfId="16024" xr:uid="{70B79CD3-BE9E-4312-87D8-36A584AF3DCD}"/>
    <cellStyle name="Comma 3 6 2 6 2 4 2 6 2" xfId="45697" xr:uid="{2D2F88F7-DAD1-4CA1-9D9D-11E4171F6D2F}"/>
    <cellStyle name="Comma 3 6 2 6 2 4 2 7" xfId="59087" xr:uid="{E1A4EAE1-46E5-4DDA-8EE4-7DD021CA5781}"/>
    <cellStyle name="Comma 3 6 2 6 2 4 2 8" xfId="61714" xr:uid="{58AF881D-2342-4460-A54B-68BC21847260}"/>
    <cellStyle name="Comma 3 6 2 6 2 4 2 9" xfId="32307" xr:uid="{012EE50A-BBA2-46E4-82AB-90C35E09DB96}"/>
    <cellStyle name="Comma 3 6 2 6 2 4 3" xfId="6297" xr:uid="{777B3A2F-27B1-4C06-B483-176533BD5799}"/>
    <cellStyle name="Comma 3 6 2 6 2 4 3 2" xfId="17855" xr:uid="{0F31D9DF-1729-48DE-AF39-42460C09ECF8}"/>
    <cellStyle name="Comma 3 6 2 6 2 4 3 2 2" xfId="47262" xr:uid="{46699198-5D90-4F41-8C65-D596F98AC8D0}"/>
    <cellStyle name="Comma 3 6 2 6 2 4 3 2 3" xfId="28359" xr:uid="{70F67A40-40C4-4A3D-A7AB-09739C9F9922}"/>
    <cellStyle name="Comma 3 6 2 6 2 4 3 3" xfId="33872" xr:uid="{38AF879B-AF47-443C-A3F2-E046FF1C6D58}"/>
    <cellStyle name="Comma 3 6 2 6 2 4 3 4" xfId="23107" xr:uid="{C8B69347-9327-4219-8873-F35B4987B605}"/>
    <cellStyle name="Comma 3 6 2 6 2 4 4" xfId="3672" xr:uid="{042E5413-E47D-4DB9-80D1-0007DF3F4164}"/>
    <cellStyle name="Comma 3 6 2 6 2 4 4 2" xfId="49888" xr:uid="{0A76A352-A38E-4C07-ADE4-93DFFC6DB09F}"/>
    <cellStyle name="Comma 3 6 2 6 2 4 4 3" xfId="36498" xr:uid="{77D16C1F-4469-4741-BB09-970A184C67F6}"/>
    <cellStyle name="Comma 3 6 2 6 2 4 4 4" xfId="25733" xr:uid="{DED05451-8E45-4C71-BF4C-133168979622}"/>
    <cellStyle name="Comma 3 6 2 6 2 4 5" xfId="8923" xr:uid="{2C83594E-8948-48AB-B37A-354C5A4512F9}"/>
    <cellStyle name="Comma 3 6 2 6 2 4 5 2" xfId="52514" xr:uid="{EA65ECF8-55C5-4F20-AD20-94FE16BE133F}"/>
    <cellStyle name="Comma 3 6 2 6 2 4 5 3" xfId="39124" xr:uid="{397AAE19-DF1A-4C98-81F9-B33EF0689A51}"/>
    <cellStyle name="Comma 3 6 2 6 2 4 6" xfId="11549" xr:uid="{467EFBC4-F881-4C33-83F2-312E36F74C10}"/>
    <cellStyle name="Comma 3 6 2 6 2 4 6 2" xfId="55139" xr:uid="{2D4143F6-0264-4E18-BFC9-5608D159CDD1}"/>
    <cellStyle name="Comma 3 6 2 6 2 4 6 3" xfId="41749" xr:uid="{82B10A2E-B2A4-46A6-B7BB-174215CC80C0}"/>
    <cellStyle name="Comma 3 6 2 6 2 4 7" xfId="14702" xr:uid="{20F9E030-63D0-4BDA-B281-14B55D9BA3C1}"/>
    <cellStyle name="Comma 3 6 2 6 2 4 7 2" xfId="44375" xr:uid="{8B175061-5082-45D5-B81F-27345C1C98CD}"/>
    <cellStyle name="Comma 3 6 2 6 2 4 8" xfId="57765" xr:uid="{08BB1FC5-0C80-4BF1-ADD8-AC7F4B52EBCA}"/>
    <cellStyle name="Comma 3 6 2 6 2 4 9" xfId="60392" xr:uid="{DEF6EF39-6167-4A15-BC7B-3CB6C090A792}"/>
    <cellStyle name="Comma 3 6 2 6 2 5" xfId="1324" xr:uid="{3A8AC3AF-D336-4B1D-AD5E-4EF07A63A3E8}"/>
    <cellStyle name="Comma 3 6 2 6 2 5 10" xfId="20761" xr:uid="{C72F2118-AC84-44CC-A13C-BA16C9020B13}"/>
    <cellStyle name="Comma 3 6 2 6 2 5 2" xfId="6577" xr:uid="{8CD9D196-4182-428C-9A42-7BA058757CF7}"/>
    <cellStyle name="Comma 3 6 2 6 2 5 2 2" xfId="18135" xr:uid="{F2F91EB1-207E-432C-93D2-23758F2EB4D0}"/>
    <cellStyle name="Comma 3 6 2 6 2 5 2 2 2" xfId="47542" xr:uid="{56A84D15-CD44-418D-BCA4-207AC7136D5A}"/>
    <cellStyle name="Comma 3 6 2 6 2 5 2 2 3" xfId="28639" xr:uid="{16C94F55-4FEE-4E24-9C25-1391B5F6ECC8}"/>
    <cellStyle name="Comma 3 6 2 6 2 5 2 3" xfId="34152" xr:uid="{6031D02A-7046-4F5D-9C86-50027235E0D4}"/>
    <cellStyle name="Comma 3 6 2 6 2 5 2 4" xfId="23387" xr:uid="{BF2AF938-EDDC-4915-8FEC-2777FA28F3A7}"/>
    <cellStyle name="Comma 3 6 2 6 2 5 3" xfId="3952" xr:uid="{7DD22941-8D00-4577-9935-5DD56B2603F4}"/>
    <cellStyle name="Comma 3 6 2 6 2 5 3 2" xfId="50168" xr:uid="{76048E40-7EF2-4634-B7EB-782AC6BDE338}"/>
    <cellStyle name="Comma 3 6 2 6 2 5 3 3" xfId="36778" xr:uid="{A25E26DE-90A9-4460-A414-A9AF4ECC7690}"/>
    <cellStyle name="Comma 3 6 2 6 2 5 3 4" xfId="26013" xr:uid="{85B62372-45B3-412D-9184-2354C609016D}"/>
    <cellStyle name="Comma 3 6 2 6 2 5 4" xfId="9203" xr:uid="{EDED2CC4-A865-4FD4-B4DE-BB8C31390F40}"/>
    <cellStyle name="Comma 3 6 2 6 2 5 4 2" xfId="52794" xr:uid="{A6DACEF6-3F58-4BBD-83A6-BC3BD35B0EAC}"/>
    <cellStyle name="Comma 3 6 2 6 2 5 4 3" xfId="39404" xr:uid="{D3B5DD6F-39A2-4FD0-A849-7D549529AFF8}"/>
    <cellStyle name="Comma 3 6 2 6 2 5 5" xfId="11829" xr:uid="{F7912F5A-717A-41F0-96B3-B9CF1F4EFEC0}"/>
    <cellStyle name="Comma 3 6 2 6 2 5 5 2" xfId="55419" xr:uid="{736174CF-E284-4C4D-8664-DBAE6C59674D}"/>
    <cellStyle name="Comma 3 6 2 6 2 5 5 3" xfId="42029" xr:uid="{C0123111-FB3E-4E1A-A0D5-77A5333BCCCB}"/>
    <cellStyle name="Comma 3 6 2 6 2 5 6" xfId="14982" xr:uid="{3070CBD5-443A-4D31-BA07-D47BAD80112B}"/>
    <cellStyle name="Comma 3 6 2 6 2 5 6 2" xfId="44655" xr:uid="{F3609874-6EA2-4DF9-9DFE-ECDB0A66138B}"/>
    <cellStyle name="Comma 3 6 2 6 2 5 7" xfId="58045" xr:uid="{457E502B-DAE1-417D-B596-851092F7524D}"/>
    <cellStyle name="Comma 3 6 2 6 2 5 8" xfId="60672" xr:uid="{6D3D03BD-EDC5-491F-B1B5-F5485EF1089A}"/>
    <cellStyle name="Comma 3 6 2 6 2 5 9" xfId="31265" xr:uid="{6277477A-94DA-4608-B25F-9DD43E1D6BD7}"/>
    <cellStyle name="Comma 3 6 2 6 2 6" xfId="1587" xr:uid="{86996113-9347-4352-839F-B8B8BB01A35F}"/>
    <cellStyle name="Comma 3 6 2 6 2 6 10" xfId="21023" xr:uid="{8EAD2995-9510-4EAC-9830-A071F1543285}"/>
    <cellStyle name="Comma 3 6 2 6 2 6 2" xfId="6839" xr:uid="{406D1A42-7C7E-48F5-9E6E-C01264EBE23F}"/>
    <cellStyle name="Comma 3 6 2 6 2 6 2 2" xfId="18397" xr:uid="{64A1382B-22EC-4ECF-9506-AE789649ECBD}"/>
    <cellStyle name="Comma 3 6 2 6 2 6 2 2 2" xfId="47804" xr:uid="{76DD1AD0-2919-498C-BFA8-50BD2607ED0D}"/>
    <cellStyle name="Comma 3 6 2 6 2 6 2 2 3" xfId="28901" xr:uid="{FA7BF137-BEB2-40CB-9765-6D8FF0EDC0F4}"/>
    <cellStyle name="Comma 3 6 2 6 2 6 2 3" xfId="34414" xr:uid="{2F2768CF-4201-46A7-9633-47EDB2EDE1F1}"/>
    <cellStyle name="Comma 3 6 2 6 2 6 2 4" xfId="23649" xr:uid="{76518D7C-E2F5-4F4F-BEBC-1F68623B58AF}"/>
    <cellStyle name="Comma 3 6 2 6 2 6 3" xfId="4214" xr:uid="{9C3761AB-0A17-4185-BFAB-284DBF954927}"/>
    <cellStyle name="Comma 3 6 2 6 2 6 3 2" xfId="50430" xr:uid="{2B6F0E6B-482F-4E17-A272-F85C895A159D}"/>
    <cellStyle name="Comma 3 6 2 6 2 6 3 3" xfId="37040" xr:uid="{F3A77B74-CAC5-49ED-8548-D6CBFBD4DB80}"/>
    <cellStyle name="Comma 3 6 2 6 2 6 3 4" xfId="26275" xr:uid="{0C921F53-A133-4539-97B2-DB7430C7D970}"/>
    <cellStyle name="Comma 3 6 2 6 2 6 4" xfId="9465" xr:uid="{99D96367-AA4A-43D5-9BED-A9A3FB086600}"/>
    <cellStyle name="Comma 3 6 2 6 2 6 4 2" xfId="53056" xr:uid="{7B0849D5-B446-44D4-9CB8-2B1A8C2EDCE6}"/>
    <cellStyle name="Comma 3 6 2 6 2 6 4 3" xfId="39666" xr:uid="{B8C19D50-3CED-4FF7-A442-D1D9A238CA90}"/>
    <cellStyle name="Comma 3 6 2 6 2 6 5" xfId="12091" xr:uid="{6507BB20-274F-49B4-BC36-9E98388AC7AD}"/>
    <cellStyle name="Comma 3 6 2 6 2 6 5 2" xfId="55681" xr:uid="{8DD14153-6AF4-4D39-886D-0A09B264EA4E}"/>
    <cellStyle name="Comma 3 6 2 6 2 6 5 3" xfId="42291" xr:uid="{E5865380-5062-4AE3-B4CA-407477BA9913}"/>
    <cellStyle name="Comma 3 6 2 6 2 6 6" xfId="15244" xr:uid="{3F3DCAD3-2DAA-4212-9107-15ECC4782FAF}"/>
    <cellStyle name="Comma 3 6 2 6 2 6 6 2" xfId="44917" xr:uid="{CD762FF6-29AB-47AF-BE5F-C64E023D58C8}"/>
    <cellStyle name="Comma 3 6 2 6 2 6 7" xfId="58307" xr:uid="{AC45AB8F-3843-4284-A3EC-D46DDB74FC92}"/>
    <cellStyle name="Comma 3 6 2 6 2 6 8" xfId="60934" xr:uid="{05DEBFA2-469F-4717-8EA6-0011A965DBFB}"/>
    <cellStyle name="Comma 3 6 2 6 2 6 9" xfId="31527" xr:uid="{42B4FABE-94B7-416D-941C-72B15DE43A05}"/>
    <cellStyle name="Comma 3 6 2 6 2 7" xfId="2630" xr:uid="{B5E2A919-9B59-4FD2-AE1D-BB03CF3BA0F3}"/>
    <cellStyle name="Comma 3 6 2 6 2 7 10" xfId="22065" xr:uid="{868DC20E-41E8-4E02-A89C-B54ACCE4A366}"/>
    <cellStyle name="Comma 3 6 2 6 2 7 2" xfId="7881" xr:uid="{49AA0DFA-E7C6-4A3E-AE74-70DA07368737}"/>
    <cellStyle name="Comma 3 6 2 6 2 7 2 2" xfId="19439" xr:uid="{4B81FD24-A17C-4F3A-AFDE-1FA63257D04E}"/>
    <cellStyle name="Comma 3 6 2 6 2 7 2 2 2" xfId="48846" xr:uid="{834EAE42-B947-43AB-8B79-32060ED821D5}"/>
    <cellStyle name="Comma 3 6 2 6 2 7 2 2 3" xfId="29943" xr:uid="{254A1BE6-65F7-4F2E-838A-F9A8B2EBBF8F}"/>
    <cellStyle name="Comma 3 6 2 6 2 7 2 3" xfId="35456" xr:uid="{231868BF-9C56-41A3-9C4C-B2232043C0FE}"/>
    <cellStyle name="Comma 3 6 2 6 2 7 2 4" xfId="24691" xr:uid="{8577B6B4-941F-4634-8AD5-8044764C61DC}"/>
    <cellStyle name="Comma 3 6 2 6 2 7 3" xfId="5256" xr:uid="{1D388451-A0B1-41FB-B982-04ADDCCE877D}"/>
    <cellStyle name="Comma 3 6 2 6 2 7 3 2" xfId="51472" xr:uid="{D80B5716-9022-45DA-ACBA-AC5296EB1A0A}"/>
    <cellStyle name="Comma 3 6 2 6 2 7 3 3" xfId="38082" xr:uid="{30F5250C-4127-4A2D-B8EF-80C55D2C78D8}"/>
    <cellStyle name="Comma 3 6 2 6 2 7 3 4" xfId="27317" xr:uid="{6FB8A90A-C128-412B-AFEB-9B4EFEE7D437}"/>
    <cellStyle name="Comma 3 6 2 6 2 7 4" xfId="10507" xr:uid="{AF696BAB-7BB8-4156-937C-3EFE077C484F}"/>
    <cellStyle name="Comma 3 6 2 6 2 7 4 2" xfId="54098" xr:uid="{9951B12A-C65C-4E85-BFF3-4AB2CEAF115E}"/>
    <cellStyle name="Comma 3 6 2 6 2 7 4 3" xfId="40708" xr:uid="{87B19D2D-C5DC-4CEF-9129-205F3AD20225}"/>
    <cellStyle name="Comma 3 6 2 6 2 7 5" xfId="13133" xr:uid="{865D2882-AB5B-4789-BB97-74B96E01FC55}"/>
    <cellStyle name="Comma 3 6 2 6 2 7 5 2" xfId="56723" xr:uid="{93DC25D9-F7EE-4881-8013-C92889F0596A}"/>
    <cellStyle name="Comma 3 6 2 6 2 7 5 3" xfId="43333" xr:uid="{E9F2F732-82DB-43E3-8703-D97928B38149}"/>
    <cellStyle name="Comma 3 6 2 6 2 7 6" xfId="16286" xr:uid="{D4FC0642-922B-431E-932C-2A17A8D4A85A}"/>
    <cellStyle name="Comma 3 6 2 6 2 7 6 2" xfId="45959" xr:uid="{5FAF4FBC-DE77-4137-B275-A70249442DA3}"/>
    <cellStyle name="Comma 3 6 2 6 2 7 7" xfId="59349" xr:uid="{8925CBAA-3079-4B19-ACFE-24D629115A92}"/>
    <cellStyle name="Comma 3 6 2 6 2 7 8" xfId="61976" xr:uid="{D93656EA-88A4-4810-A337-CB0F330892F8}"/>
    <cellStyle name="Comma 3 6 2 6 2 7 9" xfId="32569" xr:uid="{E4D17F5B-C436-4A07-B359-FE694338BF85}"/>
    <cellStyle name="Comma 3 6 2 6 2 8" xfId="5517" xr:uid="{C68E66A9-6983-41AA-BEF0-9B1B71BE3E69}"/>
    <cellStyle name="Comma 3 6 2 6 2 8 2" xfId="17075" xr:uid="{D0F207A0-1223-4FCC-8167-5B999369F622}"/>
    <cellStyle name="Comma 3 6 2 6 2 8 2 2" xfId="46221" xr:uid="{77B5BD28-C8AB-44A5-A51D-3EFF6A26AF90}"/>
    <cellStyle name="Comma 3 6 2 6 2 8 2 3" xfId="27579" xr:uid="{6DCF497E-DF32-4D5F-8915-45A7F1A36C6D}"/>
    <cellStyle name="Comma 3 6 2 6 2 8 3" xfId="13922" xr:uid="{676CADBC-B074-4646-A309-1CA38BF4AFE5}"/>
    <cellStyle name="Comma 3 6 2 6 2 8 3 2" xfId="32831" xr:uid="{5571EC6E-8B37-42A7-8AB8-A31CCADACF2E}"/>
    <cellStyle name="Comma 3 6 2 6 2 8 4" xfId="22327" xr:uid="{9F8F449D-C630-4A9C-9E8E-3A03EA7CAB1B}"/>
    <cellStyle name="Comma 3 6 2 6 2 9" xfId="2892" xr:uid="{6F54F2D4-F487-48F4-A436-37BC31F0BE01}"/>
    <cellStyle name="Comma 3 6 2 6 2 9 2" xfId="16547" xr:uid="{B0AB4455-DB8A-4B85-8A39-10AEB26E090F}"/>
    <cellStyle name="Comma 3 6 2 6 2 9 2 2" xfId="46482" xr:uid="{AE28B280-EE43-4A2D-8CBD-1A4A124D20C8}"/>
    <cellStyle name="Comma 3 6 2 6 2 9 3" xfId="33092" xr:uid="{2F4F13B3-76C4-4990-A11A-F8DD2499E353}"/>
    <cellStyle name="Comma 3 6 2 6 2 9 4" xfId="24953" xr:uid="{AF2E0BEF-EAEC-480A-9786-71E79395E896}"/>
    <cellStyle name="Comma 3 6 2 6 3" xfId="386" xr:uid="{00000000-0005-0000-0000-000082030000}"/>
    <cellStyle name="Comma 3 6 2 6 3 10" xfId="30327" xr:uid="{D93D3AE7-0952-409C-8F06-38E3CBB3BE8E}"/>
    <cellStyle name="Comma 3 6 2 6 3 11" xfId="19823" xr:uid="{38B65436-309C-4A92-8CD4-D2BC55C8E992}"/>
    <cellStyle name="Comma 3 6 2 6 3 2" xfId="1709" xr:uid="{EA821E6D-07B5-47AC-A13F-BC9D51CEEA0C}"/>
    <cellStyle name="Comma 3 6 2 6 3 2 10" xfId="21145" xr:uid="{F2EBBD82-A83D-4F8E-B27A-2940A12BB755}"/>
    <cellStyle name="Comma 3 6 2 6 3 2 2" xfId="6961" xr:uid="{27E955BD-0B8B-4706-85EA-10A96DAE695A}"/>
    <cellStyle name="Comma 3 6 2 6 3 2 2 2" xfId="18519" xr:uid="{067549A2-B10D-421C-AB5D-F60AA782C7E7}"/>
    <cellStyle name="Comma 3 6 2 6 3 2 2 2 2" xfId="47926" xr:uid="{56E0A68F-3AC2-4A28-BFD0-3F89D433FD9C}"/>
    <cellStyle name="Comma 3 6 2 6 3 2 2 2 3" xfId="29023" xr:uid="{95D7566C-8ED0-403F-B6D8-9EB993FC45C1}"/>
    <cellStyle name="Comma 3 6 2 6 3 2 2 3" xfId="34536" xr:uid="{A169A935-B112-4C8F-B9E4-759212CD904C}"/>
    <cellStyle name="Comma 3 6 2 6 3 2 2 4" xfId="23771" xr:uid="{223F4920-EC05-454B-97F5-0D91D3FF29B2}"/>
    <cellStyle name="Comma 3 6 2 6 3 2 3" xfId="4336" xr:uid="{7328397B-A359-4A73-AC2C-54DE85F7CE43}"/>
    <cellStyle name="Comma 3 6 2 6 3 2 3 2" xfId="50552" xr:uid="{76062E04-8C40-47D8-A3BA-1934BFD191E7}"/>
    <cellStyle name="Comma 3 6 2 6 3 2 3 3" xfId="37162" xr:uid="{A548A1E1-242C-482E-B383-8B0DF6AE65B2}"/>
    <cellStyle name="Comma 3 6 2 6 3 2 3 4" xfId="26397" xr:uid="{09215EF1-2907-4BB4-928D-CE606E6CF8AE}"/>
    <cellStyle name="Comma 3 6 2 6 3 2 4" xfId="9587" xr:uid="{76EE5D81-B37E-4977-A28B-E7E4FB169D18}"/>
    <cellStyle name="Comma 3 6 2 6 3 2 4 2" xfId="53178" xr:uid="{C03416CA-7F1A-411A-A041-ECA336BF0F4A}"/>
    <cellStyle name="Comma 3 6 2 6 3 2 4 3" xfId="39788" xr:uid="{69A7558D-66DC-466E-B8A5-5C0C0BEA9350}"/>
    <cellStyle name="Comma 3 6 2 6 3 2 5" xfId="12213" xr:uid="{346829D0-A4B8-4350-9A70-4561696D71B7}"/>
    <cellStyle name="Comma 3 6 2 6 3 2 5 2" xfId="55803" xr:uid="{1924F4A3-8586-4B74-8931-2868BD2ADAF8}"/>
    <cellStyle name="Comma 3 6 2 6 3 2 5 3" xfId="42413" xr:uid="{478B93AD-1F13-4B60-A265-6567EBF7C217}"/>
    <cellStyle name="Comma 3 6 2 6 3 2 6" xfId="15366" xr:uid="{5D39EC24-730A-4BEE-9E53-26F36891ADE8}"/>
    <cellStyle name="Comma 3 6 2 6 3 2 6 2" xfId="45039" xr:uid="{8B76F8DA-93ED-406A-A2D2-6C1CC3A58CEE}"/>
    <cellStyle name="Comma 3 6 2 6 3 2 7" xfId="58429" xr:uid="{5613C37C-79F9-40FD-9CB5-C73BD9085588}"/>
    <cellStyle name="Comma 3 6 2 6 3 2 8" xfId="61056" xr:uid="{18BF046D-8848-424B-B2E4-49E624173F15}"/>
    <cellStyle name="Comma 3 6 2 6 3 2 9" xfId="31649" xr:uid="{013F1A7A-CC76-42BD-A26D-BCC676230700}"/>
    <cellStyle name="Comma 3 6 2 6 3 3" xfId="5639" xr:uid="{971C575E-F27D-4E06-893B-DCDE83CA7794}"/>
    <cellStyle name="Comma 3 6 2 6 3 3 2" xfId="17197" xr:uid="{19CCCDDC-D548-41E8-AD04-4282361E7DAF}"/>
    <cellStyle name="Comma 3 6 2 6 3 3 2 2" xfId="46604" xr:uid="{5430DDDA-C4C1-4293-8D32-9D46742608E2}"/>
    <cellStyle name="Comma 3 6 2 6 3 3 2 3" xfId="27701" xr:uid="{8FCC53B6-637E-40BB-A467-46DFBBB12DB0}"/>
    <cellStyle name="Comma 3 6 2 6 3 3 3" xfId="14044" xr:uid="{0942462D-05A7-4476-B270-BE2F5B7F31FB}"/>
    <cellStyle name="Comma 3 6 2 6 3 3 3 2" xfId="33214" xr:uid="{B8271626-EAB0-4C5C-9059-923DAF8F5885}"/>
    <cellStyle name="Comma 3 6 2 6 3 3 4" xfId="22449" xr:uid="{FBD8932F-7961-4DEE-AB10-DD624CA53F5F}"/>
    <cellStyle name="Comma 3 6 2 6 3 4" xfId="3014" xr:uid="{47DE43BF-7027-4BBB-88E9-8B3D03FAB3E1}"/>
    <cellStyle name="Comma 3 6 2 6 3 4 2" xfId="16669" xr:uid="{81194432-1C04-4D35-84A3-7DB4AF74E9B5}"/>
    <cellStyle name="Comma 3 6 2 6 3 4 2 2" xfId="49230" xr:uid="{B255D9DB-985E-4759-80BF-0871CF817024}"/>
    <cellStyle name="Comma 3 6 2 6 3 4 3" xfId="35840" xr:uid="{5665DA16-146C-4061-A7CE-E4AB0791C033}"/>
    <cellStyle name="Comma 3 6 2 6 3 4 4" xfId="25075" xr:uid="{7402E08E-014C-465C-A04A-C3822B1F0C49}"/>
    <cellStyle name="Comma 3 6 2 6 3 5" xfId="8265" xr:uid="{FF1AC9B6-8676-472C-95DC-AB70C7BA581D}"/>
    <cellStyle name="Comma 3 6 2 6 3 5 2" xfId="51856" xr:uid="{78CD0AB0-CBC6-4D12-96E1-120A64115D92}"/>
    <cellStyle name="Comma 3 6 2 6 3 5 3" xfId="38466" xr:uid="{A1ED548C-0EB4-4B3D-B02A-3616A566AC47}"/>
    <cellStyle name="Comma 3 6 2 6 3 6" xfId="10891" xr:uid="{52C8096F-8C02-48BB-9765-4D5ADD565918}"/>
    <cellStyle name="Comma 3 6 2 6 3 6 2" xfId="54481" xr:uid="{D922092F-E1B7-4220-945A-D5887CE58AA6}"/>
    <cellStyle name="Comma 3 6 2 6 3 6 3" xfId="41091" xr:uid="{537CEC8F-CA93-43E1-98E9-9225125E1674}"/>
    <cellStyle name="Comma 3 6 2 6 3 7" xfId="13516" xr:uid="{FC468E43-0547-4067-A9D4-AB75A2BACDC9}"/>
    <cellStyle name="Comma 3 6 2 6 3 7 2" xfId="43717" xr:uid="{A9561409-3548-4473-911A-51DFB88495AE}"/>
    <cellStyle name="Comma 3 6 2 6 3 8" xfId="57107" xr:uid="{E4340438-4044-44CB-B5FE-9F11D4D37BFD}"/>
    <cellStyle name="Comma 3 6 2 6 3 9" xfId="59734" xr:uid="{23D33E4A-EF0E-4B14-A375-6999A7F51D0C}"/>
    <cellStyle name="Comma 3 6 2 6 4" xfId="646" xr:uid="{00000000-0005-0000-0000-000083030000}"/>
    <cellStyle name="Comma 3 6 2 6 4 10" xfId="30587" xr:uid="{D8389205-5048-4299-A016-B20F14F3449C}"/>
    <cellStyle name="Comma 3 6 2 6 4 11" xfId="20083" xr:uid="{A4456F6D-1FEC-426D-964C-25F19C1298C5}"/>
    <cellStyle name="Comma 3 6 2 6 4 2" xfId="1969" xr:uid="{EA501D58-82FF-437C-9F40-D1604F0C62EF}"/>
    <cellStyle name="Comma 3 6 2 6 4 2 10" xfId="21405" xr:uid="{E049A736-2BB8-43C9-BB5B-462CA2756454}"/>
    <cellStyle name="Comma 3 6 2 6 4 2 2" xfId="7221" xr:uid="{8AB70546-1C26-48CD-ACF3-AF39E4541EC5}"/>
    <cellStyle name="Comma 3 6 2 6 4 2 2 2" xfId="18779" xr:uid="{64E2821D-2350-44C1-BDC7-8482CE7A4F7F}"/>
    <cellStyle name="Comma 3 6 2 6 4 2 2 2 2" xfId="48186" xr:uid="{030A9968-5FE4-4741-8875-49D09EE631EA}"/>
    <cellStyle name="Comma 3 6 2 6 4 2 2 2 3" xfId="29283" xr:uid="{41DE6CD6-FF3F-4C24-A59A-9206D2D9FA59}"/>
    <cellStyle name="Comma 3 6 2 6 4 2 2 3" xfId="34796" xr:uid="{CECFE573-BC9D-4723-BAC1-69C6F8F707F1}"/>
    <cellStyle name="Comma 3 6 2 6 4 2 2 4" xfId="24031" xr:uid="{E93F9A09-286D-40DB-B0FE-EF2E722887C8}"/>
    <cellStyle name="Comma 3 6 2 6 4 2 3" xfId="4596" xr:uid="{32DB0130-FA18-4FCF-A2D5-690E8864301D}"/>
    <cellStyle name="Comma 3 6 2 6 4 2 3 2" xfId="50812" xr:uid="{FF4E7F46-BA34-436A-B9C8-59CDC604BC46}"/>
    <cellStyle name="Comma 3 6 2 6 4 2 3 3" xfId="37422" xr:uid="{F703E77C-28F8-4F7F-BB58-BD767989468C}"/>
    <cellStyle name="Comma 3 6 2 6 4 2 3 4" xfId="26657" xr:uid="{CC85AC48-E854-4551-BE90-5B46E508E8C7}"/>
    <cellStyle name="Comma 3 6 2 6 4 2 4" xfId="9847" xr:uid="{BD4B3870-4DF1-47AF-AE2F-644A3C191A02}"/>
    <cellStyle name="Comma 3 6 2 6 4 2 4 2" xfId="53438" xr:uid="{74E952B4-56E8-4F80-AE1A-CAA70769F2F7}"/>
    <cellStyle name="Comma 3 6 2 6 4 2 4 3" xfId="40048" xr:uid="{A74498D4-6863-4072-B764-1D063A37EB2A}"/>
    <cellStyle name="Comma 3 6 2 6 4 2 5" xfId="12473" xr:uid="{96FA46AD-FDC2-47C1-B1D2-AB4677B778E7}"/>
    <cellStyle name="Comma 3 6 2 6 4 2 5 2" xfId="56063" xr:uid="{26946FE0-9D67-4DC2-89DB-4464B1182CF8}"/>
    <cellStyle name="Comma 3 6 2 6 4 2 5 3" xfId="42673" xr:uid="{AD46AB93-2905-4BC6-990C-741BAC8F8BBD}"/>
    <cellStyle name="Comma 3 6 2 6 4 2 6" xfId="15626" xr:uid="{DDCC8BFD-6EF2-4EC7-9CB8-FB4742107BD9}"/>
    <cellStyle name="Comma 3 6 2 6 4 2 6 2" xfId="45299" xr:uid="{3C538BA4-245D-44A2-ACF8-9AD170F5AFB0}"/>
    <cellStyle name="Comma 3 6 2 6 4 2 7" xfId="58689" xr:uid="{2D7C695C-11B7-4FCF-991A-E28788CEF7E8}"/>
    <cellStyle name="Comma 3 6 2 6 4 2 8" xfId="61316" xr:uid="{29E4AC68-24E6-497B-ACB2-850C9AF79F08}"/>
    <cellStyle name="Comma 3 6 2 6 4 2 9" xfId="31909" xr:uid="{ADB627EE-A42A-46F1-9B8B-3A4B5AC83F1E}"/>
    <cellStyle name="Comma 3 6 2 6 4 3" xfId="5899" xr:uid="{C61C65AA-3265-45F1-9C0C-FF0F969E1C92}"/>
    <cellStyle name="Comma 3 6 2 6 4 3 2" xfId="17457" xr:uid="{B774523C-38B1-42C2-82DB-D0C6CFB99D4E}"/>
    <cellStyle name="Comma 3 6 2 6 4 3 2 2" xfId="46864" xr:uid="{098E8D16-EBD5-4646-927C-F78C478997EC}"/>
    <cellStyle name="Comma 3 6 2 6 4 3 2 3" xfId="27961" xr:uid="{D7DBE6B8-598D-4BA8-94C3-C40EF2DD0E9B}"/>
    <cellStyle name="Comma 3 6 2 6 4 3 3" xfId="33474" xr:uid="{64E3EAB6-7120-464E-B8B6-F8E3121D20A7}"/>
    <cellStyle name="Comma 3 6 2 6 4 3 4" xfId="22709" xr:uid="{B314A216-68EB-4FC8-98BD-F08149DD1DC9}"/>
    <cellStyle name="Comma 3 6 2 6 4 4" xfId="3274" xr:uid="{F1DC27F7-6C3A-40FE-93BC-D7669A741E5C}"/>
    <cellStyle name="Comma 3 6 2 6 4 4 2" xfId="49490" xr:uid="{AE13129C-4DA5-47EE-A824-D49BD932E32F}"/>
    <cellStyle name="Comma 3 6 2 6 4 4 3" xfId="36100" xr:uid="{A7C6FB24-F592-46A2-AE06-749486D7964B}"/>
    <cellStyle name="Comma 3 6 2 6 4 4 4" xfId="25335" xr:uid="{EEB5E743-B5BD-4447-911A-CD6CD41C6321}"/>
    <cellStyle name="Comma 3 6 2 6 4 5" xfId="8525" xr:uid="{45971838-DBF5-4470-B675-A6090C6B8CC2}"/>
    <cellStyle name="Comma 3 6 2 6 4 5 2" xfId="52116" xr:uid="{D95BDC84-B4E3-4363-A28A-7EB7034EBE16}"/>
    <cellStyle name="Comma 3 6 2 6 4 5 3" xfId="38726" xr:uid="{BC060104-A1B8-4663-A924-F5B9DE71AB1A}"/>
    <cellStyle name="Comma 3 6 2 6 4 6" xfId="11151" xr:uid="{4E77934D-DEE9-439F-AC74-272B76766054}"/>
    <cellStyle name="Comma 3 6 2 6 4 6 2" xfId="54741" xr:uid="{61E56340-F881-4FDE-B971-FF8E531FB640}"/>
    <cellStyle name="Comma 3 6 2 6 4 6 3" xfId="41351" xr:uid="{8E6212FD-5D63-45AB-BDB3-52F0BF275618}"/>
    <cellStyle name="Comma 3 6 2 6 4 7" xfId="14304" xr:uid="{CAA53084-49FE-4F5D-B203-975D102648D3}"/>
    <cellStyle name="Comma 3 6 2 6 4 7 2" xfId="43977" xr:uid="{79D8917E-5943-4304-A4D2-571FC3F1CFA4}"/>
    <cellStyle name="Comma 3 6 2 6 4 8" xfId="57367" xr:uid="{BC1805DF-15B3-455B-B01A-BD5AAB5D0F9F}"/>
    <cellStyle name="Comma 3 6 2 6 4 9" xfId="59994" xr:uid="{7DC14AC4-2EAA-4A46-BCED-5DD38F8D93B9}"/>
    <cellStyle name="Comma 3 6 2 6 5" xfId="906" xr:uid="{00000000-0005-0000-0000-000084030000}"/>
    <cellStyle name="Comma 3 6 2 6 5 10" xfId="30847" xr:uid="{07462EE1-A67D-42F3-A49B-80DD58BCF92B}"/>
    <cellStyle name="Comma 3 6 2 6 5 11" xfId="20343" xr:uid="{2BC5C11D-99F9-44B4-A555-44B3E4579D93}"/>
    <cellStyle name="Comma 3 6 2 6 5 2" xfId="2229" xr:uid="{5C2F0118-2491-4749-9986-B9F716B9F9D4}"/>
    <cellStyle name="Comma 3 6 2 6 5 2 10" xfId="21665" xr:uid="{505EBFDB-EE2E-4D3D-8D1A-6077573D85E6}"/>
    <cellStyle name="Comma 3 6 2 6 5 2 2" xfId="7481" xr:uid="{BDD1484D-D097-4ECD-8104-61FE254999A2}"/>
    <cellStyle name="Comma 3 6 2 6 5 2 2 2" xfId="19039" xr:uid="{33D6A459-D542-46DF-B656-628D99322B88}"/>
    <cellStyle name="Comma 3 6 2 6 5 2 2 2 2" xfId="48446" xr:uid="{842BA407-DAEA-4049-B6D7-236D289EEFBE}"/>
    <cellStyle name="Comma 3 6 2 6 5 2 2 2 3" xfId="29543" xr:uid="{84F6BAED-2997-439A-BFE4-02EE4D960566}"/>
    <cellStyle name="Comma 3 6 2 6 5 2 2 3" xfId="35056" xr:uid="{6F7AE816-DA0A-456D-8AD8-EF5593B38BDB}"/>
    <cellStyle name="Comma 3 6 2 6 5 2 2 4" xfId="24291" xr:uid="{652308F6-B3FA-402B-98D4-FEF8D329AFE5}"/>
    <cellStyle name="Comma 3 6 2 6 5 2 3" xfId="4856" xr:uid="{133C3DB2-7799-412E-BB04-0DA0A96EB152}"/>
    <cellStyle name="Comma 3 6 2 6 5 2 3 2" xfId="51072" xr:uid="{14037D37-B781-4A2C-AC13-78C32FB02B16}"/>
    <cellStyle name="Comma 3 6 2 6 5 2 3 3" xfId="37682" xr:uid="{965E9780-3E40-4D4F-9FCF-0A5861608E49}"/>
    <cellStyle name="Comma 3 6 2 6 5 2 3 4" xfId="26917" xr:uid="{00D79A8A-C466-4C01-9173-88E4C1B86B87}"/>
    <cellStyle name="Comma 3 6 2 6 5 2 4" xfId="10107" xr:uid="{621C889F-3AC4-4AEF-8CDB-C8FB43A13E21}"/>
    <cellStyle name="Comma 3 6 2 6 5 2 4 2" xfId="53698" xr:uid="{62530514-EC05-46FA-AFC3-9E32020A650A}"/>
    <cellStyle name="Comma 3 6 2 6 5 2 4 3" xfId="40308" xr:uid="{BE5A9CE0-0C11-4D65-B0C1-151FB0B11D9F}"/>
    <cellStyle name="Comma 3 6 2 6 5 2 5" xfId="12733" xr:uid="{018F0BBA-818C-4B43-ABB4-74DF2CA85241}"/>
    <cellStyle name="Comma 3 6 2 6 5 2 5 2" xfId="56323" xr:uid="{FCE710D4-89FC-43A5-BE78-DE0C7BB638CC}"/>
    <cellStyle name="Comma 3 6 2 6 5 2 5 3" xfId="42933" xr:uid="{B1ED1761-9113-47A7-8AB1-B039A37C1F10}"/>
    <cellStyle name="Comma 3 6 2 6 5 2 6" xfId="15886" xr:uid="{F3CB5CB1-CF44-463F-A69B-BC87F2CEA79A}"/>
    <cellStyle name="Comma 3 6 2 6 5 2 6 2" xfId="45559" xr:uid="{7D04F718-239B-4325-898A-853E0289BC6B}"/>
    <cellStyle name="Comma 3 6 2 6 5 2 7" xfId="58949" xr:uid="{01ACB7AE-1439-4D1F-AD32-48351E31BD3E}"/>
    <cellStyle name="Comma 3 6 2 6 5 2 8" xfId="61576" xr:uid="{493C8A5B-2A50-49E5-B990-C9E3024A4EFE}"/>
    <cellStyle name="Comma 3 6 2 6 5 2 9" xfId="32169" xr:uid="{2C117436-5AFD-454D-9496-BA2BB4D5FBE4}"/>
    <cellStyle name="Comma 3 6 2 6 5 3" xfId="6159" xr:uid="{1C26AD5B-4897-4A0A-BF09-189BAEE10DD4}"/>
    <cellStyle name="Comma 3 6 2 6 5 3 2" xfId="17717" xr:uid="{97E49F8E-0CD7-4B15-AC45-CF8DCDDB8B86}"/>
    <cellStyle name="Comma 3 6 2 6 5 3 2 2" xfId="47124" xr:uid="{22586DEA-887C-410E-A4FB-5979FD4663E2}"/>
    <cellStyle name="Comma 3 6 2 6 5 3 2 3" xfId="28221" xr:uid="{7CE480A2-723A-4D9F-A9ED-8DABB0ADE30E}"/>
    <cellStyle name="Comma 3 6 2 6 5 3 3" xfId="33734" xr:uid="{AF4443B1-FB06-4DC4-9257-5DE55E8437F1}"/>
    <cellStyle name="Comma 3 6 2 6 5 3 4" xfId="22969" xr:uid="{03786CB0-CDA0-4F83-9025-7D3112D6F37F}"/>
    <cellStyle name="Comma 3 6 2 6 5 4" xfId="3534" xr:uid="{FDB269DA-59F8-4B9D-B054-A28279300651}"/>
    <cellStyle name="Comma 3 6 2 6 5 4 2" xfId="49750" xr:uid="{F35A8B4E-5B08-40D8-B5C5-BF9DF0C07D95}"/>
    <cellStyle name="Comma 3 6 2 6 5 4 3" xfId="36360" xr:uid="{5CB94F42-12F8-43F5-89E1-7A39CC2780F0}"/>
    <cellStyle name="Comma 3 6 2 6 5 4 4" xfId="25595" xr:uid="{77F05584-DE96-44E2-8CFB-7B4F83D351F9}"/>
    <cellStyle name="Comma 3 6 2 6 5 5" xfId="8785" xr:uid="{0E15D23F-67EA-4429-88F6-2428CBBADD40}"/>
    <cellStyle name="Comma 3 6 2 6 5 5 2" xfId="52376" xr:uid="{941B42B3-19BA-4AB9-8352-88D90AB7F072}"/>
    <cellStyle name="Comma 3 6 2 6 5 5 3" xfId="38986" xr:uid="{698213CF-2786-466D-86EE-AF1C4D68045A}"/>
    <cellStyle name="Comma 3 6 2 6 5 6" xfId="11411" xr:uid="{1CB0757F-94E8-4E17-9FA4-7EA9CFB0FDB5}"/>
    <cellStyle name="Comma 3 6 2 6 5 6 2" xfId="55001" xr:uid="{108C07E0-89B0-41B2-BC53-4D03C2FB04BA}"/>
    <cellStyle name="Comma 3 6 2 6 5 6 3" xfId="41611" xr:uid="{E59EDEFE-CA69-4103-8804-5F19BA8179C4}"/>
    <cellStyle name="Comma 3 6 2 6 5 7" xfId="14564" xr:uid="{EB7F0D3D-7C85-4A23-B6EC-55F4465DB8E2}"/>
    <cellStyle name="Comma 3 6 2 6 5 7 2" xfId="44237" xr:uid="{391F0038-B779-4052-ACE7-020CD95E1983}"/>
    <cellStyle name="Comma 3 6 2 6 5 8" xfId="57627" xr:uid="{BC574265-2E56-4DDF-8ECB-E91995D5839E}"/>
    <cellStyle name="Comma 3 6 2 6 5 9" xfId="60254" xr:uid="{B3844BAC-7D4E-46F4-938D-82BC105E6275}"/>
    <cellStyle name="Comma 3 6 2 6 6" xfId="1186" xr:uid="{C948F748-60E5-446F-9182-E3E846F09041}"/>
    <cellStyle name="Comma 3 6 2 6 6 10" xfId="20623" xr:uid="{5411B800-A342-4F23-A5DA-82F5D609A33C}"/>
    <cellStyle name="Comma 3 6 2 6 6 2" xfId="6439" xr:uid="{D099E135-B9BB-4E2D-9B48-A239F04D65C9}"/>
    <cellStyle name="Comma 3 6 2 6 6 2 2" xfId="17997" xr:uid="{C61C9C88-D196-4DCC-94C0-B7568C252C48}"/>
    <cellStyle name="Comma 3 6 2 6 6 2 2 2" xfId="47404" xr:uid="{DCF97F28-1405-47CE-825E-23C2B645C141}"/>
    <cellStyle name="Comma 3 6 2 6 6 2 2 3" xfId="28501" xr:uid="{CAC4B448-87F8-4FBC-A428-9CA7E417E029}"/>
    <cellStyle name="Comma 3 6 2 6 6 2 3" xfId="34014" xr:uid="{AC20E800-7D1B-491E-AED3-2FDD2758738B}"/>
    <cellStyle name="Comma 3 6 2 6 6 2 4" xfId="23249" xr:uid="{8CBEE352-2964-441E-BCC2-02200004D694}"/>
    <cellStyle name="Comma 3 6 2 6 6 3" xfId="3814" xr:uid="{824572C6-3079-412D-9CC1-488875A75FB9}"/>
    <cellStyle name="Comma 3 6 2 6 6 3 2" xfId="50030" xr:uid="{C942EF7A-D6D3-4604-89E5-B4DFC32D7960}"/>
    <cellStyle name="Comma 3 6 2 6 6 3 3" xfId="36640" xr:uid="{9606ACF1-6E6B-4E37-9D80-94500EFF0572}"/>
    <cellStyle name="Comma 3 6 2 6 6 3 4" xfId="25875" xr:uid="{857DB227-DA75-403D-8FE7-769E9F049E30}"/>
    <cellStyle name="Comma 3 6 2 6 6 4" xfId="9065" xr:uid="{39ABB97D-7228-4CFD-BFA7-461FD260171B}"/>
    <cellStyle name="Comma 3 6 2 6 6 4 2" xfId="52656" xr:uid="{9E038A8D-8253-4C17-8A4E-639C51106580}"/>
    <cellStyle name="Comma 3 6 2 6 6 4 3" xfId="39266" xr:uid="{CD6DBBB0-F93D-4EBC-AEB5-6EFC73457234}"/>
    <cellStyle name="Comma 3 6 2 6 6 5" xfId="11691" xr:uid="{082577E3-4234-4C12-8C46-39CBF3744534}"/>
    <cellStyle name="Comma 3 6 2 6 6 5 2" xfId="55281" xr:uid="{BC879CB4-02C8-432C-B0C9-FCD26F38D729}"/>
    <cellStyle name="Comma 3 6 2 6 6 5 3" xfId="41891" xr:uid="{05C81BF8-F1AF-45E2-B725-A9A27D12F28D}"/>
    <cellStyle name="Comma 3 6 2 6 6 6" xfId="14844" xr:uid="{1081A650-1A39-45EE-8FCA-F2AF9B887BD0}"/>
    <cellStyle name="Comma 3 6 2 6 6 6 2" xfId="44517" xr:uid="{BD08E8BF-F3C7-46C2-BE47-B07BE45168C2}"/>
    <cellStyle name="Comma 3 6 2 6 6 7" xfId="57907" xr:uid="{FB6525E8-FEE7-4201-9B0D-B42D5BBC6522}"/>
    <cellStyle name="Comma 3 6 2 6 6 8" xfId="60534" xr:uid="{F7A41C82-12A6-45D0-8B4F-C871ACF8C9E0}"/>
    <cellStyle name="Comma 3 6 2 6 6 9" xfId="31127" xr:uid="{F29B87A9-AE4F-47BD-B7E1-5EDB5B1F08DC}"/>
    <cellStyle name="Comma 3 6 2 6 7" xfId="1449" xr:uid="{FE2B2689-3DE7-4B8B-9510-CBD98127120B}"/>
    <cellStyle name="Comma 3 6 2 6 7 10" xfId="20885" xr:uid="{DDF6E6C9-4B9A-425A-83F8-671DF5118DB6}"/>
    <cellStyle name="Comma 3 6 2 6 7 2" xfId="6701" xr:uid="{A765619B-A9A4-4FCA-AE81-D2C012F3883A}"/>
    <cellStyle name="Comma 3 6 2 6 7 2 2" xfId="18259" xr:uid="{81D685CD-8D5B-404D-8EB6-47F56D066ED0}"/>
    <cellStyle name="Comma 3 6 2 6 7 2 2 2" xfId="47666" xr:uid="{86E4BAAB-D26E-48D3-A7EF-3E0D9CABA349}"/>
    <cellStyle name="Comma 3 6 2 6 7 2 2 3" xfId="28763" xr:uid="{02B9726E-9206-4D5B-BDBE-ECDD78E5D679}"/>
    <cellStyle name="Comma 3 6 2 6 7 2 3" xfId="34276" xr:uid="{756654D0-676E-4A24-8418-BBE2AA256717}"/>
    <cellStyle name="Comma 3 6 2 6 7 2 4" xfId="23511" xr:uid="{A7ADB44A-7B90-45D7-921F-5588276A4521}"/>
    <cellStyle name="Comma 3 6 2 6 7 3" xfId="4076" xr:uid="{2B44154D-CFDE-462A-9EC4-051FA24EF744}"/>
    <cellStyle name="Comma 3 6 2 6 7 3 2" xfId="50292" xr:uid="{16EE6684-3211-42F1-ABD8-C9DB93EE6A8F}"/>
    <cellStyle name="Comma 3 6 2 6 7 3 3" xfId="36902" xr:uid="{9075368B-FA44-4107-A2C5-C59F6CC3F0B6}"/>
    <cellStyle name="Comma 3 6 2 6 7 3 4" xfId="26137" xr:uid="{10044864-11FE-472E-97D9-23555EB296A4}"/>
    <cellStyle name="Comma 3 6 2 6 7 4" xfId="9327" xr:uid="{F98A5769-52EB-4615-9A40-7F1B21571BEB}"/>
    <cellStyle name="Comma 3 6 2 6 7 4 2" xfId="52918" xr:uid="{57EA948D-F373-40DD-80FC-68505FDBE1D7}"/>
    <cellStyle name="Comma 3 6 2 6 7 4 3" xfId="39528" xr:uid="{CB6CAF44-A3A5-48DA-AD0C-7E3E1054718F}"/>
    <cellStyle name="Comma 3 6 2 6 7 5" xfId="11953" xr:uid="{0AA394D5-B7EF-49CF-939D-20CA84F5A97E}"/>
    <cellStyle name="Comma 3 6 2 6 7 5 2" xfId="55543" xr:uid="{D8DBCEEB-D5D9-4DDF-876A-70BF7428D189}"/>
    <cellStyle name="Comma 3 6 2 6 7 5 3" xfId="42153" xr:uid="{A08EFA79-30DA-4DD1-9AC5-79A9B6969AC1}"/>
    <cellStyle name="Comma 3 6 2 6 7 6" xfId="15106" xr:uid="{93F7BCA0-A712-47F6-8B67-99D3053C114F}"/>
    <cellStyle name="Comma 3 6 2 6 7 6 2" xfId="44779" xr:uid="{68AB4E6B-A726-4FC4-9CF5-701FFBF9F7B1}"/>
    <cellStyle name="Comma 3 6 2 6 7 7" xfId="58169" xr:uid="{66F6AB28-1554-475F-B569-11BA3B93F2C5}"/>
    <cellStyle name="Comma 3 6 2 6 7 8" xfId="60796" xr:uid="{CBBF4AB7-F46E-4F84-BF10-B8D5DD350AD5}"/>
    <cellStyle name="Comma 3 6 2 6 7 9" xfId="31389" xr:uid="{87A81A8C-4076-4248-A04F-4A35FD3C19DB}"/>
    <cellStyle name="Comma 3 6 2 6 8" xfId="2492" xr:uid="{DC561EC2-AE0D-4F13-9B7F-7A785B8330ED}"/>
    <cellStyle name="Comma 3 6 2 6 8 10" xfId="21927" xr:uid="{63C1D1BF-E9D9-44C7-8E21-2C630C2E0E35}"/>
    <cellStyle name="Comma 3 6 2 6 8 2" xfId="7743" xr:uid="{BFE4F794-3079-4A42-931D-D9826FD3E40F}"/>
    <cellStyle name="Comma 3 6 2 6 8 2 2" xfId="19301" xr:uid="{2722B684-DCA5-4EB7-B71B-DFC3CCA3F879}"/>
    <cellStyle name="Comma 3 6 2 6 8 2 2 2" xfId="48708" xr:uid="{7EBA04C0-7A3C-46B8-B31E-886416FA6005}"/>
    <cellStyle name="Comma 3 6 2 6 8 2 2 3" xfId="29805" xr:uid="{2BE50FF0-6386-4C7D-9550-72A596F02A74}"/>
    <cellStyle name="Comma 3 6 2 6 8 2 3" xfId="35318" xr:uid="{53546383-87E3-4740-A36A-DE90ECC48507}"/>
    <cellStyle name="Comma 3 6 2 6 8 2 4" xfId="24553" xr:uid="{A4E7E760-D917-4048-8137-51EEF3BD3FC4}"/>
    <cellStyle name="Comma 3 6 2 6 8 3" xfId="5118" xr:uid="{2C566F92-2A12-4AD7-93CD-1D46380CDC64}"/>
    <cellStyle name="Comma 3 6 2 6 8 3 2" xfId="51334" xr:uid="{5DA18ACC-9A54-46D8-A498-F988DDBFD113}"/>
    <cellStyle name="Comma 3 6 2 6 8 3 3" xfId="37944" xr:uid="{9AF6F50E-92BC-4A87-91AB-008B6524CF56}"/>
    <cellStyle name="Comma 3 6 2 6 8 3 4" xfId="27179" xr:uid="{0ED5C124-5204-4AC3-B823-3D1293699F03}"/>
    <cellStyle name="Comma 3 6 2 6 8 4" xfId="10369" xr:uid="{D4393052-98BE-41C6-B330-5A2C8FEC88E3}"/>
    <cellStyle name="Comma 3 6 2 6 8 4 2" xfId="53960" xr:uid="{23B84D27-165A-48A0-B4B7-946369639302}"/>
    <cellStyle name="Comma 3 6 2 6 8 4 3" xfId="40570" xr:uid="{AE08E333-3216-4048-9FEC-095EC07AA7CD}"/>
    <cellStyle name="Comma 3 6 2 6 8 5" xfId="12995" xr:uid="{3504979C-DB6C-49A2-8AE7-0EB61F6AE520}"/>
    <cellStyle name="Comma 3 6 2 6 8 5 2" xfId="56585" xr:uid="{D976BA41-F4AB-4746-84B8-F5933ABFB739}"/>
    <cellStyle name="Comma 3 6 2 6 8 5 3" xfId="43195" xr:uid="{0DF6D10D-872D-46AB-BE04-7A46F47CE13B}"/>
    <cellStyle name="Comma 3 6 2 6 8 6" xfId="16148" xr:uid="{65AD982D-9CC5-44F5-82EC-491905D29922}"/>
    <cellStyle name="Comma 3 6 2 6 8 6 2" xfId="45821" xr:uid="{2BD5CF37-5F43-42E8-AA36-F31FD9114616}"/>
    <cellStyle name="Comma 3 6 2 6 8 7" xfId="59211" xr:uid="{264A3709-A8FA-43C2-A185-7A0946D699EF}"/>
    <cellStyle name="Comma 3 6 2 6 8 8" xfId="61838" xr:uid="{BE198E10-A22C-4339-819A-AA4197BCE524}"/>
    <cellStyle name="Comma 3 6 2 6 8 9" xfId="32431" xr:uid="{781E50DF-274C-4B97-9B29-D6959C8D7672}"/>
    <cellStyle name="Comma 3 6 2 6 9" xfId="5379" xr:uid="{A79889B5-6728-4E43-B2C8-7280110885A3}"/>
    <cellStyle name="Comma 3 6 2 6 9 2" xfId="16937" xr:uid="{BEB4845F-91E8-4134-88B2-25748D8485B9}"/>
    <cellStyle name="Comma 3 6 2 6 9 2 2" xfId="46083" xr:uid="{E5EDA97D-747E-44DA-886B-63DF8B4ACCEC}"/>
    <cellStyle name="Comma 3 6 2 6 9 2 3" xfId="27441" xr:uid="{3C8AD81C-EA03-46E1-8950-54EE95D0E1BD}"/>
    <cellStyle name="Comma 3 6 2 6 9 3" xfId="13784" xr:uid="{9073ABF9-6C02-4938-9924-F7B4C4E50799}"/>
    <cellStyle name="Comma 3 6 2 6 9 3 2" xfId="32693" xr:uid="{90D76057-3846-4E0A-B986-E84516074538}"/>
    <cellStyle name="Comma 3 6 2 6 9 4" xfId="22189" xr:uid="{DDD8CF24-BC31-45F4-8B8B-1E96B384E3D1}"/>
    <cellStyle name="Comma 3 6 2 7" xfId="151" xr:uid="{00000000-0005-0000-0000-000085030000}"/>
    <cellStyle name="Comma 3 6 2 7 10" xfId="8031" xr:uid="{37232975-E758-4D6C-B5C3-8B1FFB2E5F22}"/>
    <cellStyle name="Comma 3 6 2 7 10 2" xfId="48996" xr:uid="{E5AFFF54-7905-43F6-8160-0A9717BB6F36}"/>
    <cellStyle name="Comma 3 6 2 7 10 3" xfId="35606" xr:uid="{E165F84F-158E-4613-AA73-4D9A692F6EA0}"/>
    <cellStyle name="Comma 3 6 2 7 11" xfId="10657" xr:uid="{43E204F4-B0D7-491C-AFAB-95BFB2629C32}"/>
    <cellStyle name="Comma 3 6 2 7 11 2" xfId="51622" xr:uid="{EBEA33CB-3C66-4710-B92C-6BD88590834A}"/>
    <cellStyle name="Comma 3 6 2 7 11 3" xfId="38232" xr:uid="{42C59A67-2D14-4EFF-A6DB-ED44505485BE}"/>
    <cellStyle name="Comma 3 6 2 7 12" xfId="13282" xr:uid="{30A328DE-4AA1-43A1-A796-EA87A2CF236B}"/>
    <cellStyle name="Comma 3 6 2 7 12 2" xfId="54247" xr:uid="{E9264853-3390-45B1-8B2D-C97511BE316E}"/>
    <cellStyle name="Comma 3 6 2 7 12 3" xfId="40857" xr:uid="{59DEA47E-C4EF-4875-A5B2-23AFCE482E1E}"/>
    <cellStyle name="Comma 3 6 2 7 13" xfId="43483" xr:uid="{16FD392C-399E-4045-B373-D3172402894E}"/>
    <cellStyle name="Comma 3 6 2 7 14" xfId="56873" xr:uid="{68710863-2F69-4EB2-ABFB-95B4B4B52B24}"/>
    <cellStyle name="Comma 3 6 2 7 15" xfId="59500" xr:uid="{CD179B0B-3559-48D8-890D-F1FE4AC94009}"/>
    <cellStyle name="Comma 3 6 2 7 16" xfId="30093" xr:uid="{13110C4F-7924-4EEF-9E7C-D5C99DBD6F64}"/>
    <cellStyle name="Comma 3 6 2 7 17" xfId="19589" xr:uid="{B0FE1DB6-A960-4754-94E7-7A2ACB9D7117}"/>
    <cellStyle name="Comma 3 6 2 7 2" xfId="412" xr:uid="{00000000-0005-0000-0000-000086030000}"/>
    <cellStyle name="Comma 3 6 2 7 2 10" xfId="30353" xr:uid="{4B50A781-6EDD-4A78-AABA-BA10E2736D92}"/>
    <cellStyle name="Comma 3 6 2 7 2 11" xfId="19849" xr:uid="{80C31076-A4C3-4374-8725-DF84B3449448}"/>
    <cellStyle name="Comma 3 6 2 7 2 2" xfId="1735" xr:uid="{5DAE5C03-3FA1-42A7-BAA1-583B53ADB036}"/>
    <cellStyle name="Comma 3 6 2 7 2 2 10" xfId="21171" xr:uid="{B11600E3-B2E7-4F3A-ADF5-6DD0C4FC3264}"/>
    <cellStyle name="Comma 3 6 2 7 2 2 2" xfId="6987" xr:uid="{9ED6F9DC-D147-41C7-9672-318818F30F85}"/>
    <cellStyle name="Comma 3 6 2 7 2 2 2 2" xfId="18545" xr:uid="{BD6BD9CF-6D54-42AA-8365-5018E1E5DC5A}"/>
    <cellStyle name="Comma 3 6 2 7 2 2 2 2 2" xfId="47952" xr:uid="{25AD1AF6-AA1D-4385-93D3-218756050599}"/>
    <cellStyle name="Comma 3 6 2 7 2 2 2 2 3" xfId="29049" xr:uid="{1D43E732-158B-439E-B6ED-D61072965ACD}"/>
    <cellStyle name="Comma 3 6 2 7 2 2 2 3" xfId="34562" xr:uid="{90A55A76-4185-4696-838F-C9684FB67D37}"/>
    <cellStyle name="Comma 3 6 2 7 2 2 2 4" xfId="23797" xr:uid="{DB3D5994-8023-48DB-B4E3-DF8CAF6914BE}"/>
    <cellStyle name="Comma 3 6 2 7 2 2 3" xfId="4362" xr:uid="{F8AEBC29-D24B-401E-B339-50682F89A3FA}"/>
    <cellStyle name="Comma 3 6 2 7 2 2 3 2" xfId="50578" xr:uid="{68F6DD94-4D2A-4438-A687-B9BB5E56556F}"/>
    <cellStyle name="Comma 3 6 2 7 2 2 3 3" xfId="37188" xr:uid="{565946F0-F00E-4938-B82A-6325F4517A1E}"/>
    <cellStyle name="Comma 3 6 2 7 2 2 3 4" xfId="26423" xr:uid="{E582DA6F-1665-45C1-AB24-46CF74D5E0D3}"/>
    <cellStyle name="Comma 3 6 2 7 2 2 4" xfId="9613" xr:uid="{5E03EDB0-1960-4B1F-B817-87FF8836C1E7}"/>
    <cellStyle name="Comma 3 6 2 7 2 2 4 2" xfId="53204" xr:uid="{9897D4D9-CC22-421D-9E53-DEDE7AE8CC89}"/>
    <cellStyle name="Comma 3 6 2 7 2 2 4 3" xfId="39814" xr:uid="{814DE6B2-092A-4C98-8A81-0F7ACAA7419D}"/>
    <cellStyle name="Comma 3 6 2 7 2 2 5" xfId="12239" xr:uid="{10DEF616-5EC3-4154-8B27-C69C2F229651}"/>
    <cellStyle name="Comma 3 6 2 7 2 2 5 2" xfId="55829" xr:uid="{4B3EF331-1FD1-4AE1-A101-ED8A3B12BB9A}"/>
    <cellStyle name="Comma 3 6 2 7 2 2 5 3" xfId="42439" xr:uid="{2FAEBF94-A2F1-46D2-A92A-177C128DB6FC}"/>
    <cellStyle name="Comma 3 6 2 7 2 2 6" xfId="15392" xr:uid="{B6AC2875-1AF7-4B19-BF5D-05BEB31668AF}"/>
    <cellStyle name="Comma 3 6 2 7 2 2 6 2" xfId="45065" xr:uid="{0B7B5F2B-17F9-4C33-98D2-AEF53B0354AD}"/>
    <cellStyle name="Comma 3 6 2 7 2 2 7" xfId="58455" xr:uid="{2EA2CA76-4A5C-45C0-BCFF-E2AA77AECB20}"/>
    <cellStyle name="Comma 3 6 2 7 2 2 8" xfId="61082" xr:uid="{FECC1A99-B9A2-42D6-9AEB-7B5CAD419E46}"/>
    <cellStyle name="Comma 3 6 2 7 2 2 9" xfId="31675" xr:uid="{93432EBF-1546-4C65-AB81-945F2B328601}"/>
    <cellStyle name="Comma 3 6 2 7 2 3" xfId="5665" xr:uid="{66D8B050-8DC3-4A96-8B66-34BC539DE192}"/>
    <cellStyle name="Comma 3 6 2 7 2 3 2" xfId="17223" xr:uid="{C340E6F5-5F71-44AA-B740-4F224CC0014F}"/>
    <cellStyle name="Comma 3 6 2 7 2 3 2 2" xfId="46630" xr:uid="{CC4AEFE7-1373-435C-BBED-37955D60295B}"/>
    <cellStyle name="Comma 3 6 2 7 2 3 2 3" xfId="27727" xr:uid="{D00C25A2-9F6A-4208-AF62-78449E4736ED}"/>
    <cellStyle name="Comma 3 6 2 7 2 3 3" xfId="14070" xr:uid="{91C67515-4F1E-482A-925C-E9EE66296305}"/>
    <cellStyle name="Comma 3 6 2 7 2 3 3 2" xfId="33240" xr:uid="{4363B24E-1042-4FFC-8C1A-3B0FD5EB1AE2}"/>
    <cellStyle name="Comma 3 6 2 7 2 3 4" xfId="22475" xr:uid="{03DF5968-15E3-482B-98DC-861715FCABDA}"/>
    <cellStyle name="Comma 3 6 2 7 2 4" xfId="3040" xr:uid="{9A82B6FE-2B92-48E9-A18F-829D3B2EDD11}"/>
    <cellStyle name="Comma 3 6 2 7 2 4 2" xfId="16695" xr:uid="{7F07D85F-D8E6-4946-810C-3CCB873516D4}"/>
    <cellStyle name="Comma 3 6 2 7 2 4 2 2" xfId="49256" xr:uid="{CA13D54B-4654-4B55-9614-F7CB6E6B8F1D}"/>
    <cellStyle name="Comma 3 6 2 7 2 4 3" xfId="35866" xr:uid="{42722C22-995E-4765-9E14-8B8B0F7BE0CB}"/>
    <cellStyle name="Comma 3 6 2 7 2 4 4" xfId="25101" xr:uid="{0A707352-EA5F-4B82-A857-7FECAB4DB7AA}"/>
    <cellStyle name="Comma 3 6 2 7 2 5" xfId="8291" xr:uid="{4ACFC240-B03D-41B2-A505-24DDDA429867}"/>
    <cellStyle name="Comma 3 6 2 7 2 5 2" xfId="51882" xr:uid="{DAA33469-ED82-4F06-A83B-4A68195710EF}"/>
    <cellStyle name="Comma 3 6 2 7 2 5 3" xfId="38492" xr:uid="{26015271-35B0-40B1-A056-91C486D7ABBC}"/>
    <cellStyle name="Comma 3 6 2 7 2 6" xfId="10917" xr:uid="{36E62495-47FC-485C-9E70-910FD1857F3C}"/>
    <cellStyle name="Comma 3 6 2 7 2 6 2" xfId="54507" xr:uid="{6FAC0965-DDF1-4E86-AF6D-34BF5E37959B}"/>
    <cellStyle name="Comma 3 6 2 7 2 6 3" xfId="41117" xr:uid="{0221CF28-1563-4DF8-8124-BABF6E87047E}"/>
    <cellStyle name="Comma 3 6 2 7 2 7" xfId="13542" xr:uid="{8719AD77-BD81-4AD2-A8D3-CD6742B2F5DA}"/>
    <cellStyle name="Comma 3 6 2 7 2 7 2" xfId="43743" xr:uid="{799E77FC-F53D-4221-A42A-A8E24CE4E71F}"/>
    <cellStyle name="Comma 3 6 2 7 2 8" xfId="57133" xr:uid="{7258BF6F-1671-4BB2-8CBF-99EC1A560DEA}"/>
    <cellStyle name="Comma 3 6 2 7 2 9" xfId="59760" xr:uid="{B0C94668-05CC-46CA-B79D-5A89BC779408}"/>
    <cellStyle name="Comma 3 6 2 7 3" xfId="672" xr:uid="{00000000-0005-0000-0000-000087030000}"/>
    <cellStyle name="Comma 3 6 2 7 3 10" xfId="30613" xr:uid="{A0523FAB-F072-4367-9CC1-723ED9890F3B}"/>
    <cellStyle name="Comma 3 6 2 7 3 11" xfId="20109" xr:uid="{EC72CC5D-579A-4383-B12D-D3889F4CAC94}"/>
    <cellStyle name="Comma 3 6 2 7 3 2" xfId="1995" xr:uid="{1AF558BA-5992-404D-89B5-DEB64B75A684}"/>
    <cellStyle name="Comma 3 6 2 7 3 2 10" xfId="21431" xr:uid="{918D76F3-6515-477B-A09F-CEB179E7635F}"/>
    <cellStyle name="Comma 3 6 2 7 3 2 2" xfId="7247" xr:uid="{E08DEFB0-04D5-46B7-B235-70EEC8D4CEA8}"/>
    <cellStyle name="Comma 3 6 2 7 3 2 2 2" xfId="18805" xr:uid="{62FA041B-E680-427F-BFBD-92C483C7CDEF}"/>
    <cellStyle name="Comma 3 6 2 7 3 2 2 2 2" xfId="48212" xr:uid="{3C5EE23C-C243-4F12-A08C-F11BBA748681}"/>
    <cellStyle name="Comma 3 6 2 7 3 2 2 2 3" xfId="29309" xr:uid="{81D3A6F7-B8AE-4AF7-A72B-6FB8E00FABB1}"/>
    <cellStyle name="Comma 3 6 2 7 3 2 2 3" xfId="34822" xr:uid="{E929C486-CDF6-41B6-9C5C-CD24CE5D95F6}"/>
    <cellStyle name="Comma 3 6 2 7 3 2 2 4" xfId="24057" xr:uid="{1D63DCEA-B505-4C43-A6BE-D0707794AEB0}"/>
    <cellStyle name="Comma 3 6 2 7 3 2 3" xfId="4622" xr:uid="{BB146B3B-C74C-434E-8916-63278176F011}"/>
    <cellStyle name="Comma 3 6 2 7 3 2 3 2" xfId="50838" xr:uid="{FD5FDFFA-5A4A-47DA-AFFC-10F32597D3C5}"/>
    <cellStyle name="Comma 3 6 2 7 3 2 3 3" xfId="37448" xr:uid="{AF6558DE-5EAA-46B5-A130-6FE6AC33F43C}"/>
    <cellStyle name="Comma 3 6 2 7 3 2 3 4" xfId="26683" xr:uid="{8D487D4A-2E37-4D24-A547-1FFBEA5ECCAD}"/>
    <cellStyle name="Comma 3 6 2 7 3 2 4" xfId="9873" xr:uid="{8E658B1E-0DE1-4AE5-ABF4-200EA1E30D6D}"/>
    <cellStyle name="Comma 3 6 2 7 3 2 4 2" xfId="53464" xr:uid="{3BF83AC5-A008-41C6-96C2-6CB126C466A5}"/>
    <cellStyle name="Comma 3 6 2 7 3 2 4 3" xfId="40074" xr:uid="{BABC91E1-8DB0-4814-860C-43EF3218A237}"/>
    <cellStyle name="Comma 3 6 2 7 3 2 5" xfId="12499" xr:uid="{15366C9E-FF5B-4921-A656-AF9FBA3D1A68}"/>
    <cellStyle name="Comma 3 6 2 7 3 2 5 2" xfId="56089" xr:uid="{9FDC9C4C-DFB1-49D7-B1E8-3B5F0AE3E9C8}"/>
    <cellStyle name="Comma 3 6 2 7 3 2 5 3" xfId="42699" xr:uid="{77B96B09-E732-41E4-8902-C64A71CDCE53}"/>
    <cellStyle name="Comma 3 6 2 7 3 2 6" xfId="15652" xr:uid="{4C8AC068-DFCC-43F7-9994-B76FE93BEDFB}"/>
    <cellStyle name="Comma 3 6 2 7 3 2 6 2" xfId="45325" xr:uid="{41843EAE-0C51-4C4F-9C6C-E635436A3F2D}"/>
    <cellStyle name="Comma 3 6 2 7 3 2 7" xfId="58715" xr:uid="{EA1B0DE4-B0A5-42F2-8B6C-5B8E7C0EE431}"/>
    <cellStyle name="Comma 3 6 2 7 3 2 8" xfId="61342" xr:uid="{7988A959-9AA6-4745-8C17-E5F8CA52601B}"/>
    <cellStyle name="Comma 3 6 2 7 3 2 9" xfId="31935" xr:uid="{D8633A60-5085-4B99-AF97-40F18AE3E6AE}"/>
    <cellStyle name="Comma 3 6 2 7 3 3" xfId="5925" xr:uid="{B4C7239E-1D48-4878-9DC1-56F63FDBC016}"/>
    <cellStyle name="Comma 3 6 2 7 3 3 2" xfId="17483" xr:uid="{6A1C9634-F841-48D4-ACDD-FA5904B83C74}"/>
    <cellStyle name="Comma 3 6 2 7 3 3 2 2" xfId="46890" xr:uid="{05D94966-4C6E-46AB-B238-60BA897CB5A0}"/>
    <cellStyle name="Comma 3 6 2 7 3 3 2 3" xfId="27987" xr:uid="{9A0A3CD5-040C-4AA7-9E0D-E58D32F62664}"/>
    <cellStyle name="Comma 3 6 2 7 3 3 3" xfId="33500" xr:uid="{83F9F090-153F-4540-8E76-50F2872A3592}"/>
    <cellStyle name="Comma 3 6 2 7 3 3 4" xfId="22735" xr:uid="{72388C54-B981-4CAB-AA2F-46377B18021D}"/>
    <cellStyle name="Comma 3 6 2 7 3 4" xfId="3300" xr:uid="{A0CBAB67-407E-4A32-92F9-1413F369FD02}"/>
    <cellStyle name="Comma 3 6 2 7 3 4 2" xfId="49516" xr:uid="{BA9DD8BF-FA11-4C8A-9B38-AA7DD71225F9}"/>
    <cellStyle name="Comma 3 6 2 7 3 4 3" xfId="36126" xr:uid="{837BD0CC-CA9F-46D0-9911-C255783A84EC}"/>
    <cellStyle name="Comma 3 6 2 7 3 4 4" xfId="25361" xr:uid="{C2DFCB3E-899E-45DA-9EBC-C58DFA849A70}"/>
    <cellStyle name="Comma 3 6 2 7 3 5" xfId="8551" xr:uid="{1CF28A39-B6AD-4D64-BFC9-F290267E8189}"/>
    <cellStyle name="Comma 3 6 2 7 3 5 2" xfId="52142" xr:uid="{2F9D344D-F102-402A-BF89-9952489D5483}"/>
    <cellStyle name="Comma 3 6 2 7 3 5 3" xfId="38752" xr:uid="{F9B97F61-CB47-4DA5-BC84-F305DA9DB688}"/>
    <cellStyle name="Comma 3 6 2 7 3 6" xfId="11177" xr:uid="{3CAA58C9-056F-4920-B14F-C01B9256813D}"/>
    <cellStyle name="Comma 3 6 2 7 3 6 2" xfId="54767" xr:uid="{BD3FF62B-8DCD-412E-AF49-07B93727FF36}"/>
    <cellStyle name="Comma 3 6 2 7 3 6 3" xfId="41377" xr:uid="{0C9D4F22-633B-4D3A-B4EE-CF8AF0069CFB}"/>
    <cellStyle name="Comma 3 6 2 7 3 7" xfId="14330" xr:uid="{1B175780-CD9E-40E2-9BC9-BC5F06D8F64D}"/>
    <cellStyle name="Comma 3 6 2 7 3 7 2" xfId="44003" xr:uid="{7E0607A7-BEB4-487A-BF92-120E58E78E80}"/>
    <cellStyle name="Comma 3 6 2 7 3 8" xfId="57393" xr:uid="{E76FEB72-6477-4813-A0D9-42E4FE8037EB}"/>
    <cellStyle name="Comma 3 6 2 7 3 9" xfId="60020" xr:uid="{9916F9C7-A33E-4B5F-AB55-364F8BE41667}"/>
    <cellStyle name="Comma 3 6 2 7 4" xfId="932" xr:uid="{00000000-0005-0000-0000-000088030000}"/>
    <cellStyle name="Comma 3 6 2 7 4 10" xfId="30873" xr:uid="{0C4BEAAA-4A8F-45E2-BF7F-0035DCC59FF0}"/>
    <cellStyle name="Comma 3 6 2 7 4 11" xfId="20369" xr:uid="{3BEEF9C3-ABB0-4989-BAB4-DFE8E0BE74E4}"/>
    <cellStyle name="Comma 3 6 2 7 4 2" xfId="2255" xr:uid="{E3C5459A-1286-4D8E-A937-FDC72D9AF3F0}"/>
    <cellStyle name="Comma 3 6 2 7 4 2 10" xfId="21691" xr:uid="{ED6DDED3-CF52-4D8E-8228-67F037801D7F}"/>
    <cellStyle name="Comma 3 6 2 7 4 2 2" xfId="7507" xr:uid="{B4DA5607-A76C-4DD5-B6E7-1D6595D52C1E}"/>
    <cellStyle name="Comma 3 6 2 7 4 2 2 2" xfId="19065" xr:uid="{1A93844A-13CA-412A-9793-0B36CED437A0}"/>
    <cellStyle name="Comma 3 6 2 7 4 2 2 2 2" xfId="48472" xr:uid="{7EE9BAEE-311D-4E4B-BF53-BF7B4429451B}"/>
    <cellStyle name="Comma 3 6 2 7 4 2 2 2 3" xfId="29569" xr:uid="{F5CF3080-8A19-46C7-988F-E07CDD2C2300}"/>
    <cellStyle name="Comma 3 6 2 7 4 2 2 3" xfId="35082" xr:uid="{BEFAA545-3BA8-4BAB-BB97-B89E11343428}"/>
    <cellStyle name="Comma 3 6 2 7 4 2 2 4" xfId="24317" xr:uid="{B2904416-8102-46FE-A636-6C98944419A4}"/>
    <cellStyle name="Comma 3 6 2 7 4 2 3" xfId="4882" xr:uid="{8EC61816-F429-4788-B4AC-382D27AE7864}"/>
    <cellStyle name="Comma 3 6 2 7 4 2 3 2" xfId="51098" xr:uid="{C740BFBF-CA66-47D8-BAFE-667A5E7DC524}"/>
    <cellStyle name="Comma 3 6 2 7 4 2 3 3" xfId="37708" xr:uid="{6C670B5C-7584-403A-9C2F-537AD41F4FB9}"/>
    <cellStyle name="Comma 3 6 2 7 4 2 3 4" xfId="26943" xr:uid="{16BA7732-205F-4FC3-949A-1534BCAF4770}"/>
    <cellStyle name="Comma 3 6 2 7 4 2 4" xfId="10133" xr:uid="{ACBB552A-8EA0-4201-B2A3-1C24DE631A28}"/>
    <cellStyle name="Comma 3 6 2 7 4 2 4 2" xfId="53724" xr:uid="{5BD038E1-9213-4022-BDBF-6362BE0271F9}"/>
    <cellStyle name="Comma 3 6 2 7 4 2 4 3" xfId="40334" xr:uid="{8AC3F1F0-81AF-47BD-9CED-8311A9BD0286}"/>
    <cellStyle name="Comma 3 6 2 7 4 2 5" xfId="12759" xr:uid="{F2F8F2CB-4010-40C4-AD4E-C350C4731454}"/>
    <cellStyle name="Comma 3 6 2 7 4 2 5 2" xfId="56349" xr:uid="{63DCE10A-68D5-45C5-AD3B-AB7D9458824B}"/>
    <cellStyle name="Comma 3 6 2 7 4 2 5 3" xfId="42959" xr:uid="{47CCDC4B-0A59-47C4-8326-75337003A70F}"/>
    <cellStyle name="Comma 3 6 2 7 4 2 6" xfId="15912" xr:uid="{283C726C-1B22-41FF-B7F0-B3C7B41BFFFF}"/>
    <cellStyle name="Comma 3 6 2 7 4 2 6 2" xfId="45585" xr:uid="{534540E7-F9BC-4D71-A515-5693BD941253}"/>
    <cellStyle name="Comma 3 6 2 7 4 2 7" xfId="58975" xr:uid="{113BDBFB-7B4B-42EB-970B-91E3E66E6072}"/>
    <cellStyle name="Comma 3 6 2 7 4 2 8" xfId="61602" xr:uid="{8B57BDF4-F3E1-4DD1-A8BF-ABB66B770B53}"/>
    <cellStyle name="Comma 3 6 2 7 4 2 9" xfId="32195" xr:uid="{A0B9C64D-D88E-4D19-BC7E-99C557584427}"/>
    <cellStyle name="Comma 3 6 2 7 4 3" xfId="6185" xr:uid="{2DA1C370-FEF9-4734-8AA2-D6CAE2786A98}"/>
    <cellStyle name="Comma 3 6 2 7 4 3 2" xfId="17743" xr:uid="{AF0CF04F-C1B9-4588-AB28-765201B93923}"/>
    <cellStyle name="Comma 3 6 2 7 4 3 2 2" xfId="47150" xr:uid="{2CFEE3BE-A42C-4986-84DB-96C2683D918D}"/>
    <cellStyle name="Comma 3 6 2 7 4 3 2 3" xfId="28247" xr:uid="{51C05FD3-AB12-46B1-A570-A28FDF6C3C39}"/>
    <cellStyle name="Comma 3 6 2 7 4 3 3" xfId="33760" xr:uid="{69E4F91A-84F9-4A09-A560-09624CF3D51B}"/>
    <cellStyle name="Comma 3 6 2 7 4 3 4" xfId="22995" xr:uid="{504D160D-75E9-4D51-AA94-52F0A1A3DD0C}"/>
    <cellStyle name="Comma 3 6 2 7 4 4" xfId="3560" xr:uid="{6D46CB0D-2381-4D87-9832-DEF599DEF901}"/>
    <cellStyle name="Comma 3 6 2 7 4 4 2" xfId="49776" xr:uid="{9D8549C7-87AC-449D-9F1F-18264CA00C8B}"/>
    <cellStyle name="Comma 3 6 2 7 4 4 3" xfId="36386" xr:uid="{BA3E5346-08CD-4432-88C8-8D8A8404D223}"/>
    <cellStyle name="Comma 3 6 2 7 4 4 4" xfId="25621" xr:uid="{19A5A3AC-ECDB-46C1-9E4D-47872DD74879}"/>
    <cellStyle name="Comma 3 6 2 7 4 5" xfId="8811" xr:uid="{D41DE60F-AD60-41AE-B9BC-156871D9A37B}"/>
    <cellStyle name="Comma 3 6 2 7 4 5 2" xfId="52402" xr:uid="{E97C0D30-AF35-4779-B13B-FA1CCA166367}"/>
    <cellStyle name="Comma 3 6 2 7 4 5 3" xfId="39012" xr:uid="{F2F6C9B8-43C4-464B-8DF5-8453A0A53B88}"/>
    <cellStyle name="Comma 3 6 2 7 4 6" xfId="11437" xr:uid="{A83B4F5E-A3D3-46F4-9AE5-1E599C613D68}"/>
    <cellStyle name="Comma 3 6 2 7 4 6 2" xfId="55027" xr:uid="{8757A4A6-2141-46C1-8D43-9BAA8093C140}"/>
    <cellStyle name="Comma 3 6 2 7 4 6 3" xfId="41637" xr:uid="{69719F5A-3858-4FF2-9514-6EBA87CA9B8F}"/>
    <cellStyle name="Comma 3 6 2 7 4 7" xfId="14590" xr:uid="{1AAD769A-46BB-40F8-8742-37C76B086F0B}"/>
    <cellStyle name="Comma 3 6 2 7 4 7 2" xfId="44263" xr:uid="{4B423332-5E10-40A4-826E-C89BBF1530F9}"/>
    <cellStyle name="Comma 3 6 2 7 4 8" xfId="57653" xr:uid="{620EC8CF-9751-498E-B89A-8F20311C45F0}"/>
    <cellStyle name="Comma 3 6 2 7 4 9" xfId="60280" xr:uid="{E21A8EA6-D4EF-43F3-B1DC-510EC3A455A7}"/>
    <cellStyle name="Comma 3 6 2 7 5" xfId="1212" xr:uid="{91F22269-B596-491F-9C6B-3A82A4063B8A}"/>
    <cellStyle name="Comma 3 6 2 7 5 10" xfId="20649" xr:uid="{E48375A7-1E62-40BD-9345-D19DB3B4A294}"/>
    <cellStyle name="Comma 3 6 2 7 5 2" xfId="6465" xr:uid="{20CD48E7-0764-4DE9-989F-7A4127F565B0}"/>
    <cellStyle name="Comma 3 6 2 7 5 2 2" xfId="18023" xr:uid="{4068FCD3-7424-4183-B01C-9528BABADD43}"/>
    <cellStyle name="Comma 3 6 2 7 5 2 2 2" xfId="47430" xr:uid="{00CE09F0-3491-48D8-9210-27276394156D}"/>
    <cellStyle name="Comma 3 6 2 7 5 2 2 3" xfId="28527" xr:uid="{AE9C77A4-A671-4CAC-9FFA-28BB7C485CD6}"/>
    <cellStyle name="Comma 3 6 2 7 5 2 3" xfId="34040" xr:uid="{1105B13D-4745-490C-BE22-4528CDF3599A}"/>
    <cellStyle name="Comma 3 6 2 7 5 2 4" xfId="23275" xr:uid="{80D91741-E221-465B-A69C-F2CB716A57FD}"/>
    <cellStyle name="Comma 3 6 2 7 5 3" xfId="3840" xr:uid="{72401F2B-67CB-449A-AA93-9807DADA0D6A}"/>
    <cellStyle name="Comma 3 6 2 7 5 3 2" xfId="50056" xr:uid="{49D229BE-9FA1-4099-B31C-9BD7C0956374}"/>
    <cellStyle name="Comma 3 6 2 7 5 3 3" xfId="36666" xr:uid="{5512BE6E-7B4D-4784-88BB-BE25FB215561}"/>
    <cellStyle name="Comma 3 6 2 7 5 3 4" xfId="25901" xr:uid="{19F4F8A1-6F02-47F1-8702-44A704292738}"/>
    <cellStyle name="Comma 3 6 2 7 5 4" xfId="9091" xr:uid="{A6C1DC91-A9AB-4D0E-8B65-D9CE9D9863E1}"/>
    <cellStyle name="Comma 3 6 2 7 5 4 2" xfId="52682" xr:uid="{72A12809-9FE6-4095-9D95-29C44FAE1D69}"/>
    <cellStyle name="Comma 3 6 2 7 5 4 3" xfId="39292" xr:uid="{7B085CBA-0F9C-430D-9487-299BA1C26C36}"/>
    <cellStyle name="Comma 3 6 2 7 5 5" xfId="11717" xr:uid="{173A1915-B1D5-421B-AE6D-4588AD92A7D8}"/>
    <cellStyle name="Comma 3 6 2 7 5 5 2" xfId="55307" xr:uid="{CD0BDEBF-AB27-47ED-86D9-A5F2A8D88444}"/>
    <cellStyle name="Comma 3 6 2 7 5 5 3" xfId="41917" xr:uid="{750BA438-9ED5-4A77-B8E0-FBB88271B9FB}"/>
    <cellStyle name="Comma 3 6 2 7 5 6" xfId="14870" xr:uid="{D05964E3-488F-4672-B48E-C061F731FA90}"/>
    <cellStyle name="Comma 3 6 2 7 5 6 2" xfId="44543" xr:uid="{715B2070-C45F-43DA-99E0-FCED80435CF8}"/>
    <cellStyle name="Comma 3 6 2 7 5 7" xfId="57933" xr:uid="{11313F72-779F-4BA9-9928-B073C104124E}"/>
    <cellStyle name="Comma 3 6 2 7 5 8" xfId="60560" xr:uid="{161B2C6F-0B2F-4C33-9F18-FD130603EB7D}"/>
    <cellStyle name="Comma 3 6 2 7 5 9" xfId="31153" xr:uid="{CA2C334B-4173-4A5B-A542-D144005AD08F}"/>
    <cellStyle name="Comma 3 6 2 7 6" xfId="1475" xr:uid="{A37813D1-9423-468F-BFB4-7AA821AE9F65}"/>
    <cellStyle name="Comma 3 6 2 7 6 10" xfId="20911" xr:uid="{3CB1554F-AE92-4DEF-9AA2-A8E41071D3F2}"/>
    <cellStyle name="Comma 3 6 2 7 6 2" xfId="6727" xr:uid="{9D78D2DD-74EB-4E08-9AA5-003D18E2260F}"/>
    <cellStyle name="Comma 3 6 2 7 6 2 2" xfId="18285" xr:uid="{261EBD13-BB77-44DA-88D2-DCBBDF58CDF4}"/>
    <cellStyle name="Comma 3 6 2 7 6 2 2 2" xfId="47692" xr:uid="{AB06BBB5-E5B8-4A52-9FDF-E9C6C26A302C}"/>
    <cellStyle name="Comma 3 6 2 7 6 2 2 3" xfId="28789" xr:uid="{C50E5641-23A5-4C18-9BB0-529F1A1B0429}"/>
    <cellStyle name="Comma 3 6 2 7 6 2 3" xfId="34302" xr:uid="{8EFB9087-802A-4D18-814E-B6FCE7245F5D}"/>
    <cellStyle name="Comma 3 6 2 7 6 2 4" xfId="23537" xr:uid="{9885026E-9D76-4BFD-B0EC-592FADBAF5AA}"/>
    <cellStyle name="Comma 3 6 2 7 6 3" xfId="4102" xr:uid="{43A1F4FF-8755-4C1E-A0AC-C6DE6F8EEEA5}"/>
    <cellStyle name="Comma 3 6 2 7 6 3 2" xfId="50318" xr:uid="{AA1F7C46-EEC5-430F-8153-5B13301C512B}"/>
    <cellStyle name="Comma 3 6 2 7 6 3 3" xfId="36928" xr:uid="{AF66387C-A7F2-4052-AE3F-FDB9CE469DCD}"/>
    <cellStyle name="Comma 3 6 2 7 6 3 4" xfId="26163" xr:uid="{0BC03242-27FE-4650-BA3B-D1B0D1B67C6E}"/>
    <cellStyle name="Comma 3 6 2 7 6 4" xfId="9353" xr:uid="{EC40C6E9-13A0-4329-B409-0AAA879716B7}"/>
    <cellStyle name="Comma 3 6 2 7 6 4 2" xfId="52944" xr:uid="{348C0EFE-C73E-47C5-A76E-4D365FF7C797}"/>
    <cellStyle name="Comma 3 6 2 7 6 4 3" xfId="39554" xr:uid="{CA40EF71-B329-4295-8E66-E205E2D9CEAB}"/>
    <cellStyle name="Comma 3 6 2 7 6 5" xfId="11979" xr:uid="{0A9741CE-1162-41B1-A8B4-66B13346E391}"/>
    <cellStyle name="Comma 3 6 2 7 6 5 2" xfId="55569" xr:uid="{33158CF9-49E7-410F-A3AC-7CFF78A1BE5B}"/>
    <cellStyle name="Comma 3 6 2 7 6 5 3" xfId="42179" xr:uid="{E715D6D0-2F8B-40DD-A23B-168E57C15BD4}"/>
    <cellStyle name="Comma 3 6 2 7 6 6" xfId="15132" xr:uid="{1935050C-5DF9-4B00-9941-BD5EEF27F573}"/>
    <cellStyle name="Comma 3 6 2 7 6 6 2" xfId="44805" xr:uid="{861AF3FA-7E23-4D2A-9D00-25F18FBE75A6}"/>
    <cellStyle name="Comma 3 6 2 7 6 7" xfId="58195" xr:uid="{9BC72C83-CC13-4236-9F9D-3EF2F65B33CF}"/>
    <cellStyle name="Comma 3 6 2 7 6 8" xfId="60822" xr:uid="{649617CC-D991-4D25-A41B-79541C4845EA}"/>
    <cellStyle name="Comma 3 6 2 7 6 9" xfId="31415" xr:uid="{CF6619F9-5A0E-4205-88DD-4AE583EB8069}"/>
    <cellStyle name="Comma 3 6 2 7 7" xfId="2518" xr:uid="{95813AE1-0952-449A-BFD7-A7082201F238}"/>
    <cellStyle name="Comma 3 6 2 7 7 10" xfId="21953" xr:uid="{84B1C338-96D4-4292-86BE-0B60387C42D0}"/>
    <cellStyle name="Comma 3 6 2 7 7 2" xfId="7769" xr:uid="{056882A1-4236-42EA-8233-2682A12B764D}"/>
    <cellStyle name="Comma 3 6 2 7 7 2 2" xfId="19327" xr:uid="{14A4D270-1CBF-45E8-943F-D90E162DE414}"/>
    <cellStyle name="Comma 3 6 2 7 7 2 2 2" xfId="48734" xr:uid="{705DA92A-DF05-4870-B81A-D01A1D7C919E}"/>
    <cellStyle name="Comma 3 6 2 7 7 2 2 3" xfId="29831" xr:uid="{1BAAEFD9-B2EA-4429-93B2-750A01275144}"/>
    <cellStyle name="Comma 3 6 2 7 7 2 3" xfId="35344" xr:uid="{F9D9AB92-7CBA-4D4B-A6DE-3493E1AD2ED0}"/>
    <cellStyle name="Comma 3 6 2 7 7 2 4" xfId="24579" xr:uid="{AFAF90CB-ACF9-437D-98B2-5813F7A61CC3}"/>
    <cellStyle name="Comma 3 6 2 7 7 3" xfId="5144" xr:uid="{CE229F65-055E-4A35-AB4A-BC61D8DFAE4C}"/>
    <cellStyle name="Comma 3 6 2 7 7 3 2" xfId="51360" xr:uid="{B23449B7-45FB-44B4-9EBE-EEF2D0B4E831}"/>
    <cellStyle name="Comma 3 6 2 7 7 3 3" xfId="37970" xr:uid="{CECECA77-8789-43BD-94CF-BCFD9178ADD2}"/>
    <cellStyle name="Comma 3 6 2 7 7 3 4" xfId="27205" xr:uid="{748164F3-2127-4187-A5B3-577B600D6D35}"/>
    <cellStyle name="Comma 3 6 2 7 7 4" xfId="10395" xr:uid="{930DEE20-DD26-4443-A89B-F943CF1C18AA}"/>
    <cellStyle name="Comma 3 6 2 7 7 4 2" xfId="53986" xr:uid="{9FDEF9AF-F968-458B-A541-772F777F57BA}"/>
    <cellStyle name="Comma 3 6 2 7 7 4 3" xfId="40596" xr:uid="{6B5BF037-4E4F-49D9-AAC2-3EAB8FD37E35}"/>
    <cellStyle name="Comma 3 6 2 7 7 5" xfId="13021" xr:uid="{9511DC03-F4F4-4AEA-BA5B-A1325B8B73CB}"/>
    <cellStyle name="Comma 3 6 2 7 7 5 2" xfId="56611" xr:uid="{DF0CB687-D133-4CF4-B240-8C883CE6CF16}"/>
    <cellStyle name="Comma 3 6 2 7 7 5 3" xfId="43221" xr:uid="{212CB439-48AB-4E35-848D-3A5567CD640B}"/>
    <cellStyle name="Comma 3 6 2 7 7 6" xfId="16174" xr:uid="{1E224D37-AA5B-41D9-AD0D-81E88933691C}"/>
    <cellStyle name="Comma 3 6 2 7 7 6 2" xfId="45847" xr:uid="{9747975B-ED0A-472C-99B4-1A8EDB93F962}"/>
    <cellStyle name="Comma 3 6 2 7 7 7" xfId="59237" xr:uid="{D2169E5F-C7D0-403A-A33E-8655CC625DB0}"/>
    <cellStyle name="Comma 3 6 2 7 7 8" xfId="61864" xr:uid="{892282D2-72B5-4341-879E-0301CF9BA8AB}"/>
    <cellStyle name="Comma 3 6 2 7 7 9" xfId="32457" xr:uid="{7CFBC279-4736-4955-BBB1-D07BC5A9BD86}"/>
    <cellStyle name="Comma 3 6 2 7 8" xfId="5405" xr:uid="{319927C3-5C9D-4BF8-8F0E-7CAC23C5A52B}"/>
    <cellStyle name="Comma 3 6 2 7 8 2" xfId="16963" xr:uid="{2F908E1D-7215-4199-A030-F7AF4C371047}"/>
    <cellStyle name="Comma 3 6 2 7 8 2 2" xfId="46109" xr:uid="{1B1E265F-95E5-4208-BEAE-F2B6219923B5}"/>
    <cellStyle name="Comma 3 6 2 7 8 2 3" xfId="27467" xr:uid="{B2CB16E0-355C-4CD0-A062-7FEF39A7EDAE}"/>
    <cellStyle name="Comma 3 6 2 7 8 3" xfId="13810" xr:uid="{8F275841-39E1-4676-9284-24BDEC666922}"/>
    <cellStyle name="Comma 3 6 2 7 8 3 2" xfId="32719" xr:uid="{90C2205B-1705-4E86-8A99-35825DB6CD9D}"/>
    <cellStyle name="Comma 3 6 2 7 8 4" xfId="22215" xr:uid="{6BE1D422-C677-496A-8683-D5179A8A1085}"/>
    <cellStyle name="Comma 3 6 2 7 9" xfId="2780" xr:uid="{91C15599-EDBC-462E-9866-D6ED5C6E02CA}"/>
    <cellStyle name="Comma 3 6 2 7 9 2" xfId="16435" xr:uid="{2E2BC689-C4E3-44CB-BE20-F378FE7B5B9E}"/>
    <cellStyle name="Comma 3 6 2 7 9 2 2" xfId="46370" xr:uid="{DB615170-C3B1-439F-9DE1-C609110C369B}"/>
    <cellStyle name="Comma 3 6 2 7 9 3" xfId="32980" xr:uid="{B240E5A2-23D3-4951-89D0-E174DAB47107}"/>
    <cellStyle name="Comma 3 6 2 7 9 4" xfId="24841" xr:uid="{E4179242-725E-43F4-9B1C-90099F5B27EE}"/>
    <cellStyle name="Comma 3 6 2 8" xfId="183" xr:uid="{00000000-0005-0000-0000-000089030000}"/>
    <cellStyle name="Comma 3 6 2 8 10" xfId="8063" xr:uid="{9A54FBCE-D05A-4AAD-9490-FD56BED55663}"/>
    <cellStyle name="Comma 3 6 2 8 10 2" xfId="49028" xr:uid="{F281CFE3-D162-4EE2-B38E-C7FC980A6D8A}"/>
    <cellStyle name="Comma 3 6 2 8 10 3" xfId="35638" xr:uid="{3127D443-4467-43A0-9CB9-688CAD243D8E}"/>
    <cellStyle name="Comma 3 6 2 8 11" xfId="10689" xr:uid="{4544A309-43C1-4061-AE17-57F9E1C55F05}"/>
    <cellStyle name="Comma 3 6 2 8 11 2" xfId="51654" xr:uid="{18191F00-6095-4C11-B922-8F0AC5AB51DD}"/>
    <cellStyle name="Comma 3 6 2 8 11 3" xfId="38264" xr:uid="{221F7BCE-A4FC-4DE6-A2D0-2D701460D611}"/>
    <cellStyle name="Comma 3 6 2 8 12" xfId="13314" xr:uid="{2EB26F12-2406-4EEA-9908-BE08DD58A99C}"/>
    <cellStyle name="Comma 3 6 2 8 12 2" xfId="54279" xr:uid="{A493FD6E-8D0A-449A-8BC2-4E086F3D3713}"/>
    <cellStyle name="Comma 3 6 2 8 12 3" xfId="40889" xr:uid="{EC02E5DD-0538-4409-93B0-C1138394C2FC}"/>
    <cellStyle name="Comma 3 6 2 8 13" xfId="43515" xr:uid="{670A1565-3927-4ABE-A6F1-557E1FAF685C}"/>
    <cellStyle name="Comma 3 6 2 8 14" xfId="56905" xr:uid="{CC5C37EA-09D6-4999-BD6B-5352265EB32E}"/>
    <cellStyle name="Comma 3 6 2 8 15" xfId="59532" xr:uid="{A5AD2451-F395-4A2C-A8BE-2338C257A6B2}"/>
    <cellStyle name="Comma 3 6 2 8 16" xfId="30125" xr:uid="{DE177367-DB76-4892-93EC-0F24383705AD}"/>
    <cellStyle name="Comma 3 6 2 8 17" xfId="19621" xr:uid="{3B25A408-D538-455C-96FA-D47AB86C0CB4}"/>
    <cellStyle name="Comma 3 6 2 8 2" xfId="444" xr:uid="{00000000-0005-0000-0000-00008A030000}"/>
    <cellStyle name="Comma 3 6 2 8 2 10" xfId="30385" xr:uid="{3208385A-9B81-4813-8236-A6671620F5D6}"/>
    <cellStyle name="Comma 3 6 2 8 2 11" xfId="19881" xr:uid="{16E743AD-C139-4A60-A20C-79827B1198BD}"/>
    <cellStyle name="Comma 3 6 2 8 2 2" xfId="1767" xr:uid="{4D3F1FBE-9841-421A-B8D6-CD6A7382F358}"/>
    <cellStyle name="Comma 3 6 2 8 2 2 10" xfId="21203" xr:uid="{A24258AF-CFA0-440B-871F-C0C87329F340}"/>
    <cellStyle name="Comma 3 6 2 8 2 2 2" xfId="7019" xr:uid="{2E5F48C5-01F2-4BA3-8396-95A53D273789}"/>
    <cellStyle name="Comma 3 6 2 8 2 2 2 2" xfId="18577" xr:uid="{909C7685-95B6-465A-B892-9696CE524653}"/>
    <cellStyle name="Comma 3 6 2 8 2 2 2 2 2" xfId="47984" xr:uid="{692BDAD6-CAAB-48CA-A74C-5CE597510589}"/>
    <cellStyle name="Comma 3 6 2 8 2 2 2 2 3" xfId="29081" xr:uid="{8C3E1FC2-DD76-401D-A0A6-7CAB0D9359D9}"/>
    <cellStyle name="Comma 3 6 2 8 2 2 2 3" xfId="34594" xr:uid="{1A2577AC-A1DE-46C1-BF0B-B5F58A24565B}"/>
    <cellStyle name="Comma 3 6 2 8 2 2 2 4" xfId="23829" xr:uid="{CF4AC841-5D90-42CA-B7BD-37401C4E49AF}"/>
    <cellStyle name="Comma 3 6 2 8 2 2 3" xfId="4394" xr:uid="{0A2FFE6B-53B3-483F-9537-24C28A10CE48}"/>
    <cellStyle name="Comma 3 6 2 8 2 2 3 2" xfId="50610" xr:uid="{2453D69A-1247-4384-BA61-46DEB9FBF348}"/>
    <cellStyle name="Comma 3 6 2 8 2 2 3 3" xfId="37220" xr:uid="{CD744D35-FAC2-4857-BE06-7DB73194C120}"/>
    <cellStyle name="Comma 3 6 2 8 2 2 3 4" xfId="26455" xr:uid="{451BEBF1-ACB7-4D4F-B8E2-B6F6094CB407}"/>
    <cellStyle name="Comma 3 6 2 8 2 2 4" xfId="9645" xr:uid="{A7013799-1E4D-4761-A83F-B0B1DEC7259C}"/>
    <cellStyle name="Comma 3 6 2 8 2 2 4 2" xfId="53236" xr:uid="{251C0448-C965-478E-B990-2CA860E1BA32}"/>
    <cellStyle name="Comma 3 6 2 8 2 2 4 3" xfId="39846" xr:uid="{AC13051F-ACC2-498C-A377-F3DA5CE136FC}"/>
    <cellStyle name="Comma 3 6 2 8 2 2 5" xfId="12271" xr:uid="{CF6534A2-267D-4F3D-A355-2BA3459CCE46}"/>
    <cellStyle name="Comma 3 6 2 8 2 2 5 2" xfId="55861" xr:uid="{F9E4422F-E80F-44AC-BC5F-A76B4E97F007}"/>
    <cellStyle name="Comma 3 6 2 8 2 2 5 3" xfId="42471" xr:uid="{DCD04031-33FA-4B87-8776-83CFB1DA4FB1}"/>
    <cellStyle name="Comma 3 6 2 8 2 2 6" xfId="15424" xr:uid="{E4484CB8-D7FE-434E-9D86-C69E34C23E30}"/>
    <cellStyle name="Comma 3 6 2 8 2 2 6 2" xfId="45097" xr:uid="{4AC8E481-C70D-4CFC-BBBF-4BC56757835B}"/>
    <cellStyle name="Comma 3 6 2 8 2 2 7" xfId="58487" xr:uid="{068D1E43-0E80-4A1A-A9CB-AE547E164E3C}"/>
    <cellStyle name="Comma 3 6 2 8 2 2 8" xfId="61114" xr:uid="{A002590A-8D7B-4E4A-A6D4-FD172DF1F879}"/>
    <cellStyle name="Comma 3 6 2 8 2 2 9" xfId="31707" xr:uid="{2CD36E78-0ECE-404D-A6E1-D3543B87B456}"/>
    <cellStyle name="Comma 3 6 2 8 2 3" xfId="5697" xr:uid="{45BEF8F7-903D-4FBB-B6C7-00A1C922411B}"/>
    <cellStyle name="Comma 3 6 2 8 2 3 2" xfId="17255" xr:uid="{629B3B9F-F23B-4043-8B3A-A2E2D7322750}"/>
    <cellStyle name="Comma 3 6 2 8 2 3 2 2" xfId="46662" xr:uid="{70F82461-0DD1-4E63-9C96-50D51DE2AF2C}"/>
    <cellStyle name="Comma 3 6 2 8 2 3 2 3" xfId="27759" xr:uid="{FAEC40FF-18CA-46C7-AB69-4697EA348D51}"/>
    <cellStyle name="Comma 3 6 2 8 2 3 3" xfId="14102" xr:uid="{BD41CA23-0703-4C3B-9072-BCEF72A9629E}"/>
    <cellStyle name="Comma 3 6 2 8 2 3 3 2" xfId="33272" xr:uid="{27DC22A1-EB5F-40B9-9E39-B93C6B9772A9}"/>
    <cellStyle name="Comma 3 6 2 8 2 3 4" xfId="22507" xr:uid="{526A15B0-8FD1-45C1-8A2D-045DBA4DBDDA}"/>
    <cellStyle name="Comma 3 6 2 8 2 4" xfId="3072" xr:uid="{4123206B-4B29-4AE2-A8DC-1F1189F5E8AC}"/>
    <cellStyle name="Comma 3 6 2 8 2 4 2" xfId="16727" xr:uid="{5C8CD264-8921-4C23-BCF5-FF8A9FD46AEE}"/>
    <cellStyle name="Comma 3 6 2 8 2 4 2 2" xfId="49288" xr:uid="{7D2482E6-CE41-4523-B064-62C01B7E714F}"/>
    <cellStyle name="Comma 3 6 2 8 2 4 3" xfId="35898" xr:uid="{AD094DAB-58D5-4E0D-8A5E-6B064CBB8CB5}"/>
    <cellStyle name="Comma 3 6 2 8 2 4 4" xfId="25133" xr:uid="{807A97E2-0CF0-4507-8CED-D6284C983700}"/>
    <cellStyle name="Comma 3 6 2 8 2 5" xfId="8323" xr:uid="{83FE37E7-973F-474E-AF25-30D04BBBA050}"/>
    <cellStyle name="Comma 3 6 2 8 2 5 2" xfId="51914" xr:uid="{294A659A-C2CB-4E60-B603-72D81545B40F}"/>
    <cellStyle name="Comma 3 6 2 8 2 5 3" xfId="38524" xr:uid="{2997E9E7-297F-4A29-8ECF-8814CF0BC578}"/>
    <cellStyle name="Comma 3 6 2 8 2 6" xfId="10949" xr:uid="{7F37BE5C-7D2F-40D7-A190-822612A73757}"/>
    <cellStyle name="Comma 3 6 2 8 2 6 2" xfId="54539" xr:uid="{720FE625-5821-4B98-9719-A70ABF9618FE}"/>
    <cellStyle name="Comma 3 6 2 8 2 6 3" xfId="41149" xr:uid="{43BFED43-C992-4C39-A6B9-2D8DA3217F1A}"/>
    <cellStyle name="Comma 3 6 2 8 2 7" xfId="13574" xr:uid="{411F3761-9874-47CA-A483-F1C7CD06E5EF}"/>
    <cellStyle name="Comma 3 6 2 8 2 7 2" xfId="43775" xr:uid="{7FBB6D47-D746-4189-8081-BCF5294ED817}"/>
    <cellStyle name="Comma 3 6 2 8 2 8" xfId="57165" xr:uid="{2DF0297D-2DAF-487A-826B-BC8A7B6B3D3A}"/>
    <cellStyle name="Comma 3 6 2 8 2 9" xfId="59792" xr:uid="{8341DE42-EB9B-47E5-95FE-860186F859E8}"/>
    <cellStyle name="Comma 3 6 2 8 3" xfId="704" xr:uid="{00000000-0005-0000-0000-00008B030000}"/>
    <cellStyle name="Comma 3 6 2 8 3 10" xfId="30645" xr:uid="{FF971AC8-B00F-47ED-B774-CE764D89B990}"/>
    <cellStyle name="Comma 3 6 2 8 3 11" xfId="20141" xr:uid="{90498F59-1D0C-402C-8A62-C76CC0B0E965}"/>
    <cellStyle name="Comma 3 6 2 8 3 2" xfId="2027" xr:uid="{0B260CCF-B039-4ADC-B4B4-FD029E121A94}"/>
    <cellStyle name="Comma 3 6 2 8 3 2 10" xfId="21463" xr:uid="{BDDE9457-056C-48BB-ACF3-28E3E17A3659}"/>
    <cellStyle name="Comma 3 6 2 8 3 2 2" xfId="7279" xr:uid="{B0B59C79-ACFA-4586-890B-8BA1418FD689}"/>
    <cellStyle name="Comma 3 6 2 8 3 2 2 2" xfId="18837" xr:uid="{86657C02-F105-4A75-9319-3180D6391221}"/>
    <cellStyle name="Comma 3 6 2 8 3 2 2 2 2" xfId="48244" xr:uid="{C0AFC7E7-D0AA-401C-B0BF-0C873ACA4C93}"/>
    <cellStyle name="Comma 3 6 2 8 3 2 2 2 3" xfId="29341" xr:uid="{46C8351D-F668-4C7D-9E1B-786F089C6DF1}"/>
    <cellStyle name="Comma 3 6 2 8 3 2 2 3" xfId="34854" xr:uid="{85DD318C-34AD-427D-8140-4C05A1BB6E10}"/>
    <cellStyle name="Comma 3 6 2 8 3 2 2 4" xfId="24089" xr:uid="{2B48124B-2C73-4B1D-9361-28EC7E461149}"/>
    <cellStyle name="Comma 3 6 2 8 3 2 3" xfId="4654" xr:uid="{3D4D09A1-AE65-4736-A64D-782BF415502E}"/>
    <cellStyle name="Comma 3 6 2 8 3 2 3 2" xfId="50870" xr:uid="{79AE62FF-F71B-4FF9-9742-EC07B15AEB8A}"/>
    <cellStyle name="Comma 3 6 2 8 3 2 3 3" xfId="37480" xr:uid="{A66B5D75-047F-42E4-991A-42F1B6EA123F}"/>
    <cellStyle name="Comma 3 6 2 8 3 2 3 4" xfId="26715" xr:uid="{6F069D00-4D1C-4E79-A0AE-8654CD44F75D}"/>
    <cellStyle name="Comma 3 6 2 8 3 2 4" xfId="9905" xr:uid="{67CC97CD-0C03-4FA2-80E2-48E37F74D5D4}"/>
    <cellStyle name="Comma 3 6 2 8 3 2 4 2" xfId="53496" xr:uid="{3B26F935-1F8E-4D4F-9080-ED18EDFF7330}"/>
    <cellStyle name="Comma 3 6 2 8 3 2 4 3" xfId="40106" xr:uid="{DFA74890-9007-4055-9D82-773E8874A008}"/>
    <cellStyle name="Comma 3 6 2 8 3 2 5" xfId="12531" xr:uid="{963AAF33-BE6C-493A-B2F1-A1F237A7FE37}"/>
    <cellStyle name="Comma 3 6 2 8 3 2 5 2" xfId="56121" xr:uid="{216B0962-CFD7-45F2-9A64-3C819AE2A62B}"/>
    <cellStyle name="Comma 3 6 2 8 3 2 5 3" xfId="42731" xr:uid="{2B451D11-168E-41F9-B151-DCAA13F67174}"/>
    <cellStyle name="Comma 3 6 2 8 3 2 6" xfId="15684" xr:uid="{4D1EFDE4-AA23-42C7-8F3C-2EF9A2CFADD5}"/>
    <cellStyle name="Comma 3 6 2 8 3 2 6 2" xfId="45357" xr:uid="{713BE431-CB43-483B-9F95-5E61D1B55AA4}"/>
    <cellStyle name="Comma 3 6 2 8 3 2 7" xfId="58747" xr:uid="{4992033F-F0D5-44DB-AFFA-49B90B1ECB65}"/>
    <cellStyle name="Comma 3 6 2 8 3 2 8" xfId="61374" xr:uid="{124F2DE5-5D11-46B6-B104-DA465F70D2E3}"/>
    <cellStyle name="Comma 3 6 2 8 3 2 9" xfId="31967" xr:uid="{035CFFEB-8E58-48A0-9C94-33A250AB4537}"/>
    <cellStyle name="Comma 3 6 2 8 3 3" xfId="5957" xr:uid="{1C7E98B0-592C-4CA5-A38F-AC61284BC23A}"/>
    <cellStyle name="Comma 3 6 2 8 3 3 2" xfId="17515" xr:uid="{761CBEE6-8759-4A20-8163-DB503A0108E4}"/>
    <cellStyle name="Comma 3 6 2 8 3 3 2 2" xfId="46922" xr:uid="{EB839EAA-E68E-4E74-B4E4-E7BB495282CD}"/>
    <cellStyle name="Comma 3 6 2 8 3 3 2 3" xfId="28019" xr:uid="{08E56398-C38F-4FAA-97D3-8950CF09CCDE}"/>
    <cellStyle name="Comma 3 6 2 8 3 3 3" xfId="33532" xr:uid="{BDCCBAF0-C6CF-45D3-94B9-7C1E4DCB3D16}"/>
    <cellStyle name="Comma 3 6 2 8 3 3 4" xfId="22767" xr:uid="{1204E710-289F-493C-81F9-C983BD227659}"/>
    <cellStyle name="Comma 3 6 2 8 3 4" xfId="3332" xr:uid="{04DF3E3F-FB64-4FDB-8E1F-7AABC3104F6F}"/>
    <cellStyle name="Comma 3 6 2 8 3 4 2" xfId="49548" xr:uid="{309746A9-B7E6-4052-B9DC-2D48EEB188E1}"/>
    <cellStyle name="Comma 3 6 2 8 3 4 3" xfId="36158" xr:uid="{2F42FAC3-43E0-4CEA-81FA-221AEEC9E11C}"/>
    <cellStyle name="Comma 3 6 2 8 3 4 4" xfId="25393" xr:uid="{1703F8AC-D2CC-40B9-AC51-98CACEAA29EF}"/>
    <cellStyle name="Comma 3 6 2 8 3 5" xfId="8583" xr:uid="{3D1103CD-1262-4102-ACCD-2D6BCED115FA}"/>
    <cellStyle name="Comma 3 6 2 8 3 5 2" xfId="52174" xr:uid="{2A5ACDAD-6ACF-4D07-A1EB-E558E95FD6FB}"/>
    <cellStyle name="Comma 3 6 2 8 3 5 3" xfId="38784" xr:uid="{9550A628-5650-434C-AC28-597CA60E29FE}"/>
    <cellStyle name="Comma 3 6 2 8 3 6" xfId="11209" xr:uid="{39019D59-3921-4509-B5CE-A7053697A609}"/>
    <cellStyle name="Comma 3 6 2 8 3 6 2" xfId="54799" xr:uid="{AE897FC5-0D0D-47D8-9F93-40C69A06939B}"/>
    <cellStyle name="Comma 3 6 2 8 3 6 3" xfId="41409" xr:uid="{15D049E5-DB99-4A99-BA05-57D94ABEBA9B}"/>
    <cellStyle name="Comma 3 6 2 8 3 7" xfId="14362" xr:uid="{A515E2D9-5B13-4BA6-BAFF-A5DA3BF08556}"/>
    <cellStyle name="Comma 3 6 2 8 3 7 2" xfId="44035" xr:uid="{F66C0E10-7885-4C40-A54A-A9400A09FAFA}"/>
    <cellStyle name="Comma 3 6 2 8 3 8" xfId="57425" xr:uid="{EF2C0AC6-57FA-4AE2-AC5E-A686DE53D671}"/>
    <cellStyle name="Comma 3 6 2 8 3 9" xfId="60052" xr:uid="{FA2050FA-80D4-465C-BB8A-A6E28F81C0A9}"/>
    <cellStyle name="Comma 3 6 2 8 4" xfId="964" xr:uid="{00000000-0005-0000-0000-00008C030000}"/>
    <cellStyle name="Comma 3 6 2 8 4 10" xfId="30905" xr:uid="{8F8ED937-47D1-4A8A-86B7-7673D670C96F}"/>
    <cellStyle name="Comma 3 6 2 8 4 11" xfId="20401" xr:uid="{E0207411-A131-4604-B24C-D54D54F5E0F5}"/>
    <cellStyle name="Comma 3 6 2 8 4 2" xfId="2287" xr:uid="{3A0D7745-B355-4D90-8C45-7386D4E835D5}"/>
    <cellStyle name="Comma 3 6 2 8 4 2 10" xfId="21723" xr:uid="{D4A539D1-1F1A-45A9-B2FD-507D6CAF8BC0}"/>
    <cellStyle name="Comma 3 6 2 8 4 2 2" xfId="7539" xr:uid="{EE10182D-40DE-4055-9532-D2F7A8D07A36}"/>
    <cellStyle name="Comma 3 6 2 8 4 2 2 2" xfId="19097" xr:uid="{F9C3ADA3-41DC-4134-AD91-FBE4A03A285F}"/>
    <cellStyle name="Comma 3 6 2 8 4 2 2 2 2" xfId="48504" xr:uid="{09AC30EC-DD66-4D80-88D3-4A8DEE225D6B}"/>
    <cellStyle name="Comma 3 6 2 8 4 2 2 2 3" xfId="29601" xr:uid="{F302D233-40F8-4535-A357-D7F1A8C0344F}"/>
    <cellStyle name="Comma 3 6 2 8 4 2 2 3" xfId="35114" xr:uid="{45965ADB-A352-4539-971A-4A754BB67823}"/>
    <cellStyle name="Comma 3 6 2 8 4 2 2 4" xfId="24349" xr:uid="{3457257E-BC4B-483C-AA23-B130BFBB5EA4}"/>
    <cellStyle name="Comma 3 6 2 8 4 2 3" xfId="4914" xr:uid="{7257B9DC-8FB2-40E4-80FF-4CA1D434193C}"/>
    <cellStyle name="Comma 3 6 2 8 4 2 3 2" xfId="51130" xr:uid="{5079E83A-FEC8-4B85-B4FE-90F3E8904562}"/>
    <cellStyle name="Comma 3 6 2 8 4 2 3 3" xfId="37740" xr:uid="{C59B7D40-0ADB-4F63-9AF8-E0ED197C3CCE}"/>
    <cellStyle name="Comma 3 6 2 8 4 2 3 4" xfId="26975" xr:uid="{3D860C7F-4306-474A-8FE2-19328E79D19B}"/>
    <cellStyle name="Comma 3 6 2 8 4 2 4" xfId="10165" xr:uid="{74B3A3F7-DDEB-4F53-88E0-43B4E11217AF}"/>
    <cellStyle name="Comma 3 6 2 8 4 2 4 2" xfId="53756" xr:uid="{ACE453A7-5A25-4EEE-964C-FA55A5E6535C}"/>
    <cellStyle name="Comma 3 6 2 8 4 2 4 3" xfId="40366" xr:uid="{90378435-EAC1-45A3-B95D-A969AEC5B7C3}"/>
    <cellStyle name="Comma 3 6 2 8 4 2 5" xfId="12791" xr:uid="{9FA8F80F-E33A-4F03-B545-18FA79A1AF2A}"/>
    <cellStyle name="Comma 3 6 2 8 4 2 5 2" xfId="56381" xr:uid="{DA8AAFA1-2D0C-4952-9FA3-BD3169D6F41C}"/>
    <cellStyle name="Comma 3 6 2 8 4 2 5 3" xfId="42991" xr:uid="{AD4F4CB6-FB6C-414F-920D-935C467DF703}"/>
    <cellStyle name="Comma 3 6 2 8 4 2 6" xfId="15944" xr:uid="{444242DC-6F32-4B2F-A0DE-E5A47DAA40BE}"/>
    <cellStyle name="Comma 3 6 2 8 4 2 6 2" xfId="45617" xr:uid="{EFBBF7F4-A05D-4A86-9361-112B12EBA99F}"/>
    <cellStyle name="Comma 3 6 2 8 4 2 7" xfId="59007" xr:uid="{AEBF83C9-EDC2-49F2-96DE-77A1F2D6C0F1}"/>
    <cellStyle name="Comma 3 6 2 8 4 2 8" xfId="61634" xr:uid="{A63DF9EC-2989-418F-8363-6956B739ABDD}"/>
    <cellStyle name="Comma 3 6 2 8 4 2 9" xfId="32227" xr:uid="{FA204350-BC23-404B-9D4D-DE4D569D9598}"/>
    <cellStyle name="Comma 3 6 2 8 4 3" xfId="6217" xr:uid="{33E5CF35-3052-4E13-ACAE-5420458CE354}"/>
    <cellStyle name="Comma 3 6 2 8 4 3 2" xfId="17775" xr:uid="{731E1B01-9C84-4F07-8D6A-1531163A05B1}"/>
    <cellStyle name="Comma 3 6 2 8 4 3 2 2" xfId="47182" xr:uid="{5E69BEDD-7869-4EEE-A31D-5408BFAEBAED}"/>
    <cellStyle name="Comma 3 6 2 8 4 3 2 3" xfId="28279" xr:uid="{A9972CB3-42FB-4B98-AEF5-F1F9BD704F90}"/>
    <cellStyle name="Comma 3 6 2 8 4 3 3" xfId="33792" xr:uid="{09E5B0E4-7136-4714-BF32-799D671AF64B}"/>
    <cellStyle name="Comma 3 6 2 8 4 3 4" xfId="23027" xr:uid="{3F108B27-B939-4518-AE5F-D822943833DA}"/>
    <cellStyle name="Comma 3 6 2 8 4 4" xfId="3592" xr:uid="{AABA7CDC-E711-46CB-8E9F-EC002DB7798F}"/>
    <cellStyle name="Comma 3 6 2 8 4 4 2" xfId="49808" xr:uid="{B124515A-5993-4C19-ADE8-16FB1658032B}"/>
    <cellStyle name="Comma 3 6 2 8 4 4 3" xfId="36418" xr:uid="{B6ED8869-6377-49BE-8218-F086C578F3C3}"/>
    <cellStyle name="Comma 3 6 2 8 4 4 4" xfId="25653" xr:uid="{B90341FF-A4D1-4EA9-B4F6-5C1BFF8AB238}"/>
    <cellStyle name="Comma 3 6 2 8 4 5" xfId="8843" xr:uid="{5B4B2FFA-63DC-428E-BEA9-DAAF682DC386}"/>
    <cellStyle name="Comma 3 6 2 8 4 5 2" xfId="52434" xr:uid="{21CD2911-567A-4A3C-88BA-6E4BABBA9700}"/>
    <cellStyle name="Comma 3 6 2 8 4 5 3" xfId="39044" xr:uid="{9B875C91-9156-491C-AF4F-0A7707DB7D1C}"/>
    <cellStyle name="Comma 3 6 2 8 4 6" xfId="11469" xr:uid="{A5887F4E-9111-46E9-9939-055B56D2A149}"/>
    <cellStyle name="Comma 3 6 2 8 4 6 2" xfId="55059" xr:uid="{B7D8EED1-16B1-4A5C-8C3E-EF69240F6D27}"/>
    <cellStyle name="Comma 3 6 2 8 4 6 3" xfId="41669" xr:uid="{D8BC2954-53E8-4688-B1AB-3AA84C724D4E}"/>
    <cellStyle name="Comma 3 6 2 8 4 7" xfId="14622" xr:uid="{FC42C034-7814-4062-8994-D4DC48287F95}"/>
    <cellStyle name="Comma 3 6 2 8 4 7 2" xfId="44295" xr:uid="{2667BD0A-48CC-4015-B195-EB3F5E99E646}"/>
    <cellStyle name="Comma 3 6 2 8 4 8" xfId="57685" xr:uid="{5887944E-0990-4BDF-A8C4-06823586A011}"/>
    <cellStyle name="Comma 3 6 2 8 4 9" xfId="60312" xr:uid="{3725B02B-E6D5-430C-BD57-5902A37E6707}"/>
    <cellStyle name="Comma 3 6 2 8 5" xfId="1244" xr:uid="{8CF1B8B0-36EB-4613-95B9-CAF6F2B3B11D}"/>
    <cellStyle name="Comma 3 6 2 8 5 10" xfId="20681" xr:uid="{C1FE73D4-50E5-4A8A-855F-CFE3EE2BC010}"/>
    <cellStyle name="Comma 3 6 2 8 5 2" xfId="6497" xr:uid="{809D243A-3194-4EE9-ACC1-8757963B4085}"/>
    <cellStyle name="Comma 3 6 2 8 5 2 2" xfId="18055" xr:uid="{E3F3EAC8-C34D-47FF-8437-92BB51ED18FE}"/>
    <cellStyle name="Comma 3 6 2 8 5 2 2 2" xfId="47462" xr:uid="{ECA89276-4105-4B17-A4D4-2A3AF5551B33}"/>
    <cellStyle name="Comma 3 6 2 8 5 2 2 3" xfId="28559" xr:uid="{8B4E079C-8042-4ADE-B7EC-23F296A99B36}"/>
    <cellStyle name="Comma 3 6 2 8 5 2 3" xfId="34072" xr:uid="{4245D2AD-87FA-4FF5-A211-03ACE4630E0E}"/>
    <cellStyle name="Comma 3 6 2 8 5 2 4" xfId="23307" xr:uid="{F4C6CCA3-6861-4E75-91C0-9C3AD523432E}"/>
    <cellStyle name="Comma 3 6 2 8 5 3" xfId="3872" xr:uid="{0FF3FE8A-8062-4DBE-8E21-6E27F6C40610}"/>
    <cellStyle name="Comma 3 6 2 8 5 3 2" xfId="50088" xr:uid="{420320CC-DF3F-4075-B248-8C95724B5DF9}"/>
    <cellStyle name="Comma 3 6 2 8 5 3 3" xfId="36698" xr:uid="{7A25F279-C93B-4429-B394-E6B770C86E9A}"/>
    <cellStyle name="Comma 3 6 2 8 5 3 4" xfId="25933" xr:uid="{0F52CFAE-7799-453F-BB23-D0577812592F}"/>
    <cellStyle name="Comma 3 6 2 8 5 4" xfId="9123" xr:uid="{ED94F025-BB5B-488A-B2DF-A2CE2B34D3AB}"/>
    <cellStyle name="Comma 3 6 2 8 5 4 2" xfId="52714" xr:uid="{5C9A7E53-F7BC-4259-8ADE-8F00E0B45E26}"/>
    <cellStyle name="Comma 3 6 2 8 5 4 3" xfId="39324" xr:uid="{23DC4378-9A49-45A0-8A6E-ABA71FACDD7D}"/>
    <cellStyle name="Comma 3 6 2 8 5 5" xfId="11749" xr:uid="{CC792838-B450-426F-A254-485EC59342DA}"/>
    <cellStyle name="Comma 3 6 2 8 5 5 2" xfId="55339" xr:uid="{70AA4E4E-1396-4D49-9239-76621458A380}"/>
    <cellStyle name="Comma 3 6 2 8 5 5 3" xfId="41949" xr:uid="{71939258-0AF9-4B41-A534-055D19B06794}"/>
    <cellStyle name="Comma 3 6 2 8 5 6" xfId="14902" xr:uid="{5993E9F4-86DD-4D13-8B26-836DC2922274}"/>
    <cellStyle name="Comma 3 6 2 8 5 6 2" xfId="44575" xr:uid="{5F764707-59DC-4A82-BB91-67489314A86C}"/>
    <cellStyle name="Comma 3 6 2 8 5 7" xfId="57965" xr:uid="{68CC7E69-BCA3-49DB-82A1-C670A71006D0}"/>
    <cellStyle name="Comma 3 6 2 8 5 8" xfId="60592" xr:uid="{E59B0B24-83C5-471C-89DF-48A1BD9F4052}"/>
    <cellStyle name="Comma 3 6 2 8 5 9" xfId="31185" xr:uid="{78529746-4825-4968-AD31-0F8DC6D317E5}"/>
    <cellStyle name="Comma 3 6 2 8 6" xfId="1507" xr:uid="{A3AE9EC7-5D46-404A-A08F-8C36CF7917A7}"/>
    <cellStyle name="Comma 3 6 2 8 6 10" xfId="20943" xr:uid="{B76B9E2B-6C5D-4734-BF5C-DC9CE5A2093B}"/>
    <cellStyle name="Comma 3 6 2 8 6 2" xfId="6759" xr:uid="{C7AC324A-BEE1-4005-BF35-0183FD28B474}"/>
    <cellStyle name="Comma 3 6 2 8 6 2 2" xfId="18317" xr:uid="{B6175A61-2C39-49D1-82F0-18B671744461}"/>
    <cellStyle name="Comma 3 6 2 8 6 2 2 2" xfId="47724" xr:uid="{B17FCCD4-7E70-4F02-BD5E-25789201CEB4}"/>
    <cellStyle name="Comma 3 6 2 8 6 2 2 3" xfId="28821" xr:uid="{51FBEB3F-8552-4555-BEB3-A34198DE0618}"/>
    <cellStyle name="Comma 3 6 2 8 6 2 3" xfId="34334" xr:uid="{9B43FA38-4962-4FA1-B48B-517EF2F6E787}"/>
    <cellStyle name="Comma 3 6 2 8 6 2 4" xfId="23569" xr:uid="{9154D949-0215-48F7-B8C1-322083096C23}"/>
    <cellStyle name="Comma 3 6 2 8 6 3" xfId="4134" xr:uid="{FA1B75A1-E271-4860-BF06-3E2014529E85}"/>
    <cellStyle name="Comma 3 6 2 8 6 3 2" xfId="50350" xr:uid="{1899A5D9-DE73-4A63-9576-30946DFAA458}"/>
    <cellStyle name="Comma 3 6 2 8 6 3 3" xfId="36960" xr:uid="{8107B709-C7AE-4A60-A31E-7DBA6400C72C}"/>
    <cellStyle name="Comma 3 6 2 8 6 3 4" xfId="26195" xr:uid="{7FC64F1E-B06B-4083-8269-3E2FC1AA1370}"/>
    <cellStyle name="Comma 3 6 2 8 6 4" xfId="9385" xr:uid="{0C719DF7-1DF2-40CA-9428-D37FD2880EF0}"/>
    <cellStyle name="Comma 3 6 2 8 6 4 2" xfId="52976" xr:uid="{1888C24F-0466-445B-BFD6-757440259380}"/>
    <cellStyle name="Comma 3 6 2 8 6 4 3" xfId="39586" xr:uid="{0A33EE7C-5664-4B66-B25F-0235FB50EB6A}"/>
    <cellStyle name="Comma 3 6 2 8 6 5" xfId="12011" xr:uid="{C9866109-6A82-4432-9468-2B9436D84CEA}"/>
    <cellStyle name="Comma 3 6 2 8 6 5 2" xfId="55601" xr:uid="{25C95497-B88D-44ED-9606-9899542F98EC}"/>
    <cellStyle name="Comma 3 6 2 8 6 5 3" xfId="42211" xr:uid="{45DE9702-8FF3-4BAF-A3FD-D5302928617D}"/>
    <cellStyle name="Comma 3 6 2 8 6 6" xfId="15164" xr:uid="{71660F41-C6E5-4358-BFA6-79BE9111780D}"/>
    <cellStyle name="Comma 3 6 2 8 6 6 2" xfId="44837" xr:uid="{AE66EB82-8AA1-4F7A-8843-FE5F055C39B0}"/>
    <cellStyle name="Comma 3 6 2 8 6 7" xfId="58227" xr:uid="{4E0030FA-E49C-41C3-86AF-69C07ED15BE0}"/>
    <cellStyle name="Comma 3 6 2 8 6 8" xfId="60854" xr:uid="{D106ED98-634F-4599-9C81-1DECE0D2FD4E}"/>
    <cellStyle name="Comma 3 6 2 8 6 9" xfId="31447" xr:uid="{0E42C9BB-8E68-44AC-BDB5-B1ED5E3571D3}"/>
    <cellStyle name="Comma 3 6 2 8 7" xfId="2550" xr:uid="{814940B8-A0E7-4DBD-A9E4-8974FFEDC224}"/>
    <cellStyle name="Comma 3 6 2 8 7 10" xfId="21985" xr:uid="{B15924AC-EE6A-408F-94B4-966E054E1CC8}"/>
    <cellStyle name="Comma 3 6 2 8 7 2" xfId="7801" xr:uid="{4450B230-D7A2-492A-A2D2-F66D121172ED}"/>
    <cellStyle name="Comma 3 6 2 8 7 2 2" xfId="19359" xr:uid="{A1FA3421-C01F-412F-83D3-8DF09AFA59E6}"/>
    <cellStyle name="Comma 3 6 2 8 7 2 2 2" xfId="48766" xr:uid="{9E73770C-3260-4635-9A35-7A4296259306}"/>
    <cellStyle name="Comma 3 6 2 8 7 2 2 3" xfId="29863" xr:uid="{C59A2361-30F1-41BD-9D39-1397C0B321A6}"/>
    <cellStyle name="Comma 3 6 2 8 7 2 3" xfId="35376" xr:uid="{8CA1FF71-0640-41C2-BBFD-BA1B3CB72000}"/>
    <cellStyle name="Comma 3 6 2 8 7 2 4" xfId="24611" xr:uid="{7F68A2B5-52CC-47D8-9942-41995B78F7C7}"/>
    <cellStyle name="Comma 3 6 2 8 7 3" xfId="5176" xr:uid="{BA7833DC-A63C-4F2B-B0BC-D47131F564DD}"/>
    <cellStyle name="Comma 3 6 2 8 7 3 2" xfId="51392" xr:uid="{997C9A80-1313-4A42-A2A8-B79B4CEA7C0D}"/>
    <cellStyle name="Comma 3 6 2 8 7 3 3" xfId="38002" xr:uid="{252A1376-9239-45EE-BEA6-AB449BC3BE93}"/>
    <cellStyle name="Comma 3 6 2 8 7 3 4" xfId="27237" xr:uid="{2BF4F82F-1743-4B13-838A-D56D472D594E}"/>
    <cellStyle name="Comma 3 6 2 8 7 4" xfId="10427" xr:uid="{C2030572-A925-42AB-80D4-A79E340504A3}"/>
    <cellStyle name="Comma 3 6 2 8 7 4 2" xfId="54018" xr:uid="{D5318D57-8C51-4309-93CE-69B403A92697}"/>
    <cellStyle name="Comma 3 6 2 8 7 4 3" xfId="40628" xr:uid="{FAF87E0C-FFB9-4794-8D74-EE6155D2FCE5}"/>
    <cellStyle name="Comma 3 6 2 8 7 5" xfId="13053" xr:uid="{7F7F2435-E97E-4723-9AA7-4695FC1FEE95}"/>
    <cellStyle name="Comma 3 6 2 8 7 5 2" xfId="56643" xr:uid="{11ABDE43-F536-4503-81D3-9D7E309DDF14}"/>
    <cellStyle name="Comma 3 6 2 8 7 5 3" xfId="43253" xr:uid="{6F6E61E0-CD4B-4BD5-8A80-99B4130C205D}"/>
    <cellStyle name="Comma 3 6 2 8 7 6" xfId="16206" xr:uid="{D05817B7-5CFE-41CB-A7AD-8579FB234C84}"/>
    <cellStyle name="Comma 3 6 2 8 7 6 2" xfId="45879" xr:uid="{2A445805-9FD5-4BFD-B3FC-178637EFDF4F}"/>
    <cellStyle name="Comma 3 6 2 8 7 7" xfId="59269" xr:uid="{5CE03ECF-7CC4-4AB4-9512-376806CE8948}"/>
    <cellStyle name="Comma 3 6 2 8 7 8" xfId="61896" xr:uid="{D7676D5C-7536-4CD4-9E38-085EC9DE2330}"/>
    <cellStyle name="Comma 3 6 2 8 7 9" xfId="32489" xr:uid="{4A06A372-1958-42E9-9E2C-F195EA111CC1}"/>
    <cellStyle name="Comma 3 6 2 8 8" xfId="5437" xr:uid="{96B3DCE6-C223-49F9-9E3F-AA687499FAAF}"/>
    <cellStyle name="Comma 3 6 2 8 8 2" xfId="16995" xr:uid="{D3F4F754-7DEE-4343-8C6E-2E66C0FCF5C8}"/>
    <cellStyle name="Comma 3 6 2 8 8 2 2" xfId="46141" xr:uid="{C9C93BCA-B637-4FC4-9E15-82F05F479A28}"/>
    <cellStyle name="Comma 3 6 2 8 8 2 3" xfId="27499" xr:uid="{1D16872D-188A-402F-8FDC-F9B358C9AF42}"/>
    <cellStyle name="Comma 3 6 2 8 8 3" xfId="13842" xr:uid="{C990A946-DC48-45E2-9DDB-EFB2DC1248BA}"/>
    <cellStyle name="Comma 3 6 2 8 8 3 2" xfId="32751" xr:uid="{949BAC64-7D28-41DA-9AD7-62F340D7FD69}"/>
    <cellStyle name="Comma 3 6 2 8 8 4" xfId="22247" xr:uid="{DDC511B6-CB54-4960-82BB-4EA35A88FB0F}"/>
    <cellStyle name="Comma 3 6 2 8 9" xfId="2812" xr:uid="{9433B2A1-7637-4405-80D1-5F63511CBDB7}"/>
    <cellStyle name="Comma 3 6 2 8 9 2" xfId="16467" xr:uid="{00033662-BA33-4C69-B38D-80412F70AE1D}"/>
    <cellStyle name="Comma 3 6 2 8 9 2 2" xfId="46402" xr:uid="{9017EDAD-DE37-41BD-8CB8-62DB4E922E59}"/>
    <cellStyle name="Comma 3 6 2 8 9 3" xfId="33012" xr:uid="{44FC3B1E-1A4E-4E28-87DA-FA4901CDEAD4}"/>
    <cellStyle name="Comma 3 6 2 8 9 4" xfId="24873" xr:uid="{84821C4D-BCCE-449E-A0F8-B3BF7AC9747C}"/>
    <cellStyle name="Comma 3 6 2 9" xfId="289" xr:uid="{00000000-0005-0000-0000-00008D030000}"/>
    <cellStyle name="Comma 3 6 2 9 10" xfId="8169" xr:uid="{B1E41E11-C94E-4509-9059-79D9A10DD306}"/>
    <cellStyle name="Comma 3 6 2 9 10 2" xfId="49134" xr:uid="{1865AD0D-6FCC-4EBF-A733-BEDE93FBAA19}"/>
    <cellStyle name="Comma 3 6 2 9 10 3" xfId="35744" xr:uid="{BA1D1B26-3175-43D4-A1FB-E984C0CF3A10}"/>
    <cellStyle name="Comma 3 6 2 9 11" xfId="10795" xr:uid="{1A0F0A91-C7A4-4E47-950D-697378ABAFBB}"/>
    <cellStyle name="Comma 3 6 2 9 11 2" xfId="51760" xr:uid="{24E8579A-9607-4803-A464-99E949B5C644}"/>
    <cellStyle name="Comma 3 6 2 9 11 3" xfId="38370" xr:uid="{A0ADC417-6570-43AA-BA1C-69D7C3E9B560}"/>
    <cellStyle name="Comma 3 6 2 9 12" xfId="13420" xr:uid="{3DF10BB9-5084-4F28-8752-3D1D929CE3DC}"/>
    <cellStyle name="Comma 3 6 2 9 12 2" xfId="54385" xr:uid="{078C79B7-6462-4CF7-A81F-E9BA16B8F90B}"/>
    <cellStyle name="Comma 3 6 2 9 12 3" xfId="40995" xr:uid="{A0F4D73F-6321-4DA6-9AEF-A4BA4EDB51F6}"/>
    <cellStyle name="Comma 3 6 2 9 13" xfId="43621" xr:uid="{894ACE80-2BC3-4AF6-B8E0-108182D48ECB}"/>
    <cellStyle name="Comma 3 6 2 9 14" xfId="57011" xr:uid="{DD40D7EA-49D2-4511-9F74-B0F0997531FF}"/>
    <cellStyle name="Comma 3 6 2 9 15" xfId="59638" xr:uid="{76AA051C-6F81-4D01-8E6C-5210C85FCC8C}"/>
    <cellStyle name="Comma 3 6 2 9 16" xfId="30231" xr:uid="{1CFD81D8-5805-4501-B580-57C3AB51F8A6}"/>
    <cellStyle name="Comma 3 6 2 9 17" xfId="19727" xr:uid="{FFCEA6E4-33CF-4B04-92CC-40E325C64A7B}"/>
    <cellStyle name="Comma 3 6 2 9 2" xfId="550" xr:uid="{00000000-0005-0000-0000-00008E030000}"/>
    <cellStyle name="Comma 3 6 2 9 2 10" xfId="30491" xr:uid="{F15131BD-21BD-483A-88EC-976D4CBE1783}"/>
    <cellStyle name="Comma 3 6 2 9 2 11" xfId="19987" xr:uid="{74A2D856-7777-4B2C-9EF4-3375468A13D4}"/>
    <cellStyle name="Comma 3 6 2 9 2 2" xfId="1873" xr:uid="{D8F18E4A-B7D3-4AD4-B7A6-80F5FB40D636}"/>
    <cellStyle name="Comma 3 6 2 9 2 2 10" xfId="21309" xr:uid="{21E062A1-F733-4755-8E64-204681EC1488}"/>
    <cellStyle name="Comma 3 6 2 9 2 2 2" xfId="7125" xr:uid="{2630C461-72FC-4754-92FC-458AE8EE51BE}"/>
    <cellStyle name="Comma 3 6 2 9 2 2 2 2" xfId="18683" xr:uid="{6B171A13-F4C7-420F-B98A-33D3DFDC4CB2}"/>
    <cellStyle name="Comma 3 6 2 9 2 2 2 2 2" xfId="48090" xr:uid="{E208E816-DFF1-4D78-900B-448B0D5DA1FC}"/>
    <cellStyle name="Comma 3 6 2 9 2 2 2 2 3" xfId="29187" xr:uid="{EFD0A3B7-EADC-4454-A7B7-ACAD4F9094F1}"/>
    <cellStyle name="Comma 3 6 2 9 2 2 2 3" xfId="34700" xr:uid="{A420DADC-4677-4393-9023-D146A3057B1E}"/>
    <cellStyle name="Comma 3 6 2 9 2 2 2 4" xfId="23935" xr:uid="{CBB52FEC-DE63-4868-8656-1713F946A1F1}"/>
    <cellStyle name="Comma 3 6 2 9 2 2 3" xfId="4500" xr:uid="{ED9FD6B2-3CA6-4363-B3C7-8F45D556CB39}"/>
    <cellStyle name="Comma 3 6 2 9 2 2 3 2" xfId="50716" xr:uid="{2535883E-96CE-416B-AAE0-1841D6DDB973}"/>
    <cellStyle name="Comma 3 6 2 9 2 2 3 3" xfId="37326" xr:uid="{1F75B257-B5DC-4EE0-B79A-A2AE8D2922F1}"/>
    <cellStyle name="Comma 3 6 2 9 2 2 3 4" xfId="26561" xr:uid="{10A1B746-F955-4ABC-B16B-D1E7C99E9042}"/>
    <cellStyle name="Comma 3 6 2 9 2 2 4" xfId="9751" xr:uid="{B5D91FE9-D79A-4F11-9102-5A342D5B790D}"/>
    <cellStyle name="Comma 3 6 2 9 2 2 4 2" xfId="53342" xr:uid="{DC9082C6-8605-47FC-A677-7A3B53C17DC0}"/>
    <cellStyle name="Comma 3 6 2 9 2 2 4 3" xfId="39952" xr:uid="{4C216C31-6BD8-4629-9834-C773650DE33A}"/>
    <cellStyle name="Comma 3 6 2 9 2 2 5" xfId="12377" xr:uid="{C7E59C59-E628-406A-BD9D-3532DDD767DF}"/>
    <cellStyle name="Comma 3 6 2 9 2 2 5 2" xfId="55967" xr:uid="{AFCAAA18-C063-4B1B-9E72-54E2515BA7C2}"/>
    <cellStyle name="Comma 3 6 2 9 2 2 5 3" xfId="42577" xr:uid="{A9CE1930-9F43-4B04-9E94-0B48374FBA44}"/>
    <cellStyle name="Comma 3 6 2 9 2 2 6" xfId="15530" xr:uid="{F82B114F-C3F4-4E8C-B885-F7254E19A057}"/>
    <cellStyle name="Comma 3 6 2 9 2 2 6 2" xfId="45203" xr:uid="{105E45FC-E588-4CE9-8320-06B34C219D2E}"/>
    <cellStyle name="Comma 3 6 2 9 2 2 7" xfId="58593" xr:uid="{9D6A82F6-50A7-42A4-955E-8E27E121FA73}"/>
    <cellStyle name="Comma 3 6 2 9 2 2 8" xfId="61220" xr:uid="{80656242-0E35-46F1-A7A4-1B49E502305B}"/>
    <cellStyle name="Comma 3 6 2 9 2 2 9" xfId="31813" xr:uid="{A1B9E47C-2314-4250-9489-9885168D3553}"/>
    <cellStyle name="Comma 3 6 2 9 2 3" xfId="5803" xr:uid="{A91A3C81-23D8-4444-93BD-EB0FDD3631A5}"/>
    <cellStyle name="Comma 3 6 2 9 2 3 2" xfId="17361" xr:uid="{E6EE5208-5629-486A-9B14-34344E9A931A}"/>
    <cellStyle name="Comma 3 6 2 9 2 3 2 2" xfId="46768" xr:uid="{752D6281-1AD8-4101-9FC9-E09A9BC9384E}"/>
    <cellStyle name="Comma 3 6 2 9 2 3 2 3" xfId="27865" xr:uid="{C8B0A52F-4F81-4244-B0FE-058248B11C4D}"/>
    <cellStyle name="Comma 3 6 2 9 2 3 3" xfId="14208" xr:uid="{3DBBD743-4DEA-4AA5-913C-790C4364C2AF}"/>
    <cellStyle name="Comma 3 6 2 9 2 3 3 2" xfId="33378" xr:uid="{0E62E130-464A-450B-9789-F20850D4D87C}"/>
    <cellStyle name="Comma 3 6 2 9 2 3 4" xfId="22613" xr:uid="{3AD87ADF-8BDC-4C8E-93D9-CAC71B00EB32}"/>
    <cellStyle name="Comma 3 6 2 9 2 4" xfId="3178" xr:uid="{861E8868-2429-4B85-BED8-870176F085DF}"/>
    <cellStyle name="Comma 3 6 2 9 2 4 2" xfId="16833" xr:uid="{2663ACCB-962F-4C12-8A00-08A6F2C75080}"/>
    <cellStyle name="Comma 3 6 2 9 2 4 2 2" xfId="49394" xr:uid="{F9A30F61-51D4-430C-9594-1299101E9251}"/>
    <cellStyle name="Comma 3 6 2 9 2 4 3" xfId="36004" xr:uid="{1F199128-2760-497F-A992-58B8F319735E}"/>
    <cellStyle name="Comma 3 6 2 9 2 4 4" xfId="25239" xr:uid="{A465342B-C6AD-4F6C-86C2-5020C449F22B}"/>
    <cellStyle name="Comma 3 6 2 9 2 5" xfId="8429" xr:uid="{5D1FC83A-EFF3-4DED-B3D3-01BDB23F95DB}"/>
    <cellStyle name="Comma 3 6 2 9 2 5 2" xfId="52020" xr:uid="{0B81C608-566F-4FCC-8E28-744A10D8823F}"/>
    <cellStyle name="Comma 3 6 2 9 2 5 3" xfId="38630" xr:uid="{4A9E3879-C24E-4146-89CA-D989EAF3E586}"/>
    <cellStyle name="Comma 3 6 2 9 2 6" xfId="11055" xr:uid="{162387BE-7C6A-4EA9-80EC-902290AD94E1}"/>
    <cellStyle name="Comma 3 6 2 9 2 6 2" xfId="54645" xr:uid="{65C77D4B-478A-4FDE-AF57-1B4F98218F34}"/>
    <cellStyle name="Comma 3 6 2 9 2 6 3" xfId="41255" xr:uid="{94DA66F9-ACD0-44BF-879D-B239A8FAF747}"/>
    <cellStyle name="Comma 3 6 2 9 2 7" xfId="13680" xr:uid="{DC209DDC-B165-40B7-90FB-B748D6BD7A4C}"/>
    <cellStyle name="Comma 3 6 2 9 2 7 2" xfId="43881" xr:uid="{72FEAC5E-07F3-4A65-B2FE-2709647E32A1}"/>
    <cellStyle name="Comma 3 6 2 9 2 8" xfId="57271" xr:uid="{41F6ACD9-1914-4997-851E-BD69E8F83F71}"/>
    <cellStyle name="Comma 3 6 2 9 2 9" xfId="59898" xr:uid="{B6E7CE9D-1A31-4DD3-ACA4-79D0AD7267D5}"/>
    <cellStyle name="Comma 3 6 2 9 3" xfId="810" xr:uid="{00000000-0005-0000-0000-00008F030000}"/>
    <cellStyle name="Comma 3 6 2 9 3 10" xfId="30751" xr:uid="{85A0AFF8-7E4E-4FA8-BFB5-CE3022D924F0}"/>
    <cellStyle name="Comma 3 6 2 9 3 11" xfId="20247" xr:uid="{CCD6F952-5DEB-4933-A76D-6590C38CEDBE}"/>
    <cellStyle name="Comma 3 6 2 9 3 2" xfId="2133" xr:uid="{4B5C894B-25EB-4E0B-AE64-0D87D11C07CF}"/>
    <cellStyle name="Comma 3 6 2 9 3 2 10" xfId="21569" xr:uid="{1B948016-2ADA-44D6-8384-DD3BADCB0218}"/>
    <cellStyle name="Comma 3 6 2 9 3 2 2" xfId="7385" xr:uid="{D3FC5262-A5BB-42A7-814F-F1B5AA23DAC1}"/>
    <cellStyle name="Comma 3 6 2 9 3 2 2 2" xfId="18943" xr:uid="{8427E782-8EE9-4BCF-856C-9057FA3DE8CB}"/>
    <cellStyle name="Comma 3 6 2 9 3 2 2 2 2" xfId="48350" xr:uid="{4F1A7352-E092-4B6C-902D-B1D0C5F0584F}"/>
    <cellStyle name="Comma 3 6 2 9 3 2 2 2 3" xfId="29447" xr:uid="{7D2D70B6-381A-4846-BF48-07B2164C733D}"/>
    <cellStyle name="Comma 3 6 2 9 3 2 2 3" xfId="34960" xr:uid="{DFBEE9D8-222D-4D2A-84B2-33807AA3137B}"/>
    <cellStyle name="Comma 3 6 2 9 3 2 2 4" xfId="24195" xr:uid="{AC6E5562-0856-4153-8992-48796238EC32}"/>
    <cellStyle name="Comma 3 6 2 9 3 2 3" xfId="4760" xr:uid="{22A41823-16CF-4D17-A570-564E18CE4BFD}"/>
    <cellStyle name="Comma 3 6 2 9 3 2 3 2" xfId="50976" xr:uid="{5FC6A451-EF9D-4AB5-9C03-416973D61EC3}"/>
    <cellStyle name="Comma 3 6 2 9 3 2 3 3" xfId="37586" xr:uid="{7EE85A63-F984-4736-A460-D974924F5001}"/>
    <cellStyle name="Comma 3 6 2 9 3 2 3 4" xfId="26821" xr:uid="{3C796F61-7F82-417F-A07F-19BE8DFD07B5}"/>
    <cellStyle name="Comma 3 6 2 9 3 2 4" xfId="10011" xr:uid="{86467FA9-F7F6-4E24-870E-DC65D50782B2}"/>
    <cellStyle name="Comma 3 6 2 9 3 2 4 2" xfId="53602" xr:uid="{D8283DEE-182F-4840-9A65-E9E4FFE0ED1C}"/>
    <cellStyle name="Comma 3 6 2 9 3 2 4 3" xfId="40212" xr:uid="{F4420068-F4EA-40E3-909C-B8954003D6E1}"/>
    <cellStyle name="Comma 3 6 2 9 3 2 5" xfId="12637" xr:uid="{A36BE6B7-97F2-49EE-A2BB-4FE97986F74A}"/>
    <cellStyle name="Comma 3 6 2 9 3 2 5 2" xfId="56227" xr:uid="{02F9AC7A-4264-4BF8-BB4E-682D235D943A}"/>
    <cellStyle name="Comma 3 6 2 9 3 2 5 3" xfId="42837" xr:uid="{17EAE3FC-0CD3-4F19-B464-AC1614F7B819}"/>
    <cellStyle name="Comma 3 6 2 9 3 2 6" xfId="15790" xr:uid="{A41A7403-DD27-465D-9AD0-97E1A4CB1744}"/>
    <cellStyle name="Comma 3 6 2 9 3 2 6 2" xfId="45463" xr:uid="{B398F692-FA5E-42D1-B4F4-770339BDA767}"/>
    <cellStyle name="Comma 3 6 2 9 3 2 7" xfId="58853" xr:uid="{B6090F9B-25BA-4E67-B687-00689D1AC336}"/>
    <cellStyle name="Comma 3 6 2 9 3 2 8" xfId="61480" xr:uid="{1D28A1FA-1ED5-47B0-9091-8BA6E1001E6B}"/>
    <cellStyle name="Comma 3 6 2 9 3 2 9" xfId="32073" xr:uid="{8C0E7DF9-4F53-4512-A198-03B37313EF45}"/>
    <cellStyle name="Comma 3 6 2 9 3 3" xfId="6063" xr:uid="{F32133EA-00FD-49F0-84AC-A466E9924E15}"/>
    <cellStyle name="Comma 3 6 2 9 3 3 2" xfId="17621" xr:uid="{1A465CC2-4569-426E-8F70-C954F80D43B8}"/>
    <cellStyle name="Comma 3 6 2 9 3 3 2 2" xfId="47028" xr:uid="{E898A05A-4B9E-460A-9F6A-21A6ED78C3C9}"/>
    <cellStyle name="Comma 3 6 2 9 3 3 2 3" xfId="28125" xr:uid="{44793D3D-1B9B-4F88-9347-DEE88C59434D}"/>
    <cellStyle name="Comma 3 6 2 9 3 3 3" xfId="33638" xr:uid="{9FE9B7A0-2520-4C77-99B9-BADFA6DFF321}"/>
    <cellStyle name="Comma 3 6 2 9 3 3 4" xfId="22873" xr:uid="{53D1F207-5856-4F32-8C76-EE80FCEBAAAC}"/>
    <cellStyle name="Comma 3 6 2 9 3 4" xfId="3438" xr:uid="{61D1229E-A5A9-45D4-9572-E9A75FA5EEF1}"/>
    <cellStyle name="Comma 3 6 2 9 3 4 2" xfId="49654" xr:uid="{67A91D76-1BBB-4DE4-BD71-AE9B1E9416F6}"/>
    <cellStyle name="Comma 3 6 2 9 3 4 3" xfId="36264" xr:uid="{8D25AFB7-0CFE-4195-B121-8023BB849D2E}"/>
    <cellStyle name="Comma 3 6 2 9 3 4 4" xfId="25499" xr:uid="{6884D94F-995F-4A17-97E5-760E03815F78}"/>
    <cellStyle name="Comma 3 6 2 9 3 5" xfId="8689" xr:uid="{B928FC1A-DDCF-4086-A717-BA8DA29E9F90}"/>
    <cellStyle name="Comma 3 6 2 9 3 5 2" xfId="52280" xr:uid="{114C1275-4B28-41FC-B89B-D74770F9BF99}"/>
    <cellStyle name="Comma 3 6 2 9 3 5 3" xfId="38890" xr:uid="{6662865F-94F2-48C9-80FD-6C79AEFDABF2}"/>
    <cellStyle name="Comma 3 6 2 9 3 6" xfId="11315" xr:uid="{76C67884-DFBC-47E0-BBD1-F5A23306CA80}"/>
    <cellStyle name="Comma 3 6 2 9 3 6 2" xfId="54905" xr:uid="{9F48C058-44C8-4D98-B30E-D16A7A752E2C}"/>
    <cellStyle name="Comma 3 6 2 9 3 6 3" xfId="41515" xr:uid="{DB1F78BB-E29F-4D9A-908C-680E665E1B23}"/>
    <cellStyle name="Comma 3 6 2 9 3 7" xfId="14468" xr:uid="{F72DBE8C-D6A5-41DC-B144-7C3EA0A2D21A}"/>
    <cellStyle name="Comma 3 6 2 9 3 7 2" xfId="44141" xr:uid="{84334AB2-44BF-41CB-AE9F-ABB12DCAE8FE}"/>
    <cellStyle name="Comma 3 6 2 9 3 8" xfId="57531" xr:uid="{C5C5B7A9-D97D-433E-A64D-94CE82820186}"/>
    <cellStyle name="Comma 3 6 2 9 3 9" xfId="60158" xr:uid="{43CFA6A8-8EE5-4D6A-8F05-C57184C8D4C7}"/>
    <cellStyle name="Comma 3 6 2 9 4" xfId="1070" xr:uid="{00000000-0005-0000-0000-000090030000}"/>
    <cellStyle name="Comma 3 6 2 9 4 10" xfId="31011" xr:uid="{BECEC3E3-A3BD-4ED6-AF2F-1AC2E8FC847E}"/>
    <cellStyle name="Comma 3 6 2 9 4 11" xfId="20507" xr:uid="{1AFD45EC-3914-4EA1-94BD-2E96E6B0B3C7}"/>
    <cellStyle name="Comma 3 6 2 9 4 2" xfId="2393" xr:uid="{C8FA2C28-132F-4851-8D5E-8A17BCFE337F}"/>
    <cellStyle name="Comma 3 6 2 9 4 2 10" xfId="21829" xr:uid="{95B0D3DC-A981-4F49-9011-5A8F3D2D6263}"/>
    <cellStyle name="Comma 3 6 2 9 4 2 2" xfId="7645" xr:uid="{854C949D-27C4-46FE-9ABD-DC8CEB7EA837}"/>
    <cellStyle name="Comma 3 6 2 9 4 2 2 2" xfId="19203" xr:uid="{6FEDCBDC-861B-4D90-ABC8-B354EE9E5B2D}"/>
    <cellStyle name="Comma 3 6 2 9 4 2 2 2 2" xfId="48610" xr:uid="{32932989-3255-4B19-89E6-F8553B9DFF1D}"/>
    <cellStyle name="Comma 3 6 2 9 4 2 2 2 3" xfId="29707" xr:uid="{60B8EA5E-1AC3-437F-845D-1722D207D1D8}"/>
    <cellStyle name="Comma 3 6 2 9 4 2 2 3" xfId="35220" xr:uid="{C44DE2D0-532B-440B-9BED-B3D5063F3295}"/>
    <cellStyle name="Comma 3 6 2 9 4 2 2 4" xfId="24455" xr:uid="{F1E8C79B-F686-44E7-B1E7-BBADA39256D0}"/>
    <cellStyle name="Comma 3 6 2 9 4 2 3" xfId="5020" xr:uid="{DFAC664D-E513-40B0-A19D-635645BB0F25}"/>
    <cellStyle name="Comma 3 6 2 9 4 2 3 2" xfId="51236" xr:uid="{093E210A-4A3D-4A43-95F1-77F5BDFE9733}"/>
    <cellStyle name="Comma 3 6 2 9 4 2 3 3" xfId="37846" xr:uid="{8D4D337D-C438-4113-856B-DFE8C40212B7}"/>
    <cellStyle name="Comma 3 6 2 9 4 2 3 4" xfId="27081" xr:uid="{9BA4D693-F8EA-491F-B6F6-32B56E02FE53}"/>
    <cellStyle name="Comma 3 6 2 9 4 2 4" xfId="10271" xr:uid="{D7A6696E-137F-47EC-A3AB-1725D9806F93}"/>
    <cellStyle name="Comma 3 6 2 9 4 2 4 2" xfId="53862" xr:uid="{620EAC05-7125-4CD7-87EC-23C3BF94B3B3}"/>
    <cellStyle name="Comma 3 6 2 9 4 2 4 3" xfId="40472" xr:uid="{5C8FCBE9-9716-4856-992F-5AB3E6124DC6}"/>
    <cellStyle name="Comma 3 6 2 9 4 2 5" xfId="12897" xr:uid="{69709A44-63F1-4F14-B4C7-2161436EEFD4}"/>
    <cellStyle name="Comma 3 6 2 9 4 2 5 2" xfId="56487" xr:uid="{0A7AFB51-6A2F-482A-9EAF-1532D176D661}"/>
    <cellStyle name="Comma 3 6 2 9 4 2 5 3" xfId="43097" xr:uid="{20140006-3ECA-4DD1-9E90-21E9064C100E}"/>
    <cellStyle name="Comma 3 6 2 9 4 2 6" xfId="16050" xr:uid="{09E37DA8-E8D2-4494-981C-0DB15C564A93}"/>
    <cellStyle name="Comma 3 6 2 9 4 2 6 2" xfId="45723" xr:uid="{8889ACA1-9079-486D-B197-C59785193B7B}"/>
    <cellStyle name="Comma 3 6 2 9 4 2 7" xfId="59113" xr:uid="{32652259-4A6B-4F00-9A4E-E84FBDB26FAE}"/>
    <cellStyle name="Comma 3 6 2 9 4 2 8" xfId="61740" xr:uid="{15C737CE-542C-4654-B40A-7E785C77B7C0}"/>
    <cellStyle name="Comma 3 6 2 9 4 2 9" xfId="32333" xr:uid="{D126A6AE-7AED-4E38-9D5C-83D3A6849E7F}"/>
    <cellStyle name="Comma 3 6 2 9 4 3" xfId="6323" xr:uid="{90965550-F319-4BFB-854C-CD135B972508}"/>
    <cellStyle name="Comma 3 6 2 9 4 3 2" xfId="17881" xr:uid="{C57F84FA-9BE8-4446-8DD7-5A056BB763C6}"/>
    <cellStyle name="Comma 3 6 2 9 4 3 2 2" xfId="47288" xr:uid="{CB063448-76DE-4493-AAA7-941B1D6460B9}"/>
    <cellStyle name="Comma 3 6 2 9 4 3 2 3" xfId="28385" xr:uid="{01FBF5D7-67A4-42D4-94E8-66BD755B66F5}"/>
    <cellStyle name="Comma 3 6 2 9 4 3 3" xfId="33898" xr:uid="{03468C8A-6F90-4E34-B3B5-E70DB868FF3C}"/>
    <cellStyle name="Comma 3 6 2 9 4 3 4" xfId="23133" xr:uid="{0A3DEF70-3C70-4A9B-8136-93D0A41CCF32}"/>
    <cellStyle name="Comma 3 6 2 9 4 4" xfId="3698" xr:uid="{38B26DB8-F9DC-4637-B8D7-8551E987A45E}"/>
    <cellStyle name="Comma 3 6 2 9 4 4 2" xfId="49914" xr:uid="{D8499C8B-E513-4853-9685-B3C6420506DC}"/>
    <cellStyle name="Comma 3 6 2 9 4 4 3" xfId="36524" xr:uid="{C3A74241-4AD0-4D48-9532-1F600F5D45D2}"/>
    <cellStyle name="Comma 3 6 2 9 4 4 4" xfId="25759" xr:uid="{1BC9522D-B2CB-4134-8689-24C840CB5014}"/>
    <cellStyle name="Comma 3 6 2 9 4 5" xfId="8949" xr:uid="{62ABE7CB-EFCC-410E-BF0D-6ED7C0D8940C}"/>
    <cellStyle name="Comma 3 6 2 9 4 5 2" xfId="52540" xr:uid="{3921C99D-BC30-40FA-B808-33DB2D0B3867}"/>
    <cellStyle name="Comma 3 6 2 9 4 5 3" xfId="39150" xr:uid="{FF876DBE-AF2F-4391-BD43-A7191A68D1DB}"/>
    <cellStyle name="Comma 3 6 2 9 4 6" xfId="11575" xr:uid="{59AFC734-2F11-447E-A2E4-E35FD1F5C928}"/>
    <cellStyle name="Comma 3 6 2 9 4 6 2" xfId="55165" xr:uid="{639730C3-EC52-4949-BE88-4B2CDED2BB07}"/>
    <cellStyle name="Comma 3 6 2 9 4 6 3" xfId="41775" xr:uid="{CB4F14B6-4AC6-47B8-8744-83177E63F8C6}"/>
    <cellStyle name="Comma 3 6 2 9 4 7" xfId="14728" xr:uid="{184C803C-204E-45AB-BCAD-9A5A9F3B77F8}"/>
    <cellStyle name="Comma 3 6 2 9 4 7 2" xfId="44401" xr:uid="{CB688A2C-7581-4397-B34B-3941E449D2F6}"/>
    <cellStyle name="Comma 3 6 2 9 4 8" xfId="57791" xr:uid="{609762C5-EDD2-4E8D-8949-55C02B0C5F6F}"/>
    <cellStyle name="Comma 3 6 2 9 4 9" xfId="60418" xr:uid="{82B51B0B-BAB8-4191-9618-A9BFDD5D1CE7}"/>
    <cellStyle name="Comma 3 6 2 9 5" xfId="1350" xr:uid="{F2E74D71-FE13-4A2D-963B-5456B1B45D78}"/>
    <cellStyle name="Comma 3 6 2 9 5 10" xfId="20787" xr:uid="{CC4BFAB6-7DCF-4A79-811B-F4CF48FFEF36}"/>
    <cellStyle name="Comma 3 6 2 9 5 2" xfId="6603" xr:uid="{B8675497-7C98-4AA6-B313-ECFA60D78B1E}"/>
    <cellStyle name="Comma 3 6 2 9 5 2 2" xfId="18161" xr:uid="{3C670B0A-0C83-4F2A-9FD6-F5B450604F0B}"/>
    <cellStyle name="Comma 3 6 2 9 5 2 2 2" xfId="47568" xr:uid="{1A42C6EE-7ECF-4E9A-B6AF-E3B8257FEC29}"/>
    <cellStyle name="Comma 3 6 2 9 5 2 2 3" xfId="28665" xr:uid="{CC24E61B-5E5C-4F13-ABB6-199C7ABF0003}"/>
    <cellStyle name="Comma 3 6 2 9 5 2 3" xfId="34178" xr:uid="{B3228A41-2EF6-4645-A3FC-6B27BBFAF95B}"/>
    <cellStyle name="Comma 3 6 2 9 5 2 4" xfId="23413" xr:uid="{E8F8BF96-8889-471C-B71D-D9E9347E749C}"/>
    <cellStyle name="Comma 3 6 2 9 5 3" xfId="3978" xr:uid="{91944EA3-F5DA-45E8-A8B7-180A0035F56F}"/>
    <cellStyle name="Comma 3 6 2 9 5 3 2" xfId="50194" xr:uid="{8C40E776-58B3-45A6-9035-6384D43D7E9B}"/>
    <cellStyle name="Comma 3 6 2 9 5 3 3" xfId="36804" xr:uid="{43CE66C5-BBA7-428C-AA9C-AC4E92A4A53B}"/>
    <cellStyle name="Comma 3 6 2 9 5 3 4" xfId="26039" xr:uid="{84BBBDFE-369E-4A7E-905D-9A1BCCD235D3}"/>
    <cellStyle name="Comma 3 6 2 9 5 4" xfId="9229" xr:uid="{268AC601-9DC3-4A92-B6F1-3C39FEEF37ED}"/>
    <cellStyle name="Comma 3 6 2 9 5 4 2" xfId="52820" xr:uid="{914470FC-3265-43BC-9B66-6375301110C3}"/>
    <cellStyle name="Comma 3 6 2 9 5 4 3" xfId="39430" xr:uid="{33694CE7-434E-4938-9BC5-2E7B37F3F6B6}"/>
    <cellStyle name="Comma 3 6 2 9 5 5" xfId="11855" xr:uid="{E208D934-CD61-4230-BD06-C4C767FD0372}"/>
    <cellStyle name="Comma 3 6 2 9 5 5 2" xfId="55445" xr:uid="{CB00E3D0-20A1-4942-9992-4F2656307F88}"/>
    <cellStyle name="Comma 3 6 2 9 5 5 3" xfId="42055" xr:uid="{DBAEF584-20A8-4EBF-9F37-2CCB7845BE10}"/>
    <cellStyle name="Comma 3 6 2 9 5 6" xfId="15008" xr:uid="{BA720153-4B17-4728-96B9-092E616CF90E}"/>
    <cellStyle name="Comma 3 6 2 9 5 6 2" xfId="44681" xr:uid="{8B4FE90A-8EB3-4E00-827A-1C431CCBF2EA}"/>
    <cellStyle name="Comma 3 6 2 9 5 7" xfId="58071" xr:uid="{49CC3332-C3BF-4EA0-B474-4409A3B01948}"/>
    <cellStyle name="Comma 3 6 2 9 5 8" xfId="60698" xr:uid="{3009580C-CE95-4029-A79A-57CD188EBA7B}"/>
    <cellStyle name="Comma 3 6 2 9 5 9" xfId="31291" xr:uid="{F04977E8-1374-4B8A-BEFF-CF9A863BC2B4}"/>
    <cellStyle name="Comma 3 6 2 9 6" xfId="1613" xr:uid="{E1A1DCED-1E5D-4D82-BD62-91AFBD26B19D}"/>
    <cellStyle name="Comma 3 6 2 9 6 10" xfId="21049" xr:uid="{62AD66FE-F194-436B-8290-A9706A2B988C}"/>
    <cellStyle name="Comma 3 6 2 9 6 2" xfId="6865" xr:uid="{4F543158-3994-43C2-B4F2-59C203241D8B}"/>
    <cellStyle name="Comma 3 6 2 9 6 2 2" xfId="18423" xr:uid="{D12012DD-8D04-4C2B-AD3C-E757336B3CAA}"/>
    <cellStyle name="Comma 3 6 2 9 6 2 2 2" xfId="47830" xr:uid="{8FB9FB7C-9446-4ABC-89A8-6AA811706F7A}"/>
    <cellStyle name="Comma 3 6 2 9 6 2 2 3" xfId="28927" xr:uid="{5CAC4AB2-A776-42F6-851D-9C5DC4F56D6C}"/>
    <cellStyle name="Comma 3 6 2 9 6 2 3" xfId="34440" xr:uid="{9B933D43-980B-4AC0-91AB-3698F2D4A2D9}"/>
    <cellStyle name="Comma 3 6 2 9 6 2 4" xfId="23675" xr:uid="{20E87F42-622E-4C9B-B227-83EB224C7CF1}"/>
    <cellStyle name="Comma 3 6 2 9 6 3" xfId="4240" xr:uid="{04032631-B105-4F9A-A443-52EFD1026BB3}"/>
    <cellStyle name="Comma 3 6 2 9 6 3 2" xfId="50456" xr:uid="{D212EC46-8757-4013-A99A-91A7B958D1BE}"/>
    <cellStyle name="Comma 3 6 2 9 6 3 3" xfId="37066" xr:uid="{550A375D-6C46-4380-84BF-57FE35CCBE65}"/>
    <cellStyle name="Comma 3 6 2 9 6 3 4" xfId="26301" xr:uid="{2F45F8E2-8B2A-4B5A-B9D8-1EFE15371BC8}"/>
    <cellStyle name="Comma 3 6 2 9 6 4" xfId="9491" xr:uid="{B015EE84-3A2A-4051-AA07-9AD75A9AA895}"/>
    <cellStyle name="Comma 3 6 2 9 6 4 2" xfId="53082" xr:uid="{0ADE4F0F-7BA0-420F-A4A9-F34C69732CC9}"/>
    <cellStyle name="Comma 3 6 2 9 6 4 3" xfId="39692" xr:uid="{88EAEE0E-0D77-4682-9D2A-C392A93F4D3C}"/>
    <cellStyle name="Comma 3 6 2 9 6 5" xfId="12117" xr:uid="{00D5DA52-8EEC-42C0-B3F2-6B66E722E1A5}"/>
    <cellStyle name="Comma 3 6 2 9 6 5 2" xfId="55707" xr:uid="{F23C1B0C-A9AF-43ED-9B4B-A1A956235976}"/>
    <cellStyle name="Comma 3 6 2 9 6 5 3" xfId="42317" xr:uid="{ABEFD42A-EE3C-4295-BD14-4E4137AC1B66}"/>
    <cellStyle name="Comma 3 6 2 9 6 6" xfId="15270" xr:uid="{4A352A7C-594C-4F89-8F0E-9E10D4951A6A}"/>
    <cellStyle name="Comma 3 6 2 9 6 6 2" xfId="44943" xr:uid="{D3BD49A5-8F70-43FE-AF60-7D473057F506}"/>
    <cellStyle name="Comma 3 6 2 9 6 7" xfId="58333" xr:uid="{9D03AC95-63BD-42BA-BE64-4D0F0BA2CC3A}"/>
    <cellStyle name="Comma 3 6 2 9 6 8" xfId="60960" xr:uid="{D285FA8D-9512-4E68-A9BF-7A92EB598AE3}"/>
    <cellStyle name="Comma 3 6 2 9 6 9" xfId="31553" xr:uid="{2AF0C86D-3BBB-4E9B-895A-63386D99F885}"/>
    <cellStyle name="Comma 3 6 2 9 7" xfId="2656" xr:uid="{04244BF3-37EE-4DBC-BD2A-BF5C37883CB7}"/>
    <cellStyle name="Comma 3 6 2 9 7 10" xfId="22091" xr:uid="{1E9D1876-0461-4844-B66D-048C41B75987}"/>
    <cellStyle name="Comma 3 6 2 9 7 2" xfId="7907" xr:uid="{8DF9B924-4B71-4BD8-AE62-9820A982DB5C}"/>
    <cellStyle name="Comma 3 6 2 9 7 2 2" xfId="19465" xr:uid="{FEFE5672-2295-4A23-9EAF-9FE94C617847}"/>
    <cellStyle name="Comma 3 6 2 9 7 2 2 2" xfId="48872" xr:uid="{A0507A62-A0CF-44FF-964A-5ED12CA685F4}"/>
    <cellStyle name="Comma 3 6 2 9 7 2 2 3" xfId="29969" xr:uid="{371954A8-F68F-4D2E-A828-E8743A374EC7}"/>
    <cellStyle name="Comma 3 6 2 9 7 2 3" xfId="35482" xr:uid="{6E32A576-2BEF-4C0A-9767-05A198BAD04E}"/>
    <cellStyle name="Comma 3 6 2 9 7 2 4" xfId="24717" xr:uid="{D6D8506F-33FB-4642-AD9E-3F34C23D139C}"/>
    <cellStyle name="Comma 3 6 2 9 7 3" xfId="5282" xr:uid="{45D4654B-8C31-489A-8E55-EDF33260B1E1}"/>
    <cellStyle name="Comma 3 6 2 9 7 3 2" xfId="51498" xr:uid="{DC9D5E11-4A2E-4F3B-99D7-AA07DEDA1000}"/>
    <cellStyle name="Comma 3 6 2 9 7 3 3" xfId="38108" xr:uid="{2F8EFED4-D0FF-4259-8AE3-EF2B7C945053}"/>
    <cellStyle name="Comma 3 6 2 9 7 3 4" xfId="27343" xr:uid="{5D465C3B-41A5-419B-B178-2350C937EEE6}"/>
    <cellStyle name="Comma 3 6 2 9 7 4" xfId="10533" xr:uid="{4E50A5DA-3B29-4448-8E22-B1AE561CF0AF}"/>
    <cellStyle name="Comma 3 6 2 9 7 4 2" xfId="54124" xr:uid="{84CFA577-EC9A-4B12-94BB-4500C3C83CE6}"/>
    <cellStyle name="Comma 3 6 2 9 7 4 3" xfId="40734" xr:uid="{ED1787B1-9984-427F-81FC-2F03EEDC2C96}"/>
    <cellStyle name="Comma 3 6 2 9 7 5" xfId="13159" xr:uid="{CF69B589-9D6E-43DC-BBA5-4712CE9B527D}"/>
    <cellStyle name="Comma 3 6 2 9 7 5 2" xfId="56749" xr:uid="{E2AAC821-5194-40EC-B7D7-2774A8DBF0CD}"/>
    <cellStyle name="Comma 3 6 2 9 7 5 3" xfId="43359" xr:uid="{AF23D4A5-96A3-48BC-BD45-53C0D8D39304}"/>
    <cellStyle name="Comma 3 6 2 9 7 6" xfId="16312" xr:uid="{544E264F-2F02-4F34-B3B1-BA64F9700E4D}"/>
    <cellStyle name="Comma 3 6 2 9 7 6 2" xfId="45985" xr:uid="{98538A53-841B-4D6E-BCB7-63E76E4D85B1}"/>
    <cellStyle name="Comma 3 6 2 9 7 7" xfId="59375" xr:uid="{6C10BA06-7F91-40B7-B5C9-1F5E8983BC4C}"/>
    <cellStyle name="Comma 3 6 2 9 7 8" xfId="62002" xr:uid="{8104F172-DFC1-44B9-AC70-DCF2A5CF9B27}"/>
    <cellStyle name="Comma 3 6 2 9 7 9" xfId="32595" xr:uid="{0D1B41C7-05C4-406D-A618-0FF56A7442B4}"/>
    <cellStyle name="Comma 3 6 2 9 8" xfId="5543" xr:uid="{6EE4B795-5ACF-4C49-9F48-510D2EFF559E}"/>
    <cellStyle name="Comma 3 6 2 9 8 2" xfId="17101" xr:uid="{8FC76DBF-515F-4822-87D3-1FFA008579C5}"/>
    <cellStyle name="Comma 3 6 2 9 8 2 2" xfId="46247" xr:uid="{D0A26977-F2CC-446D-9FAD-C6080FE6390C}"/>
    <cellStyle name="Comma 3 6 2 9 8 2 3" xfId="27605" xr:uid="{944AC672-0664-46F4-BDCA-2E85969B3CE9}"/>
    <cellStyle name="Comma 3 6 2 9 8 3" xfId="13948" xr:uid="{BF2E1880-DC71-42F0-B1FA-1D9853CAEAED}"/>
    <cellStyle name="Comma 3 6 2 9 8 3 2" xfId="32857" xr:uid="{2713E10B-CDCF-4B8F-916B-912B1A156838}"/>
    <cellStyle name="Comma 3 6 2 9 8 4" xfId="22353" xr:uid="{4A9D2491-7357-4093-8F91-598ED25A3EC4}"/>
    <cellStyle name="Comma 3 6 2 9 9" xfId="2918" xr:uid="{7F881DE6-306C-42B6-8F05-AAEBE61277FD}"/>
    <cellStyle name="Comma 3 6 2 9 9 2" xfId="16573" xr:uid="{92BFDA23-FDAE-479F-BE53-12A31FAC253D}"/>
    <cellStyle name="Comma 3 6 2 9 9 2 2" xfId="46508" xr:uid="{C480C188-5797-4839-B1C5-3729DE244CDE}"/>
    <cellStyle name="Comma 3 6 2 9 9 3" xfId="33118" xr:uid="{331578E0-1B88-4829-8C3E-508C622079A8}"/>
    <cellStyle name="Comma 3 6 2 9 9 4" xfId="24979" xr:uid="{BD1BF97D-12AD-40CC-A6AB-E38B980531B4}"/>
    <cellStyle name="Comma 3 6 20" xfId="7916" xr:uid="{7673ED60-31D7-421C-BE1C-2353D82D5B53}"/>
    <cellStyle name="Comma 3 6 20 2" xfId="48881" xr:uid="{9356B586-8F71-42E3-9E9F-F931753A4FEC}"/>
    <cellStyle name="Comma 3 6 20 3" xfId="35491" xr:uid="{730CD2B3-DC88-4DA3-B476-7B79D4BFB339}"/>
    <cellStyle name="Comma 3 6 21" xfId="10542" xr:uid="{C5D2E836-5B47-42A6-BC6D-52A3736D0919}"/>
    <cellStyle name="Comma 3 6 21 2" xfId="51507" xr:uid="{7EF046F0-62A8-48F7-9232-976E4DA546A4}"/>
    <cellStyle name="Comma 3 6 21 3" xfId="38117" xr:uid="{99AE3578-57C1-43AE-936D-20A32C9E7610}"/>
    <cellStyle name="Comma 3 6 22" xfId="13168" xr:uid="{1709599C-DB77-4FD9-BC82-10A7ABA045E0}"/>
    <cellStyle name="Comma 3 6 22 2" xfId="54133" xr:uid="{8350A545-ADC9-45D8-A22E-88097724FBC9}"/>
    <cellStyle name="Comma 3 6 22 3" xfId="40743" xr:uid="{E786260E-8B30-40FD-9ACA-3CED271620E3}"/>
    <cellStyle name="Comma 3 6 23" xfId="43368" xr:uid="{D99AC078-DD99-48C8-9767-AA4A3D5688E8}"/>
    <cellStyle name="Comma 3 6 24" xfId="56758" xr:uid="{D17BD7B0-9168-4DE7-A217-198ED852060D}"/>
    <cellStyle name="Comma 3 6 25" xfId="59385" xr:uid="{1A99A625-EE69-4760-8B3D-AB60C0CA854B}"/>
    <cellStyle name="Comma 3 6 26" xfId="29979" xr:uid="{2551560A-98EE-4D09-97F5-F58E240119B2}"/>
    <cellStyle name="Comma 3 6 27" xfId="19475" xr:uid="{84F20F91-3F37-4DB1-A66A-1AD3A9A12498}"/>
    <cellStyle name="Comma 3 6 3" xfId="53" xr:uid="{00000000-0005-0000-0000-000091030000}"/>
    <cellStyle name="Comma 3 6 3 10" xfId="5307" xr:uid="{B1DD41A9-BEA2-4653-9C9C-E78632A91204}"/>
    <cellStyle name="Comma 3 6 3 10 2" xfId="16865" xr:uid="{CB3DA71A-934B-4755-B650-AC9475D6C04B}"/>
    <cellStyle name="Comma 3 6 3 10 2 2" xfId="46011" xr:uid="{EB9433CD-8155-4394-BBD0-D68BA741C422}"/>
    <cellStyle name="Comma 3 6 3 10 2 3" xfId="27369" xr:uid="{FE5D2317-FACE-4F25-8633-24BAE32CE721}"/>
    <cellStyle name="Comma 3 6 3 10 3" xfId="13712" xr:uid="{D5C4408A-A16A-4BB4-9A8F-26D39E676BA8}"/>
    <cellStyle name="Comma 3 6 3 10 3 2" xfId="32621" xr:uid="{4B0E11EF-A36C-4AEB-AE47-6C4C71235198}"/>
    <cellStyle name="Comma 3 6 3 10 4" xfId="22117" xr:uid="{A2532BB1-CDAD-47E8-910E-11A41B7B025B}"/>
    <cellStyle name="Comma 3 6 3 11" xfId="2682" xr:uid="{D0080621-DA7C-40BB-B5BA-257F4B4F2654}"/>
    <cellStyle name="Comma 3 6 3 11 2" xfId="16337" xr:uid="{D6B08F9D-F16F-437E-8F22-4749F174D882}"/>
    <cellStyle name="Comma 3 6 3 11 2 2" xfId="46272" xr:uid="{F8DC2644-F3AC-4746-ADBF-F71F42AC1FE5}"/>
    <cellStyle name="Comma 3 6 3 11 3" xfId="32882" xr:uid="{B7D3DFB1-D809-4457-A561-028A3C328771}"/>
    <cellStyle name="Comma 3 6 3 11 4" xfId="24743" xr:uid="{28AB9D16-2E3A-4C43-8B0E-2E04FA43BEAC}"/>
    <cellStyle name="Comma 3 6 3 12" xfId="7933" xr:uid="{2FBFC2FA-9757-4C0E-A4C7-CF5E1F669C4F}"/>
    <cellStyle name="Comma 3 6 3 12 2" xfId="48898" xr:uid="{08E113BA-A225-409C-9936-EFC6EC884AD7}"/>
    <cellStyle name="Comma 3 6 3 12 3" xfId="35508" xr:uid="{1F4C77BF-5D68-4ECD-91B4-6851AD2705E2}"/>
    <cellStyle name="Comma 3 6 3 13" xfId="10559" xr:uid="{300BFE8A-2190-465D-AA6B-ECC5844F45A4}"/>
    <cellStyle name="Comma 3 6 3 13 2" xfId="51524" xr:uid="{6E148B6B-3503-4B56-98FF-D4835F9F0AF0}"/>
    <cellStyle name="Comma 3 6 3 13 3" xfId="38134" xr:uid="{21A4D67C-BCB7-4CF9-BB64-B7F2B507FC7E}"/>
    <cellStyle name="Comma 3 6 3 14" xfId="13184" xr:uid="{0EE7A173-1461-49CF-A806-138F95E2E3B9}"/>
    <cellStyle name="Comma 3 6 3 14 2" xfId="54149" xr:uid="{CE939573-3390-402B-ACD3-6CDF0E27E451}"/>
    <cellStyle name="Comma 3 6 3 14 3" xfId="40759" xr:uid="{CC14D182-B8C1-457E-9760-1C497148B9EF}"/>
    <cellStyle name="Comma 3 6 3 15" xfId="43385" xr:uid="{F275A8C7-B726-442C-9CB0-156EFA9B58BB}"/>
    <cellStyle name="Comma 3 6 3 16" xfId="56775" xr:uid="{D21CFE04-3722-40FB-99A2-3A09E97BFFF0}"/>
    <cellStyle name="Comma 3 6 3 17" xfId="59402" xr:uid="{FCE7FE35-1DF3-47E0-BF96-6DDCAF71199B}"/>
    <cellStyle name="Comma 3 6 3 18" xfId="29995" xr:uid="{A68B15A3-E00D-40B2-A2DD-1C39FFF623BE}"/>
    <cellStyle name="Comma 3 6 3 19" xfId="19491" xr:uid="{F6972AB8-CF30-48AF-809C-886401989319}"/>
    <cellStyle name="Comma 3 6 3 2" xfId="159" xr:uid="{00000000-0005-0000-0000-000092030000}"/>
    <cellStyle name="Comma 3 6 3 2 10" xfId="8039" xr:uid="{41E1A96C-6A3E-4F50-9428-72DAC456B97F}"/>
    <cellStyle name="Comma 3 6 3 2 10 2" xfId="49004" xr:uid="{793E41C0-77FC-4AF4-AE47-9FA0BC579825}"/>
    <cellStyle name="Comma 3 6 3 2 10 3" xfId="35614" xr:uid="{447316A1-FF2B-4635-B8E3-7EF5D55EA2A7}"/>
    <cellStyle name="Comma 3 6 3 2 11" xfId="10665" xr:uid="{2B47BC32-6D8A-480C-88C5-F43EFFC4B7AB}"/>
    <cellStyle name="Comma 3 6 3 2 11 2" xfId="51630" xr:uid="{8A64946E-6ACF-409E-864A-7DAA7E84F560}"/>
    <cellStyle name="Comma 3 6 3 2 11 3" xfId="38240" xr:uid="{D8389ABF-245F-4C5D-B997-DD5A184DD0F9}"/>
    <cellStyle name="Comma 3 6 3 2 12" xfId="13290" xr:uid="{BA2364B5-5532-4E3A-804E-783C6CE0329E}"/>
    <cellStyle name="Comma 3 6 3 2 12 2" xfId="54255" xr:uid="{B9665702-9029-4B53-8B7C-458E9C895E7D}"/>
    <cellStyle name="Comma 3 6 3 2 12 3" xfId="40865" xr:uid="{50A521FB-B01D-4835-AC84-40C652F7CAE0}"/>
    <cellStyle name="Comma 3 6 3 2 13" xfId="43491" xr:uid="{E2D10155-17B9-44D2-A931-44B988682FA9}"/>
    <cellStyle name="Comma 3 6 3 2 14" xfId="56881" xr:uid="{E66C25E6-B7FD-4048-B01B-7781F9C5B09E}"/>
    <cellStyle name="Comma 3 6 3 2 15" xfId="59508" xr:uid="{AA3FA0CF-6846-4958-A9E8-D4B6B8B4E894}"/>
    <cellStyle name="Comma 3 6 3 2 16" xfId="30101" xr:uid="{99E28DD0-D579-4411-89F1-8A79C19F0D2C}"/>
    <cellStyle name="Comma 3 6 3 2 17" xfId="19597" xr:uid="{736B1AB4-A071-4C07-AC68-66B8D943D1BE}"/>
    <cellStyle name="Comma 3 6 3 2 2" xfId="420" xr:uid="{00000000-0005-0000-0000-000093030000}"/>
    <cellStyle name="Comma 3 6 3 2 2 10" xfId="30361" xr:uid="{6E7EA871-B88C-44A2-A0FA-5F4298D95DC6}"/>
    <cellStyle name="Comma 3 6 3 2 2 11" xfId="19857" xr:uid="{068DE7CB-F9EE-4DB6-A562-21398AA3DE9F}"/>
    <cellStyle name="Comma 3 6 3 2 2 2" xfId="1743" xr:uid="{D3569024-C1EF-4AA2-93BF-2F9F451174C8}"/>
    <cellStyle name="Comma 3 6 3 2 2 2 10" xfId="21179" xr:uid="{7DA7A45A-CECF-43BD-AE65-3DE45912B4BA}"/>
    <cellStyle name="Comma 3 6 3 2 2 2 2" xfId="6995" xr:uid="{EE3E3DF6-7168-4B90-967D-E8EF2ECF658C}"/>
    <cellStyle name="Comma 3 6 3 2 2 2 2 2" xfId="18553" xr:uid="{F79560A3-4909-454D-8AB4-6D00D51B4F2C}"/>
    <cellStyle name="Comma 3 6 3 2 2 2 2 2 2" xfId="47960" xr:uid="{C0261298-D1A4-4616-AA3C-7C8C0198C73B}"/>
    <cellStyle name="Comma 3 6 3 2 2 2 2 2 3" xfId="29057" xr:uid="{723F3DF4-DCBD-4B98-9EB0-4698C6D56B04}"/>
    <cellStyle name="Comma 3 6 3 2 2 2 2 3" xfId="34570" xr:uid="{BADA362B-1360-4485-A9D1-C65A81FD4511}"/>
    <cellStyle name="Comma 3 6 3 2 2 2 2 4" xfId="23805" xr:uid="{29360561-8C7F-4CFD-9861-080A52D4BDC0}"/>
    <cellStyle name="Comma 3 6 3 2 2 2 3" xfId="4370" xr:uid="{A94BDF65-1DFC-47ED-A5B2-7D51A7DA4121}"/>
    <cellStyle name="Comma 3 6 3 2 2 2 3 2" xfId="50586" xr:uid="{5CA574CF-9A99-4A11-B14E-80B11AFE45ED}"/>
    <cellStyle name="Comma 3 6 3 2 2 2 3 3" xfId="37196" xr:uid="{19A8C3C5-52C5-409B-819C-601ADEA4B639}"/>
    <cellStyle name="Comma 3 6 3 2 2 2 3 4" xfId="26431" xr:uid="{A1E412A9-D6B9-48C0-A992-CC15BA32BCA0}"/>
    <cellStyle name="Comma 3 6 3 2 2 2 4" xfId="9621" xr:uid="{0E56B8C3-AC91-458D-BB7E-147033A7D881}"/>
    <cellStyle name="Comma 3 6 3 2 2 2 4 2" xfId="53212" xr:uid="{2F20DFAA-0FA4-410B-A4E0-2FF700AC59F2}"/>
    <cellStyle name="Comma 3 6 3 2 2 2 4 3" xfId="39822" xr:uid="{2FA2D064-D070-4E13-B7CB-B50B0FA37C9D}"/>
    <cellStyle name="Comma 3 6 3 2 2 2 5" xfId="12247" xr:uid="{00CDC30F-3297-4B67-BABF-BA6AAB9EA92C}"/>
    <cellStyle name="Comma 3 6 3 2 2 2 5 2" xfId="55837" xr:uid="{DFE5C969-2113-456D-A5E8-4EC8E0F1976E}"/>
    <cellStyle name="Comma 3 6 3 2 2 2 5 3" xfId="42447" xr:uid="{7649FEFC-728F-4893-98F2-DB1B946986A8}"/>
    <cellStyle name="Comma 3 6 3 2 2 2 6" xfId="15400" xr:uid="{369C05A3-D1AE-4C09-A65A-7FE6BBF76436}"/>
    <cellStyle name="Comma 3 6 3 2 2 2 6 2" xfId="45073" xr:uid="{2FD94FD7-BE50-40AD-AE19-29424D941600}"/>
    <cellStyle name="Comma 3 6 3 2 2 2 7" xfId="58463" xr:uid="{3384BF78-E0DB-4806-BB1D-D6D20D1BA93E}"/>
    <cellStyle name="Comma 3 6 3 2 2 2 8" xfId="61090" xr:uid="{CFDB3E6A-1AEF-45A4-BD37-8477F57020C0}"/>
    <cellStyle name="Comma 3 6 3 2 2 2 9" xfId="31683" xr:uid="{0B48107E-6113-4DAB-9FE4-DA4A18E9FEBD}"/>
    <cellStyle name="Comma 3 6 3 2 2 3" xfId="5673" xr:uid="{04E352C6-C514-4357-9D52-240778DF3F73}"/>
    <cellStyle name="Comma 3 6 3 2 2 3 2" xfId="17231" xr:uid="{1D1C28B2-AA0A-4F8A-B2E0-C6C2176428DC}"/>
    <cellStyle name="Comma 3 6 3 2 2 3 2 2" xfId="46638" xr:uid="{39FAF14D-7C21-40FA-BFFB-9F5EA3ADF27F}"/>
    <cellStyle name="Comma 3 6 3 2 2 3 2 3" xfId="27735" xr:uid="{DA19CD97-2FD5-44ED-8DF4-412D432E599A}"/>
    <cellStyle name="Comma 3 6 3 2 2 3 3" xfId="14078" xr:uid="{4481E6CA-5DB8-4904-B056-E6A7CDAC8D60}"/>
    <cellStyle name="Comma 3 6 3 2 2 3 3 2" xfId="33248" xr:uid="{4CC66EB7-D63C-45C5-BB00-530D7018224D}"/>
    <cellStyle name="Comma 3 6 3 2 2 3 4" xfId="22483" xr:uid="{6BC2AFA4-A41D-4CC4-843B-63C683C72631}"/>
    <cellStyle name="Comma 3 6 3 2 2 4" xfId="3048" xr:uid="{78288069-82DD-42A8-B97B-BC0E5A0C8EBF}"/>
    <cellStyle name="Comma 3 6 3 2 2 4 2" xfId="16703" xr:uid="{96C1256A-AEFE-4CF0-A44B-A1E529775AF0}"/>
    <cellStyle name="Comma 3 6 3 2 2 4 2 2" xfId="49264" xr:uid="{BBFCB172-7301-46F8-8847-82C0814EFD0F}"/>
    <cellStyle name="Comma 3 6 3 2 2 4 3" xfId="35874" xr:uid="{C7F73835-EB4C-487B-BE02-2226EA578328}"/>
    <cellStyle name="Comma 3 6 3 2 2 4 4" xfId="25109" xr:uid="{402F9A8C-E57F-4508-B8BD-55C99C417251}"/>
    <cellStyle name="Comma 3 6 3 2 2 5" xfId="8299" xr:uid="{A92B9FE5-B2F3-4C75-9EA7-14BDECAE24C0}"/>
    <cellStyle name="Comma 3 6 3 2 2 5 2" xfId="51890" xr:uid="{F6BAB2F6-60E9-4ECE-93FC-C83CFE0C24D5}"/>
    <cellStyle name="Comma 3 6 3 2 2 5 3" xfId="38500" xr:uid="{7A98715E-719E-49FC-8353-D78B111027EA}"/>
    <cellStyle name="Comma 3 6 3 2 2 6" xfId="10925" xr:uid="{8340532B-78CF-4066-958E-F049C53C70A2}"/>
    <cellStyle name="Comma 3 6 3 2 2 6 2" xfId="54515" xr:uid="{608BF7B7-83E3-45FC-902E-9661E557C66F}"/>
    <cellStyle name="Comma 3 6 3 2 2 6 3" xfId="41125" xr:uid="{0915AF18-96B5-4F7F-9516-E1D40F0C2D12}"/>
    <cellStyle name="Comma 3 6 3 2 2 7" xfId="13550" xr:uid="{8B824081-FD57-40BC-8AB6-884CD1C552E1}"/>
    <cellStyle name="Comma 3 6 3 2 2 7 2" xfId="43751" xr:uid="{57A68145-5213-44C5-B463-86B70EE0A9EF}"/>
    <cellStyle name="Comma 3 6 3 2 2 8" xfId="57141" xr:uid="{8E008242-9A6C-49BB-B9D4-C00EB9823015}"/>
    <cellStyle name="Comma 3 6 3 2 2 9" xfId="59768" xr:uid="{C11AB94D-8CC0-409F-B5E1-73C91860B5DA}"/>
    <cellStyle name="Comma 3 6 3 2 3" xfId="680" xr:uid="{00000000-0005-0000-0000-000094030000}"/>
    <cellStyle name="Comma 3 6 3 2 3 10" xfId="30621" xr:uid="{A2B245DC-AE89-440E-A74B-6649FE6E64F9}"/>
    <cellStyle name="Comma 3 6 3 2 3 11" xfId="20117" xr:uid="{4FC27E16-2846-43D5-8974-639B0DDBDD48}"/>
    <cellStyle name="Comma 3 6 3 2 3 2" xfId="2003" xr:uid="{7869BF44-00E3-4674-AEB2-4E978B1DE35D}"/>
    <cellStyle name="Comma 3 6 3 2 3 2 10" xfId="21439" xr:uid="{4A547DC9-03FA-4CFF-9B87-A98A989DD101}"/>
    <cellStyle name="Comma 3 6 3 2 3 2 2" xfId="7255" xr:uid="{2F628F8B-AF7D-45F5-8BE0-2F878597CBFE}"/>
    <cellStyle name="Comma 3 6 3 2 3 2 2 2" xfId="18813" xr:uid="{0802D4A8-22EC-4628-83F8-A116D902AC5C}"/>
    <cellStyle name="Comma 3 6 3 2 3 2 2 2 2" xfId="48220" xr:uid="{4EE72006-1E0A-4F66-ADDA-BA5E9474552D}"/>
    <cellStyle name="Comma 3 6 3 2 3 2 2 2 3" xfId="29317" xr:uid="{E3F07174-2A10-4002-8BD0-2511401146E7}"/>
    <cellStyle name="Comma 3 6 3 2 3 2 2 3" xfId="34830" xr:uid="{D0688F67-F668-4D9C-BC71-BD1D036F56E7}"/>
    <cellStyle name="Comma 3 6 3 2 3 2 2 4" xfId="24065" xr:uid="{4431BC09-1E94-44AF-A6C5-AB056925E18F}"/>
    <cellStyle name="Comma 3 6 3 2 3 2 3" xfId="4630" xr:uid="{BCF038D3-895B-42FA-9F31-7F1DC827A4B7}"/>
    <cellStyle name="Comma 3 6 3 2 3 2 3 2" xfId="50846" xr:uid="{7AF1DD66-8015-46E1-B6EE-EFB57A4FB20B}"/>
    <cellStyle name="Comma 3 6 3 2 3 2 3 3" xfId="37456" xr:uid="{1DBFF7CF-AFD9-4C6F-9F71-DF3E15895730}"/>
    <cellStyle name="Comma 3 6 3 2 3 2 3 4" xfId="26691" xr:uid="{0AE394DB-6154-4FB4-A584-A4F3F15D3EAB}"/>
    <cellStyle name="Comma 3 6 3 2 3 2 4" xfId="9881" xr:uid="{0BD9FD34-68C0-42D4-9ABA-3AE3CDD789E0}"/>
    <cellStyle name="Comma 3 6 3 2 3 2 4 2" xfId="53472" xr:uid="{13D6D429-F7EC-4B0F-93A1-E459005B0D89}"/>
    <cellStyle name="Comma 3 6 3 2 3 2 4 3" xfId="40082" xr:uid="{20A4F045-B58C-445C-9D17-C629101A2CEA}"/>
    <cellStyle name="Comma 3 6 3 2 3 2 5" xfId="12507" xr:uid="{0D4A5AB2-4FEF-42DF-921A-AB91B09C4F20}"/>
    <cellStyle name="Comma 3 6 3 2 3 2 5 2" xfId="56097" xr:uid="{692713EF-25FA-49F1-9A92-4EDE3F595D15}"/>
    <cellStyle name="Comma 3 6 3 2 3 2 5 3" xfId="42707" xr:uid="{43B0DDDA-1B5A-481B-81A6-BF5B6620163B}"/>
    <cellStyle name="Comma 3 6 3 2 3 2 6" xfId="15660" xr:uid="{8CBE09FC-70CC-4EC7-B6D8-6125ABD1EA92}"/>
    <cellStyle name="Comma 3 6 3 2 3 2 6 2" xfId="45333" xr:uid="{A6953905-2921-4024-8260-C8A60480BECD}"/>
    <cellStyle name="Comma 3 6 3 2 3 2 7" xfId="58723" xr:uid="{990C7C36-7376-4E16-A585-88266CE6BAFF}"/>
    <cellStyle name="Comma 3 6 3 2 3 2 8" xfId="61350" xr:uid="{CD45B8FD-E112-4488-814D-B6F618340769}"/>
    <cellStyle name="Comma 3 6 3 2 3 2 9" xfId="31943" xr:uid="{C5A23350-64D7-4FFD-A2C6-C93D07527537}"/>
    <cellStyle name="Comma 3 6 3 2 3 3" xfId="5933" xr:uid="{F85686B9-0519-4BFC-BAF8-2188D52D563D}"/>
    <cellStyle name="Comma 3 6 3 2 3 3 2" xfId="17491" xr:uid="{AD702A7D-D7F8-4E02-9D29-B48B2AED605B}"/>
    <cellStyle name="Comma 3 6 3 2 3 3 2 2" xfId="46898" xr:uid="{96687C4E-41F5-4415-A85F-82ACA5B115A9}"/>
    <cellStyle name="Comma 3 6 3 2 3 3 2 3" xfId="27995" xr:uid="{7AAA918F-1A80-4FA3-87ED-4BED2251C7FE}"/>
    <cellStyle name="Comma 3 6 3 2 3 3 3" xfId="33508" xr:uid="{0E6F13D0-842F-4219-8704-778E6AC8B6F4}"/>
    <cellStyle name="Comma 3 6 3 2 3 3 4" xfId="22743" xr:uid="{85F64BA6-19A9-4380-A6B1-80919539D224}"/>
    <cellStyle name="Comma 3 6 3 2 3 4" xfId="3308" xr:uid="{6A573B2E-5B05-4998-B88A-2B2C63424DCC}"/>
    <cellStyle name="Comma 3 6 3 2 3 4 2" xfId="49524" xr:uid="{E2CCD099-472E-4CB6-89B1-7A0D5A3622AC}"/>
    <cellStyle name="Comma 3 6 3 2 3 4 3" xfId="36134" xr:uid="{6491B34B-3DA9-4772-96DC-BE8723BBE4DE}"/>
    <cellStyle name="Comma 3 6 3 2 3 4 4" xfId="25369" xr:uid="{C5EAFC0B-76AF-4E93-9AA1-CA033BB33E14}"/>
    <cellStyle name="Comma 3 6 3 2 3 5" xfId="8559" xr:uid="{61096512-FE81-4AAC-B4C5-A3E247203D64}"/>
    <cellStyle name="Comma 3 6 3 2 3 5 2" xfId="52150" xr:uid="{864D217A-CFAF-41FF-96A5-4E7D164F6AFA}"/>
    <cellStyle name="Comma 3 6 3 2 3 5 3" xfId="38760" xr:uid="{2551FA17-EB37-4E00-851F-37E8364FB306}"/>
    <cellStyle name="Comma 3 6 3 2 3 6" xfId="11185" xr:uid="{D079199A-5F61-442D-9B81-7590EECA14AA}"/>
    <cellStyle name="Comma 3 6 3 2 3 6 2" xfId="54775" xr:uid="{D605D425-E482-45B3-9615-A9349C9FE7AF}"/>
    <cellStyle name="Comma 3 6 3 2 3 6 3" xfId="41385" xr:uid="{84BDE0D6-EDA9-4AB1-814F-0B64C724237C}"/>
    <cellStyle name="Comma 3 6 3 2 3 7" xfId="14338" xr:uid="{2BFB3E79-C8FE-488D-922C-4E7A997A4A89}"/>
    <cellStyle name="Comma 3 6 3 2 3 7 2" xfId="44011" xr:uid="{1048604C-7852-448E-822C-9BB072084434}"/>
    <cellStyle name="Comma 3 6 3 2 3 8" xfId="57401" xr:uid="{5DFA5375-3311-46F0-A6B1-7DEE76AD4DEF}"/>
    <cellStyle name="Comma 3 6 3 2 3 9" xfId="60028" xr:uid="{22A9C4EA-EFBB-4AA3-BE2C-11186D73C4D2}"/>
    <cellStyle name="Comma 3 6 3 2 4" xfId="940" xr:uid="{00000000-0005-0000-0000-000095030000}"/>
    <cellStyle name="Comma 3 6 3 2 4 10" xfId="30881" xr:uid="{5DBEA37B-2CE1-4097-A77F-A4A1AA0DC028}"/>
    <cellStyle name="Comma 3 6 3 2 4 11" xfId="20377" xr:uid="{EECA4F6D-E078-4C64-965B-BA60F9F03D78}"/>
    <cellStyle name="Comma 3 6 3 2 4 2" xfId="2263" xr:uid="{F35F11F4-0443-45D9-A815-9CE163196808}"/>
    <cellStyle name="Comma 3 6 3 2 4 2 10" xfId="21699" xr:uid="{8EFE17F9-EE43-4DB8-B519-42A648C75357}"/>
    <cellStyle name="Comma 3 6 3 2 4 2 2" xfId="7515" xr:uid="{BFB74003-CF30-444D-8E97-203D1F2111CF}"/>
    <cellStyle name="Comma 3 6 3 2 4 2 2 2" xfId="19073" xr:uid="{740E9A8E-404B-4CCE-A5AD-B6E9EF9D36FA}"/>
    <cellStyle name="Comma 3 6 3 2 4 2 2 2 2" xfId="48480" xr:uid="{9D1CEB1F-962A-409C-AE13-EC5739BD05B9}"/>
    <cellStyle name="Comma 3 6 3 2 4 2 2 2 3" xfId="29577" xr:uid="{BC51A411-1326-4979-B9E3-BDACB50CEB6A}"/>
    <cellStyle name="Comma 3 6 3 2 4 2 2 3" xfId="35090" xr:uid="{39471B3A-49FB-4698-AEC3-9ABB89CA072A}"/>
    <cellStyle name="Comma 3 6 3 2 4 2 2 4" xfId="24325" xr:uid="{D71A99AA-E0C9-4515-AEA8-0AED29AB31D0}"/>
    <cellStyle name="Comma 3 6 3 2 4 2 3" xfId="4890" xr:uid="{AFF52F3D-4A03-4744-ACF3-7A18DBFE8631}"/>
    <cellStyle name="Comma 3 6 3 2 4 2 3 2" xfId="51106" xr:uid="{BA97BAB2-C929-4DE9-9F58-85FA918E4728}"/>
    <cellStyle name="Comma 3 6 3 2 4 2 3 3" xfId="37716" xr:uid="{3B8EF8C0-85A1-4DA8-8035-3CB6DD63BD40}"/>
    <cellStyle name="Comma 3 6 3 2 4 2 3 4" xfId="26951" xr:uid="{E109BFC4-58DB-4935-96B1-1ABB0BA39A10}"/>
    <cellStyle name="Comma 3 6 3 2 4 2 4" xfId="10141" xr:uid="{A01CCD3E-B5BC-44A5-ACE3-F36A2E7C03FE}"/>
    <cellStyle name="Comma 3 6 3 2 4 2 4 2" xfId="53732" xr:uid="{85C75001-DD63-4A36-B697-8CC6CE789210}"/>
    <cellStyle name="Comma 3 6 3 2 4 2 4 3" xfId="40342" xr:uid="{C3FBB981-7698-4E9B-8AB0-C75BAF7A07A9}"/>
    <cellStyle name="Comma 3 6 3 2 4 2 5" xfId="12767" xr:uid="{9B4A88DE-1033-44CB-9E62-B1A76E80C9A1}"/>
    <cellStyle name="Comma 3 6 3 2 4 2 5 2" xfId="56357" xr:uid="{95DE13B0-802B-4F1D-8340-5BF304EE6306}"/>
    <cellStyle name="Comma 3 6 3 2 4 2 5 3" xfId="42967" xr:uid="{FADFCB25-08B4-4A7E-ACE3-50E2A4962F6C}"/>
    <cellStyle name="Comma 3 6 3 2 4 2 6" xfId="15920" xr:uid="{3B826167-B4E5-4C02-AD10-B47DFA4B6D69}"/>
    <cellStyle name="Comma 3 6 3 2 4 2 6 2" xfId="45593" xr:uid="{58395BE5-D09C-4E38-A97A-366E3DC2D40E}"/>
    <cellStyle name="Comma 3 6 3 2 4 2 7" xfId="58983" xr:uid="{062E155E-4320-4EFD-B3EA-4E5CB81FB9FE}"/>
    <cellStyle name="Comma 3 6 3 2 4 2 8" xfId="61610" xr:uid="{D4CA0092-0095-46C7-9594-A6A58E76016B}"/>
    <cellStyle name="Comma 3 6 3 2 4 2 9" xfId="32203" xr:uid="{B37087FE-C9D1-4381-9DE5-8B4D37F643FA}"/>
    <cellStyle name="Comma 3 6 3 2 4 3" xfId="6193" xr:uid="{15D6AC0C-032E-4181-AF85-A2842139AE4F}"/>
    <cellStyle name="Comma 3 6 3 2 4 3 2" xfId="17751" xr:uid="{FC955407-093E-44FD-85C7-D3A4A70C43A3}"/>
    <cellStyle name="Comma 3 6 3 2 4 3 2 2" xfId="47158" xr:uid="{B7D4E22C-88D0-4B8F-A479-F8588290BCB1}"/>
    <cellStyle name="Comma 3 6 3 2 4 3 2 3" xfId="28255" xr:uid="{A4BBB805-1635-4200-AA1E-C40AEB8C2004}"/>
    <cellStyle name="Comma 3 6 3 2 4 3 3" xfId="33768" xr:uid="{21C04FD8-B3D0-4E62-B194-2AA96D71F25F}"/>
    <cellStyle name="Comma 3 6 3 2 4 3 4" xfId="23003" xr:uid="{1CECE20F-3FAD-4524-95C8-CE2586457547}"/>
    <cellStyle name="Comma 3 6 3 2 4 4" xfId="3568" xr:uid="{178AC143-245A-4178-AD08-30C097BCD75B}"/>
    <cellStyle name="Comma 3 6 3 2 4 4 2" xfId="49784" xr:uid="{937C68F5-1983-46DB-9F2D-DB40A36D86D7}"/>
    <cellStyle name="Comma 3 6 3 2 4 4 3" xfId="36394" xr:uid="{76EAC222-5F33-460F-B80E-703632817666}"/>
    <cellStyle name="Comma 3 6 3 2 4 4 4" xfId="25629" xr:uid="{ED33AB58-09F3-4F23-9C44-D023CB473969}"/>
    <cellStyle name="Comma 3 6 3 2 4 5" xfId="8819" xr:uid="{8EBEDB1F-3A8E-48F2-B445-2534EA25DB93}"/>
    <cellStyle name="Comma 3 6 3 2 4 5 2" xfId="52410" xr:uid="{36306512-E01B-413D-BDA4-E25C85AC06FA}"/>
    <cellStyle name="Comma 3 6 3 2 4 5 3" xfId="39020" xr:uid="{BD0FDA3D-8DE2-4C04-8C94-40660C4290F7}"/>
    <cellStyle name="Comma 3 6 3 2 4 6" xfId="11445" xr:uid="{0B0BF1B1-B100-4B13-AA73-94747B758E24}"/>
    <cellStyle name="Comma 3 6 3 2 4 6 2" xfId="55035" xr:uid="{B2433D58-0856-4168-BD83-D4737097AEEF}"/>
    <cellStyle name="Comma 3 6 3 2 4 6 3" xfId="41645" xr:uid="{4C36F917-D5A8-4BFA-A72F-C69E796764CB}"/>
    <cellStyle name="Comma 3 6 3 2 4 7" xfId="14598" xr:uid="{01481CDD-81BA-43CB-BE25-5CD4A6E7BF31}"/>
    <cellStyle name="Comma 3 6 3 2 4 7 2" xfId="44271" xr:uid="{93A6E2A7-7732-491D-8A92-AE01549DA75A}"/>
    <cellStyle name="Comma 3 6 3 2 4 8" xfId="57661" xr:uid="{470985CC-65E2-4417-A7AF-2617DE13898F}"/>
    <cellStyle name="Comma 3 6 3 2 4 9" xfId="60288" xr:uid="{DAC0B3F1-65F7-4EB1-BDEB-3634D08A8D72}"/>
    <cellStyle name="Comma 3 6 3 2 5" xfId="1220" xr:uid="{A66AE340-4204-4406-85F0-D644CA4E68B1}"/>
    <cellStyle name="Comma 3 6 3 2 5 10" xfId="20657" xr:uid="{97C90BA2-EACB-49E7-9015-AF033F4F19D8}"/>
    <cellStyle name="Comma 3 6 3 2 5 2" xfId="6473" xr:uid="{D8EACA3B-1956-4217-A6DC-2A4DE9C308FE}"/>
    <cellStyle name="Comma 3 6 3 2 5 2 2" xfId="18031" xr:uid="{CBA0A0A2-EF04-4B33-92F5-D427C23AA838}"/>
    <cellStyle name="Comma 3 6 3 2 5 2 2 2" xfId="47438" xr:uid="{6D17D4B6-44ED-4AD1-8868-794CC5ACD866}"/>
    <cellStyle name="Comma 3 6 3 2 5 2 2 3" xfId="28535" xr:uid="{9CCE6C9E-A83C-4924-AC7A-CB729DBB7D50}"/>
    <cellStyle name="Comma 3 6 3 2 5 2 3" xfId="34048" xr:uid="{B1E2CC7E-1520-4675-B325-7526AFBAE337}"/>
    <cellStyle name="Comma 3 6 3 2 5 2 4" xfId="23283" xr:uid="{20DBA1A4-A268-4CE5-99A2-77C6984991D7}"/>
    <cellStyle name="Comma 3 6 3 2 5 3" xfId="3848" xr:uid="{C2995915-F347-42DA-A5B8-9BBE1DA38523}"/>
    <cellStyle name="Comma 3 6 3 2 5 3 2" xfId="50064" xr:uid="{70048B30-8FC2-4858-91F3-982C7005438F}"/>
    <cellStyle name="Comma 3 6 3 2 5 3 3" xfId="36674" xr:uid="{3B7F117E-B3B9-47F6-B09B-9B16381B8CC7}"/>
    <cellStyle name="Comma 3 6 3 2 5 3 4" xfId="25909" xr:uid="{C07D6F8D-BBF7-410F-91BB-1B38C086B378}"/>
    <cellStyle name="Comma 3 6 3 2 5 4" xfId="9099" xr:uid="{EAB3FD2A-73E4-4107-9AA5-13553F7EDE78}"/>
    <cellStyle name="Comma 3 6 3 2 5 4 2" xfId="52690" xr:uid="{130E161F-0788-4B64-9381-B3F4DA328E0C}"/>
    <cellStyle name="Comma 3 6 3 2 5 4 3" xfId="39300" xr:uid="{F04FF7A4-1FFC-4242-B476-EAF1A7CEBCA3}"/>
    <cellStyle name="Comma 3 6 3 2 5 5" xfId="11725" xr:uid="{AE13FDAB-6C54-480C-942C-E4D637D29B76}"/>
    <cellStyle name="Comma 3 6 3 2 5 5 2" xfId="55315" xr:uid="{C325DB6C-260B-402B-B0B6-5DDEF92F713B}"/>
    <cellStyle name="Comma 3 6 3 2 5 5 3" xfId="41925" xr:uid="{CDA19C1A-4BCA-4E6D-B7B9-11D04D3B9294}"/>
    <cellStyle name="Comma 3 6 3 2 5 6" xfId="14878" xr:uid="{D5D998BF-3B0A-4D61-ACDD-45E05234502A}"/>
    <cellStyle name="Comma 3 6 3 2 5 6 2" xfId="44551" xr:uid="{1D44CC41-23FD-45F8-8166-7514239A013C}"/>
    <cellStyle name="Comma 3 6 3 2 5 7" xfId="57941" xr:uid="{B7A6F652-D773-4355-832C-2F462C6AF1D0}"/>
    <cellStyle name="Comma 3 6 3 2 5 8" xfId="60568" xr:uid="{A3D07C0D-07A9-4A59-9807-0BF114E94FFC}"/>
    <cellStyle name="Comma 3 6 3 2 5 9" xfId="31161" xr:uid="{D9574B25-757A-41AC-ACCD-4EAB1DDAA06B}"/>
    <cellStyle name="Comma 3 6 3 2 6" xfId="1483" xr:uid="{825B7F73-C2A9-428F-86BA-3395EBEE63A0}"/>
    <cellStyle name="Comma 3 6 3 2 6 10" xfId="20919" xr:uid="{D2DBFBBF-D2FE-4C09-9B76-7080A73E2DEC}"/>
    <cellStyle name="Comma 3 6 3 2 6 2" xfId="6735" xr:uid="{EE17C356-1201-4D86-A286-E0099224EFE8}"/>
    <cellStyle name="Comma 3 6 3 2 6 2 2" xfId="18293" xr:uid="{B91D9082-2B05-49EE-B01A-0875B7BA7DDB}"/>
    <cellStyle name="Comma 3 6 3 2 6 2 2 2" xfId="47700" xr:uid="{3910CC99-74E2-45B4-BED7-C6A6C6F2626D}"/>
    <cellStyle name="Comma 3 6 3 2 6 2 2 3" xfId="28797" xr:uid="{01936D86-E516-451E-8CBB-ED3CC1FF36B3}"/>
    <cellStyle name="Comma 3 6 3 2 6 2 3" xfId="34310" xr:uid="{1395F725-D727-4481-8A85-9578851931EF}"/>
    <cellStyle name="Comma 3 6 3 2 6 2 4" xfId="23545" xr:uid="{CF6A44E0-0329-477D-AF8C-131F1E58F377}"/>
    <cellStyle name="Comma 3 6 3 2 6 3" xfId="4110" xr:uid="{69E67F86-6D11-4E18-8DAB-30AC1AEA013A}"/>
    <cellStyle name="Comma 3 6 3 2 6 3 2" xfId="50326" xr:uid="{46115C13-9376-4109-82C5-03AA366A9A0B}"/>
    <cellStyle name="Comma 3 6 3 2 6 3 3" xfId="36936" xr:uid="{5D4C15BF-A447-492E-87F6-0C952F3E1C07}"/>
    <cellStyle name="Comma 3 6 3 2 6 3 4" xfId="26171" xr:uid="{C47386B6-6C99-4C13-9607-7AED00D538FA}"/>
    <cellStyle name="Comma 3 6 3 2 6 4" xfId="9361" xr:uid="{F312E362-1F27-47A9-8321-1E42A7E5625D}"/>
    <cellStyle name="Comma 3 6 3 2 6 4 2" xfId="52952" xr:uid="{131924B6-7906-444D-961A-783E84295292}"/>
    <cellStyle name="Comma 3 6 3 2 6 4 3" xfId="39562" xr:uid="{5E89B049-3B51-47F1-A0CA-B8D3266DD381}"/>
    <cellStyle name="Comma 3 6 3 2 6 5" xfId="11987" xr:uid="{0EF0CE0F-A1A4-446A-B8E0-E82D22500B1D}"/>
    <cellStyle name="Comma 3 6 3 2 6 5 2" xfId="55577" xr:uid="{5228B08D-37B5-4AF4-8923-E09E5B7CD071}"/>
    <cellStyle name="Comma 3 6 3 2 6 5 3" xfId="42187" xr:uid="{02C3B0BB-529F-4812-AFE1-33F1FB9C9AD4}"/>
    <cellStyle name="Comma 3 6 3 2 6 6" xfId="15140" xr:uid="{725FA9B0-A47B-4DAE-8134-F33B169C15A3}"/>
    <cellStyle name="Comma 3 6 3 2 6 6 2" xfId="44813" xr:uid="{D23E34C4-A8BE-4C09-A060-0A4C0E84D769}"/>
    <cellStyle name="Comma 3 6 3 2 6 7" xfId="58203" xr:uid="{5B07E752-EBCC-4E11-8173-F4031D35D635}"/>
    <cellStyle name="Comma 3 6 3 2 6 8" xfId="60830" xr:uid="{33F14022-B57A-4944-930B-96FC8E2C0D1E}"/>
    <cellStyle name="Comma 3 6 3 2 6 9" xfId="31423" xr:uid="{C2F2FEA3-AB8E-4D1E-BB72-E09B420EABF5}"/>
    <cellStyle name="Comma 3 6 3 2 7" xfId="2526" xr:uid="{8C97E7F6-F3B5-4F1B-85B5-0FEA4182A748}"/>
    <cellStyle name="Comma 3 6 3 2 7 10" xfId="21961" xr:uid="{42DA8460-DE17-4B74-8B52-C389A67039E3}"/>
    <cellStyle name="Comma 3 6 3 2 7 2" xfId="7777" xr:uid="{D25F8B8B-61D9-4C16-9354-37063A7239F2}"/>
    <cellStyle name="Comma 3 6 3 2 7 2 2" xfId="19335" xr:uid="{D88EADDB-4BEF-440F-BF61-72377321991D}"/>
    <cellStyle name="Comma 3 6 3 2 7 2 2 2" xfId="48742" xr:uid="{025A4E63-DBDF-4B52-B07F-0EF13348D1B7}"/>
    <cellStyle name="Comma 3 6 3 2 7 2 2 3" xfId="29839" xr:uid="{77CD5DE3-559A-4718-9EF8-3BC236DCB81E}"/>
    <cellStyle name="Comma 3 6 3 2 7 2 3" xfId="35352" xr:uid="{472386B0-64DB-41D2-9EA3-6BB24D1BE027}"/>
    <cellStyle name="Comma 3 6 3 2 7 2 4" xfId="24587" xr:uid="{F7E488C3-4328-4B4D-9CA4-C7AAD168975E}"/>
    <cellStyle name="Comma 3 6 3 2 7 3" xfId="5152" xr:uid="{072685C3-F4C0-4688-BDE0-61D9EF4CEDF0}"/>
    <cellStyle name="Comma 3 6 3 2 7 3 2" xfId="51368" xr:uid="{ED8E8EBD-BA0E-4C32-9E91-FB10CDF7C10D}"/>
    <cellStyle name="Comma 3 6 3 2 7 3 3" xfId="37978" xr:uid="{52C26CB8-A795-4465-AFD7-3EF275BCCF61}"/>
    <cellStyle name="Comma 3 6 3 2 7 3 4" xfId="27213" xr:uid="{E6D48C7F-C774-460F-9A71-8B4AD22C4617}"/>
    <cellStyle name="Comma 3 6 3 2 7 4" xfId="10403" xr:uid="{687EEC15-BEC8-4A4D-8A12-FFBD9C613864}"/>
    <cellStyle name="Comma 3 6 3 2 7 4 2" xfId="53994" xr:uid="{9F90A76E-98DF-47B5-9FC6-96FEDA74B560}"/>
    <cellStyle name="Comma 3 6 3 2 7 4 3" xfId="40604" xr:uid="{6770EFBD-FD47-4336-BC41-0BD030E8BA29}"/>
    <cellStyle name="Comma 3 6 3 2 7 5" xfId="13029" xr:uid="{6581DDEF-1180-44EE-A4F7-98C6A8F8381B}"/>
    <cellStyle name="Comma 3 6 3 2 7 5 2" xfId="56619" xr:uid="{E70498A7-2988-4097-B46D-BC4529B6CE6A}"/>
    <cellStyle name="Comma 3 6 3 2 7 5 3" xfId="43229" xr:uid="{6B126E1E-A825-43F2-8BCF-22348A134466}"/>
    <cellStyle name="Comma 3 6 3 2 7 6" xfId="16182" xr:uid="{A61F6031-646E-4A7F-A43D-063C10631ADF}"/>
    <cellStyle name="Comma 3 6 3 2 7 6 2" xfId="45855" xr:uid="{BC7E07FA-BE8B-49C7-B310-12B53988BC95}"/>
    <cellStyle name="Comma 3 6 3 2 7 7" xfId="59245" xr:uid="{6E8A89B0-A9C6-4CC3-B07B-6BD876EE01C4}"/>
    <cellStyle name="Comma 3 6 3 2 7 8" xfId="61872" xr:uid="{0AE782F1-4903-4EFB-82EA-8EC4A06B09A5}"/>
    <cellStyle name="Comma 3 6 3 2 7 9" xfId="32465" xr:uid="{AFB4EBB5-EB07-45DE-94D5-120502491C4F}"/>
    <cellStyle name="Comma 3 6 3 2 8" xfId="5413" xr:uid="{4F1ECDD2-9555-4CF8-831F-2CCFDBA9F9E9}"/>
    <cellStyle name="Comma 3 6 3 2 8 2" xfId="16971" xr:uid="{00C1618E-DD9D-418A-9539-4F989A84A1F1}"/>
    <cellStyle name="Comma 3 6 3 2 8 2 2" xfId="46117" xr:uid="{BD8C9B59-F6A2-4410-B8CB-B07B9355FA38}"/>
    <cellStyle name="Comma 3 6 3 2 8 2 3" xfId="27475" xr:uid="{0F3D4571-6FF4-4415-B4D2-F4B335641FC1}"/>
    <cellStyle name="Comma 3 6 3 2 8 3" xfId="13818" xr:uid="{FE148041-0F63-4C1C-9018-5D8E514FA40A}"/>
    <cellStyle name="Comma 3 6 3 2 8 3 2" xfId="32727" xr:uid="{4C75C35D-CE77-44E6-858E-5C9E55372C80}"/>
    <cellStyle name="Comma 3 6 3 2 8 4" xfId="22223" xr:uid="{D1EAA573-043E-4BC8-8DE2-A1754D866254}"/>
    <cellStyle name="Comma 3 6 3 2 9" xfId="2788" xr:uid="{9B5470BC-ECA4-4519-9AE7-1835B715ECC1}"/>
    <cellStyle name="Comma 3 6 3 2 9 2" xfId="16443" xr:uid="{45F2BE0D-1208-4650-8219-FB4DAA6529A2}"/>
    <cellStyle name="Comma 3 6 3 2 9 2 2" xfId="46378" xr:uid="{43DA8741-8E9C-4F82-8561-FB5098E239F4}"/>
    <cellStyle name="Comma 3 6 3 2 9 3" xfId="32988" xr:uid="{1A9E5ACE-5994-47BA-AC54-DFF1FCCD721B}"/>
    <cellStyle name="Comma 3 6 3 2 9 4" xfId="24849" xr:uid="{0DF83601-F11B-4B85-A6E9-B296ABF13AF6}"/>
    <cellStyle name="Comma 3 6 3 3" xfId="191" xr:uid="{00000000-0005-0000-0000-000096030000}"/>
    <cellStyle name="Comma 3 6 3 3 10" xfId="8071" xr:uid="{A7753301-BEB3-48DC-9282-057FD6734BF1}"/>
    <cellStyle name="Comma 3 6 3 3 10 2" xfId="49036" xr:uid="{D082F778-422B-4B7C-8690-75D0FFFFAC95}"/>
    <cellStyle name="Comma 3 6 3 3 10 3" xfId="35646" xr:uid="{7336277E-C642-493B-92AC-2DEEA1FF5BA2}"/>
    <cellStyle name="Comma 3 6 3 3 11" xfId="10697" xr:uid="{414AB275-CFFC-4F5B-9814-B65CB2809D95}"/>
    <cellStyle name="Comma 3 6 3 3 11 2" xfId="51662" xr:uid="{D25E1774-DF25-4D97-A4D5-5A7DA106216A}"/>
    <cellStyle name="Comma 3 6 3 3 11 3" xfId="38272" xr:uid="{8DB05808-E13F-493C-BDCD-E0544EE8EAEF}"/>
    <cellStyle name="Comma 3 6 3 3 12" xfId="13322" xr:uid="{F771AF54-F1B0-4942-BE90-EECAF295CF89}"/>
    <cellStyle name="Comma 3 6 3 3 12 2" xfId="54287" xr:uid="{C1429813-78B7-4EF9-A218-FD554262AEB1}"/>
    <cellStyle name="Comma 3 6 3 3 12 3" xfId="40897" xr:uid="{80D38784-E45D-4882-8DA3-9C54FC2F92F6}"/>
    <cellStyle name="Comma 3 6 3 3 13" xfId="43523" xr:uid="{14CF1EE3-42FB-4DB9-A887-A2609DCF102C}"/>
    <cellStyle name="Comma 3 6 3 3 14" xfId="56913" xr:uid="{288439FC-DDD1-4599-8CF3-5CFE21293BA7}"/>
    <cellStyle name="Comma 3 6 3 3 15" xfId="59540" xr:uid="{F74F8177-CAD6-4B20-B0A2-6D22FAC41744}"/>
    <cellStyle name="Comma 3 6 3 3 16" xfId="30133" xr:uid="{03232082-93A8-40C1-B611-6D22BE4BF7C4}"/>
    <cellStyle name="Comma 3 6 3 3 17" xfId="19629" xr:uid="{5E317A46-B090-4F02-A72C-8890E6FF3F5C}"/>
    <cellStyle name="Comma 3 6 3 3 2" xfId="452" xr:uid="{00000000-0005-0000-0000-000097030000}"/>
    <cellStyle name="Comma 3 6 3 3 2 10" xfId="30393" xr:uid="{81D8B748-77F8-4E9F-80DE-806D4D24B682}"/>
    <cellStyle name="Comma 3 6 3 3 2 11" xfId="19889" xr:uid="{41132D49-FD9D-4C7D-94F6-8DD00CC7E928}"/>
    <cellStyle name="Comma 3 6 3 3 2 2" xfId="1775" xr:uid="{24BA0FBF-8633-426B-B56E-276FAB70BB06}"/>
    <cellStyle name="Comma 3 6 3 3 2 2 10" xfId="21211" xr:uid="{6B6EEDFD-42DD-4EEB-8BC2-2E3CDB62C8BC}"/>
    <cellStyle name="Comma 3 6 3 3 2 2 2" xfId="7027" xr:uid="{19409CE9-EFD7-49E4-B59F-E2EF2103B311}"/>
    <cellStyle name="Comma 3 6 3 3 2 2 2 2" xfId="18585" xr:uid="{315DDF67-4918-4CE3-939A-2BF8F02782EB}"/>
    <cellStyle name="Comma 3 6 3 3 2 2 2 2 2" xfId="47992" xr:uid="{110E740F-F086-4241-BCD0-CF4A32BA8BC1}"/>
    <cellStyle name="Comma 3 6 3 3 2 2 2 2 3" xfId="29089" xr:uid="{CB341A18-FEF8-4BE3-ACA0-AC95041C2A53}"/>
    <cellStyle name="Comma 3 6 3 3 2 2 2 3" xfId="34602" xr:uid="{A43699DB-D0E3-4E96-AB54-F5826DF7CEAD}"/>
    <cellStyle name="Comma 3 6 3 3 2 2 2 4" xfId="23837" xr:uid="{84993234-BA22-42C7-AF21-5742D21F194D}"/>
    <cellStyle name="Comma 3 6 3 3 2 2 3" xfId="4402" xr:uid="{72900B23-2BE6-4230-82E2-FFBB214BF14E}"/>
    <cellStyle name="Comma 3 6 3 3 2 2 3 2" xfId="50618" xr:uid="{06CA2DAC-F8EA-4532-8936-59A4ECF8808A}"/>
    <cellStyle name="Comma 3 6 3 3 2 2 3 3" xfId="37228" xr:uid="{C05A8312-11DB-45C7-9437-1A5D166ECC3B}"/>
    <cellStyle name="Comma 3 6 3 3 2 2 3 4" xfId="26463" xr:uid="{8E34E07A-CD97-4692-8E77-A4FBFB84CB99}"/>
    <cellStyle name="Comma 3 6 3 3 2 2 4" xfId="9653" xr:uid="{3B7D0AB7-B998-4E52-A1FF-F491F259C3F2}"/>
    <cellStyle name="Comma 3 6 3 3 2 2 4 2" xfId="53244" xr:uid="{51232D5A-7837-4075-96DB-B3E5EEB08E42}"/>
    <cellStyle name="Comma 3 6 3 3 2 2 4 3" xfId="39854" xr:uid="{BC0D2882-5BE5-47BC-A76E-1B1D8064E68D}"/>
    <cellStyle name="Comma 3 6 3 3 2 2 5" xfId="12279" xr:uid="{2D5F799B-134C-4FB0-9569-491CB7AA10F7}"/>
    <cellStyle name="Comma 3 6 3 3 2 2 5 2" xfId="55869" xr:uid="{5E7C40C0-BA88-41CA-87E3-B0F9BB733DCE}"/>
    <cellStyle name="Comma 3 6 3 3 2 2 5 3" xfId="42479" xr:uid="{64BABB4B-5B4F-43CF-BA2E-9127A68298FF}"/>
    <cellStyle name="Comma 3 6 3 3 2 2 6" xfId="15432" xr:uid="{5CBF720D-91BB-4F27-B949-0AE02B9187BB}"/>
    <cellStyle name="Comma 3 6 3 3 2 2 6 2" xfId="45105" xr:uid="{856819A4-E3E8-415D-9308-84C54C48D648}"/>
    <cellStyle name="Comma 3 6 3 3 2 2 7" xfId="58495" xr:uid="{11B2AE70-4779-4829-85EF-FC199CFE183E}"/>
    <cellStyle name="Comma 3 6 3 3 2 2 8" xfId="61122" xr:uid="{FB4D9D01-4C5A-43E1-824F-A3A9FFA73719}"/>
    <cellStyle name="Comma 3 6 3 3 2 2 9" xfId="31715" xr:uid="{0D49B146-ABE0-4081-982D-ABDA4BE83875}"/>
    <cellStyle name="Comma 3 6 3 3 2 3" xfId="5705" xr:uid="{5EC18FAD-5DC5-4FB2-AFD4-14BF65BDF4A8}"/>
    <cellStyle name="Comma 3 6 3 3 2 3 2" xfId="17263" xr:uid="{78A255E8-44A3-4406-A81F-3ADE53E786F6}"/>
    <cellStyle name="Comma 3 6 3 3 2 3 2 2" xfId="46670" xr:uid="{6340D370-ECAB-494A-96F9-30EC5485AA97}"/>
    <cellStyle name="Comma 3 6 3 3 2 3 2 3" xfId="27767" xr:uid="{DA5A061D-EC7B-43E1-8DF2-536F0F04D5F4}"/>
    <cellStyle name="Comma 3 6 3 3 2 3 3" xfId="14110" xr:uid="{4E39A9F2-D535-4D3E-AA91-6935A4453286}"/>
    <cellStyle name="Comma 3 6 3 3 2 3 3 2" xfId="33280" xr:uid="{7CF36C12-A27E-4B6E-9AF3-D1133F58909C}"/>
    <cellStyle name="Comma 3 6 3 3 2 3 4" xfId="22515" xr:uid="{E879A041-27AB-41EA-A61E-BF6605C418C2}"/>
    <cellStyle name="Comma 3 6 3 3 2 4" xfId="3080" xr:uid="{57D91A7E-1DEF-4E06-8B6F-E91E7D4A7F3B}"/>
    <cellStyle name="Comma 3 6 3 3 2 4 2" xfId="16735" xr:uid="{888A243C-CDA9-4D35-A77C-21F408958DD1}"/>
    <cellStyle name="Comma 3 6 3 3 2 4 2 2" xfId="49296" xr:uid="{D67ADA66-9783-46D1-A4FB-8592B93C56C7}"/>
    <cellStyle name="Comma 3 6 3 3 2 4 3" xfId="35906" xr:uid="{C34DC300-58F4-484F-BFF1-A59910C99340}"/>
    <cellStyle name="Comma 3 6 3 3 2 4 4" xfId="25141" xr:uid="{E01B48BE-5E39-41E6-8BBA-723A7EE51606}"/>
    <cellStyle name="Comma 3 6 3 3 2 5" xfId="8331" xr:uid="{83D87039-AEE7-4E41-A1E0-DC1C90947863}"/>
    <cellStyle name="Comma 3 6 3 3 2 5 2" xfId="51922" xr:uid="{FDC5005A-14E3-402E-906E-CA45A69B5224}"/>
    <cellStyle name="Comma 3 6 3 3 2 5 3" xfId="38532" xr:uid="{972B7D3D-90DE-4A9C-85F2-54A8117C8D57}"/>
    <cellStyle name="Comma 3 6 3 3 2 6" xfId="10957" xr:uid="{488A4916-E2AC-4B18-916F-27F016529C1F}"/>
    <cellStyle name="Comma 3 6 3 3 2 6 2" xfId="54547" xr:uid="{97EE59D7-FA3A-483E-A5FB-A9574A51366E}"/>
    <cellStyle name="Comma 3 6 3 3 2 6 3" xfId="41157" xr:uid="{1B975705-F645-42CB-B2C4-8B31E0FEA5A4}"/>
    <cellStyle name="Comma 3 6 3 3 2 7" xfId="13582" xr:uid="{AE4F60B4-FD5F-4582-884C-B6EBE7CCADCF}"/>
    <cellStyle name="Comma 3 6 3 3 2 7 2" xfId="43783" xr:uid="{FAF65E78-4E83-41B9-BF87-CECB898AA5A7}"/>
    <cellStyle name="Comma 3 6 3 3 2 8" xfId="57173" xr:uid="{D9B94934-ADDC-4CDB-B0DD-E772A84E7777}"/>
    <cellStyle name="Comma 3 6 3 3 2 9" xfId="59800" xr:uid="{2FDD870F-6AD8-45A5-94A5-30D38FC09AB4}"/>
    <cellStyle name="Comma 3 6 3 3 3" xfId="712" xr:uid="{00000000-0005-0000-0000-000098030000}"/>
    <cellStyle name="Comma 3 6 3 3 3 10" xfId="30653" xr:uid="{DE655C46-B424-471C-9821-92D035A1DF7A}"/>
    <cellStyle name="Comma 3 6 3 3 3 11" xfId="20149" xr:uid="{931250EA-2C05-490E-9993-667D9F932535}"/>
    <cellStyle name="Comma 3 6 3 3 3 2" xfId="2035" xr:uid="{E1674EA6-DA78-4525-A4C6-A6C970825E59}"/>
    <cellStyle name="Comma 3 6 3 3 3 2 10" xfId="21471" xr:uid="{6DB5FD2C-4805-43E8-BB0E-C22D8FC35778}"/>
    <cellStyle name="Comma 3 6 3 3 3 2 2" xfId="7287" xr:uid="{1C9D99E7-ED7E-4977-815F-C246C9917B3F}"/>
    <cellStyle name="Comma 3 6 3 3 3 2 2 2" xfId="18845" xr:uid="{49370C0D-E601-4721-89E9-5E3F2B068F76}"/>
    <cellStyle name="Comma 3 6 3 3 3 2 2 2 2" xfId="48252" xr:uid="{80BC1B26-78E9-4D19-B4C1-60FAA3146414}"/>
    <cellStyle name="Comma 3 6 3 3 3 2 2 2 3" xfId="29349" xr:uid="{8F107119-2C51-4265-A4B4-FEE68A2C38B1}"/>
    <cellStyle name="Comma 3 6 3 3 3 2 2 3" xfId="34862" xr:uid="{0DA8C81B-BD0C-41C0-BB81-A38F2101CCEA}"/>
    <cellStyle name="Comma 3 6 3 3 3 2 2 4" xfId="24097" xr:uid="{AFD34321-416F-45D4-9D30-FAE0A111B9BB}"/>
    <cellStyle name="Comma 3 6 3 3 3 2 3" xfId="4662" xr:uid="{3988B3C0-FD1C-4542-B92B-06D962B328FD}"/>
    <cellStyle name="Comma 3 6 3 3 3 2 3 2" xfId="50878" xr:uid="{0B38FCA3-0D36-468D-A913-FF5572291BC8}"/>
    <cellStyle name="Comma 3 6 3 3 3 2 3 3" xfId="37488" xr:uid="{14F0BD0E-51F6-44DF-9BA1-121EDF53EB42}"/>
    <cellStyle name="Comma 3 6 3 3 3 2 3 4" xfId="26723" xr:uid="{A1BFC5CA-96D9-49AB-B23D-FB1EAA350BAA}"/>
    <cellStyle name="Comma 3 6 3 3 3 2 4" xfId="9913" xr:uid="{8593CC88-3934-42D3-A092-A90382CDA586}"/>
    <cellStyle name="Comma 3 6 3 3 3 2 4 2" xfId="53504" xr:uid="{BCC82842-892F-4315-AD42-74A993197063}"/>
    <cellStyle name="Comma 3 6 3 3 3 2 4 3" xfId="40114" xr:uid="{099EDE9F-A85D-4B59-9739-776BEBF886F5}"/>
    <cellStyle name="Comma 3 6 3 3 3 2 5" xfId="12539" xr:uid="{E6BABC33-240C-4FAB-A0DD-9AD1BD67BDB2}"/>
    <cellStyle name="Comma 3 6 3 3 3 2 5 2" xfId="56129" xr:uid="{AC58EFC4-5BAD-4AE4-8D4F-AB82399DC5B0}"/>
    <cellStyle name="Comma 3 6 3 3 3 2 5 3" xfId="42739" xr:uid="{F08E8ADF-A8A2-463D-A612-F74E1E97BAA6}"/>
    <cellStyle name="Comma 3 6 3 3 3 2 6" xfId="15692" xr:uid="{54A26491-9CC7-4231-9564-6304CFC23350}"/>
    <cellStyle name="Comma 3 6 3 3 3 2 6 2" xfId="45365" xr:uid="{324BE42C-5293-4F5E-993D-91827DE8054E}"/>
    <cellStyle name="Comma 3 6 3 3 3 2 7" xfId="58755" xr:uid="{C5210849-07F1-45CD-B014-606AE9D880E6}"/>
    <cellStyle name="Comma 3 6 3 3 3 2 8" xfId="61382" xr:uid="{22A02930-56A3-47D8-B7FE-CC1D7521D87F}"/>
    <cellStyle name="Comma 3 6 3 3 3 2 9" xfId="31975" xr:uid="{022C2A7C-7659-4AB0-9439-8D3B7D9A57A2}"/>
    <cellStyle name="Comma 3 6 3 3 3 3" xfId="5965" xr:uid="{D29A711F-EAC5-44A3-8AFD-A575E6A6BCAF}"/>
    <cellStyle name="Comma 3 6 3 3 3 3 2" xfId="17523" xr:uid="{FBC33294-28E7-4A58-8270-0079230C70BD}"/>
    <cellStyle name="Comma 3 6 3 3 3 3 2 2" xfId="46930" xr:uid="{0EFECD2F-CB5D-4B74-B40C-88C79AB17BA9}"/>
    <cellStyle name="Comma 3 6 3 3 3 3 2 3" xfId="28027" xr:uid="{2016F431-A386-470C-9C1D-6A23AD8810B9}"/>
    <cellStyle name="Comma 3 6 3 3 3 3 3" xfId="33540" xr:uid="{AACA4F1C-3AD9-40B9-B06F-EB11D9DDC351}"/>
    <cellStyle name="Comma 3 6 3 3 3 3 4" xfId="22775" xr:uid="{67044DBE-DBFE-42FE-A886-1BAE2E7EAEFC}"/>
    <cellStyle name="Comma 3 6 3 3 3 4" xfId="3340" xr:uid="{9434B5D8-8589-410B-BDC6-7679C07E66BE}"/>
    <cellStyle name="Comma 3 6 3 3 3 4 2" xfId="49556" xr:uid="{1FFF6649-4624-4AF9-A42A-6D11E156BF54}"/>
    <cellStyle name="Comma 3 6 3 3 3 4 3" xfId="36166" xr:uid="{D46144B5-1634-4BCA-98BF-D1715FCCE84F}"/>
    <cellStyle name="Comma 3 6 3 3 3 4 4" xfId="25401" xr:uid="{91C40058-C186-4E27-8736-45E3B963CAF2}"/>
    <cellStyle name="Comma 3 6 3 3 3 5" xfId="8591" xr:uid="{37580B2D-7A09-41F0-BA6E-5D5320163FED}"/>
    <cellStyle name="Comma 3 6 3 3 3 5 2" xfId="52182" xr:uid="{C2F6F642-BD4A-42BE-8EA7-9F89F0C21E34}"/>
    <cellStyle name="Comma 3 6 3 3 3 5 3" xfId="38792" xr:uid="{0A77E3EE-3FB0-4BA3-A477-01E8DC10D3E6}"/>
    <cellStyle name="Comma 3 6 3 3 3 6" xfId="11217" xr:uid="{705D44EE-8C4E-4730-958C-529C9404758E}"/>
    <cellStyle name="Comma 3 6 3 3 3 6 2" xfId="54807" xr:uid="{3118F426-A4E8-4A3B-8749-3E2A675711EC}"/>
    <cellStyle name="Comma 3 6 3 3 3 6 3" xfId="41417" xr:uid="{9243BB4D-55E9-43F0-A4C2-A83FCCE96F8E}"/>
    <cellStyle name="Comma 3 6 3 3 3 7" xfId="14370" xr:uid="{A3D2D51E-8EB7-44A0-9C93-152823E41AA8}"/>
    <cellStyle name="Comma 3 6 3 3 3 7 2" xfId="44043" xr:uid="{DC52ADB3-D989-4E14-852A-414B5C7F8C7C}"/>
    <cellStyle name="Comma 3 6 3 3 3 8" xfId="57433" xr:uid="{06DBEACC-408C-443E-8A0C-D8F115D00EB5}"/>
    <cellStyle name="Comma 3 6 3 3 3 9" xfId="60060" xr:uid="{C6D5E369-B716-4859-B38F-ADD4DB59EDF2}"/>
    <cellStyle name="Comma 3 6 3 3 4" xfId="972" xr:uid="{00000000-0005-0000-0000-000099030000}"/>
    <cellStyle name="Comma 3 6 3 3 4 10" xfId="30913" xr:uid="{8C301CA2-F9C9-4FC0-AB2F-03907D1D9FBB}"/>
    <cellStyle name="Comma 3 6 3 3 4 11" xfId="20409" xr:uid="{C6E6135E-114D-4911-AE41-948E458C8F65}"/>
    <cellStyle name="Comma 3 6 3 3 4 2" xfId="2295" xr:uid="{905D5F73-EBEE-43EE-ACF7-91D99137C56B}"/>
    <cellStyle name="Comma 3 6 3 3 4 2 10" xfId="21731" xr:uid="{96783E66-0C87-491C-94AF-7CDA2C5AC126}"/>
    <cellStyle name="Comma 3 6 3 3 4 2 2" xfId="7547" xr:uid="{D3F652AA-2167-4046-9521-8EB2F7D1E898}"/>
    <cellStyle name="Comma 3 6 3 3 4 2 2 2" xfId="19105" xr:uid="{B678CD4C-133C-4AB3-A4B1-E791034BE16E}"/>
    <cellStyle name="Comma 3 6 3 3 4 2 2 2 2" xfId="48512" xr:uid="{EA7E7853-79EA-4C08-99FD-F1811660B77E}"/>
    <cellStyle name="Comma 3 6 3 3 4 2 2 2 3" xfId="29609" xr:uid="{8C53B1CA-7368-4042-847D-36D644E133D9}"/>
    <cellStyle name="Comma 3 6 3 3 4 2 2 3" xfId="35122" xr:uid="{23BC53FA-7B0D-44C5-BA4F-1F9C15B5551E}"/>
    <cellStyle name="Comma 3 6 3 3 4 2 2 4" xfId="24357" xr:uid="{E1F030DF-27AB-40E0-BD35-7AD6C97E7CC3}"/>
    <cellStyle name="Comma 3 6 3 3 4 2 3" xfId="4922" xr:uid="{2C1A431E-51EF-4050-971D-73E2A0DEEA88}"/>
    <cellStyle name="Comma 3 6 3 3 4 2 3 2" xfId="51138" xr:uid="{B1EB3AC0-861E-4296-8592-D866AEA3FFB7}"/>
    <cellStyle name="Comma 3 6 3 3 4 2 3 3" xfId="37748" xr:uid="{59F81090-0237-4F29-BE9F-B6E45A525BE7}"/>
    <cellStyle name="Comma 3 6 3 3 4 2 3 4" xfId="26983" xr:uid="{E97485BA-3141-47FF-AD3E-F27FC2EEEB82}"/>
    <cellStyle name="Comma 3 6 3 3 4 2 4" xfId="10173" xr:uid="{6243227A-F9AD-424F-A0F8-ACC97789880F}"/>
    <cellStyle name="Comma 3 6 3 3 4 2 4 2" xfId="53764" xr:uid="{3C978360-3FC3-4526-A517-467AF4467805}"/>
    <cellStyle name="Comma 3 6 3 3 4 2 4 3" xfId="40374" xr:uid="{2F13CEA9-DA44-4D2D-87D8-F52F9F841E70}"/>
    <cellStyle name="Comma 3 6 3 3 4 2 5" xfId="12799" xr:uid="{4F48B9F8-DF13-4D92-A8FE-0E06428AE06E}"/>
    <cellStyle name="Comma 3 6 3 3 4 2 5 2" xfId="56389" xr:uid="{03211877-A999-44CD-994D-B38B5C04C05B}"/>
    <cellStyle name="Comma 3 6 3 3 4 2 5 3" xfId="42999" xr:uid="{D1DA5694-06EC-472C-8023-0481D458DE67}"/>
    <cellStyle name="Comma 3 6 3 3 4 2 6" xfId="15952" xr:uid="{7C951325-B62C-42B1-B020-457BEDAB189D}"/>
    <cellStyle name="Comma 3 6 3 3 4 2 6 2" xfId="45625" xr:uid="{59CBBF9F-3973-4F80-AFBA-CF801725DE65}"/>
    <cellStyle name="Comma 3 6 3 3 4 2 7" xfId="59015" xr:uid="{3F173AE1-7542-4428-8765-511FA6139D20}"/>
    <cellStyle name="Comma 3 6 3 3 4 2 8" xfId="61642" xr:uid="{05DD09E5-5B77-4717-AEA6-B3E2402A1E9A}"/>
    <cellStyle name="Comma 3 6 3 3 4 2 9" xfId="32235" xr:uid="{526422B4-B74D-469A-8902-C7683BC3B552}"/>
    <cellStyle name="Comma 3 6 3 3 4 3" xfId="6225" xr:uid="{419BCA20-2A9B-4F58-A8B9-31B43051825C}"/>
    <cellStyle name="Comma 3 6 3 3 4 3 2" xfId="17783" xr:uid="{28DD6A59-4947-4542-B4AA-AA8C293BB7BE}"/>
    <cellStyle name="Comma 3 6 3 3 4 3 2 2" xfId="47190" xr:uid="{422B711D-FA01-4528-AE5A-2716B792FAEA}"/>
    <cellStyle name="Comma 3 6 3 3 4 3 2 3" xfId="28287" xr:uid="{03BC1897-A550-4486-BDCE-A04685175209}"/>
    <cellStyle name="Comma 3 6 3 3 4 3 3" xfId="33800" xr:uid="{AA9C41DA-5914-468C-9099-79EE5B439737}"/>
    <cellStyle name="Comma 3 6 3 3 4 3 4" xfId="23035" xr:uid="{CF9B7DEE-6AF1-4C4B-8BC9-9162B889A499}"/>
    <cellStyle name="Comma 3 6 3 3 4 4" xfId="3600" xr:uid="{9FD666C9-FFE5-4C51-9641-FF213C7E3867}"/>
    <cellStyle name="Comma 3 6 3 3 4 4 2" xfId="49816" xr:uid="{2A727830-CBA6-4B8E-8B8E-B32F05929B1A}"/>
    <cellStyle name="Comma 3 6 3 3 4 4 3" xfId="36426" xr:uid="{12CD976B-B571-4CFC-B5D2-86F6325B7B77}"/>
    <cellStyle name="Comma 3 6 3 3 4 4 4" xfId="25661" xr:uid="{65B7B200-1418-4EA4-A91E-3EDDB8FB5781}"/>
    <cellStyle name="Comma 3 6 3 3 4 5" xfId="8851" xr:uid="{D4081D68-41F6-497E-A5BD-616173859C78}"/>
    <cellStyle name="Comma 3 6 3 3 4 5 2" xfId="52442" xr:uid="{08C45194-F836-417C-BA40-432D73F11A89}"/>
    <cellStyle name="Comma 3 6 3 3 4 5 3" xfId="39052" xr:uid="{06BFE065-774C-471D-A4D9-377DB846DD15}"/>
    <cellStyle name="Comma 3 6 3 3 4 6" xfId="11477" xr:uid="{0887BC08-5622-457C-8A9E-8124428F150F}"/>
    <cellStyle name="Comma 3 6 3 3 4 6 2" xfId="55067" xr:uid="{A1C53ADE-6D9F-4CC5-A992-2EE770A0EDC5}"/>
    <cellStyle name="Comma 3 6 3 3 4 6 3" xfId="41677" xr:uid="{DBD6F025-5EAA-41D3-A650-89FE664776A5}"/>
    <cellStyle name="Comma 3 6 3 3 4 7" xfId="14630" xr:uid="{48271D5A-4F2B-42A6-BF12-FAD0A326FFF1}"/>
    <cellStyle name="Comma 3 6 3 3 4 7 2" xfId="44303" xr:uid="{133E2A25-C9C1-471D-9FBA-C47D637E2276}"/>
    <cellStyle name="Comma 3 6 3 3 4 8" xfId="57693" xr:uid="{D43A3B0E-5413-450C-83B3-C61CDA30C66A}"/>
    <cellStyle name="Comma 3 6 3 3 4 9" xfId="60320" xr:uid="{CCE959C5-FDB4-4DEB-9037-D14B67C1F54C}"/>
    <cellStyle name="Comma 3 6 3 3 5" xfId="1252" xr:uid="{B9114D8B-AFC5-493B-B2D5-F3706B9D8036}"/>
    <cellStyle name="Comma 3 6 3 3 5 10" xfId="20689" xr:uid="{7260F704-FBA9-40DB-B1D5-086E1FB559F6}"/>
    <cellStyle name="Comma 3 6 3 3 5 2" xfId="6505" xr:uid="{A3B5F614-1673-4750-8CB6-F898D8A47904}"/>
    <cellStyle name="Comma 3 6 3 3 5 2 2" xfId="18063" xr:uid="{0EECB787-B1C7-4F10-B6C3-716E9A615014}"/>
    <cellStyle name="Comma 3 6 3 3 5 2 2 2" xfId="47470" xr:uid="{A9AEB84C-1025-425C-8E76-39DA1A7217D5}"/>
    <cellStyle name="Comma 3 6 3 3 5 2 2 3" xfId="28567" xr:uid="{8E958B87-3CB0-4D4A-BC53-6981C2D7E01C}"/>
    <cellStyle name="Comma 3 6 3 3 5 2 3" xfId="34080" xr:uid="{1DECC239-729E-4DA8-8408-191B830C3B18}"/>
    <cellStyle name="Comma 3 6 3 3 5 2 4" xfId="23315" xr:uid="{3B9B1E18-8DB9-4E05-B7B2-DEF75955F1DC}"/>
    <cellStyle name="Comma 3 6 3 3 5 3" xfId="3880" xr:uid="{A0862958-0026-4D86-8351-5CA25BC5ADF9}"/>
    <cellStyle name="Comma 3 6 3 3 5 3 2" xfId="50096" xr:uid="{AD180DE6-46D9-42D4-9AA6-45B415CC1E4E}"/>
    <cellStyle name="Comma 3 6 3 3 5 3 3" xfId="36706" xr:uid="{D78E603F-8033-45DB-B935-3D79F9CCCBD9}"/>
    <cellStyle name="Comma 3 6 3 3 5 3 4" xfId="25941" xr:uid="{BC2B3CB0-8554-4838-B30F-E0EFBC435577}"/>
    <cellStyle name="Comma 3 6 3 3 5 4" xfId="9131" xr:uid="{75970A21-8C09-495F-96EE-10C6606DBA20}"/>
    <cellStyle name="Comma 3 6 3 3 5 4 2" xfId="52722" xr:uid="{BBF56601-C953-45FD-BF09-BFAA406ADAFA}"/>
    <cellStyle name="Comma 3 6 3 3 5 4 3" xfId="39332" xr:uid="{39106638-8DE2-43B4-A7FF-0D51B3F26DF4}"/>
    <cellStyle name="Comma 3 6 3 3 5 5" xfId="11757" xr:uid="{F7494171-7627-407A-A936-72D72A276CB7}"/>
    <cellStyle name="Comma 3 6 3 3 5 5 2" xfId="55347" xr:uid="{8D10F5A4-FB91-4C38-9983-C6034208F6DD}"/>
    <cellStyle name="Comma 3 6 3 3 5 5 3" xfId="41957" xr:uid="{5BA44185-0D41-49BC-8E85-D8C1125279D2}"/>
    <cellStyle name="Comma 3 6 3 3 5 6" xfId="14910" xr:uid="{6935F754-05E3-4001-9CA4-6EF9B1C57039}"/>
    <cellStyle name="Comma 3 6 3 3 5 6 2" xfId="44583" xr:uid="{75A14716-37E9-46A5-B90A-0E449536227B}"/>
    <cellStyle name="Comma 3 6 3 3 5 7" xfId="57973" xr:uid="{758E755C-50A9-4612-8DC8-524E21242F92}"/>
    <cellStyle name="Comma 3 6 3 3 5 8" xfId="60600" xr:uid="{97894700-89ED-47A2-9AD2-159BD428B13A}"/>
    <cellStyle name="Comma 3 6 3 3 5 9" xfId="31193" xr:uid="{F42C61F2-521B-47C7-BE8C-6E404C7E131A}"/>
    <cellStyle name="Comma 3 6 3 3 6" xfId="1515" xr:uid="{AD334248-DE63-4210-AF9A-3B9E94C41568}"/>
    <cellStyle name="Comma 3 6 3 3 6 10" xfId="20951" xr:uid="{9EBC8202-3F86-43CF-870A-5F901030BA9E}"/>
    <cellStyle name="Comma 3 6 3 3 6 2" xfId="6767" xr:uid="{7E8CDC48-4B27-49AA-8FB3-F37A39618E33}"/>
    <cellStyle name="Comma 3 6 3 3 6 2 2" xfId="18325" xr:uid="{C4F81AE9-D7E8-439F-ADA5-D95C9985F2CA}"/>
    <cellStyle name="Comma 3 6 3 3 6 2 2 2" xfId="47732" xr:uid="{6CB2F39A-2A17-4037-8C33-9514C0A15FD7}"/>
    <cellStyle name="Comma 3 6 3 3 6 2 2 3" xfId="28829" xr:uid="{7E972C8D-0A59-4A6F-9EFE-30D90AD8225A}"/>
    <cellStyle name="Comma 3 6 3 3 6 2 3" xfId="34342" xr:uid="{A3A8F79C-5318-439F-8E46-E712C0FD9D32}"/>
    <cellStyle name="Comma 3 6 3 3 6 2 4" xfId="23577" xr:uid="{500D08B4-3A70-4119-9860-EFEEAAACDB0A}"/>
    <cellStyle name="Comma 3 6 3 3 6 3" xfId="4142" xr:uid="{48A15F6F-616E-46F4-A485-92A92870CF49}"/>
    <cellStyle name="Comma 3 6 3 3 6 3 2" xfId="50358" xr:uid="{687F2D90-7A62-4629-9175-B3E178ADB5CC}"/>
    <cellStyle name="Comma 3 6 3 3 6 3 3" xfId="36968" xr:uid="{52BCC832-AA20-4AC4-A853-A999CF55E481}"/>
    <cellStyle name="Comma 3 6 3 3 6 3 4" xfId="26203" xr:uid="{B60CBE43-4610-4590-AAD3-C63B73A57784}"/>
    <cellStyle name="Comma 3 6 3 3 6 4" xfId="9393" xr:uid="{3716BD4F-8EA0-40D3-B7B0-F43673907CD2}"/>
    <cellStyle name="Comma 3 6 3 3 6 4 2" xfId="52984" xr:uid="{2BEBE421-1DB5-4719-94E9-A5CBEC835381}"/>
    <cellStyle name="Comma 3 6 3 3 6 4 3" xfId="39594" xr:uid="{4EDC20CE-CE16-4909-A969-CCB865CC6E22}"/>
    <cellStyle name="Comma 3 6 3 3 6 5" xfId="12019" xr:uid="{9A1FE0B1-0767-43DC-81AF-A89BDB1B47B8}"/>
    <cellStyle name="Comma 3 6 3 3 6 5 2" xfId="55609" xr:uid="{A1B3B77B-CC7B-497C-A28C-1EF8B2874AEE}"/>
    <cellStyle name="Comma 3 6 3 3 6 5 3" xfId="42219" xr:uid="{92828575-7A5F-4B18-B680-1779C0DB93B3}"/>
    <cellStyle name="Comma 3 6 3 3 6 6" xfId="15172" xr:uid="{654A7087-B9D2-40A2-B16D-6C1607F8ACD0}"/>
    <cellStyle name="Comma 3 6 3 3 6 6 2" xfId="44845" xr:uid="{84B0180B-DDAE-4772-BB6F-7E2BD52EE35E}"/>
    <cellStyle name="Comma 3 6 3 3 6 7" xfId="58235" xr:uid="{B3541B36-90C4-40D3-8CAE-16DF12941B32}"/>
    <cellStyle name="Comma 3 6 3 3 6 8" xfId="60862" xr:uid="{FFBDA902-DAE5-4A9B-8890-C5E7D70738AA}"/>
    <cellStyle name="Comma 3 6 3 3 6 9" xfId="31455" xr:uid="{2AFEA5D2-0D5A-4076-8F56-4C8312F16E1E}"/>
    <cellStyle name="Comma 3 6 3 3 7" xfId="2558" xr:uid="{F8FCF3C9-49F1-4030-8C26-D090C935E0FE}"/>
    <cellStyle name="Comma 3 6 3 3 7 10" xfId="21993" xr:uid="{AC788FD3-62CE-442F-A54A-6BBFB11A0248}"/>
    <cellStyle name="Comma 3 6 3 3 7 2" xfId="7809" xr:uid="{440D9479-AAAA-4DF0-95BF-6418E68A149D}"/>
    <cellStyle name="Comma 3 6 3 3 7 2 2" xfId="19367" xr:uid="{7B267EDF-7EA6-4D05-B540-3A6FFB0D7366}"/>
    <cellStyle name="Comma 3 6 3 3 7 2 2 2" xfId="48774" xr:uid="{320B27A9-51CD-4D50-A086-E781FE818D81}"/>
    <cellStyle name="Comma 3 6 3 3 7 2 2 3" xfId="29871" xr:uid="{16808F7B-17CB-4D36-A2E9-AE1AE84B2C51}"/>
    <cellStyle name="Comma 3 6 3 3 7 2 3" xfId="35384" xr:uid="{A0E722FB-E7C6-4C1D-8047-317852B3E212}"/>
    <cellStyle name="Comma 3 6 3 3 7 2 4" xfId="24619" xr:uid="{B345BA0E-54DF-4953-B1D4-DA115D090BEF}"/>
    <cellStyle name="Comma 3 6 3 3 7 3" xfId="5184" xr:uid="{5F20AFA0-FD4D-4E33-8F90-89181930B9A5}"/>
    <cellStyle name="Comma 3 6 3 3 7 3 2" xfId="51400" xr:uid="{BD682594-7BC3-42DE-B5BE-B27C60C16641}"/>
    <cellStyle name="Comma 3 6 3 3 7 3 3" xfId="38010" xr:uid="{8D935C14-87C4-4BB9-8F7A-47975C37C836}"/>
    <cellStyle name="Comma 3 6 3 3 7 3 4" xfId="27245" xr:uid="{E5D3AC19-0526-4347-8116-9FD498B3B417}"/>
    <cellStyle name="Comma 3 6 3 3 7 4" xfId="10435" xr:uid="{70361B16-C3AE-4287-80F4-910248F0B3F4}"/>
    <cellStyle name="Comma 3 6 3 3 7 4 2" xfId="54026" xr:uid="{3B20918C-3A05-451E-B832-205AF1B488AE}"/>
    <cellStyle name="Comma 3 6 3 3 7 4 3" xfId="40636" xr:uid="{B266E63F-7BF9-4CB9-9A10-4A40829ABFBB}"/>
    <cellStyle name="Comma 3 6 3 3 7 5" xfId="13061" xr:uid="{4E581A59-3430-40CF-B7C7-C69983D84DC9}"/>
    <cellStyle name="Comma 3 6 3 3 7 5 2" xfId="56651" xr:uid="{7627A853-4072-40E6-B9C0-56219B48F730}"/>
    <cellStyle name="Comma 3 6 3 3 7 5 3" xfId="43261" xr:uid="{175FFCB8-59F7-4458-B8C1-195A2421AAA8}"/>
    <cellStyle name="Comma 3 6 3 3 7 6" xfId="16214" xr:uid="{7DC45940-08FD-4B35-90CD-E5797AE0DC72}"/>
    <cellStyle name="Comma 3 6 3 3 7 6 2" xfId="45887" xr:uid="{9838A732-5A8C-4B44-8939-C481313A0A1D}"/>
    <cellStyle name="Comma 3 6 3 3 7 7" xfId="59277" xr:uid="{20175930-69DB-44A9-867D-10914237872D}"/>
    <cellStyle name="Comma 3 6 3 3 7 8" xfId="61904" xr:uid="{57C34FC6-976A-4F45-8F0F-2E82C7D77F08}"/>
    <cellStyle name="Comma 3 6 3 3 7 9" xfId="32497" xr:uid="{40B540A3-830A-4115-8F76-07495FCAB424}"/>
    <cellStyle name="Comma 3 6 3 3 8" xfId="5445" xr:uid="{3BAF36F4-0C17-4E0A-9EED-0DEF5D3CF0FB}"/>
    <cellStyle name="Comma 3 6 3 3 8 2" xfId="17003" xr:uid="{EEDAD50F-CD62-43AD-B059-F1D6D48A7FB6}"/>
    <cellStyle name="Comma 3 6 3 3 8 2 2" xfId="46149" xr:uid="{9691E7A6-6D7B-479F-8448-09013C199727}"/>
    <cellStyle name="Comma 3 6 3 3 8 2 3" xfId="27507" xr:uid="{07891192-78E1-4740-9A93-D6BFFE9F93F6}"/>
    <cellStyle name="Comma 3 6 3 3 8 3" xfId="13850" xr:uid="{58618C03-BE2E-4829-A04A-7A26E41A19AA}"/>
    <cellStyle name="Comma 3 6 3 3 8 3 2" xfId="32759" xr:uid="{F82ABA1E-654A-4532-B6FC-D114651701BE}"/>
    <cellStyle name="Comma 3 6 3 3 8 4" xfId="22255" xr:uid="{CB2D8968-BC98-48FF-8625-8BE55F634E1B}"/>
    <cellStyle name="Comma 3 6 3 3 9" xfId="2820" xr:uid="{63DD0026-CC28-4025-A355-9071607E9180}"/>
    <cellStyle name="Comma 3 6 3 3 9 2" xfId="16475" xr:uid="{6B69F713-37E1-4F01-A8BD-79B63E601554}"/>
    <cellStyle name="Comma 3 6 3 3 9 2 2" xfId="46410" xr:uid="{D66B8CCD-7960-44E7-B73D-B18777B7D59B}"/>
    <cellStyle name="Comma 3 6 3 3 9 3" xfId="33020" xr:uid="{DCA6232B-7484-4FD5-B58D-591D1F358ECE}"/>
    <cellStyle name="Comma 3 6 3 3 9 4" xfId="24881" xr:uid="{3D2E8676-EF15-4849-BDE7-20DA166903DB}"/>
    <cellStyle name="Comma 3 6 3 4" xfId="314" xr:uid="{00000000-0005-0000-0000-00009A030000}"/>
    <cellStyle name="Comma 3 6 3 4 10" xfId="30255" xr:uid="{814F612B-3EA8-41B2-AB65-D6DEDB256ED4}"/>
    <cellStyle name="Comma 3 6 3 4 11" xfId="19751" xr:uid="{C0F79845-A30C-4246-8D2F-AE7FB92C386E}"/>
    <cellStyle name="Comma 3 6 3 4 2" xfId="1637" xr:uid="{4CF0DC8B-FC0D-411C-8385-63C3453C6C61}"/>
    <cellStyle name="Comma 3 6 3 4 2 10" xfId="21073" xr:uid="{637AC67F-E85F-48BB-9594-55464C65714E}"/>
    <cellStyle name="Comma 3 6 3 4 2 2" xfId="6889" xr:uid="{5DB7B281-DA2D-4590-A228-EF10DD011628}"/>
    <cellStyle name="Comma 3 6 3 4 2 2 2" xfId="18447" xr:uid="{27875E6E-BE30-4EF2-9314-05053B081079}"/>
    <cellStyle name="Comma 3 6 3 4 2 2 2 2" xfId="47854" xr:uid="{BFC59448-0C12-4D77-8387-28E013D2C650}"/>
    <cellStyle name="Comma 3 6 3 4 2 2 2 3" xfId="28951" xr:uid="{273123A4-0AEE-4EB4-8898-498401DF2B34}"/>
    <cellStyle name="Comma 3 6 3 4 2 2 3" xfId="34464" xr:uid="{FEAB1222-1269-4A3B-A0AF-162644943300}"/>
    <cellStyle name="Comma 3 6 3 4 2 2 4" xfId="23699" xr:uid="{4B250B4D-0021-4848-9047-3E363BA928AC}"/>
    <cellStyle name="Comma 3 6 3 4 2 3" xfId="4264" xr:uid="{BA545515-8874-4FF1-B0E7-BEFB113DF505}"/>
    <cellStyle name="Comma 3 6 3 4 2 3 2" xfId="50480" xr:uid="{5E0B9C45-3B29-4B57-A084-70ADB42B5D9D}"/>
    <cellStyle name="Comma 3 6 3 4 2 3 3" xfId="37090" xr:uid="{B6344933-D5ED-4E63-BD74-BA9BBC520800}"/>
    <cellStyle name="Comma 3 6 3 4 2 3 4" xfId="26325" xr:uid="{6073ECC5-CF0A-4C5C-897A-E6BF89948777}"/>
    <cellStyle name="Comma 3 6 3 4 2 4" xfId="9515" xr:uid="{9082EF82-ABE6-48A2-907F-19374891E008}"/>
    <cellStyle name="Comma 3 6 3 4 2 4 2" xfId="53106" xr:uid="{81BABA31-84B7-4CA3-81E7-C7E4B46B68BA}"/>
    <cellStyle name="Comma 3 6 3 4 2 4 3" xfId="39716" xr:uid="{D4C513A7-4AF4-48AC-95E9-F0CD4F7C02CF}"/>
    <cellStyle name="Comma 3 6 3 4 2 5" xfId="12141" xr:uid="{B40F9588-1D87-43DB-BB67-1DAD6EC25878}"/>
    <cellStyle name="Comma 3 6 3 4 2 5 2" xfId="55731" xr:uid="{8A77F994-6705-43B2-9904-CD3C8A27B3C4}"/>
    <cellStyle name="Comma 3 6 3 4 2 5 3" xfId="42341" xr:uid="{9650EDAE-AB30-4F40-8B0F-B4D118CD1817}"/>
    <cellStyle name="Comma 3 6 3 4 2 6" xfId="15294" xr:uid="{CB8F6E56-C4F6-432B-95C1-939B1FA31EE1}"/>
    <cellStyle name="Comma 3 6 3 4 2 6 2" xfId="44967" xr:uid="{9038E0AE-3ABA-492E-BAE6-C3ADDF0243D7}"/>
    <cellStyle name="Comma 3 6 3 4 2 7" xfId="58357" xr:uid="{082D8767-9A8C-40AD-8281-AB293D515DD6}"/>
    <cellStyle name="Comma 3 6 3 4 2 8" xfId="60984" xr:uid="{FEF4D272-0C56-49AB-BA76-21EAAA4465A6}"/>
    <cellStyle name="Comma 3 6 3 4 2 9" xfId="31577" xr:uid="{AEF36AC9-9122-4690-B9BC-2E1CCA9D005D}"/>
    <cellStyle name="Comma 3 6 3 4 3" xfId="5567" xr:uid="{6AA6A759-F388-429C-9488-FF69ECC6D543}"/>
    <cellStyle name="Comma 3 6 3 4 3 2" xfId="17125" xr:uid="{28945DC1-611E-4A93-80F6-0DA19289CDC6}"/>
    <cellStyle name="Comma 3 6 3 4 3 2 2" xfId="46532" xr:uid="{7EB8990B-9CC5-4ED9-A688-90EA05DB775B}"/>
    <cellStyle name="Comma 3 6 3 4 3 2 3" xfId="27629" xr:uid="{8F06087E-9EE2-448D-84A6-A63F641F7129}"/>
    <cellStyle name="Comma 3 6 3 4 3 3" xfId="13972" xr:uid="{E76EA1B6-4AE5-4FCD-8851-224615CBD94C}"/>
    <cellStyle name="Comma 3 6 3 4 3 3 2" xfId="33142" xr:uid="{02E1F6F4-62A3-4391-B265-6E4610C424A4}"/>
    <cellStyle name="Comma 3 6 3 4 3 4" xfId="22377" xr:uid="{09201116-7076-441D-BC05-1733C44B1A64}"/>
    <cellStyle name="Comma 3 6 3 4 4" xfId="2942" xr:uid="{A5E577DA-B9B0-4259-9B6A-3B5745D0DB10}"/>
    <cellStyle name="Comma 3 6 3 4 4 2" xfId="16597" xr:uid="{C2817F7F-ECB0-4ACE-AD1A-57907520BE88}"/>
    <cellStyle name="Comma 3 6 3 4 4 2 2" xfId="49158" xr:uid="{9C741E63-B137-4F68-BC66-A0E7D8F03351}"/>
    <cellStyle name="Comma 3 6 3 4 4 3" xfId="35768" xr:uid="{D0EB5EF1-17A2-4B34-AF98-8AC9B7E35F07}"/>
    <cellStyle name="Comma 3 6 3 4 4 4" xfId="25003" xr:uid="{0FF618A2-6779-4D1B-88A3-D4CC1310DE3B}"/>
    <cellStyle name="Comma 3 6 3 4 5" xfId="8193" xr:uid="{8815EFC0-8453-4433-B328-8B696EAE927E}"/>
    <cellStyle name="Comma 3 6 3 4 5 2" xfId="51784" xr:uid="{774FEBDD-DC50-476C-B2DC-AB9D1D0224FB}"/>
    <cellStyle name="Comma 3 6 3 4 5 3" xfId="38394" xr:uid="{B5BEA37F-E2E7-4447-BC97-E9FC711E86F6}"/>
    <cellStyle name="Comma 3 6 3 4 6" xfId="10819" xr:uid="{4A515C1D-65A1-4C1D-9B2B-107F905AAC68}"/>
    <cellStyle name="Comma 3 6 3 4 6 2" xfId="54409" xr:uid="{10480B52-2B22-48DC-9F91-80F41E93517D}"/>
    <cellStyle name="Comma 3 6 3 4 6 3" xfId="41019" xr:uid="{DC0FB529-ED18-48E0-89EF-F97D8888CAEB}"/>
    <cellStyle name="Comma 3 6 3 4 7" xfId="13444" xr:uid="{EEA87055-612F-4DEC-BA52-A163A7597620}"/>
    <cellStyle name="Comma 3 6 3 4 7 2" xfId="43645" xr:uid="{8618381D-D447-4D24-B08D-A3DEF74836F2}"/>
    <cellStyle name="Comma 3 6 3 4 8" xfId="57035" xr:uid="{DF3C0D39-0766-4B0D-B5C7-53B9DF698390}"/>
    <cellStyle name="Comma 3 6 3 4 9" xfId="59662" xr:uid="{01485702-97CB-461A-84E5-AD42AF262FF2}"/>
    <cellStyle name="Comma 3 6 3 5" xfId="574" xr:uid="{00000000-0005-0000-0000-00009B030000}"/>
    <cellStyle name="Comma 3 6 3 5 10" xfId="30515" xr:uid="{4411CE81-EB1A-4186-952A-367DA36485DB}"/>
    <cellStyle name="Comma 3 6 3 5 11" xfId="20011" xr:uid="{411BADCA-885E-463A-AC57-E7A34E0BDB88}"/>
    <cellStyle name="Comma 3 6 3 5 2" xfId="1897" xr:uid="{9BB89C9D-5060-40A2-9E53-80CDC9193831}"/>
    <cellStyle name="Comma 3 6 3 5 2 10" xfId="21333" xr:uid="{90DD4D4B-1D04-4557-A487-B270F86F847D}"/>
    <cellStyle name="Comma 3 6 3 5 2 2" xfId="7149" xr:uid="{EA83CFE1-7783-4AED-AD2A-5DF76B504F44}"/>
    <cellStyle name="Comma 3 6 3 5 2 2 2" xfId="18707" xr:uid="{B4960D98-8757-4043-B528-7842A62AE8FB}"/>
    <cellStyle name="Comma 3 6 3 5 2 2 2 2" xfId="48114" xr:uid="{2BB8C35B-3369-41C1-83E9-8A078D32EF56}"/>
    <cellStyle name="Comma 3 6 3 5 2 2 2 3" xfId="29211" xr:uid="{1FEF99DE-EFEC-4A5D-975A-144AF355193E}"/>
    <cellStyle name="Comma 3 6 3 5 2 2 3" xfId="34724" xr:uid="{496E97D2-772E-40C1-8E13-7E35969A7185}"/>
    <cellStyle name="Comma 3 6 3 5 2 2 4" xfId="23959" xr:uid="{D5B35942-C4A5-428B-A604-CE42C31ACB0D}"/>
    <cellStyle name="Comma 3 6 3 5 2 3" xfId="4524" xr:uid="{45587A29-B869-45F6-8ED9-3FF113D79AF3}"/>
    <cellStyle name="Comma 3 6 3 5 2 3 2" xfId="50740" xr:uid="{989B0F7C-1BF2-4280-B99C-D53BFCE92D7E}"/>
    <cellStyle name="Comma 3 6 3 5 2 3 3" xfId="37350" xr:uid="{A6D899A6-70AE-492C-BA7C-2B1D737F5026}"/>
    <cellStyle name="Comma 3 6 3 5 2 3 4" xfId="26585" xr:uid="{41786C49-FD35-4500-A8A6-868BC0421412}"/>
    <cellStyle name="Comma 3 6 3 5 2 4" xfId="9775" xr:uid="{596EFC91-3AE3-425C-B452-8966D35FDE04}"/>
    <cellStyle name="Comma 3 6 3 5 2 4 2" xfId="53366" xr:uid="{F8E1806F-DAA9-4A4A-9275-474D03086036}"/>
    <cellStyle name="Comma 3 6 3 5 2 4 3" xfId="39976" xr:uid="{27899AE4-1E5A-4867-80D2-EECF7C177C96}"/>
    <cellStyle name="Comma 3 6 3 5 2 5" xfId="12401" xr:uid="{0ABEC056-C943-4222-A158-601B63617127}"/>
    <cellStyle name="Comma 3 6 3 5 2 5 2" xfId="55991" xr:uid="{539A1C06-2CA7-4768-BC1A-A062851825C9}"/>
    <cellStyle name="Comma 3 6 3 5 2 5 3" xfId="42601" xr:uid="{C1D8AA43-01B4-45FF-BEAC-BAC6AC010274}"/>
    <cellStyle name="Comma 3 6 3 5 2 6" xfId="15554" xr:uid="{68C0C1C3-3870-4BD7-A535-73BFEFF88B6B}"/>
    <cellStyle name="Comma 3 6 3 5 2 6 2" xfId="45227" xr:uid="{492F4CB0-6296-484E-8765-E814AE439E32}"/>
    <cellStyle name="Comma 3 6 3 5 2 7" xfId="58617" xr:uid="{0C1F2562-8EE5-4E7E-9FCD-D67D35D29919}"/>
    <cellStyle name="Comma 3 6 3 5 2 8" xfId="61244" xr:uid="{B169A608-29A3-4200-BC12-69375885A6F8}"/>
    <cellStyle name="Comma 3 6 3 5 2 9" xfId="31837" xr:uid="{E47B1A3C-2A29-4264-9B67-3C829F00C3D0}"/>
    <cellStyle name="Comma 3 6 3 5 3" xfId="5827" xr:uid="{634C199F-093F-4528-9984-EF7E07C308CB}"/>
    <cellStyle name="Comma 3 6 3 5 3 2" xfId="17385" xr:uid="{C8A8EABA-B053-4D60-8965-8A0576BA936B}"/>
    <cellStyle name="Comma 3 6 3 5 3 2 2" xfId="46792" xr:uid="{7762D466-BA88-4A2C-A89F-D2359EECAFA0}"/>
    <cellStyle name="Comma 3 6 3 5 3 2 3" xfId="27889" xr:uid="{9736935D-D1FB-4FE1-90C5-A93B6496FFD4}"/>
    <cellStyle name="Comma 3 6 3 5 3 3" xfId="33402" xr:uid="{6B7AFCFE-68A3-417C-888C-57D5FA8B528E}"/>
    <cellStyle name="Comma 3 6 3 5 3 4" xfId="22637" xr:uid="{F8B22CC6-18F3-45C4-95D2-8C83033480C2}"/>
    <cellStyle name="Comma 3 6 3 5 4" xfId="3202" xr:uid="{E276DB06-E02E-493B-B32E-9E867F383BE9}"/>
    <cellStyle name="Comma 3 6 3 5 4 2" xfId="49418" xr:uid="{2DE4F779-BD1F-4724-8066-885B40044396}"/>
    <cellStyle name="Comma 3 6 3 5 4 3" xfId="36028" xr:uid="{8B610FEC-862A-4431-AC43-8DD45B75D02C}"/>
    <cellStyle name="Comma 3 6 3 5 4 4" xfId="25263" xr:uid="{815E1DF2-E313-4E4F-8B13-45DA4C269CEB}"/>
    <cellStyle name="Comma 3 6 3 5 5" xfId="8453" xr:uid="{88F4832E-5DBB-4A05-8C76-AAF3213DE7FE}"/>
    <cellStyle name="Comma 3 6 3 5 5 2" xfId="52044" xr:uid="{406B676A-89C3-4D6B-916A-09F35194ED3B}"/>
    <cellStyle name="Comma 3 6 3 5 5 3" xfId="38654" xr:uid="{D586DFDD-6B51-4C29-8833-170FAA56A1AA}"/>
    <cellStyle name="Comma 3 6 3 5 6" xfId="11079" xr:uid="{5F81F26A-9B43-4E6D-B0E0-710A553B541C}"/>
    <cellStyle name="Comma 3 6 3 5 6 2" xfId="54669" xr:uid="{45177225-D2E0-464C-ACDB-6E22D00E240D}"/>
    <cellStyle name="Comma 3 6 3 5 6 3" xfId="41279" xr:uid="{2C253C0F-DB62-40AA-AD53-C9A81579670E}"/>
    <cellStyle name="Comma 3 6 3 5 7" xfId="14232" xr:uid="{60F4DB6F-AEA2-4981-ACCC-E98E250900D6}"/>
    <cellStyle name="Comma 3 6 3 5 7 2" xfId="43905" xr:uid="{BFED975A-18BF-4119-8319-51BBC538B4C6}"/>
    <cellStyle name="Comma 3 6 3 5 8" xfId="57295" xr:uid="{8B191A37-7386-440B-9196-9237DB51C510}"/>
    <cellStyle name="Comma 3 6 3 5 9" xfId="59922" xr:uid="{5CEF0600-D572-42A9-B1C6-437AD3C9B516}"/>
    <cellStyle name="Comma 3 6 3 6" xfId="834" xr:uid="{00000000-0005-0000-0000-00009C030000}"/>
    <cellStyle name="Comma 3 6 3 6 10" xfId="30775" xr:uid="{925E62BB-A1EA-44F1-B752-9BDADE7F9152}"/>
    <cellStyle name="Comma 3 6 3 6 11" xfId="20271" xr:uid="{019B458D-70F2-4F4C-A76C-EA90B312E6C8}"/>
    <cellStyle name="Comma 3 6 3 6 2" xfId="2157" xr:uid="{5C9F440E-5445-4B2E-9159-60F6E05AA00D}"/>
    <cellStyle name="Comma 3 6 3 6 2 10" xfId="21593" xr:uid="{D03C49D6-CFD1-4584-8AF1-B3962628D37F}"/>
    <cellStyle name="Comma 3 6 3 6 2 2" xfId="7409" xr:uid="{FA3541D8-E2C1-4225-9F68-A72758BAF607}"/>
    <cellStyle name="Comma 3 6 3 6 2 2 2" xfId="18967" xr:uid="{C4BA769F-E8CC-4C84-ABDE-DF54D635F337}"/>
    <cellStyle name="Comma 3 6 3 6 2 2 2 2" xfId="48374" xr:uid="{DFB519A0-FCFF-4132-80E2-6DAD6209ECC4}"/>
    <cellStyle name="Comma 3 6 3 6 2 2 2 3" xfId="29471" xr:uid="{E0922269-FF5F-4A7C-AEF4-B0B74E6D2532}"/>
    <cellStyle name="Comma 3 6 3 6 2 2 3" xfId="34984" xr:uid="{B8B8700E-B3AE-4F56-8FCF-FBBEBC638A19}"/>
    <cellStyle name="Comma 3 6 3 6 2 2 4" xfId="24219" xr:uid="{28CD1CD7-21C2-4690-882C-C657161E01FD}"/>
    <cellStyle name="Comma 3 6 3 6 2 3" xfId="4784" xr:uid="{B655C86C-48AB-486E-938D-F66ECDF3C00D}"/>
    <cellStyle name="Comma 3 6 3 6 2 3 2" xfId="51000" xr:uid="{5D703DA2-591E-468B-911E-B35E4C556CF2}"/>
    <cellStyle name="Comma 3 6 3 6 2 3 3" xfId="37610" xr:uid="{F956C931-324F-427F-907E-1612CB447A33}"/>
    <cellStyle name="Comma 3 6 3 6 2 3 4" xfId="26845" xr:uid="{ACE96B19-93AD-464B-8553-FFF176D77D1E}"/>
    <cellStyle name="Comma 3 6 3 6 2 4" xfId="10035" xr:uid="{733BD461-7EFE-4EFA-BAB8-A793B150627C}"/>
    <cellStyle name="Comma 3 6 3 6 2 4 2" xfId="53626" xr:uid="{82A0CB31-B1FB-4ABB-8D34-038C5FE2D4B8}"/>
    <cellStyle name="Comma 3 6 3 6 2 4 3" xfId="40236" xr:uid="{824F621E-66AF-4327-8B01-24E7AB0ED366}"/>
    <cellStyle name="Comma 3 6 3 6 2 5" xfId="12661" xr:uid="{994A6B1D-824A-40B3-BAF7-3CA8BBA2F999}"/>
    <cellStyle name="Comma 3 6 3 6 2 5 2" xfId="56251" xr:uid="{9EA68F1A-4D1E-45F2-B47D-D71D6FD085B8}"/>
    <cellStyle name="Comma 3 6 3 6 2 5 3" xfId="42861" xr:uid="{534B06EE-4CA5-413B-9DD2-5F2E9AAC06CC}"/>
    <cellStyle name="Comma 3 6 3 6 2 6" xfId="15814" xr:uid="{98EFD577-4895-46D9-B534-8547C01D46EF}"/>
    <cellStyle name="Comma 3 6 3 6 2 6 2" xfId="45487" xr:uid="{197050B2-1090-420B-ACCF-92E6729181D9}"/>
    <cellStyle name="Comma 3 6 3 6 2 7" xfId="58877" xr:uid="{89A1E750-540E-4336-A1E2-CEF9F4C4D102}"/>
    <cellStyle name="Comma 3 6 3 6 2 8" xfId="61504" xr:uid="{588516F4-7C58-4D5D-BEC1-C893ACE86498}"/>
    <cellStyle name="Comma 3 6 3 6 2 9" xfId="32097" xr:uid="{C32F10E1-6D4A-4E6A-8034-7D7C99A46BF7}"/>
    <cellStyle name="Comma 3 6 3 6 3" xfId="6087" xr:uid="{C4EBACBC-AE47-41E6-98A1-ACCB8A808A62}"/>
    <cellStyle name="Comma 3 6 3 6 3 2" xfId="17645" xr:uid="{6BBC90F3-C650-46CA-89FC-8816C3FF8580}"/>
    <cellStyle name="Comma 3 6 3 6 3 2 2" xfId="47052" xr:uid="{819AE0BA-B8BF-443C-B24A-A04C2B9E6DBB}"/>
    <cellStyle name="Comma 3 6 3 6 3 2 3" xfId="28149" xr:uid="{A6CC1F0D-4BA9-4E47-9222-2B99C0B194B1}"/>
    <cellStyle name="Comma 3 6 3 6 3 3" xfId="33662" xr:uid="{0A20F249-113A-42FA-836A-A8A4FE2515E1}"/>
    <cellStyle name="Comma 3 6 3 6 3 4" xfId="22897" xr:uid="{DD8C74E7-B4B3-412C-8B2D-0FE8576EACCD}"/>
    <cellStyle name="Comma 3 6 3 6 4" xfId="3462" xr:uid="{7271A578-54C1-466B-A44E-AF802B3EC528}"/>
    <cellStyle name="Comma 3 6 3 6 4 2" xfId="49678" xr:uid="{A1CB70A2-71EA-484A-891A-0C42CD6A4768}"/>
    <cellStyle name="Comma 3 6 3 6 4 3" xfId="36288" xr:uid="{C46C027E-6756-4E75-8981-7234055E86FF}"/>
    <cellStyle name="Comma 3 6 3 6 4 4" xfId="25523" xr:uid="{6410BB02-347B-4553-ACFA-F785384A9475}"/>
    <cellStyle name="Comma 3 6 3 6 5" xfId="8713" xr:uid="{E88CEC02-9348-46E5-9CE7-193AE11CACB8}"/>
    <cellStyle name="Comma 3 6 3 6 5 2" xfId="52304" xr:uid="{88A41BD5-92DA-43DB-A673-5E13009437EA}"/>
    <cellStyle name="Comma 3 6 3 6 5 3" xfId="38914" xr:uid="{5A13C45F-3362-462F-8EFC-E083E278414C}"/>
    <cellStyle name="Comma 3 6 3 6 6" xfId="11339" xr:uid="{D8362DC0-9A01-41F5-AB3A-049BA4BA6269}"/>
    <cellStyle name="Comma 3 6 3 6 6 2" xfId="54929" xr:uid="{3BE11424-8591-408D-84DE-674C9BEBF3BD}"/>
    <cellStyle name="Comma 3 6 3 6 6 3" xfId="41539" xr:uid="{ACB7799C-246A-487B-8B4B-6FEAD19019AD}"/>
    <cellStyle name="Comma 3 6 3 6 7" xfId="14492" xr:uid="{461EE7B9-041A-45BE-A9FD-8D3398191B92}"/>
    <cellStyle name="Comma 3 6 3 6 7 2" xfId="44165" xr:uid="{B65E5744-678B-4D4E-A40A-5F7A7E13A66B}"/>
    <cellStyle name="Comma 3 6 3 6 8" xfId="57555" xr:uid="{65AFD409-B51C-4C6D-95A6-42D8B373EE09}"/>
    <cellStyle name="Comma 3 6 3 6 9" xfId="60182" xr:uid="{C9C52107-85AB-479D-902E-4DB6C0D34FE7}"/>
    <cellStyle name="Comma 3 6 3 7" xfId="1114" xr:uid="{3948A182-A7C2-4E32-85B8-978FA2737409}"/>
    <cellStyle name="Comma 3 6 3 7 10" xfId="20551" xr:uid="{D80F1197-A9BE-4CE5-9766-E20591D971EC}"/>
    <cellStyle name="Comma 3 6 3 7 2" xfId="6367" xr:uid="{C7D898F9-627A-440B-B255-1362D138EB63}"/>
    <cellStyle name="Comma 3 6 3 7 2 2" xfId="17925" xr:uid="{E634208F-CB5F-4B20-BA77-8F1DBCC49DDF}"/>
    <cellStyle name="Comma 3 6 3 7 2 2 2" xfId="47332" xr:uid="{7CF4633F-BC2F-4E98-887B-F24358A39E90}"/>
    <cellStyle name="Comma 3 6 3 7 2 2 3" xfId="28429" xr:uid="{1625E48D-990C-4248-AB7A-D73A8BF0A31F}"/>
    <cellStyle name="Comma 3 6 3 7 2 3" xfId="33942" xr:uid="{B90C2181-1461-4F58-A677-ABBD0DE16A05}"/>
    <cellStyle name="Comma 3 6 3 7 2 4" xfId="23177" xr:uid="{EDC2EF83-FED5-4385-ADF8-B575B091D7BE}"/>
    <cellStyle name="Comma 3 6 3 7 3" xfId="3742" xr:uid="{2F666757-1818-40F1-8164-722372C92B72}"/>
    <cellStyle name="Comma 3 6 3 7 3 2" xfId="49958" xr:uid="{6A1EC22E-B532-403F-84C4-6E3A622217D4}"/>
    <cellStyle name="Comma 3 6 3 7 3 3" xfId="36568" xr:uid="{025ACED7-A9A7-4A43-8722-03A682B6552A}"/>
    <cellStyle name="Comma 3 6 3 7 3 4" xfId="25803" xr:uid="{E35E28B5-EDE8-4B7C-8E37-E30B1B9A7EC2}"/>
    <cellStyle name="Comma 3 6 3 7 4" xfId="8993" xr:uid="{0A437EDD-31BD-4261-B891-1E43B115007B}"/>
    <cellStyle name="Comma 3 6 3 7 4 2" xfId="52584" xr:uid="{3C6A6FE0-40A1-4CA1-96CE-85D08B0B7D51}"/>
    <cellStyle name="Comma 3 6 3 7 4 3" xfId="39194" xr:uid="{A5A67C89-EAC5-4130-99D5-A803F08EB5AF}"/>
    <cellStyle name="Comma 3 6 3 7 5" xfId="11619" xr:uid="{2465CF45-9E08-4C97-BCB4-963AE5FD4936}"/>
    <cellStyle name="Comma 3 6 3 7 5 2" xfId="55209" xr:uid="{7D8EE292-32EA-40DB-AB0E-23361D3CCDCB}"/>
    <cellStyle name="Comma 3 6 3 7 5 3" xfId="41819" xr:uid="{5C339927-464D-41AD-98B5-50BEB18EEEF7}"/>
    <cellStyle name="Comma 3 6 3 7 6" xfId="14772" xr:uid="{D205B783-387F-40E2-939A-D1B1C22A57C4}"/>
    <cellStyle name="Comma 3 6 3 7 6 2" xfId="44445" xr:uid="{C097BF6B-B807-4FE5-A686-8180475E491E}"/>
    <cellStyle name="Comma 3 6 3 7 7" xfId="57835" xr:uid="{B35E9B99-DF23-4E00-976C-2C507D956375}"/>
    <cellStyle name="Comma 3 6 3 7 8" xfId="60462" xr:uid="{C6F2FB69-1738-4E07-807D-15A01090A871}"/>
    <cellStyle name="Comma 3 6 3 7 9" xfId="31055" xr:uid="{1C7BF626-852D-4292-8E67-4D6A7AEBFB31}"/>
    <cellStyle name="Comma 3 6 3 8" xfId="1377" xr:uid="{1BBB612C-2959-4504-8FD8-41497C030260}"/>
    <cellStyle name="Comma 3 6 3 8 10" xfId="20813" xr:uid="{8F505493-836E-4935-92A5-78F1997431E7}"/>
    <cellStyle name="Comma 3 6 3 8 2" xfId="6629" xr:uid="{B99278DB-7CF0-4381-9CD3-E88387ED8D9C}"/>
    <cellStyle name="Comma 3 6 3 8 2 2" xfId="18187" xr:uid="{2C880BB2-2907-42F8-B9C1-39165954F3FF}"/>
    <cellStyle name="Comma 3 6 3 8 2 2 2" xfId="47594" xr:uid="{E548D95F-8EDE-48EB-A91E-76A11D2FBEAC}"/>
    <cellStyle name="Comma 3 6 3 8 2 2 3" xfId="28691" xr:uid="{E27815F6-73A8-4DEC-A43F-DEAC142A6BF2}"/>
    <cellStyle name="Comma 3 6 3 8 2 3" xfId="34204" xr:uid="{6D7E36CC-7630-41DD-A343-30477DE4DEF4}"/>
    <cellStyle name="Comma 3 6 3 8 2 4" xfId="23439" xr:uid="{5329E1A1-5791-4A12-B001-D0F12AEA188B}"/>
    <cellStyle name="Comma 3 6 3 8 3" xfId="4004" xr:uid="{EE804578-0DFD-4C58-9D89-E6677C863A86}"/>
    <cellStyle name="Comma 3 6 3 8 3 2" xfId="50220" xr:uid="{1264FAD0-DBD3-443A-86A4-C03E08AF8B57}"/>
    <cellStyle name="Comma 3 6 3 8 3 3" xfId="36830" xr:uid="{BF2C3DD2-8985-4D95-9018-7B6D67789A5E}"/>
    <cellStyle name="Comma 3 6 3 8 3 4" xfId="26065" xr:uid="{338A9C34-BFAA-4F91-9F73-1B4BF6E7E1AC}"/>
    <cellStyle name="Comma 3 6 3 8 4" xfId="9255" xr:uid="{1D65EB97-47DA-4B90-9ED8-50830A1DCF40}"/>
    <cellStyle name="Comma 3 6 3 8 4 2" xfId="52846" xr:uid="{0D9213D3-B7F6-4F4E-9843-2F17FA123CAF}"/>
    <cellStyle name="Comma 3 6 3 8 4 3" xfId="39456" xr:uid="{64F28DD4-3F5A-4483-8CB6-897A9608CB02}"/>
    <cellStyle name="Comma 3 6 3 8 5" xfId="11881" xr:uid="{745976E0-E31E-44F9-A24F-75354CB1D21E}"/>
    <cellStyle name="Comma 3 6 3 8 5 2" xfId="55471" xr:uid="{7D5781F9-1716-432F-A759-1CC9518FAB8C}"/>
    <cellStyle name="Comma 3 6 3 8 5 3" xfId="42081" xr:uid="{453D0A34-79B5-4883-9BB9-B85D0A46F98A}"/>
    <cellStyle name="Comma 3 6 3 8 6" xfId="15034" xr:uid="{FA609AA6-3E37-462A-BAB4-8F48453842DD}"/>
    <cellStyle name="Comma 3 6 3 8 6 2" xfId="44707" xr:uid="{97DC7706-7FEA-4324-AD95-59790CBD6588}"/>
    <cellStyle name="Comma 3 6 3 8 7" xfId="58097" xr:uid="{13D04FF5-0E7A-4930-8042-1C4FA82F89ED}"/>
    <cellStyle name="Comma 3 6 3 8 8" xfId="60724" xr:uid="{FE8137BE-6CF4-4166-93CE-55577F9A45A9}"/>
    <cellStyle name="Comma 3 6 3 8 9" xfId="31317" xr:uid="{83A625BF-B7CE-4FAB-9C35-09BB7B50A0A2}"/>
    <cellStyle name="Comma 3 6 3 9" xfId="2420" xr:uid="{1B87D51E-689C-4B47-8212-B0F9D7483D97}"/>
    <cellStyle name="Comma 3 6 3 9 10" xfId="21855" xr:uid="{0EFD6417-1D1E-4C7A-9033-21F11013067C}"/>
    <cellStyle name="Comma 3 6 3 9 2" xfId="7671" xr:uid="{5569EF8B-1ABD-4EE8-A195-8B1B9DF51712}"/>
    <cellStyle name="Comma 3 6 3 9 2 2" xfId="19229" xr:uid="{1936B420-F226-4C0B-893E-18DC71D20B5D}"/>
    <cellStyle name="Comma 3 6 3 9 2 2 2" xfId="48636" xr:uid="{529FDBD2-8BDE-4D97-A9F9-8588AF834889}"/>
    <cellStyle name="Comma 3 6 3 9 2 2 3" xfId="29733" xr:uid="{C3EF869F-AB54-4AD1-A027-48FF3C42FE32}"/>
    <cellStyle name="Comma 3 6 3 9 2 3" xfId="35246" xr:uid="{8F19C8F4-E4EE-443C-A6A2-E7B03BA80C1E}"/>
    <cellStyle name="Comma 3 6 3 9 2 4" xfId="24481" xr:uid="{78EB0631-B5B9-4F76-82F1-FDAD0647AB4B}"/>
    <cellStyle name="Comma 3 6 3 9 3" xfId="5046" xr:uid="{C4299C2A-08E9-433A-9396-E1FF4D4A4FCF}"/>
    <cellStyle name="Comma 3 6 3 9 3 2" xfId="51262" xr:uid="{DA38AAFB-F04F-4F99-828B-B302BB624C85}"/>
    <cellStyle name="Comma 3 6 3 9 3 3" xfId="37872" xr:uid="{0AFD40F1-6528-49D3-B994-AF358263E373}"/>
    <cellStyle name="Comma 3 6 3 9 3 4" xfId="27107" xr:uid="{9CFB43B8-8BC1-471D-B2C7-FBEDA3B40022}"/>
    <cellStyle name="Comma 3 6 3 9 4" xfId="10297" xr:uid="{3DBC3A53-F0D5-4496-8686-94F7D3433EF0}"/>
    <cellStyle name="Comma 3 6 3 9 4 2" xfId="53888" xr:uid="{F8132CB6-0C65-4CBC-B740-B8ED3B8653CE}"/>
    <cellStyle name="Comma 3 6 3 9 4 3" xfId="40498" xr:uid="{18EE6478-763C-4937-8F6C-98F7752DB561}"/>
    <cellStyle name="Comma 3 6 3 9 5" xfId="12923" xr:uid="{E342D959-1472-4BA6-BC67-F86FD5D38B7E}"/>
    <cellStyle name="Comma 3 6 3 9 5 2" xfId="56513" xr:uid="{8A8823BD-B116-44F1-8ED3-5EDC7059832C}"/>
    <cellStyle name="Comma 3 6 3 9 5 3" xfId="43123" xr:uid="{1DCA6B07-3C70-45B0-9C07-905E2F6DB6BF}"/>
    <cellStyle name="Comma 3 6 3 9 6" xfId="16076" xr:uid="{144DBFB1-4437-47FE-AF0A-9F3BEC397435}"/>
    <cellStyle name="Comma 3 6 3 9 6 2" xfId="45749" xr:uid="{CC97CDCE-4689-4C28-81FF-C13566CFFD75}"/>
    <cellStyle name="Comma 3 6 3 9 7" xfId="59139" xr:uid="{C9FC347B-4596-4C3E-B77E-71EBC003A71C}"/>
    <cellStyle name="Comma 3 6 3 9 8" xfId="61766" xr:uid="{8362DF4B-E3F7-4C09-963B-48197F5A07B7}"/>
    <cellStyle name="Comma 3 6 3 9 9" xfId="32359" xr:uid="{12E45E68-F1AD-4E1A-87E7-1AF83EA7B9C5}"/>
    <cellStyle name="Comma 3 6 4" xfId="69" xr:uid="{00000000-0005-0000-0000-00009D030000}"/>
    <cellStyle name="Comma 3 6 4 10" xfId="2698" xr:uid="{F9EC8477-E8C4-40FD-A6BE-33CF90E92097}"/>
    <cellStyle name="Comma 3 6 4 10 2" xfId="16353" xr:uid="{2833F5D6-55A5-4F13-967F-1C9AD2AF2136}"/>
    <cellStyle name="Comma 3 6 4 10 2 2" xfId="46288" xr:uid="{CA1D8C8E-9857-42A4-AE7F-95D18F0F91EB}"/>
    <cellStyle name="Comma 3 6 4 10 3" xfId="32898" xr:uid="{B6483353-C80A-4FB2-A34B-8A055EDB2F11}"/>
    <cellStyle name="Comma 3 6 4 10 4" xfId="24759" xr:uid="{8BB58D92-A902-4867-BB71-FAAAEA874E1B}"/>
    <cellStyle name="Comma 3 6 4 11" xfId="7949" xr:uid="{257FDB56-AABF-4B3D-8117-368418E09736}"/>
    <cellStyle name="Comma 3 6 4 11 2" xfId="48914" xr:uid="{56218496-78A1-4AA1-914B-DB7DDD312A0E}"/>
    <cellStyle name="Comma 3 6 4 11 3" xfId="35524" xr:uid="{AB3BC532-E862-439D-BBE9-71C2171B49D9}"/>
    <cellStyle name="Comma 3 6 4 12" xfId="10575" xr:uid="{2404FF10-0086-4377-9881-B9B8597BCBAC}"/>
    <cellStyle name="Comma 3 6 4 12 2" xfId="51540" xr:uid="{99F7DB01-208F-4155-84F4-BAC419941F53}"/>
    <cellStyle name="Comma 3 6 4 12 3" xfId="38150" xr:uid="{34A51F32-9F8B-4E26-BA6C-80E1875C9C26}"/>
    <cellStyle name="Comma 3 6 4 13" xfId="13200" xr:uid="{307F8DB5-04C4-453B-BE7A-433D19856402}"/>
    <cellStyle name="Comma 3 6 4 13 2" xfId="54165" xr:uid="{B080BCC3-69AC-4925-9071-D04526B1A388}"/>
    <cellStyle name="Comma 3 6 4 13 3" xfId="40775" xr:uid="{49A01F64-89D2-4031-909E-D2BBAE3E30AB}"/>
    <cellStyle name="Comma 3 6 4 14" xfId="43401" xr:uid="{46CEB101-5D25-4677-8FDE-E8A20A040BBA}"/>
    <cellStyle name="Comma 3 6 4 15" xfId="56791" xr:uid="{654F8544-8FB8-44D1-B9DC-237436D630DF}"/>
    <cellStyle name="Comma 3 6 4 16" xfId="59418" xr:uid="{4F1CA016-579F-4769-B1EB-4EC999524A39}"/>
    <cellStyle name="Comma 3 6 4 17" xfId="30011" xr:uid="{DEDAAA3D-54D8-4D56-A4FB-E9BE4E010387}"/>
    <cellStyle name="Comma 3 6 4 18" xfId="19507" xr:uid="{DC8964D2-2517-4E89-8D3D-473F7B18A49F}"/>
    <cellStyle name="Comma 3 6 4 2" xfId="207" xr:uid="{00000000-0005-0000-0000-00009E030000}"/>
    <cellStyle name="Comma 3 6 4 2 10" xfId="8087" xr:uid="{1B53905B-585D-4B71-8CD7-C8A77A0749A9}"/>
    <cellStyle name="Comma 3 6 4 2 10 2" xfId="49052" xr:uid="{A9CE5988-E397-4C31-81C6-228CDF0742BF}"/>
    <cellStyle name="Comma 3 6 4 2 10 3" xfId="35662" xr:uid="{92D8B08F-75D8-4559-9287-6286F5A645F6}"/>
    <cellStyle name="Comma 3 6 4 2 11" xfId="10713" xr:uid="{0BD4479F-0975-4EE2-855A-FB0E0DEA5B62}"/>
    <cellStyle name="Comma 3 6 4 2 11 2" xfId="51678" xr:uid="{706A2F94-BEBE-453E-9195-DCD27C033742}"/>
    <cellStyle name="Comma 3 6 4 2 11 3" xfId="38288" xr:uid="{4A7422F7-0AFE-45E4-8F7D-C3D762D1FEB3}"/>
    <cellStyle name="Comma 3 6 4 2 12" xfId="13338" xr:uid="{9BBB55A5-9D25-407E-AA80-AD7488B67837}"/>
    <cellStyle name="Comma 3 6 4 2 12 2" xfId="54303" xr:uid="{6347664A-366B-468F-ADAC-67D53E45AF6F}"/>
    <cellStyle name="Comma 3 6 4 2 12 3" xfId="40913" xr:uid="{0E22B3C6-1D02-43B2-BEBE-A4143CD2377E}"/>
    <cellStyle name="Comma 3 6 4 2 13" xfId="43539" xr:uid="{C9F568E4-3C8C-46CC-A66A-4BED48EBDD40}"/>
    <cellStyle name="Comma 3 6 4 2 14" xfId="56929" xr:uid="{538533DE-502E-4751-A19B-B702AD810081}"/>
    <cellStyle name="Comma 3 6 4 2 15" xfId="59556" xr:uid="{D061D62B-73D2-4F55-8CFC-50DAC3E666EC}"/>
    <cellStyle name="Comma 3 6 4 2 16" xfId="30149" xr:uid="{450E336C-B15A-4E57-B43E-39F62050148C}"/>
    <cellStyle name="Comma 3 6 4 2 17" xfId="19645" xr:uid="{BA9632C9-AD08-4DA1-8E9D-C0A16CE42523}"/>
    <cellStyle name="Comma 3 6 4 2 2" xfId="468" xr:uid="{00000000-0005-0000-0000-00009F030000}"/>
    <cellStyle name="Comma 3 6 4 2 2 10" xfId="30409" xr:uid="{77594AA9-4659-4A1D-9850-52A6109E4911}"/>
    <cellStyle name="Comma 3 6 4 2 2 11" xfId="19905" xr:uid="{7C4F47D7-6FD1-4463-BAE3-5580E1F33498}"/>
    <cellStyle name="Comma 3 6 4 2 2 2" xfId="1791" xr:uid="{B2B497FA-76F0-4308-8BCA-4FFDDF01B02B}"/>
    <cellStyle name="Comma 3 6 4 2 2 2 10" xfId="21227" xr:uid="{0379B2C0-6C6B-4070-8FA8-96C7BA8411F5}"/>
    <cellStyle name="Comma 3 6 4 2 2 2 2" xfId="7043" xr:uid="{E0683F75-BFC5-4634-AD56-13A83970ADE5}"/>
    <cellStyle name="Comma 3 6 4 2 2 2 2 2" xfId="18601" xr:uid="{CB0E2E42-9F5F-4055-9704-FE21B20B57F8}"/>
    <cellStyle name="Comma 3 6 4 2 2 2 2 2 2" xfId="48008" xr:uid="{70E78E12-BB5A-418F-B5B4-F14FBFF87522}"/>
    <cellStyle name="Comma 3 6 4 2 2 2 2 2 3" xfId="29105" xr:uid="{EAE1468E-9410-4FC5-8A9F-8D8834B0B723}"/>
    <cellStyle name="Comma 3 6 4 2 2 2 2 3" xfId="34618" xr:uid="{7C846C4C-BA17-4782-8009-2BD9FA42C0CA}"/>
    <cellStyle name="Comma 3 6 4 2 2 2 2 4" xfId="23853" xr:uid="{E429613E-6749-4AC1-9459-BE1FA983A2C2}"/>
    <cellStyle name="Comma 3 6 4 2 2 2 3" xfId="4418" xr:uid="{427753DA-61B6-4B88-B522-D21200A14E58}"/>
    <cellStyle name="Comma 3 6 4 2 2 2 3 2" xfId="50634" xr:uid="{D95E43C9-F11D-4CEA-83C4-06DB1C4E5D7E}"/>
    <cellStyle name="Comma 3 6 4 2 2 2 3 3" xfId="37244" xr:uid="{96CC49D2-9844-4B65-84AE-337F61074B4A}"/>
    <cellStyle name="Comma 3 6 4 2 2 2 3 4" xfId="26479" xr:uid="{CFBE0551-108E-4EF6-AD7E-4BBCC462BB61}"/>
    <cellStyle name="Comma 3 6 4 2 2 2 4" xfId="9669" xr:uid="{AAB004A8-7DC5-443D-A59E-5EA6AFFB0E95}"/>
    <cellStyle name="Comma 3 6 4 2 2 2 4 2" xfId="53260" xr:uid="{515A76A5-F09F-461E-838B-AF542E0B3AB1}"/>
    <cellStyle name="Comma 3 6 4 2 2 2 4 3" xfId="39870" xr:uid="{9C61D40A-6D2D-4A5E-BBC0-FC14A466224C}"/>
    <cellStyle name="Comma 3 6 4 2 2 2 5" xfId="12295" xr:uid="{96EBC941-D437-4B7D-B9F2-35D311EDCF51}"/>
    <cellStyle name="Comma 3 6 4 2 2 2 5 2" xfId="55885" xr:uid="{D4A8D3FA-A19D-40CC-9C24-20D8CA6BC9A3}"/>
    <cellStyle name="Comma 3 6 4 2 2 2 5 3" xfId="42495" xr:uid="{0B70FC0C-82CA-4FB6-A86E-BBE69FE0D2AB}"/>
    <cellStyle name="Comma 3 6 4 2 2 2 6" xfId="15448" xr:uid="{8C980DF1-D590-4A73-8BEC-DE3F61F95137}"/>
    <cellStyle name="Comma 3 6 4 2 2 2 6 2" xfId="45121" xr:uid="{CA7A4520-F076-45E3-AFA8-6B109E207382}"/>
    <cellStyle name="Comma 3 6 4 2 2 2 7" xfId="58511" xr:uid="{3D902556-3280-4CC1-9BB9-67D8ABDA1A9E}"/>
    <cellStyle name="Comma 3 6 4 2 2 2 8" xfId="61138" xr:uid="{1656363F-F1C7-441E-8420-7E052326D806}"/>
    <cellStyle name="Comma 3 6 4 2 2 2 9" xfId="31731" xr:uid="{CA6303D7-E1BB-48AF-9C04-2796459E72E6}"/>
    <cellStyle name="Comma 3 6 4 2 2 3" xfId="5721" xr:uid="{0C75DA7B-0402-4172-A0B2-B115178A9A15}"/>
    <cellStyle name="Comma 3 6 4 2 2 3 2" xfId="17279" xr:uid="{4734A192-D90F-4803-8BC7-57936A14EA1C}"/>
    <cellStyle name="Comma 3 6 4 2 2 3 2 2" xfId="46686" xr:uid="{C75E8BF8-6856-412C-8237-CD13E42418C8}"/>
    <cellStyle name="Comma 3 6 4 2 2 3 2 3" xfId="27783" xr:uid="{883C44E1-74C1-4CCD-887D-B99B82BE218B}"/>
    <cellStyle name="Comma 3 6 4 2 2 3 3" xfId="14126" xr:uid="{AB9678FB-8730-41EA-B6C6-24B1033DB92E}"/>
    <cellStyle name="Comma 3 6 4 2 2 3 3 2" xfId="33296" xr:uid="{39A2AB21-8E71-4F0A-8B5E-8F9789223481}"/>
    <cellStyle name="Comma 3 6 4 2 2 3 4" xfId="22531" xr:uid="{6EF5E98A-E092-4AFF-A01B-0DEBBCB00D16}"/>
    <cellStyle name="Comma 3 6 4 2 2 4" xfId="3096" xr:uid="{08CFD23A-E6BC-45B5-A0CA-11081EC6470C}"/>
    <cellStyle name="Comma 3 6 4 2 2 4 2" xfId="16751" xr:uid="{2C156CCE-2D47-46C4-B431-23A627D5E3AB}"/>
    <cellStyle name="Comma 3 6 4 2 2 4 2 2" xfId="49312" xr:uid="{817F2C00-0656-4AF9-A773-C52AB9143276}"/>
    <cellStyle name="Comma 3 6 4 2 2 4 3" xfId="35922" xr:uid="{89F4F0B3-0B56-4B35-B478-D62984D6A765}"/>
    <cellStyle name="Comma 3 6 4 2 2 4 4" xfId="25157" xr:uid="{F1459A76-06F1-404D-B7BB-5CF565C248B7}"/>
    <cellStyle name="Comma 3 6 4 2 2 5" xfId="8347" xr:uid="{7A62AEDE-1938-408E-8E06-53A5AD3BCF87}"/>
    <cellStyle name="Comma 3 6 4 2 2 5 2" xfId="51938" xr:uid="{CF610F55-9803-4F90-903D-DF45B60842FE}"/>
    <cellStyle name="Comma 3 6 4 2 2 5 3" xfId="38548" xr:uid="{56616D1F-492D-4D87-BA52-D288BE637F32}"/>
    <cellStyle name="Comma 3 6 4 2 2 6" xfId="10973" xr:uid="{DA3C176A-3BB1-4330-AA84-4E50AC5F9B0B}"/>
    <cellStyle name="Comma 3 6 4 2 2 6 2" xfId="54563" xr:uid="{68C20F97-D170-4C77-930B-B2FA765EA602}"/>
    <cellStyle name="Comma 3 6 4 2 2 6 3" xfId="41173" xr:uid="{E4D453C5-0778-4DC5-8FD9-C7A2219CA776}"/>
    <cellStyle name="Comma 3 6 4 2 2 7" xfId="13598" xr:uid="{CA937282-8257-4BEC-889F-9492A0B32E7B}"/>
    <cellStyle name="Comma 3 6 4 2 2 7 2" xfId="43799" xr:uid="{4828A5DF-3164-4DDD-8515-2D35791F492A}"/>
    <cellStyle name="Comma 3 6 4 2 2 8" xfId="57189" xr:uid="{1F82E9D5-3C9A-4CBB-B689-396200936E21}"/>
    <cellStyle name="Comma 3 6 4 2 2 9" xfId="59816" xr:uid="{F40DA5B9-194D-4A66-9549-E044123A2103}"/>
    <cellStyle name="Comma 3 6 4 2 3" xfId="728" xr:uid="{00000000-0005-0000-0000-0000A0030000}"/>
    <cellStyle name="Comma 3 6 4 2 3 10" xfId="30669" xr:uid="{99F4305C-EB23-43A2-86C6-7E991F5D2F0E}"/>
    <cellStyle name="Comma 3 6 4 2 3 11" xfId="20165" xr:uid="{FC571052-5004-469F-91C6-2F776B2BAE68}"/>
    <cellStyle name="Comma 3 6 4 2 3 2" xfId="2051" xr:uid="{C65BE962-953C-4466-A7E0-C8AC9EDE39A5}"/>
    <cellStyle name="Comma 3 6 4 2 3 2 10" xfId="21487" xr:uid="{FAE49C87-4C77-43FC-BA9F-A5604DFD31F0}"/>
    <cellStyle name="Comma 3 6 4 2 3 2 2" xfId="7303" xr:uid="{224E835D-01C3-46EE-AF60-D55E969A8E76}"/>
    <cellStyle name="Comma 3 6 4 2 3 2 2 2" xfId="18861" xr:uid="{B8447C55-23FF-403F-8214-3690B4B33EB7}"/>
    <cellStyle name="Comma 3 6 4 2 3 2 2 2 2" xfId="48268" xr:uid="{F8C3CDAC-8D09-4C27-9003-1B362C546275}"/>
    <cellStyle name="Comma 3 6 4 2 3 2 2 2 3" xfId="29365" xr:uid="{C4A335B1-930C-4E98-99FA-40252A292425}"/>
    <cellStyle name="Comma 3 6 4 2 3 2 2 3" xfId="34878" xr:uid="{D20DB67C-4A08-43EA-A613-A02A7A334F9C}"/>
    <cellStyle name="Comma 3 6 4 2 3 2 2 4" xfId="24113" xr:uid="{8F98D900-FB82-48F9-966D-FA340F7CC931}"/>
    <cellStyle name="Comma 3 6 4 2 3 2 3" xfId="4678" xr:uid="{DC48B160-64FF-4CD8-93FD-A44A1F5ED534}"/>
    <cellStyle name="Comma 3 6 4 2 3 2 3 2" xfId="50894" xr:uid="{393478D5-AA5A-4E1F-B306-40E167D91BA7}"/>
    <cellStyle name="Comma 3 6 4 2 3 2 3 3" xfId="37504" xr:uid="{14703CE8-A158-476C-A76C-42E9885F71CA}"/>
    <cellStyle name="Comma 3 6 4 2 3 2 3 4" xfId="26739" xr:uid="{0CD9DBC6-1B2B-4FEF-B68D-244D3BC14BE0}"/>
    <cellStyle name="Comma 3 6 4 2 3 2 4" xfId="9929" xr:uid="{9FABB936-A159-444E-861D-D16753F2E1EE}"/>
    <cellStyle name="Comma 3 6 4 2 3 2 4 2" xfId="53520" xr:uid="{1614856C-D351-4569-92ED-25D9DB5AC691}"/>
    <cellStyle name="Comma 3 6 4 2 3 2 4 3" xfId="40130" xr:uid="{6C58E88B-757F-4BD1-B6CB-24C27B69A24B}"/>
    <cellStyle name="Comma 3 6 4 2 3 2 5" xfId="12555" xr:uid="{F5B58CB0-76C9-41F9-B47E-6785F1163B80}"/>
    <cellStyle name="Comma 3 6 4 2 3 2 5 2" xfId="56145" xr:uid="{D15B61DB-6740-4E76-B747-4BF3275D87A8}"/>
    <cellStyle name="Comma 3 6 4 2 3 2 5 3" xfId="42755" xr:uid="{547CEB73-610A-490E-B51E-E675D477B119}"/>
    <cellStyle name="Comma 3 6 4 2 3 2 6" xfId="15708" xr:uid="{62BD3E48-3E40-4D2C-A685-9A272BF9EDAF}"/>
    <cellStyle name="Comma 3 6 4 2 3 2 6 2" xfId="45381" xr:uid="{AC60C143-D60D-4461-B286-77B85915DC9D}"/>
    <cellStyle name="Comma 3 6 4 2 3 2 7" xfId="58771" xr:uid="{72D9B7A8-996E-4954-82F0-4E336C0E2FEB}"/>
    <cellStyle name="Comma 3 6 4 2 3 2 8" xfId="61398" xr:uid="{7747DF8E-B73D-468B-9EE4-D0709FCDF6B6}"/>
    <cellStyle name="Comma 3 6 4 2 3 2 9" xfId="31991" xr:uid="{2ACB210C-FEC0-42C4-A917-B3015DB299CC}"/>
    <cellStyle name="Comma 3 6 4 2 3 3" xfId="5981" xr:uid="{ECE78ECF-050D-4F98-999B-F6A4453EBF38}"/>
    <cellStyle name="Comma 3 6 4 2 3 3 2" xfId="17539" xr:uid="{E9753A0D-A81D-4CC2-8DFF-D8175320F24F}"/>
    <cellStyle name="Comma 3 6 4 2 3 3 2 2" xfId="46946" xr:uid="{65BA049F-7D06-4D86-9778-41C77599CDB5}"/>
    <cellStyle name="Comma 3 6 4 2 3 3 2 3" xfId="28043" xr:uid="{5B44CC54-D9CC-4886-B89B-75709EA4D767}"/>
    <cellStyle name="Comma 3 6 4 2 3 3 3" xfId="33556" xr:uid="{DDFB61DC-A7CF-47A7-BC03-22A3802B6534}"/>
    <cellStyle name="Comma 3 6 4 2 3 3 4" xfId="22791" xr:uid="{ABADD8F0-14E5-4B19-91C4-48D33455DA3E}"/>
    <cellStyle name="Comma 3 6 4 2 3 4" xfId="3356" xr:uid="{BC9BFA44-0013-41D6-87C8-BF3EEF21A11F}"/>
    <cellStyle name="Comma 3 6 4 2 3 4 2" xfId="49572" xr:uid="{7DC35D34-19DF-45AF-92D6-98A8B826DF30}"/>
    <cellStyle name="Comma 3 6 4 2 3 4 3" xfId="36182" xr:uid="{2B5043ED-088B-4FC1-9F34-4692706A1214}"/>
    <cellStyle name="Comma 3 6 4 2 3 4 4" xfId="25417" xr:uid="{04B61F79-E0B5-42F6-8AE4-01420C79E621}"/>
    <cellStyle name="Comma 3 6 4 2 3 5" xfId="8607" xr:uid="{A20A56DD-C47E-49D5-8B88-9578A17BFAAB}"/>
    <cellStyle name="Comma 3 6 4 2 3 5 2" xfId="52198" xr:uid="{0058645A-732F-454B-BD24-57A28DE5468D}"/>
    <cellStyle name="Comma 3 6 4 2 3 5 3" xfId="38808" xr:uid="{0D64EC18-84C7-4C2D-8D38-47F347D800E9}"/>
    <cellStyle name="Comma 3 6 4 2 3 6" xfId="11233" xr:uid="{63A0AF21-66E7-483E-B377-56EAC3600EFB}"/>
    <cellStyle name="Comma 3 6 4 2 3 6 2" xfId="54823" xr:uid="{8105FC98-EFC7-44A3-9243-F80FA1049FD4}"/>
    <cellStyle name="Comma 3 6 4 2 3 6 3" xfId="41433" xr:uid="{FBF3602E-D49F-469D-9AF6-C3D892DC6E26}"/>
    <cellStyle name="Comma 3 6 4 2 3 7" xfId="14386" xr:uid="{F8381171-991D-4625-818D-AE577EBF403C}"/>
    <cellStyle name="Comma 3 6 4 2 3 7 2" xfId="44059" xr:uid="{1B27B091-9699-4960-81C7-746FAF6F7F10}"/>
    <cellStyle name="Comma 3 6 4 2 3 8" xfId="57449" xr:uid="{74E5FD27-15E7-459C-9AF3-98AB49445449}"/>
    <cellStyle name="Comma 3 6 4 2 3 9" xfId="60076" xr:uid="{AAB56EFD-8129-4C99-A4F7-6480DB8DD757}"/>
    <cellStyle name="Comma 3 6 4 2 4" xfId="988" xr:uid="{00000000-0005-0000-0000-0000A1030000}"/>
    <cellStyle name="Comma 3 6 4 2 4 10" xfId="30929" xr:uid="{0B290035-EE77-48C4-B0BD-58EF32221D6B}"/>
    <cellStyle name="Comma 3 6 4 2 4 11" xfId="20425" xr:uid="{4671C2E3-9201-4F64-9232-7CBD9336E90E}"/>
    <cellStyle name="Comma 3 6 4 2 4 2" xfId="2311" xr:uid="{D3A287C1-8C0F-43B4-A4DE-0B883946B729}"/>
    <cellStyle name="Comma 3 6 4 2 4 2 10" xfId="21747" xr:uid="{639043FC-7037-4B53-843E-369FDE401EFD}"/>
    <cellStyle name="Comma 3 6 4 2 4 2 2" xfId="7563" xr:uid="{02D6EEAE-4732-4FA1-8893-52CEF06C457D}"/>
    <cellStyle name="Comma 3 6 4 2 4 2 2 2" xfId="19121" xr:uid="{03BCB2C7-DCC3-44A9-BAF9-BDDA3CF0CC74}"/>
    <cellStyle name="Comma 3 6 4 2 4 2 2 2 2" xfId="48528" xr:uid="{E3A18978-E1D7-4DE9-80B7-89CB67679AE0}"/>
    <cellStyle name="Comma 3 6 4 2 4 2 2 2 3" xfId="29625" xr:uid="{6B6884C3-4CC3-4118-8E71-500429D876A2}"/>
    <cellStyle name="Comma 3 6 4 2 4 2 2 3" xfId="35138" xr:uid="{1DC8232F-3B1B-44D9-98C3-201765537FF5}"/>
    <cellStyle name="Comma 3 6 4 2 4 2 2 4" xfId="24373" xr:uid="{8895E806-B253-4B7B-8A6A-CD91C8CBCDDD}"/>
    <cellStyle name="Comma 3 6 4 2 4 2 3" xfId="4938" xr:uid="{1317084A-2524-43A2-8733-4F8E12316D06}"/>
    <cellStyle name="Comma 3 6 4 2 4 2 3 2" xfId="51154" xr:uid="{CACD43E7-119F-41A0-A65B-C12B8DC96EA4}"/>
    <cellStyle name="Comma 3 6 4 2 4 2 3 3" xfId="37764" xr:uid="{8C196DED-65C7-4292-B066-04FA0D8E64BB}"/>
    <cellStyle name="Comma 3 6 4 2 4 2 3 4" xfId="26999" xr:uid="{D74B64B5-4D5D-4A2E-BCE2-4F898359BFAA}"/>
    <cellStyle name="Comma 3 6 4 2 4 2 4" xfId="10189" xr:uid="{53B35092-D86D-494F-8E50-17E6ADBCEF26}"/>
    <cellStyle name="Comma 3 6 4 2 4 2 4 2" xfId="53780" xr:uid="{17679EBE-C760-4A9C-B110-0E221FA41E50}"/>
    <cellStyle name="Comma 3 6 4 2 4 2 4 3" xfId="40390" xr:uid="{F3DE4407-05A8-4AB5-8D46-0C0928F531E1}"/>
    <cellStyle name="Comma 3 6 4 2 4 2 5" xfId="12815" xr:uid="{213D3B5C-15E9-4177-A56C-9922996F949A}"/>
    <cellStyle name="Comma 3 6 4 2 4 2 5 2" xfId="56405" xr:uid="{7387958B-D245-4F02-A491-186475E41643}"/>
    <cellStyle name="Comma 3 6 4 2 4 2 5 3" xfId="43015" xr:uid="{7155BF99-6D18-4C07-BC8E-EF84008A7F83}"/>
    <cellStyle name="Comma 3 6 4 2 4 2 6" xfId="15968" xr:uid="{5414C21E-034F-4BC0-ACD2-4F24FE7C621A}"/>
    <cellStyle name="Comma 3 6 4 2 4 2 6 2" xfId="45641" xr:uid="{A4BA1798-ADD4-4FD1-A8CD-6A90A0D9736D}"/>
    <cellStyle name="Comma 3 6 4 2 4 2 7" xfId="59031" xr:uid="{3CEE45DD-D804-4FB3-B1EE-DBE593840F8A}"/>
    <cellStyle name="Comma 3 6 4 2 4 2 8" xfId="61658" xr:uid="{74A042EC-170D-45EF-97B7-84CB22622A2E}"/>
    <cellStyle name="Comma 3 6 4 2 4 2 9" xfId="32251" xr:uid="{6FD42D24-DD7D-4BD0-92A0-D3945F682764}"/>
    <cellStyle name="Comma 3 6 4 2 4 3" xfId="6241" xr:uid="{C377C9CE-3EC8-4E62-9FE1-7E0360A38E1C}"/>
    <cellStyle name="Comma 3 6 4 2 4 3 2" xfId="17799" xr:uid="{19B7E639-2C19-41FC-B480-7D35D29EF906}"/>
    <cellStyle name="Comma 3 6 4 2 4 3 2 2" xfId="47206" xr:uid="{EB483695-43A8-46EB-8BD5-C3A3A539695B}"/>
    <cellStyle name="Comma 3 6 4 2 4 3 2 3" xfId="28303" xr:uid="{28F6C5E6-AFE7-4C38-916C-096BC7D8CAB3}"/>
    <cellStyle name="Comma 3 6 4 2 4 3 3" xfId="33816" xr:uid="{3C165210-A2CC-48B4-AA9C-92B6B579F223}"/>
    <cellStyle name="Comma 3 6 4 2 4 3 4" xfId="23051" xr:uid="{C1181516-F547-4888-BCF4-04641DF704B1}"/>
    <cellStyle name="Comma 3 6 4 2 4 4" xfId="3616" xr:uid="{30448944-4486-4736-9330-E1DE72472963}"/>
    <cellStyle name="Comma 3 6 4 2 4 4 2" xfId="49832" xr:uid="{87817B49-E06F-42E2-8CE4-5F691DD27611}"/>
    <cellStyle name="Comma 3 6 4 2 4 4 3" xfId="36442" xr:uid="{A74B31C1-CB14-4A34-BF52-09CF4CEE7D69}"/>
    <cellStyle name="Comma 3 6 4 2 4 4 4" xfId="25677" xr:uid="{87DF7664-8338-4CD4-9DE4-D787A284BB74}"/>
    <cellStyle name="Comma 3 6 4 2 4 5" xfId="8867" xr:uid="{39275BB4-B714-467A-9E88-762BC91550CD}"/>
    <cellStyle name="Comma 3 6 4 2 4 5 2" xfId="52458" xr:uid="{5BEDC439-31DD-4B1C-8F98-047224AE6924}"/>
    <cellStyle name="Comma 3 6 4 2 4 5 3" xfId="39068" xr:uid="{3A05CEC2-1DA8-4125-9B9D-D30103CBD054}"/>
    <cellStyle name="Comma 3 6 4 2 4 6" xfId="11493" xr:uid="{ED439A77-CE94-4183-A604-21B5D8D34CDF}"/>
    <cellStyle name="Comma 3 6 4 2 4 6 2" xfId="55083" xr:uid="{4C30A2E6-A8B0-422B-97E1-692701B20B4E}"/>
    <cellStyle name="Comma 3 6 4 2 4 6 3" xfId="41693" xr:uid="{C5C5E5A8-81D3-4C8A-9EB5-655EAC0D4D0A}"/>
    <cellStyle name="Comma 3 6 4 2 4 7" xfId="14646" xr:uid="{5DF0DD0A-A67A-4DB2-B937-D2C6658B7536}"/>
    <cellStyle name="Comma 3 6 4 2 4 7 2" xfId="44319" xr:uid="{FAF69F5F-877A-463C-A8D0-1C6207FE7016}"/>
    <cellStyle name="Comma 3 6 4 2 4 8" xfId="57709" xr:uid="{6498E3F3-89D3-4C15-8379-6952AEAD5889}"/>
    <cellStyle name="Comma 3 6 4 2 4 9" xfId="60336" xr:uid="{FACA55A3-7A6B-42D7-A817-078702149C17}"/>
    <cellStyle name="Comma 3 6 4 2 5" xfId="1268" xr:uid="{441A6A83-5DE1-410A-AD60-592E82B6DCDB}"/>
    <cellStyle name="Comma 3 6 4 2 5 10" xfId="20705" xr:uid="{F51DD8F1-96A3-45CA-AC41-9B01C25A11E4}"/>
    <cellStyle name="Comma 3 6 4 2 5 2" xfId="6521" xr:uid="{74E8EE0E-4D9D-4572-A61A-C072E2E0E134}"/>
    <cellStyle name="Comma 3 6 4 2 5 2 2" xfId="18079" xr:uid="{32B2E12A-7D3A-4823-8DB2-713C2DE9D9E5}"/>
    <cellStyle name="Comma 3 6 4 2 5 2 2 2" xfId="47486" xr:uid="{3CBCCB06-DB4A-44FD-A93F-149D2BA2A73C}"/>
    <cellStyle name="Comma 3 6 4 2 5 2 2 3" xfId="28583" xr:uid="{228C97A8-A8DA-4179-9F43-134AFC4A2C8C}"/>
    <cellStyle name="Comma 3 6 4 2 5 2 3" xfId="34096" xr:uid="{AE46BB52-2CA9-4608-87A7-F9573544FD1C}"/>
    <cellStyle name="Comma 3 6 4 2 5 2 4" xfId="23331" xr:uid="{1180EE08-3FC3-43DF-A44D-E7AA353634B2}"/>
    <cellStyle name="Comma 3 6 4 2 5 3" xfId="3896" xr:uid="{865EAF01-0217-4D28-B2B0-76E425248289}"/>
    <cellStyle name="Comma 3 6 4 2 5 3 2" xfId="50112" xr:uid="{D6AF13F5-7B1C-4001-92DB-2025FABD70C0}"/>
    <cellStyle name="Comma 3 6 4 2 5 3 3" xfId="36722" xr:uid="{FF427CD3-9288-4B9B-A6E2-85CD9B2346DF}"/>
    <cellStyle name="Comma 3 6 4 2 5 3 4" xfId="25957" xr:uid="{D605D12D-E583-4C93-B325-F0126D9AAFAE}"/>
    <cellStyle name="Comma 3 6 4 2 5 4" xfId="9147" xr:uid="{AFD353C7-2006-4DB5-9B15-2DA63EE210F3}"/>
    <cellStyle name="Comma 3 6 4 2 5 4 2" xfId="52738" xr:uid="{D0855567-874E-4085-BCFC-1BB013F21288}"/>
    <cellStyle name="Comma 3 6 4 2 5 4 3" xfId="39348" xr:uid="{47394271-11F0-47A0-864A-8752672605D2}"/>
    <cellStyle name="Comma 3 6 4 2 5 5" xfId="11773" xr:uid="{40772A8D-5F38-4868-BD9A-71816A6B22CB}"/>
    <cellStyle name="Comma 3 6 4 2 5 5 2" xfId="55363" xr:uid="{CF1A704C-A0E5-4AFA-8B88-9A91D3B00AE5}"/>
    <cellStyle name="Comma 3 6 4 2 5 5 3" xfId="41973" xr:uid="{6DB9EC07-6222-4F0F-A756-D4D917F2C698}"/>
    <cellStyle name="Comma 3 6 4 2 5 6" xfId="14926" xr:uid="{E4A0C196-4937-4E5B-BB16-204389867B52}"/>
    <cellStyle name="Comma 3 6 4 2 5 6 2" xfId="44599" xr:uid="{F302E887-6FAB-448B-989B-D716BC145A7D}"/>
    <cellStyle name="Comma 3 6 4 2 5 7" xfId="57989" xr:uid="{04569586-7354-4F31-BF3F-956D84D3AB9E}"/>
    <cellStyle name="Comma 3 6 4 2 5 8" xfId="60616" xr:uid="{BAE35C17-FA04-4A9A-8221-C5B4F3B35043}"/>
    <cellStyle name="Comma 3 6 4 2 5 9" xfId="31209" xr:uid="{8E30401A-E169-418A-9D25-3F0BD53B75CD}"/>
    <cellStyle name="Comma 3 6 4 2 6" xfId="1531" xr:uid="{59FE9A00-6328-4CC9-A497-D3DC57BE2618}"/>
    <cellStyle name="Comma 3 6 4 2 6 10" xfId="20967" xr:uid="{D2B241B6-AE43-4A84-B094-8652D1D879C1}"/>
    <cellStyle name="Comma 3 6 4 2 6 2" xfId="6783" xr:uid="{A76D513B-923D-4974-B351-E797FD68EAA7}"/>
    <cellStyle name="Comma 3 6 4 2 6 2 2" xfId="18341" xr:uid="{3D1685D0-16EE-4105-A169-1ADCB618E682}"/>
    <cellStyle name="Comma 3 6 4 2 6 2 2 2" xfId="47748" xr:uid="{FE003581-E938-4EBE-B2A2-3B4B3F68C0A3}"/>
    <cellStyle name="Comma 3 6 4 2 6 2 2 3" xfId="28845" xr:uid="{75682BE2-4B04-4118-9B25-600BE114C87A}"/>
    <cellStyle name="Comma 3 6 4 2 6 2 3" xfId="34358" xr:uid="{1D85EDC0-B692-4ADD-B7F7-F480D35106D7}"/>
    <cellStyle name="Comma 3 6 4 2 6 2 4" xfId="23593" xr:uid="{E4841FAC-66A3-4FD4-94D2-2EB0B2E69023}"/>
    <cellStyle name="Comma 3 6 4 2 6 3" xfId="4158" xr:uid="{F502B654-A5E4-4B62-A969-837D2FF7CE4B}"/>
    <cellStyle name="Comma 3 6 4 2 6 3 2" xfId="50374" xr:uid="{FBD123D1-09BB-46EC-A45B-3BC7F22E2870}"/>
    <cellStyle name="Comma 3 6 4 2 6 3 3" xfId="36984" xr:uid="{181BD975-BAA4-47A9-8DCD-38599590EF5B}"/>
    <cellStyle name="Comma 3 6 4 2 6 3 4" xfId="26219" xr:uid="{F2A4C25A-E2E7-4574-9B4C-AE0F1C333888}"/>
    <cellStyle name="Comma 3 6 4 2 6 4" xfId="9409" xr:uid="{F3A80254-A7C8-4514-ACED-210D944D6B08}"/>
    <cellStyle name="Comma 3 6 4 2 6 4 2" xfId="53000" xr:uid="{486AE462-524E-45BD-A688-CE12FF56A74F}"/>
    <cellStyle name="Comma 3 6 4 2 6 4 3" xfId="39610" xr:uid="{B5C86CD7-618C-4934-BB7B-6497056073C1}"/>
    <cellStyle name="Comma 3 6 4 2 6 5" xfId="12035" xr:uid="{E84B3759-0A7D-48DB-94E0-4A9AC3F330B6}"/>
    <cellStyle name="Comma 3 6 4 2 6 5 2" xfId="55625" xr:uid="{72EEAE56-B206-45A8-8FB5-35E1430B1F14}"/>
    <cellStyle name="Comma 3 6 4 2 6 5 3" xfId="42235" xr:uid="{620A75D7-D110-4A58-9031-0DEE7B130D71}"/>
    <cellStyle name="Comma 3 6 4 2 6 6" xfId="15188" xr:uid="{39D28192-F7DB-478E-8F81-2D5B0202A133}"/>
    <cellStyle name="Comma 3 6 4 2 6 6 2" xfId="44861" xr:uid="{BBCF20A1-F255-4D45-AAC4-F04E0F929FBA}"/>
    <cellStyle name="Comma 3 6 4 2 6 7" xfId="58251" xr:uid="{E608B00A-0F3C-49CF-93B0-E58D8BA4DD3D}"/>
    <cellStyle name="Comma 3 6 4 2 6 8" xfId="60878" xr:uid="{FCDBA37B-6110-4B6F-82D1-71723FB7DDA8}"/>
    <cellStyle name="Comma 3 6 4 2 6 9" xfId="31471" xr:uid="{1688CAD1-CAD4-47A7-B259-755AA9AAFCA3}"/>
    <cellStyle name="Comma 3 6 4 2 7" xfId="2574" xr:uid="{E77E711D-3673-464F-8252-7201FBB80BB2}"/>
    <cellStyle name="Comma 3 6 4 2 7 10" xfId="22009" xr:uid="{B47A81ED-1785-4F0F-A43F-975ABC8A7D02}"/>
    <cellStyle name="Comma 3 6 4 2 7 2" xfId="7825" xr:uid="{59E224B6-42CF-4DFE-9BD7-E51BCB7E8B2F}"/>
    <cellStyle name="Comma 3 6 4 2 7 2 2" xfId="19383" xr:uid="{92663854-1450-431A-8AAB-8F388C95D055}"/>
    <cellStyle name="Comma 3 6 4 2 7 2 2 2" xfId="48790" xr:uid="{D76C4CBF-2E3D-47FC-90BA-B23CEC5EEDA1}"/>
    <cellStyle name="Comma 3 6 4 2 7 2 2 3" xfId="29887" xr:uid="{BB09B7AB-F036-4F3B-9D33-79745DB83853}"/>
    <cellStyle name="Comma 3 6 4 2 7 2 3" xfId="35400" xr:uid="{E0F2E3CC-F197-4C74-BE8E-69DCBCA2CC22}"/>
    <cellStyle name="Comma 3 6 4 2 7 2 4" xfId="24635" xr:uid="{273068D4-0DE5-4772-8963-24973310C433}"/>
    <cellStyle name="Comma 3 6 4 2 7 3" xfId="5200" xr:uid="{3A58B570-72AF-4096-BC52-09C4C687770A}"/>
    <cellStyle name="Comma 3 6 4 2 7 3 2" xfId="51416" xr:uid="{A92DF268-2515-4590-B111-7A1A644DCCA4}"/>
    <cellStyle name="Comma 3 6 4 2 7 3 3" xfId="38026" xr:uid="{B13047E0-6248-4479-9EBD-D00C7C247EDF}"/>
    <cellStyle name="Comma 3 6 4 2 7 3 4" xfId="27261" xr:uid="{4B45D676-4B69-45AD-BF33-0F4AFB6A10C1}"/>
    <cellStyle name="Comma 3 6 4 2 7 4" xfId="10451" xr:uid="{7DC04684-00FF-4237-9D6D-ED6F254B4EE2}"/>
    <cellStyle name="Comma 3 6 4 2 7 4 2" xfId="54042" xr:uid="{97804460-1379-4074-BA4F-E55E4B09DF65}"/>
    <cellStyle name="Comma 3 6 4 2 7 4 3" xfId="40652" xr:uid="{3B86A287-2ADE-4592-B1D6-4B940E28080A}"/>
    <cellStyle name="Comma 3 6 4 2 7 5" xfId="13077" xr:uid="{D5F0FBFD-15F0-4CF8-98F9-9D42CE575051}"/>
    <cellStyle name="Comma 3 6 4 2 7 5 2" xfId="56667" xr:uid="{AD4DAD01-0406-4C24-B5CA-CC70212B6496}"/>
    <cellStyle name="Comma 3 6 4 2 7 5 3" xfId="43277" xr:uid="{19716B1C-1BDF-4659-B2B6-BFE95C5BF90F}"/>
    <cellStyle name="Comma 3 6 4 2 7 6" xfId="16230" xr:uid="{B0960E6C-EBC1-4FD2-AB51-A7E52950D506}"/>
    <cellStyle name="Comma 3 6 4 2 7 6 2" xfId="45903" xr:uid="{DF4D83E4-0445-4319-B7AA-B56E4D87F742}"/>
    <cellStyle name="Comma 3 6 4 2 7 7" xfId="59293" xr:uid="{0BBA36D5-7D6B-4E44-AE74-8304E08F206E}"/>
    <cellStyle name="Comma 3 6 4 2 7 8" xfId="61920" xr:uid="{BCE0A1B2-CB59-4EBC-B03C-D04A4320A669}"/>
    <cellStyle name="Comma 3 6 4 2 7 9" xfId="32513" xr:uid="{FB35C71D-7644-446A-B0D9-166CE544076C}"/>
    <cellStyle name="Comma 3 6 4 2 8" xfId="5461" xr:uid="{C6D51138-1FBB-47D3-8E1D-10815C56674D}"/>
    <cellStyle name="Comma 3 6 4 2 8 2" xfId="17019" xr:uid="{7D9D69E6-64AE-4195-B90D-1E01897022E4}"/>
    <cellStyle name="Comma 3 6 4 2 8 2 2" xfId="46165" xr:uid="{9E9299AF-AF55-4563-A5A2-7883D0101C39}"/>
    <cellStyle name="Comma 3 6 4 2 8 2 3" xfId="27523" xr:uid="{18798486-D1C1-43C9-9E25-AAED1FC5AF8D}"/>
    <cellStyle name="Comma 3 6 4 2 8 3" xfId="13866" xr:uid="{AFB7996E-DD75-4D91-A2CA-71437EAFF26A}"/>
    <cellStyle name="Comma 3 6 4 2 8 3 2" xfId="32775" xr:uid="{4F009CC1-980B-4A17-9CCE-12F2EDB59972}"/>
    <cellStyle name="Comma 3 6 4 2 8 4" xfId="22271" xr:uid="{1B3234EA-6107-45D7-96A8-B9480B7A2A3D}"/>
    <cellStyle name="Comma 3 6 4 2 9" xfId="2836" xr:uid="{35389B45-B3BB-4C26-801E-BEDFFA9BE6D4}"/>
    <cellStyle name="Comma 3 6 4 2 9 2" xfId="16491" xr:uid="{0D57056A-9A88-4513-94D5-970FB6B3D16E}"/>
    <cellStyle name="Comma 3 6 4 2 9 2 2" xfId="46426" xr:uid="{A862FC6F-E29D-427A-A781-CEEBD933DEF2}"/>
    <cellStyle name="Comma 3 6 4 2 9 3" xfId="33036" xr:uid="{4C6B8967-64C8-40EB-95D5-09406D24CE0C}"/>
    <cellStyle name="Comma 3 6 4 2 9 4" xfId="24897" xr:uid="{00546292-A763-4BDA-AC58-13D5DB337872}"/>
    <cellStyle name="Comma 3 6 4 3" xfId="330" xr:uid="{00000000-0005-0000-0000-0000A2030000}"/>
    <cellStyle name="Comma 3 6 4 3 10" xfId="30271" xr:uid="{D4F04714-C302-42C4-B089-CD458F6ADAC3}"/>
    <cellStyle name="Comma 3 6 4 3 11" xfId="19767" xr:uid="{CDBE3C14-1653-46CA-B9FE-5EC2D7954A43}"/>
    <cellStyle name="Comma 3 6 4 3 2" xfId="1653" xr:uid="{6C5E5F85-B624-40AD-B23D-342055A273CB}"/>
    <cellStyle name="Comma 3 6 4 3 2 10" xfId="21089" xr:uid="{0E5E1A84-4F2B-4809-9E56-8E9D10645A79}"/>
    <cellStyle name="Comma 3 6 4 3 2 2" xfId="6905" xr:uid="{E3067C6C-4CAE-46CF-8A87-27944DED308B}"/>
    <cellStyle name="Comma 3 6 4 3 2 2 2" xfId="18463" xr:uid="{6A7FE0FD-45A4-4B68-A025-286D1F901E29}"/>
    <cellStyle name="Comma 3 6 4 3 2 2 2 2" xfId="47870" xr:uid="{E8216537-7E56-419C-A67B-63980AAF4387}"/>
    <cellStyle name="Comma 3 6 4 3 2 2 2 3" xfId="28967" xr:uid="{BABFF7BD-E065-4CB1-B32A-9A5BF6C806FF}"/>
    <cellStyle name="Comma 3 6 4 3 2 2 3" xfId="34480" xr:uid="{2068DDEA-CC53-4610-81C8-060F7421576D}"/>
    <cellStyle name="Comma 3 6 4 3 2 2 4" xfId="23715" xr:uid="{A12FF253-BDB0-4610-BEE0-BEA01F5E1345}"/>
    <cellStyle name="Comma 3 6 4 3 2 3" xfId="4280" xr:uid="{92B8132C-265C-4AAA-8951-80DFC2C0A6EB}"/>
    <cellStyle name="Comma 3 6 4 3 2 3 2" xfId="50496" xr:uid="{407808C4-FB12-4CBA-B1B9-D7E6E4D321F9}"/>
    <cellStyle name="Comma 3 6 4 3 2 3 3" xfId="37106" xr:uid="{7B334662-DCC8-4BAA-A3C4-D91A60481A8C}"/>
    <cellStyle name="Comma 3 6 4 3 2 3 4" xfId="26341" xr:uid="{B46BC8DF-3941-4A15-A2C1-1F412274198A}"/>
    <cellStyle name="Comma 3 6 4 3 2 4" xfId="9531" xr:uid="{36F0C440-54F5-4DAF-851C-0963A5563339}"/>
    <cellStyle name="Comma 3 6 4 3 2 4 2" xfId="53122" xr:uid="{CDDB9D1E-6E9E-4325-B84B-08DFB9286A31}"/>
    <cellStyle name="Comma 3 6 4 3 2 4 3" xfId="39732" xr:uid="{74B73C75-3DCB-429C-B201-C1F026EF71B3}"/>
    <cellStyle name="Comma 3 6 4 3 2 5" xfId="12157" xr:uid="{B516C804-341C-4819-B4B8-A560FC59895F}"/>
    <cellStyle name="Comma 3 6 4 3 2 5 2" xfId="55747" xr:uid="{39028524-E00A-4E7A-BB5A-632FCA5B9C8D}"/>
    <cellStyle name="Comma 3 6 4 3 2 5 3" xfId="42357" xr:uid="{461B0696-5393-489C-811D-5DF92BBE9C7B}"/>
    <cellStyle name="Comma 3 6 4 3 2 6" xfId="15310" xr:uid="{455F764A-61F4-4B0D-8AFB-D782D1CADA4B}"/>
    <cellStyle name="Comma 3 6 4 3 2 6 2" xfId="44983" xr:uid="{DE58FC4A-A574-4766-85E2-B6A253C53823}"/>
    <cellStyle name="Comma 3 6 4 3 2 7" xfId="58373" xr:uid="{4F98FE55-12B5-4960-9F64-6E90B5E04F32}"/>
    <cellStyle name="Comma 3 6 4 3 2 8" xfId="61000" xr:uid="{552B4B57-27AD-4B94-8CE1-F9D216D36423}"/>
    <cellStyle name="Comma 3 6 4 3 2 9" xfId="31593" xr:uid="{EEAB85C7-15D5-421A-A2EC-A2F29E740B4A}"/>
    <cellStyle name="Comma 3 6 4 3 3" xfId="5583" xr:uid="{0D972F61-F351-4D28-8F50-9E8D0E7DFE97}"/>
    <cellStyle name="Comma 3 6 4 3 3 2" xfId="17141" xr:uid="{663A62A2-C5BA-44EE-82FE-3C02AFCA0475}"/>
    <cellStyle name="Comma 3 6 4 3 3 2 2" xfId="46548" xr:uid="{D45A3531-B4F6-4643-9287-499B53BF3748}"/>
    <cellStyle name="Comma 3 6 4 3 3 2 3" xfId="27645" xr:uid="{0ECA8B24-8A40-4A20-B1F8-468B032DDF90}"/>
    <cellStyle name="Comma 3 6 4 3 3 3" xfId="13988" xr:uid="{7FFF71C0-5C40-47C4-9B94-661EE97C1B65}"/>
    <cellStyle name="Comma 3 6 4 3 3 3 2" xfId="33158" xr:uid="{DF366FE6-72E8-4548-B644-66256492D818}"/>
    <cellStyle name="Comma 3 6 4 3 3 4" xfId="22393" xr:uid="{22F39847-20DE-4284-987C-DFC9A800B970}"/>
    <cellStyle name="Comma 3 6 4 3 4" xfId="2958" xr:uid="{6A00AE9B-8FC1-430E-9111-04E034285B36}"/>
    <cellStyle name="Comma 3 6 4 3 4 2" xfId="16613" xr:uid="{8CEFA087-A965-4BB3-8A2C-1AD6CC909A8E}"/>
    <cellStyle name="Comma 3 6 4 3 4 2 2" xfId="49174" xr:uid="{CE7BB18A-EC0C-4C4D-96BA-8FF81C05367A}"/>
    <cellStyle name="Comma 3 6 4 3 4 3" xfId="35784" xr:uid="{94B5942D-E458-4AE8-8947-327B69831469}"/>
    <cellStyle name="Comma 3 6 4 3 4 4" xfId="25019" xr:uid="{168DEA57-7CA4-4760-BF0A-CFC2BB61182F}"/>
    <cellStyle name="Comma 3 6 4 3 5" xfId="8209" xr:uid="{051693CA-C2F0-44C8-8DE7-E2B0DCEAD00E}"/>
    <cellStyle name="Comma 3 6 4 3 5 2" xfId="51800" xr:uid="{50D5DB61-3C4A-482F-8B15-6B9F10D627B7}"/>
    <cellStyle name="Comma 3 6 4 3 5 3" xfId="38410" xr:uid="{F247536E-75D4-424E-806F-1EC084A087B3}"/>
    <cellStyle name="Comma 3 6 4 3 6" xfId="10835" xr:uid="{9FE948AC-C04F-4B2E-ADD3-EB91EBB19C4F}"/>
    <cellStyle name="Comma 3 6 4 3 6 2" xfId="54425" xr:uid="{04820C9A-4E78-4AF2-9AA4-57BA4758A619}"/>
    <cellStyle name="Comma 3 6 4 3 6 3" xfId="41035" xr:uid="{96766F69-3B6E-46E0-8C9C-D9128426D40F}"/>
    <cellStyle name="Comma 3 6 4 3 7" xfId="13460" xr:uid="{C4D3B740-293F-4F32-AB48-09E768D81538}"/>
    <cellStyle name="Comma 3 6 4 3 7 2" xfId="43661" xr:uid="{ED61A7C2-A104-4D06-9F78-5C80C1D0EB49}"/>
    <cellStyle name="Comma 3 6 4 3 8" xfId="57051" xr:uid="{7344616D-BCE3-417D-B7C8-AEA11092F86D}"/>
    <cellStyle name="Comma 3 6 4 3 9" xfId="59678" xr:uid="{49EF42AA-7141-47B3-B59D-E8D822C7D600}"/>
    <cellStyle name="Comma 3 6 4 4" xfId="590" xr:uid="{00000000-0005-0000-0000-0000A3030000}"/>
    <cellStyle name="Comma 3 6 4 4 10" xfId="30531" xr:uid="{A1F8F294-5E2E-4C8C-B20F-EA4D915151F9}"/>
    <cellStyle name="Comma 3 6 4 4 11" xfId="20027" xr:uid="{4BB61B07-4B81-41D1-A036-EC229644E0BF}"/>
    <cellStyle name="Comma 3 6 4 4 2" xfId="1913" xr:uid="{F5BA582A-B73F-49D8-9965-8A4622AED907}"/>
    <cellStyle name="Comma 3 6 4 4 2 10" xfId="21349" xr:uid="{CCC2ACB2-BAEE-41A6-8B4B-B86E5D6C5C1C}"/>
    <cellStyle name="Comma 3 6 4 4 2 2" xfId="7165" xr:uid="{1F6D81B2-39B3-488D-887A-15446922F3AF}"/>
    <cellStyle name="Comma 3 6 4 4 2 2 2" xfId="18723" xr:uid="{7508E1C7-7A7E-4353-8D30-52EB3F38F246}"/>
    <cellStyle name="Comma 3 6 4 4 2 2 2 2" xfId="48130" xr:uid="{68A49935-AE97-44A7-8643-549E2E8B75EF}"/>
    <cellStyle name="Comma 3 6 4 4 2 2 2 3" xfId="29227" xr:uid="{072E554B-1421-4983-BFFB-0993BE33AEFF}"/>
    <cellStyle name="Comma 3 6 4 4 2 2 3" xfId="34740" xr:uid="{6E4B577D-A5D0-469B-974B-69C5B9F8435D}"/>
    <cellStyle name="Comma 3 6 4 4 2 2 4" xfId="23975" xr:uid="{88EBA911-814B-4E66-BF43-DA4D48607953}"/>
    <cellStyle name="Comma 3 6 4 4 2 3" xfId="4540" xr:uid="{17F8492D-8240-46BE-8A86-11537F87F73B}"/>
    <cellStyle name="Comma 3 6 4 4 2 3 2" xfId="50756" xr:uid="{194D120C-1567-4CEF-940A-60421D83F77E}"/>
    <cellStyle name="Comma 3 6 4 4 2 3 3" xfId="37366" xr:uid="{0E1828DB-0738-43E3-ABCB-AC6B71CD1FCE}"/>
    <cellStyle name="Comma 3 6 4 4 2 3 4" xfId="26601" xr:uid="{095BB3F4-68E7-4EC0-89CC-BD23B1B2BD23}"/>
    <cellStyle name="Comma 3 6 4 4 2 4" xfId="9791" xr:uid="{D791CDB8-F5A9-4D93-8BD5-4B81081D17F5}"/>
    <cellStyle name="Comma 3 6 4 4 2 4 2" xfId="53382" xr:uid="{D4763CD0-ECFC-4893-8676-72495C6B9F39}"/>
    <cellStyle name="Comma 3 6 4 4 2 4 3" xfId="39992" xr:uid="{1D8E9904-65E8-442D-B29C-33D35D69C81A}"/>
    <cellStyle name="Comma 3 6 4 4 2 5" xfId="12417" xr:uid="{03982182-7916-44EC-A44B-D1A378A4DFB9}"/>
    <cellStyle name="Comma 3 6 4 4 2 5 2" xfId="56007" xr:uid="{0F97CA31-0DD3-4A2C-A873-8FDDB7802BC9}"/>
    <cellStyle name="Comma 3 6 4 4 2 5 3" xfId="42617" xr:uid="{AF8530E4-725B-468D-AF82-1CE078DC52A3}"/>
    <cellStyle name="Comma 3 6 4 4 2 6" xfId="15570" xr:uid="{3D77F99B-E871-46E1-B0E4-64DB5DE74A86}"/>
    <cellStyle name="Comma 3 6 4 4 2 6 2" xfId="45243" xr:uid="{815840B2-15E5-4F04-AB52-ECC2D8579174}"/>
    <cellStyle name="Comma 3 6 4 4 2 7" xfId="58633" xr:uid="{95820413-315D-46D0-B60E-EC281373FDBC}"/>
    <cellStyle name="Comma 3 6 4 4 2 8" xfId="61260" xr:uid="{8B631799-AD87-4896-955E-522EBBDCBE78}"/>
    <cellStyle name="Comma 3 6 4 4 2 9" xfId="31853" xr:uid="{4E506BDB-6C2A-468A-8D72-A09C6B05F28A}"/>
    <cellStyle name="Comma 3 6 4 4 3" xfId="5843" xr:uid="{3D1DADF2-D04E-47CC-B661-888A69991B60}"/>
    <cellStyle name="Comma 3 6 4 4 3 2" xfId="17401" xr:uid="{D01CF116-E8ED-434D-A8F7-AB24BDBC9167}"/>
    <cellStyle name="Comma 3 6 4 4 3 2 2" xfId="46808" xr:uid="{AD748E6C-E367-44DD-86D7-00AEB76C657B}"/>
    <cellStyle name="Comma 3 6 4 4 3 2 3" xfId="27905" xr:uid="{CA1E4876-6DFB-40E0-904D-BA3BA4C6EB82}"/>
    <cellStyle name="Comma 3 6 4 4 3 3" xfId="33418" xr:uid="{518EE4C1-0819-4319-9D33-5B520B775FF2}"/>
    <cellStyle name="Comma 3 6 4 4 3 4" xfId="22653" xr:uid="{C6614CDD-9598-41DD-9382-FA47C96C97C0}"/>
    <cellStyle name="Comma 3 6 4 4 4" xfId="3218" xr:uid="{BE85267C-6668-4DD1-85DD-5FAC53F4C68A}"/>
    <cellStyle name="Comma 3 6 4 4 4 2" xfId="49434" xr:uid="{A7A394A3-8651-48E2-94A3-AEC3B969B875}"/>
    <cellStyle name="Comma 3 6 4 4 4 3" xfId="36044" xr:uid="{63DA3484-18C2-4FCA-B926-8DE96949647E}"/>
    <cellStyle name="Comma 3 6 4 4 4 4" xfId="25279" xr:uid="{96D72CE4-46A5-4974-9D48-E07F7BBD3B09}"/>
    <cellStyle name="Comma 3 6 4 4 5" xfId="8469" xr:uid="{5572785F-C53B-4718-AE76-6EE679D29EFB}"/>
    <cellStyle name="Comma 3 6 4 4 5 2" xfId="52060" xr:uid="{7E2C0B1F-CA33-4363-8A78-3E2A6F15DEC5}"/>
    <cellStyle name="Comma 3 6 4 4 5 3" xfId="38670" xr:uid="{86B68252-EB5C-42A7-9BCF-011ACEF32B3F}"/>
    <cellStyle name="Comma 3 6 4 4 6" xfId="11095" xr:uid="{3304F6BF-149D-4AD4-AAF7-A3B27D588186}"/>
    <cellStyle name="Comma 3 6 4 4 6 2" xfId="54685" xr:uid="{604F8465-F030-4C9C-91DB-870EACA06920}"/>
    <cellStyle name="Comma 3 6 4 4 6 3" xfId="41295" xr:uid="{4944B924-96F6-4849-811A-DD176D3A0F33}"/>
    <cellStyle name="Comma 3 6 4 4 7" xfId="14248" xr:uid="{858E25DF-8C0F-4244-9635-ADB93487A6AB}"/>
    <cellStyle name="Comma 3 6 4 4 7 2" xfId="43921" xr:uid="{B303B0FD-901A-4CA4-BDC5-1CF97572259E}"/>
    <cellStyle name="Comma 3 6 4 4 8" xfId="57311" xr:uid="{964942B2-CF56-4CDB-AFCE-3A5D0E0535F9}"/>
    <cellStyle name="Comma 3 6 4 4 9" xfId="59938" xr:uid="{033FF5B5-BC05-49B4-88D7-7F36661BBD2E}"/>
    <cellStyle name="Comma 3 6 4 5" xfId="850" xr:uid="{00000000-0005-0000-0000-0000A4030000}"/>
    <cellStyle name="Comma 3 6 4 5 10" xfId="30791" xr:uid="{1F1EABEB-E42C-49C7-861D-1523FA216BE3}"/>
    <cellStyle name="Comma 3 6 4 5 11" xfId="20287" xr:uid="{4FF356DE-6763-4C33-B776-1E6D8152D136}"/>
    <cellStyle name="Comma 3 6 4 5 2" xfId="2173" xr:uid="{0B4FD2D9-E725-49CF-BCFE-C2E057BBA1CB}"/>
    <cellStyle name="Comma 3 6 4 5 2 10" xfId="21609" xr:uid="{DE95ED42-0613-4B38-ADC2-0484D9E31208}"/>
    <cellStyle name="Comma 3 6 4 5 2 2" xfId="7425" xr:uid="{E7F1B163-B1E1-4A94-B574-D665CEA40AB3}"/>
    <cellStyle name="Comma 3 6 4 5 2 2 2" xfId="18983" xr:uid="{3F187059-497F-4389-AE6D-8640A66B4FD8}"/>
    <cellStyle name="Comma 3 6 4 5 2 2 2 2" xfId="48390" xr:uid="{8A8FA11D-E6B2-4373-A383-96C0A86CC947}"/>
    <cellStyle name="Comma 3 6 4 5 2 2 2 3" xfId="29487" xr:uid="{57548825-B95F-430C-8FDC-45AF1038CD98}"/>
    <cellStyle name="Comma 3 6 4 5 2 2 3" xfId="35000" xr:uid="{229EEC61-86E2-4A97-927B-1622FBF789A5}"/>
    <cellStyle name="Comma 3 6 4 5 2 2 4" xfId="24235" xr:uid="{67D32229-EF69-4DBF-8526-8453ECF5F0D5}"/>
    <cellStyle name="Comma 3 6 4 5 2 3" xfId="4800" xr:uid="{4CBEEDD0-8382-4C40-8672-E7476E975F3D}"/>
    <cellStyle name="Comma 3 6 4 5 2 3 2" xfId="51016" xr:uid="{17CD5716-2C59-457A-9092-05E5E91E3A09}"/>
    <cellStyle name="Comma 3 6 4 5 2 3 3" xfId="37626" xr:uid="{90B1C853-EB8B-453A-89AF-178785C29CB7}"/>
    <cellStyle name="Comma 3 6 4 5 2 3 4" xfId="26861" xr:uid="{726C5548-757D-44B5-AEA9-C6D4C19C6B3F}"/>
    <cellStyle name="Comma 3 6 4 5 2 4" xfId="10051" xr:uid="{BAD19519-7E3E-4281-B713-1DAAEB4E8FDB}"/>
    <cellStyle name="Comma 3 6 4 5 2 4 2" xfId="53642" xr:uid="{18AD3FDC-5F8A-40DF-BB00-8C5D5DE5668E}"/>
    <cellStyle name="Comma 3 6 4 5 2 4 3" xfId="40252" xr:uid="{47AEFC52-D09D-4483-877F-3911A33AFC99}"/>
    <cellStyle name="Comma 3 6 4 5 2 5" xfId="12677" xr:uid="{E4FA3424-17FF-400C-8CFF-833B2C58785D}"/>
    <cellStyle name="Comma 3 6 4 5 2 5 2" xfId="56267" xr:uid="{C94FFEAD-AE8E-4B24-A94B-6A97C414F8C4}"/>
    <cellStyle name="Comma 3 6 4 5 2 5 3" xfId="42877" xr:uid="{6BC124ED-3A88-4EE1-8222-EA61F29D449C}"/>
    <cellStyle name="Comma 3 6 4 5 2 6" xfId="15830" xr:uid="{53F28400-8642-460D-9887-3B2443FA8A27}"/>
    <cellStyle name="Comma 3 6 4 5 2 6 2" xfId="45503" xr:uid="{A6B38AC8-D945-4485-8687-2D477B7E229B}"/>
    <cellStyle name="Comma 3 6 4 5 2 7" xfId="58893" xr:uid="{C8F2B9D1-1F7D-42D9-B2E6-F8C1F6A5924E}"/>
    <cellStyle name="Comma 3 6 4 5 2 8" xfId="61520" xr:uid="{D2ABDC86-53E4-42E5-B6DC-2DAFCBEFD1E4}"/>
    <cellStyle name="Comma 3 6 4 5 2 9" xfId="32113" xr:uid="{C43EFA18-9DAB-4840-B407-5EDBDDEEB5C8}"/>
    <cellStyle name="Comma 3 6 4 5 3" xfId="6103" xr:uid="{2EC69D49-8416-4B7A-B363-E8E45AC3063B}"/>
    <cellStyle name="Comma 3 6 4 5 3 2" xfId="17661" xr:uid="{8DE85C8C-4242-4C64-BFFF-77BD53374BC8}"/>
    <cellStyle name="Comma 3 6 4 5 3 2 2" xfId="47068" xr:uid="{7CBF8532-9029-4354-9A08-84CBF7A44E78}"/>
    <cellStyle name="Comma 3 6 4 5 3 2 3" xfId="28165" xr:uid="{E6DE55D3-8673-4073-8679-C383C81B24FE}"/>
    <cellStyle name="Comma 3 6 4 5 3 3" xfId="33678" xr:uid="{A040A1E4-7244-49E8-847E-0D437755C68A}"/>
    <cellStyle name="Comma 3 6 4 5 3 4" xfId="22913" xr:uid="{73211041-999D-40DB-A044-FC783000842C}"/>
    <cellStyle name="Comma 3 6 4 5 4" xfId="3478" xr:uid="{BED8EDA4-AC17-4FBB-AFDF-351CEE529940}"/>
    <cellStyle name="Comma 3 6 4 5 4 2" xfId="49694" xr:uid="{722A0747-1C24-41E0-8BB5-134A815FB272}"/>
    <cellStyle name="Comma 3 6 4 5 4 3" xfId="36304" xr:uid="{8330FCA4-65FF-413E-B2BE-C7E210DFD9A9}"/>
    <cellStyle name="Comma 3 6 4 5 4 4" xfId="25539" xr:uid="{C05458E2-0C48-4DAE-B4C9-41548F47635D}"/>
    <cellStyle name="Comma 3 6 4 5 5" xfId="8729" xr:uid="{491C3A07-7A6E-4C75-8622-6BE0DC61A48C}"/>
    <cellStyle name="Comma 3 6 4 5 5 2" xfId="52320" xr:uid="{37B79A0B-5CF0-4DFA-8FBE-0532F3CD16BC}"/>
    <cellStyle name="Comma 3 6 4 5 5 3" xfId="38930" xr:uid="{7AF11BDF-384B-4353-9022-4F5AF2848C4B}"/>
    <cellStyle name="Comma 3 6 4 5 6" xfId="11355" xr:uid="{41DA4C4D-0A03-4C16-86D9-01264A9FAE4A}"/>
    <cellStyle name="Comma 3 6 4 5 6 2" xfId="54945" xr:uid="{058C3807-C6BC-4C59-AA9B-8AC1BC4BA221}"/>
    <cellStyle name="Comma 3 6 4 5 6 3" xfId="41555" xr:uid="{2C5274E7-13C5-4F0D-A4F6-573C197656EF}"/>
    <cellStyle name="Comma 3 6 4 5 7" xfId="14508" xr:uid="{E2EDF1F0-0F83-40E9-8DEB-132D781AD080}"/>
    <cellStyle name="Comma 3 6 4 5 7 2" xfId="44181" xr:uid="{93C5CDA9-5CF2-47C6-8F68-1A3ACF3127EE}"/>
    <cellStyle name="Comma 3 6 4 5 8" xfId="57571" xr:uid="{CC0354FE-578B-4D20-8016-BB05B386ED99}"/>
    <cellStyle name="Comma 3 6 4 5 9" xfId="60198" xr:uid="{C07C18CD-DCEF-4389-AE8E-976B3D4AAE33}"/>
    <cellStyle name="Comma 3 6 4 6" xfId="1130" xr:uid="{B8669910-67C7-4A1F-9327-C1DAC74B109F}"/>
    <cellStyle name="Comma 3 6 4 6 10" xfId="20567" xr:uid="{4FAE63FA-4C0A-4DE7-9CF1-E64756BF25B6}"/>
    <cellStyle name="Comma 3 6 4 6 2" xfId="6383" xr:uid="{16075FF1-A7DD-4C61-9AC5-633EA84BBF60}"/>
    <cellStyle name="Comma 3 6 4 6 2 2" xfId="17941" xr:uid="{AC465F2C-7D24-44C4-987F-878A70838C0F}"/>
    <cellStyle name="Comma 3 6 4 6 2 2 2" xfId="47348" xr:uid="{B669F30F-E47C-414D-8A52-CE1FFD29F15E}"/>
    <cellStyle name="Comma 3 6 4 6 2 2 3" xfId="28445" xr:uid="{27A09E51-2873-4384-9BAC-182CDD0E5898}"/>
    <cellStyle name="Comma 3 6 4 6 2 3" xfId="33958" xr:uid="{EA3CC753-708D-4615-99FE-620964F0A053}"/>
    <cellStyle name="Comma 3 6 4 6 2 4" xfId="23193" xr:uid="{04DB4EF5-1136-42FE-9A16-2DB4F490E1A0}"/>
    <cellStyle name="Comma 3 6 4 6 3" xfId="3758" xr:uid="{FCCE9995-319D-4CDB-8AFD-D824EFEF4424}"/>
    <cellStyle name="Comma 3 6 4 6 3 2" xfId="49974" xr:uid="{D4DF92C4-1F48-4212-BB0C-F14846F8482B}"/>
    <cellStyle name="Comma 3 6 4 6 3 3" xfId="36584" xr:uid="{3B13A46C-945D-470A-BEA8-A787476FDE9B}"/>
    <cellStyle name="Comma 3 6 4 6 3 4" xfId="25819" xr:uid="{E1897697-A4A8-4817-8EF3-E777C357B607}"/>
    <cellStyle name="Comma 3 6 4 6 4" xfId="9009" xr:uid="{C84C2AAF-8214-4F68-BF2C-20BE010B9062}"/>
    <cellStyle name="Comma 3 6 4 6 4 2" xfId="52600" xr:uid="{F0D8676F-7906-4637-B101-78F9F05C3033}"/>
    <cellStyle name="Comma 3 6 4 6 4 3" xfId="39210" xr:uid="{7DF0D069-BE95-4D09-8EA2-7A27601AC12F}"/>
    <cellStyle name="Comma 3 6 4 6 5" xfId="11635" xr:uid="{3F89D008-8239-419F-AB26-74439BC4D4C5}"/>
    <cellStyle name="Comma 3 6 4 6 5 2" xfId="55225" xr:uid="{C75E2938-09D3-4D3B-A56B-BA394D3FBBD3}"/>
    <cellStyle name="Comma 3 6 4 6 5 3" xfId="41835" xr:uid="{D748BD40-693D-486E-A214-235A13CDC58B}"/>
    <cellStyle name="Comma 3 6 4 6 6" xfId="14788" xr:uid="{7EF9996F-5859-4334-87D4-4FBF88BFEC71}"/>
    <cellStyle name="Comma 3 6 4 6 6 2" xfId="44461" xr:uid="{178BACF3-08C6-4C92-BB1D-6991F0CC53A4}"/>
    <cellStyle name="Comma 3 6 4 6 7" xfId="57851" xr:uid="{C9AE087E-5B05-49A3-ACD4-2276FB7F369A}"/>
    <cellStyle name="Comma 3 6 4 6 8" xfId="60478" xr:uid="{41E5C38A-782C-4B0A-996D-CD821716343A}"/>
    <cellStyle name="Comma 3 6 4 6 9" xfId="31071" xr:uid="{3C61330C-9660-4984-9B67-5ABEDFEA0B0A}"/>
    <cellStyle name="Comma 3 6 4 7" xfId="1393" xr:uid="{D8618641-51CC-4483-863B-E08B4FDFDE9C}"/>
    <cellStyle name="Comma 3 6 4 7 10" xfId="20829" xr:uid="{C106B587-D1E3-4E8B-A416-0C979D547A1F}"/>
    <cellStyle name="Comma 3 6 4 7 2" xfId="6645" xr:uid="{1451BE11-2D18-493F-8013-0F6235541F3A}"/>
    <cellStyle name="Comma 3 6 4 7 2 2" xfId="18203" xr:uid="{A8ED5943-7690-4153-887F-294F9561E1A0}"/>
    <cellStyle name="Comma 3 6 4 7 2 2 2" xfId="47610" xr:uid="{4532230A-9174-4D1F-8C1E-D35AEE3C1AB4}"/>
    <cellStyle name="Comma 3 6 4 7 2 2 3" xfId="28707" xr:uid="{1199DA38-9B9E-435F-A897-B8919CB68F1E}"/>
    <cellStyle name="Comma 3 6 4 7 2 3" xfId="34220" xr:uid="{C600E89C-CC14-457E-B932-785083D10491}"/>
    <cellStyle name="Comma 3 6 4 7 2 4" xfId="23455" xr:uid="{FAF922AF-38D2-469C-AE1D-6E7212DA71D4}"/>
    <cellStyle name="Comma 3 6 4 7 3" xfId="4020" xr:uid="{DC2F8728-E4C3-40DE-A5C4-750E02A3925A}"/>
    <cellStyle name="Comma 3 6 4 7 3 2" xfId="50236" xr:uid="{8B991E2C-B545-4F17-BFD9-D6454F0896B7}"/>
    <cellStyle name="Comma 3 6 4 7 3 3" xfId="36846" xr:uid="{665662DE-167F-4DF6-B2FB-3C5D4EBE999F}"/>
    <cellStyle name="Comma 3 6 4 7 3 4" xfId="26081" xr:uid="{1A0FA086-CC44-4E56-88F5-2F876C13F89F}"/>
    <cellStyle name="Comma 3 6 4 7 4" xfId="9271" xr:uid="{DD9282A8-2454-4214-802E-48A291675D28}"/>
    <cellStyle name="Comma 3 6 4 7 4 2" xfId="52862" xr:uid="{3DC20D1D-7C44-48BB-83AB-CEEF4C8D3346}"/>
    <cellStyle name="Comma 3 6 4 7 4 3" xfId="39472" xr:uid="{B3C64FAA-82EC-413D-B257-54F365FCD673}"/>
    <cellStyle name="Comma 3 6 4 7 5" xfId="11897" xr:uid="{0E26951B-EDC2-4C5B-B97B-A1F2C2ACD1AC}"/>
    <cellStyle name="Comma 3 6 4 7 5 2" xfId="55487" xr:uid="{C05BA4AD-2CC1-4980-BE6E-0B2754C4F0BB}"/>
    <cellStyle name="Comma 3 6 4 7 5 3" xfId="42097" xr:uid="{491BA121-2CC1-4BF0-A12E-5EE7E92EC01D}"/>
    <cellStyle name="Comma 3 6 4 7 6" xfId="15050" xr:uid="{6E90D317-A189-4034-B8C5-D762742DAB46}"/>
    <cellStyle name="Comma 3 6 4 7 6 2" xfId="44723" xr:uid="{81AC2C1D-5C51-408F-8B42-BE8A4EA995AF}"/>
    <cellStyle name="Comma 3 6 4 7 7" xfId="58113" xr:uid="{BB4271C9-55B8-4FA5-86C8-0A9CA628B497}"/>
    <cellStyle name="Comma 3 6 4 7 8" xfId="60740" xr:uid="{2CCDEC6A-08CE-4A91-B763-C029AAE24A85}"/>
    <cellStyle name="Comma 3 6 4 7 9" xfId="31333" xr:uid="{B0A2ABEF-367C-488D-B9F6-5CF7BEAF3A90}"/>
    <cellStyle name="Comma 3 6 4 8" xfId="2436" xr:uid="{8FB579CD-6A17-4A48-9E43-44572620FB35}"/>
    <cellStyle name="Comma 3 6 4 8 10" xfId="21871" xr:uid="{939B778C-D557-4F5A-94C7-51281DED10DB}"/>
    <cellStyle name="Comma 3 6 4 8 2" xfId="7687" xr:uid="{02E5D05B-0D2F-48D7-A3C1-B35759AB21B4}"/>
    <cellStyle name="Comma 3 6 4 8 2 2" xfId="19245" xr:uid="{82F6725F-AB05-4332-8E8D-1B5D9B087D55}"/>
    <cellStyle name="Comma 3 6 4 8 2 2 2" xfId="48652" xr:uid="{13E4C9AA-1D69-4533-9873-BF9468D33424}"/>
    <cellStyle name="Comma 3 6 4 8 2 2 3" xfId="29749" xr:uid="{C6AD97FF-37E5-4498-ACC8-11A52026BA66}"/>
    <cellStyle name="Comma 3 6 4 8 2 3" xfId="35262" xr:uid="{4D93A9EA-4ABE-4971-BBF6-E55A5BCEDEF0}"/>
    <cellStyle name="Comma 3 6 4 8 2 4" xfId="24497" xr:uid="{32B2FCA6-C5B7-42AA-B6DE-E3775CFF6A81}"/>
    <cellStyle name="Comma 3 6 4 8 3" xfId="5062" xr:uid="{6C1A6F8A-A2B4-471B-AB7D-3943BE0BFE40}"/>
    <cellStyle name="Comma 3 6 4 8 3 2" xfId="51278" xr:uid="{AAB0276C-228D-4EA8-ACF9-CDAFB554EDCA}"/>
    <cellStyle name="Comma 3 6 4 8 3 3" xfId="37888" xr:uid="{D7775D7F-7868-4619-A999-3EBDA93F7902}"/>
    <cellStyle name="Comma 3 6 4 8 3 4" xfId="27123" xr:uid="{0B45CDCA-43C6-403E-B2D1-208A8ABCE1C1}"/>
    <cellStyle name="Comma 3 6 4 8 4" xfId="10313" xr:uid="{63E5A8FD-C324-4457-9C8E-15553472DDB1}"/>
    <cellStyle name="Comma 3 6 4 8 4 2" xfId="53904" xr:uid="{1575D846-597C-4414-90FC-312850BB74A9}"/>
    <cellStyle name="Comma 3 6 4 8 4 3" xfId="40514" xr:uid="{E3891A3C-1414-45FB-9047-0EA4FDB2A5CC}"/>
    <cellStyle name="Comma 3 6 4 8 5" xfId="12939" xr:uid="{F93257B8-6F22-4A5D-953B-4793D63FC9DF}"/>
    <cellStyle name="Comma 3 6 4 8 5 2" xfId="56529" xr:uid="{8A90D136-3739-45BC-A3B1-242AC84BA528}"/>
    <cellStyle name="Comma 3 6 4 8 5 3" xfId="43139" xr:uid="{584F1B63-131F-445C-9214-DABD45AA5E4C}"/>
    <cellStyle name="Comma 3 6 4 8 6" xfId="16092" xr:uid="{21EFEBB7-E7EA-4367-8783-6C1D77B2FB29}"/>
    <cellStyle name="Comma 3 6 4 8 6 2" xfId="45765" xr:uid="{89EA7BA9-201A-425F-A255-59C32A35B780}"/>
    <cellStyle name="Comma 3 6 4 8 7" xfId="59155" xr:uid="{8B3E853D-E20D-4D24-8A37-243E466657FA}"/>
    <cellStyle name="Comma 3 6 4 8 8" xfId="61782" xr:uid="{EF44EB89-47A6-48FD-8C1E-7CF98A6244AE}"/>
    <cellStyle name="Comma 3 6 4 8 9" xfId="32375" xr:uid="{55600A06-B291-4E14-A240-C46CACBDB6C5}"/>
    <cellStyle name="Comma 3 6 4 9" xfId="5323" xr:uid="{E081FA24-D8E9-4C35-A537-0EB5A12B202C}"/>
    <cellStyle name="Comma 3 6 4 9 2" xfId="16881" xr:uid="{43901ABE-7EAF-4923-82AD-ED6A48260320}"/>
    <cellStyle name="Comma 3 6 4 9 2 2" xfId="46027" xr:uid="{4DE9FA06-4B71-4D2A-A484-5999B560603F}"/>
    <cellStyle name="Comma 3 6 4 9 2 3" xfId="27385" xr:uid="{B913973B-3292-4FF7-88C3-54405984B35C}"/>
    <cellStyle name="Comma 3 6 4 9 3" xfId="13728" xr:uid="{8964DAA6-5AA0-4897-BE9E-C756E2768B66}"/>
    <cellStyle name="Comma 3 6 4 9 3 2" xfId="32637" xr:uid="{9AE62EA9-C80D-446D-B750-BF7F1AC98827}"/>
    <cellStyle name="Comma 3 6 4 9 4" xfId="22133" xr:uid="{865FA019-20B0-4A7A-A500-CDC32E1A9881}"/>
    <cellStyle name="Comma 3 6 5" xfId="85" xr:uid="{00000000-0005-0000-0000-0000A5030000}"/>
    <cellStyle name="Comma 3 6 5 10" xfId="2714" xr:uid="{68F2A268-798A-4B61-971E-1B0CDFDECAB9}"/>
    <cellStyle name="Comma 3 6 5 10 2" xfId="16369" xr:uid="{56FB05F3-36BB-4019-91C2-AC44051CFC57}"/>
    <cellStyle name="Comma 3 6 5 10 2 2" xfId="46304" xr:uid="{7B5269DA-7CB1-49CC-BC7A-517086886B64}"/>
    <cellStyle name="Comma 3 6 5 10 3" xfId="32914" xr:uid="{C79FAAC8-EA87-4970-93F9-3419CE1C0928}"/>
    <cellStyle name="Comma 3 6 5 10 4" xfId="24775" xr:uid="{45691BEF-6067-4BF0-894B-1E758A2DA4A8}"/>
    <cellStyle name="Comma 3 6 5 11" xfId="7965" xr:uid="{5F824C2F-A466-4BD1-90D6-C0E577E9DBE6}"/>
    <cellStyle name="Comma 3 6 5 11 2" xfId="48930" xr:uid="{AAC3A769-1C59-4654-9D36-3B099EAED6E8}"/>
    <cellStyle name="Comma 3 6 5 11 3" xfId="35540" xr:uid="{296FA9A2-DC62-4851-AE6A-F2EE36CDDBD0}"/>
    <cellStyle name="Comma 3 6 5 12" xfId="10591" xr:uid="{61AC0F07-2EB1-4241-9979-9D5E257120F3}"/>
    <cellStyle name="Comma 3 6 5 12 2" xfId="51556" xr:uid="{43AF489C-3DA4-4AA8-B587-3C99F145BC0E}"/>
    <cellStyle name="Comma 3 6 5 12 3" xfId="38166" xr:uid="{45B38864-364B-4E15-B5BC-64C7302C5706}"/>
    <cellStyle name="Comma 3 6 5 13" xfId="13216" xr:uid="{681710B5-9BAC-4921-8175-9B80810FDFEE}"/>
    <cellStyle name="Comma 3 6 5 13 2" xfId="54181" xr:uid="{B2ADE010-8BDE-428A-AF07-9DAB5D628C01}"/>
    <cellStyle name="Comma 3 6 5 13 3" xfId="40791" xr:uid="{F8A9F6FA-E693-4962-BED9-EAD1B329B4D8}"/>
    <cellStyle name="Comma 3 6 5 14" xfId="43417" xr:uid="{A77CCA67-933A-4968-BEEA-4389EF35A2D3}"/>
    <cellStyle name="Comma 3 6 5 15" xfId="56807" xr:uid="{6C820CEC-1E70-4FD4-99BC-25935492F135}"/>
    <cellStyle name="Comma 3 6 5 16" xfId="59434" xr:uid="{E0E0A436-E0FE-490D-ABE3-42486C585FAA}"/>
    <cellStyle name="Comma 3 6 5 17" xfId="30027" xr:uid="{F13E0211-4880-4490-9919-A5BF178077C1}"/>
    <cellStyle name="Comma 3 6 5 18" xfId="19523" xr:uid="{4604A363-6B14-4207-9A9A-67624701CCBD}"/>
    <cellStyle name="Comma 3 6 5 2" xfId="223" xr:uid="{00000000-0005-0000-0000-0000A6030000}"/>
    <cellStyle name="Comma 3 6 5 2 10" xfId="8103" xr:uid="{F484E746-934E-4453-A710-9D0E5F0958A0}"/>
    <cellStyle name="Comma 3 6 5 2 10 2" xfId="49068" xr:uid="{E7083E87-35EB-46CC-8D5A-4DB2B47830C3}"/>
    <cellStyle name="Comma 3 6 5 2 10 3" xfId="35678" xr:uid="{D979B65E-41E8-49BB-BA9F-1DD1E26C2FF8}"/>
    <cellStyle name="Comma 3 6 5 2 11" xfId="10729" xr:uid="{209A6903-61E1-445C-B54C-595BDF22A8EA}"/>
    <cellStyle name="Comma 3 6 5 2 11 2" xfId="51694" xr:uid="{CE4CEDF5-8751-4BA9-ACAB-55ABA86930E1}"/>
    <cellStyle name="Comma 3 6 5 2 11 3" xfId="38304" xr:uid="{5BE79A7C-BB56-4271-888A-CDD5AFDBDECB}"/>
    <cellStyle name="Comma 3 6 5 2 12" xfId="13354" xr:uid="{164D8F91-56CF-4C96-8A8B-B19714076533}"/>
    <cellStyle name="Comma 3 6 5 2 12 2" xfId="54319" xr:uid="{2CACA5FD-6B56-45C1-BBFE-2A95A6AA10D6}"/>
    <cellStyle name="Comma 3 6 5 2 12 3" xfId="40929" xr:uid="{60DB2671-9131-4D3F-A6FF-A1C8A5E27FB8}"/>
    <cellStyle name="Comma 3 6 5 2 13" xfId="43555" xr:uid="{B1423642-FEE1-4AA6-96E1-29A38F432BBE}"/>
    <cellStyle name="Comma 3 6 5 2 14" xfId="56945" xr:uid="{5913DC28-C3C3-44EF-B3EC-D7D709AE8CD5}"/>
    <cellStyle name="Comma 3 6 5 2 15" xfId="59572" xr:uid="{1786F70D-207F-4568-971A-D7B89B41653A}"/>
    <cellStyle name="Comma 3 6 5 2 16" xfId="30165" xr:uid="{F260E673-13E3-413E-966A-013A0661095F}"/>
    <cellStyle name="Comma 3 6 5 2 17" xfId="19661" xr:uid="{598CAA93-D08D-4BB1-92A6-003EE71CE79D}"/>
    <cellStyle name="Comma 3 6 5 2 2" xfId="484" xr:uid="{00000000-0005-0000-0000-0000A7030000}"/>
    <cellStyle name="Comma 3 6 5 2 2 10" xfId="30425" xr:uid="{27849321-958C-4828-83F8-0D75CB12933B}"/>
    <cellStyle name="Comma 3 6 5 2 2 11" xfId="19921" xr:uid="{12B8BBB6-F552-4BC7-8006-E181811803BF}"/>
    <cellStyle name="Comma 3 6 5 2 2 2" xfId="1807" xr:uid="{F2468D4B-C140-4501-8AF6-57ADCF7DF548}"/>
    <cellStyle name="Comma 3 6 5 2 2 2 10" xfId="21243" xr:uid="{097CA30C-E215-4C08-937C-634A7CA60FFD}"/>
    <cellStyle name="Comma 3 6 5 2 2 2 2" xfId="7059" xr:uid="{0743DF2B-9555-4904-91BB-CADDE7E48A0B}"/>
    <cellStyle name="Comma 3 6 5 2 2 2 2 2" xfId="18617" xr:uid="{1D14D5B6-EBEB-446F-8EE4-1D3DD09706FB}"/>
    <cellStyle name="Comma 3 6 5 2 2 2 2 2 2" xfId="48024" xr:uid="{A8A27D0C-6647-41F8-84BB-793FA423F5C9}"/>
    <cellStyle name="Comma 3 6 5 2 2 2 2 2 3" xfId="29121" xr:uid="{2E2053A3-8284-4DD1-BFE9-D492F08852BC}"/>
    <cellStyle name="Comma 3 6 5 2 2 2 2 3" xfId="34634" xr:uid="{6E0B3022-8057-4116-8EA8-202922B4CA78}"/>
    <cellStyle name="Comma 3 6 5 2 2 2 2 4" xfId="23869" xr:uid="{6620C9DA-4B9C-449F-827C-DC6256545989}"/>
    <cellStyle name="Comma 3 6 5 2 2 2 3" xfId="4434" xr:uid="{F58DEB6F-C4E9-491C-A094-3931D67D3019}"/>
    <cellStyle name="Comma 3 6 5 2 2 2 3 2" xfId="50650" xr:uid="{675C13B4-4F1A-465D-ACF5-E74F4BA1F309}"/>
    <cellStyle name="Comma 3 6 5 2 2 2 3 3" xfId="37260" xr:uid="{5BEFEAC5-6C33-483A-84A6-62F74732248E}"/>
    <cellStyle name="Comma 3 6 5 2 2 2 3 4" xfId="26495" xr:uid="{F633B47D-BAB8-43DD-A69F-BF0E6B08D981}"/>
    <cellStyle name="Comma 3 6 5 2 2 2 4" xfId="9685" xr:uid="{79C43FC1-C0BB-4877-9375-9737CE6686DE}"/>
    <cellStyle name="Comma 3 6 5 2 2 2 4 2" xfId="53276" xr:uid="{4A1963AD-5E67-4A0D-AA50-C22F73C04ED6}"/>
    <cellStyle name="Comma 3 6 5 2 2 2 4 3" xfId="39886" xr:uid="{B975267B-5D75-4ADD-A391-FAFC451846DA}"/>
    <cellStyle name="Comma 3 6 5 2 2 2 5" xfId="12311" xr:uid="{EF9FC578-A454-4753-9F1F-6B9B7D8C4C88}"/>
    <cellStyle name="Comma 3 6 5 2 2 2 5 2" xfId="55901" xr:uid="{8FCA1A29-3BB0-428F-9D10-7881A49B561B}"/>
    <cellStyle name="Comma 3 6 5 2 2 2 5 3" xfId="42511" xr:uid="{62B3F740-20B0-4D3F-9500-D1666F6405BA}"/>
    <cellStyle name="Comma 3 6 5 2 2 2 6" xfId="15464" xr:uid="{7B1D0C2A-150F-4C3E-B6DC-8A66BDD03C68}"/>
    <cellStyle name="Comma 3 6 5 2 2 2 6 2" xfId="45137" xr:uid="{084F24BA-36F3-499B-A13F-8DA8CE3C292D}"/>
    <cellStyle name="Comma 3 6 5 2 2 2 7" xfId="58527" xr:uid="{373C124D-E095-4BD6-951D-89160D909E24}"/>
    <cellStyle name="Comma 3 6 5 2 2 2 8" xfId="61154" xr:uid="{5E7D7476-A4C0-4E04-A346-A96D963EBA4F}"/>
    <cellStyle name="Comma 3 6 5 2 2 2 9" xfId="31747" xr:uid="{36F5E43C-57A5-4D36-88A3-444579D00931}"/>
    <cellStyle name="Comma 3 6 5 2 2 3" xfId="5737" xr:uid="{14352F64-0EA9-4D4F-B128-0AEBDCF95E6C}"/>
    <cellStyle name="Comma 3 6 5 2 2 3 2" xfId="17295" xr:uid="{11634E69-38BD-4759-A1EE-116C14FD6BAB}"/>
    <cellStyle name="Comma 3 6 5 2 2 3 2 2" xfId="46702" xr:uid="{EF408AA6-8AE6-4C73-9A9B-D6A1999C2697}"/>
    <cellStyle name="Comma 3 6 5 2 2 3 2 3" xfId="27799" xr:uid="{8431D303-1AC3-467F-841E-94C075B8C1A3}"/>
    <cellStyle name="Comma 3 6 5 2 2 3 3" xfId="14142" xr:uid="{20DFB727-FE36-478C-97C8-8E9FC150E56A}"/>
    <cellStyle name="Comma 3 6 5 2 2 3 3 2" xfId="33312" xr:uid="{9498D121-B00A-4D89-94B4-8D1FDE0EFFED}"/>
    <cellStyle name="Comma 3 6 5 2 2 3 4" xfId="22547" xr:uid="{31704DB8-F27F-40F8-94A3-84249A6A2E83}"/>
    <cellStyle name="Comma 3 6 5 2 2 4" xfId="3112" xr:uid="{BFD115A1-1A54-4301-A652-D3746E4A6501}"/>
    <cellStyle name="Comma 3 6 5 2 2 4 2" xfId="16767" xr:uid="{6391E0AC-BCAD-4B7C-B54F-21E78BB9F747}"/>
    <cellStyle name="Comma 3 6 5 2 2 4 2 2" xfId="49328" xr:uid="{8C833248-4821-4757-A195-2E83B7844633}"/>
    <cellStyle name="Comma 3 6 5 2 2 4 3" xfId="35938" xr:uid="{16454F63-1CCD-4F46-8188-09B6979B7041}"/>
    <cellStyle name="Comma 3 6 5 2 2 4 4" xfId="25173" xr:uid="{9420AAEA-2F65-43C0-891F-2A19D6E075DE}"/>
    <cellStyle name="Comma 3 6 5 2 2 5" xfId="8363" xr:uid="{803BB69A-DC38-46CA-BE45-61B203BE1E73}"/>
    <cellStyle name="Comma 3 6 5 2 2 5 2" xfId="51954" xr:uid="{AB0DB73A-8577-4D14-BEE9-A5550C65AA5D}"/>
    <cellStyle name="Comma 3 6 5 2 2 5 3" xfId="38564" xr:uid="{7F0DDCC6-1B1C-4917-BCA1-FC59DB5DA21E}"/>
    <cellStyle name="Comma 3 6 5 2 2 6" xfId="10989" xr:uid="{8DA8FD81-5ABA-4910-9323-08DA93DFFDD1}"/>
    <cellStyle name="Comma 3 6 5 2 2 6 2" xfId="54579" xr:uid="{2E3EBADF-9EC3-4AA3-BB61-FB5546557916}"/>
    <cellStyle name="Comma 3 6 5 2 2 6 3" xfId="41189" xr:uid="{9FFD4583-3635-426E-B456-94BB6399E64B}"/>
    <cellStyle name="Comma 3 6 5 2 2 7" xfId="13614" xr:uid="{04C821CD-57E7-4A1E-A822-9D9044896B94}"/>
    <cellStyle name="Comma 3 6 5 2 2 7 2" xfId="43815" xr:uid="{4F2E657C-7FA1-4FFA-A190-B9CC27C00841}"/>
    <cellStyle name="Comma 3 6 5 2 2 8" xfId="57205" xr:uid="{B4275CAA-1CAB-4085-9A82-31505144A397}"/>
    <cellStyle name="Comma 3 6 5 2 2 9" xfId="59832" xr:uid="{003EE177-F4B0-493B-8CFB-CB044F0091CD}"/>
    <cellStyle name="Comma 3 6 5 2 3" xfId="744" xr:uid="{00000000-0005-0000-0000-0000A8030000}"/>
    <cellStyle name="Comma 3 6 5 2 3 10" xfId="30685" xr:uid="{6CE60A30-084B-4122-BBEE-91C9E8312196}"/>
    <cellStyle name="Comma 3 6 5 2 3 11" xfId="20181" xr:uid="{6C7343EC-E685-4F86-B3FE-FEA64E452BD9}"/>
    <cellStyle name="Comma 3 6 5 2 3 2" xfId="2067" xr:uid="{9CAE4B12-C869-427E-A7C2-AD41B07B753A}"/>
    <cellStyle name="Comma 3 6 5 2 3 2 10" xfId="21503" xr:uid="{20D2C361-061E-4CD2-962D-C563EBF29B83}"/>
    <cellStyle name="Comma 3 6 5 2 3 2 2" xfId="7319" xr:uid="{0975A991-C97C-4845-8C83-391253697770}"/>
    <cellStyle name="Comma 3 6 5 2 3 2 2 2" xfId="18877" xr:uid="{2B5791F4-6A9E-4704-B2AA-9B959939ECAA}"/>
    <cellStyle name="Comma 3 6 5 2 3 2 2 2 2" xfId="48284" xr:uid="{F757271D-CFAD-4B7A-AA9D-28226C779CDC}"/>
    <cellStyle name="Comma 3 6 5 2 3 2 2 2 3" xfId="29381" xr:uid="{87F3E9D9-FCD3-45D9-AB4F-302C2BB697DF}"/>
    <cellStyle name="Comma 3 6 5 2 3 2 2 3" xfId="34894" xr:uid="{D348A651-AEA2-40EE-ADBA-8CF963C55CFB}"/>
    <cellStyle name="Comma 3 6 5 2 3 2 2 4" xfId="24129" xr:uid="{91E221B0-FD1D-4B2A-8640-E9A51180F9CB}"/>
    <cellStyle name="Comma 3 6 5 2 3 2 3" xfId="4694" xr:uid="{E4279513-7124-428F-B848-796D96A850C6}"/>
    <cellStyle name="Comma 3 6 5 2 3 2 3 2" xfId="50910" xr:uid="{3D4BCB36-1172-426E-A870-99DAF734FB0F}"/>
    <cellStyle name="Comma 3 6 5 2 3 2 3 3" xfId="37520" xr:uid="{010AF1D8-B602-48DF-BF03-9716F7173DC8}"/>
    <cellStyle name="Comma 3 6 5 2 3 2 3 4" xfId="26755" xr:uid="{9099C123-CE18-44B6-AB6C-1FA24D7CFA45}"/>
    <cellStyle name="Comma 3 6 5 2 3 2 4" xfId="9945" xr:uid="{FDC53952-A47C-48FD-BEE1-DAC7A12562CB}"/>
    <cellStyle name="Comma 3 6 5 2 3 2 4 2" xfId="53536" xr:uid="{A1FDC293-AE5A-4461-9377-CFB7C2491AA2}"/>
    <cellStyle name="Comma 3 6 5 2 3 2 4 3" xfId="40146" xr:uid="{312938C8-8F5E-4DD0-92C8-8D1D724A199C}"/>
    <cellStyle name="Comma 3 6 5 2 3 2 5" xfId="12571" xr:uid="{EDC970E7-984F-4AE7-AD82-8AF77FE7C3E1}"/>
    <cellStyle name="Comma 3 6 5 2 3 2 5 2" xfId="56161" xr:uid="{7451D81C-DC7D-493B-BA18-E7C45D8A4092}"/>
    <cellStyle name="Comma 3 6 5 2 3 2 5 3" xfId="42771" xr:uid="{DB204C08-045A-4ED0-8534-1F45E1326A1E}"/>
    <cellStyle name="Comma 3 6 5 2 3 2 6" xfId="15724" xr:uid="{D03C68D5-8618-459C-B9D7-2C48F81AC345}"/>
    <cellStyle name="Comma 3 6 5 2 3 2 6 2" xfId="45397" xr:uid="{CE91157E-82CC-47D6-A3D0-DEB859FC0E88}"/>
    <cellStyle name="Comma 3 6 5 2 3 2 7" xfId="58787" xr:uid="{C73A8906-03E6-4081-8073-476F25FD77AB}"/>
    <cellStyle name="Comma 3 6 5 2 3 2 8" xfId="61414" xr:uid="{93202A82-EAB2-402C-9B69-F41AABEDC4FD}"/>
    <cellStyle name="Comma 3 6 5 2 3 2 9" xfId="32007" xr:uid="{4169D9A5-A8C3-4448-BAF8-5753B57E072C}"/>
    <cellStyle name="Comma 3 6 5 2 3 3" xfId="5997" xr:uid="{EB9D0E44-EFA7-4682-BD1A-D0F7EFD1017B}"/>
    <cellStyle name="Comma 3 6 5 2 3 3 2" xfId="17555" xr:uid="{E65F4E0B-C211-4FF3-8780-5DCE11F11EDC}"/>
    <cellStyle name="Comma 3 6 5 2 3 3 2 2" xfId="46962" xr:uid="{DB59B158-1ED4-47C6-AE44-E0D1AEF1A893}"/>
    <cellStyle name="Comma 3 6 5 2 3 3 2 3" xfId="28059" xr:uid="{D22756FA-A6CF-45FD-8644-DFA178C5E500}"/>
    <cellStyle name="Comma 3 6 5 2 3 3 3" xfId="33572" xr:uid="{63CECBF7-6AEB-4F1A-B685-0C70008DB889}"/>
    <cellStyle name="Comma 3 6 5 2 3 3 4" xfId="22807" xr:uid="{62205C6A-CCE6-4860-A97B-0E8C5F8F7D43}"/>
    <cellStyle name="Comma 3 6 5 2 3 4" xfId="3372" xr:uid="{DD6BA4E1-09FA-470F-A613-5CAF09984F04}"/>
    <cellStyle name="Comma 3 6 5 2 3 4 2" xfId="49588" xr:uid="{05011C0D-F221-4C5C-A2BC-106B24B57494}"/>
    <cellStyle name="Comma 3 6 5 2 3 4 3" xfId="36198" xr:uid="{7B305159-EE7F-4232-8583-3543CDE863E9}"/>
    <cellStyle name="Comma 3 6 5 2 3 4 4" xfId="25433" xr:uid="{FDDAE39D-7B3A-4134-AB53-26A03AC17A0F}"/>
    <cellStyle name="Comma 3 6 5 2 3 5" xfId="8623" xr:uid="{4B6D484B-2CA2-4F64-B176-2DD120DE3E9A}"/>
    <cellStyle name="Comma 3 6 5 2 3 5 2" xfId="52214" xr:uid="{3DD17DBA-DB89-4F8A-A691-13D7DEEEBC6B}"/>
    <cellStyle name="Comma 3 6 5 2 3 5 3" xfId="38824" xr:uid="{7B07745B-33A9-47AE-8A44-9FAD06DC0FEC}"/>
    <cellStyle name="Comma 3 6 5 2 3 6" xfId="11249" xr:uid="{34D758EC-1F61-4875-8B2C-3B945E14FF89}"/>
    <cellStyle name="Comma 3 6 5 2 3 6 2" xfId="54839" xr:uid="{7D458602-F4F9-47AB-B029-D06F3C9A11E2}"/>
    <cellStyle name="Comma 3 6 5 2 3 6 3" xfId="41449" xr:uid="{B186C07A-D8D0-4AF5-9CB0-EA34452A12A1}"/>
    <cellStyle name="Comma 3 6 5 2 3 7" xfId="14402" xr:uid="{75B99CF8-684D-46DD-A29C-B6450A309F43}"/>
    <cellStyle name="Comma 3 6 5 2 3 7 2" xfId="44075" xr:uid="{4445DD89-BDC4-426F-A7F8-3A859C8EC5AD}"/>
    <cellStyle name="Comma 3 6 5 2 3 8" xfId="57465" xr:uid="{8175E4C9-340A-4725-B6FD-D8C1FF58DF43}"/>
    <cellStyle name="Comma 3 6 5 2 3 9" xfId="60092" xr:uid="{21F57079-29B1-49A1-B773-12F9542B9976}"/>
    <cellStyle name="Comma 3 6 5 2 4" xfId="1004" xr:uid="{00000000-0005-0000-0000-0000A9030000}"/>
    <cellStyle name="Comma 3 6 5 2 4 10" xfId="30945" xr:uid="{214B516B-1287-4F1D-BA6F-0DC55460BF1D}"/>
    <cellStyle name="Comma 3 6 5 2 4 11" xfId="20441" xr:uid="{5C22F033-13B2-4CEB-AADC-474DC8F6850F}"/>
    <cellStyle name="Comma 3 6 5 2 4 2" xfId="2327" xr:uid="{A7E122F4-8382-4A88-BD7B-7910AB42F0F4}"/>
    <cellStyle name="Comma 3 6 5 2 4 2 10" xfId="21763" xr:uid="{A3F4899E-1E79-43A3-B003-1CBD86A83DA2}"/>
    <cellStyle name="Comma 3 6 5 2 4 2 2" xfId="7579" xr:uid="{35923A11-FF52-4BA2-A6F7-E161B3700747}"/>
    <cellStyle name="Comma 3 6 5 2 4 2 2 2" xfId="19137" xr:uid="{C77CBFC5-2DFA-4D42-BB85-8CD066D08314}"/>
    <cellStyle name="Comma 3 6 5 2 4 2 2 2 2" xfId="48544" xr:uid="{5D7B3131-1BA9-4A35-A9C8-2C9ECAB7EF4B}"/>
    <cellStyle name="Comma 3 6 5 2 4 2 2 2 3" xfId="29641" xr:uid="{41DAE1A0-E525-454C-9651-10B1D8575A16}"/>
    <cellStyle name="Comma 3 6 5 2 4 2 2 3" xfId="35154" xr:uid="{90ADDBD2-1BB3-4512-9BA3-199899CC8E46}"/>
    <cellStyle name="Comma 3 6 5 2 4 2 2 4" xfId="24389" xr:uid="{B89AA9B8-1458-4BD2-A892-57778B1540BB}"/>
    <cellStyle name="Comma 3 6 5 2 4 2 3" xfId="4954" xr:uid="{D5BB986C-B34F-49DC-A70F-345479E2096E}"/>
    <cellStyle name="Comma 3 6 5 2 4 2 3 2" xfId="51170" xr:uid="{45478917-BB4E-42C4-B53A-79F64E14C9C5}"/>
    <cellStyle name="Comma 3 6 5 2 4 2 3 3" xfId="37780" xr:uid="{407597B6-3464-4DCF-9C98-091FBB37F651}"/>
    <cellStyle name="Comma 3 6 5 2 4 2 3 4" xfId="27015" xr:uid="{4BBC2172-9F8B-4093-B894-C55A5EF0961D}"/>
    <cellStyle name="Comma 3 6 5 2 4 2 4" xfId="10205" xr:uid="{BF5A23A6-A579-4C20-9D5E-5B741DCE24DE}"/>
    <cellStyle name="Comma 3 6 5 2 4 2 4 2" xfId="53796" xr:uid="{2FC57DA5-AEAB-4CDA-85FB-BCCDD84819A7}"/>
    <cellStyle name="Comma 3 6 5 2 4 2 4 3" xfId="40406" xr:uid="{47739DA3-7891-4597-8B71-127E1E57F6DD}"/>
    <cellStyle name="Comma 3 6 5 2 4 2 5" xfId="12831" xr:uid="{21705C3A-B5E1-4225-8791-BB7F99CA8700}"/>
    <cellStyle name="Comma 3 6 5 2 4 2 5 2" xfId="56421" xr:uid="{52148DF6-1067-4D2D-8643-6483EDDA990D}"/>
    <cellStyle name="Comma 3 6 5 2 4 2 5 3" xfId="43031" xr:uid="{DC635C54-D308-4213-9C38-4397A89B4BB1}"/>
    <cellStyle name="Comma 3 6 5 2 4 2 6" xfId="15984" xr:uid="{581496F1-F217-48AE-8318-79EB8FBF9F42}"/>
    <cellStyle name="Comma 3 6 5 2 4 2 6 2" xfId="45657" xr:uid="{1D9FAE1D-0688-461C-B8AD-8D9074B85530}"/>
    <cellStyle name="Comma 3 6 5 2 4 2 7" xfId="59047" xr:uid="{342CACCD-A5BA-47D5-AD1E-4D54B8D9CD5D}"/>
    <cellStyle name="Comma 3 6 5 2 4 2 8" xfId="61674" xr:uid="{E45FAEC3-D209-4CB9-871C-22E5AC8EE163}"/>
    <cellStyle name="Comma 3 6 5 2 4 2 9" xfId="32267" xr:uid="{7857E19F-A892-4844-868E-8F39AE649CF9}"/>
    <cellStyle name="Comma 3 6 5 2 4 3" xfId="6257" xr:uid="{EA26EE8E-1A83-4C7B-A619-303D8433258F}"/>
    <cellStyle name="Comma 3 6 5 2 4 3 2" xfId="17815" xr:uid="{95F6B0C3-1FD1-4344-97C1-663920AF91A7}"/>
    <cellStyle name="Comma 3 6 5 2 4 3 2 2" xfId="47222" xr:uid="{C7C6F3C4-2467-44F3-B217-339058629355}"/>
    <cellStyle name="Comma 3 6 5 2 4 3 2 3" xfId="28319" xr:uid="{F2791E7E-41AE-4B82-A8F7-12734E8A6289}"/>
    <cellStyle name="Comma 3 6 5 2 4 3 3" xfId="33832" xr:uid="{5771EB06-07B3-4A73-AE46-FA37725B951A}"/>
    <cellStyle name="Comma 3 6 5 2 4 3 4" xfId="23067" xr:uid="{6A15D6C3-E495-4D2C-BD67-DF6302CDC936}"/>
    <cellStyle name="Comma 3 6 5 2 4 4" xfId="3632" xr:uid="{F132C3F5-6E9E-4FAD-8828-CCF6F78EDA35}"/>
    <cellStyle name="Comma 3 6 5 2 4 4 2" xfId="49848" xr:uid="{2B07E873-AB57-428C-A308-1C06589C4B14}"/>
    <cellStyle name="Comma 3 6 5 2 4 4 3" xfId="36458" xr:uid="{34B4E2D7-8211-4BBC-B8F8-880315B8242A}"/>
    <cellStyle name="Comma 3 6 5 2 4 4 4" xfId="25693" xr:uid="{7F02413B-2B48-4D18-933D-B0E47564FFC7}"/>
    <cellStyle name="Comma 3 6 5 2 4 5" xfId="8883" xr:uid="{B36E5C9C-AFB1-4957-A1EE-C4FF1ADBD16F}"/>
    <cellStyle name="Comma 3 6 5 2 4 5 2" xfId="52474" xr:uid="{95E4AE4E-350F-4E18-B862-BC91C876B5E1}"/>
    <cellStyle name="Comma 3 6 5 2 4 5 3" xfId="39084" xr:uid="{D3A47A8D-BBE5-4A76-A1A9-A5739287D6C9}"/>
    <cellStyle name="Comma 3 6 5 2 4 6" xfId="11509" xr:uid="{D51CD34B-D19A-4850-A053-3BB29D1BC2AC}"/>
    <cellStyle name="Comma 3 6 5 2 4 6 2" xfId="55099" xr:uid="{2B47F66D-D32A-4168-8102-2C018B9A7C48}"/>
    <cellStyle name="Comma 3 6 5 2 4 6 3" xfId="41709" xr:uid="{9F3E1EAE-58BF-4BCE-9A43-4D491AD0C7BB}"/>
    <cellStyle name="Comma 3 6 5 2 4 7" xfId="14662" xr:uid="{19C6133F-D326-4E81-82D9-B3F196BFC1F6}"/>
    <cellStyle name="Comma 3 6 5 2 4 7 2" xfId="44335" xr:uid="{BE62F713-AAFE-42D4-8F60-FB718174B2C8}"/>
    <cellStyle name="Comma 3 6 5 2 4 8" xfId="57725" xr:uid="{9EF9261C-9056-46E3-90FF-4C8381CD92FD}"/>
    <cellStyle name="Comma 3 6 5 2 4 9" xfId="60352" xr:uid="{AEB566D7-3B74-43EC-B369-5C75732D9CB4}"/>
    <cellStyle name="Comma 3 6 5 2 5" xfId="1284" xr:uid="{B731A9A3-BDB5-4070-B927-1834CAFB8F4E}"/>
    <cellStyle name="Comma 3 6 5 2 5 10" xfId="20721" xr:uid="{317F3CEA-EA1F-4015-A434-7BD12A1CCB80}"/>
    <cellStyle name="Comma 3 6 5 2 5 2" xfId="6537" xr:uid="{B941A98C-E140-4495-A204-8DAEAE936505}"/>
    <cellStyle name="Comma 3 6 5 2 5 2 2" xfId="18095" xr:uid="{511F39FD-BB2E-41DA-8A64-CF6BE392AE55}"/>
    <cellStyle name="Comma 3 6 5 2 5 2 2 2" xfId="47502" xr:uid="{12CB0B2E-D260-4C64-8803-7EFEF3A3EA0E}"/>
    <cellStyle name="Comma 3 6 5 2 5 2 2 3" xfId="28599" xr:uid="{CD511944-3048-4EB3-A4C2-63118BAA64BE}"/>
    <cellStyle name="Comma 3 6 5 2 5 2 3" xfId="34112" xr:uid="{378D5D8C-873A-446C-9588-376D4ED1A29C}"/>
    <cellStyle name="Comma 3 6 5 2 5 2 4" xfId="23347" xr:uid="{EF0DB5FA-A7F0-400C-94E0-91CCA589D395}"/>
    <cellStyle name="Comma 3 6 5 2 5 3" xfId="3912" xr:uid="{6F1161A8-0B64-4E05-A69D-DDE6D440B320}"/>
    <cellStyle name="Comma 3 6 5 2 5 3 2" xfId="50128" xr:uid="{54631959-EE0D-405B-8FBD-55FEE0C87F30}"/>
    <cellStyle name="Comma 3 6 5 2 5 3 3" xfId="36738" xr:uid="{843FFC19-8AF4-4D4D-A0B1-94D3D495B5A6}"/>
    <cellStyle name="Comma 3 6 5 2 5 3 4" xfId="25973" xr:uid="{F2AF1ECC-9445-436F-B3ED-EA524200B4B7}"/>
    <cellStyle name="Comma 3 6 5 2 5 4" xfId="9163" xr:uid="{79222E32-A354-4B6F-A899-B16CCB43C279}"/>
    <cellStyle name="Comma 3 6 5 2 5 4 2" xfId="52754" xr:uid="{156841D4-8227-4157-AD5F-70B406CE2A73}"/>
    <cellStyle name="Comma 3 6 5 2 5 4 3" xfId="39364" xr:uid="{59C3EE44-CF23-48CB-9F41-5B0DEACFDEA9}"/>
    <cellStyle name="Comma 3 6 5 2 5 5" xfId="11789" xr:uid="{0277C93C-A804-410F-A248-65A0841283B0}"/>
    <cellStyle name="Comma 3 6 5 2 5 5 2" xfId="55379" xr:uid="{83A00189-0F5B-46DF-9E2C-57F19D85DA4F}"/>
    <cellStyle name="Comma 3 6 5 2 5 5 3" xfId="41989" xr:uid="{99265903-9C4E-4DBC-916F-81675E447735}"/>
    <cellStyle name="Comma 3 6 5 2 5 6" xfId="14942" xr:uid="{C8EEF5DD-B56B-4B6B-A343-590AEC086572}"/>
    <cellStyle name="Comma 3 6 5 2 5 6 2" xfId="44615" xr:uid="{12D1F956-F3CD-4098-8A59-AAFDC6D58AEB}"/>
    <cellStyle name="Comma 3 6 5 2 5 7" xfId="58005" xr:uid="{A2369062-5AF8-41CB-9A10-76978AA84FB0}"/>
    <cellStyle name="Comma 3 6 5 2 5 8" xfId="60632" xr:uid="{3024F02C-E6E2-483B-8860-1AE47877D24B}"/>
    <cellStyle name="Comma 3 6 5 2 5 9" xfId="31225" xr:uid="{5F629A38-7408-4C25-A522-E67C19D52629}"/>
    <cellStyle name="Comma 3 6 5 2 6" xfId="1547" xr:uid="{894E7E7C-4608-460E-BDD8-3BD52F7FF46A}"/>
    <cellStyle name="Comma 3 6 5 2 6 10" xfId="20983" xr:uid="{67676C72-EEB4-4938-A80E-B6F4A7A66C7D}"/>
    <cellStyle name="Comma 3 6 5 2 6 2" xfId="6799" xr:uid="{AEAAA4EE-CBA2-4E5F-9CF3-654841F99402}"/>
    <cellStyle name="Comma 3 6 5 2 6 2 2" xfId="18357" xr:uid="{2A80C7FC-4B78-4522-B230-80FE81AC8987}"/>
    <cellStyle name="Comma 3 6 5 2 6 2 2 2" xfId="47764" xr:uid="{4854A5CB-8FD9-4143-BA16-13FE5A5FC2B6}"/>
    <cellStyle name="Comma 3 6 5 2 6 2 2 3" xfId="28861" xr:uid="{EF976BB6-1C59-40B7-95BD-7F6C9461E9D0}"/>
    <cellStyle name="Comma 3 6 5 2 6 2 3" xfId="34374" xr:uid="{50CFFC77-0CB2-4D10-8A07-E7A7E5532FCB}"/>
    <cellStyle name="Comma 3 6 5 2 6 2 4" xfId="23609" xr:uid="{882E7BDB-6024-4F30-B205-0C65EF11E794}"/>
    <cellStyle name="Comma 3 6 5 2 6 3" xfId="4174" xr:uid="{3176DA27-8D42-4272-B783-3622049C904E}"/>
    <cellStyle name="Comma 3 6 5 2 6 3 2" xfId="50390" xr:uid="{AFAE7D12-DD87-4DDE-BD14-99F8430BE2B3}"/>
    <cellStyle name="Comma 3 6 5 2 6 3 3" xfId="37000" xr:uid="{B22EFB15-7756-466A-B541-8D73BB73C6A0}"/>
    <cellStyle name="Comma 3 6 5 2 6 3 4" xfId="26235" xr:uid="{91652C95-CDAC-4045-8D29-A70C5C92D923}"/>
    <cellStyle name="Comma 3 6 5 2 6 4" xfId="9425" xr:uid="{6F0BA8BE-8493-4FAE-A20A-66FE1A9A8EED}"/>
    <cellStyle name="Comma 3 6 5 2 6 4 2" xfId="53016" xr:uid="{CE1C2E0A-E575-46FF-9494-D0BDD6E530CE}"/>
    <cellStyle name="Comma 3 6 5 2 6 4 3" xfId="39626" xr:uid="{2B0245C4-2808-4703-B999-81E633A6787C}"/>
    <cellStyle name="Comma 3 6 5 2 6 5" xfId="12051" xr:uid="{C15CAEE5-93A7-40A4-9972-A51F9EA98969}"/>
    <cellStyle name="Comma 3 6 5 2 6 5 2" xfId="55641" xr:uid="{E98BE3F0-B621-439F-AB97-0C06D048840B}"/>
    <cellStyle name="Comma 3 6 5 2 6 5 3" xfId="42251" xr:uid="{4521D0B2-4A97-4AA8-8277-EF185EC8BF93}"/>
    <cellStyle name="Comma 3 6 5 2 6 6" xfId="15204" xr:uid="{2730265C-A3F8-47D5-B05E-3FB305B49A71}"/>
    <cellStyle name="Comma 3 6 5 2 6 6 2" xfId="44877" xr:uid="{B3FA580A-257A-4EEF-B9E4-2395976721BB}"/>
    <cellStyle name="Comma 3 6 5 2 6 7" xfId="58267" xr:uid="{A16F7F57-995C-4015-9C0D-F53FFEE6E348}"/>
    <cellStyle name="Comma 3 6 5 2 6 8" xfId="60894" xr:uid="{F4C688F1-067E-4130-BEE0-6235A30EA11F}"/>
    <cellStyle name="Comma 3 6 5 2 6 9" xfId="31487" xr:uid="{393EC3BB-AC70-44A9-86A4-E7352B9FC864}"/>
    <cellStyle name="Comma 3 6 5 2 7" xfId="2590" xr:uid="{27DC7C72-1F51-4CB5-BA45-C75509E0AE14}"/>
    <cellStyle name="Comma 3 6 5 2 7 10" xfId="22025" xr:uid="{964AB0AD-1AD4-4B4C-9D22-E04C77003934}"/>
    <cellStyle name="Comma 3 6 5 2 7 2" xfId="7841" xr:uid="{10CD4A44-FD42-4B30-B87C-74A166C2A8E7}"/>
    <cellStyle name="Comma 3 6 5 2 7 2 2" xfId="19399" xr:uid="{306D8C62-C90F-4322-850C-19CB78E9CAF9}"/>
    <cellStyle name="Comma 3 6 5 2 7 2 2 2" xfId="48806" xr:uid="{9610A20D-834A-4763-B710-AFAC446989EB}"/>
    <cellStyle name="Comma 3 6 5 2 7 2 2 3" xfId="29903" xr:uid="{AA347769-7255-4A4B-AF67-7524092AE178}"/>
    <cellStyle name="Comma 3 6 5 2 7 2 3" xfId="35416" xr:uid="{1A557298-A06C-4D74-8AEC-FBA2E98EC9FA}"/>
    <cellStyle name="Comma 3 6 5 2 7 2 4" xfId="24651" xr:uid="{645E82EF-2929-4241-A8D3-DBDDFD5A4789}"/>
    <cellStyle name="Comma 3 6 5 2 7 3" xfId="5216" xr:uid="{1D45A778-6F42-4693-8DCD-53D8E2F80558}"/>
    <cellStyle name="Comma 3 6 5 2 7 3 2" xfId="51432" xr:uid="{2ABF31BA-4E2E-4998-9D65-B641E1142CBD}"/>
    <cellStyle name="Comma 3 6 5 2 7 3 3" xfId="38042" xr:uid="{13794EBE-4453-41D1-9486-A6761F2DEDED}"/>
    <cellStyle name="Comma 3 6 5 2 7 3 4" xfId="27277" xr:uid="{C83260D9-08C6-4E23-9E09-DD9ECF1EFE17}"/>
    <cellStyle name="Comma 3 6 5 2 7 4" xfId="10467" xr:uid="{85B47CDE-5687-4274-99CF-E13E0B700F2B}"/>
    <cellStyle name="Comma 3 6 5 2 7 4 2" xfId="54058" xr:uid="{611FAC2F-D75F-4795-AF27-7133BD07D317}"/>
    <cellStyle name="Comma 3 6 5 2 7 4 3" xfId="40668" xr:uid="{DEDD5262-5D33-47D7-8BD2-546FB0A341B2}"/>
    <cellStyle name="Comma 3 6 5 2 7 5" xfId="13093" xr:uid="{8B35AC40-CAF9-4D21-9FE9-B395E4232389}"/>
    <cellStyle name="Comma 3 6 5 2 7 5 2" xfId="56683" xr:uid="{2C97B1A4-63CA-4B6C-90EB-F250CB493E0A}"/>
    <cellStyle name="Comma 3 6 5 2 7 5 3" xfId="43293" xr:uid="{70EFFCBD-16B3-44F3-922B-4391D71CDF19}"/>
    <cellStyle name="Comma 3 6 5 2 7 6" xfId="16246" xr:uid="{353175B0-AC08-4D71-A0C7-25EE4D306EDF}"/>
    <cellStyle name="Comma 3 6 5 2 7 6 2" xfId="45919" xr:uid="{F1249EA7-6B71-4414-8C1F-0A72D2653893}"/>
    <cellStyle name="Comma 3 6 5 2 7 7" xfId="59309" xr:uid="{6F8DE595-04DC-46DB-9BA5-18F720023D9C}"/>
    <cellStyle name="Comma 3 6 5 2 7 8" xfId="61936" xr:uid="{9D7DF6D2-6B06-4580-9606-DA80BA237924}"/>
    <cellStyle name="Comma 3 6 5 2 7 9" xfId="32529" xr:uid="{61BCC5B6-0E0A-4084-92DD-7D924E2280ED}"/>
    <cellStyle name="Comma 3 6 5 2 8" xfId="5477" xr:uid="{ADEE7034-A9DD-4CC6-BE19-C5FA2FF6C9BE}"/>
    <cellStyle name="Comma 3 6 5 2 8 2" xfId="17035" xr:uid="{97C781A9-914C-44FB-B683-CFD989B75692}"/>
    <cellStyle name="Comma 3 6 5 2 8 2 2" xfId="46181" xr:uid="{416607BA-93C8-44F0-A687-2D42EC59346A}"/>
    <cellStyle name="Comma 3 6 5 2 8 2 3" xfId="27539" xr:uid="{1ABAA012-897D-4F1B-9C0B-F8EA62D74670}"/>
    <cellStyle name="Comma 3 6 5 2 8 3" xfId="13882" xr:uid="{365A4A2D-B887-48B6-B354-2CE467267E46}"/>
    <cellStyle name="Comma 3 6 5 2 8 3 2" xfId="32791" xr:uid="{CD822830-587C-4CAC-8A68-587EFD7E15D1}"/>
    <cellStyle name="Comma 3 6 5 2 8 4" xfId="22287" xr:uid="{7A4F6942-4D8C-4DEB-A64C-A4F066C49F93}"/>
    <cellStyle name="Comma 3 6 5 2 9" xfId="2852" xr:uid="{55077398-08F6-4E81-A40D-8C8D7742D811}"/>
    <cellStyle name="Comma 3 6 5 2 9 2" xfId="16507" xr:uid="{0449DC9E-B91A-4560-BE83-4F91CE1F94D5}"/>
    <cellStyle name="Comma 3 6 5 2 9 2 2" xfId="46442" xr:uid="{489DC4EC-CA05-46B7-96E3-74039DA7B1D4}"/>
    <cellStyle name="Comma 3 6 5 2 9 3" xfId="33052" xr:uid="{A151202E-DE13-40E5-9B54-EF81F7A36543}"/>
    <cellStyle name="Comma 3 6 5 2 9 4" xfId="24913" xr:uid="{2EA81A4C-2FF2-4D47-A8D1-0DF5F7F302BE}"/>
    <cellStyle name="Comma 3 6 5 3" xfId="346" xr:uid="{00000000-0005-0000-0000-0000AA030000}"/>
    <cellStyle name="Comma 3 6 5 3 10" xfId="30287" xr:uid="{0D57EBF9-4D52-4E15-888C-6009083D9AA5}"/>
    <cellStyle name="Comma 3 6 5 3 11" xfId="19783" xr:uid="{1D184F75-2C6C-4D5E-B0EB-F51E9CE8B1A7}"/>
    <cellStyle name="Comma 3 6 5 3 2" xfId="1669" xr:uid="{78AED87F-9DA5-4138-B5EF-CB7B49CB84DC}"/>
    <cellStyle name="Comma 3 6 5 3 2 10" xfId="21105" xr:uid="{6C37E740-E31D-46B7-8128-75FE2D115C71}"/>
    <cellStyle name="Comma 3 6 5 3 2 2" xfId="6921" xr:uid="{9C671EBA-1A9A-4A98-9B03-46C90755DC81}"/>
    <cellStyle name="Comma 3 6 5 3 2 2 2" xfId="18479" xr:uid="{7930B63D-2E09-4F31-B14A-C41936FB6518}"/>
    <cellStyle name="Comma 3 6 5 3 2 2 2 2" xfId="47886" xr:uid="{C096F54B-BB77-43E0-9A52-59A8B4D25D5B}"/>
    <cellStyle name="Comma 3 6 5 3 2 2 2 3" xfId="28983" xr:uid="{F5053899-4A3B-4CD2-A485-60E2302A9263}"/>
    <cellStyle name="Comma 3 6 5 3 2 2 3" xfId="34496" xr:uid="{2B4ECFEB-0746-4770-84C6-29492F5BF747}"/>
    <cellStyle name="Comma 3 6 5 3 2 2 4" xfId="23731" xr:uid="{9C445117-5C57-4625-882D-094B047D3509}"/>
    <cellStyle name="Comma 3 6 5 3 2 3" xfId="4296" xr:uid="{F3756924-5E11-4C2F-8589-8DF7E8CD5C26}"/>
    <cellStyle name="Comma 3 6 5 3 2 3 2" xfId="50512" xr:uid="{7260F224-A120-4583-AA9D-DB08A1195EEB}"/>
    <cellStyle name="Comma 3 6 5 3 2 3 3" xfId="37122" xr:uid="{0F379AB7-EC6A-4796-B785-A68350498673}"/>
    <cellStyle name="Comma 3 6 5 3 2 3 4" xfId="26357" xr:uid="{842A5E33-2DA9-4429-864B-D0842E23E286}"/>
    <cellStyle name="Comma 3 6 5 3 2 4" xfId="9547" xr:uid="{58437797-D5FC-4F38-A28F-84BEF585D816}"/>
    <cellStyle name="Comma 3 6 5 3 2 4 2" xfId="53138" xr:uid="{BC7F32D4-E476-4293-BBBE-C10C401AE1E4}"/>
    <cellStyle name="Comma 3 6 5 3 2 4 3" xfId="39748" xr:uid="{82019029-7CCA-4880-AB92-6467BB3C9E6F}"/>
    <cellStyle name="Comma 3 6 5 3 2 5" xfId="12173" xr:uid="{820DDC70-6DB4-4CC8-8855-F9705D65E637}"/>
    <cellStyle name="Comma 3 6 5 3 2 5 2" xfId="55763" xr:uid="{4E431C85-9268-43D5-BCEC-5F1BEA71CA0F}"/>
    <cellStyle name="Comma 3 6 5 3 2 5 3" xfId="42373" xr:uid="{2A8D7B5F-2EFE-430A-BCB4-833EA91ECD79}"/>
    <cellStyle name="Comma 3 6 5 3 2 6" xfId="15326" xr:uid="{5BC7B5A9-C81C-464C-8038-CF9D91A3BD31}"/>
    <cellStyle name="Comma 3 6 5 3 2 6 2" xfId="44999" xr:uid="{8080C559-338C-4FEC-AB0B-B6BC9E7AD808}"/>
    <cellStyle name="Comma 3 6 5 3 2 7" xfId="58389" xr:uid="{22E48144-1E94-4793-A607-58273F2C8661}"/>
    <cellStyle name="Comma 3 6 5 3 2 8" xfId="61016" xr:uid="{26A41330-DE2D-48DE-B832-589D242254DA}"/>
    <cellStyle name="Comma 3 6 5 3 2 9" xfId="31609" xr:uid="{43A33F33-5A46-4301-B9C2-549D80233142}"/>
    <cellStyle name="Comma 3 6 5 3 3" xfId="5599" xr:uid="{7B9F062A-67FE-4AFC-8212-2CDA1062588C}"/>
    <cellStyle name="Comma 3 6 5 3 3 2" xfId="17157" xr:uid="{03CF6538-D559-4D49-B5F3-28DA6D07CF47}"/>
    <cellStyle name="Comma 3 6 5 3 3 2 2" xfId="46564" xr:uid="{F55FA668-8F5D-4946-AB68-A0DC325DE1C4}"/>
    <cellStyle name="Comma 3 6 5 3 3 2 3" xfId="27661" xr:uid="{A8B6D52C-060D-4C88-99DD-FF23E79C020B}"/>
    <cellStyle name="Comma 3 6 5 3 3 3" xfId="14004" xr:uid="{4E09D40B-9B5F-482E-9DDF-F28FC5BEECC2}"/>
    <cellStyle name="Comma 3 6 5 3 3 3 2" xfId="33174" xr:uid="{F5D50F6B-56C1-4D07-8822-F2FEB84F4FE1}"/>
    <cellStyle name="Comma 3 6 5 3 3 4" xfId="22409" xr:uid="{3394B66C-E26A-4F7D-9BE3-594F53F4636E}"/>
    <cellStyle name="Comma 3 6 5 3 4" xfId="2974" xr:uid="{986EE14A-BFAB-42D6-ACE1-4110F27FAD03}"/>
    <cellStyle name="Comma 3 6 5 3 4 2" xfId="16629" xr:uid="{EF3188B7-2C57-4CBA-BAFE-91060B0BEA8D}"/>
    <cellStyle name="Comma 3 6 5 3 4 2 2" xfId="49190" xr:uid="{934C76A5-29BF-4963-87B3-4531E0AF911D}"/>
    <cellStyle name="Comma 3 6 5 3 4 3" xfId="35800" xr:uid="{4B1E9632-6496-4373-AFD7-99884E5CC6F8}"/>
    <cellStyle name="Comma 3 6 5 3 4 4" xfId="25035" xr:uid="{79A62636-A1DA-42F7-AB3C-E13D23969CCB}"/>
    <cellStyle name="Comma 3 6 5 3 5" xfId="8225" xr:uid="{706A2737-4859-44A0-90AC-BF155AC0FFEF}"/>
    <cellStyle name="Comma 3 6 5 3 5 2" xfId="51816" xr:uid="{01A03338-14A9-4660-B3DB-47DCF8621836}"/>
    <cellStyle name="Comma 3 6 5 3 5 3" xfId="38426" xr:uid="{404D62EB-5E69-4260-97FC-C7386001DE25}"/>
    <cellStyle name="Comma 3 6 5 3 6" xfId="10851" xr:uid="{AA07F13C-AAD2-4334-91E4-E89879C670C4}"/>
    <cellStyle name="Comma 3 6 5 3 6 2" xfId="54441" xr:uid="{88DDC6CC-8911-4FC5-ACED-97C97E7488D5}"/>
    <cellStyle name="Comma 3 6 5 3 6 3" xfId="41051" xr:uid="{C6D85B26-6B79-43A0-8682-97F49FF27642}"/>
    <cellStyle name="Comma 3 6 5 3 7" xfId="13476" xr:uid="{73B9F7B8-7B14-482B-956C-EC185523DB31}"/>
    <cellStyle name="Comma 3 6 5 3 7 2" xfId="43677" xr:uid="{D22DA0F1-5FD9-4164-8F07-86E7003C3CF5}"/>
    <cellStyle name="Comma 3 6 5 3 8" xfId="57067" xr:uid="{77D28147-3F60-4BF1-A058-8473F3D15344}"/>
    <cellStyle name="Comma 3 6 5 3 9" xfId="59694" xr:uid="{7D96595C-F39E-4194-B1D6-9D78C3D0E836}"/>
    <cellStyle name="Comma 3 6 5 4" xfId="606" xr:uid="{00000000-0005-0000-0000-0000AB030000}"/>
    <cellStyle name="Comma 3 6 5 4 10" xfId="30547" xr:uid="{6BD97544-6352-409B-A77F-3B38387738A1}"/>
    <cellStyle name="Comma 3 6 5 4 11" xfId="20043" xr:uid="{EBD97D42-71D3-44B8-99F3-13A3FA835675}"/>
    <cellStyle name="Comma 3 6 5 4 2" xfId="1929" xr:uid="{FCB99CC7-32A1-4216-A5AE-448D09EA0466}"/>
    <cellStyle name="Comma 3 6 5 4 2 10" xfId="21365" xr:uid="{6115801D-FF9F-427C-A60B-4E44D1EA01F0}"/>
    <cellStyle name="Comma 3 6 5 4 2 2" xfId="7181" xr:uid="{3995B0BD-7D06-410D-85EB-EC91A2B68310}"/>
    <cellStyle name="Comma 3 6 5 4 2 2 2" xfId="18739" xr:uid="{9DE9D51E-9100-45B7-BAC5-171DE7E8C017}"/>
    <cellStyle name="Comma 3 6 5 4 2 2 2 2" xfId="48146" xr:uid="{2B1D5224-BD8B-41BD-AE46-D95BC05D7A0E}"/>
    <cellStyle name="Comma 3 6 5 4 2 2 2 3" xfId="29243" xr:uid="{724280D7-8EA9-4288-A931-0AA36CF7053E}"/>
    <cellStyle name="Comma 3 6 5 4 2 2 3" xfId="34756" xr:uid="{EC855038-C3CD-4E28-989E-564438984A9F}"/>
    <cellStyle name="Comma 3 6 5 4 2 2 4" xfId="23991" xr:uid="{0B8BAD3C-C602-4C7B-B39F-10C20027E746}"/>
    <cellStyle name="Comma 3 6 5 4 2 3" xfId="4556" xr:uid="{EEDC51EE-65D9-4BAF-9B49-2E7215DC6AE2}"/>
    <cellStyle name="Comma 3 6 5 4 2 3 2" xfId="50772" xr:uid="{289840AC-4DE0-4FCE-B5F9-45139B5D5F50}"/>
    <cellStyle name="Comma 3 6 5 4 2 3 3" xfId="37382" xr:uid="{69EA80D0-A78A-490E-A520-DDAC1F2E1AC0}"/>
    <cellStyle name="Comma 3 6 5 4 2 3 4" xfId="26617" xr:uid="{6F25323D-38F1-4B4C-95EA-BD640DDE1C5F}"/>
    <cellStyle name="Comma 3 6 5 4 2 4" xfId="9807" xr:uid="{03AC2B00-F7FE-4232-BEE3-BC85AAC6DE0D}"/>
    <cellStyle name="Comma 3 6 5 4 2 4 2" xfId="53398" xr:uid="{D084AE84-1540-4056-8163-42E24F17E861}"/>
    <cellStyle name="Comma 3 6 5 4 2 4 3" xfId="40008" xr:uid="{D4F8CD55-C157-479B-A4BE-6A55AD08CA83}"/>
    <cellStyle name="Comma 3 6 5 4 2 5" xfId="12433" xr:uid="{5E12431D-9CA2-418E-BFC1-5FBF86908F6A}"/>
    <cellStyle name="Comma 3 6 5 4 2 5 2" xfId="56023" xr:uid="{29B656C6-DDBC-4FA8-955E-B0EC6D288FCE}"/>
    <cellStyle name="Comma 3 6 5 4 2 5 3" xfId="42633" xr:uid="{CCBA3491-377C-44BC-AA20-858EAA9C36B0}"/>
    <cellStyle name="Comma 3 6 5 4 2 6" xfId="15586" xr:uid="{775AF0BF-F564-4E2E-8720-F99DFE7557D7}"/>
    <cellStyle name="Comma 3 6 5 4 2 6 2" xfId="45259" xr:uid="{B8DD0AC4-651A-48A1-9BB8-D75C7D02C12C}"/>
    <cellStyle name="Comma 3 6 5 4 2 7" xfId="58649" xr:uid="{C2DA4A77-D916-4A42-A73F-67C81141E476}"/>
    <cellStyle name="Comma 3 6 5 4 2 8" xfId="61276" xr:uid="{F14C6121-5C52-4262-91BD-FB98BA512C84}"/>
    <cellStyle name="Comma 3 6 5 4 2 9" xfId="31869" xr:uid="{718D142F-1000-437A-B029-B946E0E99159}"/>
    <cellStyle name="Comma 3 6 5 4 3" xfId="5859" xr:uid="{0D617085-E830-4268-BE55-FB2DFDC330BC}"/>
    <cellStyle name="Comma 3 6 5 4 3 2" xfId="17417" xr:uid="{7B9378AF-DD39-401B-A828-4BC37FA669E8}"/>
    <cellStyle name="Comma 3 6 5 4 3 2 2" xfId="46824" xr:uid="{F25E2888-D609-41A2-9686-909DFFFDD9E3}"/>
    <cellStyle name="Comma 3 6 5 4 3 2 3" xfId="27921" xr:uid="{A5DBDF12-AC5F-45F8-A333-85E7C4FF4E82}"/>
    <cellStyle name="Comma 3 6 5 4 3 3" xfId="33434" xr:uid="{45636E1C-E683-4ED2-AB7D-9D10273D191C}"/>
    <cellStyle name="Comma 3 6 5 4 3 4" xfId="22669" xr:uid="{E5283B9D-65A5-4E2C-8BCD-21F8BE1B944A}"/>
    <cellStyle name="Comma 3 6 5 4 4" xfId="3234" xr:uid="{0A51830A-25BF-48FA-80FC-6FF79AC7F14E}"/>
    <cellStyle name="Comma 3 6 5 4 4 2" xfId="49450" xr:uid="{698340E9-45DB-40D5-BD74-450711B7BCF6}"/>
    <cellStyle name="Comma 3 6 5 4 4 3" xfId="36060" xr:uid="{946056B0-85EE-464F-906F-8099D79D7110}"/>
    <cellStyle name="Comma 3 6 5 4 4 4" xfId="25295" xr:uid="{B67636A8-F46B-4A8F-A368-C4D6081DF4FF}"/>
    <cellStyle name="Comma 3 6 5 4 5" xfId="8485" xr:uid="{A5F8AAB2-F3CD-4E8B-8CFF-E23DDB035882}"/>
    <cellStyle name="Comma 3 6 5 4 5 2" xfId="52076" xr:uid="{73418211-C89F-4BF1-9DCB-DDE2B5CB9547}"/>
    <cellStyle name="Comma 3 6 5 4 5 3" xfId="38686" xr:uid="{B5D0AB60-7E27-4222-9740-01BB5BD302CD}"/>
    <cellStyle name="Comma 3 6 5 4 6" xfId="11111" xr:uid="{0CAEAF58-7E18-49C4-B5C4-9397E5D0862C}"/>
    <cellStyle name="Comma 3 6 5 4 6 2" xfId="54701" xr:uid="{C8E1BFCE-02B8-43E0-AA17-C8C0DC56C249}"/>
    <cellStyle name="Comma 3 6 5 4 6 3" xfId="41311" xr:uid="{10DD0D70-9EF5-419C-8FA5-31397B03259D}"/>
    <cellStyle name="Comma 3 6 5 4 7" xfId="14264" xr:uid="{E733EE77-1727-408C-BB62-BEDCEA7A4E23}"/>
    <cellStyle name="Comma 3 6 5 4 7 2" xfId="43937" xr:uid="{DD2BD11A-428D-467D-A5A4-46C57AC42F71}"/>
    <cellStyle name="Comma 3 6 5 4 8" xfId="57327" xr:uid="{5A074189-4BF4-4DB5-8F85-D70451845B69}"/>
    <cellStyle name="Comma 3 6 5 4 9" xfId="59954" xr:uid="{CF5F5E76-EE05-4262-B4CD-A31755D7C098}"/>
    <cellStyle name="Comma 3 6 5 5" xfId="866" xr:uid="{00000000-0005-0000-0000-0000AC030000}"/>
    <cellStyle name="Comma 3 6 5 5 10" xfId="30807" xr:uid="{1F989FBD-2E37-4881-A7C4-2DB93F4B640D}"/>
    <cellStyle name="Comma 3 6 5 5 11" xfId="20303" xr:uid="{7B753BE6-0478-4CE9-9126-08691447FAD4}"/>
    <cellStyle name="Comma 3 6 5 5 2" xfId="2189" xr:uid="{3BA817B5-308C-409B-A6C9-6FBCC4CC43B2}"/>
    <cellStyle name="Comma 3 6 5 5 2 10" xfId="21625" xr:uid="{A4DE9C85-7D5F-43B1-A71C-9D8B6D8EA527}"/>
    <cellStyle name="Comma 3 6 5 5 2 2" xfId="7441" xr:uid="{6E4F8C82-C2CE-451C-8AC8-4BBBEB2A41D3}"/>
    <cellStyle name="Comma 3 6 5 5 2 2 2" xfId="18999" xr:uid="{760F82A0-7071-44E6-ACE9-C07D4D31DA36}"/>
    <cellStyle name="Comma 3 6 5 5 2 2 2 2" xfId="48406" xr:uid="{17EFD835-9075-4C9B-88F3-C22F718C1543}"/>
    <cellStyle name="Comma 3 6 5 5 2 2 2 3" xfId="29503" xr:uid="{99220092-82FA-431D-A27B-6F0B903D6C02}"/>
    <cellStyle name="Comma 3 6 5 5 2 2 3" xfId="35016" xr:uid="{51785764-5809-4369-8568-4198BD3DC5ED}"/>
    <cellStyle name="Comma 3 6 5 5 2 2 4" xfId="24251" xr:uid="{7E94FAD4-F69C-431F-A79E-3B78443EFFC4}"/>
    <cellStyle name="Comma 3 6 5 5 2 3" xfId="4816" xr:uid="{8E64BE0B-842C-48BC-836A-4F407A5D686B}"/>
    <cellStyle name="Comma 3 6 5 5 2 3 2" xfId="51032" xr:uid="{99EF7C51-4AD1-4332-B675-ECFF1E92166C}"/>
    <cellStyle name="Comma 3 6 5 5 2 3 3" xfId="37642" xr:uid="{9ADCADEF-DF9F-4182-A11B-CFC4428808EE}"/>
    <cellStyle name="Comma 3 6 5 5 2 3 4" xfId="26877" xr:uid="{B34AC864-8FCA-4D74-A9B8-F6D3E4295DF5}"/>
    <cellStyle name="Comma 3 6 5 5 2 4" xfId="10067" xr:uid="{9D86D0CB-D326-442C-A96F-F4FD3799C170}"/>
    <cellStyle name="Comma 3 6 5 5 2 4 2" xfId="53658" xr:uid="{25940E51-EB0F-4CAB-8625-AB8D9887ED2D}"/>
    <cellStyle name="Comma 3 6 5 5 2 4 3" xfId="40268" xr:uid="{A1F71191-68FF-45D5-AA56-161E6C31A5DA}"/>
    <cellStyle name="Comma 3 6 5 5 2 5" xfId="12693" xr:uid="{25D40935-56E0-486E-AD2C-94438A66A17B}"/>
    <cellStyle name="Comma 3 6 5 5 2 5 2" xfId="56283" xr:uid="{D01399BB-AAB6-495E-8841-E42D7150DDBA}"/>
    <cellStyle name="Comma 3 6 5 5 2 5 3" xfId="42893" xr:uid="{DFFB51F7-3CF4-4CF8-BC59-A2B9B63CDC36}"/>
    <cellStyle name="Comma 3 6 5 5 2 6" xfId="15846" xr:uid="{CE50B959-F46C-4023-BF43-BD3B49C58AB8}"/>
    <cellStyle name="Comma 3 6 5 5 2 6 2" xfId="45519" xr:uid="{05DB8D30-525E-4B68-91BC-213107701AD4}"/>
    <cellStyle name="Comma 3 6 5 5 2 7" xfId="58909" xr:uid="{5AFA5D19-598D-4A2D-A674-A264211CF688}"/>
    <cellStyle name="Comma 3 6 5 5 2 8" xfId="61536" xr:uid="{327747D2-801D-46AE-B7D6-22C3B9CE5EC8}"/>
    <cellStyle name="Comma 3 6 5 5 2 9" xfId="32129" xr:uid="{F0C68832-E189-44F3-97B8-E3F213D68266}"/>
    <cellStyle name="Comma 3 6 5 5 3" xfId="6119" xr:uid="{087D974A-E995-43C9-A2A6-212049AF931E}"/>
    <cellStyle name="Comma 3 6 5 5 3 2" xfId="17677" xr:uid="{4E33D40A-020C-4898-A344-52BE1D461DC5}"/>
    <cellStyle name="Comma 3 6 5 5 3 2 2" xfId="47084" xr:uid="{3C530D14-67FA-48D5-AF01-8DE307A5303C}"/>
    <cellStyle name="Comma 3 6 5 5 3 2 3" xfId="28181" xr:uid="{1ED478E7-E735-43BC-A55C-41A06817E3C5}"/>
    <cellStyle name="Comma 3 6 5 5 3 3" xfId="33694" xr:uid="{9389D202-1477-4A28-B923-81A71B438C26}"/>
    <cellStyle name="Comma 3 6 5 5 3 4" xfId="22929" xr:uid="{55A99482-D40F-4EAB-82E1-855711A605DC}"/>
    <cellStyle name="Comma 3 6 5 5 4" xfId="3494" xr:uid="{E981AA4F-13C9-4535-B044-2C300AEED80B}"/>
    <cellStyle name="Comma 3 6 5 5 4 2" xfId="49710" xr:uid="{1CBD27F8-BBBB-4DD3-85F5-6A8EDBB397DF}"/>
    <cellStyle name="Comma 3 6 5 5 4 3" xfId="36320" xr:uid="{DCA567EF-AB7E-43B4-83A6-9C5D0BA4A7DC}"/>
    <cellStyle name="Comma 3 6 5 5 4 4" xfId="25555" xr:uid="{938B3D21-48B7-44E2-BC83-CC77A2AE4218}"/>
    <cellStyle name="Comma 3 6 5 5 5" xfId="8745" xr:uid="{04C081E2-FD13-4E95-B595-ABF22C4854DA}"/>
    <cellStyle name="Comma 3 6 5 5 5 2" xfId="52336" xr:uid="{BD3093B6-3277-41E6-8001-564F162AC508}"/>
    <cellStyle name="Comma 3 6 5 5 5 3" xfId="38946" xr:uid="{0C9DC033-937C-4654-8D9A-B7B885A4243D}"/>
    <cellStyle name="Comma 3 6 5 5 6" xfId="11371" xr:uid="{F6668CD3-F911-4BF5-90AC-32B5E7EDA96A}"/>
    <cellStyle name="Comma 3 6 5 5 6 2" xfId="54961" xr:uid="{FD9EF4F8-0E43-4771-BF8D-5B9862BDCC32}"/>
    <cellStyle name="Comma 3 6 5 5 6 3" xfId="41571" xr:uid="{9AEBFF25-ED49-45A9-B6BD-28D6FC267EF7}"/>
    <cellStyle name="Comma 3 6 5 5 7" xfId="14524" xr:uid="{0FCE6B4A-E3AF-474A-8C19-06336F72EF4A}"/>
    <cellStyle name="Comma 3 6 5 5 7 2" xfId="44197" xr:uid="{0C763E8E-D0DD-4D28-AFA6-2D2FE3643257}"/>
    <cellStyle name="Comma 3 6 5 5 8" xfId="57587" xr:uid="{9937290E-A6FD-4620-A79B-280BAD4453FE}"/>
    <cellStyle name="Comma 3 6 5 5 9" xfId="60214" xr:uid="{F9340B99-625B-4FA5-A25F-D018937676B3}"/>
    <cellStyle name="Comma 3 6 5 6" xfId="1146" xr:uid="{74BBE7DB-5C55-4906-8EED-9E36F548D67A}"/>
    <cellStyle name="Comma 3 6 5 6 10" xfId="20583" xr:uid="{3705192E-AB1E-45F0-95D5-3722A69FA9A6}"/>
    <cellStyle name="Comma 3 6 5 6 2" xfId="6399" xr:uid="{9E546AE3-789E-4E7F-B2E0-AD21AB707CF9}"/>
    <cellStyle name="Comma 3 6 5 6 2 2" xfId="17957" xr:uid="{7DD84B5E-2CC5-4A7C-B291-F46D88508764}"/>
    <cellStyle name="Comma 3 6 5 6 2 2 2" xfId="47364" xr:uid="{04A5E2C2-B958-43F4-86D5-9838BDA25B3B}"/>
    <cellStyle name="Comma 3 6 5 6 2 2 3" xfId="28461" xr:uid="{F0399883-FE6D-4C86-B373-54E070D3BC1A}"/>
    <cellStyle name="Comma 3 6 5 6 2 3" xfId="33974" xr:uid="{F604ED62-0430-4A70-BC09-A407905A2CD3}"/>
    <cellStyle name="Comma 3 6 5 6 2 4" xfId="23209" xr:uid="{CE6949BB-5AF9-477E-A06C-3951ADC1E527}"/>
    <cellStyle name="Comma 3 6 5 6 3" xfId="3774" xr:uid="{BC014188-9CC2-4A45-9637-0875F9165C59}"/>
    <cellStyle name="Comma 3 6 5 6 3 2" xfId="49990" xr:uid="{DF595DB0-AC9F-499D-811C-25AD472DC2F3}"/>
    <cellStyle name="Comma 3 6 5 6 3 3" xfId="36600" xr:uid="{EF72677C-EAF6-4EF8-929F-33EFACE3131A}"/>
    <cellStyle name="Comma 3 6 5 6 3 4" xfId="25835" xr:uid="{DB07575A-6C20-45F5-826F-780BE7A3782C}"/>
    <cellStyle name="Comma 3 6 5 6 4" xfId="9025" xr:uid="{2C4423F8-B8FA-4EBE-9206-A8FAC5D4AADB}"/>
    <cellStyle name="Comma 3 6 5 6 4 2" xfId="52616" xr:uid="{6352E7FB-F7F8-44A8-9405-E28337D0306D}"/>
    <cellStyle name="Comma 3 6 5 6 4 3" xfId="39226" xr:uid="{5D4C09D0-5158-433D-8A52-1648956E7E77}"/>
    <cellStyle name="Comma 3 6 5 6 5" xfId="11651" xr:uid="{2379EA6B-82AB-4DC8-AFAF-E70978576CC0}"/>
    <cellStyle name="Comma 3 6 5 6 5 2" xfId="55241" xr:uid="{B892C43D-1F2B-4BEA-B131-5DC1F07D09B3}"/>
    <cellStyle name="Comma 3 6 5 6 5 3" xfId="41851" xr:uid="{720C0AE2-9D95-4C33-8E4C-F71D18B506B7}"/>
    <cellStyle name="Comma 3 6 5 6 6" xfId="14804" xr:uid="{90385B35-C45F-41DD-8683-9349AA6F3585}"/>
    <cellStyle name="Comma 3 6 5 6 6 2" xfId="44477" xr:uid="{2A795FFC-E220-481C-BFA1-A4C6B88363F9}"/>
    <cellStyle name="Comma 3 6 5 6 7" xfId="57867" xr:uid="{9B08D360-BD3F-4BC2-A678-B3B5C81C9D84}"/>
    <cellStyle name="Comma 3 6 5 6 8" xfId="60494" xr:uid="{1D7A4005-A607-4E42-A527-0B2D085B2A7F}"/>
    <cellStyle name="Comma 3 6 5 6 9" xfId="31087" xr:uid="{5E8FA494-0C61-4F6F-9399-AE766BA2E49A}"/>
    <cellStyle name="Comma 3 6 5 7" xfId="1409" xr:uid="{119E14D1-EE84-4543-B541-F193A815CF3B}"/>
    <cellStyle name="Comma 3 6 5 7 10" xfId="20845" xr:uid="{92941868-A994-4B36-A1BE-955F4DE6E4EE}"/>
    <cellStyle name="Comma 3 6 5 7 2" xfId="6661" xr:uid="{37506CC1-CE0E-47B3-BEF3-971FB279B429}"/>
    <cellStyle name="Comma 3 6 5 7 2 2" xfId="18219" xr:uid="{AF88A436-B6CD-43DF-B824-AA37ADE120BB}"/>
    <cellStyle name="Comma 3 6 5 7 2 2 2" xfId="47626" xr:uid="{7FAAFA8D-35A6-4DCE-9ACD-DD5C529B47A0}"/>
    <cellStyle name="Comma 3 6 5 7 2 2 3" xfId="28723" xr:uid="{358B2446-757F-4761-B48B-F2A8E275C361}"/>
    <cellStyle name="Comma 3 6 5 7 2 3" xfId="34236" xr:uid="{D1E4B07B-0F38-439E-A93C-C66A69B37488}"/>
    <cellStyle name="Comma 3 6 5 7 2 4" xfId="23471" xr:uid="{753C78F4-3777-4736-BFEB-421FFA2E9C6A}"/>
    <cellStyle name="Comma 3 6 5 7 3" xfId="4036" xr:uid="{C3DB29C4-D3E7-46DF-8C67-8E4F9AE38C19}"/>
    <cellStyle name="Comma 3 6 5 7 3 2" xfId="50252" xr:uid="{EE3FFE29-C410-4D53-960D-E05A0C28254C}"/>
    <cellStyle name="Comma 3 6 5 7 3 3" xfId="36862" xr:uid="{7B4EC47C-A48B-4D42-973A-A2F80431CA6F}"/>
    <cellStyle name="Comma 3 6 5 7 3 4" xfId="26097" xr:uid="{86538F22-7B2B-4AEA-958E-8DFB1E9BC8CC}"/>
    <cellStyle name="Comma 3 6 5 7 4" xfId="9287" xr:uid="{FCFE40B5-BDC1-4EE2-A4B8-9B163308B94C}"/>
    <cellStyle name="Comma 3 6 5 7 4 2" xfId="52878" xr:uid="{2D5072D2-82F8-4DC9-8FC6-754D25218353}"/>
    <cellStyle name="Comma 3 6 5 7 4 3" xfId="39488" xr:uid="{654B25ED-1E60-4CBD-A2BA-0902FA0F3A90}"/>
    <cellStyle name="Comma 3 6 5 7 5" xfId="11913" xr:uid="{1248A793-F3B3-4BA7-9DDD-B2312886F941}"/>
    <cellStyle name="Comma 3 6 5 7 5 2" xfId="55503" xr:uid="{9F307DEE-53DC-4C73-8058-D9BA6FEBF2FC}"/>
    <cellStyle name="Comma 3 6 5 7 5 3" xfId="42113" xr:uid="{53DB3CE6-6E4F-463A-B811-45ACB324819E}"/>
    <cellStyle name="Comma 3 6 5 7 6" xfId="15066" xr:uid="{ABCCD6E6-1933-4A36-B086-D0117CDAC7BA}"/>
    <cellStyle name="Comma 3 6 5 7 6 2" xfId="44739" xr:uid="{6904CE83-F8AE-4D5A-9007-5BCABFBEA55E}"/>
    <cellStyle name="Comma 3 6 5 7 7" xfId="58129" xr:uid="{24BE4BA3-E282-4168-945B-756045259758}"/>
    <cellStyle name="Comma 3 6 5 7 8" xfId="60756" xr:uid="{E602FD37-BEED-4FBB-AE22-D42119BA7366}"/>
    <cellStyle name="Comma 3 6 5 7 9" xfId="31349" xr:uid="{1222B11D-75A8-4E98-BBD9-2113BF47425D}"/>
    <cellStyle name="Comma 3 6 5 8" xfId="2452" xr:uid="{1070226E-BBCE-4448-846E-756A17213EB4}"/>
    <cellStyle name="Comma 3 6 5 8 10" xfId="21887" xr:uid="{CFC1D597-7C59-4DED-B2DC-F8321F7748B2}"/>
    <cellStyle name="Comma 3 6 5 8 2" xfId="7703" xr:uid="{178FE32D-C779-4D53-AE39-9BA38ADD4D4E}"/>
    <cellStyle name="Comma 3 6 5 8 2 2" xfId="19261" xr:uid="{5683243E-8469-4784-8171-0C26C07DBD06}"/>
    <cellStyle name="Comma 3 6 5 8 2 2 2" xfId="48668" xr:uid="{0793A1DB-D44B-4DC6-B8A3-5FA07FF89DE3}"/>
    <cellStyle name="Comma 3 6 5 8 2 2 3" xfId="29765" xr:uid="{7F57C186-20B4-482F-B45A-32523DF0FA2E}"/>
    <cellStyle name="Comma 3 6 5 8 2 3" xfId="35278" xr:uid="{F671434B-D621-444F-A76F-E75A7B7D4756}"/>
    <cellStyle name="Comma 3 6 5 8 2 4" xfId="24513" xr:uid="{D8AC3EBF-DE7A-4C8A-80B8-B5B03C3C95F3}"/>
    <cellStyle name="Comma 3 6 5 8 3" xfId="5078" xr:uid="{C38F9634-D496-41BE-BF77-A81542A43667}"/>
    <cellStyle name="Comma 3 6 5 8 3 2" xfId="51294" xr:uid="{CAE54343-95F6-4DBF-A7A5-85E087182E21}"/>
    <cellStyle name="Comma 3 6 5 8 3 3" xfId="37904" xr:uid="{4D931888-BAC4-48E4-9E0E-A125ECA9065A}"/>
    <cellStyle name="Comma 3 6 5 8 3 4" xfId="27139" xr:uid="{93F39FA3-9C6F-4956-A216-4121DDB20BC2}"/>
    <cellStyle name="Comma 3 6 5 8 4" xfId="10329" xr:uid="{6BADE70B-504D-4EE7-96C3-E495F9399206}"/>
    <cellStyle name="Comma 3 6 5 8 4 2" xfId="53920" xr:uid="{DF8097F3-0679-403A-880E-781CBDDF7E71}"/>
    <cellStyle name="Comma 3 6 5 8 4 3" xfId="40530" xr:uid="{E66EC0C8-D176-4585-B3B8-82849D07AE31}"/>
    <cellStyle name="Comma 3 6 5 8 5" xfId="12955" xr:uid="{859F273F-886C-4CB0-8CCB-0263DB6048C1}"/>
    <cellStyle name="Comma 3 6 5 8 5 2" xfId="56545" xr:uid="{553569BD-E4FB-4650-B6AF-84BA105662BE}"/>
    <cellStyle name="Comma 3 6 5 8 5 3" xfId="43155" xr:uid="{BEA3274A-400B-4BE8-AB89-0ED5D1FC8B14}"/>
    <cellStyle name="Comma 3 6 5 8 6" xfId="16108" xr:uid="{E3B50477-A1EC-40C1-9CC0-9E42685C7A37}"/>
    <cellStyle name="Comma 3 6 5 8 6 2" xfId="45781" xr:uid="{BE606C4B-4680-4E98-8756-E9FD0C6B302E}"/>
    <cellStyle name="Comma 3 6 5 8 7" xfId="59171" xr:uid="{3241287D-7E57-40BE-AD75-76E6EE6989B1}"/>
    <cellStyle name="Comma 3 6 5 8 8" xfId="61798" xr:uid="{3336DCD4-86BE-4FCC-827B-306B6AE08547}"/>
    <cellStyle name="Comma 3 6 5 8 9" xfId="32391" xr:uid="{84904039-C09D-455B-92AB-20E9F650BC0B}"/>
    <cellStyle name="Comma 3 6 5 9" xfId="5339" xr:uid="{822FB9BE-6B65-4C5F-AD24-B652C760525C}"/>
    <cellStyle name="Comma 3 6 5 9 2" xfId="16897" xr:uid="{C6EBD64C-CFC5-418F-9D0A-F6596770CC9A}"/>
    <cellStyle name="Comma 3 6 5 9 2 2" xfId="46043" xr:uid="{B0758EE1-AA4F-4993-AFE9-241B62B34066}"/>
    <cellStyle name="Comma 3 6 5 9 2 3" xfId="27401" xr:uid="{6F295E86-CD50-476C-87C6-2D298B3F981D}"/>
    <cellStyle name="Comma 3 6 5 9 3" xfId="13744" xr:uid="{A3C92967-7EAD-41F7-91BD-3C6AF1F4FCDB}"/>
    <cellStyle name="Comma 3 6 5 9 3 2" xfId="32653" xr:uid="{94662E81-8F45-42C4-839F-1AEA405937CC}"/>
    <cellStyle name="Comma 3 6 5 9 4" xfId="22149" xr:uid="{90388E52-78AC-4706-877F-5A05018BD442}"/>
    <cellStyle name="Comma 3 6 6" xfId="101" xr:uid="{00000000-0005-0000-0000-0000AD030000}"/>
    <cellStyle name="Comma 3 6 6 10" xfId="2730" xr:uid="{325FCACD-959E-4B9B-966A-137676701E9C}"/>
    <cellStyle name="Comma 3 6 6 10 2" xfId="16385" xr:uid="{F95513B5-E8E1-466C-B219-28C19A899F24}"/>
    <cellStyle name="Comma 3 6 6 10 2 2" xfId="46320" xr:uid="{5ECC7CFD-FC85-4861-A812-F14C00A2EE65}"/>
    <cellStyle name="Comma 3 6 6 10 3" xfId="32930" xr:uid="{1DCF569A-6BFA-4904-B2E4-CA17D7D5E2A8}"/>
    <cellStyle name="Comma 3 6 6 10 4" xfId="24791" xr:uid="{5A0A0B49-E8DD-4901-AF5E-182B24613EE6}"/>
    <cellStyle name="Comma 3 6 6 11" xfId="7981" xr:uid="{6C54E864-A65E-4E6B-ACE6-0B451687EFCA}"/>
    <cellStyle name="Comma 3 6 6 11 2" xfId="48946" xr:uid="{670DAB15-83A9-4BD4-8643-CB688260AE0A}"/>
    <cellStyle name="Comma 3 6 6 11 3" xfId="35556" xr:uid="{84F60D91-93A5-44B3-BAFF-A92444449A88}"/>
    <cellStyle name="Comma 3 6 6 12" xfId="10607" xr:uid="{956F4200-1E51-4681-AFCA-9033C3133C2E}"/>
    <cellStyle name="Comma 3 6 6 12 2" xfId="51572" xr:uid="{6FD6DEFA-4423-43A2-A5B1-BB8E82489CAC}"/>
    <cellStyle name="Comma 3 6 6 12 3" xfId="38182" xr:uid="{5F16CEA7-9AD1-4AA3-BDFB-921D9CC4A386}"/>
    <cellStyle name="Comma 3 6 6 13" xfId="13232" xr:uid="{D6C648E6-3C69-4B98-8958-9431BB864BD2}"/>
    <cellStyle name="Comma 3 6 6 13 2" xfId="54197" xr:uid="{E8D66913-8873-40AB-B4DA-482047CED027}"/>
    <cellStyle name="Comma 3 6 6 13 3" xfId="40807" xr:uid="{E1F0AD7A-D021-41BD-A6D5-23313F0E5564}"/>
    <cellStyle name="Comma 3 6 6 14" xfId="43433" xr:uid="{83CB0F02-642A-42EA-B786-6BAA63CFCAAF}"/>
    <cellStyle name="Comma 3 6 6 15" xfId="56823" xr:uid="{B30F6E63-3383-480B-8F05-5952032C8118}"/>
    <cellStyle name="Comma 3 6 6 16" xfId="59450" xr:uid="{114B967A-E244-4305-86B2-025D370EB3B7}"/>
    <cellStyle name="Comma 3 6 6 17" xfId="30043" xr:uid="{F47BC2A2-9239-4771-97C5-015FE5AB8D17}"/>
    <cellStyle name="Comma 3 6 6 18" xfId="19539" xr:uid="{E6CAAEB4-2AF3-4427-81EA-9B68BC8EDA18}"/>
    <cellStyle name="Comma 3 6 6 2" xfId="239" xr:uid="{00000000-0005-0000-0000-0000AE030000}"/>
    <cellStyle name="Comma 3 6 6 2 10" xfId="8119" xr:uid="{3826AA3B-B6DB-4BED-8683-31DF134EF4E5}"/>
    <cellStyle name="Comma 3 6 6 2 10 2" xfId="49084" xr:uid="{4944B30A-8C21-4E0C-A304-1B719E667C3D}"/>
    <cellStyle name="Comma 3 6 6 2 10 3" xfId="35694" xr:uid="{E4BD0CA1-9CF7-492E-B985-EEF840EDAE17}"/>
    <cellStyle name="Comma 3 6 6 2 11" xfId="10745" xr:uid="{ABEED1CF-14AC-4EAB-8D86-536885C6D069}"/>
    <cellStyle name="Comma 3 6 6 2 11 2" xfId="51710" xr:uid="{7C637717-5A07-4DE4-9840-91BEB351AEBB}"/>
    <cellStyle name="Comma 3 6 6 2 11 3" xfId="38320" xr:uid="{2BE41412-71E4-4AF8-83C3-DCE5C9CA7BA5}"/>
    <cellStyle name="Comma 3 6 6 2 12" xfId="13370" xr:uid="{0A4758A4-A555-46D8-BE8B-6CE497A6FF01}"/>
    <cellStyle name="Comma 3 6 6 2 12 2" xfId="54335" xr:uid="{2F3082CF-0316-4CA4-A79C-1B663396C095}"/>
    <cellStyle name="Comma 3 6 6 2 12 3" xfId="40945" xr:uid="{F366F5D4-02B6-4D78-BE2B-A35DEDB5EEDD}"/>
    <cellStyle name="Comma 3 6 6 2 13" xfId="43571" xr:uid="{C7847A25-3562-491C-9F53-D262BF8A4FAA}"/>
    <cellStyle name="Comma 3 6 6 2 14" xfId="56961" xr:uid="{BC831365-5762-4DCB-8398-B1EC4AEEF586}"/>
    <cellStyle name="Comma 3 6 6 2 15" xfId="59588" xr:uid="{A88989B4-6ECF-4C01-8DEB-709FF3B8352F}"/>
    <cellStyle name="Comma 3 6 6 2 16" xfId="30181" xr:uid="{1EDB6247-24C7-4A19-97BA-B05AB4B90653}"/>
    <cellStyle name="Comma 3 6 6 2 17" xfId="19677" xr:uid="{E59FF4C3-F993-418E-82BD-189413C67207}"/>
    <cellStyle name="Comma 3 6 6 2 2" xfId="500" xr:uid="{00000000-0005-0000-0000-0000AF030000}"/>
    <cellStyle name="Comma 3 6 6 2 2 10" xfId="30441" xr:uid="{F308C19F-08DD-4DB6-A1FF-DA862B4FAD40}"/>
    <cellStyle name="Comma 3 6 6 2 2 11" xfId="19937" xr:uid="{1A20ADEA-1618-439C-BCAF-9468CA964736}"/>
    <cellStyle name="Comma 3 6 6 2 2 2" xfId="1823" xr:uid="{8825C6C1-8828-40AF-A324-2ED23654DA24}"/>
    <cellStyle name="Comma 3 6 6 2 2 2 10" xfId="21259" xr:uid="{FFFE4B7F-0DD0-4E6C-98F9-A8A4BFD33B58}"/>
    <cellStyle name="Comma 3 6 6 2 2 2 2" xfId="7075" xr:uid="{A460B174-FE4B-4578-9BD2-CB17047DA245}"/>
    <cellStyle name="Comma 3 6 6 2 2 2 2 2" xfId="18633" xr:uid="{6242D146-8ADC-4073-9DA6-91F0EC475E8D}"/>
    <cellStyle name="Comma 3 6 6 2 2 2 2 2 2" xfId="48040" xr:uid="{AF5E0D45-6647-4779-AFC1-5A48DA1EA95E}"/>
    <cellStyle name="Comma 3 6 6 2 2 2 2 2 3" xfId="29137" xr:uid="{E9BBD3AA-69CD-49FC-9AA7-0BA9995187B9}"/>
    <cellStyle name="Comma 3 6 6 2 2 2 2 3" xfId="34650" xr:uid="{FB2F08B2-70F3-446D-8B06-79975D0C3C1D}"/>
    <cellStyle name="Comma 3 6 6 2 2 2 2 4" xfId="23885" xr:uid="{0D81D4A2-4E84-4129-B667-1166D86509E3}"/>
    <cellStyle name="Comma 3 6 6 2 2 2 3" xfId="4450" xr:uid="{6020C37F-1AB0-4C89-AC56-514B38B3AC94}"/>
    <cellStyle name="Comma 3 6 6 2 2 2 3 2" xfId="50666" xr:uid="{CB523B1A-D4CD-4F68-923E-5BA1FF20C594}"/>
    <cellStyle name="Comma 3 6 6 2 2 2 3 3" xfId="37276" xr:uid="{5983BFA3-FD5F-4C4C-A1E2-A16BC869D7C7}"/>
    <cellStyle name="Comma 3 6 6 2 2 2 3 4" xfId="26511" xr:uid="{D44205AB-52E6-40C0-88E6-182C2D306A15}"/>
    <cellStyle name="Comma 3 6 6 2 2 2 4" xfId="9701" xr:uid="{4D076725-8FE0-4DD9-A1CA-775AE907DA49}"/>
    <cellStyle name="Comma 3 6 6 2 2 2 4 2" xfId="53292" xr:uid="{7CCAD5E8-A1E0-4ACA-9B1A-7AAD7CE08C30}"/>
    <cellStyle name="Comma 3 6 6 2 2 2 4 3" xfId="39902" xr:uid="{A7F7C6EF-4364-4382-90F8-4F8B0779CB49}"/>
    <cellStyle name="Comma 3 6 6 2 2 2 5" xfId="12327" xr:uid="{7B06B872-F11B-4DE2-BCC4-C82293C7BD5E}"/>
    <cellStyle name="Comma 3 6 6 2 2 2 5 2" xfId="55917" xr:uid="{4D4D5788-CA39-4912-8E3F-C6E73C6487AB}"/>
    <cellStyle name="Comma 3 6 6 2 2 2 5 3" xfId="42527" xr:uid="{6B393EDD-9D60-4033-947B-5433D67182BB}"/>
    <cellStyle name="Comma 3 6 6 2 2 2 6" xfId="15480" xr:uid="{5C65BBBD-C9D3-45F4-B8F3-A600EDB17F93}"/>
    <cellStyle name="Comma 3 6 6 2 2 2 6 2" xfId="45153" xr:uid="{5D2735A9-0A72-4F26-8D06-E72BB4F07075}"/>
    <cellStyle name="Comma 3 6 6 2 2 2 7" xfId="58543" xr:uid="{A6D1890F-72AE-4325-8306-5717FD454B39}"/>
    <cellStyle name="Comma 3 6 6 2 2 2 8" xfId="61170" xr:uid="{8D8B42B8-0B32-4CFE-81E2-4A1707C0EB2E}"/>
    <cellStyle name="Comma 3 6 6 2 2 2 9" xfId="31763" xr:uid="{DFA9F375-1AB9-46D8-BB50-17AB0A058193}"/>
    <cellStyle name="Comma 3 6 6 2 2 3" xfId="5753" xr:uid="{40C929CF-715F-4767-80FC-FDB469EEF033}"/>
    <cellStyle name="Comma 3 6 6 2 2 3 2" xfId="17311" xr:uid="{D9CEB4D2-E82B-40BC-8A78-D36965269EC1}"/>
    <cellStyle name="Comma 3 6 6 2 2 3 2 2" xfId="46718" xr:uid="{E51AEB58-D56B-460D-8687-25670D6528A8}"/>
    <cellStyle name="Comma 3 6 6 2 2 3 2 3" xfId="27815" xr:uid="{C282BFFB-BC60-4BD4-AFE1-D01F4BB0DEE8}"/>
    <cellStyle name="Comma 3 6 6 2 2 3 3" xfId="14158" xr:uid="{BF797793-C894-479F-A671-7392B4901D8C}"/>
    <cellStyle name="Comma 3 6 6 2 2 3 3 2" xfId="33328" xr:uid="{7CB8AA78-1C78-450F-9B15-FA9ACD9FDADA}"/>
    <cellStyle name="Comma 3 6 6 2 2 3 4" xfId="22563" xr:uid="{22FE5A40-29BC-432C-8326-41FBCA313E01}"/>
    <cellStyle name="Comma 3 6 6 2 2 4" xfId="3128" xr:uid="{9F6210A1-C37F-4F42-930E-A38403AF564D}"/>
    <cellStyle name="Comma 3 6 6 2 2 4 2" xfId="16783" xr:uid="{80BE0166-249A-476B-86F8-A6299C85884E}"/>
    <cellStyle name="Comma 3 6 6 2 2 4 2 2" xfId="49344" xr:uid="{D1AE7B20-1A3E-46FD-9C77-CBD9E4427DFB}"/>
    <cellStyle name="Comma 3 6 6 2 2 4 3" xfId="35954" xr:uid="{F8039808-FF85-4226-BAD7-B4FDF8C78EFC}"/>
    <cellStyle name="Comma 3 6 6 2 2 4 4" xfId="25189" xr:uid="{953A4967-1F2C-4534-9297-C80F2F2392EF}"/>
    <cellStyle name="Comma 3 6 6 2 2 5" xfId="8379" xr:uid="{613FA7B7-4CAF-490E-A298-4FF666EFB2D3}"/>
    <cellStyle name="Comma 3 6 6 2 2 5 2" xfId="51970" xr:uid="{315AB7F1-7A0B-42B3-9A34-38DEBD8742D2}"/>
    <cellStyle name="Comma 3 6 6 2 2 5 3" xfId="38580" xr:uid="{13293539-36BF-489C-8D9E-7C3376D0CBD9}"/>
    <cellStyle name="Comma 3 6 6 2 2 6" xfId="11005" xr:uid="{394CF48B-343D-4C27-A462-FB5B53D781DB}"/>
    <cellStyle name="Comma 3 6 6 2 2 6 2" xfId="54595" xr:uid="{839FE7E0-2A6C-4558-83B1-31FD809988B7}"/>
    <cellStyle name="Comma 3 6 6 2 2 6 3" xfId="41205" xr:uid="{4B6483A7-5DCA-4127-8E64-3CCE724CA24C}"/>
    <cellStyle name="Comma 3 6 6 2 2 7" xfId="13630" xr:uid="{26114077-DC9B-4218-BBCE-BAD77E50B526}"/>
    <cellStyle name="Comma 3 6 6 2 2 7 2" xfId="43831" xr:uid="{156479BC-1AC3-4A58-A19A-58E3C0C9D7C9}"/>
    <cellStyle name="Comma 3 6 6 2 2 8" xfId="57221" xr:uid="{E518D1AB-7415-4FA0-8796-54DF43E5E6A2}"/>
    <cellStyle name="Comma 3 6 6 2 2 9" xfId="59848" xr:uid="{DB04FB46-E14B-4084-9FD7-E20FF97C1878}"/>
    <cellStyle name="Comma 3 6 6 2 3" xfId="760" xr:uid="{00000000-0005-0000-0000-0000B0030000}"/>
    <cellStyle name="Comma 3 6 6 2 3 10" xfId="30701" xr:uid="{778CEAC0-6C99-4BEC-A86D-C141A01664A0}"/>
    <cellStyle name="Comma 3 6 6 2 3 11" xfId="20197" xr:uid="{93A790A4-5E43-4765-87FD-81E839041030}"/>
    <cellStyle name="Comma 3 6 6 2 3 2" xfId="2083" xr:uid="{A58BCC68-B0CC-4836-B7EC-287AC232E711}"/>
    <cellStyle name="Comma 3 6 6 2 3 2 10" xfId="21519" xr:uid="{5228D08F-43BF-4316-934A-4D457EABD165}"/>
    <cellStyle name="Comma 3 6 6 2 3 2 2" xfId="7335" xr:uid="{D91E1277-CBC0-4A85-93FC-99C8DBC94519}"/>
    <cellStyle name="Comma 3 6 6 2 3 2 2 2" xfId="18893" xr:uid="{A1B847D4-DE9B-4B84-B9D2-015B663ABF67}"/>
    <cellStyle name="Comma 3 6 6 2 3 2 2 2 2" xfId="48300" xr:uid="{68649F97-3D7A-48B9-B792-DA8D8F96B135}"/>
    <cellStyle name="Comma 3 6 6 2 3 2 2 2 3" xfId="29397" xr:uid="{83C04F34-02C0-47E8-98A5-F8A0A642F5F4}"/>
    <cellStyle name="Comma 3 6 6 2 3 2 2 3" xfId="34910" xr:uid="{294FB4DE-AE00-4CB3-839F-22ECBA8217F7}"/>
    <cellStyle name="Comma 3 6 6 2 3 2 2 4" xfId="24145" xr:uid="{33706EBB-B68B-4325-A0A4-A47881E64B7A}"/>
    <cellStyle name="Comma 3 6 6 2 3 2 3" xfId="4710" xr:uid="{081156C0-964C-46E0-80E5-08EF74B26254}"/>
    <cellStyle name="Comma 3 6 6 2 3 2 3 2" xfId="50926" xr:uid="{13DF0C52-2694-443A-A5EA-535A48F9069D}"/>
    <cellStyle name="Comma 3 6 6 2 3 2 3 3" xfId="37536" xr:uid="{B66169AE-2741-4E5A-9AE8-1D67C0B54BB5}"/>
    <cellStyle name="Comma 3 6 6 2 3 2 3 4" xfId="26771" xr:uid="{E8E2A1D4-8F62-4478-9D0E-BDBE569151A0}"/>
    <cellStyle name="Comma 3 6 6 2 3 2 4" xfId="9961" xr:uid="{FBFB25F5-371C-4DAB-A87D-8BFA00A99307}"/>
    <cellStyle name="Comma 3 6 6 2 3 2 4 2" xfId="53552" xr:uid="{9C783E88-540A-4955-83CC-51685DDA721D}"/>
    <cellStyle name="Comma 3 6 6 2 3 2 4 3" xfId="40162" xr:uid="{DDA31DB1-55EC-45C3-90C6-D939CDB65452}"/>
    <cellStyle name="Comma 3 6 6 2 3 2 5" xfId="12587" xr:uid="{EC801F40-DCE4-482D-9072-157B695AC2A2}"/>
    <cellStyle name="Comma 3 6 6 2 3 2 5 2" xfId="56177" xr:uid="{0F7E9FAB-FF4D-4C66-AA57-B2BD75E0CE52}"/>
    <cellStyle name="Comma 3 6 6 2 3 2 5 3" xfId="42787" xr:uid="{376F32B5-F765-4CCD-A14D-A9F3C34239E3}"/>
    <cellStyle name="Comma 3 6 6 2 3 2 6" xfId="15740" xr:uid="{63DEEF84-1E35-4E72-B54D-554E65891507}"/>
    <cellStyle name="Comma 3 6 6 2 3 2 6 2" xfId="45413" xr:uid="{D65B02D2-F33E-4653-ABA9-15511E33C017}"/>
    <cellStyle name="Comma 3 6 6 2 3 2 7" xfId="58803" xr:uid="{7CDA1239-012E-4998-B88A-AB4EDED4A140}"/>
    <cellStyle name="Comma 3 6 6 2 3 2 8" xfId="61430" xr:uid="{53007A61-1474-45CB-8A79-E36B66F49A6F}"/>
    <cellStyle name="Comma 3 6 6 2 3 2 9" xfId="32023" xr:uid="{BA142EC2-4474-4DD1-A7C1-0D2A1F2192E3}"/>
    <cellStyle name="Comma 3 6 6 2 3 3" xfId="6013" xr:uid="{A2AFEEC6-A44A-4CF6-BB40-43CDED700265}"/>
    <cellStyle name="Comma 3 6 6 2 3 3 2" xfId="17571" xr:uid="{9DCCED95-4F45-4ECC-B9D9-FA592D170511}"/>
    <cellStyle name="Comma 3 6 6 2 3 3 2 2" xfId="46978" xr:uid="{2EA43586-E589-4398-8E0B-5D567D29BC2D}"/>
    <cellStyle name="Comma 3 6 6 2 3 3 2 3" xfId="28075" xr:uid="{750F828C-0566-458F-BAE6-D5EE137A51A8}"/>
    <cellStyle name="Comma 3 6 6 2 3 3 3" xfId="33588" xr:uid="{4BD455C4-6993-4C19-A111-12914B568B83}"/>
    <cellStyle name="Comma 3 6 6 2 3 3 4" xfId="22823" xr:uid="{84127960-AD72-4ABE-9422-795ED4B3451C}"/>
    <cellStyle name="Comma 3 6 6 2 3 4" xfId="3388" xr:uid="{B9DABA20-975B-4556-BF57-6440AA8B4A35}"/>
    <cellStyle name="Comma 3 6 6 2 3 4 2" xfId="49604" xr:uid="{4AD4F1A0-E3A8-4262-AA13-BDA90BEDB024}"/>
    <cellStyle name="Comma 3 6 6 2 3 4 3" xfId="36214" xr:uid="{D9F1CFA4-FD3D-4288-B7F9-46481D14DD09}"/>
    <cellStyle name="Comma 3 6 6 2 3 4 4" xfId="25449" xr:uid="{33FDDDCF-CF99-44BD-83DB-570337CA296D}"/>
    <cellStyle name="Comma 3 6 6 2 3 5" xfId="8639" xr:uid="{4D8ADEAF-73A7-4B48-8758-3FA8BCAF007E}"/>
    <cellStyle name="Comma 3 6 6 2 3 5 2" xfId="52230" xr:uid="{8B301E0F-BB2A-4A4D-B85D-FC3DF1824319}"/>
    <cellStyle name="Comma 3 6 6 2 3 5 3" xfId="38840" xr:uid="{74D31AB6-8591-4A8C-A746-9FD2B4E09404}"/>
    <cellStyle name="Comma 3 6 6 2 3 6" xfId="11265" xr:uid="{72AB3EC1-F752-4AE4-98EB-C0328278EFDB}"/>
    <cellStyle name="Comma 3 6 6 2 3 6 2" xfId="54855" xr:uid="{416DF8E0-A033-47A3-93E6-16CADA17407B}"/>
    <cellStyle name="Comma 3 6 6 2 3 6 3" xfId="41465" xr:uid="{3AEF211B-16C1-479A-847F-8E544DD2A534}"/>
    <cellStyle name="Comma 3 6 6 2 3 7" xfId="14418" xr:uid="{5CD9B574-ECDA-4323-A8E0-A8920475459C}"/>
    <cellStyle name="Comma 3 6 6 2 3 7 2" xfId="44091" xr:uid="{2652FA65-DE91-4C23-A7B7-8B42489AA0BB}"/>
    <cellStyle name="Comma 3 6 6 2 3 8" xfId="57481" xr:uid="{536557D9-FF1D-4508-89CE-BB843467E603}"/>
    <cellStyle name="Comma 3 6 6 2 3 9" xfId="60108" xr:uid="{8680019F-0E14-45E4-9F87-BD1BA373779F}"/>
    <cellStyle name="Comma 3 6 6 2 4" xfId="1020" xr:uid="{00000000-0005-0000-0000-0000B1030000}"/>
    <cellStyle name="Comma 3 6 6 2 4 10" xfId="30961" xr:uid="{71367933-2B06-477D-B59C-8B844894231E}"/>
    <cellStyle name="Comma 3 6 6 2 4 11" xfId="20457" xr:uid="{F953D6F6-2180-490E-AACE-28555A98A301}"/>
    <cellStyle name="Comma 3 6 6 2 4 2" xfId="2343" xr:uid="{2FEEC625-E80F-41C9-BCF7-3E9DE655E709}"/>
    <cellStyle name="Comma 3 6 6 2 4 2 10" xfId="21779" xr:uid="{CB276C80-13F0-4D2B-87EC-7A2AA588C26D}"/>
    <cellStyle name="Comma 3 6 6 2 4 2 2" xfId="7595" xr:uid="{2F5555A4-9091-4D25-897A-E8953628893D}"/>
    <cellStyle name="Comma 3 6 6 2 4 2 2 2" xfId="19153" xr:uid="{CADA968B-B1F3-407B-827F-4EC81CE7534F}"/>
    <cellStyle name="Comma 3 6 6 2 4 2 2 2 2" xfId="48560" xr:uid="{9EE430E4-CBB0-4074-8100-04172E52D563}"/>
    <cellStyle name="Comma 3 6 6 2 4 2 2 2 3" xfId="29657" xr:uid="{169A87AA-1469-4D6B-AAC9-2E4E005BD866}"/>
    <cellStyle name="Comma 3 6 6 2 4 2 2 3" xfId="35170" xr:uid="{038C3089-BF3A-419B-B601-4BD6DE579B95}"/>
    <cellStyle name="Comma 3 6 6 2 4 2 2 4" xfId="24405" xr:uid="{43333910-34EA-4770-AE72-E1FA72BB2642}"/>
    <cellStyle name="Comma 3 6 6 2 4 2 3" xfId="4970" xr:uid="{89C5980A-B897-429B-9A8A-D24D1D38BDD7}"/>
    <cellStyle name="Comma 3 6 6 2 4 2 3 2" xfId="51186" xr:uid="{4D1D025D-9B2A-4796-9D94-0688C26A0C0A}"/>
    <cellStyle name="Comma 3 6 6 2 4 2 3 3" xfId="37796" xr:uid="{2CD72957-2457-48A6-BD52-5FA4A0BA69A7}"/>
    <cellStyle name="Comma 3 6 6 2 4 2 3 4" xfId="27031" xr:uid="{2239049D-DD5C-4034-9270-8104FA043912}"/>
    <cellStyle name="Comma 3 6 6 2 4 2 4" xfId="10221" xr:uid="{79253859-6178-4A29-911A-D3962FDE34CF}"/>
    <cellStyle name="Comma 3 6 6 2 4 2 4 2" xfId="53812" xr:uid="{BEF0B197-E3D9-4C7D-959F-0F6CB5FA12A8}"/>
    <cellStyle name="Comma 3 6 6 2 4 2 4 3" xfId="40422" xr:uid="{E152F3E3-78B1-456C-8067-DEEB8F932EAA}"/>
    <cellStyle name="Comma 3 6 6 2 4 2 5" xfId="12847" xr:uid="{BF3F5AEF-8E4C-4DCA-8480-89E986EB9161}"/>
    <cellStyle name="Comma 3 6 6 2 4 2 5 2" xfId="56437" xr:uid="{CE5E3D26-A59D-4423-B507-251879E72087}"/>
    <cellStyle name="Comma 3 6 6 2 4 2 5 3" xfId="43047" xr:uid="{88CF4FB2-F687-4566-88E9-ADAD47C1626B}"/>
    <cellStyle name="Comma 3 6 6 2 4 2 6" xfId="16000" xr:uid="{F712A011-32C0-4543-88BA-39602BE5BC8C}"/>
    <cellStyle name="Comma 3 6 6 2 4 2 6 2" xfId="45673" xr:uid="{DAE6B457-9468-4381-AEC7-F2BBEE499024}"/>
    <cellStyle name="Comma 3 6 6 2 4 2 7" xfId="59063" xr:uid="{2ED14F4A-6490-4244-B5ED-B52700938577}"/>
    <cellStyle name="Comma 3 6 6 2 4 2 8" xfId="61690" xr:uid="{AEE93808-0F40-4781-A6ED-A3CFB0DBF627}"/>
    <cellStyle name="Comma 3 6 6 2 4 2 9" xfId="32283" xr:uid="{CBB62599-FBD5-44E9-B958-F83487514241}"/>
    <cellStyle name="Comma 3 6 6 2 4 3" xfId="6273" xr:uid="{E7655DCA-3B16-4BB4-8E21-C7B61FB75BEA}"/>
    <cellStyle name="Comma 3 6 6 2 4 3 2" xfId="17831" xr:uid="{AFCFED64-B3CE-4E68-9543-4C125347BF8E}"/>
    <cellStyle name="Comma 3 6 6 2 4 3 2 2" xfId="47238" xr:uid="{53ED20C9-3594-4503-BB2F-24174A3EB77C}"/>
    <cellStyle name="Comma 3 6 6 2 4 3 2 3" xfId="28335" xr:uid="{01D3DF49-CB90-4B95-8762-CD0EA82154E1}"/>
    <cellStyle name="Comma 3 6 6 2 4 3 3" xfId="33848" xr:uid="{9ED29D03-7F30-461C-8A87-3DC2650B8274}"/>
    <cellStyle name="Comma 3 6 6 2 4 3 4" xfId="23083" xr:uid="{DE4C2913-AF77-4533-9EBE-D16CC54ED4F8}"/>
    <cellStyle name="Comma 3 6 6 2 4 4" xfId="3648" xr:uid="{3785BCFA-B979-4321-9591-0A0D6E4CF265}"/>
    <cellStyle name="Comma 3 6 6 2 4 4 2" xfId="49864" xr:uid="{4B2DB39B-93FA-422E-8561-0C1FA6BA5059}"/>
    <cellStyle name="Comma 3 6 6 2 4 4 3" xfId="36474" xr:uid="{0632A4B2-727A-4BC6-8D8A-87F04EF7FF6C}"/>
    <cellStyle name="Comma 3 6 6 2 4 4 4" xfId="25709" xr:uid="{2E503C17-A005-43EB-B929-2CCBDD253511}"/>
    <cellStyle name="Comma 3 6 6 2 4 5" xfId="8899" xr:uid="{42CA4624-29E8-465F-8772-B97073C0BF4B}"/>
    <cellStyle name="Comma 3 6 6 2 4 5 2" xfId="52490" xr:uid="{89CAB4AC-A9C2-4959-A8E4-2CC81A029401}"/>
    <cellStyle name="Comma 3 6 6 2 4 5 3" xfId="39100" xr:uid="{3D9EEC4C-6E64-455A-A541-6DF174C01A74}"/>
    <cellStyle name="Comma 3 6 6 2 4 6" xfId="11525" xr:uid="{203E2524-2048-4419-A426-90C02BE8AA0B}"/>
    <cellStyle name="Comma 3 6 6 2 4 6 2" xfId="55115" xr:uid="{62CB802B-F5EF-4282-B7F7-5CCF3A8265A2}"/>
    <cellStyle name="Comma 3 6 6 2 4 6 3" xfId="41725" xr:uid="{8641E78F-25DB-4947-AF95-DDB12C6FFBE2}"/>
    <cellStyle name="Comma 3 6 6 2 4 7" xfId="14678" xr:uid="{A3708D3C-FE01-4AAC-9079-56E61A728A1D}"/>
    <cellStyle name="Comma 3 6 6 2 4 7 2" xfId="44351" xr:uid="{01437545-A66E-464D-9A06-0092CC554D2D}"/>
    <cellStyle name="Comma 3 6 6 2 4 8" xfId="57741" xr:uid="{453A2906-1AD0-4115-9170-912B5C8736BD}"/>
    <cellStyle name="Comma 3 6 6 2 4 9" xfId="60368" xr:uid="{26DCEE51-7070-46C4-B7E9-7463F77C3200}"/>
    <cellStyle name="Comma 3 6 6 2 5" xfId="1300" xr:uid="{3EDE1A77-8AEF-4E2D-A9B4-7D2804DCEFBC}"/>
    <cellStyle name="Comma 3 6 6 2 5 10" xfId="20737" xr:uid="{422D3FE4-90FA-4EE8-9598-E654A1C95602}"/>
    <cellStyle name="Comma 3 6 6 2 5 2" xfId="6553" xr:uid="{71DD8E7F-F304-47BD-9C10-332D1EDDB7D2}"/>
    <cellStyle name="Comma 3 6 6 2 5 2 2" xfId="18111" xr:uid="{75234F06-A353-446B-AF4A-B83AC7B62784}"/>
    <cellStyle name="Comma 3 6 6 2 5 2 2 2" xfId="47518" xr:uid="{8107AAD9-E8D6-4C98-A87C-2FE7B016BFE1}"/>
    <cellStyle name="Comma 3 6 6 2 5 2 2 3" xfId="28615" xr:uid="{9A47E4D0-2776-4593-908E-C230235802DE}"/>
    <cellStyle name="Comma 3 6 6 2 5 2 3" xfId="34128" xr:uid="{24081ECB-46F2-4732-BDAB-28E1D5ADA340}"/>
    <cellStyle name="Comma 3 6 6 2 5 2 4" xfId="23363" xr:uid="{BBA9C438-2AAE-4E19-96C0-48704FB661A0}"/>
    <cellStyle name="Comma 3 6 6 2 5 3" xfId="3928" xr:uid="{45EEFD21-0FD9-416C-9AD9-AED0BEAF6EFD}"/>
    <cellStyle name="Comma 3 6 6 2 5 3 2" xfId="50144" xr:uid="{FA9B8770-C9D9-4AED-8F36-059159F2DFA2}"/>
    <cellStyle name="Comma 3 6 6 2 5 3 3" xfId="36754" xr:uid="{75DC9242-4642-46DA-8DA9-F5C366B23872}"/>
    <cellStyle name="Comma 3 6 6 2 5 3 4" xfId="25989" xr:uid="{EC6E7B59-613B-4FC8-988F-AAD21EE71BAD}"/>
    <cellStyle name="Comma 3 6 6 2 5 4" xfId="9179" xr:uid="{6D6A73DB-A82E-44FF-A0D5-9009321D7301}"/>
    <cellStyle name="Comma 3 6 6 2 5 4 2" xfId="52770" xr:uid="{2693F284-F5F2-4358-BC06-D404E6991FBE}"/>
    <cellStyle name="Comma 3 6 6 2 5 4 3" xfId="39380" xr:uid="{89529328-45C3-48B4-8685-D612C4AD94E9}"/>
    <cellStyle name="Comma 3 6 6 2 5 5" xfId="11805" xr:uid="{FF74653D-634A-4018-B861-2DAE190B686B}"/>
    <cellStyle name="Comma 3 6 6 2 5 5 2" xfId="55395" xr:uid="{CFC4A311-0577-4922-99D6-C0D7D5EB5190}"/>
    <cellStyle name="Comma 3 6 6 2 5 5 3" xfId="42005" xr:uid="{599B54B6-7DC1-4CCB-B5A3-CF2FDC99A984}"/>
    <cellStyle name="Comma 3 6 6 2 5 6" xfId="14958" xr:uid="{A1E0C5E3-7E04-45F2-94ED-FC17DBB329D3}"/>
    <cellStyle name="Comma 3 6 6 2 5 6 2" xfId="44631" xr:uid="{AF945E69-CCC4-47E5-BF80-FB4C118A357D}"/>
    <cellStyle name="Comma 3 6 6 2 5 7" xfId="58021" xr:uid="{2B470691-5CAE-4FE6-84E9-B760B80AF442}"/>
    <cellStyle name="Comma 3 6 6 2 5 8" xfId="60648" xr:uid="{6C68F9F7-F774-4BC3-BB15-5E647BDBBF4F}"/>
    <cellStyle name="Comma 3 6 6 2 5 9" xfId="31241" xr:uid="{69B107DC-08E2-46AE-B29F-E75E8B5238DA}"/>
    <cellStyle name="Comma 3 6 6 2 6" xfId="1563" xr:uid="{9A63DFA8-14C1-4681-9560-FB13FC58C619}"/>
    <cellStyle name="Comma 3 6 6 2 6 10" xfId="20999" xr:uid="{7AFCFB58-C512-498D-82E2-72C1EF3F3C59}"/>
    <cellStyle name="Comma 3 6 6 2 6 2" xfId="6815" xr:uid="{7EAE2136-5471-49C0-8F28-BE7470A3D342}"/>
    <cellStyle name="Comma 3 6 6 2 6 2 2" xfId="18373" xr:uid="{9948C692-513B-49C1-8839-7B36E5A8E9F6}"/>
    <cellStyle name="Comma 3 6 6 2 6 2 2 2" xfId="47780" xr:uid="{F0F823ED-0DFB-42FA-8A98-4CCA6935D115}"/>
    <cellStyle name="Comma 3 6 6 2 6 2 2 3" xfId="28877" xr:uid="{E2DD57F2-7ED4-4D1B-A2B5-300235589092}"/>
    <cellStyle name="Comma 3 6 6 2 6 2 3" xfId="34390" xr:uid="{21FBB56F-F428-48E2-A3FC-9F3FC50F122E}"/>
    <cellStyle name="Comma 3 6 6 2 6 2 4" xfId="23625" xr:uid="{53F5955C-8D33-4FB5-8C3A-180D403F3261}"/>
    <cellStyle name="Comma 3 6 6 2 6 3" xfId="4190" xr:uid="{90060FD1-E3F4-48E5-977D-88A8ED85A291}"/>
    <cellStyle name="Comma 3 6 6 2 6 3 2" xfId="50406" xr:uid="{ADC10C92-186B-46B7-85FA-704FAB6C76ED}"/>
    <cellStyle name="Comma 3 6 6 2 6 3 3" xfId="37016" xr:uid="{5B5E2EEA-4CE8-45D7-841D-79860A36D37C}"/>
    <cellStyle name="Comma 3 6 6 2 6 3 4" xfId="26251" xr:uid="{2FB1B5EF-2333-4CCB-928B-38C328A6248D}"/>
    <cellStyle name="Comma 3 6 6 2 6 4" xfId="9441" xr:uid="{FA796CED-4BAC-4B1F-A184-39095C5EBAFA}"/>
    <cellStyle name="Comma 3 6 6 2 6 4 2" xfId="53032" xr:uid="{2A6C2D95-F7CF-45A6-A96E-3C8E1BD6F5FA}"/>
    <cellStyle name="Comma 3 6 6 2 6 4 3" xfId="39642" xr:uid="{5666DE88-53F4-4752-A4F9-93D5C1989830}"/>
    <cellStyle name="Comma 3 6 6 2 6 5" xfId="12067" xr:uid="{2B0DB710-E263-47B1-BDCB-23567C49DD36}"/>
    <cellStyle name="Comma 3 6 6 2 6 5 2" xfId="55657" xr:uid="{4025B6DB-2D46-4FD0-9D36-74B0C844EF3A}"/>
    <cellStyle name="Comma 3 6 6 2 6 5 3" xfId="42267" xr:uid="{B9625C54-0B34-4377-B838-067934AC1001}"/>
    <cellStyle name="Comma 3 6 6 2 6 6" xfId="15220" xr:uid="{F382B6DE-D8CF-40E4-BC0F-E13A0D897592}"/>
    <cellStyle name="Comma 3 6 6 2 6 6 2" xfId="44893" xr:uid="{B492C617-14DF-49BB-AE00-A26C721783F2}"/>
    <cellStyle name="Comma 3 6 6 2 6 7" xfId="58283" xr:uid="{1AF6787C-4C1A-411C-9DE4-B609A30CEFC4}"/>
    <cellStyle name="Comma 3 6 6 2 6 8" xfId="60910" xr:uid="{A0CD0157-C330-4411-BF4E-AE7E067BAE68}"/>
    <cellStyle name="Comma 3 6 6 2 6 9" xfId="31503" xr:uid="{DD69E0EE-518E-4C90-BDC4-D324C5792663}"/>
    <cellStyle name="Comma 3 6 6 2 7" xfId="2606" xr:uid="{3D4A9B3A-0AB8-4856-9CCD-05B1B31EA2ED}"/>
    <cellStyle name="Comma 3 6 6 2 7 10" xfId="22041" xr:uid="{0BA6AA2B-F750-421A-9836-AA579223313A}"/>
    <cellStyle name="Comma 3 6 6 2 7 2" xfId="7857" xr:uid="{B4598780-31A6-45AC-9FDB-41BFBDA2F3CE}"/>
    <cellStyle name="Comma 3 6 6 2 7 2 2" xfId="19415" xr:uid="{6730B845-3832-4D90-9BB6-36C1E0FF685E}"/>
    <cellStyle name="Comma 3 6 6 2 7 2 2 2" xfId="48822" xr:uid="{1BE21C72-97E0-41E1-B1B5-9DE5B333E3E2}"/>
    <cellStyle name="Comma 3 6 6 2 7 2 2 3" xfId="29919" xr:uid="{E1D13646-6AE5-40B5-A830-2FFBB37CB99C}"/>
    <cellStyle name="Comma 3 6 6 2 7 2 3" xfId="35432" xr:uid="{6921861E-75F0-4FE4-AD2F-765C070F7F19}"/>
    <cellStyle name="Comma 3 6 6 2 7 2 4" xfId="24667" xr:uid="{00EF1B59-51A4-473E-8A94-4B546D0F1812}"/>
    <cellStyle name="Comma 3 6 6 2 7 3" xfId="5232" xr:uid="{D4B58E97-7D1B-4AEC-AA0B-2FE19CE6201F}"/>
    <cellStyle name="Comma 3 6 6 2 7 3 2" xfId="51448" xr:uid="{CA4D538B-96AD-4668-8187-19EF18CA0974}"/>
    <cellStyle name="Comma 3 6 6 2 7 3 3" xfId="38058" xr:uid="{312F6C78-224B-4E14-82A3-395FBCA5A761}"/>
    <cellStyle name="Comma 3 6 6 2 7 3 4" xfId="27293" xr:uid="{BB90AD07-4612-4FA8-B502-2126612E0A6A}"/>
    <cellStyle name="Comma 3 6 6 2 7 4" xfId="10483" xr:uid="{A5EE2A4B-A3BD-4A18-9BE0-2FC38B8C9D7D}"/>
    <cellStyle name="Comma 3 6 6 2 7 4 2" xfId="54074" xr:uid="{877E0FD1-D0C0-4542-9BD7-BCDF76D31C66}"/>
    <cellStyle name="Comma 3 6 6 2 7 4 3" xfId="40684" xr:uid="{E7204337-85B9-417C-B1B4-C2161104E2FE}"/>
    <cellStyle name="Comma 3 6 6 2 7 5" xfId="13109" xr:uid="{FBE4E4F5-1C05-490D-A7F4-9BA94916FD0F}"/>
    <cellStyle name="Comma 3 6 6 2 7 5 2" xfId="56699" xr:uid="{7EDB2B67-4C42-403F-8630-FC7AD1C11AF5}"/>
    <cellStyle name="Comma 3 6 6 2 7 5 3" xfId="43309" xr:uid="{A8898952-FA6A-46AF-A9F2-90C844590D7F}"/>
    <cellStyle name="Comma 3 6 6 2 7 6" xfId="16262" xr:uid="{D7C496F8-A855-484A-B4E3-E0B3CEDE3131}"/>
    <cellStyle name="Comma 3 6 6 2 7 6 2" xfId="45935" xr:uid="{736ADFAB-3A24-422E-8671-E6CFF9EC7BA5}"/>
    <cellStyle name="Comma 3 6 6 2 7 7" xfId="59325" xr:uid="{335BB55F-348B-4522-99CD-5FDC21E8639A}"/>
    <cellStyle name="Comma 3 6 6 2 7 8" xfId="61952" xr:uid="{2E833EB0-154D-404A-A02F-4524B4BE5B06}"/>
    <cellStyle name="Comma 3 6 6 2 7 9" xfId="32545" xr:uid="{D7904696-9EBE-4440-9A4E-9FA1E1C23D92}"/>
    <cellStyle name="Comma 3 6 6 2 8" xfId="5493" xr:uid="{262AD851-A4BE-42B6-8D17-705A4F4BA857}"/>
    <cellStyle name="Comma 3 6 6 2 8 2" xfId="17051" xr:uid="{FDA304CB-DA89-4CD6-9735-0BEA8732D19D}"/>
    <cellStyle name="Comma 3 6 6 2 8 2 2" xfId="46197" xr:uid="{08D96F77-0C46-4E99-B864-7AB6B218F0E3}"/>
    <cellStyle name="Comma 3 6 6 2 8 2 3" xfId="27555" xr:uid="{F1740D19-4F9C-43D9-8DCC-8B0D3F3651D4}"/>
    <cellStyle name="Comma 3 6 6 2 8 3" xfId="13898" xr:uid="{5C0DB75C-4E65-4B24-953E-E6B86E93665C}"/>
    <cellStyle name="Comma 3 6 6 2 8 3 2" xfId="32807" xr:uid="{B2BB2775-2753-4A77-93CE-27773F3D9685}"/>
    <cellStyle name="Comma 3 6 6 2 8 4" xfId="22303" xr:uid="{D036A0EE-2A0D-46CF-8DDB-045AE7FC9785}"/>
    <cellStyle name="Comma 3 6 6 2 9" xfId="2868" xr:uid="{368DCB6E-86A6-4FC7-93FB-8C1ED378EBA2}"/>
    <cellStyle name="Comma 3 6 6 2 9 2" xfId="16523" xr:uid="{3753F5F8-9E03-4187-A61C-6C3475639C47}"/>
    <cellStyle name="Comma 3 6 6 2 9 2 2" xfId="46458" xr:uid="{D222A26A-1BF6-408E-AF0A-E0EFE42AC44C}"/>
    <cellStyle name="Comma 3 6 6 2 9 3" xfId="33068" xr:uid="{D7410750-A4E9-4AE6-8828-4380861C53A1}"/>
    <cellStyle name="Comma 3 6 6 2 9 4" xfId="24929" xr:uid="{DD28CDB0-8F92-4935-AC56-121D8D142C5F}"/>
    <cellStyle name="Comma 3 6 6 3" xfId="362" xr:uid="{00000000-0005-0000-0000-0000B2030000}"/>
    <cellStyle name="Comma 3 6 6 3 10" xfId="30303" xr:uid="{7378A0E6-853E-4F4B-ABB3-A05BE1700A88}"/>
    <cellStyle name="Comma 3 6 6 3 11" xfId="19799" xr:uid="{1815357A-1D64-4B01-A0DC-C427BABCF179}"/>
    <cellStyle name="Comma 3 6 6 3 2" xfId="1685" xr:uid="{8B7A877A-6EA8-4079-B83C-B43EAD83326D}"/>
    <cellStyle name="Comma 3 6 6 3 2 10" xfId="21121" xr:uid="{367D0E99-92B1-4B91-BBE5-43BDF02C5ACB}"/>
    <cellStyle name="Comma 3 6 6 3 2 2" xfId="6937" xr:uid="{602C83E7-09F6-4F84-934F-4E356C5BC058}"/>
    <cellStyle name="Comma 3 6 6 3 2 2 2" xfId="18495" xr:uid="{28531F1A-00BB-43DA-BD70-B14A6A54B355}"/>
    <cellStyle name="Comma 3 6 6 3 2 2 2 2" xfId="47902" xr:uid="{A52A62CB-2838-4A40-91E9-03016ACD4D06}"/>
    <cellStyle name="Comma 3 6 6 3 2 2 2 3" xfId="28999" xr:uid="{968DB322-30CC-4C19-B1EA-634DBE8E8B62}"/>
    <cellStyle name="Comma 3 6 6 3 2 2 3" xfId="34512" xr:uid="{77D185A3-7668-4D76-9DB5-ADF9DE7A3174}"/>
    <cellStyle name="Comma 3 6 6 3 2 2 4" xfId="23747" xr:uid="{8D01F64D-DBD8-485F-80A0-24E76FE29F2D}"/>
    <cellStyle name="Comma 3 6 6 3 2 3" xfId="4312" xr:uid="{9154E07A-A134-4B5F-A1BD-A5A55096D42E}"/>
    <cellStyle name="Comma 3 6 6 3 2 3 2" xfId="50528" xr:uid="{EAE2220A-5E02-4334-97AF-9DB2921B1F27}"/>
    <cellStyle name="Comma 3 6 6 3 2 3 3" xfId="37138" xr:uid="{061661C8-C39F-427B-A6D0-A915442C66A9}"/>
    <cellStyle name="Comma 3 6 6 3 2 3 4" xfId="26373" xr:uid="{FE9EC6D5-D64B-4044-8AA7-FA6E5E8668E7}"/>
    <cellStyle name="Comma 3 6 6 3 2 4" xfId="9563" xr:uid="{CAFF8647-E0EA-4C03-8BE9-AC6C876AF0A2}"/>
    <cellStyle name="Comma 3 6 6 3 2 4 2" xfId="53154" xr:uid="{A9A8075F-4022-4E76-8D4D-9718D4BBFC3A}"/>
    <cellStyle name="Comma 3 6 6 3 2 4 3" xfId="39764" xr:uid="{C45A7E62-2A10-4E82-B60F-8DDB82E76973}"/>
    <cellStyle name="Comma 3 6 6 3 2 5" xfId="12189" xr:uid="{A5F57DDE-E2C6-45B4-982A-1B18F61C8CFD}"/>
    <cellStyle name="Comma 3 6 6 3 2 5 2" xfId="55779" xr:uid="{E9E88BAD-E25E-4D59-8D01-20270CB4CB33}"/>
    <cellStyle name="Comma 3 6 6 3 2 5 3" xfId="42389" xr:uid="{10788F22-0C8F-46E8-8558-7A5089234D9C}"/>
    <cellStyle name="Comma 3 6 6 3 2 6" xfId="15342" xr:uid="{74E4F398-F88D-4825-90FB-72B6CB43BAFD}"/>
    <cellStyle name="Comma 3 6 6 3 2 6 2" xfId="45015" xr:uid="{FF75F4ED-911A-43BA-BCDA-631C713C995B}"/>
    <cellStyle name="Comma 3 6 6 3 2 7" xfId="58405" xr:uid="{7B00BCBC-3D3A-44A5-8D26-F8661B2936B4}"/>
    <cellStyle name="Comma 3 6 6 3 2 8" xfId="61032" xr:uid="{0EC784D8-FB13-4690-BC51-27A532F256B2}"/>
    <cellStyle name="Comma 3 6 6 3 2 9" xfId="31625" xr:uid="{ACFB6CB2-AD39-4AE2-8090-21ACBBBE4E68}"/>
    <cellStyle name="Comma 3 6 6 3 3" xfId="5615" xr:uid="{C611336D-A612-480D-8258-65F0A0FD5966}"/>
    <cellStyle name="Comma 3 6 6 3 3 2" xfId="17173" xr:uid="{86C10C45-94FB-48FB-ACE0-A4397A035E41}"/>
    <cellStyle name="Comma 3 6 6 3 3 2 2" xfId="46580" xr:uid="{84E573A7-9D59-4415-80C6-FDEE935DE4BC}"/>
    <cellStyle name="Comma 3 6 6 3 3 2 3" xfId="27677" xr:uid="{55BAE693-4B15-4A84-9ECD-C622E01E1C76}"/>
    <cellStyle name="Comma 3 6 6 3 3 3" xfId="14020" xr:uid="{092AF7DE-111B-417B-9F26-D05EA55B4D35}"/>
    <cellStyle name="Comma 3 6 6 3 3 3 2" xfId="33190" xr:uid="{2EA729C1-D4C6-4D95-9040-723D9BB1CADB}"/>
    <cellStyle name="Comma 3 6 6 3 3 4" xfId="22425" xr:uid="{1D9E6F03-704F-452D-8807-E0CC85B8AE18}"/>
    <cellStyle name="Comma 3 6 6 3 4" xfId="2990" xr:uid="{7BACBD4F-3ED5-411E-B72C-93227152A416}"/>
    <cellStyle name="Comma 3 6 6 3 4 2" xfId="16645" xr:uid="{302503F1-D864-4355-ABD4-BD4276944578}"/>
    <cellStyle name="Comma 3 6 6 3 4 2 2" xfId="49206" xr:uid="{85AC09D9-3132-491A-B6D5-832273BA9C2B}"/>
    <cellStyle name="Comma 3 6 6 3 4 3" xfId="35816" xr:uid="{FB3C239D-3EBB-4E97-8BDA-E2991CF5BADD}"/>
    <cellStyle name="Comma 3 6 6 3 4 4" xfId="25051" xr:uid="{2C833FDD-4725-49F2-8EBF-7E1DB65A1434}"/>
    <cellStyle name="Comma 3 6 6 3 5" xfId="8241" xr:uid="{EF737871-B126-4A32-9C68-A37F02CDA653}"/>
    <cellStyle name="Comma 3 6 6 3 5 2" xfId="51832" xr:uid="{C99E89A5-536E-47A6-9E43-067B50929B86}"/>
    <cellStyle name="Comma 3 6 6 3 5 3" xfId="38442" xr:uid="{D18EA4E5-271D-47B3-865C-5DF2CBD73F39}"/>
    <cellStyle name="Comma 3 6 6 3 6" xfId="10867" xr:uid="{53EB9617-C1AA-47E6-BCBF-94A3155D6AE6}"/>
    <cellStyle name="Comma 3 6 6 3 6 2" xfId="54457" xr:uid="{F24A6A20-15BE-4AFF-A6A6-C66A1DB167A6}"/>
    <cellStyle name="Comma 3 6 6 3 6 3" xfId="41067" xr:uid="{C01BC203-28B3-47D9-B2E4-960B9A0DB8EB}"/>
    <cellStyle name="Comma 3 6 6 3 7" xfId="13492" xr:uid="{CB871C95-850D-452B-B632-BC2B20F32FA6}"/>
    <cellStyle name="Comma 3 6 6 3 7 2" xfId="43693" xr:uid="{DACAA7EC-4D40-49D2-90EA-1102F05933D9}"/>
    <cellStyle name="Comma 3 6 6 3 8" xfId="57083" xr:uid="{8CACDD1B-C631-4178-874A-AEB75AFF530C}"/>
    <cellStyle name="Comma 3 6 6 3 9" xfId="59710" xr:uid="{94F250A4-5977-4129-B30A-6DC48F22AEC3}"/>
    <cellStyle name="Comma 3 6 6 4" xfId="622" xr:uid="{00000000-0005-0000-0000-0000B3030000}"/>
    <cellStyle name="Comma 3 6 6 4 10" xfId="30563" xr:uid="{1324ABC2-A73B-4C36-8FD6-C895172411B0}"/>
    <cellStyle name="Comma 3 6 6 4 11" xfId="20059" xr:uid="{2C242BDF-0A0A-41CB-AD48-D23B630AFBAE}"/>
    <cellStyle name="Comma 3 6 6 4 2" xfId="1945" xr:uid="{F9E9A47B-7A43-4B4C-B692-71031FEEC548}"/>
    <cellStyle name="Comma 3 6 6 4 2 10" xfId="21381" xr:uid="{E301671D-F80D-411F-B86F-BE6D97BB0EC4}"/>
    <cellStyle name="Comma 3 6 6 4 2 2" xfId="7197" xr:uid="{7893A5A5-D301-4A5A-849D-43373D95F803}"/>
    <cellStyle name="Comma 3 6 6 4 2 2 2" xfId="18755" xr:uid="{861B4AC8-3848-4706-A277-828FFD51A5A4}"/>
    <cellStyle name="Comma 3 6 6 4 2 2 2 2" xfId="48162" xr:uid="{18D37B80-07C6-4FFF-8BC6-89B25A9C20E1}"/>
    <cellStyle name="Comma 3 6 6 4 2 2 2 3" xfId="29259" xr:uid="{28B0732A-AF72-4872-A8BB-42653FA8A53B}"/>
    <cellStyle name="Comma 3 6 6 4 2 2 3" xfId="34772" xr:uid="{E4D93CEC-1FC4-491E-98F1-69CED774110B}"/>
    <cellStyle name="Comma 3 6 6 4 2 2 4" xfId="24007" xr:uid="{774725CA-ED2A-4F28-A042-F4964536422A}"/>
    <cellStyle name="Comma 3 6 6 4 2 3" xfId="4572" xr:uid="{3F89C426-FD21-4296-AC5A-07A53746F079}"/>
    <cellStyle name="Comma 3 6 6 4 2 3 2" xfId="50788" xr:uid="{9C9C82AE-06A5-4689-998A-2E6D1C5E51A3}"/>
    <cellStyle name="Comma 3 6 6 4 2 3 3" xfId="37398" xr:uid="{C23513E1-F1C4-49FA-8A7F-F4AA880BC21C}"/>
    <cellStyle name="Comma 3 6 6 4 2 3 4" xfId="26633" xr:uid="{E3949E19-DDF4-4BA1-A76B-DA33EDB352B5}"/>
    <cellStyle name="Comma 3 6 6 4 2 4" xfId="9823" xr:uid="{6C5B0902-3471-4DDF-8549-CF0860CAE611}"/>
    <cellStyle name="Comma 3 6 6 4 2 4 2" xfId="53414" xr:uid="{B38A3B55-AAAB-484B-A51D-8A8CECB09CD1}"/>
    <cellStyle name="Comma 3 6 6 4 2 4 3" xfId="40024" xr:uid="{FD409711-262E-48BA-901C-1D85561E4665}"/>
    <cellStyle name="Comma 3 6 6 4 2 5" xfId="12449" xr:uid="{110BA966-9AD4-4F7A-95CE-9E2FBCC0D6B6}"/>
    <cellStyle name="Comma 3 6 6 4 2 5 2" xfId="56039" xr:uid="{F6A6F784-01DF-4213-AE1D-C0097C93BE74}"/>
    <cellStyle name="Comma 3 6 6 4 2 5 3" xfId="42649" xr:uid="{5AF34684-0750-405F-AFDC-DAD37D01E5BE}"/>
    <cellStyle name="Comma 3 6 6 4 2 6" xfId="15602" xr:uid="{3119BD86-1DAE-4F37-A197-EA9738F5A0FE}"/>
    <cellStyle name="Comma 3 6 6 4 2 6 2" xfId="45275" xr:uid="{836D533C-0452-4D2B-9C4C-4F6052B7C04D}"/>
    <cellStyle name="Comma 3 6 6 4 2 7" xfId="58665" xr:uid="{0F99730A-BF62-47A9-8323-3C900F9420AE}"/>
    <cellStyle name="Comma 3 6 6 4 2 8" xfId="61292" xr:uid="{C0D7E1E5-9579-409E-A9C7-61AEC7FBE7F9}"/>
    <cellStyle name="Comma 3 6 6 4 2 9" xfId="31885" xr:uid="{8015F960-E3A8-47D6-90B0-828F4B74EA68}"/>
    <cellStyle name="Comma 3 6 6 4 3" xfId="5875" xr:uid="{F76CA4FE-2A0B-40A4-BA58-45E4543D8C1F}"/>
    <cellStyle name="Comma 3 6 6 4 3 2" xfId="17433" xr:uid="{660A3D40-9D6B-49C1-B461-15ED739589F5}"/>
    <cellStyle name="Comma 3 6 6 4 3 2 2" xfId="46840" xr:uid="{D1C5876A-CBBF-4E28-BD10-65F0B52BAE74}"/>
    <cellStyle name="Comma 3 6 6 4 3 2 3" xfId="27937" xr:uid="{B6B03A79-B6E6-4CDF-817F-DC32B86FF701}"/>
    <cellStyle name="Comma 3 6 6 4 3 3" xfId="33450" xr:uid="{2D3BC7A8-249F-4711-B7CF-34A2AED13FAC}"/>
    <cellStyle name="Comma 3 6 6 4 3 4" xfId="22685" xr:uid="{6BA6F1B6-03AC-4762-B64E-25FAEFB15157}"/>
    <cellStyle name="Comma 3 6 6 4 4" xfId="3250" xr:uid="{CAB26534-2AAB-464B-993C-552112859B99}"/>
    <cellStyle name="Comma 3 6 6 4 4 2" xfId="49466" xr:uid="{CD9B82E0-34C3-4606-A6B8-0D4385987109}"/>
    <cellStyle name="Comma 3 6 6 4 4 3" xfId="36076" xr:uid="{69823F78-CAD8-4592-937C-7C0EDFA1A3BA}"/>
    <cellStyle name="Comma 3 6 6 4 4 4" xfId="25311" xr:uid="{A97EDC7A-464D-4558-8C43-8417E181615C}"/>
    <cellStyle name="Comma 3 6 6 4 5" xfId="8501" xr:uid="{1E4A9E50-17AF-4DD7-800C-41256A17631A}"/>
    <cellStyle name="Comma 3 6 6 4 5 2" xfId="52092" xr:uid="{ADFFE220-056D-442E-921E-F64D7D8077A1}"/>
    <cellStyle name="Comma 3 6 6 4 5 3" xfId="38702" xr:uid="{C6C6AF60-8360-44C9-A000-EBF3F17D9650}"/>
    <cellStyle name="Comma 3 6 6 4 6" xfId="11127" xr:uid="{0DC90142-19B4-4B33-9829-21E782820C5B}"/>
    <cellStyle name="Comma 3 6 6 4 6 2" xfId="54717" xr:uid="{4B2CDBFB-7B65-473E-91D3-514DD8D81B94}"/>
    <cellStyle name="Comma 3 6 6 4 6 3" xfId="41327" xr:uid="{6D1F1F4B-853B-4523-9B90-5FD5031D75FA}"/>
    <cellStyle name="Comma 3 6 6 4 7" xfId="14280" xr:uid="{0059F4AB-E79A-45BD-8D2A-0D3505DC598A}"/>
    <cellStyle name="Comma 3 6 6 4 7 2" xfId="43953" xr:uid="{F98D4921-A4ED-4AB0-A05F-F6F4D2B2C08F}"/>
    <cellStyle name="Comma 3 6 6 4 8" xfId="57343" xr:uid="{A8377CBE-E8F5-4663-AE04-A5AE70C1CCC0}"/>
    <cellStyle name="Comma 3 6 6 4 9" xfId="59970" xr:uid="{E335C233-3E47-4B9D-AD36-A2B430D27A5D}"/>
    <cellStyle name="Comma 3 6 6 5" xfId="882" xr:uid="{00000000-0005-0000-0000-0000B4030000}"/>
    <cellStyle name="Comma 3 6 6 5 10" xfId="30823" xr:uid="{74A66DE7-BAE2-4146-8FB3-87BEAD47FCF3}"/>
    <cellStyle name="Comma 3 6 6 5 11" xfId="20319" xr:uid="{8B579ABE-6D5E-4F38-BE3A-225796F5A1A7}"/>
    <cellStyle name="Comma 3 6 6 5 2" xfId="2205" xr:uid="{18B82E0C-1999-4EEE-9A5A-C6D5F6DFB5E2}"/>
    <cellStyle name="Comma 3 6 6 5 2 10" xfId="21641" xr:uid="{7067F1D0-06BF-4CF4-9308-5F529F07EE2E}"/>
    <cellStyle name="Comma 3 6 6 5 2 2" xfId="7457" xr:uid="{9DAADA64-5069-414A-AA1B-64921CEA40C1}"/>
    <cellStyle name="Comma 3 6 6 5 2 2 2" xfId="19015" xr:uid="{B5DE7F5E-5AFF-40D4-97EE-1B3E38C54EE1}"/>
    <cellStyle name="Comma 3 6 6 5 2 2 2 2" xfId="48422" xr:uid="{DB3B770D-A2F6-48FD-AEBF-78042048DFB2}"/>
    <cellStyle name="Comma 3 6 6 5 2 2 2 3" xfId="29519" xr:uid="{A7C4CD9C-ACD1-4CA4-84DD-2D1078C6C46F}"/>
    <cellStyle name="Comma 3 6 6 5 2 2 3" xfId="35032" xr:uid="{E421EED8-5B4A-4D25-B102-6A5843DFF481}"/>
    <cellStyle name="Comma 3 6 6 5 2 2 4" xfId="24267" xr:uid="{7FD199C9-DD8D-42EF-A507-AB34291510AD}"/>
    <cellStyle name="Comma 3 6 6 5 2 3" xfId="4832" xr:uid="{492AEFA2-79CD-4B76-B865-BE977B99AE83}"/>
    <cellStyle name="Comma 3 6 6 5 2 3 2" xfId="51048" xr:uid="{BF40E00F-0D4F-4453-97CC-E32244A11BBB}"/>
    <cellStyle name="Comma 3 6 6 5 2 3 3" xfId="37658" xr:uid="{1EC7A7DD-B356-4EBB-BC48-C8E13552C963}"/>
    <cellStyle name="Comma 3 6 6 5 2 3 4" xfId="26893" xr:uid="{BA5CC34C-01C4-41DC-B5B0-E8B1D85B8338}"/>
    <cellStyle name="Comma 3 6 6 5 2 4" xfId="10083" xr:uid="{0E5F69FA-6B76-41EA-9BF2-01E5B6FEF3D2}"/>
    <cellStyle name="Comma 3 6 6 5 2 4 2" xfId="53674" xr:uid="{3738B951-FA06-438A-9D26-B510D90DAAB8}"/>
    <cellStyle name="Comma 3 6 6 5 2 4 3" xfId="40284" xr:uid="{E71E881C-7DC3-4D56-94A0-B00CA5853231}"/>
    <cellStyle name="Comma 3 6 6 5 2 5" xfId="12709" xr:uid="{3D97F92A-4C6B-41C6-B75C-F7C1E15F0CD1}"/>
    <cellStyle name="Comma 3 6 6 5 2 5 2" xfId="56299" xr:uid="{D0A51BF3-D196-4A19-B493-92AD21068F23}"/>
    <cellStyle name="Comma 3 6 6 5 2 5 3" xfId="42909" xr:uid="{860DF7D7-1C9C-41CF-82BE-2D431BA89DCE}"/>
    <cellStyle name="Comma 3 6 6 5 2 6" xfId="15862" xr:uid="{3541A001-FB70-4CBF-84D3-9389E0CF02AC}"/>
    <cellStyle name="Comma 3 6 6 5 2 6 2" xfId="45535" xr:uid="{75C9BA66-C85A-452A-B813-CFC19B99FD63}"/>
    <cellStyle name="Comma 3 6 6 5 2 7" xfId="58925" xr:uid="{C0D97C88-9039-4820-83AA-BD2C66EAB7BA}"/>
    <cellStyle name="Comma 3 6 6 5 2 8" xfId="61552" xr:uid="{A3110F2B-2A51-4FF6-AE7B-979F962EC687}"/>
    <cellStyle name="Comma 3 6 6 5 2 9" xfId="32145" xr:uid="{DDD2A2BA-862C-4267-B6A1-38118B56A7D8}"/>
    <cellStyle name="Comma 3 6 6 5 3" xfId="6135" xr:uid="{DCBA7603-8561-4A61-B9F4-DDA006A2DBA3}"/>
    <cellStyle name="Comma 3 6 6 5 3 2" xfId="17693" xr:uid="{FD4F8DFF-F215-4A4E-B9B7-F7FF986227A2}"/>
    <cellStyle name="Comma 3 6 6 5 3 2 2" xfId="47100" xr:uid="{1D3CED00-AF51-4A97-99B1-EC4D2B6E548C}"/>
    <cellStyle name="Comma 3 6 6 5 3 2 3" xfId="28197" xr:uid="{2448DD49-032C-45D5-80ED-9B6F07B40482}"/>
    <cellStyle name="Comma 3 6 6 5 3 3" xfId="33710" xr:uid="{4ADA4ECC-BAA3-4232-9AA7-6ABB47F49B2C}"/>
    <cellStyle name="Comma 3 6 6 5 3 4" xfId="22945" xr:uid="{541728F7-210E-4F1D-A44A-CAAA91316039}"/>
    <cellStyle name="Comma 3 6 6 5 4" xfId="3510" xr:uid="{ECE3CDF8-2BB2-4B2F-BCED-3733A78CAD4B}"/>
    <cellStyle name="Comma 3 6 6 5 4 2" xfId="49726" xr:uid="{9EAA753B-11B3-4212-8E4A-23ADF187E2A3}"/>
    <cellStyle name="Comma 3 6 6 5 4 3" xfId="36336" xr:uid="{0CC7578C-57BB-4218-B7E2-9162E04FFA2C}"/>
    <cellStyle name="Comma 3 6 6 5 4 4" xfId="25571" xr:uid="{B663877F-95DC-4B75-8387-446C9097B360}"/>
    <cellStyle name="Comma 3 6 6 5 5" xfId="8761" xr:uid="{06BA7F1B-79B4-4D81-AFD8-26B3AA469352}"/>
    <cellStyle name="Comma 3 6 6 5 5 2" xfId="52352" xr:uid="{895D2802-3842-4AF0-959E-F5C0A110352E}"/>
    <cellStyle name="Comma 3 6 6 5 5 3" xfId="38962" xr:uid="{D5EF99C3-2C2A-46BC-8535-6AF62634C35F}"/>
    <cellStyle name="Comma 3 6 6 5 6" xfId="11387" xr:uid="{780286CF-BAA1-44F1-BA6B-239C4F772408}"/>
    <cellStyle name="Comma 3 6 6 5 6 2" xfId="54977" xr:uid="{A2EA5BDC-35C9-4C7F-BF0D-521BC00B3270}"/>
    <cellStyle name="Comma 3 6 6 5 6 3" xfId="41587" xr:uid="{C2677CB1-626C-4425-90AA-F4168678D42A}"/>
    <cellStyle name="Comma 3 6 6 5 7" xfId="14540" xr:uid="{97643C45-B801-4058-B854-F09C2E0835BE}"/>
    <cellStyle name="Comma 3 6 6 5 7 2" xfId="44213" xr:uid="{BBC75568-1F4F-4735-A408-E4388DDF70FC}"/>
    <cellStyle name="Comma 3 6 6 5 8" xfId="57603" xr:uid="{932ADA54-7C91-4856-A710-BACA778A24F0}"/>
    <cellStyle name="Comma 3 6 6 5 9" xfId="60230" xr:uid="{3A70E4BB-F87C-4922-9FB9-2CDB14418B7C}"/>
    <cellStyle name="Comma 3 6 6 6" xfId="1162" xr:uid="{7430BD7D-F8A1-4471-9C87-76DC260240F9}"/>
    <cellStyle name="Comma 3 6 6 6 10" xfId="20599" xr:uid="{C756B8B7-B0C7-4E0E-9EB1-85A1C404D3A7}"/>
    <cellStyle name="Comma 3 6 6 6 2" xfId="6415" xr:uid="{A2C1B1AB-1671-4E67-92A0-7230915091E6}"/>
    <cellStyle name="Comma 3 6 6 6 2 2" xfId="17973" xr:uid="{E3240BE6-AFEA-4E75-A026-7AB2E0A5C6DA}"/>
    <cellStyle name="Comma 3 6 6 6 2 2 2" xfId="47380" xr:uid="{F02A5F87-DD6F-4043-BBAD-FA8C9D27DDD6}"/>
    <cellStyle name="Comma 3 6 6 6 2 2 3" xfId="28477" xr:uid="{54E85DF2-8431-462E-AB54-13DEC6D19ACC}"/>
    <cellStyle name="Comma 3 6 6 6 2 3" xfId="33990" xr:uid="{1371F146-8F72-4E23-8393-17A061EB5BB8}"/>
    <cellStyle name="Comma 3 6 6 6 2 4" xfId="23225" xr:uid="{7AF20CFD-397E-45C0-8925-4E5C461B1FDF}"/>
    <cellStyle name="Comma 3 6 6 6 3" xfId="3790" xr:uid="{267F8A55-EAE6-4E13-BF26-2E171F931641}"/>
    <cellStyle name="Comma 3 6 6 6 3 2" xfId="50006" xr:uid="{5F9CB2E1-31E0-491D-9D76-5E480F40629B}"/>
    <cellStyle name="Comma 3 6 6 6 3 3" xfId="36616" xr:uid="{580590DB-0C12-4DC5-AF01-62AAD3503881}"/>
    <cellStyle name="Comma 3 6 6 6 3 4" xfId="25851" xr:uid="{B6EF1798-D3FC-42FD-9A79-0AB1675E9714}"/>
    <cellStyle name="Comma 3 6 6 6 4" xfId="9041" xr:uid="{35EA9EA5-08F4-4D1D-88CA-DCCF34F50FAB}"/>
    <cellStyle name="Comma 3 6 6 6 4 2" xfId="52632" xr:uid="{48D30314-FCC0-45A9-A4FD-18EFF3488A93}"/>
    <cellStyle name="Comma 3 6 6 6 4 3" xfId="39242" xr:uid="{D818459B-10B3-455B-A875-A960D48F79B1}"/>
    <cellStyle name="Comma 3 6 6 6 5" xfId="11667" xr:uid="{B37D0863-0213-4759-AA4E-20A91027A3DF}"/>
    <cellStyle name="Comma 3 6 6 6 5 2" xfId="55257" xr:uid="{0EE04B73-ABD3-4932-B20F-5190C935BE15}"/>
    <cellStyle name="Comma 3 6 6 6 5 3" xfId="41867" xr:uid="{64065E17-2459-4DF9-89FF-7D8E54392DC7}"/>
    <cellStyle name="Comma 3 6 6 6 6" xfId="14820" xr:uid="{8AAC26EE-AA12-4257-B0FB-54463FC3CA72}"/>
    <cellStyle name="Comma 3 6 6 6 6 2" xfId="44493" xr:uid="{63E00A4A-9D90-4BDC-89C8-0ACE6A03C0BA}"/>
    <cellStyle name="Comma 3 6 6 6 7" xfId="57883" xr:uid="{F46E34FC-D737-4D2E-A9A1-4F4D7A7CA198}"/>
    <cellStyle name="Comma 3 6 6 6 8" xfId="60510" xr:uid="{DBE952E1-004E-4C27-979E-601439350DE4}"/>
    <cellStyle name="Comma 3 6 6 6 9" xfId="31103" xr:uid="{7371D38E-5656-4600-AE7B-530C6A809C98}"/>
    <cellStyle name="Comma 3 6 6 7" xfId="1425" xr:uid="{A7856FEA-3D05-4E66-AB25-4E68050FCE5E}"/>
    <cellStyle name="Comma 3 6 6 7 10" xfId="20861" xr:uid="{637DAC0A-DD22-4598-87E1-669006EFD92D}"/>
    <cellStyle name="Comma 3 6 6 7 2" xfId="6677" xr:uid="{29F69E99-017B-4459-9264-F1E41E401E53}"/>
    <cellStyle name="Comma 3 6 6 7 2 2" xfId="18235" xr:uid="{6D210DE4-1F13-483E-8626-EABA15C58FC7}"/>
    <cellStyle name="Comma 3 6 6 7 2 2 2" xfId="47642" xr:uid="{FD204C17-8398-4310-A92A-140227041E78}"/>
    <cellStyle name="Comma 3 6 6 7 2 2 3" xfId="28739" xr:uid="{FB76BBB2-0775-4247-8263-0FEDA2765838}"/>
    <cellStyle name="Comma 3 6 6 7 2 3" xfId="34252" xr:uid="{DC7C1EDA-4604-40F8-B8A8-504730133E94}"/>
    <cellStyle name="Comma 3 6 6 7 2 4" xfId="23487" xr:uid="{F78B4FDA-E3FF-4D7D-9BFA-6582002B8311}"/>
    <cellStyle name="Comma 3 6 6 7 3" xfId="4052" xr:uid="{C430E786-7586-4AA4-B30F-1C68F030ABC2}"/>
    <cellStyle name="Comma 3 6 6 7 3 2" xfId="50268" xr:uid="{476C1E74-0381-4C97-AEC6-59358B808B52}"/>
    <cellStyle name="Comma 3 6 6 7 3 3" xfId="36878" xr:uid="{51C7A290-8CAD-412A-8B89-C5E398867E34}"/>
    <cellStyle name="Comma 3 6 6 7 3 4" xfId="26113" xr:uid="{4119E98C-4F20-4C2E-B537-D99DBD53D5F8}"/>
    <cellStyle name="Comma 3 6 6 7 4" xfId="9303" xr:uid="{C2FD560C-8D15-4946-97E7-72C6CEDAA0D2}"/>
    <cellStyle name="Comma 3 6 6 7 4 2" xfId="52894" xr:uid="{184B6BD3-8E00-4F76-9E02-39C113029DC7}"/>
    <cellStyle name="Comma 3 6 6 7 4 3" xfId="39504" xr:uid="{60F77B10-38ED-40A5-A8AC-62D2159CBF71}"/>
    <cellStyle name="Comma 3 6 6 7 5" xfId="11929" xr:uid="{EFD56426-ECCB-4AE7-864C-798A9548D642}"/>
    <cellStyle name="Comma 3 6 6 7 5 2" xfId="55519" xr:uid="{45D3852F-3627-4726-99A2-0A6B27CE306C}"/>
    <cellStyle name="Comma 3 6 6 7 5 3" xfId="42129" xr:uid="{51839C28-33F3-44C5-B0FD-05E8A8CCAB3B}"/>
    <cellStyle name="Comma 3 6 6 7 6" xfId="15082" xr:uid="{574074C7-FBE3-4F42-9B1D-0FC5C1D72183}"/>
    <cellStyle name="Comma 3 6 6 7 6 2" xfId="44755" xr:uid="{3F8F9D91-0946-4CEE-92A0-CF5FE110F266}"/>
    <cellStyle name="Comma 3 6 6 7 7" xfId="58145" xr:uid="{C82190B5-F94F-44CA-BADB-03CDDB54BA89}"/>
    <cellStyle name="Comma 3 6 6 7 8" xfId="60772" xr:uid="{12A39FEB-D552-4E29-B202-7035C25087E6}"/>
    <cellStyle name="Comma 3 6 6 7 9" xfId="31365" xr:uid="{E6B5FFDE-55A8-4399-BEE9-8508A569FB02}"/>
    <cellStyle name="Comma 3 6 6 8" xfId="2468" xr:uid="{2A415DEB-D1AD-4BE4-B494-1AC29D33EF0C}"/>
    <cellStyle name="Comma 3 6 6 8 10" xfId="21903" xr:uid="{71B48809-272B-456A-A523-1AD549508A4A}"/>
    <cellStyle name="Comma 3 6 6 8 2" xfId="7719" xr:uid="{41DCC4BF-BB70-4F83-8B00-83E1189E7F8D}"/>
    <cellStyle name="Comma 3 6 6 8 2 2" xfId="19277" xr:uid="{F0ABC719-71A3-4C50-9776-AD13CEAD8266}"/>
    <cellStyle name="Comma 3 6 6 8 2 2 2" xfId="48684" xr:uid="{D576B67C-FC30-4864-9BFC-70748BF61E14}"/>
    <cellStyle name="Comma 3 6 6 8 2 2 3" xfId="29781" xr:uid="{EC1B64D2-D85B-4059-AF86-FBEF6C52CFA9}"/>
    <cellStyle name="Comma 3 6 6 8 2 3" xfId="35294" xr:uid="{5087D0A9-585E-4DB2-924B-8897A406B189}"/>
    <cellStyle name="Comma 3 6 6 8 2 4" xfId="24529" xr:uid="{DE66DBAD-E34C-4F1A-8445-A4004CBFED26}"/>
    <cellStyle name="Comma 3 6 6 8 3" xfId="5094" xr:uid="{6E289943-7ADE-46E3-BAE2-B7C75FD7B0B6}"/>
    <cellStyle name="Comma 3 6 6 8 3 2" xfId="51310" xr:uid="{3DC80076-8659-415F-BB55-292764445D62}"/>
    <cellStyle name="Comma 3 6 6 8 3 3" xfId="37920" xr:uid="{D0D2C1D6-29DF-4688-9BEC-10AD7F9D882F}"/>
    <cellStyle name="Comma 3 6 6 8 3 4" xfId="27155" xr:uid="{513F5B45-2448-4C58-BCB8-098503244ED2}"/>
    <cellStyle name="Comma 3 6 6 8 4" xfId="10345" xr:uid="{DA6BA78D-7A0F-43B5-BDBD-0621BF8DFD16}"/>
    <cellStyle name="Comma 3 6 6 8 4 2" xfId="53936" xr:uid="{D371D8ED-C368-4CFA-AADF-6C44B2B5113C}"/>
    <cellStyle name="Comma 3 6 6 8 4 3" xfId="40546" xr:uid="{C9076F85-E037-42D0-AE5E-C17EDF6C1B62}"/>
    <cellStyle name="Comma 3 6 6 8 5" xfId="12971" xr:uid="{81E7B22B-08A9-4610-9CBF-FF3575342FF0}"/>
    <cellStyle name="Comma 3 6 6 8 5 2" xfId="56561" xr:uid="{94D14D73-5E6F-4210-AADC-F7B06822932D}"/>
    <cellStyle name="Comma 3 6 6 8 5 3" xfId="43171" xr:uid="{35CA5AD1-4A4F-4015-BFC8-F96AB54CD85F}"/>
    <cellStyle name="Comma 3 6 6 8 6" xfId="16124" xr:uid="{F354EA25-1542-4113-9F57-4F45F1687F12}"/>
    <cellStyle name="Comma 3 6 6 8 6 2" xfId="45797" xr:uid="{E08FF923-431E-4F7A-9C02-B67B95C8AF1B}"/>
    <cellStyle name="Comma 3 6 6 8 7" xfId="59187" xr:uid="{71A174AB-6585-42AC-A395-B4DB9E511F98}"/>
    <cellStyle name="Comma 3 6 6 8 8" xfId="61814" xr:uid="{B92DE55E-DAD2-42A4-B6AE-2B1DE6763D3C}"/>
    <cellStyle name="Comma 3 6 6 8 9" xfId="32407" xr:uid="{93966689-3100-479D-A0B9-6131D2C0A9CF}"/>
    <cellStyle name="Comma 3 6 6 9" xfId="5355" xr:uid="{D80201B4-3750-420F-92E4-971A5EFE2332}"/>
    <cellStyle name="Comma 3 6 6 9 2" xfId="16913" xr:uid="{E0987249-BC6A-45CA-8907-9EBB406AC545}"/>
    <cellStyle name="Comma 3 6 6 9 2 2" xfId="46059" xr:uid="{EB2815BA-3DD8-426B-B249-2B48D9914E8B}"/>
    <cellStyle name="Comma 3 6 6 9 2 3" xfId="27417" xr:uid="{F98925AB-41F4-452F-A80A-36D14D2475E1}"/>
    <cellStyle name="Comma 3 6 6 9 3" xfId="13760" xr:uid="{154CA395-8519-4394-A336-EEC4A000902D}"/>
    <cellStyle name="Comma 3 6 6 9 3 2" xfId="32669" xr:uid="{3492E4C7-4052-4B33-9669-B302311AC583}"/>
    <cellStyle name="Comma 3 6 6 9 4" xfId="22165" xr:uid="{32683367-26C3-420F-ABFE-84A7AD977C96}"/>
    <cellStyle name="Comma 3 6 7" xfId="117" xr:uid="{00000000-0005-0000-0000-0000B5030000}"/>
    <cellStyle name="Comma 3 6 7 10" xfId="2746" xr:uid="{F2E03099-9891-4C9F-A016-EA1E5A1EF55C}"/>
    <cellStyle name="Comma 3 6 7 10 2" xfId="16401" xr:uid="{48027A85-1C3F-43C7-9E6C-E5F3E40B27A7}"/>
    <cellStyle name="Comma 3 6 7 10 2 2" xfId="46336" xr:uid="{BC2E6A83-9912-488F-869A-7D0EF887B02C}"/>
    <cellStyle name="Comma 3 6 7 10 3" xfId="32946" xr:uid="{D57D6B69-171B-4A96-B889-B4CFA9FCF853}"/>
    <cellStyle name="Comma 3 6 7 10 4" xfId="24807" xr:uid="{F4A51458-5634-4630-9B81-DED7B5FAC9C4}"/>
    <cellStyle name="Comma 3 6 7 11" xfId="7997" xr:uid="{522860D0-A036-439B-9F49-7DB342645CF2}"/>
    <cellStyle name="Comma 3 6 7 11 2" xfId="48962" xr:uid="{FE4F1108-F81D-4F82-B71C-5C911595A0C7}"/>
    <cellStyle name="Comma 3 6 7 11 3" xfId="35572" xr:uid="{D3D93BA5-B03E-4218-882F-5A2FADA036D7}"/>
    <cellStyle name="Comma 3 6 7 12" xfId="10623" xr:uid="{A691B9E6-4751-4821-BB41-4FBC8BFF0D62}"/>
    <cellStyle name="Comma 3 6 7 12 2" xfId="51588" xr:uid="{1C296B32-14A8-4649-B2D5-BA72AE0EF9EE}"/>
    <cellStyle name="Comma 3 6 7 12 3" xfId="38198" xr:uid="{7245C375-967F-4067-8835-FAB505D3B3B2}"/>
    <cellStyle name="Comma 3 6 7 13" xfId="13248" xr:uid="{B04CB660-0EAE-4340-934F-B40C360A196A}"/>
    <cellStyle name="Comma 3 6 7 13 2" xfId="54213" xr:uid="{2E34DE1D-003C-4D66-ACCB-D2D42BCACFA5}"/>
    <cellStyle name="Comma 3 6 7 13 3" xfId="40823" xr:uid="{4FFC24D7-B4A3-480B-AD2E-D12075CBF1E1}"/>
    <cellStyle name="Comma 3 6 7 14" xfId="43449" xr:uid="{DCBB10DA-E181-4361-A766-524745A3A443}"/>
    <cellStyle name="Comma 3 6 7 15" xfId="56839" xr:uid="{C35D7CD9-5D3B-40BF-8302-8F14D93C1956}"/>
    <cellStyle name="Comma 3 6 7 16" xfId="59466" xr:uid="{4B78824E-36B1-46BE-958B-9AD979B9CFAB}"/>
    <cellStyle name="Comma 3 6 7 17" xfId="30059" xr:uid="{CB3BE0AD-DB47-4474-B50B-3FA99D7DC451}"/>
    <cellStyle name="Comma 3 6 7 18" xfId="19555" xr:uid="{E3482EB6-00AD-44AC-9EAA-F661C85265A9}"/>
    <cellStyle name="Comma 3 6 7 2" xfId="255" xr:uid="{00000000-0005-0000-0000-0000B6030000}"/>
    <cellStyle name="Comma 3 6 7 2 10" xfId="8135" xr:uid="{3E615E65-18E6-47AB-9274-93028F9CF45B}"/>
    <cellStyle name="Comma 3 6 7 2 10 2" xfId="49100" xr:uid="{5B429A7B-3C48-4B1C-9A27-44AD202AAA55}"/>
    <cellStyle name="Comma 3 6 7 2 10 3" xfId="35710" xr:uid="{0EDE2829-753B-4D79-A298-4F9B4507F41E}"/>
    <cellStyle name="Comma 3 6 7 2 11" xfId="10761" xr:uid="{908EBBA5-FEF4-4790-AFDA-0668770D1289}"/>
    <cellStyle name="Comma 3 6 7 2 11 2" xfId="51726" xr:uid="{DC2595C7-105B-4CE9-B05B-999FC09610A0}"/>
    <cellStyle name="Comma 3 6 7 2 11 3" xfId="38336" xr:uid="{5E472B6F-C453-427F-80D4-BC14E320E20E}"/>
    <cellStyle name="Comma 3 6 7 2 12" xfId="13386" xr:uid="{EAFD642C-6B5D-4F56-BA78-6B2D6A87CD2E}"/>
    <cellStyle name="Comma 3 6 7 2 12 2" xfId="54351" xr:uid="{1295406B-7518-4A0E-8FCA-89F32DD97469}"/>
    <cellStyle name="Comma 3 6 7 2 12 3" xfId="40961" xr:uid="{208A4CDE-EF2D-4872-B7C4-D89292C8F012}"/>
    <cellStyle name="Comma 3 6 7 2 13" xfId="43587" xr:uid="{71251C8A-FCB2-4C29-BBB4-58C06D396724}"/>
    <cellStyle name="Comma 3 6 7 2 14" xfId="56977" xr:uid="{8B96A4D4-8B13-48B1-8FD3-0B491EA18FCA}"/>
    <cellStyle name="Comma 3 6 7 2 15" xfId="59604" xr:uid="{7C8D0378-0D5B-4EF4-9D58-B2FB5C4D8F3D}"/>
    <cellStyle name="Comma 3 6 7 2 16" xfId="30197" xr:uid="{11E3E2CD-97D7-4AD0-A543-C55C8B9E170B}"/>
    <cellStyle name="Comma 3 6 7 2 17" xfId="19693" xr:uid="{5DB70C37-B753-4473-B00E-65D8CE106BD0}"/>
    <cellStyle name="Comma 3 6 7 2 2" xfId="516" xr:uid="{00000000-0005-0000-0000-0000B7030000}"/>
    <cellStyle name="Comma 3 6 7 2 2 10" xfId="30457" xr:uid="{A0F6DDB1-87E2-4540-90F3-019F971C7421}"/>
    <cellStyle name="Comma 3 6 7 2 2 11" xfId="19953" xr:uid="{ECEC9B7C-53EB-45A9-AC0E-3158C080505C}"/>
    <cellStyle name="Comma 3 6 7 2 2 2" xfId="1839" xr:uid="{AC2C009F-6B2E-4BDB-B46B-72BA49757823}"/>
    <cellStyle name="Comma 3 6 7 2 2 2 10" xfId="21275" xr:uid="{155E4CEC-94C9-40A5-838E-EA85AB81C4BF}"/>
    <cellStyle name="Comma 3 6 7 2 2 2 2" xfId="7091" xr:uid="{CFD5CEED-76FB-4A39-BB87-65A77446EC5E}"/>
    <cellStyle name="Comma 3 6 7 2 2 2 2 2" xfId="18649" xr:uid="{511FAB83-F31B-4448-A7B7-8149EC0058D3}"/>
    <cellStyle name="Comma 3 6 7 2 2 2 2 2 2" xfId="48056" xr:uid="{F13E148B-A12B-4F7E-96FA-6919E62455A8}"/>
    <cellStyle name="Comma 3 6 7 2 2 2 2 2 3" xfId="29153" xr:uid="{027B76E6-D3B6-4776-890A-3C96E1779028}"/>
    <cellStyle name="Comma 3 6 7 2 2 2 2 3" xfId="34666" xr:uid="{F8C08937-4C8A-43EB-BDD1-140A0BE2A936}"/>
    <cellStyle name="Comma 3 6 7 2 2 2 2 4" xfId="23901" xr:uid="{715AE6F9-B12B-44D1-8ED7-DE2563A5ADBF}"/>
    <cellStyle name="Comma 3 6 7 2 2 2 3" xfId="4466" xr:uid="{A232F17D-CDD9-417F-974B-A07960B6DEDC}"/>
    <cellStyle name="Comma 3 6 7 2 2 2 3 2" xfId="50682" xr:uid="{FBB21435-FE79-48D5-82B6-F8B278882B94}"/>
    <cellStyle name="Comma 3 6 7 2 2 2 3 3" xfId="37292" xr:uid="{F437CBD3-EB40-4FAE-B2FA-1A40BC997602}"/>
    <cellStyle name="Comma 3 6 7 2 2 2 3 4" xfId="26527" xr:uid="{E84DA5B2-36DD-4303-B568-A6672B1A78A2}"/>
    <cellStyle name="Comma 3 6 7 2 2 2 4" xfId="9717" xr:uid="{EE665275-1C42-4A0A-973A-206D955FDB10}"/>
    <cellStyle name="Comma 3 6 7 2 2 2 4 2" xfId="53308" xr:uid="{86F6BF45-EF73-4CE7-B7C9-C3EB1C05FF59}"/>
    <cellStyle name="Comma 3 6 7 2 2 2 4 3" xfId="39918" xr:uid="{FC44C616-558A-43C3-A2CD-CB0373FC7BD7}"/>
    <cellStyle name="Comma 3 6 7 2 2 2 5" xfId="12343" xr:uid="{8CC2114A-7EA7-4532-A830-B1AD44AB191C}"/>
    <cellStyle name="Comma 3 6 7 2 2 2 5 2" xfId="55933" xr:uid="{91A7E4D9-483F-4F41-84DF-AE6DD1B3D1E2}"/>
    <cellStyle name="Comma 3 6 7 2 2 2 5 3" xfId="42543" xr:uid="{4C3B5712-6916-4148-B06A-B4CD984B4D0A}"/>
    <cellStyle name="Comma 3 6 7 2 2 2 6" xfId="15496" xr:uid="{43C0C5AB-F70B-4FA3-A53E-932CF511E454}"/>
    <cellStyle name="Comma 3 6 7 2 2 2 6 2" xfId="45169" xr:uid="{9886BBB9-05A1-4BEA-8356-B091EF8EF76F}"/>
    <cellStyle name="Comma 3 6 7 2 2 2 7" xfId="58559" xr:uid="{5D1F568C-D9DD-4794-BF62-E4220B8328AE}"/>
    <cellStyle name="Comma 3 6 7 2 2 2 8" xfId="61186" xr:uid="{DB75F525-DEDF-4074-9C6F-DD3C2789BEAC}"/>
    <cellStyle name="Comma 3 6 7 2 2 2 9" xfId="31779" xr:uid="{9023CBF1-C6FD-4F67-8A9B-2523A88A9B9E}"/>
    <cellStyle name="Comma 3 6 7 2 2 3" xfId="5769" xr:uid="{800BEA62-123F-484A-9D44-64D22A8CA075}"/>
    <cellStyle name="Comma 3 6 7 2 2 3 2" xfId="17327" xr:uid="{D0F3F134-75EA-48E7-BCA6-DA8043C3B798}"/>
    <cellStyle name="Comma 3 6 7 2 2 3 2 2" xfId="46734" xr:uid="{0A28EFF1-C10D-4BEB-93BA-366F908AF5AC}"/>
    <cellStyle name="Comma 3 6 7 2 2 3 2 3" xfId="27831" xr:uid="{F823766D-4ED6-48B3-BC71-44282DC6706D}"/>
    <cellStyle name="Comma 3 6 7 2 2 3 3" xfId="14174" xr:uid="{CE012241-528E-4847-B73C-52DE092E4443}"/>
    <cellStyle name="Comma 3 6 7 2 2 3 3 2" xfId="33344" xr:uid="{9FA10CC4-B6FD-4F1D-9B83-6C5843AC9933}"/>
    <cellStyle name="Comma 3 6 7 2 2 3 4" xfId="22579" xr:uid="{B2A87278-283A-4377-A020-1C25B15FE5E8}"/>
    <cellStyle name="Comma 3 6 7 2 2 4" xfId="3144" xr:uid="{BE09F3C2-843E-411A-B031-574A01F4CB8A}"/>
    <cellStyle name="Comma 3 6 7 2 2 4 2" xfId="16799" xr:uid="{56500854-D905-4212-8016-CB47A1D4FA70}"/>
    <cellStyle name="Comma 3 6 7 2 2 4 2 2" xfId="49360" xr:uid="{7DD49E84-A0EF-4FCF-949E-AB1D51242C27}"/>
    <cellStyle name="Comma 3 6 7 2 2 4 3" xfId="35970" xr:uid="{F4AC97FA-C7D3-4D09-92DB-9F6C1630BCB1}"/>
    <cellStyle name="Comma 3 6 7 2 2 4 4" xfId="25205" xr:uid="{9E2A58A7-CBA4-4856-9E39-EADC6DBA41F0}"/>
    <cellStyle name="Comma 3 6 7 2 2 5" xfId="8395" xr:uid="{3EFBE42B-852B-482B-B828-B0EC1FA43A3F}"/>
    <cellStyle name="Comma 3 6 7 2 2 5 2" xfId="51986" xr:uid="{B6844439-992D-4DFE-9DF2-39F7A3AFBD09}"/>
    <cellStyle name="Comma 3 6 7 2 2 5 3" xfId="38596" xr:uid="{C0C653D1-D0D2-4195-8E66-BED0B8F3F802}"/>
    <cellStyle name="Comma 3 6 7 2 2 6" xfId="11021" xr:uid="{DC383A39-456B-4D43-84C1-4C98B2B611EC}"/>
    <cellStyle name="Comma 3 6 7 2 2 6 2" xfId="54611" xr:uid="{E85313F6-FDFA-4D8A-9B45-CC0D6972C739}"/>
    <cellStyle name="Comma 3 6 7 2 2 6 3" xfId="41221" xr:uid="{F13674D2-08B2-44E9-BFF4-64EA8E5DB947}"/>
    <cellStyle name="Comma 3 6 7 2 2 7" xfId="13646" xr:uid="{57E87DBD-03B9-4FC8-BBD8-3DB5A3666D05}"/>
    <cellStyle name="Comma 3 6 7 2 2 7 2" xfId="43847" xr:uid="{D43121BA-63E8-4511-BF35-A3C15C65932D}"/>
    <cellStyle name="Comma 3 6 7 2 2 8" xfId="57237" xr:uid="{F617EB19-CE1A-4C9A-A333-630578E2FA5E}"/>
    <cellStyle name="Comma 3 6 7 2 2 9" xfId="59864" xr:uid="{AEEB5375-CB0E-408B-9476-26BEDF14029F}"/>
    <cellStyle name="Comma 3 6 7 2 3" xfId="776" xr:uid="{00000000-0005-0000-0000-0000B8030000}"/>
    <cellStyle name="Comma 3 6 7 2 3 10" xfId="30717" xr:uid="{9DB50022-0996-4CDB-872F-376399B089D2}"/>
    <cellStyle name="Comma 3 6 7 2 3 11" xfId="20213" xr:uid="{543E121A-BD93-4A6A-80E3-1C744DB4CF5E}"/>
    <cellStyle name="Comma 3 6 7 2 3 2" xfId="2099" xr:uid="{3D342675-0205-409B-9E5B-27512A4782ED}"/>
    <cellStyle name="Comma 3 6 7 2 3 2 10" xfId="21535" xr:uid="{5B5E75ED-CA4D-4C55-9113-1CD1E4D323D1}"/>
    <cellStyle name="Comma 3 6 7 2 3 2 2" xfId="7351" xr:uid="{D0177F9A-C8FC-41A1-9389-F0BC3C9295AD}"/>
    <cellStyle name="Comma 3 6 7 2 3 2 2 2" xfId="18909" xr:uid="{26180A68-2246-4F53-BE61-0B39DA922BE6}"/>
    <cellStyle name="Comma 3 6 7 2 3 2 2 2 2" xfId="48316" xr:uid="{72BF8A0D-08CF-4CEF-BD5D-9043BE19478F}"/>
    <cellStyle name="Comma 3 6 7 2 3 2 2 2 3" xfId="29413" xr:uid="{3E9B5C0E-46F0-463D-98EF-83386A541B57}"/>
    <cellStyle name="Comma 3 6 7 2 3 2 2 3" xfId="34926" xr:uid="{199E7FB8-CDCA-4CE4-B8BB-9442588C8DB9}"/>
    <cellStyle name="Comma 3 6 7 2 3 2 2 4" xfId="24161" xr:uid="{B4ABE531-80A1-4AA3-A375-D635CB513763}"/>
    <cellStyle name="Comma 3 6 7 2 3 2 3" xfId="4726" xr:uid="{ED9CA267-848C-4DEF-AED9-63E940B7AB44}"/>
    <cellStyle name="Comma 3 6 7 2 3 2 3 2" xfId="50942" xr:uid="{7473B189-3B15-4505-A368-3DD296C36A0E}"/>
    <cellStyle name="Comma 3 6 7 2 3 2 3 3" xfId="37552" xr:uid="{53E457DA-E191-466B-BDED-D2F6E0D619E9}"/>
    <cellStyle name="Comma 3 6 7 2 3 2 3 4" xfId="26787" xr:uid="{565A466A-5E56-4EE3-B6E6-865C5B2CFE24}"/>
    <cellStyle name="Comma 3 6 7 2 3 2 4" xfId="9977" xr:uid="{392B5315-7D23-4EB7-9060-588F9E86FB25}"/>
    <cellStyle name="Comma 3 6 7 2 3 2 4 2" xfId="53568" xr:uid="{F611E7C5-54AB-493C-9CA3-D30A6F6D737A}"/>
    <cellStyle name="Comma 3 6 7 2 3 2 4 3" xfId="40178" xr:uid="{FD5FFB51-ABD3-4BF1-914E-C3E9AFB9DF30}"/>
    <cellStyle name="Comma 3 6 7 2 3 2 5" xfId="12603" xr:uid="{AC535820-B070-48EF-B5BA-EADDC8D24877}"/>
    <cellStyle name="Comma 3 6 7 2 3 2 5 2" xfId="56193" xr:uid="{837D2F90-1059-4BDD-9C74-0683D2F60A08}"/>
    <cellStyle name="Comma 3 6 7 2 3 2 5 3" xfId="42803" xr:uid="{DAA4389C-CFB5-43CB-ADB3-7D00302863A6}"/>
    <cellStyle name="Comma 3 6 7 2 3 2 6" xfId="15756" xr:uid="{63000FE7-ACA3-47B7-9E33-06845E47A70D}"/>
    <cellStyle name="Comma 3 6 7 2 3 2 6 2" xfId="45429" xr:uid="{AB3E9F27-8932-4F93-B72F-303B3D2A0264}"/>
    <cellStyle name="Comma 3 6 7 2 3 2 7" xfId="58819" xr:uid="{C4F7369E-14AE-472F-8537-81C55544FE23}"/>
    <cellStyle name="Comma 3 6 7 2 3 2 8" xfId="61446" xr:uid="{DA2AF8A6-3520-48B2-B2A8-B8ED67D5D2B8}"/>
    <cellStyle name="Comma 3 6 7 2 3 2 9" xfId="32039" xr:uid="{07422073-6A66-426F-BF51-65A7764E9065}"/>
    <cellStyle name="Comma 3 6 7 2 3 3" xfId="6029" xr:uid="{94129D40-987A-460A-AC42-349B04302BD4}"/>
    <cellStyle name="Comma 3 6 7 2 3 3 2" xfId="17587" xr:uid="{1A7F767E-D7A4-482A-8EA6-4D5CB2E2455D}"/>
    <cellStyle name="Comma 3 6 7 2 3 3 2 2" xfId="46994" xr:uid="{F0CEC8BD-59DC-47BF-8C02-78F3D4A2AE70}"/>
    <cellStyle name="Comma 3 6 7 2 3 3 2 3" xfId="28091" xr:uid="{9EDCD93C-426B-4924-96CC-1758C704F502}"/>
    <cellStyle name="Comma 3 6 7 2 3 3 3" xfId="33604" xr:uid="{345D6817-0747-420D-8653-87E16A176AB9}"/>
    <cellStyle name="Comma 3 6 7 2 3 3 4" xfId="22839" xr:uid="{5B2802C5-DD77-48A3-B4A1-353CAA655F13}"/>
    <cellStyle name="Comma 3 6 7 2 3 4" xfId="3404" xr:uid="{95DB7E31-D9A3-4D81-8ADB-C74A8260D579}"/>
    <cellStyle name="Comma 3 6 7 2 3 4 2" xfId="49620" xr:uid="{29E8D9C5-811A-429F-AAB7-152E193842C8}"/>
    <cellStyle name="Comma 3 6 7 2 3 4 3" xfId="36230" xr:uid="{E63DE9D5-587E-4F52-8515-8F46C9DC4CEB}"/>
    <cellStyle name="Comma 3 6 7 2 3 4 4" xfId="25465" xr:uid="{12F228E9-54F1-4B33-933C-47040315B07F}"/>
    <cellStyle name="Comma 3 6 7 2 3 5" xfId="8655" xr:uid="{93063AFB-C062-4CDA-85F5-6AF21EB0A03E}"/>
    <cellStyle name="Comma 3 6 7 2 3 5 2" xfId="52246" xr:uid="{7C2DE572-E51A-4A8B-A4AF-6AB1AD4C8DC0}"/>
    <cellStyle name="Comma 3 6 7 2 3 5 3" xfId="38856" xr:uid="{E3686FFE-931F-4736-8B67-97395194A988}"/>
    <cellStyle name="Comma 3 6 7 2 3 6" xfId="11281" xr:uid="{82D49710-32D3-4C87-A325-356175BF91D8}"/>
    <cellStyle name="Comma 3 6 7 2 3 6 2" xfId="54871" xr:uid="{8B4D799A-4EE7-471E-943A-AB8E7B05C6F6}"/>
    <cellStyle name="Comma 3 6 7 2 3 6 3" xfId="41481" xr:uid="{396A530A-47C2-482C-8291-096E58313CDA}"/>
    <cellStyle name="Comma 3 6 7 2 3 7" xfId="14434" xr:uid="{500F42CB-01CA-42C1-B345-7DAA9E2D99DC}"/>
    <cellStyle name="Comma 3 6 7 2 3 7 2" xfId="44107" xr:uid="{49048440-2607-4B9E-8595-1A480B8C6A9E}"/>
    <cellStyle name="Comma 3 6 7 2 3 8" xfId="57497" xr:uid="{D4EAF2AC-FA1B-4DBD-BFBE-ACCE684FBC07}"/>
    <cellStyle name="Comma 3 6 7 2 3 9" xfId="60124" xr:uid="{D3E97C83-6255-4330-A805-F3F839134EB1}"/>
    <cellStyle name="Comma 3 6 7 2 4" xfId="1036" xr:uid="{00000000-0005-0000-0000-0000B9030000}"/>
    <cellStyle name="Comma 3 6 7 2 4 10" xfId="30977" xr:uid="{960EF693-08C4-469C-9109-DFCA28902FA4}"/>
    <cellStyle name="Comma 3 6 7 2 4 11" xfId="20473" xr:uid="{4E1B3E27-8E67-4E2E-B089-73E1D7701081}"/>
    <cellStyle name="Comma 3 6 7 2 4 2" xfId="2359" xr:uid="{94514C57-4DC5-4A25-B906-B1DED81C6594}"/>
    <cellStyle name="Comma 3 6 7 2 4 2 10" xfId="21795" xr:uid="{B6B2D19F-F9A4-48DC-9AEB-F31E531CEA88}"/>
    <cellStyle name="Comma 3 6 7 2 4 2 2" xfId="7611" xr:uid="{2A4218EC-CB23-4886-BD1C-4CA4E51E92F7}"/>
    <cellStyle name="Comma 3 6 7 2 4 2 2 2" xfId="19169" xr:uid="{CCFA3492-D0E6-46F3-8599-B45E975B1946}"/>
    <cellStyle name="Comma 3 6 7 2 4 2 2 2 2" xfId="48576" xr:uid="{18505894-87BB-46C2-BC7E-1349A6EA9E54}"/>
    <cellStyle name="Comma 3 6 7 2 4 2 2 2 3" xfId="29673" xr:uid="{616797A5-CBCF-4EA7-9016-0E7A3AD4D2BC}"/>
    <cellStyle name="Comma 3 6 7 2 4 2 2 3" xfId="35186" xr:uid="{49C4B64E-7F6F-4FD9-9960-4CFB5DFC4CFF}"/>
    <cellStyle name="Comma 3 6 7 2 4 2 2 4" xfId="24421" xr:uid="{78176D10-F2FE-4903-8304-62399E2720AB}"/>
    <cellStyle name="Comma 3 6 7 2 4 2 3" xfId="4986" xr:uid="{D15D5533-1BDE-42C3-AEDE-C7565E23BCC7}"/>
    <cellStyle name="Comma 3 6 7 2 4 2 3 2" xfId="51202" xr:uid="{43EF2F0E-E699-45CB-893C-CA26DA7E2833}"/>
    <cellStyle name="Comma 3 6 7 2 4 2 3 3" xfId="37812" xr:uid="{8AA3989E-00AF-4F7C-A2C2-E6FF316A8829}"/>
    <cellStyle name="Comma 3 6 7 2 4 2 3 4" xfId="27047" xr:uid="{FBCE6937-79E2-4E2D-9947-C8B260E9F4FD}"/>
    <cellStyle name="Comma 3 6 7 2 4 2 4" xfId="10237" xr:uid="{083A77B0-8CED-4192-8B56-35636503108C}"/>
    <cellStyle name="Comma 3 6 7 2 4 2 4 2" xfId="53828" xr:uid="{CA2B2340-412C-44A3-9DFB-CC708E3779A5}"/>
    <cellStyle name="Comma 3 6 7 2 4 2 4 3" xfId="40438" xr:uid="{56E67C52-9932-4AE4-9D54-CA8D5D872B8F}"/>
    <cellStyle name="Comma 3 6 7 2 4 2 5" xfId="12863" xr:uid="{235631B5-0591-42C1-B151-2A985FF75168}"/>
    <cellStyle name="Comma 3 6 7 2 4 2 5 2" xfId="56453" xr:uid="{EBCE076C-1269-47DF-B99B-F69DF247C7FF}"/>
    <cellStyle name="Comma 3 6 7 2 4 2 5 3" xfId="43063" xr:uid="{2D8E346F-9A94-495E-AE53-527886265C54}"/>
    <cellStyle name="Comma 3 6 7 2 4 2 6" xfId="16016" xr:uid="{3C3AE34B-2EB7-4E82-BCC4-569E0D571587}"/>
    <cellStyle name="Comma 3 6 7 2 4 2 6 2" xfId="45689" xr:uid="{0E6C4EEA-9B50-4AE2-96D7-BC4C9358B751}"/>
    <cellStyle name="Comma 3 6 7 2 4 2 7" xfId="59079" xr:uid="{B6A96EDA-BBF9-4532-9A4F-6F2A91F17556}"/>
    <cellStyle name="Comma 3 6 7 2 4 2 8" xfId="61706" xr:uid="{EFAA31F4-845E-482F-8ED8-1BFFA7A3BE21}"/>
    <cellStyle name="Comma 3 6 7 2 4 2 9" xfId="32299" xr:uid="{AFAE03D3-A442-4AB8-BCAE-2194210723AE}"/>
    <cellStyle name="Comma 3 6 7 2 4 3" xfId="6289" xr:uid="{5CF1DF72-7399-4A17-BF0E-AB400F2D75E3}"/>
    <cellStyle name="Comma 3 6 7 2 4 3 2" xfId="17847" xr:uid="{82A5E75E-BF93-4F72-9994-80C117B95563}"/>
    <cellStyle name="Comma 3 6 7 2 4 3 2 2" xfId="47254" xr:uid="{8170D2E4-9DC0-4C0F-BC7A-A6D71CC7F7A3}"/>
    <cellStyle name="Comma 3 6 7 2 4 3 2 3" xfId="28351" xr:uid="{607671CB-85B5-45F0-9BE5-87E83E8A3BBE}"/>
    <cellStyle name="Comma 3 6 7 2 4 3 3" xfId="33864" xr:uid="{0CEF909A-277C-454F-93BD-6FE9E146D39A}"/>
    <cellStyle name="Comma 3 6 7 2 4 3 4" xfId="23099" xr:uid="{0DBFAD12-5DED-4B79-A9C0-27C6F9E38A81}"/>
    <cellStyle name="Comma 3 6 7 2 4 4" xfId="3664" xr:uid="{B882C884-1F8C-4B96-8834-F40E987C44B8}"/>
    <cellStyle name="Comma 3 6 7 2 4 4 2" xfId="49880" xr:uid="{4F6944E3-779F-4B07-B9BD-8DEF34640DCA}"/>
    <cellStyle name="Comma 3 6 7 2 4 4 3" xfId="36490" xr:uid="{515ED79C-33DF-486F-8DF7-5852CBB6454C}"/>
    <cellStyle name="Comma 3 6 7 2 4 4 4" xfId="25725" xr:uid="{5F8FB5C0-A653-41E0-A7D5-00FAA4529413}"/>
    <cellStyle name="Comma 3 6 7 2 4 5" xfId="8915" xr:uid="{67FC5B5C-D831-49C9-BE45-2491263B97A1}"/>
    <cellStyle name="Comma 3 6 7 2 4 5 2" xfId="52506" xr:uid="{BF0CEA9B-0795-4921-A061-7DDD5FB48718}"/>
    <cellStyle name="Comma 3 6 7 2 4 5 3" xfId="39116" xr:uid="{E992CCA0-B357-45D5-9E00-3F77FCA81FE7}"/>
    <cellStyle name="Comma 3 6 7 2 4 6" xfId="11541" xr:uid="{C6283873-AB52-44C2-BBE9-49B684164B86}"/>
    <cellStyle name="Comma 3 6 7 2 4 6 2" xfId="55131" xr:uid="{405E8CFA-453A-4BA0-ABAA-D6DE6CBFBD00}"/>
    <cellStyle name="Comma 3 6 7 2 4 6 3" xfId="41741" xr:uid="{A51B2E4F-F675-431F-9365-F84666831E62}"/>
    <cellStyle name="Comma 3 6 7 2 4 7" xfId="14694" xr:uid="{BA1AF76B-3B0A-4387-9B3E-B1DF81BD25E0}"/>
    <cellStyle name="Comma 3 6 7 2 4 7 2" xfId="44367" xr:uid="{9BA20616-0FB9-4B4D-A3EA-32F55012C88E}"/>
    <cellStyle name="Comma 3 6 7 2 4 8" xfId="57757" xr:uid="{CE3B1007-A456-4080-8212-9DF167E55CEA}"/>
    <cellStyle name="Comma 3 6 7 2 4 9" xfId="60384" xr:uid="{C33920A8-4B69-499A-9602-2D7CA2BE1746}"/>
    <cellStyle name="Comma 3 6 7 2 5" xfId="1316" xr:uid="{72815717-BE75-496C-A6D0-85387A47F687}"/>
    <cellStyle name="Comma 3 6 7 2 5 10" xfId="20753" xr:uid="{0C7030F6-8B36-4266-BB70-9E06DD4076D6}"/>
    <cellStyle name="Comma 3 6 7 2 5 2" xfId="6569" xr:uid="{C77517AE-C344-4582-B4E6-754A250A9F40}"/>
    <cellStyle name="Comma 3 6 7 2 5 2 2" xfId="18127" xr:uid="{2216C71E-D4EC-4A4C-B2C9-DAA52153995F}"/>
    <cellStyle name="Comma 3 6 7 2 5 2 2 2" xfId="47534" xr:uid="{026D87DA-1660-462A-BF49-47FD61B55452}"/>
    <cellStyle name="Comma 3 6 7 2 5 2 2 3" xfId="28631" xr:uid="{5FF1D289-AE8E-4FC3-BE6E-75DC85FE1E03}"/>
    <cellStyle name="Comma 3 6 7 2 5 2 3" xfId="34144" xr:uid="{D096C406-9842-472A-B71A-8E4F1B0371B0}"/>
    <cellStyle name="Comma 3 6 7 2 5 2 4" xfId="23379" xr:uid="{5BADC382-160D-421C-BB72-C15A195D2899}"/>
    <cellStyle name="Comma 3 6 7 2 5 3" xfId="3944" xr:uid="{E81034F3-107B-4B74-BC0B-893FF013F75B}"/>
    <cellStyle name="Comma 3 6 7 2 5 3 2" xfId="50160" xr:uid="{E6F4D7DD-2BBA-404F-AE63-75EF6CBADFBC}"/>
    <cellStyle name="Comma 3 6 7 2 5 3 3" xfId="36770" xr:uid="{2F293FA1-C01B-4F63-A4B8-42A98996C73D}"/>
    <cellStyle name="Comma 3 6 7 2 5 3 4" xfId="26005" xr:uid="{BDE0C273-A200-4E59-822B-938B05E49E7B}"/>
    <cellStyle name="Comma 3 6 7 2 5 4" xfId="9195" xr:uid="{3EC736C1-B650-4203-AB34-670547B160FF}"/>
    <cellStyle name="Comma 3 6 7 2 5 4 2" xfId="52786" xr:uid="{E801E17B-3A11-46EF-B753-3DDFD51CD8DC}"/>
    <cellStyle name="Comma 3 6 7 2 5 4 3" xfId="39396" xr:uid="{57414EEF-FB57-4D3A-ADDC-B42DBC16FA7B}"/>
    <cellStyle name="Comma 3 6 7 2 5 5" xfId="11821" xr:uid="{C1AB6469-C6D5-43A4-9763-7ABAAD83BF2E}"/>
    <cellStyle name="Comma 3 6 7 2 5 5 2" xfId="55411" xr:uid="{1172DFE9-955F-42BD-9BE2-F8C7229074FD}"/>
    <cellStyle name="Comma 3 6 7 2 5 5 3" xfId="42021" xr:uid="{F9AD03A4-3111-4856-88F6-217527438076}"/>
    <cellStyle name="Comma 3 6 7 2 5 6" xfId="14974" xr:uid="{A76E21EB-F2DE-4318-BFE8-32D3FFFA529F}"/>
    <cellStyle name="Comma 3 6 7 2 5 6 2" xfId="44647" xr:uid="{6816700F-A5C4-4FB6-A53D-6B0A22C7737E}"/>
    <cellStyle name="Comma 3 6 7 2 5 7" xfId="58037" xr:uid="{939A5B1C-9C92-4CA1-8EBB-3A6A0A9F4446}"/>
    <cellStyle name="Comma 3 6 7 2 5 8" xfId="60664" xr:uid="{9D101566-30EF-4AF3-BC5B-7DDA8D713F84}"/>
    <cellStyle name="Comma 3 6 7 2 5 9" xfId="31257" xr:uid="{37C92618-13A8-4B5A-ABD5-69F4E279B90C}"/>
    <cellStyle name="Comma 3 6 7 2 6" xfId="1579" xr:uid="{E677EC27-2E1A-4400-8D35-96FD89060D3B}"/>
    <cellStyle name="Comma 3 6 7 2 6 10" xfId="21015" xr:uid="{76DE8B8F-43E5-498A-8642-96FFBB417F8B}"/>
    <cellStyle name="Comma 3 6 7 2 6 2" xfId="6831" xr:uid="{F069485D-E301-44D0-83E0-98360D02842E}"/>
    <cellStyle name="Comma 3 6 7 2 6 2 2" xfId="18389" xr:uid="{C6F360D8-5AAE-47DC-BE04-0DE3C8E1652C}"/>
    <cellStyle name="Comma 3 6 7 2 6 2 2 2" xfId="47796" xr:uid="{11CE9B58-C8CD-4055-99DD-F68CA7B6FBF7}"/>
    <cellStyle name="Comma 3 6 7 2 6 2 2 3" xfId="28893" xr:uid="{6433E07D-0D46-45F5-AB66-99B6021664F0}"/>
    <cellStyle name="Comma 3 6 7 2 6 2 3" xfId="34406" xr:uid="{CE00C6DD-0BE5-4A87-96BB-303B115AA58C}"/>
    <cellStyle name="Comma 3 6 7 2 6 2 4" xfId="23641" xr:uid="{D328A98E-1F01-4630-83E3-A004CA1A5A70}"/>
    <cellStyle name="Comma 3 6 7 2 6 3" xfId="4206" xr:uid="{509C82D7-AF60-4A7A-B1C6-C4C37C72E619}"/>
    <cellStyle name="Comma 3 6 7 2 6 3 2" xfId="50422" xr:uid="{6492F0A6-7FC2-440C-B8E7-F624C3920779}"/>
    <cellStyle name="Comma 3 6 7 2 6 3 3" xfId="37032" xr:uid="{D21353E3-237A-40A8-9259-F2958AF0797A}"/>
    <cellStyle name="Comma 3 6 7 2 6 3 4" xfId="26267" xr:uid="{3A38EFB5-18CB-49D0-98B2-B691C02EBDD4}"/>
    <cellStyle name="Comma 3 6 7 2 6 4" xfId="9457" xr:uid="{7494C07F-B70C-451D-8562-B853867F9DE7}"/>
    <cellStyle name="Comma 3 6 7 2 6 4 2" xfId="53048" xr:uid="{CEBE6787-A2E9-4AC9-910B-CEF450008CD7}"/>
    <cellStyle name="Comma 3 6 7 2 6 4 3" xfId="39658" xr:uid="{FDCCB96C-7A04-4149-AB09-71DAA994D4DF}"/>
    <cellStyle name="Comma 3 6 7 2 6 5" xfId="12083" xr:uid="{D33B8716-292C-47CD-B331-3AEAB859C6B6}"/>
    <cellStyle name="Comma 3 6 7 2 6 5 2" xfId="55673" xr:uid="{B227D352-D86A-45BF-A486-4B0286128B6B}"/>
    <cellStyle name="Comma 3 6 7 2 6 5 3" xfId="42283" xr:uid="{2E0D4EE5-1257-41DA-9EDC-C15385B49002}"/>
    <cellStyle name="Comma 3 6 7 2 6 6" xfId="15236" xr:uid="{2B4B9E9C-807B-4C53-9D9E-CF27814681AC}"/>
    <cellStyle name="Comma 3 6 7 2 6 6 2" xfId="44909" xr:uid="{2743D803-C158-40A1-A07A-15F9B71156AC}"/>
    <cellStyle name="Comma 3 6 7 2 6 7" xfId="58299" xr:uid="{DD3B9DBB-3A4A-41E0-9621-97CDE9B0A58C}"/>
    <cellStyle name="Comma 3 6 7 2 6 8" xfId="60926" xr:uid="{F355C637-BBBD-4DBC-9C72-7F5FC30387CD}"/>
    <cellStyle name="Comma 3 6 7 2 6 9" xfId="31519" xr:uid="{37ACDB22-DB49-458F-B6EF-90CA5112D235}"/>
    <cellStyle name="Comma 3 6 7 2 7" xfId="2622" xr:uid="{2931008B-E1A2-4E45-8CB1-6E1594F31C02}"/>
    <cellStyle name="Comma 3 6 7 2 7 10" xfId="22057" xr:uid="{12321E7F-77EA-4BC8-9416-40181B55B9DA}"/>
    <cellStyle name="Comma 3 6 7 2 7 2" xfId="7873" xr:uid="{F6B250D5-4ABF-49FC-B713-0A3E0D413E01}"/>
    <cellStyle name="Comma 3 6 7 2 7 2 2" xfId="19431" xr:uid="{E9946F2E-8735-4D22-BCB9-3AADB3C94EFD}"/>
    <cellStyle name="Comma 3 6 7 2 7 2 2 2" xfId="48838" xr:uid="{DB558D63-34D7-4AD7-A5BD-604465EFB663}"/>
    <cellStyle name="Comma 3 6 7 2 7 2 2 3" xfId="29935" xr:uid="{F58016EF-44D9-4978-A030-0660AFF025EA}"/>
    <cellStyle name="Comma 3 6 7 2 7 2 3" xfId="35448" xr:uid="{F72F5236-1458-4BC1-8459-907D85304DB5}"/>
    <cellStyle name="Comma 3 6 7 2 7 2 4" xfId="24683" xr:uid="{0BB2297D-A4C4-4650-8BEB-E108A9671E63}"/>
    <cellStyle name="Comma 3 6 7 2 7 3" xfId="5248" xr:uid="{9A31E682-373B-4DC1-AB92-F201C8E20DFA}"/>
    <cellStyle name="Comma 3 6 7 2 7 3 2" xfId="51464" xr:uid="{87551EE6-5DB5-4E1B-BF8D-AB8A71CD08D2}"/>
    <cellStyle name="Comma 3 6 7 2 7 3 3" xfId="38074" xr:uid="{75A7687A-6DA9-45FB-8D72-78286D025085}"/>
    <cellStyle name="Comma 3 6 7 2 7 3 4" xfId="27309" xr:uid="{276DF11B-F767-4C4B-8D74-334E5192A9EA}"/>
    <cellStyle name="Comma 3 6 7 2 7 4" xfId="10499" xr:uid="{2F097C0D-0241-4755-B69C-F51A2F6384EA}"/>
    <cellStyle name="Comma 3 6 7 2 7 4 2" xfId="54090" xr:uid="{3F8434BE-1389-44C3-8AA8-99E75F0DE8BB}"/>
    <cellStyle name="Comma 3 6 7 2 7 4 3" xfId="40700" xr:uid="{E2A22109-179D-496C-95C3-BB25812EC775}"/>
    <cellStyle name="Comma 3 6 7 2 7 5" xfId="13125" xr:uid="{D9C109C2-E861-45FB-9421-8B0B766EC6E0}"/>
    <cellStyle name="Comma 3 6 7 2 7 5 2" xfId="56715" xr:uid="{CC5925AE-C778-43F7-8EBD-05B8B0B7F82A}"/>
    <cellStyle name="Comma 3 6 7 2 7 5 3" xfId="43325" xr:uid="{CB33A5C8-3855-4EC6-B88D-2CF1CAD7829C}"/>
    <cellStyle name="Comma 3 6 7 2 7 6" xfId="16278" xr:uid="{7F43D971-66EA-4160-B617-99A708AFB02B}"/>
    <cellStyle name="Comma 3 6 7 2 7 6 2" xfId="45951" xr:uid="{B8ABAB6A-70BE-41CF-9027-E7AA593267DA}"/>
    <cellStyle name="Comma 3 6 7 2 7 7" xfId="59341" xr:uid="{ED019878-CAA3-4CFA-A1AA-1DF437F53B24}"/>
    <cellStyle name="Comma 3 6 7 2 7 8" xfId="61968" xr:uid="{C8D51688-608D-43E5-A0E6-1505EB1B0CC6}"/>
    <cellStyle name="Comma 3 6 7 2 7 9" xfId="32561" xr:uid="{F2D9E425-2609-4D99-95D9-639EB401B361}"/>
    <cellStyle name="Comma 3 6 7 2 8" xfId="5509" xr:uid="{C350C047-2790-41A7-96A6-A997993C3D9D}"/>
    <cellStyle name="Comma 3 6 7 2 8 2" xfId="17067" xr:uid="{8A74DEE0-3960-4D84-B271-3B113686F5C7}"/>
    <cellStyle name="Comma 3 6 7 2 8 2 2" xfId="46213" xr:uid="{4F238136-4C7F-4A90-9C69-C19796A15E45}"/>
    <cellStyle name="Comma 3 6 7 2 8 2 3" xfId="27571" xr:uid="{1CACBBE5-C1BD-4D04-947C-8E5B7E3D04B2}"/>
    <cellStyle name="Comma 3 6 7 2 8 3" xfId="13914" xr:uid="{30A44A5F-BC71-4EC7-991A-2E826420E4E4}"/>
    <cellStyle name="Comma 3 6 7 2 8 3 2" xfId="32823" xr:uid="{C5EBB22D-8820-4133-8C9E-95FFB9DA398F}"/>
    <cellStyle name="Comma 3 6 7 2 8 4" xfId="22319" xr:uid="{F31120CE-437F-4FD0-91D5-8AE5FC05A5DB}"/>
    <cellStyle name="Comma 3 6 7 2 9" xfId="2884" xr:uid="{DD4C0787-083A-4704-844A-852F7F1AAA63}"/>
    <cellStyle name="Comma 3 6 7 2 9 2" xfId="16539" xr:uid="{83D7DB5D-AD12-4B81-903B-FA4C3CC43A6C}"/>
    <cellStyle name="Comma 3 6 7 2 9 2 2" xfId="46474" xr:uid="{33095ABE-317C-4455-BE63-F1C8E1A2366A}"/>
    <cellStyle name="Comma 3 6 7 2 9 3" xfId="33084" xr:uid="{329ACA9F-0FD3-4D1F-B663-6EB60A282D45}"/>
    <cellStyle name="Comma 3 6 7 2 9 4" xfId="24945" xr:uid="{BBAE7A9E-FC69-453B-A9DB-3B4B58C983CD}"/>
    <cellStyle name="Comma 3 6 7 3" xfId="378" xr:uid="{00000000-0005-0000-0000-0000BA030000}"/>
    <cellStyle name="Comma 3 6 7 3 10" xfId="30319" xr:uid="{53A9C086-FD8E-4EA3-98C4-A84305BF60EE}"/>
    <cellStyle name="Comma 3 6 7 3 11" xfId="19815" xr:uid="{43587F10-1532-49C3-A9B2-E263E5788240}"/>
    <cellStyle name="Comma 3 6 7 3 2" xfId="1701" xr:uid="{33B8B7D9-847C-4E19-84D0-03CFD01ACBD8}"/>
    <cellStyle name="Comma 3 6 7 3 2 10" xfId="21137" xr:uid="{626E6D65-D2D8-4106-8F47-C226B5F1E87C}"/>
    <cellStyle name="Comma 3 6 7 3 2 2" xfId="6953" xr:uid="{0417ACC9-444B-4D65-B8A5-3E316A8FFD25}"/>
    <cellStyle name="Comma 3 6 7 3 2 2 2" xfId="18511" xr:uid="{F525BA1C-A0C9-4740-BCE6-ACA0BA68A727}"/>
    <cellStyle name="Comma 3 6 7 3 2 2 2 2" xfId="47918" xr:uid="{B409CE28-C291-4472-B8FF-44C7DAF849F1}"/>
    <cellStyle name="Comma 3 6 7 3 2 2 2 3" xfId="29015" xr:uid="{22C626D0-E89C-4FEA-83A0-2B415FB4DC99}"/>
    <cellStyle name="Comma 3 6 7 3 2 2 3" xfId="34528" xr:uid="{3E56A0C1-22F1-49C6-9E6E-A22F7F5AD04E}"/>
    <cellStyle name="Comma 3 6 7 3 2 2 4" xfId="23763" xr:uid="{483A439F-A9E3-4B22-AD2F-2C17F9148B4B}"/>
    <cellStyle name="Comma 3 6 7 3 2 3" xfId="4328" xr:uid="{4AF36C19-D965-4B72-95DC-4223FDF622F6}"/>
    <cellStyle name="Comma 3 6 7 3 2 3 2" xfId="50544" xr:uid="{896975A1-F2C6-4345-B205-3D1D9E75A4EC}"/>
    <cellStyle name="Comma 3 6 7 3 2 3 3" xfId="37154" xr:uid="{37C1A88E-855E-4FC8-9711-D53C50927BA7}"/>
    <cellStyle name="Comma 3 6 7 3 2 3 4" xfId="26389" xr:uid="{17B56968-8E9C-4157-93DC-18FA145AD033}"/>
    <cellStyle name="Comma 3 6 7 3 2 4" xfId="9579" xr:uid="{8BCFEE38-533E-4CC5-9518-68B68731EF9B}"/>
    <cellStyle name="Comma 3 6 7 3 2 4 2" xfId="53170" xr:uid="{2EC154BF-AE54-47C1-8836-99A1EB79DFA8}"/>
    <cellStyle name="Comma 3 6 7 3 2 4 3" xfId="39780" xr:uid="{69CE48EE-ADBD-4AFA-BD0C-96F573DDC21A}"/>
    <cellStyle name="Comma 3 6 7 3 2 5" xfId="12205" xr:uid="{F410AE48-E671-4876-BC14-ED3DD03700F4}"/>
    <cellStyle name="Comma 3 6 7 3 2 5 2" xfId="55795" xr:uid="{A881ACE1-028A-4338-B72A-C8D8D5F5B9C6}"/>
    <cellStyle name="Comma 3 6 7 3 2 5 3" xfId="42405" xr:uid="{B80352FC-3F1B-4064-BE3E-2B5CF6D15A7D}"/>
    <cellStyle name="Comma 3 6 7 3 2 6" xfId="15358" xr:uid="{C8B9C7C9-E3AE-4134-A387-C42407ABBF38}"/>
    <cellStyle name="Comma 3 6 7 3 2 6 2" xfId="45031" xr:uid="{5D43E751-8CC3-40AE-B452-CADD67D62DE4}"/>
    <cellStyle name="Comma 3 6 7 3 2 7" xfId="58421" xr:uid="{D18162DC-AA39-492B-A535-847F3A8281F3}"/>
    <cellStyle name="Comma 3 6 7 3 2 8" xfId="61048" xr:uid="{30A345E4-9439-4726-8D87-DAA42B0027F7}"/>
    <cellStyle name="Comma 3 6 7 3 2 9" xfId="31641" xr:uid="{BD8A3AAC-0583-4114-9F65-3E8A61D9D175}"/>
    <cellStyle name="Comma 3 6 7 3 3" xfId="5631" xr:uid="{49260402-4E80-4ED2-9252-7634DE708BB8}"/>
    <cellStyle name="Comma 3 6 7 3 3 2" xfId="17189" xr:uid="{62B763FE-283F-4060-B0E7-E2A4241CB9DF}"/>
    <cellStyle name="Comma 3 6 7 3 3 2 2" xfId="46596" xr:uid="{E233416A-7D4E-4D87-9A03-C281729EDE51}"/>
    <cellStyle name="Comma 3 6 7 3 3 2 3" xfId="27693" xr:uid="{16B0894C-2144-472E-80BB-903DB8EB5997}"/>
    <cellStyle name="Comma 3 6 7 3 3 3" xfId="14036" xr:uid="{C90774EA-9149-416F-BFCC-17A9A5BB3518}"/>
    <cellStyle name="Comma 3 6 7 3 3 3 2" xfId="33206" xr:uid="{0618917C-77E2-45D5-87F0-85181EEF4ECB}"/>
    <cellStyle name="Comma 3 6 7 3 3 4" xfId="22441" xr:uid="{54631C73-5DCE-4688-BA62-9D3A575DE3A8}"/>
    <cellStyle name="Comma 3 6 7 3 4" xfId="3006" xr:uid="{1563AECE-3EA3-49E3-A9F4-40EED62D30EB}"/>
    <cellStyle name="Comma 3 6 7 3 4 2" xfId="16661" xr:uid="{22AA9AB0-D9BB-4C3E-AC21-1A7D395CB8EF}"/>
    <cellStyle name="Comma 3 6 7 3 4 2 2" xfId="49222" xr:uid="{9A3FD645-B157-4C6E-9D01-C953B2972AD5}"/>
    <cellStyle name="Comma 3 6 7 3 4 3" xfId="35832" xr:uid="{0FB1C05E-1479-4ADC-A7E7-A9F15CE5A5B9}"/>
    <cellStyle name="Comma 3 6 7 3 4 4" xfId="25067" xr:uid="{852949BD-5404-4563-ABF6-226387C6C2D0}"/>
    <cellStyle name="Comma 3 6 7 3 5" xfId="8257" xr:uid="{78F8EC64-F32F-4C9B-97CE-2C796AF99552}"/>
    <cellStyle name="Comma 3 6 7 3 5 2" xfId="51848" xr:uid="{7B046B1A-36D9-4D42-B354-02F776B6878A}"/>
    <cellStyle name="Comma 3 6 7 3 5 3" xfId="38458" xr:uid="{1ED0DE22-9E44-4A17-9EDB-A19A9794CCDA}"/>
    <cellStyle name="Comma 3 6 7 3 6" xfId="10883" xr:uid="{94F5F012-96AF-4625-BEBE-7E7104C85A68}"/>
    <cellStyle name="Comma 3 6 7 3 6 2" xfId="54473" xr:uid="{5558B37C-6CB7-47EF-AEC6-FAEB1F422AE0}"/>
    <cellStyle name="Comma 3 6 7 3 6 3" xfId="41083" xr:uid="{FF068194-46DF-40F7-9F7E-B3CDA5249343}"/>
    <cellStyle name="Comma 3 6 7 3 7" xfId="13508" xr:uid="{59E5D263-83F6-45E4-BA52-057DFBAB0D51}"/>
    <cellStyle name="Comma 3 6 7 3 7 2" xfId="43709" xr:uid="{8C17F185-0E94-4CA4-8D4C-8AEF8B197A65}"/>
    <cellStyle name="Comma 3 6 7 3 8" xfId="57099" xr:uid="{C5636A10-3EDC-43C2-86FC-E50E95932D6C}"/>
    <cellStyle name="Comma 3 6 7 3 9" xfId="59726" xr:uid="{2FF60253-B602-40A7-9646-3238D632CF58}"/>
    <cellStyle name="Comma 3 6 7 4" xfId="638" xr:uid="{00000000-0005-0000-0000-0000BB030000}"/>
    <cellStyle name="Comma 3 6 7 4 10" xfId="30579" xr:uid="{DB090AE0-FF57-4D4C-B3C6-830E101CCA04}"/>
    <cellStyle name="Comma 3 6 7 4 11" xfId="20075" xr:uid="{235BF8C8-DCB3-4234-B6D4-D978B7D173E7}"/>
    <cellStyle name="Comma 3 6 7 4 2" xfId="1961" xr:uid="{46341AC9-F979-4F44-9328-59648786803F}"/>
    <cellStyle name="Comma 3 6 7 4 2 10" xfId="21397" xr:uid="{3CDDBFDA-79D1-4FE0-BEAE-1A161F7DD425}"/>
    <cellStyle name="Comma 3 6 7 4 2 2" xfId="7213" xr:uid="{5712EC03-B3E9-41F2-91FE-986FC873FEDD}"/>
    <cellStyle name="Comma 3 6 7 4 2 2 2" xfId="18771" xr:uid="{41D11C77-BBC0-40BC-88D0-F1CDBEB45350}"/>
    <cellStyle name="Comma 3 6 7 4 2 2 2 2" xfId="48178" xr:uid="{5B1BBB68-EA9C-4233-9C68-335F4BEE93FF}"/>
    <cellStyle name="Comma 3 6 7 4 2 2 2 3" xfId="29275" xr:uid="{AE46DFC9-1058-47BA-AA27-055D7CA41BE2}"/>
    <cellStyle name="Comma 3 6 7 4 2 2 3" xfId="34788" xr:uid="{43A95D20-7517-4557-9A32-0FB71114B66A}"/>
    <cellStyle name="Comma 3 6 7 4 2 2 4" xfId="24023" xr:uid="{8134D7DA-6213-40B5-B7A1-7B35082ED6CE}"/>
    <cellStyle name="Comma 3 6 7 4 2 3" xfId="4588" xr:uid="{1016ED44-0377-4E8E-A4DE-F15C82B7B140}"/>
    <cellStyle name="Comma 3 6 7 4 2 3 2" xfId="50804" xr:uid="{E0AF51C6-6F20-4FB5-AFE7-817AE06533FC}"/>
    <cellStyle name="Comma 3 6 7 4 2 3 3" xfId="37414" xr:uid="{F57A7502-F50A-4C91-8B66-CAB539505ED2}"/>
    <cellStyle name="Comma 3 6 7 4 2 3 4" xfId="26649" xr:uid="{AB2C6F92-B2B9-47A8-821A-FFE940DDF6A8}"/>
    <cellStyle name="Comma 3 6 7 4 2 4" xfId="9839" xr:uid="{C4727CE0-B13D-40E5-9AFD-DDB7E3F3D29B}"/>
    <cellStyle name="Comma 3 6 7 4 2 4 2" xfId="53430" xr:uid="{72D57F7E-9834-484A-81EB-EEA3B68288D5}"/>
    <cellStyle name="Comma 3 6 7 4 2 4 3" xfId="40040" xr:uid="{42F04F5E-6CDD-4557-951E-D6B7F601A394}"/>
    <cellStyle name="Comma 3 6 7 4 2 5" xfId="12465" xr:uid="{2309C6F2-B6CB-43DF-9F47-0787ED2DB80B}"/>
    <cellStyle name="Comma 3 6 7 4 2 5 2" xfId="56055" xr:uid="{3D1ADBD0-0F3F-4DF3-BCA6-69B25BF78F82}"/>
    <cellStyle name="Comma 3 6 7 4 2 5 3" xfId="42665" xr:uid="{9CB9183F-15C6-45F1-9EF6-55DB9522BBE2}"/>
    <cellStyle name="Comma 3 6 7 4 2 6" xfId="15618" xr:uid="{7F81BD4C-B389-41B0-BA39-19886F6DB6D4}"/>
    <cellStyle name="Comma 3 6 7 4 2 6 2" xfId="45291" xr:uid="{85D0A788-8EA7-4AF8-8F76-DF1D2A83BD7C}"/>
    <cellStyle name="Comma 3 6 7 4 2 7" xfId="58681" xr:uid="{7BA06AE0-4B15-468F-9CED-1497BA7D426E}"/>
    <cellStyle name="Comma 3 6 7 4 2 8" xfId="61308" xr:uid="{D3C2EC3E-39D6-4DF5-BF72-084FCC88BD12}"/>
    <cellStyle name="Comma 3 6 7 4 2 9" xfId="31901" xr:uid="{23E3697D-5AE4-4A76-BC9C-ABE776633305}"/>
    <cellStyle name="Comma 3 6 7 4 3" xfId="5891" xr:uid="{971873D5-BB15-426B-83A0-68B52E2CC377}"/>
    <cellStyle name="Comma 3 6 7 4 3 2" xfId="17449" xr:uid="{F5AB655E-D18A-4947-847F-45B82790B57C}"/>
    <cellStyle name="Comma 3 6 7 4 3 2 2" xfId="46856" xr:uid="{1B5DCC05-BCF0-475C-ACEA-03A1C595A8C4}"/>
    <cellStyle name="Comma 3 6 7 4 3 2 3" xfId="27953" xr:uid="{7736B960-E807-499C-A01C-91CBCE5F1125}"/>
    <cellStyle name="Comma 3 6 7 4 3 3" xfId="33466" xr:uid="{6C54E7E4-821A-4131-B1D6-01593409C029}"/>
    <cellStyle name="Comma 3 6 7 4 3 4" xfId="22701" xr:uid="{FA069778-A59D-4695-941A-6433CA979A6F}"/>
    <cellStyle name="Comma 3 6 7 4 4" xfId="3266" xr:uid="{C0A28EC7-E681-4E16-B1C6-83FE6CD7A5C7}"/>
    <cellStyle name="Comma 3 6 7 4 4 2" xfId="49482" xr:uid="{50FA6F27-2E5E-4247-A17B-4915E0252B3D}"/>
    <cellStyle name="Comma 3 6 7 4 4 3" xfId="36092" xr:uid="{CBF3458C-7443-49DD-800E-5C8F18A0842C}"/>
    <cellStyle name="Comma 3 6 7 4 4 4" xfId="25327" xr:uid="{65852064-F536-4619-B16A-66096EF615B9}"/>
    <cellStyle name="Comma 3 6 7 4 5" xfId="8517" xr:uid="{60690152-7E6E-4604-96DB-48EE640810C9}"/>
    <cellStyle name="Comma 3 6 7 4 5 2" xfId="52108" xr:uid="{A85C5F27-0E2B-4543-B884-876EA66701E1}"/>
    <cellStyle name="Comma 3 6 7 4 5 3" xfId="38718" xr:uid="{BB910BB6-3631-4BC0-AE7E-0614440C8C1E}"/>
    <cellStyle name="Comma 3 6 7 4 6" xfId="11143" xr:uid="{ED700545-4EEB-4F65-A6B6-EA8BBEEEF0FD}"/>
    <cellStyle name="Comma 3 6 7 4 6 2" xfId="54733" xr:uid="{02AE9F7C-EAEF-4D4C-AF7D-BB0CF1808BC7}"/>
    <cellStyle name="Comma 3 6 7 4 6 3" xfId="41343" xr:uid="{FE13E65E-6889-4135-8DFD-E96B385C70BB}"/>
    <cellStyle name="Comma 3 6 7 4 7" xfId="14296" xr:uid="{36E26885-5E71-4F4B-A884-DCCC9D822536}"/>
    <cellStyle name="Comma 3 6 7 4 7 2" xfId="43969" xr:uid="{63A649FC-8D97-4F75-8F3E-6D43B939CC95}"/>
    <cellStyle name="Comma 3 6 7 4 8" xfId="57359" xr:uid="{DE4EC582-5AC7-42AE-9E2B-3D847219448F}"/>
    <cellStyle name="Comma 3 6 7 4 9" xfId="59986" xr:uid="{044A7449-374F-495D-AB65-17273A07D0DF}"/>
    <cellStyle name="Comma 3 6 7 5" xfId="898" xr:uid="{00000000-0005-0000-0000-0000BC030000}"/>
    <cellStyle name="Comma 3 6 7 5 10" xfId="30839" xr:uid="{99B86BCE-175E-4F04-9E63-77E32C6353DE}"/>
    <cellStyle name="Comma 3 6 7 5 11" xfId="20335" xr:uid="{04DB6987-1B08-432E-8C1D-B62766C623B2}"/>
    <cellStyle name="Comma 3 6 7 5 2" xfId="2221" xr:uid="{CAFEF794-91D8-48A7-82EA-2450FF9CAC04}"/>
    <cellStyle name="Comma 3 6 7 5 2 10" xfId="21657" xr:uid="{6010B78C-6B9E-4F78-9104-FC7261C96F7A}"/>
    <cellStyle name="Comma 3 6 7 5 2 2" xfId="7473" xr:uid="{C9E3C03D-8065-4EEA-AC27-6A763CC39711}"/>
    <cellStyle name="Comma 3 6 7 5 2 2 2" xfId="19031" xr:uid="{67BA41C1-848D-4B94-904F-73AA8511053D}"/>
    <cellStyle name="Comma 3 6 7 5 2 2 2 2" xfId="48438" xr:uid="{9C5E6F5E-210E-4C9A-A56E-0FCB6CB45B17}"/>
    <cellStyle name="Comma 3 6 7 5 2 2 2 3" xfId="29535" xr:uid="{53E188FF-A1A5-46BC-A4DE-EB69D92503D3}"/>
    <cellStyle name="Comma 3 6 7 5 2 2 3" xfId="35048" xr:uid="{CAB4EE9A-571E-4AF2-905D-6FFFFB475CD8}"/>
    <cellStyle name="Comma 3 6 7 5 2 2 4" xfId="24283" xr:uid="{8FACB506-4F6E-4943-8913-C13B2C8D0F3D}"/>
    <cellStyle name="Comma 3 6 7 5 2 3" xfId="4848" xr:uid="{1D2D3EAC-5D47-48B9-9D4B-B7A6F4CD2894}"/>
    <cellStyle name="Comma 3 6 7 5 2 3 2" xfId="51064" xr:uid="{81B64A1C-CA98-4C7A-B463-00E4DCD3397E}"/>
    <cellStyle name="Comma 3 6 7 5 2 3 3" xfId="37674" xr:uid="{697BB0A5-6C5E-430E-BB24-9400DAB1D814}"/>
    <cellStyle name="Comma 3 6 7 5 2 3 4" xfId="26909" xr:uid="{3DC17E2D-2404-46F3-9F74-CE138CF05A50}"/>
    <cellStyle name="Comma 3 6 7 5 2 4" xfId="10099" xr:uid="{415245B5-1B2B-4FF7-AA8C-130EC37A0CAC}"/>
    <cellStyle name="Comma 3 6 7 5 2 4 2" xfId="53690" xr:uid="{0222C28B-4E67-4D09-B0D2-DA27B388F81A}"/>
    <cellStyle name="Comma 3 6 7 5 2 4 3" xfId="40300" xr:uid="{68033685-B4D5-4B79-A41B-FD4A706DF1CB}"/>
    <cellStyle name="Comma 3 6 7 5 2 5" xfId="12725" xr:uid="{4A69BEB7-FE9B-4E54-9EE6-E4ADD0E61A91}"/>
    <cellStyle name="Comma 3 6 7 5 2 5 2" xfId="56315" xr:uid="{06DC3DB3-EF22-4F25-9E98-655E2F33BC9E}"/>
    <cellStyle name="Comma 3 6 7 5 2 5 3" xfId="42925" xr:uid="{A3D3E9A3-03D1-4A2E-9CB2-8047886CAF85}"/>
    <cellStyle name="Comma 3 6 7 5 2 6" xfId="15878" xr:uid="{8FFBBC5F-C1EE-45C1-8029-6B1E7E6FEACA}"/>
    <cellStyle name="Comma 3 6 7 5 2 6 2" xfId="45551" xr:uid="{35BCBBA5-5E39-4180-9A97-96C6965E0519}"/>
    <cellStyle name="Comma 3 6 7 5 2 7" xfId="58941" xr:uid="{8C1DDCDF-EA01-4972-9F17-6639BA93DEAF}"/>
    <cellStyle name="Comma 3 6 7 5 2 8" xfId="61568" xr:uid="{E1D0F0D8-2758-4342-BB87-83311C414690}"/>
    <cellStyle name="Comma 3 6 7 5 2 9" xfId="32161" xr:uid="{EA762421-E7DE-4A0A-ACF7-3A55BCC34245}"/>
    <cellStyle name="Comma 3 6 7 5 3" xfId="6151" xr:uid="{D5BE594F-E3B1-4100-B226-991101FF542B}"/>
    <cellStyle name="Comma 3 6 7 5 3 2" xfId="17709" xr:uid="{E2D5FD9F-41D4-48D0-AAA6-0A70B223D6B1}"/>
    <cellStyle name="Comma 3 6 7 5 3 2 2" xfId="47116" xr:uid="{BB0571DC-74DA-4C3B-8B2B-5BBCAF496A44}"/>
    <cellStyle name="Comma 3 6 7 5 3 2 3" xfId="28213" xr:uid="{8D43BEC9-7C89-4F97-8D66-99C7C8BEB560}"/>
    <cellStyle name="Comma 3 6 7 5 3 3" xfId="33726" xr:uid="{E84D746B-063E-4D98-A55C-013ED5D7E99F}"/>
    <cellStyle name="Comma 3 6 7 5 3 4" xfId="22961" xr:uid="{27C7393C-DB7E-45CC-AEE3-A3E4FA6D879B}"/>
    <cellStyle name="Comma 3 6 7 5 4" xfId="3526" xr:uid="{EB38649F-2C94-47D1-847A-FC82193DA9CA}"/>
    <cellStyle name="Comma 3 6 7 5 4 2" xfId="49742" xr:uid="{BBD2EA17-C80C-4480-8358-4BB5FE28481D}"/>
    <cellStyle name="Comma 3 6 7 5 4 3" xfId="36352" xr:uid="{D7B1C282-0735-4505-90F5-B04C38A7FBEE}"/>
    <cellStyle name="Comma 3 6 7 5 4 4" xfId="25587" xr:uid="{D30AAE6C-3473-438A-8473-04CE50639A67}"/>
    <cellStyle name="Comma 3 6 7 5 5" xfId="8777" xr:uid="{DB109060-283F-4148-AD14-185CD4319D57}"/>
    <cellStyle name="Comma 3 6 7 5 5 2" xfId="52368" xr:uid="{4408A21C-9BB8-4BA8-A762-23AD820A299A}"/>
    <cellStyle name="Comma 3 6 7 5 5 3" xfId="38978" xr:uid="{2778D0D7-D595-4E2F-B35B-FAB5876F5D35}"/>
    <cellStyle name="Comma 3 6 7 5 6" xfId="11403" xr:uid="{E3A0866B-52C0-4BC7-8B2A-0A2BF269A95A}"/>
    <cellStyle name="Comma 3 6 7 5 6 2" xfId="54993" xr:uid="{D3224E77-139F-45BC-883E-86367B7F45C3}"/>
    <cellStyle name="Comma 3 6 7 5 6 3" xfId="41603" xr:uid="{67E395D9-5A2C-46BD-BC61-4B5C1B922399}"/>
    <cellStyle name="Comma 3 6 7 5 7" xfId="14556" xr:uid="{E9B68C6F-8C21-4703-B3F1-5FCA59CBFB45}"/>
    <cellStyle name="Comma 3 6 7 5 7 2" xfId="44229" xr:uid="{D6777F90-F96A-4A94-9992-C2E36A6D1434}"/>
    <cellStyle name="Comma 3 6 7 5 8" xfId="57619" xr:uid="{0A9AFEDA-26EC-4E18-BE60-C1D174A55D91}"/>
    <cellStyle name="Comma 3 6 7 5 9" xfId="60246" xr:uid="{B6A396AB-9A4F-4D44-99E7-E2C89EE9D85E}"/>
    <cellStyle name="Comma 3 6 7 6" xfId="1178" xr:uid="{692EBACB-9243-4014-9D39-39408E4F4780}"/>
    <cellStyle name="Comma 3 6 7 6 10" xfId="20615" xr:uid="{C584B686-093E-4DEB-980F-78F3889715FC}"/>
    <cellStyle name="Comma 3 6 7 6 2" xfId="6431" xr:uid="{BD4494AC-448A-4E2F-A780-61F26FDC99C2}"/>
    <cellStyle name="Comma 3 6 7 6 2 2" xfId="17989" xr:uid="{108A5094-C444-4759-94BC-C2FAF3EFDB8E}"/>
    <cellStyle name="Comma 3 6 7 6 2 2 2" xfId="47396" xr:uid="{A94E2B3F-AC32-43A3-BD68-601F6121AB07}"/>
    <cellStyle name="Comma 3 6 7 6 2 2 3" xfId="28493" xr:uid="{95508FDE-AEEA-4852-A9D8-EDAA3E5FFE14}"/>
    <cellStyle name="Comma 3 6 7 6 2 3" xfId="34006" xr:uid="{58D9094E-9411-43CF-A2E1-940BF00723A5}"/>
    <cellStyle name="Comma 3 6 7 6 2 4" xfId="23241" xr:uid="{E136FA54-3CAD-4BD7-A43F-2C9EA92BBAE0}"/>
    <cellStyle name="Comma 3 6 7 6 3" xfId="3806" xr:uid="{5CD5760C-2B84-4082-8C11-0D3D8AA27AEC}"/>
    <cellStyle name="Comma 3 6 7 6 3 2" xfId="50022" xr:uid="{6D00A480-B5EE-46A1-B58B-142608A3006C}"/>
    <cellStyle name="Comma 3 6 7 6 3 3" xfId="36632" xr:uid="{0295B250-FA53-4AAF-BF44-BE8325EC6099}"/>
    <cellStyle name="Comma 3 6 7 6 3 4" xfId="25867" xr:uid="{74413746-43F7-432C-867E-80A5F8010D28}"/>
    <cellStyle name="Comma 3 6 7 6 4" xfId="9057" xr:uid="{2B2E3C2F-0919-4EAC-AD47-3FC35709113B}"/>
    <cellStyle name="Comma 3 6 7 6 4 2" xfId="52648" xr:uid="{CAF0B39C-3FCE-4ACE-8E45-E36767090216}"/>
    <cellStyle name="Comma 3 6 7 6 4 3" xfId="39258" xr:uid="{C79FFB7F-6AC5-4840-8D9D-37AC68D26EEC}"/>
    <cellStyle name="Comma 3 6 7 6 5" xfId="11683" xr:uid="{3A91802E-0DC3-4E11-9DCE-BBD9400E25C9}"/>
    <cellStyle name="Comma 3 6 7 6 5 2" xfId="55273" xr:uid="{4A293389-C96A-4A6E-A266-27FFFBC62DFF}"/>
    <cellStyle name="Comma 3 6 7 6 5 3" xfId="41883" xr:uid="{86D140A1-5C8D-4F4C-B636-DC61B1E5EF8E}"/>
    <cellStyle name="Comma 3 6 7 6 6" xfId="14836" xr:uid="{A1B613B7-A986-4185-B01B-84FFC3E9F228}"/>
    <cellStyle name="Comma 3 6 7 6 6 2" xfId="44509" xr:uid="{2C992F78-529E-4C45-934A-8282FC8D3E47}"/>
    <cellStyle name="Comma 3 6 7 6 7" xfId="57899" xr:uid="{757E381A-58C2-4557-94D3-3F94BD2612B9}"/>
    <cellStyle name="Comma 3 6 7 6 8" xfId="60526" xr:uid="{98EB5498-567D-4B03-9526-22F69B859A56}"/>
    <cellStyle name="Comma 3 6 7 6 9" xfId="31119" xr:uid="{91D8CB75-2F16-44B2-B05E-6CD42D54FE50}"/>
    <cellStyle name="Comma 3 6 7 7" xfId="1441" xr:uid="{69B2AA43-80CB-41F2-92BE-B952DF113C9A}"/>
    <cellStyle name="Comma 3 6 7 7 10" xfId="20877" xr:uid="{17FA148A-9E10-4D57-8E7E-CE33A659FCEF}"/>
    <cellStyle name="Comma 3 6 7 7 2" xfId="6693" xr:uid="{D2F138B0-E8C3-41C6-9079-AFB167D5BB86}"/>
    <cellStyle name="Comma 3 6 7 7 2 2" xfId="18251" xr:uid="{89A36E2E-4E61-4E27-9A84-90C625414B91}"/>
    <cellStyle name="Comma 3 6 7 7 2 2 2" xfId="47658" xr:uid="{73932B5D-B87F-4E50-B8B7-954B911B1CBE}"/>
    <cellStyle name="Comma 3 6 7 7 2 2 3" xfId="28755" xr:uid="{558259F1-EA20-429E-A390-90F156928261}"/>
    <cellStyle name="Comma 3 6 7 7 2 3" xfId="34268" xr:uid="{10C136AF-7084-47A8-8102-E688759EF4D8}"/>
    <cellStyle name="Comma 3 6 7 7 2 4" xfId="23503" xr:uid="{5699262C-7C63-4FAC-9361-AF1A44C1144D}"/>
    <cellStyle name="Comma 3 6 7 7 3" xfId="4068" xr:uid="{E52CC948-B71D-4DEE-88FE-13C6C54248C1}"/>
    <cellStyle name="Comma 3 6 7 7 3 2" xfId="50284" xr:uid="{D9C493CE-89D8-4C77-985C-44460F868AE5}"/>
    <cellStyle name="Comma 3 6 7 7 3 3" xfId="36894" xr:uid="{32423511-2193-4603-9DF1-1FD7FD58B5B7}"/>
    <cellStyle name="Comma 3 6 7 7 3 4" xfId="26129" xr:uid="{4BCC05D1-AA35-473C-B917-2C48EB11F6F1}"/>
    <cellStyle name="Comma 3 6 7 7 4" xfId="9319" xr:uid="{322F5B31-0764-40FA-97DE-38AC344B6C16}"/>
    <cellStyle name="Comma 3 6 7 7 4 2" xfId="52910" xr:uid="{B6FC448A-B646-439B-9D9A-72A06BE08D5E}"/>
    <cellStyle name="Comma 3 6 7 7 4 3" xfId="39520" xr:uid="{72B1B198-50E0-4F9F-98AA-970F6C761276}"/>
    <cellStyle name="Comma 3 6 7 7 5" xfId="11945" xr:uid="{274E253C-E364-476E-895A-76D6B852D461}"/>
    <cellStyle name="Comma 3 6 7 7 5 2" xfId="55535" xr:uid="{3F67367B-2D3B-4E49-9E9C-7B148519EF5C}"/>
    <cellStyle name="Comma 3 6 7 7 5 3" xfId="42145" xr:uid="{68FEE6D1-948C-419E-A4CE-FB671F767A21}"/>
    <cellStyle name="Comma 3 6 7 7 6" xfId="15098" xr:uid="{3FA623E4-A63B-48EA-A418-D534C7851A05}"/>
    <cellStyle name="Comma 3 6 7 7 6 2" xfId="44771" xr:uid="{C6CD1699-E9AD-4FAD-861F-5276AD74D66F}"/>
    <cellStyle name="Comma 3 6 7 7 7" xfId="58161" xr:uid="{FD4E5862-1992-489D-B721-2F8D959AC2C7}"/>
    <cellStyle name="Comma 3 6 7 7 8" xfId="60788" xr:uid="{F64404E1-04FA-4F27-B06D-D68678FA2FA9}"/>
    <cellStyle name="Comma 3 6 7 7 9" xfId="31381" xr:uid="{4254FDF7-D998-478D-BE48-C14910D037D1}"/>
    <cellStyle name="Comma 3 6 7 8" xfId="2484" xr:uid="{4A1F887A-0766-4F5D-ADD8-5D836F09D98A}"/>
    <cellStyle name="Comma 3 6 7 8 10" xfId="21919" xr:uid="{D9A28494-6F45-4421-8A3A-B4151C5865C6}"/>
    <cellStyle name="Comma 3 6 7 8 2" xfId="7735" xr:uid="{23DD5DE1-8DEB-44F8-9D0E-E34853596855}"/>
    <cellStyle name="Comma 3 6 7 8 2 2" xfId="19293" xr:uid="{86DB5C7E-1779-4581-95A0-6222871BB945}"/>
    <cellStyle name="Comma 3 6 7 8 2 2 2" xfId="48700" xr:uid="{513B6F1F-BF8A-45C6-A24C-E9E450E244ED}"/>
    <cellStyle name="Comma 3 6 7 8 2 2 3" xfId="29797" xr:uid="{1F524EF5-600F-4FF2-98C0-A918CBF4DF6A}"/>
    <cellStyle name="Comma 3 6 7 8 2 3" xfId="35310" xr:uid="{4743DAAA-B362-4505-A286-7AC84440724A}"/>
    <cellStyle name="Comma 3 6 7 8 2 4" xfId="24545" xr:uid="{E3EB8FAD-9D41-4DBD-9692-317375D59187}"/>
    <cellStyle name="Comma 3 6 7 8 3" xfId="5110" xr:uid="{63CDACCB-24CE-4484-9B69-844B905FB2D1}"/>
    <cellStyle name="Comma 3 6 7 8 3 2" xfId="51326" xr:uid="{11F26B44-DE45-4E79-A531-B683A08F3DF3}"/>
    <cellStyle name="Comma 3 6 7 8 3 3" xfId="37936" xr:uid="{AFD0505F-2FA5-4509-A689-2B322E5F6604}"/>
    <cellStyle name="Comma 3 6 7 8 3 4" xfId="27171" xr:uid="{C15133D2-2933-4006-9968-C0345B334522}"/>
    <cellStyle name="Comma 3 6 7 8 4" xfId="10361" xr:uid="{E14DCC9F-B621-4788-87DC-104DAD144F00}"/>
    <cellStyle name="Comma 3 6 7 8 4 2" xfId="53952" xr:uid="{890E68D0-5481-42AA-B9A5-29288296E453}"/>
    <cellStyle name="Comma 3 6 7 8 4 3" xfId="40562" xr:uid="{D0CBF80E-8636-4F7C-99E2-4D95023191A1}"/>
    <cellStyle name="Comma 3 6 7 8 5" xfId="12987" xr:uid="{B202BE85-2696-4008-A313-0FB46961E520}"/>
    <cellStyle name="Comma 3 6 7 8 5 2" xfId="56577" xr:uid="{5B0629EB-9931-4DFA-9C5C-9C4C8526F92B}"/>
    <cellStyle name="Comma 3 6 7 8 5 3" xfId="43187" xr:uid="{B0C1FD11-B7A1-4E0B-87E9-07AB9CBE2E78}"/>
    <cellStyle name="Comma 3 6 7 8 6" xfId="16140" xr:uid="{0D42F657-3659-4D8E-8414-7C241CF0CDD7}"/>
    <cellStyle name="Comma 3 6 7 8 6 2" xfId="45813" xr:uid="{5B9B3AA2-1AA0-4EAA-A74F-84001ABB3482}"/>
    <cellStyle name="Comma 3 6 7 8 7" xfId="59203" xr:uid="{CBCE6E1B-7997-42CB-BD9A-DFF4A7B1A2D3}"/>
    <cellStyle name="Comma 3 6 7 8 8" xfId="61830" xr:uid="{F1E32466-4884-4B9F-AE81-3492C6397CB9}"/>
    <cellStyle name="Comma 3 6 7 8 9" xfId="32423" xr:uid="{BB86D0DF-C4F1-4EF8-A332-3F650327F780}"/>
    <cellStyle name="Comma 3 6 7 9" xfId="5371" xr:uid="{992D296A-377A-4BBB-9D81-E26C1B7C514B}"/>
    <cellStyle name="Comma 3 6 7 9 2" xfId="16929" xr:uid="{5C26FC05-9B4A-49CF-A296-53D68C344C2C}"/>
    <cellStyle name="Comma 3 6 7 9 2 2" xfId="46075" xr:uid="{459F52CD-A5F3-4D41-82CC-94F6D8B0BF74}"/>
    <cellStyle name="Comma 3 6 7 9 2 3" xfId="27433" xr:uid="{D7D93901-2829-4A0C-8567-903088C91D95}"/>
    <cellStyle name="Comma 3 6 7 9 3" xfId="13776" xr:uid="{565BFE05-0005-403F-8D1E-19C04904E634}"/>
    <cellStyle name="Comma 3 6 7 9 3 2" xfId="32685" xr:uid="{A01CC8B0-1F1B-496B-96E1-31173F2F78FB}"/>
    <cellStyle name="Comma 3 6 7 9 4" xfId="22181" xr:uid="{8475E6AB-65D3-483B-AC53-0562449AF9CE}"/>
    <cellStyle name="Comma 3 6 8" xfId="143" xr:uid="{00000000-0005-0000-0000-0000BD030000}"/>
    <cellStyle name="Comma 3 6 8 10" xfId="8023" xr:uid="{3D22C316-9E3C-496E-8A09-963F03E2E202}"/>
    <cellStyle name="Comma 3 6 8 10 2" xfId="48988" xr:uid="{AB168234-B8C7-45BF-8267-A0FF7C94184C}"/>
    <cellStyle name="Comma 3 6 8 10 3" xfId="35598" xr:uid="{A7179FC8-1660-4800-9264-B27ED3810D76}"/>
    <cellStyle name="Comma 3 6 8 11" xfId="10649" xr:uid="{202C689B-D486-452D-809C-DE30472CC238}"/>
    <cellStyle name="Comma 3 6 8 11 2" xfId="51614" xr:uid="{F017B672-D652-4482-80D0-B662B750C0D2}"/>
    <cellStyle name="Comma 3 6 8 11 3" xfId="38224" xr:uid="{C75B1ED3-C92C-4729-ABBB-9649B5378A0D}"/>
    <cellStyle name="Comma 3 6 8 12" xfId="13274" xr:uid="{5CBF22C1-B2AC-42E5-8735-471312FF4818}"/>
    <cellStyle name="Comma 3 6 8 12 2" xfId="54239" xr:uid="{268625D0-B23A-45B5-9740-2867EB4B2D7C}"/>
    <cellStyle name="Comma 3 6 8 12 3" xfId="40849" xr:uid="{6C0839E7-EB3A-48EF-860B-497B921D915B}"/>
    <cellStyle name="Comma 3 6 8 13" xfId="43475" xr:uid="{264CCC52-C673-4028-91F2-DDDEF6EE7F59}"/>
    <cellStyle name="Comma 3 6 8 14" xfId="56865" xr:uid="{4F068A10-2B78-4541-89F0-CE42A7116F7D}"/>
    <cellStyle name="Comma 3 6 8 15" xfId="59492" xr:uid="{B677A997-C13C-4FD9-8B56-BEAE91E1E45F}"/>
    <cellStyle name="Comma 3 6 8 16" xfId="30085" xr:uid="{5A4D3871-13E6-4FC6-8926-F0EA56529F09}"/>
    <cellStyle name="Comma 3 6 8 17" xfId="19581" xr:uid="{FBB2F2DA-D6B4-4129-A831-D44C691D836D}"/>
    <cellStyle name="Comma 3 6 8 2" xfId="404" xr:uid="{00000000-0005-0000-0000-0000BE030000}"/>
    <cellStyle name="Comma 3 6 8 2 10" xfId="30345" xr:uid="{5F9932F6-BD16-4074-96A5-CAB30D1D549C}"/>
    <cellStyle name="Comma 3 6 8 2 11" xfId="19841" xr:uid="{23EA78CB-0F1A-4F51-BE00-511E54217715}"/>
    <cellStyle name="Comma 3 6 8 2 2" xfId="1727" xr:uid="{ED0911E3-7C9C-4EF1-B5D4-E05FA8F0B443}"/>
    <cellStyle name="Comma 3 6 8 2 2 10" xfId="21163" xr:uid="{6863F6B4-8B68-4530-846B-1A9884A38FCC}"/>
    <cellStyle name="Comma 3 6 8 2 2 2" xfId="6979" xr:uid="{73DE424B-A221-4350-8414-5E31EA8EE653}"/>
    <cellStyle name="Comma 3 6 8 2 2 2 2" xfId="18537" xr:uid="{AD661AE8-F304-44C6-9A4E-8C1A41396021}"/>
    <cellStyle name="Comma 3 6 8 2 2 2 2 2" xfId="47944" xr:uid="{B7DD6F17-463D-463B-919B-327B0B705A26}"/>
    <cellStyle name="Comma 3 6 8 2 2 2 2 3" xfId="29041" xr:uid="{988E8C00-CE96-4475-8E04-D911DBEB5001}"/>
    <cellStyle name="Comma 3 6 8 2 2 2 3" xfId="34554" xr:uid="{DECF817C-DDC9-4C4E-8869-BAE38426252A}"/>
    <cellStyle name="Comma 3 6 8 2 2 2 4" xfId="23789" xr:uid="{A74D826E-3CAF-4CBB-9172-1A32B1EB11A7}"/>
    <cellStyle name="Comma 3 6 8 2 2 3" xfId="4354" xr:uid="{447560EE-A51B-4495-98C5-569B37415F3F}"/>
    <cellStyle name="Comma 3 6 8 2 2 3 2" xfId="50570" xr:uid="{4EA69933-AE19-453C-938E-26A817088515}"/>
    <cellStyle name="Comma 3 6 8 2 2 3 3" xfId="37180" xr:uid="{B61AFF01-2012-4EDD-A1C1-90D8EA85321A}"/>
    <cellStyle name="Comma 3 6 8 2 2 3 4" xfId="26415" xr:uid="{E03FC2B2-C8AB-4A4B-97F4-05233C1C8814}"/>
    <cellStyle name="Comma 3 6 8 2 2 4" xfId="9605" xr:uid="{40C81228-61EB-48DA-95D7-10E9A30BB119}"/>
    <cellStyle name="Comma 3 6 8 2 2 4 2" xfId="53196" xr:uid="{8AA1FC10-4B97-40A1-A207-6E305FFDD29A}"/>
    <cellStyle name="Comma 3 6 8 2 2 4 3" xfId="39806" xr:uid="{150FCF31-29BF-4B3F-AC0D-C0FCAA43E88F}"/>
    <cellStyle name="Comma 3 6 8 2 2 5" xfId="12231" xr:uid="{0FDF3666-E617-4030-BAB4-88FC3E470733}"/>
    <cellStyle name="Comma 3 6 8 2 2 5 2" xfId="55821" xr:uid="{FD2B0757-A308-4EF3-A930-143035729BC7}"/>
    <cellStyle name="Comma 3 6 8 2 2 5 3" xfId="42431" xr:uid="{8CEE5BAA-37E1-472B-8FE9-E8013B85D962}"/>
    <cellStyle name="Comma 3 6 8 2 2 6" xfId="15384" xr:uid="{40FD240E-F17F-4203-A6E3-A444A8DE48B7}"/>
    <cellStyle name="Comma 3 6 8 2 2 6 2" xfId="45057" xr:uid="{99928C58-39EC-4203-955D-784C63949B0C}"/>
    <cellStyle name="Comma 3 6 8 2 2 7" xfId="58447" xr:uid="{1840DFB9-C6A4-4B1C-910B-D7186E702462}"/>
    <cellStyle name="Comma 3 6 8 2 2 8" xfId="61074" xr:uid="{F9A3E993-5594-4CEB-A056-763A653C03E3}"/>
    <cellStyle name="Comma 3 6 8 2 2 9" xfId="31667" xr:uid="{2D3E14A8-C94E-4B04-A544-BA43FAEB8FCB}"/>
    <cellStyle name="Comma 3 6 8 2 3" xfId="5657" xr:uid="{74D3AA8E-58A9-4CE6-AD03-F66BF5E1C0C1}"/>
    <cellStyle name="Comma 3 6 8 2 3 2" xfId="17215" xr:uid="{02316C47-4B3C-4362-81C3-6D349CF20570}"/>
    <cellStyle name="Comma 3 6 8 2 3 2 2" xfId="46622" xr:uid="{8DD8606E-998F-4DD6-AE5B-23C8C673C3D3}"/>
    <cellStyle name="Comma 3 6 8 2 3 2 3" xfId="27719" xr:uid="{51CAC584-407E-4E58-AD70-F18BF5E360BC}"/>
    <cellStyle name="Comma 3 6 8 2 3 3" xfId="14062" xr:uid="{A755AC42-BA55-4EC3-B1C4-73DD7D559991}"/>
    <cellStyle name="Comma 3 6 8 2 3 3 2" xfId="33232" xr:uid="{BFC89CEC-D325-4D4D-B33B-0A781EDAFCC2}"/>
    <cellStyle name="Comma 3 6 8 2 3 4" xfId="22467" xr:uid="{AE6944B5-EAD2-4C07-9F4E-85A0B0020258}"/>
    <cellStyle name="Comma 3 6 8 2 4" xfId="3032" xr:uid="{3DD86D5D-FD50-4B8B-9269-CC007E941829}"/>
    <cellStyle name="Comma 3 6 8 2 4 2" xfId="16687" xr:uid="{5164B292-0E33-407B-A4BD-B6289ED0E16A}"/>
    <cellStyle name="Comma 3 6 8 2 4 2 2" xfId="49248" xr:uid="{B2214BCA-470B-4FBB-BACB-5BEC2D852E4A}"/>
    <cellStyle name="Comma 3 6 8 2 4 3" xfId="35858" xr:uid="{AB17ABEC-FB40-421A-B882-4ABE0B9ACC12}"/>
    <cellStyle name="Comma 3 6 8 2 4 4" xfId="25093" xr:uid="{252AA429-1E5A-4D84-A364-82EED5A946DC}"/>
    <cellStyle name="Comma 3 6 8 2 5" xfId="8283" xr:uid="{4295422F-4F8C-4F90-B318-AE072A725CDA}"/>
    <cellStyle name="Comma 3 6 8 2 5 2" xfId="51874" xr:uid="{C650740E-1482-4B99-A94D-6907CD40C898}"/>
    <cellStyle name="Comma 3 6 8 2 5 3" xfId="38484" xr:uid="{0E362509-77F6-4A1F-999A-F493272BCEB4}"/>
    <cellStyle name="Comma 3 6 8 2 6" xfId="10909" xr:uid="{819D0A28-62B6-46EE-9A44-FE4EE176EC6C}"/>
    <cellStyle name="Comma 3 6 8 2 6 2" xfId="54499" xr:uid="{F80FBABA-1CB6-417A-93B5-85397CE8CFE4}"/>
    <cellStyle name="Comma 3 6 8 2 6 3" xfId="41109" xr:uid="{9AA6E94A-2BD6-4F0B-A229-8BFC9EA15FA9}"/>
    <cellStyle name="Comma 3 6 8 2 7" xfId="13534" xr:uid="{55C3D2DA-D5F4-4B8E-AD4D-E8B9DD93FA9C}"/>
    <cellStyle name="Comma 3 6 8 2 7 2" xfId="43735" xr:uid="{E99C2F13-88A9-4E6A-B91D-1CC150B2C514}"/>
    <cellStyle name="Comma 3 6 8 2 8" xfId="57125" xr:uid="{6DD2EF34-268F-4AF6-AD23-1B3AEA094C08}"/>
    <cellStyle name="Comma 3 6 8 2 9" xfId="59752" xr:uid="{42A85FCD-44F9-4F96-99A2-1ABEBE11C993}"/>
    <cellStyle name="Comma 3 6 8 3" xfId="664" xr:uid="{00000000-0005-0000-0000-0000BF030000}"/>
    <cellStyle name="Comma 3 6 8 3 10" xfId="30605" xr:uid="{DF58798D-F51F-4F53-B171-879F0454D69D}"/>
    <cellStyle name="Comma 3 6 8 3 11" xfId="20101" xr:uid="{92A373D1-2491-4803-ADF8-FD8C09D7126C}"/>
    <cellStyle name="Comma 3 6 8 3 2" xfId="1987" xr:uid="{BD09A11F-649A-4F9C-BC8F-116E5C54A892}"/>
    <cellStyle name="Comma 3 6 8 3 2 10" xfId="21423" xr:uid="{A95B7096-0A5C-4C52-B44E-F7A1D3568D91}"/>
    <cellStyle name="Comma 3 6 8 3 2 2" xfId="7239" xr:uid="{F3C26D21-D882-4C7C-8D5B-BE4A676986E1}"/>
    <cellStyle name="Comma 3 6 8 3 2 2 2" xfId="18797" xr:uid="{A1DA4F6D-5A1E-4A3F-812E-C018BE68896C}"/>
    <cellStyle name="Comma 3 6 8 3 2 2 2 2" xfId="48204" xr:uid="{272FA4FF-6140-425E-BB27-64BD96C0B94F}"/>
    <cellStyle name="Comma 3 6 8 3 2 2 2 3" xfId="29301" xr:uid="{34AEFA45-0C5D-4330-BCC8-8351B467CAEC}"/>
    <cellStyle name="Comma 3 6 8 3 2 2 3" xfId="34814" xr:uid="{234B7B82-3E56-4EE6-8881-E0CCE52243C6}"/>
    <cellStyle name="Comma 3 6 8 3 2 2 4" xfId="24049" xr:uid="{74746B69-98AB-490F-A330-82F37C1FF19B}"/>
    <cellStyle name="Comma 3 6 8 3 2 3" xfId="4614" xr:uid="{14B09C6B-1B93-4B15-85CB-5CE5DDD123E1}"/>
    <cellStyle name="Comma 3 6 8 3 2 3 2" xfId="50830" xr:uid="{F241EE5B-2791-4C1B-AAA6-06996299D15D}"/>
    <cellStyle name="Comma 3 6 8 3 2 3 3" xfId="37440" xr:uid="{44089446-EA9A-467F-B9BD-E8A4D49E6D81}"/>
    <cellStyle name="Comma 3 6 8 3 2 3 4" xfId="26675" xr:uid="{17B7C194-3262-4B11-94ED-574C38653A1C}"/>
    <cellStyle name="Comma 3 6 8 3 2 4" xfId="9865" xr:uid="{2DCE6A32-3DD8-46E8-A8A2-234EC282EF59}"/>
    <cellStyle name="Comma 3 6 8 3 2 4 2" xfId="53456" xr:uid="{05DB9A5A-05DB-4A7D-8601-40C9BEC74D55}"/>
    <cellStyle name="Comma 3 6 8 3 2 4 3" xfId="40066" xr:uid="{E8AA29F8-34ED-4D40-A709-B88354E900C6}"/>
    <cellStyle name="Comma 3 6 8 3 2 5" xfId="12491" xr:uid="{8B111542-CC06-4F8B-BAF7-07F7BC817FA5}"/>
    <cellStyle name="Comma 3 6 8 3 2 5 2" xfId="56081" xr:uid="{AC7217FF-893D-4503-A30A-4C7E26550BCB}"/>
    <cellStyle name="Comma 3 6 8 3 2 5 3" xfId="42691" xr:uid="{D267E6FB-BDA2-4BEC-A87D-49719AE18D5C}"/>
    <cellStyle name="Comma 3 6 8 3 2 6" xfId="15644" xr:uid="{23DB32A9-4606-4F90-8CB4-D101E6806765}"/>
    <cellStyle name="Comma 3 6 8 3 2 6 2" xfId="45317" xr:uid="{75B177F0-C397-450E-B7FC-5784E7A183D8}"/>
    <cellStyle name="Comma 3 6 8 3 2 7" xfId="58707" xr:uid="{5877316C-7997-46F9-A2ED-CB48AD80DF5C}"/>
    <cellStyle name="Comma 3 6 8 3 2 8" xfId="61334" xr:uid="{FD4CAAE5-7328-4ECD-840F-FA6C39EE59C4}"/>
    <cellStyle name="Comma 3 6 8 3 2 9" xfId="31927" xr:uid="{431608D2-3EA8-4293-B888-602697AE8036}"/>
    <cellStyle name="Comma 3 6 8 3 3" xfId="5917" xr:uid="{C107F39F-CC28-4AA2-86C2-0C400D3E1CC9}"/>
    <cellStyle name="Comma 3 6 8 3 3 2" xfId="17475" xr:uid="{61E9936C-4828-4E3C-A647-1CEC18D396C8}"/>
    <cellStyle name="Comma 3 6 8 3 3 2 2" xfId="46882" xr:uid="{729E3BAA-D4D4-4D62-AA1F-B7D6E3E98BE4}"/>
    <cellStyle name="Comma 3 6 8 3 3 2 3" xfId="27979" xr:uid="{D13BC8BF-2E21-4FCE-8E2A-151482C5FC5C}"/>
    <cellStyle name="Comma 3 6 8 3 3 3" xfId="33492" xr:uid="{FABC5F7B-7D3C-4319-A253-8F219EBB9D4B}"/>
    <cellStyle name="Comma 3 6 8 3 3 4" xfId="22727" xr:uid="{FB4D9417-3273-4A7A-873B-B6E83E6F42D1}"/>
    <cellStyle name="Comma 3 6 8 3 4" xfId="3292" xr:uid="{7ADE4C4C-C929-4442-B438-6085AF526CFF}"/>
    <cellStyle name="Comma 3 6 8 3 4 2" xfId="49508" xr:uid="{DB182644-F740-4A8F-A3EE-1DD194A7F619}"/>
    <cellStyle name="Comma 3 6 8 3 4 3" xfId="36118" xr:uid="{8CFAE209-321E-4A1B-917A-E7CAF3629589}"/>
    <cellStyle name="Comma 3 6 8 3 4 4" xfId="25353" xr:uid="{E6360F68-D185-4241-BEDF-59971F12F973}"/>
    <cellStyle name="Comma 3 6 8 3 5" xfId="8543" xr:uid="{03904435-85DF-42CA-A59B-AD3D9EA2C420}"/>
    <cellStyle name="Comma 3 6 8 3 5 2" xfId="52134" xr:uid="{86DCA06C-6207-4D64-A8DC-AD13E2AED33D}"/>
    <cellStyle name="Comma 3 6 8 3 5 3" xfId="38744" xr:uid="{B7CB19E0-7956-433F-B2E8-AF58E10928D5}"/>
    <cellStyle name="Comma 3 6 8 3 6" xfId="11169" xr:uid="{4F182FDB-5682-4F66-B6C0-310FE4BB1BEE}"/>
    <cellStyle name="Comma 3 6 8 3 6 2" xfId="54759" xr:uid="{28883CED-9A2F-4EC4-9E6B-246EFF69FEBA}"/>
    <cellStyle name="Comma 3 6 8 3 6 3" xfId="41369" xr:uid="{F03DE1AD-CDA9-4A3D-9B62-F5EA9DD8CA90}"/>
    <cellStyle name="Comma 3 6 8 3 7" xfId="14322" xr:uid="{29128C5B-7ACC-4645-970F-41D052BEDA48}"/>
    <cellStyle name="Comma 3 6 8 3 7 2" xfId="43995" xr:uid="{3A6895D8-33B9-4557-8DB2-6C2179AFD349}"/>
    <cellStyle name="Comma 3 6 8 3 8" xfId="57385" xr:uid="{BF6DDB47-C570-46D0-A4D7-1F64F060CCF0}"/>
    <cellStyle name="Comma 3 6 8 3 9" xfId="60012" xr:uid="{B12CEBA4-E1F6-4ABF-93B6-A8AFECC07CDF}"/>
    <cellStyle name="Comma 3 6 8 4" xfId="924" xr:uid="{00000000-0005-0000-0000-0000C0030000}"/>
    <cellStyle name="Comma 3 6 8 4 10" xfId="30865" xr:uid="{EBA5F64A-33EE-4A50-81E9-F78AD12618D7}"/>
    <cellStyle name="Comma 3 6 8 4 11" xfId="20361" xr:uid="{1CC66889-DDF8-4A8B-B40A-D8D6F8206B65}"/>
    <cellStyle name="Comma 3 6 8 4 2" xfId="2247" xr:uid="{FF2550D2-B4CC-4735-9EBC-DEF55DF78BE0}"/>
    <cellStyle name="Comma 3 6 8 4 2 10" xfId="21683" xr:uid="{41A19734-B35D-481A-9293-6A9FD84E95D7}"/>
    <cellStyle name="Comma 3 6 8 4 2 2" xfId="7499" xr:uid="{35EF7A70-72DF-4DEC-95D4-9B26468A240B}"/>
    <cellStyle name="Comma 3 6 8 4 2 2 2" xfId="19057" xr:uid="{88471B22-1D12-4992-B34C-D9B6B4337CAC}"/>
    <cellStyle name="Comma 3 6 8 4 2 2 2 2" xfId="48464" xr:uid="{96DA33C6-7FCA-4F80-83B6-6534F3571F17}"/>
    <cellStyle name="Comma 3 6 8 4 2 2 2 3" xfId="29561" xr:uid="{BF8884C9-22F8-4A3D-AA6B-D0B0B70B023B}"/>
    <cellStyle name="Comma 3 6 8 4 2 2 3" xfId="35074" xr:uid="{04BC6E7B-CBC0-449B-B8CD-4DC709407941}"/>
    <cellStyle name="Comma 3 6 8 4 2 2 4" xfId="24309" xr:uid="{622AC37D-1952-4F18-9A06-1E71EA459469}"/>
    <cellStyle name="Comma 3 6 8 4 2 3" xfId="4874" xr:uid="{03286493-C862-4CA1-8EF4-D514C1F83058}"/>
    <cellStyle name="Comma 3 6 8 4 2 3 2" xfId="51090" xr:uid="{FF9CAE56-43A0-4955-92FA-8FC74A5DE466}"/>
    <cellStyle name="Comma 3 6 8 4 2 3 3" xfId="37700" xr:uid="{CE1A7638-F5FC-41BB-9481-059CD1627094}"/>
    <cellStyle name="Comma 3 6 8 4 2 3 4" xfId="26935" xr:uid="{15D99A8B-7FA4-4D11-B9F9-1FB4B5B0769E}"/>
    <cellStyle name="Comma 3 6 8 4 2 4" xfId="10125" xr:uid="{21610E52-7E29-4DC8-871B-2357DC6352A4}"/>
    <cellStyle name="Comma 3 6 8 4 2 4 2" xfId="53716" xr:uid="{5C91C929-A7E2-4D94-A0E4-82BEFDDA7776}"/>
    <cellStyle name="Comma 3 6 8 4 2 4 3" xfId="40326" xr:uid="{A445055A-7A1F-49DC-AA72-F6C383B79314}"/>
    <cellStyle name="Comma 3 6 8 4 2 5" xfId="12751" xr:uid="{41DC00B7-7E7D-483D-8A62-33EA4FBAE4BA}"/>
    <cellStyle name="Comma 3 6 8 4 2 5 2" xfId="56341" xr:uid="{CB532797-855C-4FC5-81B6-032DA82BCD9A}"/>
    <cellStyle name="Comma 3 6 8 4 2 5 3" xfId="42951" xr:uid="{B17C687C-44F3-40C5-91E9-6B542265A3B2}"/>
    <cellStyle name="Comma 3 6 8 4 2 6" xfId="15904" xr:uid="{3761DD14-79B2-4BE0-97C7-D3DE11F4631B}"/>
    <cellStyle name="Comma 3 6 8 4 2 6 2" xfId="45577" xr:uid="{A3944A33-4377-40C0-B8A6-BA188379E451}"/>
    <cellStyle name="Comma 3 6 8 4 2 7" xfId="58967" xr:uid="{85262C80-6304-4587-AFD4-63420F8BF11F}"/>
    <cellStyle name="Comma 3 6 8 4 2 8" xfId="61594" xr:uid="{444A27BC-AF70-40F5-8593-D11002F9C9B4}"/>
    <cellStyle name="Comma 3 6 8 4 2 9" xfId="32187" xr:uid="{5EA9C20F-BBF0-4F99-BF3A-408A208B9FC2}"/>
    <cellStyle name="Comma 3 6 8 4 3" xfId="6177" xr:uid="{6830A982-EBB5-4A40-AE21-7B60F7AC89E5}"/>
    <cellStyle name="Comma 3 6 8 4 3 2" xfId="17735" xr:uid="{E832A46E-B2AB-46D0-8BAB-045D6B4B1080}"/>
    <cellStyle name="Comma 3 6 8 4 3 2 2" xfId="47142" xr:uid="{881F6DA0-5AF8-4344-98D4-0BC322E80497}"/>
    <cellStyle name="Comma 3 6 8 4 3 2 3" xfId="28239" xr:uid="{BCAB650F-E24F-4D59-8A88-E3940CF709FC}"/>
    <cellStyle name="Comma 3 6 8 4 3 3" xfId="33752" xr:uid="{9640B7BB-1DAF-408A-A7AC-D46411E0C416}"/>
    <cellStyle name="Comma 3 6 8 4 3 4" xfId="22987" xr:uid="{020B74EB-02F1-4785-89C1-80973E8B1399}"/>
    <cellStyle name="Comma 3 6 8 4 4" xfId="3552" xr:uid="{998C258F-606B-44AC-B8DC-A66F477B85A7}"/>
    <cellStyle name="Comma 3 6 8 4 4 2" xfId="49768" xr:uid="{16877663-7DF8-4D4A-8A33-2FA06AA1C774}"/>
    <cellStyle name="Comma 3 6 8 4 4 3" xfId="36378" xr:uid="{1689DC9F-522C-4F0E-A5CC-AEF0253A4AAE}"/>
    <cellStyle name="Comma 3 6 8 4 4 4" xfId="25613" xr:uid="{CA95966C-545F-4988-940A-69ED725D37A1}"/>
    <cellStyle name="Comma 3 6 8 4 5" xfId="8803" xr:uid="{CACBABF5-5E1B-43A4-B119-97688106BE10}"/>
    <cellStyle name="Comma 3 6 8 4 5 2" xfId="52394" xr:uid="{EC921F26-5E17-4849-B462-4051119CBCE2}"/>
    <cellStyle name="Comma 3 6 8 4 5 3" xfId="39004" xr:uid="{06D24DA4-D396-4664-898E-BE230BFD2AFA}"/>
    <cellStyle name="Comma 3 6 8 4 6" xfId="11429" xr:uid="{19E12EB6-4B41-4CD5-A8BD-ED7734D22A38}"/>
    <cellStyle name="Comma 3 6 8 4 6 2" xfId="55019" xr:uid="{6A94469B-8955-42D6-91C3-7E44DBC86FE2}"/>
    <cellStyle name="Comma 3 6 8 4 6 3" xfId="41629" xr:uid="{EE3F9B8D-8DFE-407D-9724-8ED537FFDEEC}"/>
    <cellStyle name="Comma 3 6 8 4 7" xfId="14582" xr:uid="{851882AE-C61D-405E-8295-08022B5C7E88}"/>
    <cellStyle name="Comma 3 6 8 4 7 2" xfId="44255" xr:uid="{4FBF6202-98B2-4087-8846-EDCCBE1529B9}"/>
    <cellStyle name="Comma 3 6 8 4 8" xfId="57645" xr:uid="{DA44FBD1-9A11-4F13-8460-970590EB6E07}"/>
    <cellStyle name="Comma 3 6 8 4 9" xfId="60272" xr:uid="{ED44032C-ABE6-4836-9900-A777A970888C}"/>
    <cellStyle name="Comma 3 6 8 5" xfId="1204" xr:uid="{E50D0E92-0ADF-415A-A869-CB8549C11B0E}"/>
    <cellStyle name="Comma 3 6 8 5 10" xfId="20641" xr:uid="{0E66C121-7D50-40AB-8DF1-1C643178DA7A}"/>
    <cellStyle name="Comma 3 6 8 5 2" xfId="6457" xr:uid="{DF7871AC-C845-460C-8408-A1225D3D0A29}"/>
    <cellStyle name="Comma 3 6 8 5 2 2" xfId="18015" xr:uid="{32ADF23F-BF2C-4640-B6A8-520B23E74F07}"/>
    <cellStyle name="Comma 3 6 8 5 2 2 2" xfId="47422" xr:uid="{834838A1-C082-45DA-B368-34AA8BD272DF}"/>
    <cellStyle name="Comma 3 6 8 5 2 2 3" xfId="28519" xr:uid="{566CB5C6-791A-45DB-B318-E14B87890875}"/>
    <cellStyle name="Comma 3 6 8 5 2 3" xfId="34032" xr:uid="{E555067A-3CDF-402E-BD4F-8F1EFD86BED2}"/>
    <cellStyle name="Comma 3 6 8 5 2 4" xfId="23267" xr:uid="{7A8DFABD-7336-46BA-ADC9-50BE087386E1}"/>
    <cellStyle name="Comma 3 6 8 5 3" xfId="3832" xr:uid="{C3272CEE-D100-4D9E-8FFE-B5A890CBCFBB}"/>
    <cellStyle name="Comma 3 6 8 5 3 2" xfId="50048" xr:uid="{D670FC20-CDBE-4596-AF9E-8BFF27D17AC2}"/>
    <cellStyle name="Comma 3 6 8 5 3 3" xfId="36658" xr:uid="{CCB99C30-154F-455C-866C-B005E7AE3DF4}"/>
    <cellStyle name="Comma 3 6 8 5 3 4" xfId="25893" xr:uid="{4B0C25EB-A19B-4AB2-A325-191D84D7B77E}"/>
    <cellStyle name="Comma 3 6 8 5 4" xfId="9083" xr:uid="{2FB26370-A676-4DC8-8B8F-39EB6183869A}"/>
    <cellStyle name="Comma 3 6 8 5 4 2" xfId="52674" xr:uid="{0B623D9A-3642-4573-8BAB-CABA227FB8A8}"/>
    <cellStyle name="Comma 3 6 8 5 4 3" xfId="39284" xr:uid="{19E31C21-0A6F-442D-9C83-E4703EE6077E}"/>
    <cellStyle name="Comma 3 6 8 5 5" xfId="11709" xr:uid="{8F69CF1F-2FB1-435A-9088-025ECEBEBF72}"/>
    <cellStyle name="Comma 3 6 8 5 5 2" xfId="55299" xr:uid="{357CC218-E9A8-4516-B0AF-824A8E1D4FB6}"/>
    <cellStyle name="Comma 3 6 8 5 5 3" xfId="41909" xr:uid="{C92158BE-DD8B-4FC2-9964-E04FFB00BB55}"/>
    <cellStyle name="Comma 3 6 8 5 6" xfId="14862" xr:uid="{6FE7D829-02AA-4F00-BB50-81B998670AF6}"/>
    <cellStyle name="Comma 3 6 8 5 6 2" xfId="44535" xr:uid="{ECD62864-33D2-41F9-839C-8F8923B53DB4}"/>
    <cellStyle name="Comma 3 6 8 5 7" xfId="57925" xr:uid="{19C22100-AD77-49DB-AAF1-8CB54090053C}"/>
    <cellStyle name="Comma 3 6 8 5 8" xfId="60552" xr:uid="{A5AD9FB5-89EC-4B46-AF04-72E9864F6BBF}"/>
    <cellStyle name="Comma 3 6 8 5 9" xfId="31145" xr:uid="{5C0DF94D-E75B-4B00-A104-3EEECE34F580}"/>
    <cellStyle name="Comma 3 6 8 6" xfId="1467" xr:uid="{CCA5E6AF-EB77-4B1A-A514-43B5BEE1CA93}"/>
    <cellStyle name="Comma 3 6 8 6 10" xfId="20903" xr:uid="{0F2920A7-7920-4769-8A6E-4865D06579BE}"/>
    <cellStyle name="Comma 3 6 8 6 2" xfId="6719" xr:uid="{B7308021-7047-44B8-8DBD-8A480821E810}"/>
    <cellStyle name="Comma 3 6 8 6 2 2" xfId="18277" xr:uid="{30E69C87-BAB1-4ED6-9ACE-F966A484FEEC}"/>
    <cellStyle name="Comma 3 6 8 6 2 2 2" xfId="47684" xr:uid="{00048A4A-8124-4098-940F-C46AF94514AC}"/>
    <cellStyle name="Comma 3 6 8 6 2 2 3" xfId="28781" xr:uid="{9D04681F-1400-480D-93CA-2A43F95A7ACF}"/>
    <cellStyle name="Comma 3 6 8 6 2 3" xfId="34294" xr:uid="{F56D2805-A635-4247-B2CA-9DB500F86D2C}"/>
    <cellStyle name="Comma 3 6 8 6 2 4" xfId="23529" xr:uid="{CE45C050-4109-4184-8C59-8C5BB85F3FE4}"/>
    <cellStyle name="Comma 3 6 8 6 3" xfId="4094" xr:uid="{317EC1CD-F40D-49BD-BA52-B11D95924CFC}"/>
    <cellStyle name="Comma 3 6 8 6 3 2" xfId="50310" xr:uid="{E26A04D8-1DB1-49B2-BD36-9E38DE1EED48}"/>
    <cellStyle name="Comma 3 6 8 6 3 3" xfId="36920" xr:uid="{00347273-8FC8-4E4F-8D0E-94DDFB630B59}"/>
    <cellStyle name="Comma 3 6 8 6 3 4" xfId="26155" xr:uid="{E648CBB5-8DBB-4901-A840-B8E24EF41221}"/>
    <cellStyle name="Comma 3 6 8 6 4" xfId="9345" xr:uid="{377EEFDF-CCFA-4E80-97A4-0FC1E5C142BA}"/>
    <cellStyle name="Comma 3 6 8 6 4 2" xfId="52936" xr:uid="{D99849DC-8C98-4686-A293-6F1E5CA956F1}"/>
    <cellStyle name="Comma 3 6 8 6 4 3" xfId="39546" xr:uid="{E2876AE1-96EE-45D6-BEFA-4C4CB6E59DC5}"/>
    <cellStyle name="Comma 3 6 8 6 5" xfId="11971" xr:uid="{6E70B065-1396-408F-B4EF-B2B383804064}"/>
    <cellStyle name="Comma 3 6 8 6 5 2" xfId="55561" xr:uid="{CD16D776-6656-47AE-96FF-CEB64B8FD992}"/>
    <cellStyle name="Comma 3 6 8 6 5 3" xfId="42171" xr:uid="{A00E1267-E338-46DB-A512-31C1CD5C8467}"/>
    <cellStyle name="Comma 3 6 8 6 6" xfId="15124" xr:uid="{BA64A6C4-6D61-4D5C-B8D9-F2DCB6C784B6}"/>
    <cellStyle name="Comma 3 6 8 6 6 2" xfId="44797" xr:uid="{DC835947-D0FD-4F0B-8BE1-BA63C2BA0163}"/>
    <cellStyle name="Comma 3 6 8 6 7" xfId="58187" xr:uid="{676B031F-5063-4B31-A452-72435217A798}"/>
    <cellStyle name="Comma 3 6 8 6 8" xfId="60814" xr:uid="{B194D7CD-A271-4F86-8B41-602B2DDCD34C}"/>
    <cellStyle name="Comma 3 6 8 6 9" xfId="31407" xr:uid="{E8D427EB-8C08-4A44-83E9-3592F782068F}"/>
    <cellStyle name="Comma 3 6 8 7" xfId="2510" xr:uid="{C510FA3C-48B3-4A54-A722-B7292C20ABA6}"/>
    <cellStyle name="Comma 3 6 8 7 10" xfId="21945" xr:uid="{ED04BAB6-2BF6-4D84-B207-38D83AE930B0}"/>
    <cellStyle name="Comma 3 6 8 7 2" xfId="7761" xr:uid="{CE577223-9A3A-428B-A26B-E77E0A985A73}"/>
    <cellStyle name="Comma 3 6 8 7 2 2" xfId="19319" xr:uid="{4374EE6B-51E6-44D8-9790-3DE35BD42C42}"/>
    <cellStyle name="Comma 3 6 8 7 2 2 2" xfId="48726" xr:uid="{C6255CE0-84D4-4D4A-9BFE-44C6D95D82EA}"/>
    <cellStyle name="Comma 3 6 8 7 2 2 3" xfId="29823" xr:uid="{993BE2D1-C317-4220-BEB2-663A495852C3}"/>
    <cellStyle name="Comma 3 6 8 7 2 3" xfId="35336" xr:uid="{910F4A8A-A981-411F-8284-0EDB257E34C3}"/>
    <cellStyle name="Comma 3 6 8 7 2 4" xfId="24571" xr:uid="{BD166817-381B-47F3-8F83-F66CBE89BCDB}"/>
    <cellStyle name="Comma 3 6 8 7 3" xfId="5136" xr:uid="{4E65F7AA-7969-432C-824D-6E006F5170AB}"/>
    <cellStyle name="Comma 3 6 8 7 3 2" xfId="51352" xr:uid="{E3A4C49B-CDFE-41B0-AB72-B07142C21DAD}"/>
    <cellStyle name="Comma 3 6 8 7 3 3" xfId="37962" xr:uid="{781C0983-359C-4173-8BBA-1E4C5F8B5E66}"/>
    <cellStyle name="Comma 3 6 8 7 3 4" xfId="27197" xr:uid="{A3DCADD1-9F6F-4BF9-AC11-B74F778D0656}"/>
    <cellStyle name="Comma 3 6 8 7 4" xfId="10387" xr:uid="{2AC1A389-8BC9-443B-B286-394F6A0DAC38}"/>
    <cellStyle name="Comma 3 6 8 7 4 2" xfId="53978" xr:uid="{F608818B-8A8A-409A-8404-82B3E13A3929}"/>
    <cellStyle name="Comma 3 6 8 7 4 3" xfId="40588" xr:uid="{FC5D5EDC-8862-44C8-8222-108B11B09CF3}"/>
    <cellStyle name="Comma 3 6 8 7 5" xfId="13013" xr:uid="{75033B57-3E07-4545-855F-0021B92BAE4A}"/>
    <cellStyle name="Comma 3 6 8 7 5 2" xfId="56603" xr:uid="{831218BD-27E2-43D7-B978-0D9D0AD88141}"/>
    <cellStyle name="Comma 3 6 8 7 5 3" xfId="43213" xr:uid="{5F83D9EE-DB74-4327-AE16-894849C2DC71}"/>
    <cellStyle name="Comma 3 6 8 7 6" xfId="16166" xr:uid="{EE96893D-6097-4477-A0DF-C891E84107F2}"/>
    <cellStyle name="Comma 3 6 8 7 6 2" xfId="45839" xr:uid="{C07FF1F9-15C0-4913-8FE4-0CA3ED00F346}"/>
    <cellStyle name="Comma 3 6 8 7 7" xfId="59229" xr:uid="{8112ED22-FD50-48BF-891A-FA0EB5D5AD33}"/>
    <cellStyle name="Comma 3 6 8 7 8" xfId="61856" xr:uid="{86AA0AF0-B422-4E61-AE6D-9472F5825AEC}"/>
    <cellStyle name="Comma 3 6 8 7 9" xfId="32449" xr:uid="{FA4185EF-60AB-408E-8A9C-6AC7B492F635}"/>
    <cellStyle name="Comma 3 6 8 8" xfId="5397" xr:uid="{3E0B94F0-E4C2-4B2D-92F3-206A5AD3B2C0}"/>
    <cellStyle name="Comma 3 6 8 8 2" xfId="16955" xr:uid="{A2DA03BC-D489-43F3-ABAC-97D907114DF7}"/>
    <cellStyle name="Comma 3 6 8 8 2 2" xfId="46101" xr:uid="{4290E42E-41FA-4998-ACA2-3C0ED9DF7D63}"/>
    <cellStyle name="Comma 3 6 8 8 2 3" xfId="27459" xr:uid="{20EA77DB-E0BA-4A2A-BA1E-898B47EBDE0A}"/>
    <cellStyle name="Comma 3 6 8 8 3" xfId="13802" xr:uid="{950C503C-62B0-4BED-A4BA-EC07D6F3D401}"/>
    <cellStyle name="Comma 3 6 8 8 3 2" xfId="32711" xr:uid="{6E060040-3554-4E84-94D5-5C1EE116BDBE}"/>
    <cellStyle name="Comma 3 6 8 8 4" xfId="22207" xr:uid="{2DADB263-6768-452A-BF69-E65CEAD8903F}"/>
    <cellStyle name="Comma 3 6 8 9" xfId="2772" xr:uid="{F11A9755-EA50-44C6-9E71-D324390D5C4A}"/>
    <cellStyle name="Comma 3 6 8 9 2" xfId="16427" xr:uid="{A25FA603-85B6-4D6B-B6BC-8EA7152D1585}"/>
    <cellStyle name="Comma 3 6 8 9 2 2" xfId="46362" xr:uid="{F9200618-5B83-44A5-9925-1981D4F14766}"/>
    <cellStyle name="Comma 3 6 8 9 3" xfId="32972" xr:uid="{FB2FBF55-DF0E-499E-A1F9-D3AE4A5F27D3}"/>
    <cellStyle name="Comma 3 6 8 9 4" xfId="24833" xr:uid="{96A2E68F-198C-4DBD-A1B4-138F1E34CC3B}"/>
    <cellStyle name="Comma 3 6 9" xfId="175" xr:uid="{00000000-0005-0000-0000-0000C1030000}"/>
    <cellStyle name="Comma 3 6 9 10" xfId="8055" xr:uid="{E74B68D4-90B2-41F8-AE2A-E9C1414721B4}"/>
    <cellStyle name="Comma 3 6 9 10 2" xfId="49020" xr:uid="{0050A208-A9B7-43BC-9E0A-C69C6B79B099}"/>
    <cellStyle name="Comma 3 6 9 10 3" xfId="35630" xr:uid="{D46941BA-F057-432D-8543-028D08B1BB75}"/>
    <cellStyle name="Comma 3 6 9 11" xfId="10681" xr:uid="{4A56F623-B368-4FE0-BE72-1FC58E4CBA97}"/>
    <cellStyle name="Comma 3 6 9 11 2" xfId="51646" xr:uid="{ECB2C02A-5CF1-46E3-BA01-9F54F1337236}"/>
    <cellStyle name="Comma 3 6 9 11 3" xfId="38256" xr:uid="{95242041-3346-4FFB-905C-CC39B7A103B1}"/>
    <cellStyle name="Comma 3 6 9 12" xfId="13306" xr:uid="{CD383CDC-D647-4CF1-9749-38C8660D6806}"/>
    <cellStyle name="Comma 3 6 9 12 2" xfId="54271" xr:uid="{B2B85530-390D-41F1-9305-C794BB97DDEB}"/>
    <cellStyle name="Comma 3 6 9 12 3" xfId="40881" xr:uid="{5EEB5757-6484-474F-9B88-40A09D127267}"/>
    <cellStyle name="Comma 3 6 9 13" xfId="43507" xr:uid="{10149605-41C5-49F6-829A-C34C1AA11663}"/>
    <cellStyle name="Comma 3 6 9 14" xfId="56897" xr:uid="{73D04FB8-BE8A-45B2-B513-424FD886ECBD}"/>
    <cellStyle name="Comma 3 6 9 15" xfId="59524" xr:uid="{6EA7225A-1B4F-4FF5-9285-7A12EF984BC2}"/>
    <cellStyle name="Comma 3 6 9 16" xfId="30117" xr:uid="{39D6D3E1-52FB-45BA-93E4-0328F6430A93}"/>
    <cellStyle name="Comma 3 6 9 17" xfId="19613" xr:uid="{13490AD6-FC30-4553-B428-5664EB737845}"/>
    <cellStyle name="Comma 3 6 9 2" xfId="436" xr:uid="{00000000-0005-0000-0000-0000C2030000}"/>
    <cellStyle name="Comma 3 6 9 2 10" xfId="30377" xr:uid="{4B3C2E89-540A-4288-ADE8-FEAB90912418}"/>
    <cellStyle name="Comma 3 6 9 2 11" xfId="19873" xr:uid="{E4C3CC19-DDCE-4250-848A-4CB624E2E237}"/>
    <cellStyle name="Comma 3 6 9 2 2" xfId="1759" xr:uid="{78B9CC7E-C684-4E90-AAE2-3A052A6ADA3F}"/>
    <cellStyle name="Comma 3 6 9 2 2 10" xfId="21195" xr:uid="{B605D9A8-FA99-474B-AD04-C059494DE469}"/>
    <cellStyle name="Comma 3 6 9 2 2 2" xfId="7011" xr:uid="{3D28A268-5BF4-4F50-96E0-9B64C7B30E7E}"/>
    <cellStyle name="Comma 3 6 9 2 2 2 2" xfId="18569" xr:uid="{FF3FD8C5-66C6-41BD-9B53-19F0B1DA62F4}"/>
    <cellStyle name="Comma 3 6 9 2 2 2 2 2" xfId="47976" xr:uid="{21CC660B-5CAB-4B43-B8DC-C23B919AAF0B}"/>
    <cellStyle name="Comma 3 6 9 2 2 2 2 3" xfId="29073" xr:uid="{1C4106F7-A439-4A92-A659-CA5676BB8913}"/>
    <cellStyle name="Comma 3 6 9 2 2 2 3" xfId="34586" xr:uid="{17BD05C3-6984-4930-97F9-F57B3D166CFC}"/>
    <cellStyle name="Comma 3 6 9 2 2 2 4" xfId="23821" xr:uid="{E1542C57-20B1-47EC-81AC-A983943B1966}"/>
    <cellStyle name="Comma 3 6 9 2 2 3" xfId="4386" xr:uid="{B9732B52-5F66-4515-957B-DF83CE313E4D}"/>
    <cellStyle name="Comma 3 6 9 2 2 3 2" xfId="50602" xr:uid="{B7CC2BE6-7102-4B81-85D4-233FF507FC7C}"/>
    <cellStyle name="Comma 3 6 9 2 2 3 3" xfId="37212" xr:uid="{A253C6CE-0EDD-473D-8156-9EEA1B8B5075}"/>
    <cellStyle name="Comma 3 6 9 2 2 3 4" xfId="26447" xr:uid="{C10D9E9A-B3A5-4B31-9B8F-D39D33CE9C92}"/>
    <cellStyle name="Comma 3 6 9 2 2 4" xfId="9637" xr:uid="{C07D204D-F8F7-4B12-B89C-4D6063F89A1E}"/>
    <cellStyle name="Comma 3 6 9 2 2 4 2" xfId="53228" xr:uid="{2FF1446E-9264-48E6-90D2-2D78D125D1F4}"/>
    <cellStyle name="Comma 3 6 9 2 2 4 3" xfId="39838" xr:uid="{14EC5A08-FD83-43F5-8728-41159564A57B}"/>
    <cellStyle name="Comma 3 6 9 2 2 5" xfId="12263" xr:uid="{C41492DB-1859-46DE-8566-E332D329C706}"/>
    <cellStyle name="Comma 3 6 9 2 2 5 2" xfId="55853" xr:uid="{ADB18A2A-37E2-457C-9486-E2915F8CB97A}"/>
    <cellStyle name="Comma 3 6 9 2 2 5 3" xfId="42463" xr:uid="{C4CC0E66-854D-4604-9135-CAF6426149BE}"/>
    <cellStyle name="Comma 3 6 9 2 2 6" xfId="15416" xr:uid="{3FA18758-0BB1-4E5A-A247-744A914552D0}"/>
    <cellStyle name="Comma 3 6 9 2 2 6 2" xfId="45089" xr:uid="{7B1E2125-9AF3-4827-ACD1-11C1EF8E90FF}"/>
    <cellStyle name="Comma 3 6 9 2 2 7" xfId="58479" xr:uid="{66E5CE1D-ED3F-477B-AF7B-12CE1422C180}"/>
    <cellStyle name="Comma 3 6 9 2 2 8" xfId="61106" xr:uid="{029B44BF-0B25-41C8-BE1A-6BCF6633D4D8}"/>
    <cellStyle name="Comma 3 6 9 2 2 9" xfId="31699" xr:uid="{FF098767-565B-4E9C-A677-28FFCD709F82}"/>
    <cellStyle name="Comma 3 6 9 2 3" xfId="5689" xr:uid="{A4E8F73E-5EE8-470D-9FD9-A38D00EA3BD9}"/>
    <cellStyle name="Comma 3 6 9 2 3 2" xfId="17247" xr:uid="{36148A12-EC8C-4DAD-BD45-CFCD4CD5C819}"/>
    <cellStyle name="Comma 3 6 9 2 3 2 2" xfId="46654" xr:uid="{5CB4847F-4DBA-48F8-8DD7-E955DDCE8949}"/>
    <cellStyle name="Comma 3 6 9 2 3 2 3" xfId="27751" xr:uid="{F4CC3BAE-AC28-4734-A7DE-8616140F24D0}"/>
    <cellStyle name="Comma 3 6 9 2 3 3" xfId="14094" xr:uid="{7CC1B070-EF39-4E31-A2A1-34AECCA3D3C8}"/>
    <cellStyle name="Comma 3 6 9 2 3 3 2" xfId="33264" xr:uid="{21F8E8B3-B889-46E7-B235-B275D6478A8B}"/>
    <cellStyle name="Comma 3 6 9 2 3 4" xfId="22499" xr:uid="{F8349462-F799-4516-AB1A-B56EAA1A65AC}"/>
    <cellStyle name="Comma 3 6 9 2 4" xfId="3064" xr:uid="{37D45E79-9EFC-4ACF-B33B-1BEDAE29007D}"/>
    <cellStyle name="Comma 3 6 9 2 4 2" xfId="16719" xr:uid="{B3A2659C-5CBE-43FB-A666-56BCAD22052F}"/>
    <cellStyle name="Comma 3 6 9 2 4 2 2" xfId="49280" xr:uid="{1E8CF4F6-731C-4DC4-9F76-4008A2077957}"/>
    <cellStyle name="Comma 3 6 9 2 4 3" xfId="35890" xr:uid="{1D52294A-30C3-4621-A644-778576C6B56B}"/>
    <cellStyle name="Comma 3 6 9 2 4 4" xfId="25125" xr:uid="{0E580C67-A302-443E-9196-4CBC72F4C462}"/>
    <cellStyle name="Comma 3 6 9 2 5" xfId="8315" xr:uid="{FC168B66-E4F8-4CFC-9473-30F759A68E89}"/>
    <cellStyle name="Comma 3 6 9 2 5 2" xfId="51906" xr:uid="{030A5B91-F05D-409D-B56B-43A53D90E4C4}"/>
    <cellStyle name="Comma 3 6 9 2 5 3" xfId="38516" xr:uid="{C4D50FF2-D77A-470E-BFC7-6CEF9B5661E9}"/>
    <cellStyle name="Comma 3 6 9 2 6" xfId="10941" xr:uid="{B2AF7E0E-CCD2-4D09-8BAA-007B05024A20}"/>
    <cellStyle name="Comma 3 6 9 2 6 2" xfId="54531" xr:uid="{24967435-7600-4354-A728-4DD96905A4CD}"/>
    <cellStyle name="Comma 3 6 9 2 6 3" xfId="41141" xr:uid="{B81D212F-7E0D-418C-A426-89D4C6B59012}"/>
    <cellStyle name="Comma 3 6 9 2 7" xfId="13566" xr:uid="{305E7D7D-9392-44E9-B08B-0D20841B78A6}"/>
    <cellStyle name="Comma 3 6 9 2 7 2" xfId="43767" xr:uid="{D9F17D4E-AB97-48EA-83EA-49CE4A9F2907}"/>
    <cellStyle name="Comma 3 6 9 2 8" xfId="57157" xr:uid="{4872BBF5-164A-4754-8F48-B4E665B37C62}"/>
    <cellStyle name="Comma 3 6 9 2 9" xfId="59784" xr:uid="{187058A6-B3A4-43FF-B409-C9F6AD69B44A}"/>
    <cellStyle name="Comma 3 6 9 3" xfId="696" xr:uid="{00000000-0005-0000-0000-0000C3030000}"/>
    <cellStyle name="Comma 3 6 9 3 10" xfId="30637" xr:uid="{3D69A639-E14B-488C-B3E6-BB81238E0549}"/>
    <cellStyle name="Comma 3 6 9 3 11" xfId="20133" xr:uid="{7B3562C6-EECC-4745-9B28-B11D9F58CC5F}"/>
    <cellStyle name="Comma 3 6 9 3 2" xfId="2019" xr:uid="{F5869675-62B2-4B4B-AFAF-2E32610E5AEC}"/>
    <cellStyle name="Comma 3 6 9 3 2 10" xfId="21455" xr:uid="{32DA709F-3953-470B-82C2-D1532B217F90}"/>
    <cellStyle name="Comma 3 6 9 3 2 2" xfId="7271" xr:uid="{1F97D3AF-D0F0-439C-9D8F-7275653BC11B}"/>
    <cellStyle name="Comma 3 6 9 3 2 2 2" xfId="18829" xr:uid="{773BB142-8456-4B83-AFCF-9BFFB6D0DDEA}"/>
    <cellStyle name="Comma 3 6 9 3 2 2 2 2" xfId="48236" xr:uid="{B6AE8668-C307-4416-8133-EFAA4EBF80EC}"/>
    <cellStyle name="Comma 3 6 9 3 2 2 2 3" xfId="29333" xr:uid="{C9E1ED44-CF47-46B8-B921-9C0E4B44C971}"/>
    <cellStyle name="Comma 3 6 9 3 2 2 3" xfId="34846" xr:uid="{222487A1-3D3C-477E-BFBA-56F43725AA16}"/>
    <cellStyle name="Comma 3 6 9 3 2 2 4" xfId="24081" xr:uid="{D3CEEA61-C69F-462A-9824-530C6DE0324C}"/>
    <cellStyle name="Comma 3 6 9 3 2 3" xfId="4646" xr:uid="{CDD63C53-AF3F-406D-B080-21028F1583FB}"/>
    <cellStyle name="Comma 3 6 9 3 2 3 2" xfId="50862" xr:uid="{49CCFB79-E540-4E28-A80C-A3265C03AF1C}"/>
    <cellStyle name="Comma 3 6 9 3 2 3 3" xfId="37472" xr:uid="{CC246B9D-9AA3-4835-9E52-C54B31B18931}"/>
    <cellStyle name="Comma 3 6 9 3 2 3 4" xfId="26707" xr:uid="{ABF20F00-5E11-41EA-BEEF-6C641E092493}"/>
    <cellStyle name="Comma 3 6 9 3 2 4" xfId="9897" xr:uid="{9641A5FD-FD4A-4E2D-B5A8-88C5AF973A1A}"/>
    <cellStyle name="Comma 3 6 9 3 2 4 2" xfId="53488" xr:uid="{1A05F17C-C402-4B5F-80BC-BE76F917D045}"/>
    <cellStyle name="Comma 3 6 9 3 2 4 3" xfId="40098" xr:uid="{B95C6A9E-8005-4ED2-BE46-B0829A433E82}"/>
    <cellStyle name="Comma 3 6 9 3 2 5" xfId="12523" xr:uid="{A4C78080-4923-4FA2-9264-6F6883566975}"/>
    <cellStyle name="Comma 3 6 9 3 2 5 2" xfId="56113" xr:uid="{6E1DD70B-060F-4F55-8A15-1880A7AFD4C8}"/>
    <cellStyle name="Comma 3 6 9 3 2 5 3" xfId="42723" xr:uid="{53EF0445-24EE-4602-8D8D-2CECD82A6F84}"/>
    <cellStyle name="Comma 3 6 9 3 2 6" xfId="15676" xr:uid="{3F0F29CF-2CB2-4799-A03C-E8030D00B37B}"/>
    <cellStyle name="Comma 3 6 9 3 2 6 2" xfId="45349" xr:uid="{FB744519-4765-4A7E-AF03-01DDF263D04A}"/>
    <cellStyle name="Comma 3 6 9 3 2 7" xfId="58739" xr:uid="{09359B33-8440-448F-B51F-6ECD5F1DE05C}"/>
    <cellStyle name="Comma 3 6 9 3 2 8" xfId="61366" xr:uid="{F5200650-E182-4A09-A85B-2FC0A614E797}"/>
    <cellStyle name="Comma 3 6 9 3 2 9" xfId="31959" xr:uid="{FC72E0AD-C435-49FF-90DB-C3C3AA3AF85A}"/>
    <cellStyle name="Comma 3 6 9 3 3" xfId="5949" xr:uid="{A2099C4D-3CB8-4067-A326-FF9E5FEF47EA}"/>
    <cellStyle name="Comma 3 6 9 3 3 2" xfId="17507" xr:uid="{C4F2F35E-41A8-45C5-9A29-08332601DA1F}"/>
    <cellStyle name="Comma 3 6 9 3 3 2 2" xfId="46914" xr:uid="{CD5B6949-762A-444E-9224-E73D2EB19C76}"/>
    <cellStyle name="Comma 3 6 9 3 3 2 3" xfId="28011" xr:uid="{63EE705B-0D3C-43ED-9687-2B0F01E4166C}"/>
    <cellStyle name="Comma 3 6 9 3 3 3" xfId="33524" xr:uid="{FC14C5D9-BF45-454E-A413-832A0090DF2A}"/>
    <cellStyle name="Comma 3 6 9 3 3 4" xfId="22759" xr:uid="{A739FA7E-013B-4B21-86E0-0E0D12792E89}"/>
    <cellStyle name="Comma 3 6 9 3 4" xfId="3324" xr:uid="{CCF85C62-F8ED-4D68-9F8B-899A65B07893}"/>
    <cellStyle name="Comma 3 6 9 3 4 2" xfId="49540" xr:uid="{588884EC-D934-4B93-BB20-DF094E857518}"/>
    <cellStyle name="Comma 3 6 9 3 4 3" xfId="36150" xr:uid="{439B1298-3DFD-4C37-969E-8AEAE3F9E6B2}"/>
    <cellStyle name="Comma 3 6 9 3 4 4" xfId="25385" xr:uid="{968A5682-63F9-4441-87F0-C0F599E58BCE}"/>
    <cellStyle name="Comma 3 6 9 3 5" xfId="8575" xr:uid="{0046C21A-2399-4DD2-B6A0-4825DD087417}"/>
    <cellStyle name="Comma 3 6 9 3 5 2" xfId="52166" xr:uid="{789169C1-6EFC-4291-BDB6-C943A17EA9CF}"/>
    <cellStyle name="Comma 3 6 9 3 5 3" xfId="38776" xr:uid="{09CE0784-5B2D-4D1A-A99A-BCEBCC947AC5}"/>
    <cellStyle name="Comma 3 6 9 3 6" xfId="11201" xr:uid="{1A2BC063-E478-4399-AFDC-3E4F8ED7A3D8}"/>
    <cellStyle name="Comma 3 6 9 3 6 2" xfId="54791" xr:uid="{90500C6D-EA56-4237-B6DF-1616CB192E89}"/>
    <cellStyle name="Comma 3 6 9 3 6 3" xfId="41401" xr:uid="{3A958D5C-3540-4626-9B0F-1384E219A1DF}"/>
    <cellStyle name="Comma 3 6 9 3 7" xfId="14354" xr:uid="{177380B3-7793-4611-9CD9-666CA9A00C21}"/>
    <cellStyle name="Comma 3 6 9 3 7 2" xfId="44027" xr:uid="{49A0BA0D-3A51-4E9B-941C-684C50F81B72}"/>
    <cellStyle name="Comma 3 6 9 3 8" xfId="57417" xr:uid="{53852388-6352-4D8E-8FBA-022CABD6825A}"/>
    <cellStyle name="Comma 3 6 9 3 9" xfId="60044" xr:uid="{55BC74B3-8107-46CF-9861-CDDF79E91DA6}"/>
    <cellStyle name="Comma 3 6 9 4" xfId="956" xr:uid="{00000000-0005-0000-0000-0000C4030000}"/>
    <cellStyle name="Comma 3 6 9 4 10" xfId="30897" xr:uid="{4B4D9305-7971-4CDC-A7AD-2B67240C550A}"/>
    <cellStyle name="Comma 3 6 9 4 11" xfId="20393" xr:uid="{72C555D3-8C57-4390-8528-E6A7B5DA769C}"/>
    <cellStyle name="Comma 3 6 9 4 2" xfId="2279" xr:uid="{1854E54C-811A-4E96-A2A8-BA6B1790565C}"/>
    <cellStyle name="Comma 3 6 9 4 2 10" xfId="21715" xr:uid="{8F8DE0B5-A3D5-4439-BFEB-23AED1A18569}"/>
    <cellStyle name="Comma 3 6 9 4 2 2" xfId="7531" xr:uid="{6EFC62B9-CB08-4224-B73B-540103E9E24B}"/>
    <cellStyle name="Comma 3 6 9 4 2 2 2" xfId="19089" xr:uid="{45E45472-55E3-4BC8-9168-51DDEE9E7B67}"/>
    <cellStyle name="Comma 3 6 9 4 2 2 2 2" xfId="48496" xr:uid="{E2202D34-1A09-4329-8E45-C989F1AFF48E}"/>
    <cellStyle name="Comma 3 6 9 4 2 2 2 3" xfId="29593" xr:uid="{D0B19957-952A-4EF7-B70E-ADD1A60DFFD7}"/>
    <cellStyle name="Comma 3 6 9 4 2 2 3" xfId="35106" xr:uid="{AFB4D2D0-F550-48D2-8B4E-88DB225D447F}"/>
    <cellStyle name="Comma 3 6 9 4 2 2 4" xfId="24341" xr:uid="{11A4749D-04FF-4D20-856B-D6DA5C6FFF44}"/>
    <cellStyle name="Comma 3 6 9 4 2 3" xfId="4906" xr:uid="{8E80D2A3-4E7F-4BC5-8CBF-35D4FEEC9CEA}"/>
    <cellStyle name="Comma 3 6 9 4 2 3 2" xfId="51122" xr:uid="{64CB8F65-75A7-466C-91C9-5F7F23D8E910}"/>
    <cellStyle name="Comma 3 6 9 4 2 3 3" xfId="37732" xr:uid="{4D1DE066-8881-497F-96CB-B709F875729A}"/>
    <cellStyle name="Comma 3 6 9 4 2 3 4" xfId="26967" xr:uid="{1C48FD9C-1F05-446A-853D-1D5F04386FE1}"/>
    <cellStyle name="Comma 3 6 9 4 2 4" xfId="10157" xr:uid="{D8C36B7E-C042-4510-8FE1-221A2B296B6F}"/>
    <cellStyle name="Comma 3 6 9 4 2 4 2" xfId="53748" xr:uid="{6E1FF84C-FE23-46E1-BE5D-22BAC882C4D0}"/>
    <cellStyle name="Comma 3 6 9 4 2 4 3" xfId="40358" xr:uid="{089F6852-101C-4B56-B2FC-F2097944608E}"/>
    <cellStyle name="Comma 3 6 9 4 2 5" xfId="12783" xr:uid="{D5F84BC3-E14E-4208-88C5-32109FF7C096}"/>
    <cellStyle name="Comma 3 6 9 4 2 5 2" xfId="56373" xr:uid="{1257418D-A183-4A34-9DE8-7BBFCFC6E02C}"/>
    <cellStyle name="Comma 3 6 9 4 2 5 3" xfId="42983" xr:uid="{926DF783-9172-4BF4-81CD-1CCE6AEA7178}"/>
    <cellStyle name="Comma 3 6 9 4 2 6" xfId="15936" xr:uid="{285BBDA8-95A0-42B8-9B49-F18208F20B4C}"/>
    <cellStyle name="Comma 3 6 9 4 2 6 2" xfId="45609" xr:uid="{39160BCF-5708-4958-998D-31566979D390}"/>
    <cellStyle name="Comma 3 6 9 4 2 7" xfId="58999" xr:uid="{3590BC97-33A4-47FA-A09F-9C355B963ED8}"/>
    <cellStyle name="Comma 3 6 9 4 2 8" xfId="61626" xr:uid="{1D7FBB06-F290-49F0-BB8B-DC3F5BAD844C}"/>
    <cellStyle name="Comma 3 6 9 4 2 9" xfId="32219" xr:uid="{7DCA19B8-8245-44A4-9EBC-D273B323C857}"/>
    <cellStyle name="Comma 3 6 9 4 3" xfId="6209" xr:uid="{DA2F94E4-9CAD-4DAC-8944-E6E6170D1248}"/>
    <cellStyle name="Comma 3 6 9 4 3 2" xfId="17767" xr:uid="{6372CC02-058F-4B26-B94C-7627322266CE}"/>
    <cellStyle name="Comma 3 6 9 4 3 2 2" xfId="47174" xr:uid="{ED3A6166-5403-4CAE-9EF9-15EC5CB631FE}"/>
    <cellStyle name="Comma 3 6 9 4 3 2 3" xfId="28271" xr:uid="{35A29C98-A370-4F07-9AAF-4FFFA6C04231}"/>
    <cellStyle name="Comma 3 6 9 4 3 3" xfId="33784" xr:uid="{7B1128D8-C467-449D-BB3D-E3A3E11399CF}"/>
    <cellStyle name="Comma 3 6 9 4 3 4" xfId="23019" xr:uid="{0E3C2474-7699-4AE2-A51A-3810B39A1325}"/>
    <cellStyle name="Comma 3 6 9 4 4" xfId="3584" xr:uid="{B8FC7B49-DA3C-4A43-A2F0-221ABCD1CB06}"/>
    <cellStyle name="Comma 3 6 9 4 4 2" xfId="49800" xr:uid="{2C02B801-445C-420F-B092-F28D25EAF695}"/>
    <cellStyle name="Comma 3 6 9 4 4 3" xfId="36410" xr:uid="{5AFE1D3A-341D-4E19-8930-1C6915EBFFEA}"/>
    <cellStyle name="Comma 3 6 9 4 4 4" xfId="25645" xr:uid="{675D9F1C-2C7B-4134-A529-D8B1EF8F2BAF}"/>
    <cellStyle name="Comma 3 6 9 4 5" xfId="8835" xr:uid="{BB8A6BED-39CB-4C92-9F68-E27D34D2C438}"/>
    <cellStyle name="Comma 3 6 9 4 5 2" xfId="52426" xr:uid="{54BD7FE0-049D-4B77-80FC-3BCDCF6087F1}"/>
    <cellStyle name="Comma 3 6 9 4 5 3" xfId="39036" xr:uid="{71B61432-486D-4610-A32D-73B35D103285}"/>
    <cellStyle name="Comma 3 6 9 4 6" xfId="11461" xr:uid="{0F389EA2-43CD-4AD5-A6BB-2E060EAEFEA1}"/>
    <cellStyle name="Comma 3 6 9 4 6 2" xfId="55051" xr:uid="{1A64BAAD-4F5F-4107-844F-B60C2C08DC88}"/>
    <cellStyle name="Comma 3 6 9 4 6 3" xfId="41661" xr:uid="{2C8B58C6-BB9A-42E7-AA99-3F0885972113}"/>
    <cellStyle name="Comma 3 6 9 4 7" xfId="14614" xr:uid="{AABEDF8D-0745-4044-965E-BD73E62EE115}"/>
    <cellStyle name="Comma 3 6 9 4 7 2" xfId="44287" xr:uid="{38122440-1BC0-49AC-BFCF-2E901217F0B5}"/>
    <cellStyle name="Comma 3 6 9 4 8" xfId="57677" xr:uid="{29FE9372-C578-40FB-91A2-59B1F56935B7}"/>
    <cellStyle name="Comma 3 6 9 4 9" xfId="60304" xr:uid="{45F15811-86BC-4EDE-9A78-C252699009D5}"/>
    <cellStyle name="Comma 3 6 9 5" xfId="1236" xr:uid="{E8754478-C2D7-4CF8-BE04-ED6FA6764AE3}"/>
    <cellStyle name="Comma 3 6 9 5 10" xfId="20673" xr:uid="{175E7179-F871-456F-B8DD-30AE10A12752}"/>
    <cellStyle name="Comma 3 6 9 5 2" xfId="6489" xr:uid="{4F9A6791-4BBE-49BE-8D93-F17E8DE8F141}"/>
    <cellStyle name="Comma 3 6 9 5 2 2" xfId="18047" xr:uid="{BB53F695-9E43-4CA3-93E6-1C513F6586DD}"/>
    <cellStyle name="Comma 3 6 9 5 2 2 2" xfId="47454" xr:uid="{85D8C6D2-58BF-498A-A85E-358A1B4DA924}"/>
    <cellStyle name="Comma 3 6 9 5 2 2 3" xfId="28551" xr:uid="{4423EDFE-3829-4769-9F6D-5DCC3F319C34}"/>
    <cellStyle name="Comma 3 6 9 5 2 3" xfId="34064" xr:uid="{2F39ED64-C7BB-45F0-8B74-119BB3266A70}"/>
    <cellStyle name="Comma 3 6 9 5 2 4" xfId="23299" xr:uid="{A7D77DBF-835F-4E37-B67E-74BAD99A2976}"/>
    <cellStyle name="Comma 3 6 9 5 3" xfId="3864" xr:uid="{60F393DB-EBFD-4A1D-94A2-8F2E75CFBFBE}"/>
    <cellStyle name="Comma 3 6 9 5 3 2" xfId="50080" xr:uid="{3C9A2C77-6098-408B-9543-D8E47996BECD}"/>
    <cellStyle name="Comma 3 6 9 5 3 3" xfId="36690" xr:uid="{DA6BC58A-2B1C-4BE4-B18B-11B76FE52B33}"/>
    <cellStyle name="Comma 3 6 9 5 3 4" xfId="25925" xr:uid="{676EC46E-D465-405C-96DB-98608648FC12}"/>
    <cellStyle name="Comma 3 6 9 5 4" xfId="9115" xr:uid="{6D8E43D8-D8C1-43F7-B7FC-7BCAA13AF609}"/>
    <cellStyle name="Comma 3 6 9 5 4 2" xfId="52706" xr:uid="{BD39C82F-E0A4-4C4C-B0A2-98ECE7C6D6BD}"/>
    <cellStyle name="Comma 3 6 9 5 4 3" xfId="39316" xr:uid="{951885D0-5B57-4AAB-BDCB-EA01979DF29A}"/>
    <cellStyle name="Comma 3 6 9 5 5" xfId="11741" xr:uid="{8E4ECFF6-458A-4DE4-80B8-47BE62D52C24}"/>
    <cellStyle name="Comma 3 6 9 5 5 2" xfId="55331" xr:uid="{66E00C45-217F-411D-AC9B-30619017B623}"/>
    <cellStyle name="Comma 3 6 9 5 5 3" xfId="41941" xr:uid="{F18E9DDF-E21B-46FC-A142-A43DE92618C0}"/>
    <cellStyle name="Comma 3 6 9 5 6" xfId="14894" xr:uid="{EF430B5C-7CE7-4BEB-82E9-786748937C04}"/>
    <cellStyle name="Comma 3 6 9 5 6 2" xfId="44567" xr:uid="{35578FD2-464B-452F-BD71-1579C89215D9}"/>
    <cellStyle name="Comma 3 6 9 5 7" xfId="57957" xr:uid="{0B587C77-7075-401E-939A-35C060FF4345}"/>
    <cellStyle name="Comma 3 6 9 5 8" xfId="60584" xr:uid="{2DAF8E91-AE23-4716-91D8-A4ECA11A56F5}"/>
    <cellStyle name="Comma 3 6 9 5 9" xfId="31177" xr:uid="{7C923F81-113F-4201-90C5-953D7F21424D}"/>
    <cellStyle name="Comma 3 6 9 6" xfId="1499" xr:uid="{91942C80-924C-4827-8324-D0EA5D39F5C0}"/>
    <cellStyle name="Comma 3 6 9 6 10" xfId="20935" xr:uid="{930D7839-240D-4BD3-8958-F0E2D2068B60}"/>
    <cellStyle name="Comma 3 6 9 6 2" xfId="6751" xr:uid="{B206D7AF-199C-4F09-9633-FB929643E755}"/>
    <cellStyle name="Comma 3 6 9 6 2 2" xfId="18309" xr:uid="{D4DB7AAF-FD15-436F-866B-CADE41B1B852}"/>
    <cellStyle name="Comma 3 6 9 6 2 2 2" xfId="47716" xr:uid="{10F2198B-60CA-4475-A609-9B233C2CE7DE}"/>
    <cellStyle name="Comma 3 6 9 6 2 2 3" xfId="28813" xr:uid="{D92348A9-02F2-43A6-B7B0-A2C9A37AC618}"/>
    <cellStyle name="Comma 3 6 9 6 2 3" xfId="34326" xr:uid="{E57DEFF1-0A57-4A73-B404-CBAA3FAA1457}"/>
    <cellStyle name="Comma 3 6 9 6 2 4" xfId="23561" xr:uid="{AE0BDFDD-A0C9-4B3F-8DE6-5985DACB6765}"/>
    <cellStyle name="Comma 3 6 9 6 3" xfId="4126" xr:uid="{0D99687E-5E9C-408B-95BF-0C7AFB3FC7DF}"/>
    <cellStyle name="Comma 3 6 9 6 3 2" xfId="50342" xr:uid="{2C767B0F-30D5-4666-A91F-AF68371A2CDB}"/>
    <cellStyle name="Comma 3 6 9 6 3 3" xfId="36952" xr:uid="{C2E08A2C-1256-42AC-B385-5327747B6C8D}"/>
    <cellStyle name="Comma 3 6 9 6 3 4" xfId="26187" xr:uid="{2237EC4B-5EED-483F-9FBD-6E773F672AB4}"/>
    <cellStyle name="Comma 3 6 9 6 4" xfId="9377" xr:uid="{BFEF3E19-E3EE-4241-A405-88C7C35C12AD}"/>
    <cellStyle name="Comma 3 6 9 6 4 2" xfId="52968" xr:uid="{1F919BD9-3D3F-4D5C-A425-7109D88727B3}"/>
    <cellStyle name="Comma 3 6 9 6 4 3" xfId="39578" xr:uid="{A937008C-08BC-4948-B670-950199C0CC60}"/>
    <cellStyle name="Comma 3 6 9 6 5" xfId="12003" xr:uid="{042057E0-1C18-4B2A-8456-2F881CBDA4DB}"/>
    <cellStyle name="Comma 3 6 9 6 5 2" xfId="55593" xr:uid="{ABC63D2E-37A5-43BC-98DA-E30DC0DB9FAE}"/>
    <cellStyle name="Comma 3 6 9 6 5 3" xfId="42203" xr:uid="{2ABBD1FD-AAE7-4BF4-88A5-A923C0F2A73F}"/>
    <cellStyle name="Comma 3 6 9 6 6" xfId="15156" xr:uid="{4D27127E-6A07-4FC0-B01A-22DFF7BD22D1}"/>
    <cellStyle name="Comma 3 6 9 6 6 2" xfId="44829" xr:uid="{D4DE53FA-A383-4CA6-9806-A4BC0D168BB1}"/>
    <cellStyle name="Comma 3 6 9 6 7" xfId="58219" xr:uid="{88E4C252-16AB-4EFA-8D9A-B1E82577642B}"/>
    <cellStyle name="Comma 3 6 9 6 8" xfId="60846" xr:uid="{E37724B2-C2B9-4B85-AC00-CB5A013ED71B}"/>
    <cellStyle name="Comma 3 6 9 6 9" xfId="31439" xr:uid="{25BF83A0-6984-41BB-8E7A-294B31F8DDBA}"/>
    <cellStyle name="Comma 3 6 9 7" xfId="2542" xr:uid="{AB8C9998-630D-4CAD-98CA-1E01DDA0818F}"/>
    <cellStyle name="Comma 3 6 9 7 10" xfId="21977" xr:uid="{C54C7B73-575A-4691-8F76-97AD0F1AF119}"/>
    <cellStyle name="Comma 3 6 9 7 2" xfId="7793" xr:uid="{0B35B4A8-663C-400D-8628-E091E4D3E2BE}"/>
    <cellStyle name="Comma 3 6 9 7 2 2" xfId="19351" xr:uid="{86BC47AB-C13D-4FA5-98EB-3BAF33DCD37F}"/>
    <cellStyle name="Comma 3 6 9 7 2 2 2" xfId="48758" xr:uid="{85B0F62F-B83F-48F1-A085-C92FD51D1EEB}"/>
    <cellStyle name="Comma 3 6 9 7 2 2 3" xfId="29855" xr:uid="{60683D03-39FE-4CA7-95DE-34D293F1EB5D}"/>
    <cellStyle name="Comma 3 6 9 7 2 3" xfId="35368" xr:uid="{085216C6-A179-416A-83DB-D3098D996B9F}"/>
    <cellStyle name="Comma 3 6 9 7 2 4" xfId="24603" xr:uid="{387513B6-D811-4E1E-8CF6-C5C09E54D405}"/>
    <cellStyle name="Comma 3 6 9 7 3" xfId="5168" xr:uid="{14319001-3896-487F-BE80-1D995AEBC716}"/>
    <cellStyle name="Comma 3 6 9 7 3 2" xfId="51384" xr:uid="{81310F61-6FB5-44DF-A790-BD46B4AC6545}"/>
    <cellStyle name="Comma 3 6 9 7 3 3" xfId="37994" xr:uid="{EDCB93C0-0DA3-4E6A-B932-9042FF8A9C51}"/>
    <cellStyle name="Comma 3 6 9 7 3 4" xfId="27229" xr:uid="{BD326BFF-F543-4F70-8450-5B5BC7CA3AA2}"/>
    <cellStyle name="Comma 3 6 9 7 4" xfId="10419" xr:uid="{D9CF2524-C029-4815-B349-F206265B1741}"/>
    <cellStyle name="Comma 3 6 9 7 4 2" xfId="54010" xr:uid="{1789370A-B025-4210-81F7-A215088ED8BC}"/>
    <cellStyle name="Comma 3 6 9 7 4 3" xfId="40620" xr:uid="{FA8525E3-05EA-49DA-B4A6-237E1CC0B08E}"/>
    <cellStyle name="Comma 3 6 9 7 5" xfId="13045" xr:uid="{E653B8C1-9E01-46C9-9295-98A432D2458A}"/>
    <cellStyle name="Comma 3 6 9 7 5 2" xfId="56635" xr:uid="{E5A6364D-E9A4-48CC-819C-435DC74F4D9C}"/>
    <cellStyle name="Comma 3 6 9 7 5 3" xfId="43245" xr:uid="{FA2D176C-5356-47CB-B2F0-411AAE7E6DC2}"/>
    <cellStyle name="Comma 3 6 9 7 6" xfId="16198" xr:uid="{5864F6A6-E6A1-4D52-B6C0-EC1ACED1247A}"/>
    <cellStyle name="Comma 3 6 9 7 6 2" xfId="45871" xr:uid="{47FFE2DC-EC99-4E1A-9267-C7E8F710E364}"/>
    <cellStyle name="Comma 3 6 9 7 7" xfId="59261" xr:uid="{167E19A3-D768-4105-821B-23816CEEE620}"/>
    <cellStyle name="Comma 3 6 9 7 8" xfId="61888" xr:uid="{073B744C-29E6-4349-9E5A-A826539F14EC}"/>
    <cellStyle name="Comma 3 6 9 7 9" xfId="32481" xr:uid="{13CCFFFE-BE7D-436C-9F25-B4E5A1800132}"/>
    <cellStyle name="Comma 3 6 9 8" xfId="5429" xr:uid="{450A2AED-3985-4056-9F4A-5A595CCFBDB6}"/>
    <cellStyle name="Comma 3 6 9 8 2" xfId="16987" xr:uid="{554B01E8-D30F-483D-A85E-AB20E689E44A}"/>
    <cellStyle name="Comma 3 6 9 8 2 2" xfId="46133" xr:uid="{69906286-46BB-45B5-AD50-A33C84048EC6}"/>
    <cellStyle name="Comma 3 6 9 8 2 3" xfId="27491" xr:uid="{AB84B755-E151-4576-B2D1-6D2F236A47F4}"/>
    <cellStyle name="Comma 3 6 9 8 3" xfId="13834" xr:uid="{3EF1ABF2-7792-4C54-8201-A9E239F588B2}"/>
    <cellStyle name="Comma 3 6 9 8 3 2" xfId="32743" xr:uid="{D3FB951D-CD91-457E-8A24-D43C48D8954A}"/>
    <cellStyle name="Comma 3 6 9 8 4" xfId="22239" xr:uid="{1C76AA47-914F-484E-81B5-472BF76FC748}"/>
    <cellStyle name="Comma 3 6 9 9" xfId="2804" xr:uid="{E5810444-21F3-4F9D-AD68-87B29A0CE112}"/>
    <cellStyle name="Comma 3 6 9 9 2" xfId="16459" xr:uid="{B6DFA51E-FCB1-4994-B4B0-32400ED95175}"/>
    <cellStyle name="Comma 3 6 9 9 2 2" xfId="46394" xr:uid="{74C5C1C9-E5B6-4B03-B821-8528403AD766}"/>
    <cellStyle name="Comma 3 6 9 9 3" xfId="33004" xr:uid="{E5F85AB7-A5EC-4386-8830-10F557A605F5}"/>
    <cellStyle name="Comma 3 6 9 9 4" xfId="24865" xr:uid="{E4F6C8CF-26EC-4E90-B4F1-B38973758762}"/>
    <cellStyle name="Comma 3 7" xfId="38" xr:uid="{00000000-0005-0000-0000-0000C5030000}"/>
    <cellStyle name="Comma 3 7 10" xfId="300" xr:uid="{00000000-0005-0000-0000-0000C6030000}"/>
    <cellStyle name="Comma 3 7 10 10" xfId="30241" xr:uid="{489F5E84-21AD-4065-9291-E16AA63F1F49}"/>
    <cellStyle name="Comma 3 7 10 11" xfId="19737" xr:uid="{30DA2EE5-7489-445D-9CB3-1AFE3D80F33B}"/>
    <cellStyle name="Comma 3 7 10 2" xfId="1623" xr:uid="{3694F664-DF53-41B4-B11B-A155F0E661C0}"/>
    <cellStyle name="Comma 3 7 10 2 10" xfId="21059" xr:uid="{6A9D636F-03F3-42DF-843E-CED5DF4FCD3D}"/>
    <cellStyle name="Comma 3 7 10 2 2" xfId="6875" xr:uid="{C93B476E-7C9A-42D1-8554-F050B703535E}"/>
    <cellStyle name="Comma 3 7 10 2 2 2" xfId="18433" xr:uid="{7DEDF224-CE39-4C2B-AA77-CC42FA2DE9CD}"/>
    <cellStyle name="Comma 3 7 10 2 2 2 2" xfId="47840" xr:uid="{84E8186E-1C02-49F7-91DC-0EA56ED27E29}"/>
    <cellStyle name="Comma 3 7 10 2 2 2 3" xfId="28937" xr:uid="{81F048A8-BB4A-4934-A7F9-C2F35C558CBB}"/>
    <cellStyle name="Comma 3 7 10 2 2 3" xfId="34450" xr:uid="{56E6C30F-970E-4B85-BE5B-953AA303210A}"/>
    <cellStyle name="Comma 3 7 10 2 2 4" xfId="23685" xr:uid="{1E82D34D-9055-4813-B520-187F57AB6933}"/>
    <cellStyle name="Comma 3 7 10 2 3" xfId="4250" xr:uid="{9095E1C0-FAD2-4546-A601-483FA421C422}"/>
    <cellStyle name="Comma 3 7 10 2 3 2" xfId="50466" xr:uid="{A0581D7B-E9AA-45C9-9CCE-9023C2FA2684}"/>
    <cellStyle name="Comma 3 7 10 2 3 3" xfId="37076" xr:uid="{9C329762-485B-4CFE-AAB7-CD3F6ED77233}"/>
    <cellStyle name="Comma 3 7 10 2 3 4" xfId="26311" xr:uid="{0F89E17D-1935-44BE-B81B-FAD4B93A8B54}"/>
    <cellStyle name="Comma 3 7 10 2 4" xfId="9501" xr:uid="{D9BC8323-67A7-47C3-ABB8-2EC13990E920}"/>
    <cellStyle name="Comma 3 7 10 2 4 2" xfId="53092" xr:uid="{D12E3F41-65B0-4793-8A6E-9A0010B69A61}"/>
    <cellStyle name="Comma 3 7 10 2 4 3" xfId="39702" xr:uid="{7B66B588-E5D5-4E08-81A5-5F616511B9D4}"/>
    <cellStyle name="Comma 3 7 10 2 5" xfId="12127" xr:uid="{5A9B6DCD-8284-4487-A36E-AB74349699CC}"/>
    <cellStyle name="Comma 3 7 10 2 5 2" xfId="55717" xr:uid="{48BA7DBE-A94D-4FCF-80C6-14ADB53DADFB}"/>
    <cellStyle name="Comma 3 7 10 2 5 3" xfId="42327" xr:uid="{5AF3BEFD-9E83-498D-A820-CFC3E45034FF}"/>
    <cellStyle name="Comma 3 7 10 2 6" xfId="15280" xr:uid="{38178125-5A05-4136-B4C1-590C931E2292}"/>
    <cellStyle name="Comma 3 7 10 2 6 2" xfId="44953" xr:uid="{03B4224C-1B29-42F0-B486-03E15E3A2625}"/>
    <cellStyle name="Comma 3 7 10 2 7" xfId="58343" xr:uid="{95E9C0BA-A63C-49D2-972A-675CA413BF2E}"/>
    <cellStyle name="Comma 3 7 10 2 8" xfId="60970" xr:uid="{54D1D64E-705F-463C-90C9-63088FEE82DF}"/>
    <cellStyle name="Comma 3 7 10 2 9" xfId="31563" xr:uid="{0DDBD211-E8B8-41FB-8016-1A190CD2E2CD}"/>
    <cellStyle name="Comma 3 7 10 3" xfId="5553" xr:uid="{F01C2E83-A412-4C8B-9155-35A65292B2A9}"/>
    <cellStyle name="Comma 3 7 10 3 2" xfId="17111" xr:uid="{9C675472-8DEE-42E5-8803-30860480459F}"/>
    <cellStyle name="Comma 3 7 10 3 2 2" xfId="46518" xr:uid="{1948AD42-20ED-4FE1-94D0-F0C9DB069E5C}"/>
    <cellStyle name="Comma 3 7 10 3 2 3" xfId="27615" xr:uid="{DDC6BBA9-42ED-4717-ADF3-0F4148361F2B}"/>
    <cellStyle name="Comma 3 7 10 3 3" xfId="13958" xr:uid="{EBF08F8A-0155-474C-96AC-2677035D7B83}"/>
    <cellStyle name="Comma 3 7 10 3 3 2" xfId="33128" xr:uid="{E78A6DBA-E737-4A28-A36D-C3B60D4B2029}"/>
    <cellStyle name="Comma 3 7 10 3 4" xfId="22363" xr:uid="{B00413BD-1DCF-48DE-9CCE-D87D68D5BDFA}"/>
    <cellStyle name="Comma 3 7 10 4" xfId="2928" xr:uid="{748F1E35-F2BD-4A14-902E-C50797BE3AEA}"/>
    <cellStyle name="Comma 3 7 10 4 2" xfId="16583" xr:uid="{9E80F9DF-A359-4556-A5F3-CBC8959AC299}"/>
    <cellStyle name="Comma 3 7 10 4 2 2" xfId="49144" xr:uid="{2501AD8D-B75A-40B7-99B6-8A27F714913B}"/>
    <cellStyle name="Comma 3 7 10 4 3" xfId="35754" xr:uid="{D6220027-47AD-40FB-B172-7AAB2D08B735}"/>
    <cellStyle name="Comma 3 7 10 4 4" xfId="24989" xr:uid="{05A848E3-DE0C-494C-8EFC-47BD76A913A0}"/>
    <cellStyle name="Comma 3 7 10 5" xfId="8179" xr:uid="{F5263F0C-C845-4564-BA73-FEA563498B30}"/>
    <cellStyle name="Comma 3 7 10 5 2" xfId="51770" xr:uid="{AD6B1EC7-5CAF-469C-BF38-25386C78BD4D}"/>
    <cellStyle name="Comma 3 7 10 5 3" xfId="38380" xr:uid="{52A6D8A1-EBE1-4344-AF81-F1A155ECFFFF}"/>
    <cellStyle name="Comma 3 7 10 6" xfId="10805" xr:uid="{6C497596-1AE2-4773-8B36-F73DCCA1714B}"/>
    <cellStyle name="Comma 3 7 10 6 2" xfId="54395" xr:uid="{CB3278BB-959E-4B79-A857-3D615A390F2E}"/>
    <cellStyle name="Comma 3 7 10 6 3" xfId="41005" xr:uid="{551E028E-1F85-44AC-8C35-FF1A3EB417F6}"/>
    <cellStyle name="Comma 3 7 10 7" xfId="13430" xr:uid="{8285E479-9332-4D47-811E-E6D4ADE8942D}"/>
    <cellStyle name="Comma 3 7 10 7 2" xfId="43631" xr:uid="{803CC080-B028-4ABC-A04F-132970454416}"/>
    <cellStyle name="Comma 3 7 10 8" xfId="57021" xr:uid="{334EF248-B13D-498C-A4BA-4839C51F09D9}"/>
    <cellStyle name="Comma 3 7 10 9" xfId="59648" xr:uid="{D2758307-D449-49E1-9272-E94ED89D135C}"/>
    <cellStyle name="Comma 3 7 11" xfId="560" xr:uid="{00000000-0005-0000-0000-0000C7030000}"/>
    <cellStyle name="Comma 3 7 11 10" xfId="30501" xr:uid="{43933911-675A-402E-A26A-926FF5721293}"/>
    <cellStyle name="Comma 3 7 11 11" xfId="19997" xr:uid="{B8F9E4E4-B455-48B2-86E0-69ADF246CEA0}"/>
    <cellStyle name="Comma 3 7 11 2" xfId="1883" xr:uid="{8F6D5906-C672-4F10-B55A-74F0CA88D95C}"/>
    <cellStyle name="Comma 3 7 11 2 10" xfId="21319" xr:uid="{323C9D97-E5C3-4BE2-ACCF-74F9797F4A9D}"/>
    <cellStyle name="Comma 3 7 11 2 2" xfId="7135" xr:uid="{3851EF86-C692-4934-8C73-29A1344EF4B0}"/>
    <cellStyle name="Comma 3 7 11 2 2 2" xfId="18693" xr:uid="{88422E46-CE77-4918-AF95-34BBA5658334}"/>
    <cellStyle name="Comma 3 7 11 2 2 2 2" xfId="48100" xr:uid="{B61B392A-3119-4E15-B019-157231495173}"/>
    <cellStyle name="Comma 3 7 11 2 2 2 3" xfId="29197" xr:uid="{E154EEE3-56D5-4394-A8F4-C482E2B9E4A7}"/>
    <cellStyle name="Comma 3 7 11 2 2 3" xfId="34710" xr:uid="{573CBF75-D7B2-4A96-8DEA-34B89C08BAF4}"/>
    <cellStyle name="Comma 3 7 11 2 2 4" xfId="23945" xr:uid="{95912832-ED5E-42AF-8852-6E351C908F28}"/>
    <cellStyle name="Comma 3 7 11 2 3" xfId="4510" xr:uid="{1E0446DB-CF79-40B4-A6F9-9B91888E20EA}"/>
    <cellStyle name="Comma 3 7 11 2 3 2" xfId="50726" xr:uid="{0519542B-6B39-499A-A2BA-E06D0015268A}"/>
    <cellStyle name="Comma 3 7 11 2 3 3" xfId="37336" xr:uid="{8BB1B303-3A43-4282-9770-F291BFAEC699}"/>
    <cellStyle name="Comma 3 7 11 2 3 4" xfId="26571" xr:uid="{17AB72E6-E98A-409D-950C-EFCC3A31936D}"/>
    <cellStyle name="Comma 3 7 11 2 4" xfId="9761" xr:uid="{23A584AD-9A49-4387-9762-BE0BB3864BF0}"/>
    <cellStyle name="Comma 3 7 11 2 4 2" xfId="53352" xr:uid="{D7AEC5E7-4F81-4CDE-B95D-2EE256A5B92A}"/>
    <cellStyle name="Comma 3 7 11 2 4 3" xfId="39962" xr:uid="{B70A8427-F2AF-4BC2-BFEF-DFBC7B578E92}"/>
    <cellStyle name="Comma 3 7 11 2 5" xfId="12387" xr:uid="{D4B63415-1427-4E80-82DB-4D24C832D22B}"/>
    <cellStyle name="Comma 3 7 11 2 5 2" xfId="55977" xr:uid="{1E54AC78-26FD-4920-A182-F48DE05EB8AD}"/>
    <cellStyle name="Comma 3 7 11 2 5 3" xfId="42587" xr:uid="{14AED4AF-7D12-4731-BD2A-F47E88755860}"/>
    <cellStyle name="Comma 3 7 11 2 6" xfId="15540" xr:uid="{C19E7B07-B3D0-4CDC-8C2A-A6357FD98754}"/>
    <cellStyle name="Comma 3 7 11 2 6 2" xfId="45213" xr:uid="{3E575032-0869-4817-82DD-279B257358CE}"/>
    <cellStyle name="Comma 3 7 11 2 7" xfId="58603" xr:uid="{B4D6D074-3149-4058-876F-4DED508AE3FC}"/>
    <cellStyle name="Comma 3 7 11 2 8" xfId="61230" xr:uid="{CD30FC78-00E5-4C1A-8DCA-FA092E63C30C}"/>
    <cellStyle name="Comma 3 7 11 2 9" xfId="31823" xr:uid="{FEF1CDE8-3940-40B8-BB5D-BE89DA433F84}"/>
    <cellStyle name="Comma 3 7 11 3" xfId="5813" xr:uid="{DBFCD30E-154C-455A-8BC0-ABF4616BC87C}"/>
    <cellStyle name="Comma 3 7 11 3 2" xfId="17371" xr:uid="{F591663D-C438-4E10-BFD5-8D819C761384}"/>
    <cellStyle name="Comma 3 7 11 3 2 2" xfId="46778" xr:uid="{D6D78B46-89B7-4E41-AB3F-35F8D7546DB4}"/>
    <cellStyle name="Comma 3 7 11 3 2 3" xfId="27875" xr:uid="{3A7B196A-F2B8-4090-BABA-D35A0623507D}"/>
    <cellStyle name="Comma 3 7 11 3 3" xfId="33388" xr:uid="{A91CE7DA-C372-4769-A8D0-2DC03DCFC5C4}"/>
    <cellStyle name="Comma 3 7 11 3 4" xfId="22623" xr:uid="{7AA69A44-7ADA-4665-AE06-9C6DE8D12051}"/>
    <cellStyle name="Comma 3 7 11 4" xfId="3188" xr:uid="{768FE837-CF84-418E-BB18-241496A876D8}"/>
    <cellStyle name="Comma 3 7 11 4 2" xfId="49404" xr:uid="{262D33C8-2F5E-4237-971E-BF75A2395AFF}"/>
    <cellStyle name="Comma 3 7 11 4 3" xfId="36014" xr:uid="{14A659A0-C008-4CE3-90B2-B136F43181B8}"/>
    <cellStyle name="Comma 3 7 11 4 4" xfId="25249" xr:uid="{27ECAB8D-A47A-4958-B460-2806591B1613}"/>
    <cellStyle name="Comma 3 7 11 5" xfId="8439" xr:uid="{CCD40BBB-604F-45AB-9A0E-D3F485D1AB4A}"/>
    <cellStyle name="Comma 3 7 11 5 2" xfId="52030" xr:uid="{59EA4604-1BB1-4FEE-A3D5-C59CE5E1D1D3}"/>
    <cellStyle name="Comma 3 7 11 5 3" xfId="38640" xr:uid="{57F89482-B0E6-47F1-BB28-6A5F798BADF5}"/>
    <cellStyle name="Comma 3 7 11 6" xfId="11065" xr:uid="{D6DCE880-3BBC-4FB9-829E-063AEE92E7C0}"/>
    <cellStyle name="Comma 3 7 11 6 2" xfId="54655" xr:uid="{C2253478-0072-413D-BCB8-0B5725EFA68C}"/>
    <cellStyle name="Comma 3 7 11 6 3" xfId="41265" xr:uid="{37A4A514-E56B-4830-8181-98A49D63FD87}"/>
    <cellStyle name="Comma 3 7 11 7" xfId="14218" xr:uid="{E5A00D0B-AD31-4DD7-99E1-6D493387C6DF}"/>
    <cellStyle name="Comma 3 7 11 7 2" xfId="43891" xr:uid="{F2EA4021-88CE-489F-8494-63B21A0392C8}"/>
    <cellStyle name="Comma 3 7 11 8" xfId="57281" xr:uid="{064245D9-FB65-4DF9-907B-D6AA1B8CE9AA}"/>
    <cellStyle name="Comma 3 7 11 9" xfId="59908" xr:uid="{B2C29A35-5D99-46CA-BB99-53307BFC1DE8}"/>
    <cellStyle name="Comma 3 7 12" xfId="820" xr:uid="{00000000-0005-0000-0000-0000C8030000}"/>
    <cellStyle name="Comma 3 7 12 10" xfId="30761" xr:uid="{A3A41425-BFA9-4C15-9B44-AD71668A36F5}"/>
    <cellStyle name="Comma 3 7 12 11" xfId="20257" xr:uid="{7CE620C9-E127-419D-AC0A-A8DFE8D6B6E6}"/>
    <cellStyle name="Comma 3 7 12 2" xfId="2143" xr:uid="{52F743EE-596B-4694-B10D-5A1BFD3EE9DB}"/>
    <cellStyle name="Comma 3 7 12 2 10" xfId="21579" xr:uid="{EEE3208E-EBD3-446A-99B6-AD42CFBAC6F2}"/>
    <cellStyle name="Comma 3 7 12 2 2" xfId="7395" xr:uid="{2BC1F5DE-2B99-424F-BD30-84D714D360EE}"/>
    <cellStyle name="Comma 3 7 12 2 2 2" xfId="18953" xr:uid="{971022E4-2C12-42C1-A8BD-B605DBD474AE}"/>
    <cellStyle name="Comma 3 7 12 2 2 2 2" xfId="48360" xr:uid="{A1DE671F-9E2A-48D8-BEEB-B10C50F406D4}"/>
    <cellStyle name="Comma 3 7 12 2 2 2 3" xfId="29457" xr:uid="{0A009748-BCC4-42FB-AB45-9DA690AA3C09}"/>
    <cellStyle name="Comma 3 7 12 2 2 3" xfId="34970" xr:uid="{46ED9E50-2642-4D83-A437-F8384E419987}"/>
    <cellStyle name="Comma 3 7 12 2 2 4" xfId="24205" xr:uid="{7400F10B-F386-4AF2-8A72-F371DD55685B}"/>
    <cellStyle name="Comma 3 7 12 2 3" xfId="4770" xr:uid="{52587C25-AEC1-49EE-AD0B-FAF7C5F42226}"/>
    <cellStyle name="Comma 3 7 12 2 3 2" xfId="50986" xr:uid="{A8A44391-B7EA-491D-9460-8772550CAC1D}"/>
    <cellStyle name="Comma 3 7 12 2 3 3" xfId="37596" xr:uid="{53F2F43B-AF96-4A03-A666-CEDDFB44F48B}"/>
    <cellStyle name="Comma 3 7 12 2 3 4" xfId="26831" xr:uid="{CE01FA36-C915-4CD8-8945-EE39A22CF870}"/>
    <cellStyle name="Comma 3 7 12 2 4" xfId="10021" xr:uid="{77E97027-FD61-486E-A974-2702146B2DB5}"/>
    <cellStyle name="Comma 3 7 12 2 4 2" xfId="53612" xr:uid="{86169FFA-3A95-48DE-AEC6-9B9D42B18B2F}"/>
    <cellStyle name="Comma 3 7 12 2 4 3" xfId="40222" xr:uid="{7AA0F867-86F5-4AB4-A4D7-9297A59B3335}"/>
    <cellStyle name="Comma 3 7 12 2 5" xfId="12647" xr:uid="{BA4617F2-E6F6-42A1-96C4-C59C2A91730F}"/>
    <cellStyle name="Comma 3 7 12 2 5 2" xfId="56237" xr:uid="{C1344ADF-FAC0-4EBA-9346-B7DF1D4E6264}"/>
    <cellStyle name="Comma 3 7 12 2 5 3" xfId="42847" xr:uid="{B997C54A-7DD5-4553-A9F2-2352553A92FA}"/>
    <cellStyle name="Comma 3 7 12 2 6" xfId="15800" xr:uid="{851BCA9B-8AD7-4CCA-92F3-333937464BBC}"/>
    <cellStyle name="Comma 3 7 12 2 6 2" xfId="45473" xr:uid="{126E5DE0-4439-4352-A103-AF3B50C35314}"/>
    <cellStyle name="Comma 3 7 12 2 7" xfId="58863" xr:uid="{F0E6D24E-B746-4CB8-A10E-EB0C549E6F31}"/>
    <cellStyle name="Comma 3 7 12 2 8" xfId="61490" xr:uid="{30A25C50-50C9-486E-81EE-38CE45F58B2E}"/>
    <cellStyle name="Comma 3 7 12 2 9" xfId="32083" xr:uid="{0EA0BAC9-5D37-4CE0-81FC-6C6D4108B29D}"/>
    <cellStyle name="Comma 3 7 12 3" xfId="6073" xr:uid="{3210F627-686B-4AD1-B75B-2EEF26F24823}"/>
    <cellStyle name="Comma 3 7 12 3 2" xfId="17631" xr:uid="{3650A0CE-DCA5-4131-83DC-5ED9BDA9DC93}"/>
    <cellStyle name="Comma 3 7 12 3 2 2" xfId="47038" xr:uid="{23C9EF27-0359-4A5E-99CF-994FE31C5564}"/>
    <cellStyle name="Comma 3 7 12 3 2 3" xfId="28135" xr:uid="{5150DDFC-21C4-4CA1-BB4E-C19C4EC80F2F}"/>
    <cellStyle name="Comma 3 7 12 3 3" xfId="33648" xr:uid="{3D7384C8-0679-4D85-8FA0-6A2AFB0F90C8}"/>
    <cellStyle name="Comma 3 7 12 3 4" xfId="22883" xr:uid="{3661A38E-77EA-4E3D-9E6F-C377AEC705AF}"/>
    <cellStyle name="Comma 3 7 12 4" xfId="3448" xr:uid="{B2A971EA-DACD-4950-9577-3D1179C24212}"/>
    <cellStyle name="Comma 3 7 12 4 2" xfId="49664" xr:uid="{F4A975EF-E5C6-4C55-BB3F-F26222735959}"/>
    <cellStyle name="Comma 3 7 12 4 3" xfId="36274" xr:uid="{8E81C64D-7BEF-458E-A2DB-024F92E1B202}"/>
    <cellStyle name="Comma 3 7 12 4 4" xfId="25509" xr:uid="{439D28CA-C89E-4BD0-92F3-A1D5A6A7DBF7}"/>
    <cellStyle name="Comma 3 7 12 5" xfId="8699" xr:uid="{5298BD88-879A-4BCF-B7AB-A367B1A0D2AB}"/>
    <cellStyle name="Comma 3 7 12 5 2" xfId="52290" xr:uid="{0E0324D8-2CA2-4499-8CBB-A46FAA6394E0}"/>
    <cellStyle name="Comma 3 7 12 5 3" xfId="38900" xr:uid="{6CD693FB-6397-44F8-9AFC-164FAE52DCF5}"/>
    <cellStyle name="Comma 3 7 12 6" xfId="11325" xr:uid="{70BCF742-1F6E-4575-A55A-2B0FCB86FB05}"/>
    <cellStyle name="Comma 3 7 12 6 2" xfId="54915" xr:uid="{1C41AC73-77C7-4DE3-910A-10071ACDB542}"/>
    <cellStyle name="Comma 3 7 12 6 3" xfId="41525" xr:uid="{8C64A279-55BC-45CD-A109-B27887626490}"/>
    <cellStyle name="Comma 3 7 12 7" xfId="14478" xr:uid="{E99B1C32-8576-4EE1-AA69-B93B9E50A1EE}"/>
    <cellStyle name="Comma 3 7 12 7 2" xfId="44151" xr:uid="{094FA5D9-AC1B-43A8-A26B-C004E0D3BAD9}"/>
    <cellStyle name="Comma 3 7 12 8" xfId="57541" xr:uid="{F81B198A-B3E3-4549-87CD-0F23913CD56E}"/>
    <cellStyle name="Comma 3 7 12 9" xfId="60168" xr:uid="{EF6E6B6C-B692-4455-BA7A-AAB75A325FF5}"/>
    <cellStyle name="Comma 3 7 13" xfId="1082" xr:uid="{DB90F92E-5E39-4F4E-AFAB-00E4FB5BA487}"/>
    <cellStyle name="Comma 3 7 13 10" xfId="20519" xr:uid="{38AC8331-695A-4D65-92A3-5E1D80CC601B}"/>
    <cellStyle name="Comma 3 7 13 2" xfId="6335" xr:uid="{7BF0ED12-B6FC-432E-AD0B-92DD83CE05E7}"/>
    <cellStyle name="Comma 3 7 13 2 2" xfId="17893" xr:uid="{26FED64B-28AD-4171-9923-ECE7F56D1B1A}"/>
    <cellStyle name="Comma 3 7 13 2 2 2" xfId="47300" xr:uid="{BBC2CF16-4D9D-4647-AD7C-DF60488162CC}"/>
    <cellStyle name="Comma 3 7 13 2 2 3" xfId="28397" xr:uid="{9FBED299-7CE8-48B8-9E90-8B1655D4429C}"/>
    <cellStyle name="Comma 3 7 13 2 3" xfId="33910" xr:uid="{B9E7C55A-784E-4C17-89D5-93FD200BDFA6}"/>
    <cellStyle name="Comma 3 7 13 2 4" xfId="23145" xr:uid="{6ED898F5-1A96-44BE-B08A-76D8753BED96}"/>
    <cellStyle name="Comma 3 7 13 3" xfId="3710" xr:uid="{D4C6C815-6928-491A-B078-051CCCD4E196}"/>
    <cellStyle name="Comma 3 7 13 3 2" xfId="49926" xr:uid="{0514CAC8-AA33-4E7D-A483-A455B6A110CC}"/>
    <cellStyle name="Comma 3 7 13 3 3" xfId="36536" xr:uid="{B7B78A86-CEE3-4338-8606-4A06E8D3D7EF}"/>
    <cellStyle name="Comma 3 7 13 3 4" xfId="25771" xr:uid="{C765F200-F26D-4DAA-99E1-217DD443C864}"/>
    <cellStyle name="Comma 3 7 13 4" xfId="8961" xr:uid="{D222D087-908D-4099-8255-4638DC28EB9E}"/>
    <cellStyle name="Comma 3 7 13 4 2" xfId="52552" xr:uid="{5300986D-A2F0-4280-B8E8-91FA0204F860}"/>
    <cellStyle name="Comma 3 7 13 4 3" xfId="39162" xr:uid="{84D0A8B7-9AA3-4D45-BDBE-4FB4FCA74506}"/>
    <cellStyle name="Comma 3 7 13 5" xfId="11587" xr:uid="{10EC8517-E09B-4F94-A5C9-D00B45DCF653}"/>
    <cellStyle name="Comma 3 7 13 5 2" xfId="55177" xr:uid="{89419740-915C-4BDB-B1B1-CFD99B9ADC95}"/>
    <cellStyle name="Comma 3 7 13 5 3" xfId="41787" xr:uid="{6F53B19E-3412-41F2-87D5-0491C9571D38}"/>
    <cellStyle name="Comma 3 7 13 6" xfId="14740" xr:uid="{CD723671-AC4D-41D9-9595-CE246E3783BC}"/>
    <cellStyle name="Comma 3 7 13 6 2" xfId="44413" xr:uid="{EDC3E2D0-7903-4FCB-946C-FA371B9A5C2D}"/>
    <cellStyle name="Comma 3 7 13 7" xfId="57803" xr:uid="{D0DB8511-E362-436F-80C6-1D86C27D1316}"/>
    <cellStyle name="Comma 3 7 13 8" xfId="60430" xr:uid="{E84486D4-3368-48E3-91BB-8CA9779B09AC}"/>
    <cellStyle name="Comma 3 7 13 9" xfId="31023" xr:uid="{7A23074F-C989-4090-886F-C82B8A9F0904}"/>
    <cellStyle name="Comma 3 7 14" xfId="1099" xr:uid="{B0EDC3C4-D2CE-4800-9DBB-F4C7346AEB5C}"/>
    <cellStyle name="Comma 3 7 14 10" xfId="20536" xr:uid="{59AC23E2-D143-4A15-BC03-C4213F84BBFB}"/>
    <cellStyle name="Comma 3 7 14 2" xfId="6352" xr:uid="{4DBF6E91-DF5C-436F-A30B-70B2F0C78DA0}"/>
    <cellStyle name="Comma 3 7 14 2 2" xfId="17910" xr:uid="{74311215-D9B6-4F7F-81ED-DFCA69CF3369}"/>
    <cellStyle name="Comma 3 7 14 2 2 2" xfId="47317" xr:uid="{7A286AA7-ABC5-4085-8ECA-AC2040EEE02F}"/>
    <cellStyle name="Comma 3 7 14 2 2 3" xfId="28414" xr:uid="{2B372963-C8CC-4B6D-809D-90F5D00F1976}"/>
    <cellStyle name="Comma 3 7 14 2 3" xfId="33927" xr:uid="{C13B25C5-57B2-4518-9C13-C2589451F08A}"/>
    <cellStyle name="Comma 3 7 14 2 4" xfId="23162" xr:uid="{3C13BC44-2A3E-4685-8E92-B137ED22208B}"/>
    <cellStyle name="Comma 3 7 14 3" xfId="3727" xr:uid="{7338821A-2D53-4DCF-98C9-EA75C19C0E1F}"/>
    <cellStyle name="Comma 3 7 14 3 2" xfId="49943" xr:uid="{7A8D66A2-D383-4996-91E2-37DF09AAFDBA}"/>
    <cellStyle name="Comma 3 7 14 3 3" xfId="36553" xr:uid="{FB393343-1527-46A4-8F24-406C67C94ECA}"/>
    <cellStyle name="Comma 3 7 14 3 4" xfId="25788" xr:uid="{A74DD68D-D147-497E-8006-32275FB076CD}"/>
    <cellStyle name="Comma 3 7 14 4" xfId="8978" xr:uid="{BE29BFFB-715F-45C7-88FA-F3AB86215049}"/>
    <cellStyle name="Comma 3 7 14 4 2" xfId="52569" xr:uid="{403EE275-BCFC-40AA-8D05-325ED2F1EB67}"/>
    <cellStyle name="Comma 3 7 14 4 3" xfId="39179" xr:uid="{4D92D19F-4518-4CB1-8CA5-4DC8A3AF81A8}"/>
    <cellStyle name="Comma 3 7 14 5" xfId="11604" xr:uid="{B4CD1918-C0CD-42D6-9CEF-37E65BF30F0B}"/>
    <cellStyle name="Comma 3 7 14 5 2" xfId="55194" xr:uid="{1B687F52-DC08-42D1-A529-EC08E3B3623C}"/>
    <cellStyle name="Comma 3 7 14 5 3" xfId="41804" xr:uid="{55FF2739-D453-412E-BEE6-965BFFF2F3B4}"/>
    <cellStyle name="Comma 3 7 14 6" xfId="14757" xr:uid="{F5D54617-1B19-4E2B-B439-B8E330F354BB}"/>
    <cellStyle name="Comma 3 7 14 6 2" xfId="44430" xr:uid="{2A019275-0252-4A4E-A349-E8F90D2A34A4}"/>
    <cellStyle name="Comma 3 7 14 7" xfId="57820" xr:uid="{34642C42-4809-446C-B564-DB8E91C51EB6}"/>
    <cellStyle name="Comma 3 7 14 8" xfId="60447" xr:uid="{9BE259BA-2449-4F06-A286-3F4F59902B34}"/>
    <cellStyle name="Comma 3 7 14 9" xfId="31040" xr:uid="{29B5C2BD-7DFC-49B3-B7D2-9D70B33AB7EC}"/>
    <cellStyle name="Comma 3 7 15" xfId="1362" xr:uid="{F2BEED24-A372-4516-8CD5-4B9B60BB1E60}"/>
    <cellStyle name="Comma 3 7 15 10" xfId="20798" xr:uid="{CCFB32A4-0FDF-44E2-BE5D-A0DE1CAEE65C}"/>
    <cellStyle name="Comma 3 7 15 2" xfId="6614" xr:uid="{013A268C-C143-4473-867F-C853674B6D12}"/>
    <cellStyle name="Comma 3 7 15 2 2" xfId="18172" xr:uid="{599B7ACF-39B3-4B01-9C6C-EBB8C064273C}"/>
    <cellStyle name="Comma 3 7 15 2 2 2" xfId="47579" xr:uid="{7BC3895B-B0D8-470E-B4B3-5594C0072AEA}"/>
    <cellStyle name="Comma 3 7 15 2 2 3" xfId="28676" xr:uid="{EF1A9D8E-271E-48AB-B46E-28806A1676E0}"/>
    <cellStyle name="Comma 3 7 15 2 3" xfId="34189" xr:uid="{91305FBA-C93A-4D47-B3CB-979F225EE147}"/>
    <cellStyle name="Comma 3 7 15 2 4" xfId="23424" xr:uid="{7C7E2BA3-1337-4F44-A1F5-A52279FA4762}"/>
    <cellStyle name="Comma 3 7 15 3" xfId="3989" xr:uid="{0124A1FC-18B3-4BA0-9A02-42B24E05F8DC}"/>
    <cellStyle name="Comma 3 7 15 3 2" xfId="50205" xr:uid="{6B662C03-F673-460B-B0FC-A500B8D8A69F}"/>
    <cellStyle name="Comma 3 7 15 3 3" xfId="36815" xr:uid="{D5D55260-A0D3-4941-A763-6AC694C8A458}"/>
    <cellStyle name="Comma 3 7 15 3 4" xfId="26050" xr:uid="{7A115627-AE2E-4B90-A0AB-85D7B9D3AF81}"/>
    <cellStyle name="Comma 3 7 15 4" xfId="9240" xr:uid="{D9B62388-9DF8-47A6-B341-FAC0B0A14CA0}"/>
    <cellStyle name="Comma 3 7 15 4 2" xfId="52831" xr:uid="{42FE1727-7719-4AEC-9DEC-6434B2ED5A4C}"/>
    <cellStyle name="Comma 3 7 15 4 3" xfId="39441" xr:uid="{836B7210-AFB3-4B8C-86A2-0C4B61E6A632}"/>
    <cellStyle name="Comma 3 7 15 5" xfId="11866" xr:uid="{AC978730-4BE9-4B6A-8DC4-1A846C91B132}"/>
    <cellStyle name="Comma 3 7 15 5 2" xfId="55456" xr:uid="{4D5D4297-ACA5-4E82-828E-48FC9AD615C8}"/>
    <cellStyle name="Comma 3 7 15 5 3" xfId="42066" xr:uid="{D0639AC5-E1C1-4462-A194-57784442F3CA}"/>
    <cellStyle name="Comma 3 7 15 6" xfId="15019" xr:uid="{AC24A12C-04DA-4F01-A25B-AF8890759A3F}"/>
    <cellStyle name="Comma 3 7 15 6 2" xfId="44692" xr:uid="{36573D0C-DDAF-46BD-BB54-B2D13485DE14}"/>
    <cellStyle name="Comma 3 7 15 7" xfId="58082" xr:uid="{E0156BA5-C658-4C71-AE33-0DCD0D14CE74}"/>
    <cellStyle name="Comma 3 7 15 8" xfId="60709" xr:uid="{C849602B-1D2D-4FE6-B654-B203E86F2822}"/>
    <cellStyle name="Comma 3 7 15 9" xfId="31302" xr:uid="{BBA76691-785D-4753-BF36-D249D83E5E5F}"/>
    <cellStyle name="Comma 3 7 16" xfId="2405" xr:uid="{AECC51D5-82E3-4EED-8F49-443FA1C6E366}"/>
    <cellStyle name="Comma 3 7 16 10" xfId="21840" xr:uid="{E3BAB02E-AE52-4AED-8C1A-D83770CB538A}"/>
    <cellStyle name="Comma 3 7 16 2" xfId="7656" xr:uid="{11E31288-E570-4170-95CE-ED66CBF7ABDC}"/>
    <cellStyle name="Comma 3 7 16 2 2" xfId="19214" xr:uid="{4DD258CB-0A8D-4687-86CA-A2357927F56C}"/>
    <cellStyle name="Comma 3 7 16 2 2 2" xfId="48621" xr:uid="{C86DD123-74FA-41A5-8B49-C3CEF481A3DE}"/>
    <cellStyle name="Comma 3 7 16 2 2 3" xfId="29718" xr:uid="{3FD04C80-87C3-477E-87BC-7E49A86B37AB}"/>
    <cellStyle name="Comma 3 7 16 2 3" xfId="35231" xr:uid="{BC6310FB-773D-4452-9F93-6BEDFE544580}"/>
    <cellStyle name="Comma 3 7 16 2 4" xfId="24466" xr:uid="{E8A6EE63-4827-42BA-AEDE-3DC6EE19A4D9}"/>
    <cellStyle name="Comma 3 7 16 3" xfId="5031" xr:uid="{4B099DBD-D85D-415C-AEF2-FCE149B8EDA8}"/>
    <cellStyle name="Comma 3 7 16 3 2" xfId="51247" xr:uid="{089E49A6-0313-4911-AA98-ACE927F754BE}"/>
    <cellStyle name="Comma 3 7 16 3 3" xfId="37857" xr:uid="{467384EB-485B-4C3A-B345-B4910CC68602}"/>
    <cellStyle name="Comma 3 7 16 3 4" xfId="27092" xr:uid="{EB09A237-15BA-4EE9-9C40-1AC6E5436B06}"/>
    <cellStyle name="Comma 3 7 16 4" xfId="10282" xr:uid="{027562E9-A1DB-49CA-903C-804C04686BBE}"/>
    <cellStyle name="Comma 3 7 16 4 2" xfId="53873" xr:uid="{2BA421B0-B743-4687-A96A-A4F1974F4DC0}"/>
    <cellStyle name="Comma 3 7 16 4 3" xfId="40483" xr:uid="{85766DFE-C81C-4B7B-8EA7-DEAD551E3750}"/>
    <cellStyle name="Comma 3 7 16 5" xfId="12908" xr:uid="{4663989A-51B4-4764-9FE8-B8792EC2EAC1}"/>
    <cellStyle name="Comma 3 7 16 5 2" xfId="56498" xr:uid="{FEB937B4-1C58-4411-A565-031D24496072}"/>
    <cellStyle name="Comma 3 7 16 5 3" xfId="43108" xr:uid="{22CF0282-7208-4A69-A389-4F800E307E39}"/>
    <cellStyle name="Comma 3 7 16 6" xfId="16061" xr:uid="{A9E59FB0-85F2-4EBD-8380-8371D2528D08}"/>
    <cellStyle name="Comma 3 7 16 6 2" xfId="45734" xr:uid="{85367377-4C61-4423-8CA3-70A783F1ECF7}"/>
    <cellStyle name="Comma 3 7 16 7" xfId="59124" xr:uid="{885D0AFC-747A-40CB-AD82-173D02AD34D9}"/>
    <cellStyle name="Comma 3 7 16 8" xfId="61751" xr:uid="{0DC8E934-DFB0-4E27-9833-59FB4A69D1A4}"/>
    <cellStyle name="Comma 3 7 16 9" xfId="32344" xr:uid="{DDD25638-4E05-4743-A6E6-8EF36B5515E1}"/>
    <cellStyle name="Comma 3 7 17" xfId="5293" xr:uid="{CFF4F194-9813-4BD8-AAF7-43DF1CB63F3A}"/>
    <cellStyle name="Comma 3 7 17 2" xfId="16850" xr:uid="{2CA1F1DA-9755-4978-B753-091F84BB159C}"/>
    <cellStyle name="Comma 3 7 17 2 2" xfId="45996" xr:uid="{BAEB4317-ED30-4BD3-BF0A-CE23F9DB54E1}"/>
    <cellStyle name="Comma 3 7 17 2 3" xfId="27354" xr:uid="{0C227CC3-F851-45E3-9093-9518FAC1374B}"/>
    <cellStyle name="Comma 3 7 17 3" xfId="13697" xr:uid="{38499883-63C6-4BCA-8A9E-3430AC895500}"/>
    <cellStyle name="Comma 3 7 17 3 2" xfId="32606" xr:uid="{34A4E6FC-76B3-4396-9D76-E8718B130DFF}"/>
    <cellStyle name="Comma 3 7 17 4" xfId="22102" xr:uid="{5086B732-8145-40A1-B74D-3BF41F4F6794}"/>
    <cellStyle name="Comma 3 7 18" xfId="2667" xr:uid="{56215176-6183-46E7-AA3E-0B4A8675DFAF}"/>
    <cellStyle name="Comma 3 7 18 2" xfId="16323" xr:uid="{676DAA6F-1776-4599-8088-9DA0D03D4BB5}"/>
    <cellStyle name="Comma 3 7 18 2 2" xfId="46258" xr:uid="{F2625DA0-54EB-4820-BED5-A4C460D93556}"/>
    <cellStyle name="Comma 3 7 18 3" xfId="32868" xr:uid="{B77ABB1B-749E-4BD6-9869-B9A97651C78A}"/>
    <cellStyle name="Comma 3 7 18 4" xfId="24729" xr:uid="{2E9C9FE9-6BDE-4422-A386-E2067B6EC6A4}"/>
    <cellStyle name="Comma 3 7 19" xfId="7918" xr:uid="{F422A332-7340-4F2C-B2A1-54380AADCAA6}"/>
    <cellStyle name="Comma 3 7 19 2" xfId="48883" xr:uid="{EA76644F-64C6-4A1C-A8B3-208B6B320A14}"/>
    <cellStyle name="Comma 3 7 19 3" xfId="35493" xr:uid="{0740AB93-EEC1-4710-8633-BBCD1C2BA428}"/>
    <cellStyle name="Comma 3 7 2" xfId="55" xr:uid="{00000000-0005-0000-0000-0000C9030000}"/>
    <cellStyle name="Comma 3 7 2 10" xfId="5309" xr:uid="{8B7C6F3A-E1F1-46AD-9CE1-00C603BFA034}"/>
    <cellStyle name="Comma 3 7 2 10 2" xfId="16867" xr:uid="{E46F139A-A91A-4EE7-9E13-90748999F025}"/>
    <cellStyle name="Comma 3 7 2 10 2 2" xfId="46013" xr:uid="{D97E6A17-1B8C-4BB4-8F98-A55869834DE4}"/>
    <cellStyle name="Comma 3 7 2 10 2 3" xfId="27371" xr:uid="{4CE980AB-7C52-48C0-B118-A5E9EEF40A90}"/>
    <cellStyle name="Comma 3 7 2 10 3" xfId="13714" xr:uid="{6009E7A4-C421-4A4D-840F-2E432003E4E4}"/>
    <cellStyle name="Comma 3 7 2 10 3 2" xfId="32623" xr:uid="{2765EB67-7F08-4035-BDE8-C5E3CCC85615}"/>
    <cellStyle name="Comma 3 7 2 10 4" xfId="22119" xr:uid="{A9EDCCFB-41E3-4B26-9315-B13F1CA2971B}"/>
    <cellStyle name="Comma 3 7 2 11" xfId="2684" xr:uid="{FFB89E32-FBE6-4B9A-9171-B0196F831E62}"/>
    <cellStyle name="Comma 3 7 2 11 2" xfId="16339" xr:uid="{A5C4397E-D7EF-4AA0-8241-68EDD144EBB6}"/>
    <cellStyle name="Comma 3 7 2 11 2 2" xfId="46274" xr:uid="{C3E12789-6EB5-404F-BB90-027F9EF2B57C}"/>
    <cellStyle name="Comma 3 7 2 11 3" xfId="32884" xr:uid="{B7AFD96C-116C-4CD8-A898-1F78134F72E9}"/>
    <cellStyle name="Comma 3 7 2 11 4" xfId="24745" xr:uid="{D24F5E71-5522-4471-BFF5-EAA5EC443865}"/>
    <cellStyle name="Comma 3 7 2 12" xfId="7935" xr:uid="{AE0F7E41-CD4F-4979-B237-B97300A9DC0D}"/>
    <cellStyle name="Comma 3 7 2 12 2" xfId="48900" xr:uid="{BF33FEC5-7C67-426D-A4A9-27DEE7CEBEDD}"/>
    <cellStyle name="Comma 3 7 2 12 3" xfId="35510" xr:uid="{646F1B08-70A9-4FE0-BB2E-A93E64B59485}"/>
    <cellStyle name="Comma 3 7 2 13" xfId="10561" xr:uid="{39E10F12-E2FC-49D7-9B5A-FAB8D2BC9FE0}"/>
    <cellStyle name="Comma 3 7 2 13 2" xfId="51526" xr:uid="{4F823204-0A54-4C99-80D2-02C710F82EBA}"/>
    <cellStyle name="Comma 3 7 2 13 3" xfId="38136" xr:uid="{0CD690E7-333F-4330-9850-5C5B1601BDCF}"/>
    <cellStyle name="Comma 3 7 2 14" xfId="13186" xr:uid="{C10C0646-B2B2-4CBC-A185-0870131DB3A0}"/>
    <cellStyle name="Comma 3 7 2 14 2" xfId="54151" xr:uid="{838E6E2D-8224-4969-87BB-58E2F5DA915F}"/>
    <cellStyle name="Comma 3 7 2 14 3" xfId="40761" xr:uid="{B318C1A5-8DCD-4396-8A32-8183F433D528}"/>
    <cellStyle name="Comma 3 7 2 15" xfId="43387" xr:uid="{97B8D6BD-4A7B-4765-84CC-B256E9BCA0AA}"/>
    <cellStyle name="Comma 3 7 2 16" xfId="56777" xr:uid="{5A917578-3017-40DE-8FB0-7A0A4BB24810}"/>
    <cellStyle name="Comma 3 7 2 17" xfId="59404" xr:uid="{FDEA256C-EFE3-4459-B7D5-346C8C73C9A9}"/>
    <cellStyle name="Comma 3 7 2 18" xfId="29997" xr:uid="{A64A05E8-EFC6-4463-8D53-98723CB1A0F8}"/>
    <cellStyle name="Comma 3 7 2 19" xfId="19493" xr:uid="{4F68D81C-B9A5-43C1-B17E-B1A5C1BC96D2}"/>
    <cellStyle name="Comma 3 7 2 2" xfId="161" xr:uid="{00000000-0005-0000-0000-0000CA030000}"/>
    <cellStyle name="Comma 3 7 2 2 10" xfId="8041" xr:uid="{8262F15F-307A-4DF0-A3EE-358549ADD4A8}"/>
    <cellStyle name="Comma 3 7 2 2 10 2" xfId="49006" xr:uid="{A33EFD40-DF7A-4088-AD62-D760FE533438}"/>
    <cellStyle name="Comma 3 7 2 2 10 3" xfId="35616" xr:uid="{763ABB91-D86B-4C27-B6BC-3FC2912CF488}"/>
    <cellStyle name="Comma 3 7 2 2 11" xfId="10667" xr:uid="{8C18BA39-1A78-45C0-9313-42E455409E54}"/>
    <cellStyle name="Comma 3 7 2 2 11 2" xfId="51632" xr:uid="{E74AEAC8-2662-4B21-8655-D5E5ED27ACFE}"/>
    <cellStyle name="Comma 3 7 2 2 11 3" xfId="38242" xr:uid="{D93F38FC-4ABD-437F-A370-BB52D4AA6DC5}"/>
    <cellStyle name="Comma 3 7 2 2 12" xfId="13292" xr:uid="{25AA863F-E921-4785-B9E2-E62D7D7CDD1F}"/>
    <cellStyle name="Comma 3 7 2 2 12 2" xfId="54257" xr:uid="{5F646CCE-3F0C-4B62-97E7-F1B0F26503F1}"/>
    <cellStyle name="Comma 3 7 2 2 12 3" xfId="40867" xr:uid="{3D0EBA07-CCD2-4524-9102-8154CF627FCF}"/>
    <cellStyle name="Comma 3 7 2 2 13" xfId="43493" xr:uid="{260F56C1-92C4-4510-827A-F4C755A8FE22}"/>
    <cellStyle name="Comma 3 7 2 2 14" xfId="56883" xr:uid="{08F723FD-118B-4452-A25C-16C5EDE9D9CA}"/>
    <cellStyle name="Comma 3 7 2 2 15" xfId="59510" xr:uid="{A6581FA2-7127-407D-AE36-A5E64A41DF33}"/>
    <cellStyle name="Comma 3 7 2 2 16" xfId="30103" xr:uid="{241AA6DD-E193-4AD1-BEE5-EFB323BC508C}"/>
    <cellStyle name="Comma 3 7 2 2 17" xfId="19599" xr:uid="{37109E50-AC4C-4612-BDEF-42AEC1816B21}"/>
    <cellStyle name="Comma 3 7 2 2 2" xfId="422" xr:uid="{00000000-0005-0000-0000-0000CB030000}"/>
    <cellStyle name="Comma 3 7 2 2 2 10" xfId="30363" xr:uid="{99010C94-D077-41BB-A5B9-7A9E34765C88}"/>
    <cellStyle name="Comma 3 7 2 2 2 11" xfId="19859" xr:uid="{D4823970-1083-4B74-9E82-663589E14D34}"/>
    <cellStyle name="Comma 3 7 2 2 2 2" xfId="1745" xr:uid="{913E6BEA-3CD5-412D-8DD1-BDFED44A0E59}"/>
    <cellStyle name="Comma 3 7 2 2 2 2 10" xfId="21181" xr:uid="{3E07D78A-97EF-4CBB-A880-56F9627BE4CE}"/>
    <cellStyle name="Comma 3 7 2 2 2 2 2" xfId="6997" xr:uid="{C98C863F-EBCB-46E7-9FF2-24C72851729F}"/>
    <cellStyle name="Comma 3 7 2 2 2 2 2 2" xfId="18555" xr:uid="{1E66628B-2278-4BBD-A540-874B242E8A7A}"/>
    <cellStyle name="Comma 3 7 2 2 2 2 2 2 2" xfId="47962" xr:uid="{4ADABE6C-9B3C-4738-9F8C-F9672A15A9D9}"/>
    <cellStyle name="Comma 3 7 2 2 2 2 2 2 3" xfId="29059" xr:uid="{50FFD75D-625D-4BD3-B8A7-B5F121D97919}"/>
    <cellStyle name="Comma 3 7 2 2 2 2 2 3" xfId="34572" xr:uid="{0CB42B38-3721-4E08-8685-8552B6D0EAC3}"/>
    <cellStyle name="Comma 3 7 2 2 2 2 2 4" xfId="23807" xr:uid="{C5C684CE-DD57-4511-BC87-1D350A37299D}"/>
    <cellStyle name="Comma 3 7 2 2 2 2 3" xfId="4372" xr:uid="{D567B218-825F-4A4E-809E-29462D4F3C80}"/>
    <cellStyle name="Comma 3 7 2 2 2 2 3 2" xfId="50588" xr:uid="{9F00F92B-4E88-48E2-ACBC-8F125428429D}"/>
    <cellStyle name="Comma 3 7 2 2 2 2 3 3" xfId="37198" xr:uid="{A8F39351-BADE-4581-87AE-D59A72BCC18A}"/>
    <cellStyle name="Comma 3 7 2 2 2 2 3 4" xfId="26433" xr:uid="{F6AA9BE9-33CF-4203-A891-5E5443AEC9A6}"/>
    <cellStyle name="Comma 3 7 2 2 2 2 4" xfId="9623" xr:uid="{50B631C4-2C7A-499B-887C-4D9A3225A83C}"/>
    <cellStyle name="Comma 3 7 2 2 2 2 4 2" xfId="53214" xr:uid="{EF032896-386A-4193-99AC-2115D18CDFA8}"/>
    <cellStyle name="Comma 3 7 2 2 2 2 4 3" xfId="39824" xr:uid="{08968CB1-48B3-4BA2-BBDA-777FC1D2F027}"/>
    <cellStyle name="Comma 3 7 2 2 2 2 5" xfId="12249" xr:uid="{4B7EEA73-C15E-4897-B607-E712CD0E0FC1}"/>
    <cellStyle name="Comma 3 7 2 2 2 2 5 2" xfId="55839" xr:uid="{93E3A319-E534-4BE2-BE06-8AB51BBDE638}"/>
    <cellStyle name="Comma 3 7 2 2 2 2 5 3" xfId="42449" xr:uid="{8C8BA0D5-F569-4494-AAAE-2D5644686424}"/>
    <cellStyle name="Comma 3 7 2 2 2 2 6" xfId="15402" xr:uid="{29FEDB7C-64EE-4C2B-B708-CC32FB83BC1D}"/>
    <cellStyle name="Comma 3 7 2 2 2 2 6 2" xfId="45075" xr:uid="{3355CB6D-DB7C-4D9E-9FF4-A203974D5170}"/>
    <cellStyle name="Comma 3 7 2 2 2 2 7" xfId="58465" xr:uid="{03C840E0-4699-4F0B-8B31-7E97B3CACC66}"/>
    <cellStyle name="Comma 3 7 2 2 2 2 8" xfId="61092" xr:uid="{05AC68C3-8C0A-48FD-9CCA-2D20412A5ACE}"/>
    <cellStyle name="Comma 3 7 2 2 2 2 9" xfId="31685" xr:uid="{632C0185-BC0A-4067-AAF1-953B040BD812}"/>
    <cellStyle name="Comma 3 7 2 2 2 3" xfId="5675" xr:uid="{DF2E9FCE-9EE0-4F53-8E38-BFC63F1EE24C}"/>
    <cellStyle name="Comma 3 7 2 2 2 3 2" xfId="17233" xr:uid="{1D16D5CE-A627-4071-A991-9473062480BB}"/>
    <cellStyle name="Comma 3 7 2 2 2 3 2 2" xfId="46640" xr:uid="{D8FB1BC5-C9E7-45B8-B5A0-C60CDE8BCA2A}"/>
    <cellStyle name="Comma 3 7 2 2 2 3 2 3" xfId="27737" xr:uid="{1AA74AA1-9F4B-499B-8D6D-8ED019C9B71A}"/>
    <cellStyle name="Comma 3 7 2 2 2 3 3" xfId="14080" xr:uid="{4263FC91-86D3-43D1-A542-48A5E7D1458B}"/>
    <cellStyle name="Comma 3 7 2 2 2 3 3 2" xfId="33250" xr:uid="{240F52AB-E77F-4A4C-9577-CEA875320A29}"/>
    <cellStyle name="Comma 3 7 2 2 2 3 4" xfId="22485" xr:uid="{C316A0E2-D07C-481F-8E6A-F220206BFF8A}"/>
    <cellStyle name="Comma 3 7 2 2 2 4" xfId="3050" xr:uid="{77C72C00-C884-4BDF-804C-5F0E13A01EC6}"/>
    <cellStyle name="Comma 3 7 2 2 2 4 2" xfId="16705" xr:uid="{933A5FFA-B1A3-46DB-82D5-CBC8DA750D5C}"/>
    <cellStyle name="Comma 3 7 2 2 2 4 2 2" xfId="49266" xr:uid="{55366B31-D8B3-4BA0-ADCB-2227D37CDF93}"/>
    <cellStyle name="Comma 3 7 2 2 2 4 3" xfId="35876" xr:uid="{2EB2F38A-387D-4ACD-8A14-D49F0E52B28F}"/>
    <cellStyle name="Comma 3 7 2 2 2 4 4" xfId="25111" xr:uid="{12114285-CA00-461B-A712-36BB6888D81E}"/>
    <cellStyle name="Comma 3 7 2 2 2 5" xfId="8301" xr:uid="{CAD12A11-FF8A-453E-B9CC-A6C6103250C5}"/>
    <cellStyle name="Comma 3 7 2 2 2 5 2" xfId="51892" xr:uid="{3F938C3D-5AF5-4D35-8E9D-FBFDD1C72B0E}"/>
    <cellStyle name="Comma 3 7 2 2 2 5 3" xfId="38502" xr:uid="{AD9B3926-7911-4224-AF6D-4FF744BC11B9}"/>
    <cellStyle name="Comma 3 7 2 2 2 6" xfId="10927" xr:uid="{D118D430-85A5-439F-93CC-4FB2B8B577DA}"/>
    <cellStyle name="Comma 3 7 2 2 2 6 2" xfId="54517" xr:uid="{A3BF5F8B-2B9F-4AD7-B733-1F04C3653C38}"/>
    <cellStyle name="Comma 3 7 2 2 2 6 3" xfId="41127" xr:uid="{1A2A8C88-82BC-4AAC-BD05-2F1948C699BF}"/>
    <cellStyle name="Comma 3 7 2 2 2 7" xfId="13552" xr:uid="{9C323961-9C66-414F-92D4-08BBD24C40CA}"/>
    <cellStyle name="Comma 3 7 2 2 2 7 2" xfId="43753" xr:uid="{6293B925-9051-4B4D-A7B6-B30B44BF23EA}"/>
    <cellStyle name="Comma 3 7 2 2 2 8" xfId="57143" xr:uid="{DD664754-7821-4551-8084-0ACA43757581}"/>
    <cellStyle name="Comma 3 7 2 2 2 9" xfId="59770" xr:uid="{DA579EF1-C8BF-4162-97CE-875A21E7C6D8}"/>
    <cellStyle name="Comma 3 7 2 2 3" xfId="682" xr:uid="{00000000-0005-0000-0000-0000CC030000}"/>
    <cellStyle name="Comma 3 7 2 2 3 10" xfId="30623" xr:uid="{C97B67B7-6399-4B7B-908F-4A14752ED81F}"/>
    <cellStyle name="Comma 3 7 2 2 3 11" xfId="20119" xr:uid="{073B0837-EA0C-4C26-B960-F04A004D0CCB}"/>
    <cellStyle name="Comma 3 7 2 2 3 2" xfId="2005" xr:uid="{F0BCB9BF-A20B-4317-ABA3-DCC50C86781B}"/>
    <cellStyle name="Comma 3 7 2 2 3 2 10" xfId="21441" xr:uid="{5543E2A6-3CB0-454A-9D28-65F0AD7413A1}"/>
    <cellStyle name="Comma 3 7 2 2 3 2 2" xfId="7257" xr:uid="{820F73A9-1495-475E-8C05-0AB81E2A2307}"/>
    <cellStyle name="Comma 3 7 2 2 3 2 2 2" xfId="18815" xr:uid="{7BBE6790-0122-49E4-8B48-81B94935F878}"/>
    <cellStyle name="Comma 3 7 2 2 3 2 2 2 2" xfId="48222" xr:uid="{9BF34EF4-A70B-434E-98C6-B607568ABF26}"/>
    <cellStyle name="Comma 3 7 2 2 3 2 2 2 3" xfId="29319" xr:uid="{23AF4132-0FEF-4BA7-83AE-B14408FA9AEB}"/>
    <cellStyle name="Comma 3 7 2 2 3 2 2 3" xfId="34832" xr:uid="{DFAF8D2D-E4F4-461C-8840-6D68B22F45AF}"/>
    <cellStyle name="Comma 3 7 2 2 3 2 2 4" xfId="24067" xr:uid="{A978D8E6-C5A7-492B-898D-4B2ABEE29B06}"/>
    <cellStyle name="Comma 3 7 2 2 3 2 3" xfId="4632" xr:uid="{23041587-6B0F-43B6-895D-3426EF4D822E}"/>
    <cellStyle name="Comma 3 7 2 2 3 2 3 2" xfId="50848" xr:uid="{D2CFBDA5-8481-4123-8AE1-F65B85BAFA0E}"/>
    <cellStyle name="Comma 3 7 2 2 3 2 3 3" xfId="37458" xr:uid="{655A7332-2F07-4683-962B-F4157CD7BF91}"/>
    <cellStyle name="Comma 3 7 2 2 3 2 3 4" xfId="26693" xr:uid="{B3D11DF8-409F-417C-8A91-E86B34E9C6AB}"/>
    <cellStyle name="Comma 3 7 2 2 3 2 4" xfId="9883" xr:uid="{7C8CEA3C-6A11-46E4-A9BF-FF20D2CE804D}"/>
    <cellStyle name="Comma 3 7 2 2 3 2 4 2" xfId="53474" xr:uid="{1F1B1E31-4427-4869-A9F7-1F226858A33D}"/>
    <cellStyle name="Comma 3 7 2 2 3 2 4 3" xfId="40084" xr:uid="{02AFB002-AF8B-4609-B8BB-3155B60D58B6}"/>
    <cellStyle name="Comma 3 7 2 2 3 2 5" xfId="12509" xr:uid="{652AB35E-4F73-4526-988C-B987D4429C05}"/>
    <cellStyle name="Comma 3 7 2 2 3 2 5 2" xfId="56099" xr:uid="{D04A2DA6-ED53-47AF-9BE4-A958441B25C2}"/>
    <cellStyle name="Comma 3 7 2 2 3 2 5 3" xfId="42709" xr:uid="{06137578-2E78-496F-A0B7-685742B5ED72}"/>
    <cellStyle name="Comma 3 7 2 2 3 2 6" xfId="15662" xr:uid="{C6757C18-DCF0-4A71-810E-53DD3B40FEFC}"/>
    <cellStyle name="Comma 3 7 2 2 3 2 6 2" xfId="45335" xr:uid="{7300B785-0B35-4E3F-B7DB-C4FE47FFAA9C}"/>
    <cellStyle name="Comma 3 7 2 2 3 2 7" xfId="58725" xr:uid="{43C8E2DF-D101-4624-BDC7-FAFC2356F148}"/>
    <cellStyle name="Comma 3 7 2 2 3 2 8" xfId="61352" xr:uid="{9AC5F91F-3B27-40C5-A2A4-92FC77142D79}"/>
    <cellStyle name="Comma 3 7 2 2 3 2 9" xfId="31945" xr:uid="{870E3052-AF13-4069-8C06-64AEB8380E95}"/>
    <cellStyle name="Comma 3 7 2 2 3 3" xfId="5935" xr:uid="{CDB92C2C-996A-49BF-B8FD-CE005DCE4060}"/>
    <cellStyle name="Comma 3 7 2 2 3 3 2" xfId="17493" xr:uid="{31AE22BC-B9A6-497B-8C27-068F0027D893}"/>
    <cellStyle name="Comma 3 7 2 2 3 3 2 2" xfId="46900" xr:uid="{FE8506AB-F8A6-4DE0-83AB-76F7E8939ED8}"/>
    <cellStyle name="Comma 3 7 2 2 3 3 2 3" xfId="27997" xr:uid="{00B0417F-A8E1-4E4D-BDD6-469E10653A22}"/>
    <cellStyle name="Comma 3 7 2 2 3 3 3" xfId="33510" xr:uid="{B8C196D5-C856-46A1-A64C-2BE0C1C0A1C7}"/>
    <cellStyle name="Comma 3 7 2 2 3 3 4" xfId="22745" xr:uid="{D673E54F-C83D-472E-B687-8C5E34C54B50}"/>
    <cellStyle name="Comma 3 7 2 2 3 4" xfId="3310" xr:uid="{EDD5F92B-3E38-4642-B960-2B634E57D1A7}"/>
    <cellStyle name="Comma 3 7 2 2 3 4 2" xfId="49526" xr:uid="{424291E4-E001-4FB3-BFD4-1B8D7576A535}"/>
    <cellStyle name="Comma 3 7 2 2 3 4 3" xfId="36136" xr:uid="{8687620B-2267-42D9-907D-AA12A5806FE8}"/>
    <cellStyle name="Comma 3 7 2 2 3 4 4" xfId="25371" xr:uid="{4CBA80A0-6496-4652-A107-A46091D35708}"/>
    <cellStyle name="Comma 3 7 2 2 3 5" xfId="8561" xr:uid="{CE5248E5-C221-4B7A-B2D3-FC5B0968F191}"/>
    <cellStyle name="Comma 3 7 2 2 3 5 2" xfId="52152" xr:uid="{634F7E04-61E6-4136-81DE-324337FCA694}"/>
    <cellStyle name="Comma 3 7 2 2 3 5 3" xfId="38762" xr:uid="{62B97656-4202-42C0-8D66-141E42FA7215}"/>
    <cellStyle name="Comma 3 7 2 2 3 6" xfId="11187" xr:uid="{1CB186C4-B2D1-4045-8682-2884E8FD67BD}"/>
    <cellStyle name="Comma 3 7 2 2 3 6 2" xfId="54777" xr:uid="{2A7AECFC-8C05-4ACA-B48C-A00D4CF37895}"/>
    <cellStyle name="Comma 3 7 2 2 3 6 3" xfId="41387" xr:uid="{A0DBB9E9-A252-41B2-9150-2CA9F5ED12CE}"/>
    <cellStyle name="Comma 3 7 2 2 3 7" xfId="14340" xr:uid="{D99FCB55-887F-4331-84FB-30F03609ED49}"/>
    <cellStyle name="Comma 3 7 2 2 3 7 2" xfId="44013" xr:uid="{9E6319D6-45FE-46B1-A50A-6895E951E323}"/>
    <cellStyle name="Comma 3 7 2 2 3 8" xfId="57403" xr:uid="{D4FF6954-237F-4D14-A20F-FD41C25F9E18}"/>
    <cellStyle name="Comma 3 7 2 2 3 9" xfId="60030" xr:uid="{999F253D-72B5-44B2-A837-0F0D1F081762}"/>
    <cellStyle name="Comma 3 7 2 2 4" xfId="942" xr:uid="{00000000-0005-0000-0000-0000CD030000}"/>
    <cellStyle name="Comma 3 7 2 2 4 10" xfId="30883" xr:uid="{8E87D6E9-CE3B-42F7-A5BD-47C37F6DF4F3}"/>
    <cellStyle name="Comma 3 7 2 2 4 11" xfId="20379" xr:uid="{E4F8039A-97D7-402A-BDBA-7C503158C7BA}"/>
    <cellStyle name="Comma 3 7 2 2 4 2" xfId="2265" xr:uid="{A980DCB7-C1C2-40A3-AF60-B930C4B27E2B}"/>
    <cellStyle name="Comma 3 7 2 2 4 2 10" xfId="21701" xr:uid="{1B7BB57B-BF71-497D-844F-863ABC1794D5}"/>
    <cellStyle name="Comma 3 7 2 2 4 2 2" xfId="7517" xr:uid="{A7FF1932-2FBB-4BAE-A049-4A536CB6CD4D}"/>
    <cellStyle name="Comma 3 7 2 2 4 2 2 2" xfId="19075" xr:uid="{C4229D2E-3682-4D19-947E-B3DD831A8A94}"/>
    <cellStyle name="Comma 3 7 2 2 4 2 2 2 2" xfId="48482" xr:uid="{E0BCAF50-D9D2-4C7A-88E6-3DC971DA5CF8}"/>
    <cellStyle name="Comma 3 7 2 2 4 2 2 2 3" xfId="29579" xr:uid="{98A10687-A0F9-45BB-80C6-ED846288C016}"/>
    <cellStyle name="Comma 3 7 2 2 4 2 2 3" xfId="35092" xr:uid="{59C1EFA5-6A2E-46EC-91D2-27B8109BEEEF}"/>
    <cellStyle name="Comma 3 7 2 2 4 2 2 4" xfId="24327" xr:uid="{958F8F67-070B-4186-8252-D2E18B0FB219}"/>
    <cellStyle name="Comma 3 7 2 2 4 2 3" xfId="4892" xr:uid="{7DADC4AA-9B84-46E5-A045-85CBFAD635A4}"/>
    <cellStyle name="Comma 3 7 2 2 4 2 3 2" xfId="51108" xr:uid="{F7BB936A-4D19-4FFF-BD4B-45C6B07D5AE7}"/>
    <cellStyle name="Comma 3 7 2 2 4 2 3 3" xfId="37718" xr:uid="{7091D3F8-C8A5-4745-8669-478FC524FF73}"/>
    <cellStyle name="Comma 3 7 2 2 4 2 3 4" xfId="26953" xr:uid="{D2EB5068-58AE-4339-B654-ACFE0BEC2C02}"/>
    <cellStyle name="Comma 3 7 2 2 4 2 4" xfId="10143" xr:uid="{B4681541-0FD4-4DA3-AB0F-BD66C18D7AE7}"/>
    <cellStyle name="Comma 3 7 2 2 4 2 4 2" xfId="53734" xr:uid="{041E6B6A-5377-4EFD-BD38-A858EFEC759D}"/>
    <cellStyle name="Comma 3 7 2 2 4 2 4 3" xfId="40344" xr:uid="{51415048-EABE-4565-90C0-C0FCB6CB086B}"/>
    <cellStyle name="Comma 3 7 2 2 4 2 5" xfId="12769" xr:uid="{13536A8A-074E-4C53-B633-9A048B066CA0}"/>
    <cellStyle name="Comma 3 7 2 2 4 2 5 2" xfId="56359" xr:uid="{8DE34902-17C5-4BB4-AA04-43ECDB8B6186}"/>
    <cellStyle name="Comma 3 7 2 2 4 2 5 3" xfId="42969" xr:uid="{5277BC28-A23E-4A20-83A0-F7E63461F6BF}"/>
    <cellStyle name="Comma 3 7 2 2 4 2 6" xfId="15922" xr:uid="{6637B635-C9E8-425E-B09E-08292534A416}"/>
    <cellStyle name="Comma 3 7 2 2 4 2 6 2" xfId="45595" xr:uid="{5E0AA227-FEA0-48AD-A055-201E2E45A3FA}"/>
    <cellStyle name="Comma 3 7 2 2 4 2 7" xfId="58985" xr:uid="{BDB8991E-F64B-4BFA-A45E-1D6A0013E746}"/>
    <cellStyle name="Comma 3 7 2 2 4 2 8" xfId="61612" xr:uid="{379BE0EF-C9C7-4B52-9F55-56F1770C4613}"/>
    <cellStyle name="Comma 3 7 2 2 4 2 9" xfId="32205" xr:uid="{22EB8283-1B32-4150-89F7-7E0D5DA6A215}"/>
    <cellStyle name="Comma 3 7 2 2 4 3" xfId="6195" xr:uid="{99EC5C5C-3DBD-40C0-B25A-82C9DE4A42B6}"/>
    <cellStyle name="Comma 3 7 2 2 4 3 2" xfId="17753" xr:uid="{8DBE0947-D21D-4EC1-946D-D4728C840B16}"/>
    <cellStyle name="Comma 3 7 2 2 4 3 2 2" xfId="47160" xr:uid="{D395D148-027A-4FAD-9BA2-86EA585DCEF5}"/>
    <cellStyle name="Comma 3 7 2 2 4 3 2 3" xfId="28257" xr:uid="{22F3D7B6-D263-47A8-9384-F8FE1BCFAABF}"/>
    <cellStyle name="Comma 3 7 2 2 4 3 3" xfId="33770" xr:uid="{44D10E3B-FFDC-4EFA-8651-039C797FD444}"/>
    <cellStyle name="Comma 3 7 2 2 4 3 4" xfId="23005" xr:uid="{ABFB2DE6-8546-4567-844A-D0F1BE08B4C0}"/>
    <cellStyle name="Comma 3 7 2 2 4 4" xfId="3570" xr:uid="{D017760F-889A-46E5-B973-76BFF5AC127B}"/>
    <cellStyle name="Comma 3 7 2 2 4 4 2" xfId="49786" xr:uid="{6D82D05F-DAF5-4A99-8695-B7AA17E0E105}"/>
    <cellStyle name="Comma 3 7 2 2 4 4 3" xfId="36396" xr:uid="{C016499D-53D7-4CC1-BBD4-14282D011438}"/>
    <cellStyle name="Comma 3 7 2 2 4 4 4" xfId="25631" xr:uid="{53AE347E-5C74-4FE1-8520-DC127AB7E12F}"/>
    <cellStyle name="Comma 3 7 2 2 4 5" xfId="8821" xr:uid="{C3EB77C0-1C5C-4EF5-A4BA-778664176091}"/>
    <cellStyle name="Comma 3 7 2 2 4 5 2" xfId="52412" xr:uid="{F19A554D-8543-4B93-9B7F-1224B9830AD1}"/>
    <cellStyle name="Comma 3 7 2 2 4 5 3" xfId="39022" xr:uid="{47D27A7D-46A5-46E8-90BE-CCB918DDC969}"/>
    <cellStyle name="Comma 3 7 2 2 4 6" xfId="11447" xr:uid="{7DD5763F-974E-4F53-94AF-DF6F382B7BFC}"/>
    <cellStyle name="Comma 3 7 2 2 4 6 2" xfId="55037" xr:uid="{C2B90D9E-EAFC-491A-B926-A22794A2097F}"/>
    <cellStyle name="Comma 3 7 2 2 4 6 3" xfId="41647" xr:uid="{641EC43D-669B-4305-9487-8278F1AABD3D}"/>
    <cellStyle name="Comma 3 7 2 2 4 7" xfId="14600" xr:uid="{04FFB4E0-86B9-4249-97FA-17DD7B9A9220}"/>
    <cellStyle name="Comma 3 7 2 2 4 7 2" xfId="44273" xr:uid="{1F27A065-D0BD-4492-B55D-F5F6F9766353}"/>
    <cellStyle name="Comma 3 7 2 2 4 8" xfId="57663" xr:uid="{DD11FAF0-6BF2-4FFC-A7F8-6AE172512831}"/>
    <cellStyle name="Comma 3 7 2 2 4 9" xfId="60290" xr:uid="{FB4D7E9E-4332-402F-80FE-DC9C511AA9E4}"/>
    <cellStyle name="Comma 3 7 2 2 5" xfId="1222" xr:uid="{4DE4083A-A826-419C-AE51-C27F784519F3}"/>
    <cellStyle name="Comma 3 7 2 2 5 10" xfId="20659" xr:uid="{EF25ACD3-2736-458B-B710-9C079091C91D}"/>
    <cellStyle name="Comma 3 7 2 2 5 2" xfId="6475" xr:uid="{CF305F59-7C59-4F82-B41C-75F2A85E8640}"/>
    <cellStyle name="Comma 3 7 2 2 5 2 2" xfId="18033" xr:uid="{5377A373-44E5-4A71-8C0B-5049C6EF4150}"/>
    <cellStyle name="Comma 3 7 2 2 5 2 2 2" xfId="47440" xr:uid="{A623B535-E199-4C66-ABFB-9B0B1492EFD7}"/>
    <cellStyle name="Comma 3 7 2 2 5 2 2 3" xfId="28537" xr:uid="{4260168A-9EEA-4DDE-997F-67FD58174DD7}"/>
    <cellStyle name="Comma 3 7 2 2 5 2 3" xfId="34050" xr:uid="{70B0BBFC-B421-4E2E-A4F2-46B16707F5FC}"/>
    <cellStyle name="Comma 3 7 2 2 5 2 4" xfId="23285" xr:uid="{8CAF39EB-0D29-4D56-9ADC-9467341E7AB2}"/>
    <cellStyle name="Comma 3 7 2 2 5 3" xfId="3850" xr:uid="{6D6DCBAA-A5B4-4979-ACE6-4D6F7ED17A5D}"/>
    <cellStyle name="Comma 3 7 2 2 5 3 2" xfId="50066" xr:uid="{EDF49FF5-1A8F-43BF-AA80-3A8BE9C3D57D}"/>
    <cellStyle name="Comma 3 7 2 2 5 3 3" xfId="36676" xr:uid="{F078546A-7CCE-48AC-B2C6-62EA48B670C6}"/>
    <cellStyle name="Comma 3 7 2 2 5 3 4" xfId="25911" xr:uid="{05FA174E-D542-4C66-8501-331A900C1541}"/>
    <cellStyle name="Comma 3 7 2 2 5 4" xfId="9101" xr:uid="{69FE3180-E6FC-4C90-A660-610D75DE9E65}"/>
    <cellStyle name="Comma 3 7 2 2 5 4 2" xfId="52692" xr:uid="{81B1681F-359A-41C9-A407-6A98200F06C9}"/>
    <cellStyle name="Comma 3 7 2 2 5 4 3" xfId="39302" xr:uid="{479EB3E3-AA3D-4556-A832-2156C3543A7D}"/>
    <cellStyle name="Comma 3 7 2 2 5 5" xfId="11727" xr:uid="{09821350-714D-4E07-8992-4D5A4F251FB4}"/>
    <cellStyle name="Comma 3 7 2 2 5 5 2" xfId="55317" xr:uid="{3D5DAF89-0392-456A-9918-A56692828482}"/>
    <cellStyle name="Comma 3 7 2 2 5 5 3" xfId="41927" xr:uid="{907C5A99-51FD-492C-B88A-393D3FC25FC0}"/>
    <cellStyle name="Comma 3 7 2 2 5 6" xfId="14880" xr:uid="{151871A6-2E67-419A-BF24-E9B9D381EC9E}"/>
    <cellStyle name="Comma 3 7 2 2 5 6 2" xfId="44553" xr:uid="{15C0C1A3-6F35-4654-9164-0A101E2CF9CD}"/>
    <cellStyle name="Comma 3 7 2 2 5 7" xfId="57943" xr:uid="{BD35D41D-81A8-4838-A4F6-B266ACA55462}"/>
    <cellStyle name="Comma 3 7 2 2 5 8" xfId="60570" xr:uid="{8F8FF22F-58CE-4A62-B5F4-0CE857B9C241}"/>
    <cellStyle name="Comma 3 7 2 2 5 9" xfId="31163" xr:uid="{D663B3AA-08B0-4F24-9F51-B8B64EAFBD85}"/>
    <cellStyle name="Comma 3 7 2 2 6" xfId="1485" xr:uid="{BCF49CFC-EA85-4F0C-A284-852FBB5A61F2}"/>
    <cellStyle name="Comma 3 7 2 2 6 10" xfId="20921" xr:uid="{339402FF-93CA-4427-926A-939097EB1948}"/>
    <cellStyle name="Comma 3 7 2 2 6 2" xfId="6737" xr:uid="{0FD0CA57-B724-4FC9-969F-7CAC5F5DEF82}"/>
    <cellStyle name="Comma 3 7 2 2 6 2 2" xfId="18295" xr:uid="{B3BAE645-0DBF-4DD7-8A73-48B88C67C9AE}"/>
    <cellStyle name="Comma 3 7 2 2 6 2 2 2" xfId="47702" xr:uid="{E0D981DD-059F-44A0-8109-961B1B1C11BD}"/>
    <cellStyle name="Comma 3 7 2 2 6 2 2 3" xfId="28799" xr:uid="{9B586B77-4D9F-4566-B738-2B7C48F689A5}"/>
    <cellStyle name="Comma 3 7 2 2 6 2 3" xfId="34312" xr:uid="{10B65E4D-B01B-4EDA-895D-35DCB3E280F9}"/>
    <cellStyle name="Comma 3 7 2 2 6 2 4" xfId="23547" xr:uid="{91FEAFC6-FB60-4D21-9042-EA80732EF38F}"/>
    <cellStyle name="Comma 3 7 2 2 6 3" xfId="4112" xr:uid="{492E40DD-888A-4920-A427-2D1E95FF2403}"/>
    <cellStyle name="Comma 3 7 2 2 6 3 2" xfId="50328" xr:uid="{5007CF15-EC96-45B9-B63F-A8A79B71469B}"/>
    <cellStyle name="Comma 3 7 2 2 6 3 3" xfId="36938" xr:uid="{A063518B-AE43-46CA-8EEC-A4F881FDDB00}"/>
    <cellStyle name="Comma 3 7 2 2 6 3 4" xfId="26173" xr:uid="{5767FB7F-326E-43AC-812B-DAAD5B431B50}"/>
    <cellStyle name="Comma 3 7 2 2 6 4" xfId="9363" xr:uid="{7437E58C-6CD5-499F-8CF3-514ECAFCD2DA}"/>
    <cellStyle name="Comma 3 7 2 2 6 4 2" xfId="52954" xr:uid="{99C0DC12-001E-4AE4-A1F8-B6C0ED45FD48}"/>
    <cellStyle name="Comma 3 7 2 2 6 4 3" xfId="39564" xr:uid="{F817C654-65D3-49B8-BBFF-D0636BCE9EAA}"/>
    <cellStyle name="Comma 3 7 2 2 6 5" xfId="11989" xr:uid="{4345E3B5-6509-4AC7-AB3A-5EF22C49C953}"/>
    <cellStyle name="Comma 3 7 2 2 6 5 2" xfId="55579" xr:uid="{500EB509-0CB4-4FF5-8921-97357331EDDF}"/>
    <cellStyle name="Comma 3 7 2 2 6 5 3" xfId="42189" xr:uid="{576BDE2E-999D-4ECC-A3A0-405749341512}"/>
    <cellStyle name="Comma 3 7 2 2 6 6" xfId="15142" xr:uid="{E2E3C40D-5261-4BC1-8D1A-BFA0DE876B0F}"/>
    <cellStyle name="Comma 3 7 2 2 6 6 2" xfId="44815" xr:uid="{82681CA9-D655-4FEF-8252-8D9C2C095F9E}"/>
    <cellStyle name="Comma 3 7 2 2 6 7" xfId="58205" xr:uid="{CCCABB75-C819-491A-B9D1-53B47C94A6CF}"/>
    <cellStyle name="Comma 3 7 2 2 6 8" xfId="60832" xr:uid="{7A9C3F70-03C5-4A07-AC2A-4D45BBC63243}"/>
    <cellStyle name="Comma 3 7 2 2 6 9" xfId="31425" xr:uid="{DB0FE068-F8E1-4890-8813-BED01C060098}"/>
    <cellStyle name="Comma 3 7 2 2 7" xfId="2528" xr:uid="{FD61326E-A931-4EFD-BC95-292BFABC77C3}"/>
    <cellStyle name="Comma 3 7 2 2 7 10" xfId="21963" xr:uid="{32EE874F-64C2-42DC-83A4-ECA3077DA065}"/>
    <cellStyle name="Comma 3 7 2 2 7 2" xfId="7779" xr:uid="{176944C3-F326-40F4-8DDD-942FA4E4ECD0}"/>
    <cellStyle name="Comma 3 7 2 2 7 2 2" xfId="19337" xr:uid="{E71EA9F0-D51D-4E9D-87C5-1243BB23C0EF}"/>
    <cellStyle name="Comma 3 7 2 2 7 2 2 2" xfId="48744" xr:uid="{377DCA2A-3F03-48EF-A882-FD0FBA9DDEF5}"/>
    <cellStyle name="Comma 3 7 2 2 7 2 2 3" xfId="29841" xr:uid="{3247B1A1-143F-463B-BE6D-7E3967C1A981}"/>
    <cellStyle name="Comma 3 7 2 2 7 2 3" xfId="35354" xr:uid="{687E1C6C-EB90-40B8-8882-3C368547A0AE}"/>
    <cellStyle name="Comma 3 7 2 2 7 2 4" xfId="24589" xr:uid="{69F32890-404D-4998-8FB4-62126CCDF935}"/>
    <cellStyle name="Comma 3 7 2 2 7 3" xfId="5154" xr:uid="{0B7B2197-10BA-450D-A46E-E7D7D5ED7AE7}"/>
    <cellStyle name="Comma 3 7 2 2 7 3 2" xfId="51370" xr:uid="{BB8BAB6E-FEC5-4767-A921-1D36A0E8B30C}"/>
    <cellStyle name="Comma 3 7 2 2 7 3 3" xfId="37980" xr:uid="{D6795685-82F8-4300-893E-A249D483C19E}"/>
    <cellStyle name="Comma 3 7 2 2 7 3 4" xfId="27215" xr:uid="{8BD8F2DF-92F8-4D87-9377-47553CFB4A56}"/>
    <cellStyle name="Comma 3 7 2 2 7 4" xfId="10405" xr:uid="{09A8AE87-F3E5-4060-A533-AA9C85BC1510}"/>
    <cellStyle name="Comma 3 7 2 2 7 4 2" xfId="53996" xr:uid="{B8EFCE6A-0BEB-4DAA-B308-70CAC768B1D0}"/>
    <cellStyle name="Comma 3 7 2 2 7 4 3" xfId="40606" xr:uid="{5EEC21ED-2694-4284-BA3F-A9CD66D6E177}"/>
    <cellStyle name="Comma 3 7 2 2 7 5" xfId="13031" xr:uid="{C0E2E6B4-1AEA-4A73-A2D5-189632584854}"/>
    <cellStyle name="Comma 3 7 2 2 7 5 2" xfId="56621" xr:uid="{2EBA3079-52C2-4533-BA92-5064879E782E}"/>
    <cellStyle name="Comma 3 7 2 2 7 5 3" xfId="43231" xr:uid="{4B631F2D-808A-4A43-B9C8-74ED36F97B96}"/>
    <cellStyle name="Comma 3 7 2 2 7 6" xfId="16184" xr:uid="{61ECE652-9075-4807-88D5-FAC7D78B7D28}"/>
    <cellStyle name="Comma 3 7 2 2 7 6 2" xfId="45857" xr:uid="{A556763E-7F56-4B95-83A0-ED96A6394A19}"/>
    <cellStyle name="Comma 3 7 2 2 7 7" xfId="59247" xr:uid="{6ECF0B17-66E8-41BB-B455-BF5B25DEFE69}"/>
    <cellStyle name="Comma 3 7 2 2 7 8" xfId="61874" xr:uid="{9049C1BB-31C8-488A-B42B-3BC01BD8B9AD}"/>
    <cellStyle name="Comma 3 7 2 2 7 9" xfId="32467" xr:uid="{C2D5ACC3-CC4A-4885-BD42-57DD96827E7F}"/>
    <cellStyle name="Comma 3 7 2 2 8" xfId="5415" xr:uid="{A50D82CE-C7CD-4FF0-9F8D-3D718476ED46}"/>
    <cellStyle name="Comma 3 7 2 2 8 2" xfId="16973" xr:uid="{10B95492-E3F6-4032-A1D3-76807CB93639}"/>
    <cellStyle name="Comma 3 7 2 2 8 2 2" xfId="46119" xr:uid="{DE4DB153-200B-4E2A-83B0-B30C91623829}"/>
    <cellStyle name="Comma 3 7 2 2 8 2 3" xfId="27477" xr:uid="{C2B0E1E0-771F-4E9B-B231-0F9E0E5F89E0}"/>
    <cellStyle name="Comma 3 7 2 2 8 3" xfId="13820" xr:uid="{5996DD5D-DEB3-46D5-B39A-ED868485F4EB}"/>
    <cellStyle name="Comma 3 7 2 2 8 3 2" xfId="32729" xr:uid="{92AF60D9-7D70-43CC-902D-B06DE341A66A}"/>
    <cellStyle name="Comma 3 7 2 2 8 4" xfId="22225" xr:uid="{6762F4D8-1DDE-4D64-81E9-D2B1C318B8BA}"/>
    <cellStyle name="Comma 3 7 2 2 9" xfId="2790" xr:uid="{898E043F-3EC1-48F2-B80A-18799D944074}"/>
    <cellStyle name="Comma 3 7 2 2 9 2" xfId="16445" xr:uid="{9D01C2BE-A725-45C5-94AB-3E6EF8224A61}"/>
    <cellStyle name="Comma 3 7 2 2 9 2 2" xfId="46380" xr:uid="{3D65A082-0D17-43BE-A24C-5C54759EE6CD}"/>
    <cellStyle name="Comma 3 7 2 2 9 3" xfId="32990" xr:uid="{63FC57D9-A555-4BF1-B069-CD205833BD55}"/>
    <cellStyle name="Comma 3 7 2 2 9 4" xfId="24851" xr:uid="{99709DE1-7FF9-4AD1-8F51-348BA4BFC9CB}"/>
    <cellStyle name="Comma 3 7 2 3" xfId="193" xr:uid="{00000000-0005-0000-0000-0000CE030000}"/>
    <cellStyle name="Comma 3 7 2 3 10" xfId="8073" xr:uid="{CC67776F-85B4-41D7-B00B-0E310A01BF30}"/>
    <cellStyle name="Comma 3 7 2 3 10 2" xfId="49038" xr:uid="{3B2B8832-5380-4D94-8FBE-46A768D5D23B}"/>
    <cellStyle name="Comma 3 7 2 3 10 3" xfId="35648" xr:uid="{AF548CBF-B01A-4CE9-A7A2-599663A5C232}"/>
    <cellStyle name="Comma 3 7 2 3 11" xfId="10699" xr:uid="{57C70449-42B7-46B6-A61A-C0F73829376A}"/>
    <cellStyle name="Comma 3 7 2 3 11 2" xfId="51664" xr:uid="{A6030AFB-584F-4D26-8429-AF689C32CAD6}"/>
    <cellStyle name="Comma 3 7 2 3 11 3" xfId="38274" xr:uid="{EFEEC995-1DEE-4828-8873-D385ED88D097}"/>
    <cellStyle name="Comma 3 7 2 3 12" xfId="13324" xr:uid="{6FC28D7C-7DF3-418F-8B9B-E8D533A6B4A2}"/>
    <cellStyle name="Comma 3 7 2 3 12 2" xfId="54289" xr:uid="{5DB12413-E709-4181-8E54-229903212752}"/>
    <cellStyle name="Comma 3 7 2 3 12 3" xfId="40899" xr:uid="{A9065E22-E226-4950-989F-D7260E75612F}"/>
    <cellStyle name="Comma 3 7 2 3 13" xfId="43525" xr:uid="{D17BDD83-CF22-4CCD-BB80-53BF1BC44716}"/>
    <cellStyle name="Comma 3 7 2 3 14" xfId="56915" xr:uid="{9B0EEF68-894C-450F-9E22-02EB0746FB16}"/>
    <cellStyle name="Comma 3 7 2 3 15" xfId="59542" xr:uid="{3ECB7F9E-43CE-4CDB-8F4D-DCC17B7A0267}"/>
    <cellStyle name="Comma 3 7 2 3 16" xfId="30135" xr:uid="{BC87A1A1-1334-4A31-AB37-594CCC3BF991}"/>
    <cellStyle name="Comma 3 7 2 3 17" xfId="19631" xr:uid="{B9275380-D2CA-4782-BA52-DD147C687263}"/>
    <cellStyle name="Comma 3 7 2 3 2" xfId="454" xr:uid="{00000000-0005-0000-0000-0000CF030000}"/>
    <cellStyle name="Comma 3 7 2 3 2 10" xfId="30395" xr:uid="{707A189F-02DC-43F2-9160-7FB86B762B24}"/>
    <cellStyle name="Comma 3 7 2 3 2 11" xfId="19891" xr:uid="{A90F7BF1-22C2-4863-B3AB-3E8B2BA835BC}"/>
    <cellStyle name="Comma 3 7 2 3 2 2" xfId="1777" xr:uid="{6C2E7049-A2DD-4229-AF00-2023F1789A6E}"/>
    <cellStyle name="Comma 3 7 2 3 2 2 10" xfId="21213" xr:uid="{00090886-8003-40F0-B83D-BFE7DA0CF25D}"/>
    <cellStyle name="Comma 3 7 2 3 2 2 2" xfId="7029" xr:uid="{3A095F44-9932-4CB7-B183-AAF6E17F7CB4}"/>
    <cellStyle name="Comma 3 7 2 3 2 2 2 2" xfId="18587" xr:uid="{46019C7A-2A97-445D-9701-1378335D0B4F}"/>
    <cellStyle name="Comma 3 7 2 3 2 2 2 2 2" xfId="47994" xr:uid="{E8225E01-95C1-4310-88D6-ECDA6BF35955}"/>
    <cellStyle name="Comma 3 7 2 3 2 2 2 2 3" xfId="29091" xr:uid="{DE83A205-3EFB-429F-B916-5F2F5EE52CF6}"/>
    <cellStyle name="Comma 3 7 2 3 2 2 2 3" xfId="34604" xr:uid="{8DBE2903-318E-45BF-80AB-18BFCE71353F}"/>
    <cellStyle name="Comma 3 7 2 3 2 2 2 4" xfId="23839" xr:uid="{69E5C326-0A10-4082-B049-717B68730C6D}"/>
    <cellStyle name="Comma 3 7 2 3 2 2 3" xfId="4404" xr:uid="{379AF43A-C909-49CD-AD3D-721FCE0387EF}"/>
    <cellStyle name="Comma 3 7 2 3 2 2 3 2" xfId="50620" xr:uid="{F6AC1557-8613-47A5-9CC6-FDBAF291B544}"/>
    <cellStyle name="Comma 3 7 2 3 2 2 3 3" xfId="37230" xr:uid="{E381AEFC-44F0-4194-8C9D-8E677E819B5E}"/>
    <cellStyle name="Comma 3 7 2 3 2 2 3 4" xfId="26465" xr:uid="{1D0273D6-6871-406D-B8A2-EF780C5CF3F7}"/>
    <cellStyle name="Comma 3 7 2 3 2 2 4" xfId="9655" xr:uid="{647CADA3-851B-4779-B1CB-9DCF6B3EAFD5}"/>
    <cellStyle name="Comma 3 7 2 3 2 2 4 2" xfId="53246" xr:uid="{314A021B-82FD-4865-A82B-A1257A8BA0F8}"/>
    <cellStyle name="Comma 3 7 2 3 2 2 4 3" xfId="39856" xr:uid="{F9CB2034-F655-4436-8E53-2740A0104AB9}"/>
    <cellStyle name="Comma 3 7 2 3 2 2 5" xfId="12281" xr:uid="{6523E609-2B4C-4511-835B-3AD52D1D9926}"/>
    <cellStyle name="Comma 3 7 2 3 2 2 5 2" xfId="55871" xr:uid="{2E2A464B-C968-4716-AFE7-35B23FF7DADF}"/>
    <cellStyle name="Comma 3 7 2 3 2 2 5 3" xfId="42481" xr:uid="{9D221C84-45AC-4ED9-817D-F4DB58EE18C6}"/>
    <cellStyle name="Comma 3 7 2 3 2 2 6" xfId="15434" xr:uid="{3378CEA1-D51A-4A2E-8D08-1492027B539B}"/>
    <cellStyle name="Comma 3 7 2 3 2 2 6 2" xfId="45107" xr:uid="{705EEF01-CB73-4479-85DB-225D761F2AE1}"/>
    <cellStyle name="Comma 3 7 2 3 2 2 7" xfId="58497" xr:uid="{A757844B-004E-4822-B188-6CF5C287F943}"/>
    <cellStyle name="Comma 3 7 2 3 2 2 8" xfId="61124" xr:uid="{C3F0126E-4288-433C-9B7C-DB8E13D9CEE1}"/>
    <cellStyle name="Comma 3 7 2 3 2 2 9" xfId="31717" xr:uid="{769F4F74-FBE7-4B86-AC97-403A0E98F245}"/>
    <cellStyle name="Comma 3 7 2 3 2 3" xfId="5707" xr:uid="{67B00CC7-1500-4B7F-9462-2A2E96000D15}"/>
    <cellStyle name="Comma 3 7 2 3 2 3 2" xfId="17265" xr:uid="{2FAD87A9-CB2F-4296-9DA2-8664CCA8BBFF}"/>
    <cellStyle name="Comma 3 7 2 3 2 3 2 2" xfId="46672" xr:uid="{3BD8B3CF-99F8-4841-8ED3-8BD7AC1FBF59}"/>
    <cellStyle name="Comma 3 7 2 3 2 3 2 3" xfId="27769" xr:uid="{D4A9B854-ACF9-4F6E-8B38-598DA4B62B6D}"/>
    <cellStyle name="Comma 3 7 2 3 2 3 3" xfId="14112" xr:uid="{A811E7FD-C59D-429B-BB43-4438B3F00E19}"/>
    <cellStyle name="Comma 3 7 2 3 2 3 3 2" xfId="33282" xr:uid="{98D37F6B-8E37-462F-A680-C81697AAFE21}"/>
    <cellStyle name="Comma 3 7 2 3 2 3 4" xfId="22517" xr:uid="{97FD14D5-ED5C-4AEF-82BE-A69E51CC254E}"/>
    <cellStyle name="Comma 3 7 2 3 2 4" xfId="3082" xr:uid="{4581F8E3-C349-437F-A38A-6AB44782A39D}"/>
    <cellStyle name="Comma 3 7 2 3 2 4 2" xfId="16737" xr:uid="{96817D3F-FB36-4D6D-A095-B265B4676C77}"/>
    <cellStyle name="Comma 3 7 2 3 2 4 2 2" xfId="49298" xr:uid="{50D6A5EC-AE63-4432-97D2-916095F2A132}"/>
    <cellStyle name="Comma 3 7 2 3 2 4 3" xfId="35908" xr:uid="{DF139827-42E8-4953-9AAF-B162F424BB86}"/>
    <cellStyle name="Comma 3 7 2 3 2 4 4" xfId="25143" xr:uid="{71873978-05AD-4E89-AE3C-DBB5582F277A}"/>
    <cellStyle name="Comma 3 7 2 3 2 5" xfId="8333" xr:uid="{CF0E158E-720B-4C09-AD0D-E0E0ACCCF63E}"/>
    <cellStyle name="Comma 3 7 2 3 2 5 2" xfId="51924" xr:uid="{CE50649D-C8A6-4F47-A24D-A6C3B24EF90D}"/>
    <cellStyle name="Comma 3 7 2 3 2 5 3" xfId="38534" xr:uid="{4C1D92FF-879D-4ECB-8072-D0DA7B8F889D}"/>
    <cellStyle name="Comma 3 7 2 3 2 6" xfId="10959" xr:uid="{D43DDF8D-5484-4A40-A8E9-81E626438AFE}"/>
    <cellStyle name="Comma 3 7 2 3 2 6 2" xfId="54549" xr:uid="{93D9FD49-7463-433A-BA1B-A09602B4B114}"/>
    <cellStyle name="Comma 3 7 2 3 2 6 3" xfId="41159" xr:uid="{274321AE-C7AF-4B46-B58D-E5C990194C08}"/>
    <cellStyle name="Comma 3 7 2 3 2 7" xfId="13584" xr:uid="{0FA39BAB-432E-4516-B4F4-6D277CA44488}"/>
    <cellStyle name="Comma 3 7 2 3 2 7 2" xfId="43785" xr:uid="{2893AFD5-3E4A-4DE0-81D1-61E7D547C78D}"/>
    <cellStyle name="Comma 3 7 2 3 2 8" xfId="57175" xr:uid="{9683304D-E780-46B1-9D25-8105E11854EE}"/>
    <cellStyle name="Comma 3 7 2 3 2 9" xfId="59802" xr:uid="{EC9A548F-A9AC-467C-9074-DE1D1ECBF4E7}"/>
    <cellStyle name="Comma 3 7 2 3 3" xfId="714" xr:uid="{00000000-0005-0000-0000-0000D0030000}"/>
    <cellStyle name="Comma 3 7 2 3 3 10" xfId="30655" xr:uid="{F4A5BD31-FB80-48DB-AF2C-956A4FDD334E}"/>
    <cellStyle name="Comma 3 7 2 3 3 11" xfId="20151" xr:uid="{6903430F-4BBD-4B6A-89FC-75065759E3C6}"/>
    <cellStyle name="Comma 3 7 2 3 3 2" xfId="2037" xr:uid="{58B4BEB5-0AE8-479A-A7C5-80AE3873BFCF}"/>
    <cellStyle name="Comma 3 7 2 3 3 2 10" xfId="21473" xr:uid="{6A899760-2921-46A7-A0D5-4EE34129FBCA}"/>
    <cellStyle name="Comma 3 7 2 3 3 2 2" xfId="7289" xr:uid="{18B9EFEA-FA66-41A2-A64C-F31F42C6E246}"/>
    <cellStyle name="Comma 3 7 2 3 3 2 2 2" xfId="18847" xr:uid="{B0145BC9-28E2-47BB-9C0B-446D24AAB605}"/>
    <cellStyle name="Comma 3 7 2 3 3 2 2 2 2" xfId="48254" xr:uid="{F98E649C-2C3B-4DAD-B49D-073438D0F83B}"/>
    <cellStyle name="Comma 3 7 2 3 3 2 2 2 3" xfId="29351" xr:uid="{7FA96BE9-689F-446B-9DEE-5CC4455AB082}"/>
    <cellStyle name="Comma 3 7 2 3 3 2 2 3" xfId="34864" xr:uid="{8422C2E4-FC2A-4BE1-8423-BEB0A200B9A7}"/>
    <cellStyle name="Comma 3 7 2 3 3 2 2 4" xfId="24099" xr:uid="{F53DB3E6-35E4-4595-96D9-23588DD3F34B}"/>
    <cellStyle name="Comma 3 7 2 3 3 2 3" xfId="4664" xr:uid="{888A55B9-38A1-4FFA-8C7A-DC02F779AA88}"/>
    <cellStyle name="Comma 3 7 2 3 3 2 3 2" xfId="50880" xr:uid="{1C53CC9F-A0E5-488C-A3E5-CACAB35951EA}"/>
    <cellStyle name="Comma 3 7 2 3 3 2 3 3" xfId="37490" xr:uid="{247C7331-BDAB-443B-8A03-ED47B23DEDC4}"/>
    <cellStyle name="Comma 3 7 2 3 3 2 3 4" xfId="26725" xr:uid="{FAB7EFD4-DFFD-494A-8978-9065BAC3EF0F}"/>
    <cellStyle name="Comma 3 7 2 3 3 2 4" xfId="9915" xr:uid="{09760B5B-BE89-46F4-9944-475BD1330160}"/>
    <cellStyle name="Comma 3 7 2 3 3 2 4 2" xfId="53506" xr:uid="{08BC47DA-0BD6-4865-846A-6045CE240AA8}"/>
    <cellStyle name="Comma 3 7 2 3 3 2 4 3" xfId="40116" xr:uid="{9B1124DB-76B1-4C5C-9FD4-B622CDB81C4D}"/>
    <cellStyle name="Comma 3 7 2 3 3 2 5" xfId="12541" xr:uid="{7DD078EC-DA61-40AA-B0FC-0F12B7B12D5E}"/>
    <cellStyle name="Comma 3 7 2 3 3 2 5 2" xfId="56131" xr:uid="{13310C13-7FFC-4508-ABA4-23EB7748A586}"/>
    <cellStyle name="Comma 3 7 2 3 3 2 5 3" xfId="42741" xr:uid="{B9916966-F1FE-4CE0-83D0-7B83012BB284}"/>
    <cellStyle name="Comma 3 7 2 3 3 2 6" xfId="15694" xr:uid="{09053451-1220-48BC-8F80-6498AEFBD69B}"/>
    <cellStyle name="Comma 3 7 2 3 3 2 6 2" xfId="45367" xr:uid="{E3A5EA90-FD9C-4D9B-9D72-2966F3B031BB}"/>
    <cellStyle name="Comma 3 7 2 3 3 2 7" xfId="58757" xr:uid="{9C0D6D7F-D0C8-495C-8989-4315399EF9AE}"/>
    <cellStyle name="Comma 3 7 2 3 3 2 8" xfId="61384" xr:uid="{2C0A499C-F150-4F7C-949B-F719D8E8A389}"/>
    <cellStyle name="Comma 3 7 2 3 3 2 9" xfId="31977" xr:uid="{265B0911-2932-4FDE-ACA1-107EB0D5E846}"/>
    <cellStyle name="Comma 3 7 2 3 3 3" xfId="5967" xr:uid="{F34D3906-5DA4-4527-B305-6A3E3C6B42C4}"/>
    <cellStyle name="Comma 3 7 2 3 3 3 2" xfId="17525" xr:uid="{DE8F76AD-6CBF-4E72-AD92-DDE9FFF0F4E6}"/>
    <cellStyle name="Comma 3 7 2 3 3 3 2 2" xfId="46932" xr:uid="{F7054799-70B1-4B0A-9A41-01511E9C1CE7}"/>
    <cellStyle name="Comma 3 7 2 3 3 3 2 3" xfId="28029" xr:uid="{CA8C9262-8E76-4B79-9C43-C11A873E8A52}"/>
    <cellStyle name="Comma 3 7 2 3 3 3 3" xfId="33542" xr:uid="{7D57CEA3-8AC0-4476-8BA9-BBD4DEE6E752}"/>
    <cellStyle name="Comma 3 7 2 3 3 3 4" xfId="22777" xr:uid="{FC33FCF4-83D9-4476-B7F7-9D8D2812B5C2}"/>
    <cellStyle name="Comma 3 7 2 3 3 4" xfId="3342" xr:uid="{98369239-C6C2-43AB-AA80-CDD82F3F20DC}"/>
    <cellStyle name="Comma 3 7 2 3 3 4 2" xfId="49558" xr:uid="{3E5CF7A4-245B-4B3D-A15D-41D5B5030A58}"/>
    <cellStyle name="Comma 3 7 2 3 3 4 3" xfId="36168" xr:uid="{DC40FC0E-8E4B-4138-AAB2-32AFA50E303A}"/>
    <cellStyle name="Comma 3 7 2 3 3 4 4" xfId="25403" xr:uid="{C27A3DEB-E3BF-43FD-8177-AB7C37B619CC}"/>
    <cellStyle name="Comma 3 7 2 3 3 5" xfId="8593" xr:uid="{F32F646A-F785-499F-868F-C346B4B7E55A}"/>
    <cellStyle name="Comma 3 7 2 3 3 5 2" xfId="52184" xr:uid="{9565DB7D-FC9F-42F5-AA63-2442482183BA}"/>
    <cellStyle name="Comma 3 7 2 3 3 5 3" xfId="38794" xr:uid="{85053353-9A61-4445-AD65-78DE6AF36DDC}"/>
    <cellStyle name="Comma 3 7 2 3 3 6" xfId="11219" xr:uid="{20D8FF4E-A152-4129-A862-CEC23B9CA0D2}"/>
    <cellStyle name="Comma 3 7 2 3 3 6 2" xfId="54809" xr:uid="{2BCA435E-8A2B-4AB0-81C6-FB510001072E}"/>
    <cellStyle name="Comma 3 7 2 3 3 6 3" xfId="41419" xr:uid="{C51ED07B-463E-4E13-AA0A-0A54AD4A6CA4}"/>
    <cellStyle name="Comma 3 7 2 3 3 7" xfId="14372" xr:uid="{6B847D51-2BB6-4627-945C-8CC2DA3B2E07}"/>
    <cellStyle name="Comma 3 7 2 3 3 7 2" xfId="44045" xr:uid="{071181CB-4F70-46D2-A63D-DBC6CBFB35C0}"/>
    <cellStyle name="Comma 3 7 2 3 3 8" xfId="57435" xr:uid="{1E9B1615-CD28-4F38-878D-479EA382C9D6}"/>
    <cellStyle name="Comma 3 7 2 3 3 9" xfId="60062" xr:uid="{FC07F799-BC26-4288-9BE5-B1F932CF9AD4}"/>
    <cellStyle name="Comma 3 7 2 3 4" xfId="974" xr:uid="{00000000-0005-0000-0000-0000D1030000}"/>
    <cellStyle name="Comma 3 7 2 3 4 10" xfId="30915" xr:uid="{3D86308E-2010-4345-BB12-3AB948C558FD}"/>
    <cellStyle name="Comma 3 7 2 3 4 11" xfId="20411" xr:uid="{793E6464-F375-4847-BAD4-A960AD9B18B0}"/>
    <cellStyle name="Comma 3 7 2 3 4 2" xfId="2297" xr:uid="{CCE2DCC9-709E-49CB-A2EB-9165121CD5B5}"/>
    <cellStyle name="Comma 3 7 2 3 4 2 10" xfId="21733" xr:uid="{91507262-4F75-4D2D-B9F7-F1FA2D743E14}"/>
    <cellStyle name="Comma 3 7 2 3 4 2 2" xfId="7549" xr:uid="{6375267D-CCC3-4176-B5D2-444CF5FAA962}"/>
    <cellStyle name="Comma 3 7 2 3 4 2 2 2" xfId="19107" xr:uid="{B9CE61F7-5B5B-4BFE-A5E5-42FAD4169CFF}"/>
    <cellStyle name="Comma 3 7 2 3 4 2 2 2 2" xfId="48514" xr:uid="{30E2B0DB-9D28-4062-AF68-76648CD8E4A6}"/>
    <cellStyle name="Comma 3 7 2 3 4 2 2 2 3" xfId="29611" xr:uid="{E6923D53-CCFA-48E0-898F-314229A5CBDA}"/>
    <cellStyle name="Comma 3 7 2 3 4 2 2 3" xfId="35124" xr:uid="{BA65BB0B-64DB-4F06-9B60-BDAC828DE310}"/>
    <cellStyle name="Comma 3 7 2 3 4 2 2 4" xfId="24359" xr:uid="{8357C457-1004-4295-8850-ECD1BF902547}"/>
    <cellStyle name="Comma 3 7 2 3 4 2 3" xfId="4924" xr:uid="{1F1CC7D5-EB0B-488F-97F8-ADAF12045ED6}"/>
    <cellStyle name="Comma 3 7 2 3 4 2 3 2" xfId="51140" xr:uid="{F314EE07-D006-45FC-9CF3-55FD8E0D34DA}"/>
    <cellStyle name="Comma 3 7 2 3 4 2 3 3" xfId="37750" xr:uid="{96094005-9050-4C01-86DA-26E156F35FCD}"/>
    <cellStyle name="Comma 3 7 2 3 4 2 3 4" xfId="26985" xr:uid="{37578638-4CE0-4F2C-9448-A204AFC9D2AD}"/>
    <cellStyle name="Comma 3 7 2 3 4 2 4" xfId="10175" xr:uid="{659B8A22-C9CF-4280-B18F-DE9BD460C80A}"/>
    <cellStyle name="Comma 3 7 2 3 4 2 4 2" xfId="53766" xr:uid="{E61B1154-6012-4167-A59B-1E48EE9A50A2}"/>
    <cellStyle name="Comma 3 7 2 3 4 2 4 3" xfId="40376" xr:uid="{E4C17158-84B0-4362-AB2E-6A07904058A6}"/>
    <cellStyle name="Comma 3 7 2 3 4 2 5" xfId="12801" xr:uid="{CD69D46A-B404-40B3-969C-823FA277D8C8}"/>
    <cellStyle name="Comma 3 7 2 3 4 2 5 2" xfId="56391" xr:uid="{7AAF55E8-C476-49A7-9BD6-DBDD0D92E252}"/>
    <cellStyle name="Comma 3 7 2 3 4 2 5 3" xfId="43001" xr:uid="{34C1D04F-2FE7-4270-BD9B-EA0DCAA9013B}"/>
    <cellStyle name="Comma 3 7 2 3 4 2 6" xfId="15954" xr:uid="{A0B94598-D689-4308-94A9-ED45E642111D}"/>
    <cellStyle name="Comma 3 7 2 3 4 2 6 2" xfId="45627" xr:uid="{DAF3E353-27AA-49C9-918B-540344B58A7C}"/>
    <cellStyle name="Comma 3 7 2 3 4 2 7" xfId="59017" xr:uid="{DCEDD67D-0B07-45D7-827F-DF8BBD204711}"/>
    <cellStyle name="Comma 3 7 2 3 4 2 8" xfId="61644" xr:uid="{568AD9AA-19D9-4D6C-AF61-C8E5A9A1B9A6}"/>
    <cellStyle name="Comma 3 7 2 3 4 2 9" xfId="32237" xr:uid="{91B1CC44-1786-4351-96E7-CF1C5E63C001}"/>
    <cellStyle name="Comma 3 7 2 3 4 3" xfId="6227" xr:uid="{4AFDD078-5429-4D59-9BD6-5EAE1BDC86AE}"/>
    <cellStyle name="Comma 3 7 2 3 4 3 2" xfId="17785" xr:uid="{0E054C1E-B53E-465A-93FA-B571ADB4BE0B}"/>
    <cellStyle name="Comma 3 7 2 3 4 3 2 2" xfId="47192" xr:uid="{C8965F24-6D6A-40BF-B666-698EC3448FDF}"/>
    <cellStyle name="Comma 3 7 2 3 4 3 2 3" xfId="28289" xr:uid="{F77D62B6-D17B-4783-96E2-6DCE5801D916}"/>
    <cellStyle name="Comma 3 7 2 3 4 3 3" xfId="33802" xr:uid="{8DE34068-52C2-465D-9FFD-9DE5B908E395}"/>
    <cellStyle name="Comma 3 7 2 3 4 3 4" xfId="23037" xr:uid="{4EEAE197-11FF-47FA-B820-F3E7C85FE4DF}"/>
    <cellStyle name="Comma 3 7 2 3 4 4" xfId="3602" xr:uid="{F84A5EBB-794F-47DE-B39F-D1A51E61D464}"/>
    <cellStyle name="Comma 3 7 2 3 4 4 2" xfId="49818" xr:uid="{2E059F29-0A4A-4D3C-AD4E-1AC727FAA7FB}"/>
    <cellStyle name="Comma 3 7 2 3 4 4 3" xfId="36428" xr:uid="{CAB1BDBF-0DA6-49D2-B7A6-C7B72C54584C}"/>
    <cellStyle name="Comma 3 7 2 3 4 4 4" xfId="25663" xr:uid="{14E30ED8-4257-4181-B85B-B505DC009F2A}"/>
    <cellStyle name="Comma 3 7 2 3 4 5" xfId="8853" xr:uid="{29A017FB-7216-4F25-B147-F39017265B5B}"/>
    <cellStyle name="Comma 3 7 2 3 4 5 2" xfId="52444" xr:uid="{39F1C4A8-FA25-4AC9-852C-1C68D0ED777B}"/>
    <cellStyle name="Comma 3 7 2 3 4 5 3" xfId="39054" xr:uid="{911BB1BF-5711-4768-B775-CEAD38B33888}"/>
    <cellStyle name="Comma 3 7 2 3 4 6" xfId="11479" xr:uid="{CAD401C1-4402-4252-AFF3-0BC3BF8B5C6B}"/>
    <cellStyle name="Comma 3 7 2 3 4 6 2" xfId="55069" xr:uid="{C1AED80B-BE8D-487B-BF17-0080060C867E}"/>
    <cellStyle name="Comma 3 7 2 3 4 6 3" xfId="41679" xr:uid="{152CF9FA-2CF2-42E5-B8BD-A585C77B1163}"/>
    <cellStyle name="Comma 3 7 2 3 4 7" xfId="14632" xr:uid="{C43DB955-B40F-4BC0-B19A-A925FBA8C4E3}"/>
    <cellStyle name="Comma 3 7 2 3 4 7 2" xfId="44305" xr:uid="{D6590B82-33A3-476A-B164-64E7BE228A0C}"/>
    <cellStyle name="Comma 3 7 2 3 4 8" xfId="57695" xr:uid="{B969D172-7687-43E0-9D92-03750C3613FC}"/>
    <cellStyle name="Comma 3 7 2 3 4 9" xfId="60322" xr:uid="{49835154-852C-4C1D-BED6-F2580284CD53}"/>
    <cellStyle name="Comma 3 7 2 3 5" xfId="1254" xr:uid="{B1B8889C-A460-4230-9D6F-7649EB390F5C}"/>
    <cellStyle name="Comma 3 7 2 3 5 10" xfId="20691" xr:uid="{7F23010D-78E1-491D-BA96-C9801FAFA419}"/>
    <cellStyle name="Comma 3 7 2 3 5 2" xfId="6507" xr:uid="{D8D88784-61BB-4F4F-859E-9940CA01123E}"/>
    <cellStyle name="Comma 3 7 2 3 5 2 2" xfId="18065" xr:uid="{3A08155D-6576-4E1C-B182-8860CF1EEE38}"/>
    <cellStyle name="Comma 3 7 2 3 5 2 2 2" xfId="47472" xr:uid="{CC2ED943-60AA-41ED-8190-07794EDAE322}"/>
    <cellStyle name="Comma 3 7 2 3 5 2 2 3" xfId="28569" xr:uid="{CA395D27-5953-47D9-8E16-8067FC7A7C5F}"/>
    <cellStyle name="Comma 3 7 2 3 5 2 3" xfId="34082" xr:uid="{5D8655DD-6D01-4A6D-B27C-BBABCDE5D04A}"/>
    <cellStyle name="Comma 3 7 2 3 5 2 4" xfId="23317" xr:uid="{DC9EB927-767F-4A1C-B2C0-4B51153E0A9C}"/>
    <cellStyle name="Comma 3 7 2 3 5 3" xfId="3882" xr:uid="{5B8E088A-B303-4A41-BE6C-BEF7E4572611}"/>
    <cellStyle name="Comma 3 7 2 3 5 3 2" xfId="50098" xr:uid="{776F08AA-6097-45F5-AAD5-57393E2AB9B2}"/>
    <cellStyle name="Comma 3 7 2 3 5 3 3" xfId="36708" xr:uid="{42DC8FAC-BF57-4204-A663-9764E14CACC1}"/>
    <cellStyle name="Comma 3 7 2 3 5 3 4" xfId="25943" xr:uid="{C2C518E9-8B74-42E8-8596-D4CD810A3BB0}"/>
    <cellStyle name="Comma 3 7 2 3 5 4" xfId="9133" xr:uid="{42015A57-03FB-48F2-86EC-D4D0E62C6143}"/>
    <cellStyle name="Comma 3 7 2 3 5 4 2" xfId="52724" xr:uid="{E10C6C1D-D141-41BA-B050-690DF96660D4}"/>
    <cellStyle name="Comma 3 7 2 3 5 4 3" xfId="39334" xr:uid="{E44E368A-9571-4613-91BB-334D8BC231C4}"/>
    <cellStyle name="Comma 3 7 2 3 5 5" xfId="11759" xr:uid="{40A21253-89D2-40AD-911E-521D46779FEF}"/>
    <cellStyle name="Comma 3 7 2 3 5 5 2" xfId="55349" xr:uid="{51046492-E9B9-4291-8EB0-403F6AC5D480}"/>
    <cellStyle name="Comma 3 7 2 3 5 5 3" xfId="41959" xr:uid="{ECF57231-3F66-4539-A5F7-9D8DE536C00C}"/>
    <cellStyle name="Comma 3 7 2 3 5 6" xfId="14912" xr:uid="{F0965ACC-614E-4E3F-833E-DD2EBD96F118}"/>
    <cellStyle name="Comma 3 7 2 3 5 6 2" xfId="44585" xr:uid="{147D8C9E-48C2-4FD9-B926-4D63B33F5E4C}"/>
    <cellStyle name="Comma 3 7 2 3 5 7" xfId="57975" xr:uid="{E5D0C26D-D50F-46CC-8AE6-F90523900190}"/>
    <cellStyle name="Comma 3 7 2 3 5 8" xfId="60602" xr:uid="{1D564E06-B6A6-499A-ADEE-35319824A587}"/>
    <cellStyle name="Comma 3 7 2 3 5 9" xfId="31195" xr:uid="{31DE6F9A-E809-44C3-B796-7A8A03E3047F}"/>
    <cellStyle name="Comma 3 7 2 3 6" xfId="1517" xr:uid="{6C0B8AAF-D2F5-4E0E-B334-6C419C0007E1}"/>
    <cellStyle name="Comma 3 7 2 3 6 10" xfId="20953" xr:uid="{67C44758-2E0D-42EB-9C23-1B70FA5EDCCB}"/>
    <cellStyle name="Comma 3 7 2 3 6 2" xfId="6769" xr:uid="{52376B2C-AB9D-433A-BD80-C6CBB7250B6C}"/>
    <cellStyle name="Comma 3 7 2 3 6 2 2" xfId="18327" xr:uid="{9B23E2FF-EBAD-41F0-8594-6DB2F68D8ACA}"/>
    <cellStyle name="Comma 3 7 2 3 6 2 2 2" xfId="47734" xr:uid="{0F773F95-577E-455D-91A2-CC3C0A582563}"/>
    <cellStyle name="Comma 3 7 2 3 6 2 2 3" xfId="28831" xr:uid="{70F26A63-A793-4377-B60F-A6F7BFEF5855}"/>
    <cellStyle name="Comma 3 7 2 3 6 2 3" xfId="34344" xr:uid="{BC2DED0F-3AB8-41A3-946E-E0CF20308C30}"/>
    <cellStyle name="Comma 3 7 2 3 6 2 4" xfId="23579" xr:uid="{437975D3-0C7B-4CB6-BFF2-EC3FDAABF673}"/>
    <cellStyle name="Comma 3 7 2 3 6 3" xfId="4144" xr:uid="{121E076C-B49E-4DFB-AEDF-623DE43DC2B6}"/>
    <cellStyle name="Comma 3 7 2 3 6 3 2" xfId="50360" xr:uid="{3F1D6E51-A98E-4B0C-AEE9-F6FE557C719F}"/>
    <cellStyle name="Comma 3 7 2 3 6 3 3" xfId="36970" xr:uid="{8CA716B4-72DA-4912-9D62-2D65DFFF8217}"/>
    <cellStyle name="Comma 3 7 2 3 6 3 4" xfId="26205" xr:uid="{ED97C01A-565B-49C3-BDCC-4C35F20A2ADD}"/>
    <cellStyle name="Comma 3 7 2 3 6 4" xfId="9395" xr:uid="{0A8658E2-48B0-4E17-8249-3F8EDB5DCB97}"/>
    <cellStyle name="Comma 3 7 2 3 6 4 2" xfId="52986" xr:uid="{421AD5AD-D817-4F87-87FB-2A95248A5A80}"/>
    <cellStyle name="Comma 3 7 2 3 6 4 3" xfId="39596" xr:uid="{A52C8641-F396-4540-A566-A30A577EE4BB}"/>
    <cellStyle name="Comma 3 7 2 3 6 5" xfId="12021" xr:uid="{DECD5AF4-A938-46DC-A0E2-D9BEBA777170}"/>
    <cellStyle name="Comma 3 7 2 3 6 5 2" xfId="55611" xr:uid="{4D394B84-691D-498B-8626-F3AD4269331F}"/>
    <cellStyle name="Comma 3 7 2 3 6 5 3" xfId="42221" xr:uid="{3B4843A3-7819-4D3D-86B3-7818292398B1}"/>
    <cellStyle name="Comma 3 7 2 3 6 6" xfId="15174" xr:uid="{2CD8D8C9-C69F-4861-B629-44B9F182820E}"/>
    <cellStyle name="Comma 3 7 2 3 6 6 2" xfId="44847" xr:uid="{D2A50432-D1FB-426C-ADD9-40B7049D5213}"/>
    <cellStyle name="Comma 3 7 2 3 6 7" xfId="58237" xr:uid="{1D839E37-8706-41CD-944D-F3BCB091E950}"/>
    <cellStyle name="Comma 3 7 2 3 6 8" xfId="60864" xr:uid="{84B021C5-3E6D-44EB-A187-0F96EA4CC38B}"/>
    <cellStyle name="Comma 3 7 2 3 6 9" xfId="31457" xr:uid="{354C585E-52BC-4166-B25E-04B0ECFB88F7}"/>
    <cellStyle name="Comma 3 7 2 3 7" xfId="2560" xr:uid="{8EE0C1F8-FFCC-4B83-95FE-9966043B9314}"/>
    <cellStyle name="Comma 3 7 2 3 7 10" xfId="21995" xr:uid="{A4B43CA4-4369-426A-B37A-83C000C5B644}"/>
    <cellStyle name="Comma 3 7 2 3 7 2" xfId="7811" xr:uid="{426C7F45-9EB5-4E69-9C83-274214D937DA}"/>
    <cellStyle name="Comma 3 7 2 3 7 2 2" xfId="19369" xr:uid="{D8CE82C9-E9B3-40F2-920E-D0D204D29C52}"/>
    <cellStyle name="Comma 3 7 2 3 7 2 2 2" xfId="48776" xr:uid="{92CC4166-F91D-472F-89F0-CA1E7A38E1DE}"/>
    <cellStyle name="Comma 3 7 2 3 7 2 2 3" xfId="29873" xr:uid="{55A753DD-3F20-4104-806C-2412B905EF2C}"/>
    <cellStyle name="Comma 3 7 2 3 7 2 3" xfId="35386" xr:uid="{345BB418-FF8D-41FB-BA45-8245ED42B1CC}"/>
    <cellStyle name="Comma 3 7 2 3 7 2 4" xfId="24621" xr:uid="{2AACFB59-4ED5-43B2-8C04-D69E5FDBF538}"/>
    <cellStyle name="Comma 3 7 2 3 7 3" xfId="5186" xr:uid="{44C7B342-E460-4C05-8F11-341E779B7519}"/>
    <cellStyle name="Comma 3 7 2 3 7 3 2" xfId="51402" xr:uid="{5169093A-51D3-4A86-83DE-F98C9B7A686E}"/>
    <cellStyle name="Comma 3 7 2 3 7 3 3" xfId="38012" xr:uid="{9D24037C-0F55-4FE7-9176-922440E74085}"/>
    <cellStyle name="Comma 3 7 2 3 7 3 4" xfId="27247" xr:uid="{BD1A3BEF-0F04-4D2B-8614-548B91575113}"/>
    <cellStyle name="Comma 3 7 2 3 7 4" xfId="10437" xr:uid="{C1191859-F3E2-4479-B47D-3663B764F1ED}"/>
    <cellStyle name="Comma 3 7 2 3 7 4 2" xfId="54028" xr:uid="{568B440E-84F7-4CB4-B557-5F20B327400B}"/>
    <cellStyle name="Comma 3 7 2 3 7 4 3" xfId="40638" xr:uid="{D8DA1934-F6A2-4E5A-A908-67CD41ED2343}"/>
    <cellStyle name="Comma 3 7 2 3 7 5" xfId="13063" xr:uid="{88918246-2C3B-4E8E-B060-E27F5F3A1A88}"/>
    <cellStyle name="Comma 3 7 2 3 7 5 2" xfId="56653" xr:uid="{09B466A7-45B4-495D-AD16-096FFD221D85}"/>
    <cellStyle name="Comma 3 7 2 3 7 5 3" xfId="43263" xr:uid="{044B0D7C-81FF-466B-8168-9E22D260E576}"/>
    <cellStyle name="Comma 3 7 2 3 7 6" xfId="16216" xr:uid="{91EB0362-2C6B-4A85-BB1E-C4E27581C46A}"/>
    <cellStyle name="Comma 3 7 2 3 7 6 2" xfId="45889" xr:uid="{F2CAAFD2-EA42-436D-B848-DFB6869C3E30}"/>
    <cellStyle name="Comma 3 7 2 3 7 7" xfId="59279" xr:uid="{F5FF63ED-7999-4DBB-A2D5-C6D925355020}"/>
    <cellStyle name="Comma 3 7 2 3 7 8" xfId="61906" xr:uid="{EEA0AC12-D3DB-4EF8-AD0F-C84EC05F4B44}"/>
    <cellStyle name="Comma 3 7 2 3 7 9" xfId="32499" xr:uid="{80B39301-B1F4-4653-A0BC-C2CF5C0C112A}"/>
    <cellStyle name="Comma 3 7 2 3 8" xfId="5447" xr:uid="{E41FE8BF-3483-4776-8F21-5FB3F344F7E7}"/>
    <cellStyle name="Comma 3 7 2 3 8 2" xfId="17005" xr:uid="{2D0CFAB5-3D1A-4A47-AB31-298A674BC4EA}"/>
    <cellStyle name="Comma 3 7 2 3 8 2 2" xfId="46151" xr:uid="{D92D35BA-06A4-4D34-B821-EA4B010E9DE8}"/>
    <cellStyle name="Comma 3 7 2 3 8 2 3" xfId="27509" xr:uid="{7BD417DC-7189-489E-8C80-DA1A16048E19}"/>
    <cellStyle name="Comma 3 7 2 3 8 3" xfId="13852" xr:uid="{E7930EAD-BCD1-4E23-A5DF-999A1642AF4F}"/>
    <cellStyle name="Comma 3 7 2 3 8 3 2" xfId="32761" xr:uid="{74039D4E-A0B9-4BAA-8FB1-244BC1FCC092}"/>
    <cellStyle name="Comma 3 7 2 3 8 4" xfId="22257" xr:uid="{0FA39B15-F7E1-4E53-AA3F-6BC7E151F337}"/>
    <cellStyle name="Comma 3 7 2 3 9" xfId="2822" xr:uid="{7E3DD3FE-FF4C-4BE0-9DE0-9BD643AE4E8D}"/>
    <cellStyle name="Comma 3 7 2 3 9 2" xfId="16477" xr:uid="{7F4169BF-550E-4677-9A3C-F7D73FACB772}"/>
    <cellStyle name="Comma 3 7 2 3 9 2 2" xfId="46412" xr:uid="{3152C73C-C936-45CD-A9F2-FC773C216E3A}"/>
    <cellStyle name="Comma 3 7 2 3 9 3" xfId="33022" xr:uid="{E87A487F-318B-4A06-8460-8EBEF843BEAC}"/>
    <cellStyle name="Comma 3 7 2 3 9 4" xfId="24883" xr:uid="{92C44489-4F6C-4356-A1E2-4DFAABAC5617}"/>
    <cellStyle name="Comma 3 7 2 4" xfId="316" xr:uid="{00000000-0005-0000-0000-0000D2030000}"/>
    <cellStyle name="Comma 3 7 2 4 10" xfId="30257" xr:uid="{EFB66C12-C958-4A43-A1FE-0B7F1846AE31}"/>
    <cellStyle name="Comma 3 7 2 4 11" xfId="19753" xr:uid="{A0FA30B3-2721-4BD4-A699-4DDE1686F653}"/>
    <cellStyle name="Comma 3 7 2 4 2" xfId="1639" xr:uid="{ABEAF95F-4529-4E63-AF94-57C924824591}"/>
    <cellStyle name="Comma 3 7 2 4 2 10" xfId="21075" xr:uid="{60991558-20A0-4B93-A2B4-468270486202}"/>
    <cellStyle name="Comma 3 7 2 4 2 2" xfId="6891" xr:uid="{6D885770-E5AC-4C33-8A7A-E226640DEE44}"/>
    <cellStyle name="Comma 3 7 2 4 2 2 2" xfId="18449" xr:uid="{793CE4C6-0C94-467B-9B6A-EE98CA38CCE4}"/>
    <cellStyle name="Comma 3 7 2 4 2 2 2 2" xfId="47856" xr:uid="{8499F80D-A191-4864-90A6-FC955003167A}"/>
    <cellStyle name="Comma 3 7 2 4 2 2 2 3" xfId="28953" xr:uid="{1E243554-4B29-4A5C-B75D-7EBA5E5941C1}"/>
    <cellStyle name="Comma 3 7 2 4 2 2 3" xfId="34466" xr:uid="{1706CEF2-34CA-4193-B95C-1D2AF204B4A4}"/>
    <cellStyle name="Comma 3 7 2 4 2 2 4" xfId="23701" xr:uid="{8EF670C0-9CCA-4799-A9D6-73C5849F8940}"/>
    <cellStyle name="Comma 3 7 2 4 2 3" xfId="4266" xr:uid="{FCBB2280-AD73-40FD-BDB6-DF18C1FF91AE}"/>
    <cellStyle name="Comma 3 7 2 4 2 3 2" xfId="50482" xr:uid="{8488F902-12EF-4173-8120-F830F9ADA3B8}"/>
    <cellStyle name="Comma 3 7 2 4 2 3 3" xfId="37092" xr:uid="{91FEC238-6BF5-45DC-843A-3FA0AE51E9BD}"/>
    <cellStyle name="Comma 3 7 2 4 2 3 4" xfId="26327" xr:uid="{05DDF8CC-DEFC-4CE2-9052-FFBBF52DCC32}"/>
    <cellStyle name="Comma 3 7 2 4 2 4" xfId="9517" xr:uid="{32160BED-F274-40C1-8CB9-555D49389F11}"/>
    <cellStyle name="Comma 3 7 2 4 2 4 2" xfId="53108" xr:uid="{CFF89419-7AD1-4433-8DD4-8F4DDBCE5254}"/>
    <cellStyle name="Comma 3 7 2 4 2 4 3" xfId="39718" xr:uid="{FFBDFC65-4882-4697-9CA8-A7DCF9280F62}"/>
    <cellStyle name="Comma 3 7 2 4 2 5" xfId="12143" xr:uid="{5663C6AC-86E5-4143-9281-7CBCB3F05FF5}"/>
    <cellStyle name="Comma 3 7 2 4 2 5 2" xfId="55733" xr:uid="{F7C3BB0E-3CBA-4612-9477-4AA718267FF1}"/>
    <cellStyle name="Comma 3 7 2 4 2 5 3" xfId="42343" xr:uid="{198A4CFA-F28B-471A-8D20-85B49B3ED0B5}"/>
    <cellStyle name="Comma 3 7 2 4 2 6" xfId="15296" xr:uid="{BC42CA54-951A-4FEB-A12C-436B679592A0}"/>
    <cellStyle name="Comma 3 7 2 4 2 6 2" xfId="44969" xr:uid="{50E2562D-2E03-4314-99B2-7E41D2807150}"/>
    <cellStyle name="Comma 3 7 2 4 2 7" xfId="58359" xr:uid="{D896A4D3-D538-4C4C-8B43-E333E1A6F815}"/>
    <cellStyle name="Comma 3 7 2 4 2 8" xfId="60986" xr:uid="{9E11077C-4AAD-4915-B16C-D6B0265DBD0D}"/>
    <cellStyle name="Comma 3 7 2 4 2 9" xfId="31579" xr:uid="{5B885C30-E32D-4E5E-AFBB-9F7C40EDEED1}"/>
    <cellStyle name="Comma 3 7 2 4 3" xfId="5569" xr:uid="{FE7C8FB6-D5BD-428E-863F-5212B312A63B}"/>
    <cellStyle name="Comma 3 7 2 4 3 2" xfId="17127" xr:uid="{E2B2ED79-CF1D-4D5A-A00E-47B5700310C3}"/>
    <cellStyle name="Comma 3 7 2 4 3 2 2" xfId="46534" xr:uid="{921F1C5B-F36B-4EDB-BC29-4C68F799393B}"/>
    <cellStyle name="Comma 3 7 2 4 3 2 3" xfId="27631" xr:uid="{DE102F4C-2250-44F4-AB47-4A7B8C91FE17}"/>
    <cellStyle name="Comma 3 7 2 4 3 3" xfId="13974" xr:uid="{1932CD77-FCC2-417D-A182-49888C8A80FA}"/>
    <cellStyle name="Comma 3 7 2 4 3 3 2" xfId="33144" xr:uid="{D0BE10C7-5B2C-4441-B16C-8C1010AFD6B2}"/>
    <cellStyle name="Comma 3 7 2 4 3 4" xfId="22379" xr:uid="{74D6D4F8-4563-44D0-926F-4CEE5E11EAF6}"/>
    <cellStyle name="Comma 3 7 2 4 4" xfId="2944" xr:uid="{6AFBA7F5-A1B8-44FA-BF81-C748185DEE27}"/>
    <cellStyle name="Comma 3 7 2 4 4 2" xfId="16599" xr:uid="{733EBD1E-9ADF-4527-997E-5540419B4969}"/>
    <cellStyle name="Comma 3 7 2 4 4 2 2" xfId="49160" xr:uid="{BB7E037F-C6A4-45BB-9932-5A1D6A063CF9}"/>
    <cellStyle name="Comma 3 7 2 4 4 3" xfId="35770" xr:uid="{6EE5D282-9AAC-4F6E-8238-4DDD7CB5DAB9}"/>
    <cellStyle name="Comma 3 7 2 4 4 4" xfId="25005" xr:uid="{BA415645-DFE6-47CD-8371-85078D7E9F76}"/>
    <cellStyle name="Comma 3 7 2 4 5" xfId="8195" xr:uid="{DFCBF0B1-89B7-4BFD-A988-3941A5766758}"/>
    <cellStyle name="Comma 3 7 2 4 5 2" xfId="51786" xr:uid="{16B48CD4-B89F-4CB3-B147-70C6463FC945}"/>
    <cellStyle name="Comma 3 7 2 4 5 3" xfId="38396" xr:uid="{51964F43-4E50-43F6-B329-3D7F8B88074C}"/>
    <cellStyle name="Comma 3 7 2 4 6" xfId="10821" xr:uid="{D0293D29-187E-4002-8B79-5044F4DC43EA}"/>
    <cellStyle name="Comma 3 7 2 4 6 2" xfId="54411" xr:uid="{65352B2C-1724-4A38-A373-C6DB4CAC872A}"/>
    <cellStyle name="Comma 3 7 2 4 6 3" xfId="41021" xr:uid="{7377AB0E-57DC-4F88-9330-790A718D8216}"/>
    <cellStyle name="Comma 3 7 2 4 7" xfId="13446" xr:uid="{ED384157-6907-4298-BD3E-D80D218C864F}"/>
    <cellStyle name="Comma 3 7 2 4 7 2" xfId="43647" xr:uid="{E4F567D5-DC87-4ABC-905A-E29F79185FA5}"/>
    <cellStyle name="Comma 3 7 2 4 8" xfId="57037" xr:uid="{73AFB9F1-EA57-4958-A039-E946C6FC233F}"/>
    <cellStyle name="Comma 3 7 2 4 9" xfId="59664" xr:uid="{1397DDFD-8929-4A79-8568-3F691866195E}"/>
    <cellStyle name="Comma 3 7 2 5" xfId="576" xr:uid="{00000000-0005-0000-0000-0000D3030000}"/>
    <cellStyle name="Comma 3 7 2 5 10" xfId="30517" xr:uid="{4DE47455-A23D-4578-AF1D-2EA0AC52E71D}"/>
    <cellStyle name="Comma 3 7 2 5 11" xfId="20013" xr:uid="{035EC5C5-E07D-4F5A-AC19-7C0162DF9C52}"/>
    <cellStyle name="Comma 3 7 2 5 2" xfId="1899" xr:uid="{E5BB2B73-4BAB-4691-AF00-65C33CE7719F}"/>
    <cellStyle name="Comma 3 7 2 5 2 10" xfId="21335" xr:uid="{EE6387AB-22EC-493F-91C8-630CD2B1E74E}"/>
    <cellStyle name="Comma 3 7 2 5 2 2" xfId="7151" xr:uid="{9AC306D4-5552-4F3F-AE91-FA1C08E8FC5A}"/>
    <cellStyle name="Comma 3 7 2 5 2 2 2" xfId="18709" xr:uid="{32D1BE40-CC17-488F-AE40-1D581B8927D8}"/>
    <cellStyle name="Comma 3 7 2 5 2 2 2 2" xfId="48116" xr:uid="{1A7F9760-3712-4755-884C-6F9BCF3E41FB}"/>
    <cellStyle name="Comma 3 7 2 5 2 2 2 3" xfId="29213" xr:uid="{4D371B1D-1652-4C7D-B6FC-60611B6F1F32}"/>
    <cellStyle name="Comma 3 7 2 5 2 2 3" xfId="34726" xr:uid="{F436C482-90D2-484C-AD95-B18AF16A974E}"/>
    <cellStyle name="Comma 3 7 2 5 2 2 4" xfId="23961" xr:uid="{C6D7E821-8A2E-4409-9E18-FCA76A6DF622}"/>
    <cellStyle name="Comma 3 7 2 5 2 3" xfId="4526" xr:uid="{DD6A6549-0A97-40E9-BD11-E9497035BBBB}"/>
    <cellStyle name="Comma 3 7 2 5 2 3 2" xfId="50742" xr:uid="{C27214BA-F123-4DF7-A02D-41467594AF61}"/>
    <cellStyle name="Comma 3 7 2 5 2 3 3" xfId="37352" xr:uid="{3FF2A734-2753-4CF8-861F-6B1F69A90479}"/>
    <cellStyle name="Comma 3 7 2 5 2 3 4" xfId="26587" xr:uid="{5A2376FB-FF14-4BE5-9760-3B2713865202}"/>
    <cellStyle name="Comma 3 7 2 5 2 4" xfId="9777" xr:uid="{D67AD25C-E7B2-4CC8-9032-77C25036E4E9}"/>
    <cellStyle name="Comma 3 7 2 5 2 4 2" xfId="53368" xr:uid="{25385C7C-F3C7-4BC7-8750-BC4CB5B86551}"/>
    <cellStyle name="Comma 3 7 2 5 2 4 3" xfId="39978" xr:uid="{EA4876D8-4AB3-4585-9036-7EBEB6D91B57}"/>
    <cellStyle name="Comma 3 7 2 5 2 5" xfId="12403" xr:uid="{3BABA986-D45D-4996-8F03-DA29D066763A}"/>
    <cellStyle name="Comma 3 7 2 5 2 5 2" xfId="55993" xr:uid="{0147A357-EB0B-446B-997E-A48C8D128814}"/>
    <cellStyle name="Comma 3 7 2 5 2 5 3" xfId="42603" xr:uid="{41371BAE-4737-41CD-A430-0073C0AE9D56}"/>
    <cellStyle name="Comma 3 7 2 5 2 6" xfId="15556" xr:uid="{4C22EC9C-2B12-41BE-82BE-1D56E1BF8ED6}"/>
    <cellStyle name="Comma 3 7 2 5 2 6 2" xfId="45229" xr:uid="{71BC8822-2B6F-4FF0-82C9-BD2B6F964192}"/>
    <cellStyle name="Comma 3 7 2 5 2 7" xfId="58619" xr:uid="{88D1E3A2-2CA0-48DE-8219-D6466A38A8A1}"/>
    <cellStyle name="Comma 3 7 2 5 2 8" xfId="61246" xr:uid="{0597181A-9BB0-47CD-BA94-790429C89B7D}"/>
    <cellStyle name="Comma 3 7 2 5 2 9" xfId="31839" xr:uid="{558A539C-8FCF-4EEF-862D-045C47F71C2B}"/>
    <cellStyle name="Comma 3 7 2 5 3" xfId="5829" xr:uid="{E4EB5D0E-0455-4316-AE9D-AAED41AD5D85}"/>
    <cellStyle name="Comma 3 7 2 5 3 2" xfId="17387" xr:uid="{513648C6-5F5D-42CF-A49F-640C375FD1BA}"/>
    <cellStyle name="Comma 3 7 2 5 3 2 2" xfId="46794" xr:uid="{D0CF4D7F-B0EA-4FD9-A9DB-D696075AB9D0}"/>
    <cellStyle name="Comma 3 7 2 5 3 2 3" xfId="27891" xr:uid="{A534FCEA-85BC-4C71-BE19-D185906DDDF4}"/>
    <cellStyle name="Comma 3 7 2 5 3 3" xfId="33404" xr:uid="{7A4E9FC9-7A2F-4D5F-A120-D143F976672B}"/>
    <cellStyle name="Comma 3 7 2 5 3 4" xfId="22639" xr:uid="{EB008652-8073-480D-BEF3-E01AECA75138}"/>
    <cellStyle name="Comma 3 7 2 5 4" xfId="3204" xr:uid="{8DBAB3BA-FEAF-4F42-A2D1-0501C54E5FF8}"/>
    <cellStyle name="Comma 3 7 2 5 4 2" xfId="49420" xr:uid="{869F3ECF-CEDB-4AB4-9AC3-05CEF7AB2D2D}"/>
    <cellStyle name="Comma 3 7 2 5 4 3" xfId="36030" xr:uid="{B64B490C-F9FF-417A-BF88-CAD856592EE1}"/>
    <cellStyle name="Comma 3 7 2 5 4 4" xfId="25265" xr:uid="{E78A5E36-F16F-4D51-9AC8-C26D34AC76D9}"/>
    <cellStyle name="Comma 3 7 2 5 5" xfId="8455" xr:uid="{5AD969ED-2CDA-4E7A-92EC-09D1FEDA845A}"/>
    <cellStyle name="Comma 3 7 2 5 5 2" xfId="52046" xr:uid="{27CFC5E8-4813-44A7-AB15-0D238775A9CA}"/>
    <cellStyle name="Comma 3 7 2 5 5 3" xfId="38656" xr:uid="{EF0C74C4-A0EE-43D0-BFFD-445EBF2012AA}"/>
    <cellStyle name="Comma 3 7 2 5 6" xfId="11081" xr:uid="{BFB2DCF7-CF18-43CA-A166-7AD5792965EB}"/>
    <cellStyle name="Comma 3 7 2 5 6 2" xfId="54671" xr:uid="{0FD944C2-7D4D-4211-A57A-B387F72BB947}"/>
    <cellStyle name="Comma 3 7 2 5 6 3" xfId="41281" xr:uid="{3A412B63-3C97-4AD3-947E-AD2090B1305C}"/>
    <cellStyle name="Comma 3 7 2 5 7" xfId="14234" xr:uid="{DE4A737D-CDD2-4C2B-B1DE-7CE3F5A6EBF0}"/>
    <cellStyle name="Comma 3 7 2 5 7 2" xfId="43907" xr:uid="{9AD8F94C-22F5-4955-AF61-A02A267274DE}"/>
    <cellStyle name="Comma 3 7 2 5 8" xfId="57297" xr:uid="{DE7F0A67-B0A1-4042-90B8-9BF805A62F04}"/>
    <cellStyle name="Comma 3 7 2 5 9" xfId="59924" xr:uid="{9D37B29A-F2E9-47EE-866E-C748C9125399}"/>
    <cellStyle name="Comma 3 7 2 6" xfId="836" xr:uid="{00000000-0005-0000-0000-0000D4030000}"/>
    <cellStyle name="Comma 3 7 2 6 10" xfId="30777" xr:uid="{95A4610B-CC18-48C2-A47A-9F96D76C62F6}"/>
    <cellStyle name="Comma 3 7 2 6 11" xfId="20273" xr:uid="{17ABDA0F-D0E6-46E1-A60D-C777802D8565}"/>
    <cellStyle name="Comma 3 7 2 6 2" xfId="2159" xr:uid="{A134138A-A1F4-4574-9933-EBEB2D896E41}"/>
    <cellStyle name="Comma 3 7 2 6 2 10" xfId="21595" xr:uid="{09126B4F-E077-4984-A199-A6DF20884E16}"/>
    <cellStyle name="Comma 3 7 2 6 2 2" xfId="7411" xr:uid="{AD247F77-E744-486B-AC12-B08678592595}"/>
    <cellStyle name="Comma 3 7 2 6 2 2 2" xfId="18969" xr:uid="{9FF66F6C-99FC-4628-837F-A9842F426FD6}"/>
    <cellStyle name="Comma 3 7 2 6 2 2 2 2" xfId="48376" xr:uid="{64A7B816-51F8-4C23-BCD6-B734A2AB26D0}"/>
    <cellStyle name="Comma 3 7 2 6 2 2 2 3" xfId="29473" xr:uid="{80DA0977-5030-4FCD-A0EF-931C8A6978BF}"/>
    <cellStyle name="Comma 3 7 2 6 2 2 3" xfId="34986" xr:uid="{CD9A3B03-83FF-491E-A7C6-58C732F6095E}"/>
    <cellStyle name="Comma 3 7 2 6 2 2 4" xfId="24221" xr:uid="{FF8DC0AE-B1C7-4513-A042-2550CE691127}"/>
    <cellStyle name="Comma 3 7 2 6 2 3" xfId="4786" xr:uid="{AAEA9D50-41D7-4983-9CA9-BCAD6FCB6634}"/>
    <cellStyle name="Comma 3 7 2 6 2 3 2" xfId="51002" xr:uid="{E6B74BBE-3353-44C1-AE9E-73F113E0D51C}"/>
    <cellStyle name="Comma 3 7 2 6 2 3 3" xfId="37612" xr:uid="{FB5D25C8-B4F0-4262-BCCC-4A75331B7D10}"/>
    <cellStyle name="Comma 3 7 2 6 2 3 4" xfId="26847" xr:uid="{76D8B341-19CA-4109-9B4F-03E009A3DEA9}"/>
    <cellStyle name="Comma 3 7 2 6 2 4" xfId="10037" xr:uid="{6CBA4460-598C-4058-97BF-D87F981113EC}"/>
    <cellStyle name="Comma 3 7 2 6 2 4 2" xfId="53628" xr:uid="{56DBCDAC-071A-4836-95C4-89C339884EAC}"/>
    <cellStyle name="Comma 3 7 2 6 2 4 3" xfId="40238" xr:uid="{C046F3B1-8CD6-4BDA-9624-A3A910AE3CA9}"/>
    <cellStyle name="Comma 3 7 2 6 2 5" xfId="12663" xr:uid="{EF77B19A-0DDA-467A-A380-85670EBC82D9}"/>
    <cellStyle name="Comma 3 7 2 6 2 5 2" xfId="56253" xr:uid="{C77AC972-0C45-4AAC-9BB4-A96A088D4D85}"/>
    <cellStyle name="Comma 3 7 2 6 2 5 3" xfId="42863" xr:uid="{C0742E71-F505-4F3C-A1F7-19078FCCC314}"/>
    <cellStyle name="Comma 3 7 2 6 2 6" xfId="15816" xr:uid="{E8A1F161-C52F-4749-B03D-CBFD1F46148D}"/>
    <cellStyle name="Comma 3 7 2 6 2 6 2" xfId="45489" xr:uid="{79E9DB18-1E26-4CCA-B241-0920B59B934F}"/>
    <cellStyle name="Comma 3 7 2 6 2 7" xfId="58879" xr:uid="{7F87E712-D01B-429E-BB3A-2CCFB7DD5C2A}"/>
    <cellStyle name="Comma 3 7 2 6 2 8" xfId="61506" xr:uid="{FDD40B43-57BE-4AE0-98EB-BBB0E8650892}"/>
    <cellStyle name="Comma 3 7 2 6 2 9" xfId="32099" xr:uid="{58068C95-1A54-45BC-A786-BA212E0D843B}"/>
    <cellStyle name="Comma 3 7 2 6 3" xfId="6089" xr:uid="{BAF6911E-82D0-4F28-A46A-B845B259D7B3}"/>
    <cellStyle name="Comma 3 7 2 6 3 2" xfId="17647" xr:uid="{3CAAF638-2C18-4304-BD4E-D7D3163F7D67}"/>
    <cellStyle name="Comma 3 7 2 6 3 2 2" xfId="47054" xr:uid="{5A6E8BAA-1DD3-4FAA-B9DB-47DF639CF1C1}"/>
    <cellStyle name="Comma 3 7 2 6 3 2 3" xfId="28151" xr:uid="{64902F6C-33B7-434E-B421-E69C58CAC0B7}"/>
    <cellStyle name="Comma 3 7 2 6 3 3" xfId="33664" xr:uid="{4277E676-6A8F-424A-9C25-A77380822BEF}"/>
    <cellStyle name="Comma 3 7 2 6 3 4" xfId="22899" xr:uid="{180A5E88-448B-4571-ABA1-F662D4C8D180}"/>
    <cellStyle name="Comma 3 7 2 6 4" xfId="3464" xr:uid="{7C1D9C06-695F-4AC7-8A2D-FB3F2294E031}"/>
    <cellStyle name="Comma 3 7 2 6 4 2" xfId="49680" xr:uid="{AA839107-3A92-4466-B272-2C38F2343064}"/>
    <cellStyle name="Comma 3 7 2 6 4 3" xfId="36290" xr:uid="{1D1BDD9E-08C2-4716-A682-046A7C79DA99}"/>
    <cellStyle name="Comma 3 7 2 6 4 4" xfId="25525" xr:uid="{4725CF5A-4DED-45A4-A7E0-82DDEB7C2EE0}"/>
    <cellStyle name="Comma 3 7 2 6 5" xfId="8715" xr:uid="{41093148-6121-4DA2-9C7E-3C3A94E3695D}"/>
    <cellStyle name="Comma 3 7 2 6 5 2" xfId="52306" xr:uid="{18101F48-94C3-4C01-8405-9BD682D15BEE}"/>
    <cellStyle name="Comma 3 7 2 6 5 3" xfId="38916" xr:uid="{2C5B0122-2F78-44D1-B3C6-E66ADC303D56}"/>
    <cellStyle name="Comma 3 7 2 6 6" xfId="11341" xr:uid="{786AC105-0039-4DDE-9BC9-CB88B8A2D971}"/>
    <cellStyle name="Comma 3 7 2 6 6 2" xfId="54931" xr:uid="{4DA38174-EA09-4103-B894-3820A9EDDF10}"/>
    <cellStyle name="Comma 3 7 2 6 6 3" xfId="41541" xr:uid="{FF0381BE-752D-4D25-B0A5-43E7E73E7CE3}"/>
    <cellStyle name="Comma 3 7 2 6 7" xfId="14494" xr:uid="{71F10BA1-F0C2-4712-B062-31BE2889776E}"/>
    <cellStyle name="Comma 3 7 2 6 7 2" xfId="44167" xr:uid="{E3DA138D-C05C-49B0-BD68-E121C61971A4}"/>
    <cellStyle name="Comma 3 7 2 6 8" xfId="57557" xr:uid="{EA0B5730-8038-4C39-9765-1236809FFFE6}"/>
    <cellStyle name="Comma 3 7 2 6 9" xfId="60184" xr:uid="{65F15F19-39DE-4C2E-A2D8-226DB06FA097}"/>
    <cellStyle name="Comma 3 7 2 7" xfId="1116" xr:uid="{37DC5000-A6CF-46DC-BDBF-3DAF874A2333}"/>
    <cellStyle name="Comma 3 7 2 7 10" xfId="20553" xr:uid="{F070AECF-FD4C-483D-B093-6BCAEBF59809}"/>
    <cellStyle name="Comma 3 7 2 7 2" xfId="6369" xr:uid="{4DE99D6D-3699-46C2-A1DE-048F60C3736C}"/>
    <cellStyle name="Comma 3 7 2 7 2 2" xfId="17927" xr:uid="{37E16B51-A36E-4FC4-84DD-BB6A617423A8}"/>
    <cellStyle name="Comma 3 7 2 7 2 2 2" xfId="47334" xr:uid="{ADE1A5FD-C8CD-4B87-BCAC-0205CBB866D8}"/>
    <cellStyle name="Comma 3 7 2 7 2 2 3" xfId="28431" xr:uid="{71E20404-DF09-4D81-BC34-3FB52880CBED}"/>
    <cellStyle name="Comma 3 7 2 7 2 3" xfId="33944" xr:uid="{1F94299F-D419-4039-9F06-D0AB92564A42}"/>
    <cellStyle name="Comma 3 7 2 7 2 4" xfId="23179" xr:uid="{E7146BF5-C367-4355-809E-E9433B9265CB}"/>
    <cellStyle name="Comma 3 7 2 7 3" xfId="3744" xr:uid="{7DB39FB5-1EF2-46EF-A778-CE03F8405442}"/>
    <cellStyle name="Comma 3 7 2 7 3 2" xfId="49960" xr:uid="{B597EEB6-956A-44D5-9D98-CE2C0E441722}"/>
    <cellStyle name="Comma 3 7 2 7 3 3" xfId="36570" xr:uid="{1CCE279B-3944-4C6E-9FDE-BD833476D870}"/>
    <cellStyle name="Comma 3 7 2 7 3 4" xfId="25805" xr:uid="{3BC0900E-76ED-4DCC-AA8E-D35CB7462241}"/>
    <cellStyle name="Comma 3 7 2 7 4" xfId="8995" xr:uid="{3AA3802C-E024-4D01-A8B3-520CF1C4F2EE}"/>
    <cellStyle name="Comma 3 7 2 7 4 2" xfId="52586" xr:uid="{EC3D3BEC-847A-422D-9D00-3365EB130738}"/>
    <cellStyle name="Comma 3 7 2 7 4 3" xfId="39196" xr:uid="{E8A2FCB9-0843-4538-BF01-A52E310D5413}"/>
    <cellStyle name="Comma 3 7 2 7 5" xfId="11621" xr:uid="{19560144-89CF-4536-B385-363082830E98}"/>
    <cellStyle name="Comma 3 7 2 7 5 2" xfId="55211" xr:uid="{2EBC103F-93CC-4046-A18D-357DFD98CCF4}"/>
    <cellStyle name="Comma 3 7 2 7 5 3" xfId="41821" xr:uid="{A32F7947-6E74-4A85-ACD5-4AECAF53AF8F}"/>
    <cellStyle name="Comma 3 7 2 7 6" xfId="14774" xr:uid="{309C5240-C08E-4265-9058-66A316FE3D99}"/>
    <cellStyle name="Comma 3 7 2 7 6 2" xfId="44447" xr:uid="{F41DD1A0-38DD-4BCF-B1CE-C79C177A1DF0}"/>
    <cellStyle name="Comma 3 7 2 7 7" xfId="57837" xr:uid="{C9749467-B1F9-4B48-A37A-ABC8856242C0}"/>
    <cellStyle name="Comma 3 7 2 7 8" xfId="60464" xr:uid="{BB5F109E-16F3-43F9-97B5-4E3889CACA7F}"/>
    <cellStyle name="Comma 3 7 2 7 9" xfId="31057" xr:uid="{60D29487-3C2F-40DF-AF9B-910BC3E1213B}"/>
    <cellStyle name="Comma 3 7 2 8" xfId="1379" xr:uid="{A28E12D2-8138-4F5C-B7F8-3748AD86446D}"/>
    <cellStyle name="Comma 3 7 2 8 10" xfId="20815" xr:uid="{893D70BB-23DD-4162-9DD3-2EABC8B9EDE4}"/>
    <cellStyle name="Comma 3 7 2 8 2" xfId="6631" xr:uid="{7A49C387-5615-4D5E-961A-B8FF1B675F83}"/>
    <cellStyle name="Comma 3 7 2 8 2 2" xfId="18189" xr:uid="{333C5CB4-D8FF-4234-9DFC-AF9358522AA1}"/>
    <cellStyle name="Comma 3 7 2 8 2 2 2" xfId="47596" xr:uid="{C95E1252-0D6B-42F9-AB25-0A4E25E3CE38}"/>
    <cellStyle name="Comma 3 7 2 8 2 2 3" xfId="28693" xr:uid="{C2C45408-00E3-46F2-83D0-DCAECFA98300}"/>
    <cellStyle name="Comma 3 7 2 8 2 3" xfId="34206" xr:uid="{FDEC6B14-2269-4151-8D7B-FE1D47283172}"/>
    <cellStyle name="Comma 3 7 2 8 2 4" xfId="23441" xr:uid="{C0DA0895-8B3D-4AEF-8696-97ECEF9C4D2E}"/>
    <cellStyle name="Comma 3 7 2 8 3" xfId="4006" xr:uid="{4A2E6521-9BD4-4A61-A375-BDFB02316631}"/>
    <cellStyle name="Comma 3 7 2 8 3 2" xfId="50222" xr:uid="{66FADF15-0B04-4F6A-9CC2-1AB2FF2DDF48}"/>
    <cellStyle name="Comma 3 7 2 8 3 3" xfId="36832" xr:uid="{5F79661E-F91E-46A8-83B0-2F9C996F64DA}"/>
    <cellStyle name="Comma 3 7 2 8 3 4" xfId="26067" xr:uid="{C5A171A6-2982-4890-BD94-27E8E4CBC3A0}"/>
    <cellStyle name="Comma 3 7 2 8 4" xfId="9257" xr:uid="{89A5A220-C611-42C1-98B2-B0FAE7C9E505}"/>
    <cellStyle name="Comma 3 7 2 8 4 2" xfId="52848" xr:uid="{FD15FFE3-D858-46AB-BEFB-4031142ADDD0}"/>
    <cellStyle name="Comma 3 7 2 8 4 3" xfId="39458" xr:uid="{F0ED929F-9F95-44B6-A1EB-5FDA2ECBDB20}"/>
    <cellStyle name="Comma 3 7 2 8 5" xfId="11883" xr:uid="{BB4AA1DA-8B3E-4DE3-9801-242B632F51DC}"/>
    <cellStyle name="Comma 3 7 2 8 5 2" xfId="55473" xr:uid="{0183129C-F395-45CE-A197-7878C6DCE07C}"/>
    <cellStyle name="Comma 3 7 2 8 5 3" xfId="42083" xr:uid="{501AF7B7-D07E-411A-8C66-6D5C950486E9}"/>
    <cellStyle name="Comma 3 7 2 8 6" xfId="15036" xr:uid="{40966D55-9D68-41F1-B6EA-B1E31DC9020C}"/>
    <cellStyle name="Comma 3 7 2 8 6 2" xfId="44709" xr:uid="{135D392F-7F1A-4900-88D6-19A6FB867DE9}"/>
    <cellStyle name="Comma 3 7 2 8 7" xfId="58099" xr:uid="{8D3A4B6B-7360-4EF0-A4DB-1CCE6679331F}"/>
    <cellStyle name="Comma 3 7 2 8 8" xfId="60726" xr:uid="{4B813B66-CBDB-4ADC-80C9-0DEE14E2A4F3}"/>
    <cellStyle name="Comma 3 7 2 8 9" xfId="31319" xr:uid="{BD2ACD46-7C0A-44B6-A4F0-7637B1181586}"/>
    <cellStyle name="Comma 3 7 2 9" xfId="2422" xr:uid="{71DBA9E3-C24F-4F7A-B955-807A4E5E6C59}"/>
    <cellStyle name="Comma 3 7 2 9 10" xfId="21857" xr:uid="{295A5362-8A0B-4752-80F6-E20E85FA6EF6}"/>
    <cellStyle name="Comma 3 7 2 9 2" xfId="7673" xr:uid="{DBA639CF-38E1-4D9B-B066-2E5516768C33}"/>
    <cellStyle name="Comma 3 7 2 9 2 2" xfId="19231" xr:uid="{92339845-83AD-4B1F-994C-D590BE2910B4}"/>
    <cellStyle name="Comma 3 7 2 9 2 2 2" xfId="48638" xr:uid="{6F8C983C-918E-4677-8882-D0A637C9A3D1}"/>
    <cellStyle name="Comma 3 7 2 9 2 2 3" xfId="29735" xr:uid="{03AE7A53-9E5A-4A6A-97AC-A8436B0B3CA5}"/>
    <cellStyle name="Comma 3 7 2 9 2 3" xfId="35248" xr:uid="{6EF925A0-60AA-437F-8A59-446D5D6BE437}"/>
    <cellStyle name="Comma 3 7 2 9 2 4" xfId="24483" xr:uid="{8C63F006-57D9-4570-A354-B0666ACF3399}"/>
    <cellStyle name="Comma 3 7 2 9 3" xfId="5048" xr:uid="{74AF783B-0D61-4751-A01A-28E689A1E4E7}"/>
    <cellStyle name="Comma 3 7 2 9 3 2" xfId="51264" xr:uid="{39250EF1-8DAD-42C6-8905-2878190FAF50}"/>
    <cellStyle name="Comma 3 7 2 9 3 3" xfId="37874" xr:uid="{6675FA9F-E0AC-4AE6-8478-5F38C1097CE4}"/>
    <cellStyle name="Comma 3 7 2 9 3 4" xfId="27109" xr:uid="{305A03AA-4A99-44E1-8314-D9A905D6F7D7}"/>
    <cellStyle name="Comma 3 7 2 9 4" xfId="10299" xr:uid="{24C9A29A-129A-47AA-8D08-B7ECD6BCC022}"/>
    <cellStyle name="Comma 3 7 2 9 4 2" xfId="53890" xr:uid="{5A27F7BC-228C-4B58-84FE-B30E06AE49DC}"/>
    <cellStyle name="Comma 3 7 2 9 4 3" xfId="40500" xr:uid="{A246273D-527C-46B8-AA58-6D4915F32747}"/>
    <cellStyle name="Comma 3 7 2 9 5" xfId="12925" xr:uid="{18313A07-1601-4C6E-873D-001308F9F5EC}"/>
    <cellStyle name="Comma 3 7 2 9 5 2" xfId="56515" xr:uid="{D12CC6AF-4CE0-4D61-8C7B-F390388702C7}"/>
    <cellStyle name="Comma 3 7 2 9 5 3" xfId="43125" xr:uid="{A69ABB68-053E-40B6-AA58-B4CDBD6C16F7}"/>
    <cellStyle name="Comma 3 7 2 9 6" xfId="16078" xr:uid="{C4BB9401-BC4A-4BE8-BD6D-DEEC6DDDDB21}"/>
    <cellStyle name="Comma 3 7 2 9 6 2" xfId="45751" xr:uid="{042816FB-79C8-463B-AB0D-4F440AF52E96}"/>
    <cellStyle name="Comma 3 7 2 9 7" xfId="59141" xr:uid="{9E4C1E9B-DECE-411D-9324-C190E2C64F80}"/>
    <cellStyle name="Comma 3 7 2 9 8" xfId="61768" xr:uid="{065A7C17-CD1A-4EF0-837D-5B85BD6215DB}"/>
    <cellStyle name="Comma 3 7 2 9 9" xfId="32361" xr:uid="{A530904E-095F-4B2B-B25E-C2CC3BAD0439}"/>
    <cellStyle name="Comma 3 7 20" xfId="10544" xr:uid="{1183A9E7-A271-4B3B-B17E-BA7446AB0334}"/>
    <cellStyle name="Comma 3 7 20 2" xfId="51509" xr:uid="{E18FEE97-3FD1-422A-A471-14CD1CD31DEE}"/>
    <cellStyle name="Comma 3 7 20 3" xfId="38119" xr:uid="{D2F2BCE1-064C-4BC7-87A4-1C6383BBC979}"/>
    <cellStyle name="Comma 3 7 21" xfId="13170" xr:uid="{A9563E53-69FD-41D2-A4C5-6E94D23B22AB}"/>
    <cellStyle name="Comma 3 7 21 2" xfId="54135" xr:uid="{609499D8-42EE-4D7B-AC4E-3B57B65DEE70}"/>
    <cellStyle name="Comma 3 7 21 3" xfId="40745" xr:uid="{1068FE5C-DEC2-471E-86FB-C30B4FB4554C}"/>
    <cellStyle name="Comma 3 7 22" xfId="43370" xr:uid="{1BAF503E-959B-4E2E-A372-55F963F37EBA}"/>
    <cellStyle name="Comma 3 7 23" xfId="56760" xr:uid="{6020BDBD-5292-4582-BFC7-55B0E7C46A43}"/>
    <cellStyle name="Comma 3 7 24" xfId="59387" xr:uid="{3A2DBE9F-CFF6-4E02-B6AA-2A272A818B8C}"/>
    <cellStyle name="Comma 3 7 25" xfId="29981" xr:uid="{6A847BEA-20FF-4EEA-8C34-8BCFCBEA7259}"/>
    <cellStyle name="Comma 3 7 26" xfId="19477" xr:uid="{BCDB6BC7-8B94-4393-A264-F902D92A4FB4}"/>
    <cellStyle name="Comma 3 7 3" xfId="71" xr:uid="{00000000-0005-0000-0000-0000D5030000}"/>
    <cellStyle name="Comma 3 7 3 10" xfId="2700" xr:uid="{4EC22D12-9BF1-4B87-8AA8-E56E16A5CF08}"/>
    <cellStyle name="Comma 3 7 3 10 2" xfId="16355" xr:uid="{EA3BCB24-4315-4657-BEA3-5F2D153DFFC7}"/>
    <cellStyle name="Comma 3 7 3 10 2 2" xfId="46290" xr:uid="{72A819A4-6FC8-4D2A-9354-CD122ECE7CA5}"/>
    <cellStyle name="Comma 3 7 3 10 3" xfId="32900" xr:uid="{0B67ABEA-A7A3-4763-B46B-4ECD9B0EB304}"/>
    <cellStyle name="Comma 3 7 3 10 4" xfId="24761" xr:uid="{EB58E2ED-264D-4E6F-ACB2-D0A960E726F7}"/>
    <cellStyle name="Comma 3 7 3 11" xfId="7951" xr:uid="{5AA235CF-E6C6-44BC-B7F9-D076F0C6216B}"/>
    <cellStyle name="Comma 3 7 3 11 2" xfId="48916" xr:uid="{E650C92C-D3E3-4886-8BCA-1E6C46E6730E}"/>
    <cellStyle name="Comma 3 7 3 11 3" xfId="35526" xr:uid="{783C1DB9-4355-412A-96B7-5012DED975F2}"/>
    <cellStyle name="Comma 3 7 3 12" xfId="10577" xr:uid="{BB5FDDAF-FBD2-4AA3-BD54-64FB9DC4C497}"/>
    <cellStyle name="Comma 3 7 3 12 2" xfId="51542" xr:uid="{6D84E49C-A58A-4536-A028-9AD0D6D6CBA0}"/>
    <cellStyle name="Comma 3 7 3 12 3" xfId="38152" xr:uid="{F141FBD3-8AF8-4AE6-8974-6EE93154FB7A}"/>
    <cellStyle name="Comma 3 7 3 13" xfId="13202" xr:uid="{B819AC32-1927-4C72-A325-F8ED4A68EE95}"/>
    <cellStyle name="Comma 3 7 3 13 2" xfId="54167" xr:uid="{C6B8D65E-F999-4F17-AB21-D64920807114}"/>
    <cellStyle name="Comma 3 7 3 13 3" xfId="40777" xr:uid="{514EC5D8-FC31-4FE6-B367-A74FBE2C8965}"/>
    <cellStyle name="Comma 3 7 3 14" xfId="43403" xr:uid="{DD49546D-CEE0-4A68-B9E3-8EE3E17D0DCE}"/>
    <cellStyle name="Comma 3 7 3 15" xfId="56793" xr:uid="{48A5429C-BE83-4377-A2CF-30C19983339D}"/>
    <cellStyle name="Comma 3 7 3 16" xfId="59420" xr:uid="{9E467A44-BAE7-4187-BA79-7F9198C3F370}"/>
    <cellStyle name="Comma 3 7 3 17" xfId="30013" xr:uid="{F5D911BA-D372-4E33-A476-5278ADDB40E8}"/>
    <cellStyle name="Comma 3 7 3 18" xfId="19509" xr:uid="{37FCA3C8-236F-46D9-9E8A-745E6313BFD7}"/>
    <cellStyle name="Comma 3 7 3 2" xfId="209" xr:uid="{00000000-0005-0000-0000-0000D6030000}"/>
    <cellStyle name="Comma 3 7 3 2 10" xfId="8089" xr:uid="{C3A48413-3BCE-4AF7-A027-DB1C469FD9B7}"/>
    <cellStyle name="Comma 3 7 3 2 10 2" xfId="49054" xr:uid="{970A9D9A-EC13-4096-9B9A-D1EAA75F7B04}"/>
    <cellStyle name="Comma 3 7 3 2 10 3" xfId="35664" xr:uid="{196CC6F4-53CB-4C2B-9B39-ED7A0BA3B0D1}"/>
    <cellStyle name="Comma 3 7 3 2 11" xfId="10715" xr:uid="{51CA9642-A1AB-4900-9168-4F9BA0A78B84}"/>
    <cellStyle name="Comma 3 7 3 2 11 2" xfId="51680" xr:uid="{36302A99-B93B-4D1F-BD87-E87A9F344C43}"/>
    <cellStyle name="Comma 3 7 3 2 11 3" xfId="38290" xr:uid="{BB2A5915-1CFE-4775-8159-D2E7970CC138}"/>
    <cellStyle name="Comma 3 7 3 2 12" xfId="13340" xr:uid="{D14975DB-112E-43FB-8D68-1AFAD63AB417}"/>
    <cellStyle name="Comma 3 7 3 2 12 2" xfId="54305" xr:uid="{0D4E6D05-EE51-4989-9F92-DEE2DC6020C6}"/>
    <cellStyle name="Comma 3 7 3 2 12 3" xfId="40915" xr:uid="{A56FAC9B-85BF-486F-9B14-A4F6DA832BAF}"/>
    <cellStyle name="Comma 3 7 3 2 13" xfId="43541" xr:uid="{93F04489-2900-44E2-A74B-1BAEDE90E985}"/>
    <cellStyle name="Comma 3 7 3 2 14" xfId="56931" xr:uid="{27AAE1FC-11EC-4AAD-894B-6A946CC34846}"/>
    <cellStyle name="Comma 3 7 3 2 15" xfId="59558" xr:uid="{3EC49676-1C3A-484A-8BA0-080705B0C0F8}"/>
    <cellStyle name="Comma 3 7 3 2 16" xfId="30151" xr:uid="{044B2666-A8FB-4FD1-BAB3-CF2A155FB80F}"/>
    <cellStyle name="Comma 3 7 3 2 17" xfId="19647" xr:uid="{834F8EEF-6B89-47A2-AFFE-66CBCA1AEA35}"/>
    <cellStyle name="Comma 3 7 3 2 2" xfId="470" xr:uid="{00000000-0005-0000-0000-0000D7030000}"/>
    <cellStyle name="Comma 3 7 3 2 2 10" xfId="30411" xr:uid="{8F137712-CEFF-48F8-8FC9-F4E3E1DCCED2}"/>
    <cellStyle name="Comma 3 7 3 2 2 11" xfId="19907" xr:uid="{82A8988F-F5A1-4390-BD20-587A2EDD02DD}"/>
    <cellStyle name="Comma 3 7 3 2 2 2" xfId="1793" xr:uid="{73394913-48B2-4F6E-961B-411B3F448CB2}"/>
    <cellStyle name="Comma 3 7 3 2 2 2 10" xfId="21229" xr:uid="{16878434-604E-46FB-9B5A-011D5ED0E967}"/>
    <cellStyle name="Comma 3 7 3 2 2 2 2" xfId="7045" xr:uid="{5676DFC0-BF5D-4537-8E7A-51A28F471027}"/>
    <cellStyle name="Comma 3 7 3 2 2 2 2 2" xfId="18603" xr:uid="{0BA9A82B-9EFE-4F02-B7DD-7E659BF5D5EF}"/>
    <cellStyle name="Comma 3 7 3 2 2 2 2 2 2" xfId="48010" xr:uid="{8EB760E1-D57D-42D2-9896-DDA90754CE4D}"/>
    <cellStyle name="Comma 3 7 3 2 2 2 2 2 3" xfId="29107" xr:uid="{034CAA4A-CB42-4CED-AB89-1C6AAC96B856}"/>
    <cellStyle name="Comma 3 7 3 2 2 2 2 3" xfId="34620" xr:uid="{D4F38396-0BD1-4F63-9713-C73985C6DF94}"/>
    <cellStyle name="Comma 3 7 3 2 2 2 2 4" xfId="23855" xr:uid="{023C0519-D678-470C-B3AE-90EC8A8D1CEF}"/>
    <cellStyle name="Comma 3 7 3 2 2 2 3" xfId="4420" xr:uid="{B1DFA5A1-A998-4A61-B8AD-C60D6B34C6F4}"/>
    <cellStyle name="Comma 3 7 3 2 2 2 3 2" xfId="50636" xr:uid="{86A2D391-129E-4A7D-969F-112E37FBF60E}"/>
    <cellStyle name="Comma 3 7 3 2 2 2 3 3" xfId="37246" xr:uid="{3AED1639-B913-444F-827C-91DE7C82F130}"/>
    <cellStyle name="Comma 3 7 3 2 2 2 3 4" xfId="26481" xr:uid="{C2ACCA34-9213-4BAD-8252-9F83B216E72E}"/>
    <cellStyle name="Comma 3 7 3 2 2 2 4" xfId="9671" xr:uid="{8A92680A-D043-4DE8-99B3-6DC6ACE1F5B3}"/>
    <cellStyle name="Comma 3 7 3 2 2 2 4 2" xfId="53262" xr:uid="{86D88428-B598-4730-9F55-EBC14CD50C24}"/>
    <cellStyle name="Comma 3 7 3 2 2 2 4 3" xfId="39872" xr:uid="{5F678490-D625-48E3-975B-D3D21398F130}"/>
    <cellStyle name="Comma 3 7 3 2 2 2 5" xfId="12297" xr:uid="{A9A7F967-84C3-4C91-9299-23DED5EDDA58}"/>
    <cellStyle name="Comma 3 7 3 2 2 2 5 2" xfId="55887" xr:uid="{3F69DDAC-6C87-4548-B9EE-35329E62723B}"/>
    <cellStyle name="Comma 3 7 3 2 2 2 5 3" xfId="42497" xr:uid="{A14672A9-E418-4732-A78B-BD17951CF72C}"/>
    <cellStyle name="Comma 3 7 3 2 2 2 6" xfId="15450" xr:uid="{0094C6A1-2FA4-410C-8368-2BAAAAF111D1}"/>
    <cellStyle name="Comma 3 7 3 2 2 2 6 2" xfId="45123" xr:uid="{418AB533-44FA-4D6E-94B6-4689A733AB71}"/>
    <cellStyle name="Comma 3 7 3 2 2 2 7" xfId="58513" xr:uid="{D16BC298-0898-4813-A23E-73D86E540C6B}"/>
    <cellStyle name="Comma 3 7 3 2 2 2 8" xfId="61140" xr:uid="{99862669-CF88-454B-B7DE-CF97A26A1B72}"/>
    <cellStyle name="Comma 3 7 3 2 2 2 9" xfId="31733" xr:uid="{26F3642A-0F13-421E-9D81-BC0C0EA7527F}"/>
    <cellStyle name="Comma 3 7 3 2 2 3" xfId="5723" xr:uid="{71B91314-8E35-4FFF-869C-831CE2B47D45}"/>
    <cellStyle name="Comma 3 7 3 2 2 3 2" xfId="17281" xr:uid="{170158C4-6366-4B9B-BF03-BCDEEF26EF5C}"/>
    <cellStyle name="Comma 3 7 3 2 2 3 2 2" xfId="46688" xr:uid="{F80FBFEE-DA1B-4CA0-8A76-2B11FB1CD295}"/>
    <cellStyle name="Comma 3 7 3 2 2 3 2 3" xfId="27785" xr:uid="{AF9E70C0-C7BC-44E5-8C37-6ABFB1B03755}"/>
    <cellStyle name="Comma 3 7 3 2 2 3 3" xfId="14128" xr:uid="{19AAD6B0-04BF-4B8E-9587-B8E2CF1D3C39}"/>
    <cellStyle name="Comma 3 7 3 2 2 3 3 2" xfId="33298" xr:uid="{A3FD28CC-0DD4-45C0-83B2-30667A011FD6}"/>
    <cellStyle name="Comma 3 7 3 2 2 3 4" xfId="22533" xr:uid="{1FF14674-B7C8-48D0-84F7-05DF1C08C38D}"/>
    <cellStyle name="Comma 3 7 3 2 2 4" xfId="3098" xr:uid="{D3D669A9-999D-4380-9CD7-5BD15A2C8DDF}"/>
    <cellStyle name="Comma 3 7 3 2 2 4 2" xfId="16753" xr:uid="{DA35492F-F89C-4844-948C-45E94A8DB5FD}"/>
    <cellStyle name="Comma 3 7 3 2 2 4 2 2" xfId="49314" xr:uid="{D5F748D5-D217-4D46-AEC8-374F0F1E6305}"/>
    <cellStyle name="Comma 3 7 3 2 2 4 3" xfId="35924" xr:uid="{1BC57DB8-1BBE-4C58-BD6B-0C2D21D8EE5D}"/>
    <cellStyle name="Comma 3 7 3 2 2 4 4" xfId="25159" xr:uid="{E1DE32CC-FA86-459F-9FCD-CF73D5659EE4}"/>
    <cellStyle name="Comma 3 7 3 2 2 5" xfId="8349" xr:uid="{358FA16C-A2D2-4664-86EE-198AB5360BE0}"/>
    <cellStyle name="Comma 3 7 3 2 2 5 2" xfId="51940" xr:uid="{ABF1A237-3B3E-4473-ADEB-AFD4C5E1AE62}"/>
    <cellStyle name="Comma 3 7 3 2 2 5 3" xfId="38550" xr:uid="{170CACEC-8202-42B8-BD3F-B9FEEAE5C4D3}"/>
    <cellStyle name="Comma 3 7 3 2 2 6" xfId="10975" xr:uid="{8A9ED63A-94F8-4F6D-B311-BB5A604BFA0B}"/>
    <cellStyle name="Comma 3 7 3 2 2 6 2" xfId="54565" xr:uid="{456382DB-F76E-4BE7-8357-C9B3ED6672F0}"/>
    <cellStyle name="Comma 3 7 3 2 2 6 3" xfId="41175" xr:uid="{687DE30C-B3BF-43E4-981F-0452733815A2}"/>
    <cellStyle name="Comma 3 7 3 2 2 7" xfId="13600" xr:uid="{4A9E1584-B334-4F9F-9A7A-82DC817EDDA0}"/>
    <cellStyle name="Comma 3 7 3 2 2 7 2" xfId="43801" xr:uid="{11349968-EF2D-4A5B-B7E5-C4DAE4AA6C74}"/>
    <cellStyle name="Comma 3 7 3 2 2 8" xfId="57191" xr:uid="{34FFC409-C388-40FA-9AB4-C430134AC2F1}"/>
    <cellStyle name="Comma 3 7 3 2 2 9" xfId="59818" xr:uid="{69F08D6A-8F19-42F8-843B-B1024FAB308B}"/>
    <cellStyle name="Comma 3 7 3 2 3" xfId="730" xr:uid="{00000000-0005-0000-0000-0000D8030000}"/>
    <cellStyle name="Comma 3 7 3 2 3 10" xfId="30671" xr:uid="{0F31DBE0-A715-4C4C-AF2C-BA0DAC6AA1E6}"/>
    <cellStyle name="Comma 3 7 3 2 3 11" xfId="20167" xr:uid="{E483294A-9112-4B7F-AEDA-6406B7096EEC}"/>
    <cellStyle name="Comma 3 7 3 2 3 2" xfId="2053" xr:uid="{7B4182C0-7766-4DB5-B8FC-369D02F585FF}"/>
    <cellStyle name="Comma 3 7 3 2 3 2 10" xfId="21489" xr:uid="{E6A8A738-8C11-42D4-A03D-917D03122888}"/>
    <cellStyle name="Comma 3 7 3 2 3 2 2" xfId="7305" xr:uid="{0C997C7D-2213-46E2-BEAA-085B3BFB5DAF}"/>
    <cellStyle name="Comma 3 7 3 2 3 2 2 2" xfId="18863" xr:uid="{15A2F201-D086-45D5-AB96-BFB0DB62E0BF}"/>
    <cellStyle name="Comma 3 7 3 2 3 2 2 2 2" xfId="48270" xr:uid="{4E0324E0-57C0-42B9-A7F9-795768B7326E}"/>
    <cellStyle name="Comma 3 7 3 2 3 2 2 2 3" xfId="29367" xr:uid="{A85C91BB-CE52-4E3F-B674-CF3A59E7F301}"/>
    <cellStyle name="Comma 3 7 3 2 3 2 2 3" xfId="34880" xr:uid="{EE0990FC-E91B-4BC2-A283-14D8D37CED10}"/>
    <cellStyle name="Comma 3 7 3 2 3 2 2 4" xfId="24115" xr:uid="{BEA5C0E9-31E4-4AF2-BD8B-0397687F8E73}"/>
    <cellStyle name="Comma 3 7 3 2 3 2 3" xfId="4680" xr:uid="{8D9DE063-BA60-4FF2-A198-DED0B6C820BE}"/>
    <cellStyle name="Comma 3 7 3 2 3 2 3 2" xfId="50896" xr:uid="{210976FD-4B05-410B-81CD-74B62500A87D}"/>
    <cellStyle name="Comma 3 7 3 2 3 2 3 3" xfId="37506" xr:uid="{60A2E69B-97A7-4C13-913C-9EB6B5BDC105}"/>
    <cellStyle name="Comma 3 7 3 2 3 2 3 4" xfId="26741" xr:uid="{E0F8A832-EB24-478F-8E06-76C8AB36935A}"/>
    <cellStyle name="Comma 3 7 3 2 3 2 4" xfId="9931" xr:uid="{9A191FC1-65BD-4886-BBBF-214AD2708704}"/>
    <cellStyle name="Comma 3 7 3 2 3 2 4 2" xfId="53522" xr:uid="{A19F94A5-3DF5-4EE5-B0BD-29DF784049C2}"/>
    <cellStyle name="Comma 3 7 3 2 3 2 4 3" xfId="40132" xr:uid="{A85B4A9D-6572-4928-8011-2F7B3E9D6094}"/>
    <cellStyle name="Comma 3 7 3 2 3 2 5" xfId="12557" xr:uid="{E77B0223-2B7E-492B-B17B-F2B8601CC446}"/>
    <cellStyle name="Comma 3 7 3 2 3 2 5 2" xfId="56147" xr:uid="{3723AB54-8740-41CB-A3D3-F87686F20843}"/>
    <cellStyle name="Comma 3 7 3 2 3 2 5 3" xfId="42757" xr:uid="{DFE367F1-FAB3-492A-ADB5-A54B0670E750}"/>
    <cellStyle name="Comma 3 7 3 2 3 2 6" xfId="15710" xr:uid="{5D1D7AA7-87C6-446D-930C-B09EB591A183}"/>
    <cellStyle name="Comma 3 7 3 2 3 2 6 2" xfId="45383" xr:uid="{4E780CFB-638C-4CFE-ADC8-F89EFA5D60B2}"/>
    <cellStyle name="Comma 3 7 3 2 3 2 7" xfId="58773" xr:uid="{63EF37B0-3A99-46E3-8EA0-8CC2A096F449}"/>
    <cellStyle name="Comma 3 7 3 2 3 2 8" xfId="61400" xr:uid="{27E0A6F9-0F4A-4AAE-8E4F-948A4FFDDB0D}"/>
    <cellStyle name="Comma 3 7 3 2 3 2 9" xfId="31993" xr:uid="{EDF66069-EE09-4AFB-8138-7B2CE6AFAFE8}"/>
    <cellStyle name="Comma 3 7 3 2 3 3" xfId="5983" xr:uid="{D36F5593-6135-4FFC-8542-DF6D2D68C275}"/>
    <cellStyle name="Comma 3 7 3 2 3 3 2" xfId="17541" xr:uid="{4DEE0E38-61E8-42B4-A384-7643F97876A9}"/>
    <cellStyle name="Comma 3 7 3 2 3 3 2 2" xfId="46948" xr:uid="{FC561A4C-CF71-4342-BB5D-5C435361ECD8}"/>
    <cellStyle name="Comma 3 7 3 2 3 3 2 3" xfId="28045" xr:uid="{707704B5-B9E0-431F-952B-35000AE56232}"/>
    <cellStyle name="Comma 3 7 3 2 3 3 3" xfId="33558" xr:uid="{84F5644D-7E3D-4A99-9DC0-1E6FE63AC7F7}"/>
    <cellStyle name="Comma 3 7 3 2 3 3 4" xfId="22793" xr:uid="{5396A303-A22E-4C5D-A64D-6D90657AA22F}"/>
    <cellStyle name="Comma 3 7 3 2 3 4" xfId="3358" xr:uid="{43727921-DEEC-4C42-9913-375DBFDCEC43}"/>
    <cellStyle name="Comma 3 7 3 2 3 4 2" xfId="49574" xr:uid="{D09C5B58-1EB2-412B-B0BC-A4B6CCDC1108}"/>
    <cellStyle name="Comma 3 7 3 2 3 4 3" xfId="36184" xr:uid="{612FC690-6A10-46D1-8FE0-CFA06AE638F2}"/>
    <cellStyle name="Comma 3 7 3 2 3 4 4" xfId="25419" xr:uid="{126038DB-439C-4B4F-BFCA-691BF37250A2}"/>
    <cellStyle name="Comma 3 7 3 2 3 5" xfId="8609" xr:uid="{ABFEDC12-4D1F-4F45-B690-9A6186108AA2}"/>
    <cellStyle name="Comma 3 7 3 2 3 5 2" xfId="52200" xr:uid="{D2B13022-C532-4F02-B26D-BE81C89F57DC}"/>
    <cellStyle name="Comma 3 7 3 2 3 5 3" xfId="38810" xr:uid="{8BC4141B-109F-4AEF-B8CA-A0B3DF8FF11A}"/>
    <cellStyle name="Comma 3 7 3 2 3 6" xfId="11235" xr:uid="{B3A37621-9693-4E91-B6F5-56DBD099ED1A}"/>
    <cellStyle name="Comma 3 7 3 2 3 6 2" xfId="54825" xr:uid="{5CE550AF-5FA9-4558-BF9F-0AD2E9156EF4}"/>
    <cellStyle name="Comma 3 7 3 2 3 6 3" xfId="41435" xr:uid="{1C90E923-DA07-4944-8F76-D06051EFB994}"/>
    <cellStyle name="Comma 3 7 3 2 3 7" xfId="14388" xr:uid="{2A2EDA04-F444-41D5-AEED-21DF87324529}"/>
    <cellStyle name="Comma 3 7 3 2 3 7 2" xfId="44061" xr:uid="{CB51A640-AAF4-4E2D-84AF-C3D48EC44C67}"/>
    <cellStyle name="Comma 3 7 3 2 3 8" xfId="57451" xr:uid="{A0FEB6AC-63CC-4262-B7C7-35825D31553B}"/>
    <cellStyle name="Comma 3 7 3 2 3 9" xfId="60078" xr:uid="{D3A589B0-71B8-40E9-A4F2-565B5EBFF46C}"/>
    <cellStyle name="Comma 3 7 3 2 4" xfId="990" xr:uid="{00000000-0005-0000-0000-0000D9030000}"/>
    <cellStyle name="Comma 3 7 3 2 4 10" xfId="30931" xr:uid="{C399F8E6-2F6F-402B-BC39-99E0EAC17C52}"/>
    <cellStyle name="Comma 3 7 3 2 4 11" xfId="20427" xr:uid="{FE41224C-F979-4AF3-BD23-DBBFC42E2D8F}"/>
    <cellStyle name="Comma 3 7 3 2 4 2" xfId="2313" xr:uid="{5FBC96D3-A899-4F7A-B22B-9E64E05621B4}"/>
    <cellStyle name="Comma 3 7 3 2 4 2 10" xfId="21749" xr:uid="{C6A843F3-765E-4E47-858B-57F0344B3E98}"/>
    <cellStyle name="Comma 3 7 3 2 4 2 2" xfId="7565" xr:uid="{1C414E77-65F3-4631-ACA6-D1C0D28C1D39}"/>
    <cellStyle name="Comma 3 7 3 2 4 2 2 2" xfId="19123" xr:uid="{9EDB80ED-23BD-45C8-8B55-BD6FBBE0FF7A}"/>
    <cellStyle name="Comma 3 7 3 2 4 2 2 2 2" xfId="48530" xr:uid="{63663890-FB34-4548-A08F-D87FBCB2D781}"/>
    <cellStyle name="Comma 3 7 3 2 4 2 2 2 3" xfId="29627" xr:uid="{AD550A10-B58A-41C7-8064-0C3E926ACF46}"/>
    <cellStyle name="Comma 3 7 3 2 4 2 2 3" xfId="35140" xr:uid="{EB2119EB-A84D-481B-B911-EA950CBE288A}"/>
    <cellStyle name="Comma 3 7 3 2 4 2 2 4" xfId="24375" xr:uid="{211EA96F-9DFA-4394-BDC6-6A5239A4D749}"/>
    <cellStyle name="Comma 3 7 3 2 4 2 3" xfId="4940" xr:uid="{4DC5881A-D9E2-4DB9-905C-9090035516E0}"/>
    <cellStyle name="Comma 3 7 3 2 4 2 3 2" xfId="51156" xr:uid="{B67598BE-48AB-49FD-BB6C-1EDB6E8B5120}"/>
    <cellStyle name="Comma 3 7 3 2 4 2 3 3" xfId="37766" xr:uid="{4D8CC475-DF07-4D8D-9651-CEF857CDF3EE}"/>
    <cellStyle name="Comma 3 7 3 2 4 2 3 4" xfId="27001" xr:uid="{6B35D6DC-3C85-49FB-B678-44ABE92A6E9B}"/>
    <cellStyle name="Comma 3 7 3 2 4 2 4" xfId="10191" xr:uid="{711BDDF6-3317-4D65-94A7-AC140A2597D0}"/>
    <cellStyle name="Comma 3 7 3 2 4 2 4 2" xfId="53782" xr:uid="{BE2A6D1D-B8B8-42E9-AC69-C03FC4DB6743}"/>
    <cellStyle name="Comma 3 7 3 2 4 2 4 3" xfId="40392" xr:uid="{19E5E647-C860-45DC-9BC7-46FFA43917AD}"/>
    <cellStyle name="Comma 3 7 3 2 4 2 5" xfId="12817" xr:uid="{EF40679C-1E00-49A5-A4CE-85E7F2C762DF}"/>
    <cellStyle name="Comma 3 7 3 2 4 2 5 2" xfId="56407" xr:uid="{ECC1EAEF-BCC0-4DAE-BF9D-BFCA64B9D60E}"/>
    <cellStyle name="Comma 3 7 3 2 4 2 5 3" xfId="43017" xr:uid="{121D5324-84AF-403B-BF42-17710DFCED1A}"/>
    <cellStyle name="Comma 3 7 3 2 4 2 6" xfId="15970" xr:uid="{76ED8A60-E5BC-49B1-A19A-9A39D4E7520B}"/>
    <cellStyle name="Comma 3 7 3 2 4 2 6 2" xfId="45643" xr:uid="{D91C7899-999B-42DB-9971-34E74FED382B}"/>
    <cellStyle name="Comma 3 7 3 2 4 2 7" xfId="59033" xr:uid="{646D5209-010B-4C26-846D-E9D30FBE8CF4}"/>
    <cellStyle name="Comma 3 7 3 2 4 2 8" xfId="61660" xr:uid="{75AAE9AD-7594-4218-8DD5-490EC0F84841}"/>
    <cellStyle name="Comma 3 7 3 2 4 2 9" xfId="32253" xr:uid="{881AAED1-D632-4BEE-A098-FB8CBF1B2539}"/>
    <cellStyle name="Comma 3 7 3 2 4 3" xfId="6243" xr:uid="{A2E7E5B1-ABE1-44E7-A2B4-10AC42DAA1C9}"/>
    <cellStyle name="Comma 3 7 3 2 4 3 2" xfId="17801" xr:uid="{6FA9EB86-8930-4697-A27F-325C377999AC}"/>
    <cellStyle name="Comma 3 7 3 2 4 3 2 2" xfId="47208" xr:uid="{4D5EA995-FCD5-465D-ACB7-DFC19F615DC7}"/>
    <cellStyle name="Comma 3 7 3 2 4 3 2 3" xfId="28305" xr:uid="{0DDB81F7-6107-4D3B-9694-719371460F3C}"/>
    <cellStyle name="Comma 3 7 3 2 4 3 3" xfId="33818" xr:uid="{0E886310-6F17-41B3-857F-0F20C66F7E10}"/>
    <cellStyle name="Comma 3 7 3 2 4 3 4" xfId="23053" xr:uid="{2B1BF5A2-6B03-4871-A7E8-F8B2C909E3B7}"/>
    <cellStyle name="Comma 3 7 3 2 4 4" xfId="3618" xr:uid="{580ECA45-423B-4BB9-82D5-33AE5C25F59E}"/>
    <cellStyle name="Comma 3 7 3 2 4 4 2" xfId="49834" xr:uid="{AD470D00-2F3E-4509-B9DE-7B7B3278444A}"/>
    <cellStyle name="Comma 3 7 3 2 4 4 3" xfId="36444" xr:uid="{AD5B3085-5BBB-43C6-8E39-A01D8C6D5E29}"/>
    <cellStyle name="Comma 3 7 3 2 4 4 4" xfId="25679" xr:uid="{71665E5F-E951-498A-AD20-0094FAB8FE9A}"/>
    <cellStyle name="Comma 3 7 3 2 4 5" xfId="8869" xr:uid="{D6E4C876-B3AB-4ADB-9692-3B743F796C23}"/>
    <cellStyle name="Comma 3 7 3 2 4 5 2" xfId="52460" xr:uid="{2A1537F4-922E-4D81-81F8-A5FAABF5234C}"/>
    <cellStyle name="Comma 3 7 3 2 4 5 3" xfId="39070" xr:uid="{E1DDBF31-EB23-4E4C-8105-3DD5139767F8}"/>
    <cellStyle name="Comma 3 7 3 2 4 6" xfId="11495" xr:uid="{8AABCFBC-2F25-4CEF-997D-C5167B1EF82D}"/>
    <cellStyle name="Comma 3 7 3 2 4 6 2" xfId="55085" xr:uid="{F0739217-082B-487A-B6D5-77C3C8A78D98}"/>
    <cellStyle name="Comma 3 7 3 2 4 6 3" xfId="41695" xr:uid="{7AD6BA6D-9AA1-46BB-830E-EB7833069BB8}"/>
    <cellStyle name="Comma 3 7 3 2 4 7" xfId="14648" xr:uid="{682DA2FD-B67F-41D6-A2C9-C6CDC2DD3652}"/>
    <cellStyle name="Comma 3 7 3 2 4 7 2" xfId="44321" xr:uid="{873B137D-F355-4C75-8205-926FAA751B49}"/>
    <cellStyle name="Comma 3 7 3 2 4 8" xfId="57711" xr:uid="{963F7D5B-33B1-431D-A3A2-E6C588F8ABC6}"/>
    <cellStyle name="Comma 3 7 3 2 4 9" xfId="60338" xr:uid="{38C37686-8F61-4608-8E52-815529A4E3F5}"/>
    <cellStyle name="Comma 3 7 3 2 5" xfId="1270" xr:uid="{02DA9031-DE5B-491F-937F-00DC71039D1B}"/>
    <cellStyle name="Comma 3 7 3 2 5 10" xfId="20707" xr:uid="{E3FB1EE9-04AC-4700-937D-E437843EDDC4}"/>
    <cellStyle name="Comma 3 7 3 2 5 2" xfId="6523" xr:uid="{06C7150F-6751-4A89-BC4A-D3CC7BCC87B5}"/>
    <cellStyle name="Comma 3 7 3 2 5 2 2" xfId="18081" xr:uid="{0571605C-1555-4CE5-9C6E-7D93C110B1CD}"/>
    <cellStyle name="Comma 3 7 3 2 5 2 2 2" xfId="47488" xr:uid="{5BF7073C-C742-4095-82D2-4BF30759213E}"/>
    <cellStyle name="Comma 3 7 3 2 5 2 2 3" xfId="28585" xr:uid="{E2F6ADC8-AD9F-43C8-A801-6A0B1F7F754E}"/>
    <cellStyle name="Comma 3 7 3 2 5 2 3" xfId="34098" xr:uid="{B9DC97BA-DF2F-443D-A43A-3804C94F8809}"/>
    <cellStyle name="Comma 3 7 3 2 5 2 4" xfId="23333" xr:uid="{6DFA78A9-CD72-4964-A211-B0688AE33529}"/>
    <cellStyle name="Comma 3 7 3 2 5 3" xfId="3898" xr:uid="{CA652EA0-38AA-4249-8E6E-CD5735AC09DB}"/>
    <cellStyle name="Comma 3 7 3 2 5 3 2" xfId="50114" xr:uid="{5BD1D9F2-FE0A-46C1-9B70-1639CE31196C}"/>
    <cellStyle name="Comma 3 7 3 2 5 3 3" xfId="36724" xr:uid="{7BC4F3CC-6B72-4D46-ACBC-05A818C69A2D}"/>
    <cellStyle name="Comma 3 7 3 2 5 3 4" xfId="25959" xr:uid="{0441527C-A3D9-4EE8-A3E8-BD7D4C907E5B}"/>
    <cellStyle name="Comma 3 7 3 2 5 4" xfId="9149" xr:uid="{5938C5E6-B4A2-48ED-B2FC-3AB2938DCBEA}"/>
    <cellStyle name="Comma 3 7 3 2 5 4 2" xfId="52740" xr:uid="{B008845F-A7AA-46F4-9CAE-651BE47FF3B0}"/>
    <cellStyle name="Comma 3 7 3 2 5 4 3" xfId="39350" xr:uid="{3FF4F0D1-FB7B-4073-BEEB-4CC3106E94C5}"/>
    <cellStyle name="Comma 3 7 3 2 5 5" xfId="11775" xr:uid="{5FF4F09A-C02D-4580-AA67-E0FD3B4CF262}"/>
    <cellStyle name="Comma 3 7 3 2 5 5 2" xfId="55365" xr:uid="{EC9EFCA2-1A70-44F1-B310-93CF58E9632D}"/>
    <cellStyle name="Comma 3 7 3 2 5 5 3" xfId="41975" xr:uid="{7A985E3C-3BC2-4C7C-A2C3-22C73AFBC05A}"/>
    <cellStyle name="Comma 3 7 3 2 5 6" xfId="14928" xr:uid="{C2C118C0-D47D-442F-886A-351BDFA57027}"/>
    <cellStyle name="Comma 3 7 3 2 5 6 2" xfId="44601" xr:uid="{C344B63F-E94F-45C4-892D-B066E6780F06}"/>
    <cellStyle name="Comma 3 7 3 2 5 7" xfId="57991" xr:uid="{0735EA95-FB5E-4CB2-9C0A-7B6179B2EF8F}"/>
    <cellStyle name="Comma 3 7 3 2 5 8" xfId="60618" xr:uid="{FAB70F97-BA10-4BC6-888F-450E5FADDAB0}"/>
    <cellStyle name="Comma 3 7 3 2 5 9" xfId="31211" xr:uid="{EABE3EAC-D5B2-454F-AD33-27D597B83B74}"/>
    <cellStyle name="Comma 3 7 3 2 6" xfId="1533" xr:uid="{9E4D2E69-E0D3-4092-9293-D9B8233689F7}"/>
    <cellStyle name="Comma 3 7 3 2 6 10" xfId="20969" xr:uid="{4B4FF8E1-1D40-41A4-9E5C-6B344003D9F3}"/>
    <cellStyle name="Comma 3 7 3 2 6 2" xfId="6785" xr:uid="{0BFF6DC3-0235-4802-93A5-9AC335CD6A82}"/>
    <cellStyle name="Comma 3 7 3 2 6 2 2" xfId="18343" xr:uid="{569F669A-0AFC-4E0E-B1B5-06FBFD9FD045}"/>
    <cellStyle name="Comma 3 7 3 2 6 2 2 2" xfId="47750" xr:uid="{2F3E84D6-01D6-435A-AD2C-5B42B8D3C9ED}"/>
    <cellStyle name="Comma 3 7 3 2 6 2 2 3" xfId="28847" xr:uid="{826C0AAF-538F-4600-B3A5-9E7E17BB854C}"/>
    <cellStyle name="Comma 3 7 3 2 6 2 3" xfId="34360" xr:uid="{6BAAE1A1-6A8E-434D-920A-66224A30D935}"/>
    <cellStyle name="Comma 3 7 3 2 6 2 4" xfId="23595" xr:uid="{F5642284-C474-4F4F-9802-6A61C9DC78C5}"/>
    <cellStyle name="Comma 3 7 3 2 6 3" xfId="4160" xr:uid="{FA8A5CEB-409B-4F5F-B83F-C8F18A113B9C}"/>
    <cellStyle name="Comma 3 7 3 2 6 3 2" xfId="50376" xr:uid="{4F0D0AAF-5D94-42BF-BED3-7A0B88A347E4}"/>
    <cellStyle name="Comma 3 7 3 2 6 3 3" xfId="36986" xr:uid="{30CB30CF-AC85-4D35-BAB3-76C3355B5432}"/>
    <cellStyle name="Comma 3 7 3 2 6 3 4" xfId="26221" xr:uid="{32B22F03-ACFC-4956-BC03-8D6BABAF6A45}"/>
    <cellStyle name="Comma 3 7 3 2 6 4" xfId="9411" xr:uid="{232F9AF9-A81F-4D6F-8A0C-4C4A534AAD69}"/>
    <cellStyle name="Comma 3 7 3 2 6 4 2" xfId="53002" xr:uid="{BBB579EB-A262-4EE3-AE38-9E8ACA5C6B3D}"/>
    <cellStyle name="Comma 3 7 3 2 6 4 3" xfId="39612" xr:uid="{582B6090-2192-4D7C-A24A-011A3CDA54C7}"/>
    <cellStyle name="Comma 3 7 3 2 6 5" xfId="12037" xr:uid="{0CD48EBE-C954-4455-8BB7-DC50F3897C1C}"/>
    <cellStyle name="Comma 3 7 3 2 6 5 2" xfId="55627" xr:uid="{8614A44B-283E-4CA6-A9BE-3F30DD1D6F4E}"/>
    <cellStyle name="Comma 3 7 3 2 6 5 3" xfId="42237" xr:uid="{EAB86A8C-DD08-446A-AE1E-25B72CA833F5}"/>
    <cellStyle name="Comma 3 7 3 2 6 6" xfId="15190" xr:uid="{4EE4E015-EE7C-40A1-9F05-A70C8FBFBA91}"/>
    <cellStyle name="Comma 3 7 3 2 6 6 2" xfId="44863" xr:uid="{236D6404-62DF-451D-849F-77F30D55C471}"/>
    <cellStyle name="Comma 3 7 3 2 6 7" xfId="58253" xr:uid="{0142B113-7E66-4FED-B25E-497F811DCF94}"/>
    <cellStyle name="Comma 3 7 3 2 6 8" xfId="60880" xr:uid="{36BE784D-8500-4FEE-9EB4-254B1896E1BC}"/>
    <cellStyle name="Comma 3 7 3 2 6 9" xfId="31473" xr:uid="{DFA393F9-B2CF-4661-A6BB-2C1AEE5D2F94}"/>
    <cellStyle name="Comma 3 7 3 2 7" xfId="2576" xr:uid="{3190A6AA-D198-44A7-9528-C875AECD0DD0}"/>
    <cellStyle name="Comma 3 7 3 2 7 10" xfId="22011" xr:uid="{0BD71833-B14B-478A-A33E-27EAF08C5CF8}"/>
    <cellStyle name="Comma 3 7 3 2 7 2" xfId="7827" xr:uid="{3CC925B8-2852-4236-8B49-C63B83E5DF1C}"/>
    <cellStyle name="Comma 3 7 3 2 7 2 2" xfId="19385" xr:uid="{923B6D6E-53A2-47A8-8F26-A0960B456A59}"/>
    <cellStyle name="Comma 3 7 3 2 7 2 2 2" xfId="48792" xr:uid="{15526B13-C641-4945-AFFA-5092EF798695}"/>
    <cellStyle name="Comma 3 7 3 2 7 2 2 3" xfId="29889" xr:uid="{F90334C3-FB57-45A4-8144-35E93C3104C3}"/>
    <cellStyle name="Comma 3 7 3 2 7 2 3" xfId="35402" xr:uid="{E40C6A45-2E14-4DDD-A45E-63D2AA3D95EA}"/>
    <cellStyle name="Comma 3 7 3 2 7 2 4" xfId="24637" xr:uid="{219B61E2-5C59-4DF3-A663-C6932E9A6496}"/>
    <cellStyle name="Comma 3 7 3 2 7 3" xfId="5202" xr:uid="{14389663-22C1-4F33-9654-69AE22C4D3EE}"/>
    <cellStyle name="Comma 3 7 3 2 7 3 2" xfId="51418" xr:uid="{FF29DC9B-9409-4CF9-A5D2-A1336CBCC778}"/>
    <cellStyle name="Comma 3 7 3 2 7 3 3" xfId="38028" xr:uid="{B4CCB500-5326-4487-BC45-0474AAD354E0}"/>
    <cellStyle name="Comma 3 7 3 2 7 3 4" xfId="27263" xr:uid="{82E42AA9-9D54-4E4C-9BBD-B4A283AE21C1}"/>
    <cellStyle name="Comma 3 7 3 2 7 4" xfId="10453" xr:uid="{9F60BE65-CC66-49A1-AD08-B2CFD083B0CA}"/>
    <cellStyle name="Comma 3 7 3 2 7 4 2" xfId="54044" xr:uid="{037A5B35-E899-4402-AD44-A3D28DDA1CEA}"/>
    <cellStyle name="Comma 3 7 3 2 7 4 3" xfId="40654" xr:uid="{2A457394-2649-4902-8CF5-30620C996CA9}"/>
    <cellStyle name="Comma 3 7 3 2 7 5" xfId="13079" xr:uid="{DFCA6A53-5F80-43A7-99E6-032FA18E0A95}"/>
    <cellStyle name="Comma 3 7 3 2 7 5 2" xfId="56669" xr:uid="{73325E14-5BA5-4542-9119-39A19E4EEDCF}"/>
    <cellStyle name="Comma 3 7 3 2 7 5 3" xfId="43279" xr:uid="{503F7581-7046-431C-9247-B79AB92179D4}"/>
    <cellStyle name="Comma 3 7 3 2 7 6" xfId="16232" xr:uid="{18D39120-81A0-488A-8779-6FB5F5D6AB1B}"/>
    <cellStyle name="Comma 3 7 3 2 7 6 2" xfId="45905" xr:uid="{051DFCA7-62B2-4343-BF2F-13BC50FE29E4}"/>
    <cellStyle name="Comma 3 7 3 2 7 7" xfId="59295" xr:uid="{08DD5204-690C-4282-91B4-A019CDFCE912}"/>
    <cellStyle name="Comma 3 7 3 2 7 8" xfId="61922" xr:uid="{63B80E14-E1FB-453D-8243-0B52A114AA55}"/>
    <cellStyle name="Comma 3 7 3 2 7 9" xfId="32515" xr:uid="{65B59E15-2B49-4909-B750-482EAEEA5C02}"/>
    <cellStyle name="Comma 3 7 3 2 8" xfId="5463" xr:uid="{DFD3E3D3-A936-47DE-9100-800ECC08732C}"/>
    <cellStyle name="Comma 3 7 3 2 8 2" xfId="17021" xr:uid="{CF043BD1-0D6F-4C81-8CF0-11CD8D16C302}"/>
    <cellStyle name="Comma 3 7 3 2 8 2 2" xfId="46167" xr:uid="{D7020CB4-A827-4AF3-BE69-3F11E1E9951C}"/>
    <cellStyle name="Comma 3 7 3 2 8 2 3" xfId="27525" xr:uid="{4C287DAD-8C46-4A4A-AF3E-5BF684B6AFE3}"/>
    <cellStyle name="Comma 3 7 3 2 8 3" xfId="13868" xr:uid="{E93C6C36-C8D8-44AA-A73B-1878762EC5A8}"/>
    <cellStyle name="Comma 3 7 3 2 8 3 2" xfId="32777" xr:uid="{CCF30526-8AC7-4B48-8835-2F5B4AA3D229}"/>
    <cellStyle name="Comma 3 7 3 2 8 4" xfId="22273" xr:uid="{31DAF3BA-CADF-4D92-9659-0F14EA86C4CD}"/>
    <cellStyle name="Comma 3 7 3 2 9" xfId="2838" xr:uid="{D2E7AFE4-9287-4E92-910F-C7A0243ACC5A}"/>
    <cellStyle name="Comma 3 7 3 2 9 2" xfId="16493" xr:uid="{317F5787-B64A-4BFD-97B8-5578A22F3B1D}"/>
    <cellStyle name="Comma 3 7 3 2 9 2 2" xfId="46428" xr:uid="{B3CD0E94-BA00-4C52-ACA3-B94953B0CCFF}"/>
    <cellStyle name="Comma 3 7 3 2 9 3" xfId="33038" xr:uid="{668FCF14-1F3A-491C-A136-DA53252B7F30}"/>
    <cellStyle name="Comma 3 7 3 2 9 4" xfId="24899" xr:uid="{13646116-E8EB-41C1-98A0-37D549441400}"/>
    <cellStyle name="Comma 3 7 3 3" xfId="332" xr:uid="{00000000-0005-0000-0000-0000DA030000}"/>
    <cellStyle name="Comma 3 7 3 3 10" xfId="30273" xr:uid="{5230413C-F8BE-4219-84DF-BC833EA0C08F}"/>
    <cellStyle name="Comma 3 7 3 3 11" xfId="19769" xr:uid="{F0F45DAC-6D92-4A54-AE01-847BDEA61AA7}"/>
    <cellStyle name="Comma 3 7 3 3 2" xfId="1655" xr:uid="{ACD03995-03CE-4925-8AA0-F944D879768B}"/>
    <cellStyle name="Comma 3 7 3 3 2 10" xfId="21091" xr:uid="{2F96FACC-96E3-4B9B-AE42-F65D0A33D9D3}"/>
    <cellStyle name="Comma 3 7 3 3 2 2" xfId="6907" xr:uid="{E54ADFB9-3517-4EC0-BC45-72767C28697B}"/>
    <cellStyle name="Comma 3 7 3 3 2 2 2" xfId="18465" xr:uid="{FA1E837B-40A0-40F3-9EA6-2BA1C3889117}"/>
    <cellStyle name="Comma 3 7 3 3 2 2 2 2" xfId="47872" xr:uid="{55007E7D-05A8-4939-B0C5-68093A63E2C2}"/>
    <cellStyle name="Comma 3 7 3 3 2 2 2 3" xfId="28969" xr:uid="{9984F1A8-9A51-48DF-B98A-FBCD65FBDA22}"/>
    <cellStyle name="Comma 3 7 3 3 2 2 3" xfId="34482" xr:uid="{D7541CC3-7031-4B25-973A-5703DB9A3EC7}"/>
    <cellStyle name="Comma 3 7 3 3 2 2 4" xfId="23717" xr:uid="{1CB6999F-275E-41E3-A2C6-4546E038E707}"/>
    <cellStyle name="Comma 3 7 3 3 2 3" xfId="4282" xr:uid="{51B00637-B4A0-4FB7-9ADD-BE754EFDF47D}"/>
    <cellStyle name="Comma 3 7 3 3 2 3 2" xfId="50498" xr:uid="{6F144731-DB93-4C87-8BCA-37CD2D77A900}"/>
    <cellStyle name="Comma 3 7 3 3 2 3 3" xfId="37108" xr:uid="{C1E05493-1559-4BFB-AEAB-60E855A74D82}"/>
    <cellStyle name="Comma 3 7 3 3 2 3 4" xfId="26343" xr:uid="{09540E71-0C3C-414E-94A2-821D6B35ADA0}"/>
    <cellStyle name="Comma 3 7 3 3 2 4" xfId="9533" xr:uid="{37E40C58-20DB-4611-8838-7DA8211E4B54}"/>
    <cellStyle name="Comma 3 7 3 3 2 4 2" xfId="53124" xr:uid="{03E1D20F-4D7A-4563-93C7-EE71ABF24840}"/>
    <cellStyle name="Comma 3 7 3 3 2 4 3" xfId="39734" xr:uid="{E80D0409-E0CA-487A-AEA0-6F5491EF89ED}"/>
    <cellStyle name="Comma 3 7 3 3 2 5" xfId="12159" xr:uid="{04CBFA1E-0C94-4FC7-85DE-46A206508D0B}"/>
    <cellStyle name="Comma 3 7 3 3 2 5 2" xfId="55749" xr:uid="{8C76B76D-F40E-4A87-8BF7-6565BF5CFEF3}"/>
    <cellStyle name="Comma 3 7 3 3 2 5 3" xfId="42359" xr:uid="{28CE0017-8969-4D01-9181-87771AC3B235}"/>
    <cellStyle name="Comma 3 7 3 3 2 6" xfId="15312" xr:uid="{3ED29431-25B3-4653-8C04-4E4BB1A2A6B1}"/>
    <cellStyle name="Comma 3 7 3 3 2 6 2" xfId="44985" xr:uid="{184C6BC2-D318-4FF1-B5F0-872E863F5988}"/>
    <cellStyle name="Comma 3 7 3 3 2 7" xfId="58375" xr:uid="{036677AF-27DB-4D79-9E71-01C29908907D}"/>
    <cellStyle name="Comma 3 7 3 3 2 8" xfId="61002" xr:uid="{621CAA4C-A24E-463C-95FA-CA85B2B8D0CB}"/>
    <cellStyle name="Comma 3 7 3 3 2 9" xfId="31595" xr:uid="{89A71B56-B8B3-46D2-B8BE-42047393ED32}"/>
    <cellStyle name="Comma 3 7 3 3 3" xfId="5585" xr:uid="{C547A8A4-9D34-42E2-B83F-66FF02D36148}"/>
    <cellStyle name="Comma 3 7 3 3 3 2" xfId="17143" xr:uid="{319E6B82-7FC3-4E9E-80FE-049EEF215260}"/>
    <cellStyle name="Comma 3 7 3 3 3 2 2" xfId="46550" xr:uid="{8DF9C2D3-D547-413B-9354-C0C08EE5344B}"/>
    <cellStyle name="Comma 3 7 3 3 3 2 3" xfId="27647" xr:uid="{502B001F-7075-4005-8878-F1EF3E1DD253}"/>
    <cellStyle name="Comma 3 7 3 3 3 3" xfId="13990" xr:uid="{C3007AA3-35E4-4D40-88A6-F29EBDD34EC2}"/>
    <cellStyle name="Comma 3 7 3 3 3 3 2" xfId="33160" xr:uid="{B52F52CE-6E6F-455C-9E84-58667DAFD90F}"/>
    <cellStyle name="Comma 3 7 3 3 3 4" xfId="22395" xr:uid="{222173CC-0A39-4BC7-86FB-28194F7E9360}"/>
    <cellStyle name="Comma 3 7 3 3 4" xfId="2960" xr:uid="{29A56399-CEF2-451E-873A-BCE0996C6C0F}"/>
    <cellStyle name="Comma 3 7 3 3 4 2" xfId="16615" xr:uid="{AEE89CB3-FBB3-4356-915C-44271B6EE4DB}"/>
    <cellStyle name="Comma 3 7 3 3 4 2 2" xfId="49176" xr:uid="{6F61F7EE-A631-42F2-AF0D-FB22D7360602}"/>
    <cellStyle name="Comma 3 7 3 3 4 3" xfId="35786" xr:uid="{9E6694C1-DE2A-4F6E-8D5A-A3759E53C7A0}"/>
    <cellStyle name="Comma 3 7 3 3 4 4" xfId="25021" xr:uid="{BAB1C8C9-4082-4510-B3CD-5CDEC9711BCE}"/>
    <cellStyle name="Comma 3 7 3 3 5" xfId="8211" xr:uid="{7C44A52F-CD8B-4EA8-BDED-E991DF9A70CF}"/>
    <cellStyle name="Comma 3 7 3 3 5 2" xfId="51802" xr:uid="{B15E995C-3014-4D1B-BE7F-094240847807}"/>
    <cellStyle name="Comma 3 7 3 3 5 3" xfId="38412" xr:uid="{5DF9C383-CF18-45F4-910C-134A76C0B16B}"/>
    <cellStyle name="Comma 3 7 3 3 6" xfId="10837" xr:uid="{4FE7B939-F4CC-4E7E-B02A-DABC7D5E4893}"/>
    <cellStyle name="Comma 3 7 3 3 6 2" xfId="54427" xr:uid="{91B5EF87-EF85-48A7-87FD-55B7DF8DE3FB}"/>
    <cellStyle name="Comma 3 7 3 3 6 3" xfId="41037" xr:uid="{2B158B99-C54B-4B32-A494-5804AF600C9C}"/>
    <cellStyle name="Comma 3 7 3 3 7" xfId="13462" xr:uid="{46C94C0B-DA8F-4701-A52C-AD0A0C56D81F}"/>
    <cellStyle name="Comma 3 7 3 3 7 2" xfId="43663" xr:uid="{A32C42DF-64DB-410A-8A08-5014F330B64A}"/>
    <cellStyle name="Comma 3 7 3 3 8" xfId="57053" xr:uid="{8FBE2960-5D5A-4BB9-93E3-88BB666D57FA}"/>
    <cellStyle name="Comma 3 7 3 3 9" xfId="59680" xr:uid="{4DCE1ED8-9546-4954-AFF2-EEA09AD019F7}"/>
    <cellStyle name="Comma 3 7 3 4" xfId="592" xr:uid="{00000000-0005-0000-0000-0000DB030000}"/>
    <cellStyle name="Comma 3 7 3 4 10" xfId="30533" xr:uid="{79C51FCB-D26E-4A12-85C9-8B20A26AE12E}"/>
    <cellStyle name="Comma 3 7 3 4 11" xfId="20029" xr:uid="{2DBBA79A-A2DF-499F-BD33-E74767098741}"/>
    <cellStyle name="Comma 3 7 3 4 2" xfId="1915" xr:uid="{E553684B-ACA0-498A-B41D-013B0B348C98}"/>
    <cellStyle name="Comma 3 7 3 4 2 10" xfId="21351" xr:uid="{60F47EA1-70AC-47FC-A8C8-575192922813}"/>
    <cellStyle name="Comma 3 7 3 4 2 2" xfId="7167" xr:uid="{3649E3FF-F332-467D-9C10-20166F1EAC2D}"/>
    <cellStyle name="Comma 3 7 3 4 2 2 2" xfId="18725" xr:uid="{D818BA40-E1AE-4054-9209-4D0C7105D29E}"/>
    <cellStyle name="Comma 3 7 3 4 2 2 2 2" xfId="48132" xr:uid="{B1709042-2A79-4389-9186-1F4E2BD1BE7A}"/>
    <cellStyle name="Comma 3 7 3 4 2 2 2 3" xfId="29229" xr:uid="{5AE2CE19-CB30-4F97-B90F-A2D7C0055A0E}"/>
    <cellStyle name="Comma 3 7 3 4 2 2 3" xfId="34742" xr:uid="{F3FE81D5-8ABF-41F8-9C24-11EB5080108C}"/>
    <cellStyle name="Comma 3 7 3 4 2 2 4" xfId="23977" xr:uid="{1023199E-DA1F-4653-BCAF-3C07B5086F3D}"/>
    <cellStyle name="Comma 3 7 3 4 2 3" xfId="4542" xr:uid="{FFCD7E47-9D1B-46DF-9EAA-E6718268D405}"/>
    <cellStyle name="Comma 3 7 3 4 2 3 2" xfId="50758" xr:uid="{AFB08276-DC36-47E5-91C1-360CE2E3B3B6}"/>
    <cellStyle name="Comma 3 7 3 4 2 3 3" xfId="37368" xr:uid="{DC89B836-1EA3-4093-B318-CBFF2048015C}"/>
    <cellStyle name="Comma 3 7 3 4 2 3 4" xfId="26603" xr:uid="{FCE5125A-E4A3-45BD-9438-C66B3B9B4AFC}"/>
    <cellStyle name="Comma 3 7 3 4 2 4" xfId="9793" xr:uid="{8D6351F4-C8AF-4DFE-A289-124D2C701081}"/>
    <cellStyle name="Comma 3 7 3 4 2 4 2" xfId="53384" xr:uid="{84C354E9-7F64-43AA-9AEA-8D955DFEBE45}"/>
    <cellStyle name="Comma 3 7 3 4 2 4 3" xfId="39994" xr:uid="{094A27DA-1388-48DA-BA56-4C407A8A38D2}"/>
    <cellStyle name="Comma 3 7 3 4 2 5" xfId="12419" xr:uid="{475A8F94-110C-4C5E-9504-18D69F16FA21}"/>
    <cellStyle name="Comma 3 7 3 4 2 5 2" xfId="56009" xr:uid="{24384B46-033F-41A1-BFC7-4F7B60C4E948}"/>
    <cellStyle name="Comma 3 7 3 4 2 5 3" xfId="42619" xr:uid="{D35268C0-95FA-4CBD-BA03-5FFBFCB75428}"/>
    <cellStyle name="Comma 3 7 3 4 2 6" xfId="15572" xr:uid="{8EA93B69-5B8E-47C3-B764-152B9F09882A}"/>
    <cellStyle name="Comma 3 7 3 4 2 6 2" xfId="45245" xr:uid="{A87877A5-2EFF-4943-A18B-C3C966D274D2}"/>
    <cellStyle name="Comma 3 7 3 4 2 7" xfId="58635" xr:uid="{4DE89AFB-516A-42F3-88AD-D05ACF7B77C2}"/>
    <cellStyle name="Comma 3 7 3 4 2 8" xfId="61262" xr:uid="{106342BD-7BE8-49CC-B04F-9E086377DF11}"/>
    <cellStyle name="Comma 3 7 3 4 2 9" xfId="31855" xr:uid="{D144D407-B8D9-44CA-AF11-2C8336C949C0}"/>
    <cellStyle name="Comma 3 7 3 4 3" xfId="5845" xr:uid="{8EEF7DAC-6AC1-406F-A974-864D7285374B}"/>
    <cellStyle name="Comma 3 7 3 4 3 2" xfId="17403" xr:uid="{0F29EDD7-C49A-4784-A4C4-22A1AA28040D}"/>
    <cellStyle name="Comma 3 7 3 4 3 2 2" xfId="46810" xr:uid="{29EB768E-4BC5-40E6-B506-069B00CC29E9}"/>
    <cellStyle name="Comma 3 7 3 4 3 2 3" xfId="27907" xr:uid="{F42400A1-FABF-4EED-A9BB-18B5A3D4E5C2}"/>
    <cellStyle name="Comma 3 7 3 4 3 3" xfId="33420" xr:uid="{6D881A24-2EA9-4E30-8C3F-4882593CFC69}"/>
    <cellStyle name="Comma 3 7 3 4 3 4" xfId="22655" xr:uid="{B54E858A-2221-47F8-A225-C73CD072C678}"/>
    <cellStyle name="Comma 3 7 3 4 4" xfId="3220" xr:uid="{BDC054B4-1C64-439D-996C-78CCAA3587BD}"/>
    <cellStyle name="Comma 3 7 3 4 4 2" xfId="49436" xr:uid="{F2F1F480-9B45-4E80-8713-22A6B2197154}"/>
    <cellStyle name="Comma 3 7 3 4 4 3" xfId="36046" xr:uid="{41C3D624-213A-49B3-B368-55CF3F769C67}"/>
    <cellStyle name="Comma 3 7 3 4 4 4" xfId="25281" xr:uid="{FF535111-C25F-4106-ABFF-8ACE2191907F}"/>
    <cellStyle name="Comma 3 7 3 4 5" xfId="8471" xr:uid="{226427D3-B04F-4596-908C-CAAE5404B217}"/>
    <cellStyle name="Comma 3 7 3 4 5 2" xfId="52062" xr:uid="{EACA5B69-27E8-4CF5-B303-C23824290BF0}"/>
    <cellStyle name="Comma 3 7 3 4 5 3" xfId="38672" xr:uid="{5807F3B6-7578-4835-8B29-800E7D58E2A6}"/>
    <cellStyle name="Comma 3 7 3 4 6" xfId="11097" xr:uid="{3258813B-BA72-406C-878A-E183A92E908C}"/>
    <cellStyle name="Comma 3 7 3 4 6 2" xfId="54687" xr:uid="{6A675255-18A1-4668-A5BD-4D1B856AB1F5}"/>
    <cellStyle name="Comma 3 7 3 4 6 3" xfId="41297" xr:uid="{5A1E3E5E-30D8-4B46-896E-80E530D5299D}"/>
    <cellStyle name="Comma 3 7 3 4 7" xfId="14250" xr:uid="{CFAC225A-7491-4E5F-AA1C-5FC1B2CD4AD1}"/>
    <cellStyle name="Comma 3 7 3 4 7 2" xfId="43923" xr:uid="{8E79BADB-BA00-4C98-A6E6-834D787E7F7A}"/>
    <cellStyle name="Comma 3 7 3 4 8" xfId="57313" xr:uid="{938009B4-4942-45F5-AF0C-F62A5B7D2450}"/>
    <cellStyle name="Comma 3 7 3 4 9" xfId="59940" xr:uid="{ECC922CA-84DA-44B5-B09C-E56437406198}"/>
    <cellStyle name="Comma 3 7 3 5" xfId="852" xr:uid="{00000000-0005-0000-0000-0000DC030000}"/>
    <cellStyle name="Comma 3 7 3 5 10" xfId="30793" xr:uid="{9492A21A-FFD4-444D-8B35-44DC7EB88B91}"/>
    <cellStyle name="Comma 3 7 3 5 11" xfId="20289" xr:uid="{90BB13C5-10D3-44B3-BE5E-1DF9BBA008DE}"/>
    <cellStyle name="Comma 3 7 3 5 2" xfId="2175" xr:uid="{7572D2E7-113B-49CF-A3E8-9637FDA9714A}"/>
    <cellStyle name="Comma 3 7 3 5 2 10" xfId="21611" xr:uid="{63428A38-3734-403C-925C-E39CEE4ACE82}"/>
    <cellStyle name="Comma 3 7 3 5 2 2" xfId="7427" xr:uid="{0459B91D-6A73-46F7-B24A-EE7E2E01A7DF}"/>
    <cellStyle name="Comma 3 7 3 5 2 2 2" xfId="18985" xr:uid="{14FFF184-381B-47F1-86A6-5AC835F1EC92}"/>
    <cellStyle name="Comma 3 7 3 5 2 2 2 2" xfId="48392" xr:uid="{E74973F9-D9C7-44A2-A48C-640B0D1DA4AB}"/>
    <cellStyle name="Comma 3 7 3 5 2 2 2 3" xfId="29489" xr:uid="{0FD13996-1F7E-4229-A7C2-0FE208200B3E}"/>
    <cellStyle name="Comma 3 7 3 5 2 2 3" xfId="35002" xr:uid="{C07D8468-8799-4DDB-8C24-0C572573C7A7}"/>
    <cellStyle name="Comma 3 7 3 5 2 2 4" xfId="24237" xr:uid="{EC6D1B63-2413-40C5-950D-28598351F494}"/>
    <cellStyle name="Comma 3 7 3 5 2 3" xfId="4802" xr:uid="{F38CA9BA-745C-41CE-9E18-F295F5D4393C}"/>
    <cellStyle name="Comma 3 7 3 5 2 3 2" xfId="51018" xr:uid="{FE80EDA3-244B-4D3F-BAC8-446DAE6AE3D4}"/>
    <cellStyle name="Comma 3 7 3 5 2 3 3" xfId="37628" xr:uid="{C49FA683-8F00-4170-8832-24951B97072A}"/>
    <cellStyle name="Comma 3 7 3 5 2 3 4" xfId="26863" xr:uid="{6555E2BC-553A-4FDF-BFDB-76195FBBDF0A}"/>
    <cellStyle name="Comma 3 7 3 5 2 4" xfId="10053" xr:uid="{9656EBF7-830B-4A9C-B8A2-853A76786B1D}"/>
    <cellStyle name="Comma 3 7 3 5 2 4 2" xfId="53644" xr:uid="{DDEAC2E9-90F5-4B4A-A548-55F37DEC58F7}"/>
    <cellStyle name="Comma 3 7 3 5 2 4 3" xfId="40254" xr:uid="{DBA9B9FA-071C-4B86-85DA-557610930A82}"/>
    <cellStyle name="Comma 3 7 3 5 2 5" xfId="12679" xr:uid="{2EC9B8AB-8526-4D45-B455-33E8A3B74024}"/>
    <cellStyle name="Comma 3 7 3 5 2 5 2" xfId="56269" xr:uid="{D2DECF4C-FEFB-4B8D-9F65-D632E5C618CF}"/>
    <cellStyle name="Comma 3 7 3 5 2 5 3" xfId="42879" xr:uid="{B7B7BDC5-3F26-4E05-A703-089E10CB3DF3}"/>
    <cellStyle name="Comma 3 7 3 5 2 6" xfId="15832" xr:uid="{BC4794AB-A941-443D-8680-F6A341B025B7}"/>
    <cellStyle name="Comma 3 7 3 5 2 6 2" xfId="45505" xr:uid="{37B47114-DB78-4050-9EE5-FE9015086376}"/>
    <cellStyle name="Comma 3 7 3 5 2 7" xfId="58895" xr:uid="{420ACE19-1CBF-43BD-84B8-54FA66FEE189}"/>
    <cellStyle name="Comma 3 7 3 5 2 8" xfId="61522" xr:uid="{C4DA490C-5E15-497E-A7DE-27993AAE89D0}"/>
    <cellStyle name="Comma 3 7 3 5 2 9" xfId="32115" xr:uid="{65F9993F-BAC7-444D-B2AA-409F7EAF27AB}"/>
    <cellStyle name="Comma 3 7 3 5 3" xfId="6105" xr:uid="{2740921D-BAAE-4D8C-8E92-9A8288976B84}"/>
    <cellStyle name="Comma 3 7 3 5 3 2" xfId="17663" xr:uid="{8BDBBEAB-9895-42DE-B547-D72C26F228E1}"/>
    <cellStyle name="Comma 3 7 3 5 3 2 2" xfId="47070" xr:uid="{F9E72984-052F-4415-BA49-CADD63C973F5}"/>
    <cellStyle name="Comma 3 7 3 5 3 2 3" xfId="28167" xr:uid="{C50A2DBD-0D74-4AA8-8736-9DA48A026107}"/>
    <cellStyle name="Comma 3 7 3 5 3 3" xfId="33680" xr:uid="{369292AF-58B7-48DA-9FE0-92C47F13DAA4}"/>
    <cellStyle name="Comma 3 7 3 5 3 4" xfId="22915" xr:uid="{7D99175C-20FD-41D5-A71C-443993BBC08D}"/>
    <cellStyle name="Comma 3 7 3 5 4" xfId="3480" xr:uid="{7F0F297F-A608-43F9-8312-35C675FBE70A}"/>
    <cellStyle name="Comma 3 7 3 5 4 2" xfId="49696" xr:uid="{1C03E317-8C60-44C1-AB39-CB5CAF86A349}"/>
    <cellStyle name="Comma 3 7 3 5 4 3" xfId="36306" xr:uid="{8F39E513-F43F-4769-AEDA-CE848FC2539B}"/>
    <cellStyle name="Comma 3 7 3 5 4 4" xfId="25541" xr:uid="{4E4BCEBA-7ACA-4ED4-9825-0595A0B1F961}"/>
    <cellStyle name="Comma 3 7 3 5 5" xfId="8731" xr:uid="{0A9BD376-55EB-49A1-8B15-078D7E5835D9}"/>
    <cellStyle name="Comma 3 7 3 5 5 2" xfId="52322" xr:uid="{BD00DBCB-4EA4-4A71-9EAE-81267AF4FA72}"/>
    <cellStyle name="Comma 3 7 3 5 5 3" xfId="38932" xr:uid="{3F39E8F9-0E8C-4BCE-BF96-4C8B74244B12}"/>
    <cellStyle name="Comma 3 7 3 5 6" xfId="11357" xr:uid="{4C864B08-74BF-4AEC-820F-6F0D0D6EDEF2}"/>
    <cellStyle name="Comma 3 7 3 5 6 2" xfId="54947" xr:uid="{2BBF4E3D-8ED1-49B5-A45A-FADBA2041F0A}"/>
    <cellStyle name="Comma 3 7 3 5 6 3" xfId="41557" xr:uid="{34C7A56A-D933-478B-A92B-25F926145655}"/>
    <cellStyle name="Comma 3 7 3 5 7" xfId="14510" xr:uid="{8A58F533-F750-4A6B-89FE-B7F5BD47FD65}"/>
    <cellStyle name="Comma 3 7 3 5 7 2" xfId="44183" xr:uid="{02C46F82-32AA-4E24-B9A7-E63E1A80EEA1}"/>
    <cellStyle name="Comma 3 7 3 5 8" xfId="57573" xr:uid="{0F1782BE-F378-47B2-BDE3-57BEF5F87FC1}"/>
    <cellStyle name="Comma 3 7 3 5 9" xfId="60200" xr:uid="{C541BBB5-B9A0-436F-8B8A-4F371C750250}"/>
    <cellStyle name="Comma 3 7 3 6" xfId="1132" xr:uid="{BE32168F-439B-4656-874A-DF2A7DAF0FDE}"/>
    <cellStyle name="Comma 3 7 3 6 10" xfId="20569" xr:uid="{59F6F821-77D6-4517-B729-647F701A3595}"/>
    <cellStyle name="Comma 3 7 3 6 2" xfId="6385" xr:uid="{D6C18D4C-3112-41E6-8FD9-192FA79A2E46}"/>
    <cellStyle name="Comma 3 7 3 6 2 2" xfId="17943" xr:uid="{0119D2E9-9972-4AE3-90CC-F6834FA0ABAA}"/>
    <cellStyle name="Comma 3 7 3 6 2 2 2" xfId="47350" xr:uid="{3FAE0A24-3AB0-402E-89AB-31EA5033265C}"/>
    <cellStyle name="Comma 3 7 3 6 2 2 3" xfId="28447" xr:uid="{05958FDB-0F28-413F-AE91-C2A674569B12}"/>
    <cellStyle name="Comma 3 7 3 6 2 3" xfId="33960" xr:uid="{1C93060C-BC3E-4CF6-9A5F-6AFE443F2751}"/>
    <cellStyle name="Comma 3 7 3 6 2 4" xfId="23195" xr:uid="{A938DD89-5421-4BCE-965C-233EB69A97CB}"/>
    <cellStyle name="Comma 3 7 3 6 3" xfId="3760" xr:uid="{AA7C4363-AF10-4A8B-B767-46C55A0B5F83}"/>
    <cellStyle name="Comma 3 7 3 6 3 2" xfId="49976" xr:uid="{7310D0E4-E07E-431F-927F-453730AAF32E}"/>
    <cellStyle name="Comma 3 7 3 6 3 3" xfId="36586" xr:uid="{9E98F415-69D8-4152-B4ED-B149103C0FBF}"/>
    <cellStyle name="Comma 3 7 3 6 3 4" xfId="25821" xr:uid="{3DA79A2E-10CB-44DD-BA2D-28BBCA53A344}"/>
    <cellStyle name="Comma 3 7 3 6 4" xfId="9011" xr:uid="{BC6E316E-F19E-4DAC-AE1A-B06060F3793F}"/>
    <cellStyle name="Comma 3 7 3 6 4 2" xfId="52602" xr:uid="{36E2C767-D3FE-404B-AAFB-B94B4A47F829}"/>
    <cellStyle name="Comma 3 7 3 6 4 3" xfId="39212" xr:uid="{9C3B66A2-2D03-4AA1-A894-C90ADF4C8AD7}"/>
    <cellStyle name="Comma 3 7 3 6 5" xfId="11637" xr:uid="{F57E141B-0718-4F4D-8ABB-5FFC65AE8B51}"/>
    <cellStyle name="Comma 3 7 3 6 5 2" xfId="55227" xr:uid="{C08E33EA-00CD-422D-8296-974A4684B3D0}"/>
    <cellStyle name="Comma 3 7 3 6 5 3" xfId="41837" xr:uid="{2E793170-8725-4016-824B-3218690AB63C}"/>
    <cellStyle name="Comma 3 7 3 6 6" xfId="14790" xr:uid="{89930301-7FF5-44A2-AAE6-6C0611F35313}"/>
    <cellStyle name="Comma 3 7 3 6 6 2" xfId="44463" xr:uid="{C01562C6-D165-47CB-B36D-EB6494D95ACD}"/>
    <cellStyle name="Comma 3 7 3 6 7" xfId="57853" xr:uid="{8A4EE09B-5FAF-4A41-9AEC-0E195AD6228E}"/>
    <cellStyle name="Comma 3 7 3 6 8" xfId="60480" xr:uid="{B5725F46-B592-42AD-BB35-E8E4FA8464CF}"/>
    <cellStyle name="Comma 3 7 3 6 9" xfId="31073" xr:uid="{5A99A3A6-4EE6-41CD-9D57-AD8572191ECD}"/>
    <cellStyle name="Comma 3 7 3 7" xfId="1395" xr:uid="{18C27D5D-63A4-4399-B96D-5EFD1AE9C30B}"/>
    <cellStyle name="Comma 3 7 3 7 10" xfId="20831" xr:uid="{DA428215-3D82-4920-8311-CFE7CE2BA5C0}"/>
    <cellStyle name="Comma 3 7 3 7 2" xfId="6647" xr:uid="{F7E9E1F2-CD16-41F3-B73D-ED4FA8B5D782}"/>
    <cellStyle name="Comma 3 7 3 7 2 2" xfId="18205" xr:uid="{2D6F2E91-2C5F-4BB6-8B36-0350EAA63077}"/>
    <cellStyle name="Comma 3 7 3 7 2 2 2" xfId="47612" xr:uid="{61DEE3AB-3660-4108-8A91-24DE6DBB0747}"/>
    <cellStyle name="Comma 3 7 3 7 2 2 3" xfId="28709" xr:uid="{9D9D127F-8884-495B-AFC1-98AB1823CF19}"/>
    <cellStyle name="Comma 3 7 3 7 2 3" xfId="34222" xr:uid="{8679C5AC-9171-4A12-8683-6A4DF6C1C429}"/>
    <cellStyle name="Comma 3 7 3 7 2 4" xfId="23457" xr:uid="{7D0E27DC-018B-44C5-A4CD-2158DDC01536}"/>
    <cellStyle name="Comma 3 7 3 7 3" xfId="4022" xr:uid="{09D91761-8732-49B8-9C95-120E65F1E6A4}"/>
    <cellStyle name="Comma 3 7 3 7 3 2" xfId="50238" xr:uid="{DB6B7D48-A835-4448-AE1F-9D59DB96A9E9}"/>
    <cellStyle name="Comma 3 7 3 7 3 3" xfId="36848" xr:uid="{136E133C-90DF-4FA0-888F-2973D59BC61E}"/>
    <cellStyle name="Comma 3 7 3 7 3 4" xfId="26083" xr:uid="{35DD4D27-C71D-412C-9969-1341E74E6911}"/>
    <cellStyle name="Comma 3 7 3 7 4" xfId="9273" xr:uid="{33E6254F-521D-4281-A17B-384FFA462BF2}"/>
    <cellStyle name="Comma 3 7 3 7 4 2" xfId="52864" xr:uid="{D1C16C4D-0158-4943-B442-B7CFBF464CBC}"/>
    <cellStyle name="Comma 3 7 3 7 4 3" xfId="39474" xr:uid="{0B6FA51C-786B-4F0D-8C38-CECA89B77EFF}"/>
    <cellStyle name="Comma 3 7 3 7 5" xfId="11899" xr:uid="{40C50E88-EF29-4C12-99CD-2A75612442F6}"/>
    <cellStyle name="Comma 3 7 3 7 5 2" xfId="55489" xr:uid="{0DE7142F-8C14-47B1-A5AE-FDD00241D14C}"/>
    <cellStyle name="Comma 3 7 3 7 5 3" xfId="42099" xr:uid="{B42BB347-6549-4F04-8B81-388E651D1F60}"/>
    <cellStyle name="Comma 3 7 3 7 6" xfId="15052" xr:uid="{85CEE750-E641-44B1-9D96-F7E89479A625}"/>
    <cellStyle name="Comma 3 7 3 7 6 2" xfId="44725" xr:uid="{F14481D8-A34E-4F2B-981E-A72AC1BE66AC}"/>
    <cellStyle name="Comma 3 7 3 7 7" xfId="58115" xr:uid="{C4974984-DBA0-4029-9D3C-20A85845A70E}"/>
    <cellStyle name="Comma 3 7 3 7 8" xfId="60742" xr:uid="{0F314D48-FD1C-4875-9787-45CC21A136D9}"/>
    <cellStyle name="Comma 3 7 3 7 9" xfId="31335" xr:uid="{64544A07-966D-48AE-89DE-5C2997F61861}"/>
    <cellStyle name="Comma 3 7 3 8" xfId="2438" xr:uid="{9593F22D-A6CC-4D53-BD25-3FE3C75A931C}"/>
    <cellStyle name="Comma 3 7 3 8 10" xfId="21873" xr:uid="{4CF9E374-C01D-4179-AE6E-49874FDD6A1C}"/>
    <cellStyle name="Comma 3 7 3 8 2" xfId="7689" xr:uid="{216DE60D-DFE2-4D2B-A37E-53EF5657A3C1}"/>
    <cellStyle name="Comma 3 7 3 8 2 2" xfId="19247" xr:uid="{88F4C4F1-703F-49C2-A1EE-C2A2EC3D87D5}"/>
    <cellStyle name="Comma 3 7 3 8 2 2 2" xfId="48654" xr:uid="{4A162F26-35EA-4900-90FD-82FACDCCB8CD}"/>
    <cellStyle name="Comma 3 7 3 8 2 2 3" xfId="29751" xr:uid="{1CE0638C-5306-4E87-93CA-0B5FE148C86B}"/>
    <cellStyle name="Comma 3 7 3 8 2 3" xfId="35264" xr:uid="{AD2DF8E8-87F8-4541-90E8-616F30CE770E}"/>
    <cellStyle name="Comma 3 7 3 8 2 4" xfId="24499" xr:uid="{3CF6C5A8-9329-4B44-BEDF-A0E8614F7881}"/>
    <cellStyle name="Comma 3 7 3 8 3" xfId="5064" xr:uid="{B6D82D35-B415-4844-BD6B-6528EB46F478}"/>
    <cellStyle name="Comma 3 7 3 8 3 2" xfId="51280" xr:uid="{9CE44C53-63EE-4757-9120-43C5995DA166}"/>
    <cellStyle name="Comma 3 7 3 8 3 3" xfId="37890" xr:uid="{76A1FDA6-11CB-4DD8-9837-628A468A8A8B}"/>
    <cellStyle name="Comma 3 7 3 8 3 4" xfId="27125" xr:uid="{BFB121E2-9EE3-4994-8AC4-D4C030646507}"/>
    <cellStyle name="Comma 3 7 3 8 4" xfId="10315" xr:uid="{70316063-152C-45FE-B487-0BB30028102C}"/>
    <cellStyle name="Comma 3 7 3 8 4 2" xfId="53906" xr:uid="{3744709C-B822-4E09-8D7C-F6E2F1A76FD3}"/>
    <cellStyle name="Comma 3 7 3 8 4 3" xfId="40516" xr:uid="{14F1BD29-F85E-476C-B583-E38C7224F7C4}"/>
    <cellStyle name="Comma 3 7 3 8 5" xfId="12941" xr:uid="{E98D3698-82C1-48CE-8AB1-C849F4647C91}"/>
    <cellStyle name="Comma 3 7 3 8 5 2" xfId="56531" xr:uid="{1073F0E0-8884-42FB-914F-ED1BEE7D7C45}"/>
    <cellStyle name="Comma 3 7 3 8 5 3" xfId="43141" xr:uid="{56EE95C1-5E7F-4D00-B436-DA57F3A68294}"/>
    <cellStyle name="Comma 3 7 3 8 6" xfId="16094" xr:uid="{042BBB84-07E5-41FE-91CB-56FCC7FECB00}"/>
    <cellStyle name="Comma 3 7 3 8 6 2" xfId="45767" xr:uid="{11E5CCA8-A345-4EA0-B872-98E24C8B7DFF}"/>
    <cellStyle name="Comma 3 7 3 8 7" xfId="59157" xr:uid="{C5D69C92-0272-40C8-85A8-8EE18736D15F}"/>
    <cellStyle name="Comma 3 7 3 8 8" xfId="61784" xr:uid="{2A5B69A7-6449-469F-A407-0C39E0BDF473}"/>
    <cellStyle name="Comma 3 7 3 8 9" xfId="32377" xr:uid="{8115F44E-0B33-4AAD-B448-E9808B0AE85B}"/>
    <cellStyle name="Comma 3 7 3 9" xfId="5325" xr:uid="{6D5F7AF7-4848-449E-87B5-20A8C98A2CD0}"/>
    <cellStyle name="Comma 3 7 3 9 2" xfId="16883" xr:uid="{D4466DDE-D336-4115-AFF3-997B57F3E2E5}"/>
    <cellStyle name="Comma 3 7 3 9 2 2" xfId="46029" xr:uid="{226AC56C-9762-45C1-B431-4E7FC7179B94}"/>
    <cellStyle name="Comma 3 7 3 9 2 3" xfId="27387" xr:uid="{F7F8700B-AC52-4773-9F5A-CF30489D1503}"/>
    <cellStyle name="Comma 3 7 3 9 3" xfId="13730" xr:uid="{B9545DA5-6CD4-4C11-B4F7-DC94F7844662}"/>
    <cellStyle name="Comma 3 7 3 9 3 2" xfId="32639" xr:uid="{52CC3DC4-5BE3-4FC3-A3A8-F05D15FC3727}"/>
    <cellStyle name="Comma 3 7 3 9 4" xfId="22135" xr:uid="{C2428284-34B2-4131-99A7-C5715FF5AE5C}"/>
    <cellStyle name="Comma 3 7 4" xfId="87" xr:uid="{00000000-0005-0000-0000-0000DD030000}"/>
    <cellStyle name="Comma 3 7 4 10" xfId="2716" xr:uid="{465A6D2B-67F1-459C-97EF-864FDBF66051}"/>
    <cellStyle name="Comma 3 7 4 10 2" xfId="16371" xr:uid="{8F563D11-0B9F-4581-847D-AA66CE88DEDE}"/>
    <cellStyle name="Comma 3 7 4 10 2 2" xfId="46306" xr:uid="{29E4D1D8-0A9A-4002-BAF0-5435633804B2}"/>
    <cellStyle name="Comma 3 7 4 10 3" xfId="32916" xr:uid="{CB646EAF-DAE1-4B3E-999E-143879E5289F}"/>
    <cellStyle name="Comma 3 7 4 10 4" xfId="24777" xr:uid="{229C7549-2A67-48D2-B76F-EB9567E647B6}"/>
    <cellStyle name="Comma 3 7 4 11" xfId="7967" xr:uid="{56E7BB3E-533B-401E-BBD8-7AE99F06EB94}"/>
    <cellStyle name="Comma 3 7 4 11 2" xfId="48932" xr:uid="{F63870B3-331B-4029-875E-E78A5C77F77B}"/>
    <cellStyle name="Comma 3 7 4 11 3" xfId="35542" xr:uid="{4C22EF72-21B3-4A65-984B-9E59A40A7646}"/>
    <cellStyle name="Comma 3 7 4 12" xfId="10593" xr:uid="{7B235388-5D15-408A-9D38-A6E9B2E7309D}"/>
    <cellStyle name="Comma 3 7 4 12 2" xfId="51558" xr:uid="{7807681B-0FE4-4E05-BF56-40DB2CF69FF4}"/>
    <cellStyle name="Comma 3 7 4 12 3" xfId="38168" xr:uid="{4B41D5FB-3BFE-4029-B00E-DFCDC4B60D06}"/>
    <cellStyle name="Comma 3 7 4 13" xfId="13218" xr:uid="{740A3431-24E1-4F7C-902A-2A60DE9A98A9}"/>
    <cellStyle name="Comma 3 7 4 13 2" xfId="54183" xr:uid="{95DC1C5F-8847-4075-97AF-5972ABFB0DEB}"/>
    <cellStyle name="Comma 3 7 4 13 3" xfId="40793" xr:uid="{A749C5E9-947B-48D6-BECB-702531FAF4E5}"/>
    <cellStyle name="Comma 3 7 4 14" xfId="43419" xr:uid="{B1689941-D2BF-4F19-ADB4-DD1F5CB95D38}"/>
    <cellStyle name="Comma 3 7 4 15" xfId="56809" xr:uid="{EED9A26C-0D38-464B-A6DD-53D5A525E8BE}"/>
    <cellStyle name="Comma 3 7 4 16" xfId="59436" xr:uid="{D7C22C95-3A97-47A2-A4DE-F917CC0FB80F}"/>
    <cellStyle name="Comma 3 7 4 17" xfId="30029" xr:uid="{77DE4EF2-B481-459D-A50D-11D4C2FFD908}"/>
    <cellStyle name="Comma 3 7 4 18" xfId="19525" xr:uid="{0CEBCAA8-3BCD-4523-8446-0F0B1148A0E4}"/>
    <cellStyle name="Comma 3 7 4 2" xfId="225" xr:uid="{00000000-0005-0000-0000-0000DE030000}"/>
    <cellStyle name="Comma 3 7 4 2 10" xfId="8105" xr:uid="{57B755B9-0574-461E-86E8-E99C7C447DE3}"/>
    <cellStyle name="Comma 3 7 4 2 10 2" xfId="49070" xr:uid="{2AC076AE-FC9D-4B05-9DB8-707B7C4AF150}"/>
    <cellStyle name="Comma 3 7 4 2 10 3" xfId="35680" xr:uid="{9387937E-689F-4176-AF04-697046387420}"/>
    <cellStyle name="Comma 3 7 4 2 11" xfId="10731" xr:uid="{35C27435-57E9-4FA4-8E12-D20189BD5CC8}"/>
    <cellStyle name="Comma 3 7 4 2 11 2" xfId="51696" xr:uid="{11240A2E-B06A-468A-942A-B19B919D43AA}"/>
    <cellStyle name="Comma 3 7 4 2 11 3" xfId="38306" xr:uid="{A2ABAF9D-8887-454C-B15C-A366237ADE17}"/>
    <cellStyle name="Comma 3 7 4 2 12" xfId="13356" xr:uid="{6F2AE217-156D-4D03-8BD8-2D41B73CABFB}"/>
    <cellStyle name="Comma 3 7 4 2 12 2" xfId="54321" xr:uid="{9E76424F-F4FE-4E56-B90B-E822A058DF30}"/>
    <cellStyle name="Comma 3 7 4 2 12 3" xfId="40931" xr:uid="{548E618A-7262-4D22-A5E6-AAA0310847D1}"/>
    <cellStyle name="Comma 3 7 4 2 13" xfId="43557" xr:uid="{0F6BCDCC-004D-4328-8C0B-D042A8BCB193}"/>
    <cellStyle name="Comma 3 7 4 2 14" xfId="56947" xr:uid="{6884441B-9879-41F1-9A19-7483D35C699F}"/>
    <cellStyle name="Comma 3 7 4 2 15" xfId="59574" xr:uid="{4659F9B3-E026-4B2D-9DCE-15F9D36ADEAB}"/>
    <cellStyle name="Comma 3 7 4 2 16" xfId="30167" xr:uid="{2BE1ACFF-0E19-41D8-A9B3-44F66A346D65}"/>
    <cellStyle name="Comma 3 7 4 2 17" xfId="19663" xr:uid="{A94910B2-D5DD-474F-A6C1-A43849E38B38}"/>
    <cellStyle name="Comma 3 7 4 2 2" xfId="486" xr:uid="{00000000-0005-0000-0000-0000DF030000}"/>
    <cellStyle name="Comma 3 7 4 2 2 10" xfId="30427" xr:uid="{F753744F-158D-4BF1-95DB-B8BEF29D6907}"/>
    <cellStyle name="Comma 3 7 4 2 2 11" xfId="19923" xr:uid="{3918E0A3-2A5E-4A76-89EE-1946D65A1E74}"/>
    <cellStyle name="Comma 3 7 4 2 2 2" xfId="1809" xr:uid="{FD30D421-B046-4614-B2C2-EFF6F4A929A3}"/>
    <cellStyle name="Comma 3 7 4 2 2 2 10" xfId="21245" xr:uid="{567B0DCC-4BBB-405C-81F5-144C146901BB}"/>
    <cellStyle name="Comma 3 7 4 2 2 2 2" xfId="7061" xr:uid="{92C8AE62-C320-40B3-B7E1-2B49BDFE18F4}"/>
    <cellStyle name="Comma 3 7 4 2 2 2 2 2" xfId="18619" xr:uid="{A71FC243-200A-4DE6-8F97-B980B9E71549}"/>
    <cellStyle name="Comma 3 7 4 2 2 2 2 2 2" xfId="48026" xr:uid="{0BE6C5B4-A8A8-47EE-A8AA-151122A1F0DC}"/>
    <cellStyle name="Comma 3 7 4 2 2 2 2 2 3" xfId="29123" xr:uid="{96BB1FFD-53CD-47F7-A335-D3C49F3CB9A4}"/>
    <cellStyle name="Comma 3 7 4 2 2 2 2 3" xfId="34636" xr:uid="{1861D2C0-70EF-4161-87EA-03C6BF43FE4B}"/>
    <cellStyle name="Comma 3 7 4 2 2 2 2 4" xfId="23871" xr:uid="{AD7E5E0D-9F39-482B-B31E-9196BE687555}"/>
    <cellStyle name="Comma 3 7 4 2 2 2 3" xfId="4436" xr:uid="{9E20DDDA-CD3E-44A0-82FD-5AE6414737A0}"/>
    <cellStyle name="Comma 3 7 4 2 2 2 3 2" xfId="50652" xr:uid="{63434560-A382-494B-8A74-E5353C2CA57C}"/>
    <cellStyle name="Comma 3 7 4 2 2 2 3 3" xfId="37262" xr:uid="{CB3C1636-3EEA-4E0D-8C7F-925EC1E9358D}"/>
    <cellStyle name="Comma 3 7 4 2 2 2 3 4" xfId="26497" xr:uid="{FA862775-EF6F-4F3F-BB39-CF93A09ABF44}"/>
    <cellStyle name="Comma 3 7 4 2 2 2 4" xfId="9687" xr:uid="{5DF19F9C-C68A-40AA-B7E0-8B0BBE8B8560}"/>
    <cellStyle name="Comma 3 7 4 2 2 2 4 2" xfId="53278" xr:uid="{19FD8753-A17D-4711-AAE4-D05A990F9C1A}"/>
    <cellStyle name="Comma 3 7 4 2 2 2 4 3" xfId="39888" xr:uid="{F6C56629-CCB1-4B6D-8BDD-063EDF9C12D1}"/>
    <cellStyle name="Comma 3 7 4 2 2 2 5" xfId="12313" xr:uid="{7A58AD21-CE9B-4BC0-AA1C-A198676D2EBC}"/>
    <cellStyle name="Comma 3 7 4 2 2 2 5 2" xfId="55903" xr:uid="{023E3035-B473-468F-B50B-A104F37D1E1C}"/>
    <cellStyle name="Comma 3 7 4 2 2 2 5 3" xfId="42513" xr:uid="{26A04F4E-B60F-43C1-B41F-1E85F83FAD78}"/>
    <cellStyle name="Comma 3 7 4 2 2 2 6" xfId="15466" xr:uid="{9C7AA4A2-C1DB-4B5E-9AE0-8AA07279726A}"/>
    <cellStyle name="Comma 3 7 4 2 2 2 6 2" xfId="45139" xr:uid="{7D81A19D-631B-40FB-AFEA-E7B4448F7369}"/>
    <cellStyle name="Comma 3 7 4 2 2 2 7" xfId="58529" xr:uid="{516A6446-9C29-440F-9002-4D7FD0D5D5F6}"/>
    <cellStyle name="Comma 3 7 4 2 2 2 8" xfId="61156" xr:uid="{8BC5812D-3635-4AD8-909C-63D607198A33}"/>
    <cellStyle name="Comma 3 7 4 2 2 2 9" xfId="31749" xr:uid="{B3D0AFB9-5E83-4C3A-9CC7-E276C4654DC5}"/>
    <cellStyle name="Comma 3 7 4 2 2 3" xfId="5739" xr:uid="{B0F2D00B-D785-444C-A2FF-128429DCC2E0}"/>
    <cellStyle name="Comma 3 7 4 2 2 3 2" xfId="17297" xr:uid="{91FC2A40-2F99-4413-BB22-97AB2A356BCC}"/>
    <cellStyle name="Comma 3 7 4 2 2 3 2 2" xfId="46704" xr:uid="{6B8A73B5-D715-43B9-B4C2-083C7BC883BF}"/>
    <cellStyle name="Comma 3 7 4 2 2 3 2 3" xfId="27801" xr:uid="{41BE960B-424C-407F-89DC-335C429FB082}"/>
    <cellStyle name="Comma 3 7 4 2 2 3 3" xfId="14144" xr:uid="{5EA5CD08-5F7C-4494-9306-38E710CC19CC}"/>
    <cellStyle name="Comma 3 7 4 2 2 3 3 2" xfId="33314" xr:uid="{DADE6995-AD23-40B9-803A-9DA58F19FE75}"/>
    <cellStyle name="Comma 3 7 4 2 2 3 4" xfId="22549" xr:uid="{6406B865-EB97-4A90-9BF8-911086E9FE8D}"/>
    <cellStyle name="Comma 3 7 4 2 2 4" xfId="3114" xr:uid="{1F827A76-6BE9-4F3B-B281-26D4ED1BF555}"/>
    <cellStyle name="Comma 3 7 4 2 2 4 2" xfId="16769" xr:uid="{F1F792A1-15BA-4D38-9A2E-BB7FF53AB7DA}"/>
    <cellStyle name="Comma 3 7 4 2 2 4 2 2" xfId="49330" xr:uid="{8FFC76BB-0783-4DF9-91F6-2E0CB0840509}"/>
    <cellStyle name="Comma 3 7 4 2 2 4 3" xfId="35940" xr:uid="{811F3FA1-9CD0-4371-8395-4CD5150C9ED3}"/>
    <cellStyle name="Comma 3 7 4 2 2 4 4" xfId="25175" xr:uid="{D2BE561F-99E7-42CB-A39A-CEF0622FA283}"/>
    <cellStyle name="Comma 3 7 4 2 2 5" xfId="8365" xr:uid="{6CADEB49-E83E-40D2-A520-588F96F23F9B}"/>
    <cellStyle name="Comma 3 7 4 2 2 5 2" xfId="51956" xr:uid="{61C666F9-5FC0-4754-B111-445019D36846}"/>
    <cellStyle name="Comma 3 7 4 2 2 5 3" xfId="38566" xr:uid="{EBA11E06-46C7-41BB-A180-B3E92182E177}"/>
    <cellStyle name="Comma 3 7 4 2 2 6" xfId="10991" xr:uid="{2F98C983-006F-4DA2-9828-D87D1365E3FD}"/>
    <cellStyle name="Comma 3 7 4 2 2 6 2" xfId="54581" xr:uid="{7B852FCC-B375-4C5D-A34D-E293E56B71A4}"/>
    <cellStyle name="Comma 3 7 4 2 2 6 3" xfId="41191" xr:uid="{6DBBE215-9519-4860-9FB1-E9CA063D7077}"/>
    <cellStyle name="Comma 3 7 4 2 2 7" xfId="13616" xr:uid="{4A08F4C3-6C73-4B81-9619-158D2EAE8580}"/>
    <cellStyle name="Comma 3 7 4 2 2 7 2" xfId="43817" xr:uid="{545070F4-799F-41C0-B895-5790725A4D22}"/>
    <cellStyle name="Comma 3 7 4 2 2 8" xfId="57207" xr:uid="{D7E4F4C6-12C1-416C-B615-19381A95B793}"/>
    <cellStyle name="Comma 3 7 4 2 2 9" xfId="59834" xr:uid="{C43ABD98-873A-4B84-95F8-9EA6CF21432E}"/>
    <cellStyle name="Comma 3 7 4 2 3" xfId="746" xr:uid="{00000000-0005-0000-0000-0000E0030000}"/>
    <cellStyle name="Comma 3 7 4 2 3 10" xfId="30687" xr:uid="{F8EC3E7C-10EF-47BB-8F6D-2CFF5588D15A}"/>
    <cellStyle name="Comma 3 7 4 2 3 11" xfId="20183" xr:uid="{3D2A820C-01DA-4F1C-B138-142A848774BA}"/>
    <cellStyle name="Comma 3 7 4 2 3 2" xfId="2069" xr:uid="{961D6F66-F201-467F-853B-FC65851F1C21}"/>
    <cellStyle name="Comma 3 7 4 2 3 2 10" xfId="21505" xr:uid="{485C1A12-CA0C-48D3-8D8C-32EF82470FB8}"/>
    <cellStyle name="Comma 3 7 4 2 3 2 2" xfId="7321" xr:uid="{029A337C-CB97-41EF-B151-9A394CB69AA4}"/>
    <cellStyle name="Comma 3 7 4 2 3 2 2 2" xfId="18879" xr:uid="{2B40FCBC-F977-4625-AB1E-033B79A65043}"/>
    <cellStyle name="Comma 3 7 4 2 3 2 2 2 2" xfId="48286" xr:uid="{E3B72ADE-0353-4981-B9EE-8336D056A461}"/>
    <cellStyle name="Comma 3 7 4 2 3 2 2 2 3" xfId="29383" xr:uid="{93F794A0-1535-44C5-B225-EC8C07E65DE9}"/>
    <cellStyle name="Comma 3 7 4 2 3 2 2 3" xfId="34896" xr:uid="{82B6D390-9233-42C3-83E2-16BB3CBDFA64}"/>
    <cellStyle name="Comma 3 7 4 2 3 2 2 4" xfId="24131" xr:uid="{20E7575C-889C-481C-808C-492C58818FBB}"/>
    <cellStyle name="Comma 3 7 4 2 3 2 3" xfId="4696" xr:uid="{7B9C900E-F57B-46F0-84B5-4371555557B6}"/>
    <cellStyle name="Comma 3 7 4 2 3 2 3 2" xfId="50912" xr:uid="{50DF57C8-0CFD-450E-93CB-7559B92F7452}"/>
    <cellStyle name="Comma 3 7 4 2 3 2 3 3" xfId="37522" xr:uid="{7FF2CF91-C3F4-402A-ADC4-9D6B038DA7C2}"/>
    <cellStyle name="Comma 3 7 4 2 3 2 3 4" xfId="26757" xr:uid="{C815DA14-37AF-44DA-907F-4E6C1CF1A538}"/>
    <cellStyle name="Comma 3 7 4 2 3 2 4" xfId="9947" xr:uid="{099FAD59-FBEE-4206-88F1-E3DC42AFEC80}"/>
    <cellStyle name="Comma 3 7 4 2 3 2 4 2" xfId="53538" xr:uid="{C2AD3805-6109-4790-BE58-56F2F6493507}"/>
    <cellStyle name="Comma 3 7 4 2 3 2 4 3" xfId="40148" xr:uid="{E058163D-ECEA-4ACF-B6BF-759BBA6C3A00}"/>
    <cellStyle name="Comma 3 7 4 2 3 2 5" xfId="12573" xr:uid="{0D63CF31-5FAB-45F0-BAB2-6EED5DE377C1}"/>
    <cellStyle name="Comma 3 7 4 2 3 2 5 2" xfId="56163" xr:uid="{1D09A051-44C0-4FBE-995D-3AD39A5A235B}"/>
    <cellStyle name="Comma 3 7 4 2 3 2 5 3" xfId="42773" xr:uid="{97FBFCC6-FA32-4B27-9727-3B6451DC8209}"/>
    <cellStyle name="Comma 3 7 4 2 3 2 6" xfId="15726" xr:uid="{FF62D7AB-488A-4E1A-BB38-F450F9124D83}"/>
    <cellStyle name="Comma 3 7 4 2 3 2 6 2" xfId="45399" xr:uid="{7434AE7A-C3BE-4E6D-A209-FBEFFD9CC266}"/>
    <cellStyle name="Comma 3 7 4 2 3 2 7" xfId="58789" xr:uid="{DBC028EE-5FE0-430C-A669-306E1D52B555}"/>
    <cellStyle name="Comma 3 7 4 2 3 2 8" xfId="61416" xr:uid="{56372D60-FBA3-480C-B58A-FEA63C33AEF5}"/>
    <cellStyle name="Comma 3 7 4 2 3 2 9" xfId="32009" xr:uid="{E2916770-F9F2-45A1-A109-2C27DCF7509F}"/>
    <cellStyle name="Comma 3 7 4 2 3 3" xfId="5999" xr:uid="{82055FF6-9E9E-48C3-82E9-AB8DF95591AD}"/>
    <cellStyle name="Comma 3 7 4 2 3 3 2" xfId="17557" xr:uid="{FB633F28-F3A3-41CE-A0A8-D9B8EDABD8DC}"/>
    <cellStyle name="Comma 3 7 4 2 3 3 2 2" xfId="46964" xr:uid="{E487E484-1BEC-4394-8725-14D49A21DA22}"/>
    <cellStyle name="Comma 3 7 4 2 3 3 2 3" xfId="28061" xr:uid="{58BFC0B5-15BB-4566-8E10-9D29E05EE053}"/>
    <cellStyle name="Comma 3 7 4 2 3 3 3" xfId="33574" xr:uid="{CD7799AF-0D08-4E7A-8BF3-325CFC892CF7}"/>
    <cellStyle name="Comma 3 7 4 2 3 3 4" xfId="22809" xr:uid="{98A8CDF3-5A2D-46E5-B75F-6BD87A9E6008}"/>
    <cellStyle name="Comma 3 7 4 2 3 4" xfId="3374" xr:uid="{D8269213-7A29-42CE-B246-4158C1E61BB9}"/>
    <cellStyle name="Comma 3 7 4 2 3 4 2" xfId="49590" xr:uid="{A1391957-9C6C-492F-9ED4-C130B6C8758E}"/>
    <cellStyle name="Comma 3 7 4 2 3 4 3" xfId="36200" xr:uid="{E4181C17-835B-4482-917E-45B498EE7D4B}"/>
    <cellStyle name="Comma 3 7 4 2 3 4 4" xfId="25435" xr:uid="{4D707AA9-E688-429A-8A71-73FD27CB16C1}"/>
    <cellStyle name="Comma 3 7 4 2 3 5" xfId="8625" xr:uid="{E86AC815-1AD3-4216-A846-1EFA82A9A331}"/>
    <cellStyle name="Comma 3 7 4 2 3 5 2" xfId="52216" xr:uid="{087B54AF-F391-484B-95DA-AF345EC79BED}"/>
    <cellStyle name="Comma 3 7 4 2 3 5 3" xfId="38826" xr:uid="{FDE0F05F-E9E3-48F7-A489-BC0DF66117EA}"/>
    <cellStyle name="Comma 3 7 4 2 3 6" xfId="11251" xr:uid="{50DA9057-C626-4AFC-8DEB-ED7F339B3EF4}"/>
    <cellStyle name="Comma 3 7 4 2 3 6 2" xfId="54841" xr:uid="{A2B7D7AA-3D6A-4A45-A1A5-4466DC797DA1}"/>
    <cellStyle name="Comma 3 7 4 2 3 6 3" xfId="41451" xr:uid="{90878D98-B925-430A-9A9A-92E92DA114B1}"/>
    <cellStyle name="Comma 3 7 4 2 3 7" xfId="14404" xr:uid="{4F419EB7-F6AD-47C3-B8CC-FD9D6C0EE94D}"/>
    <cellStyle name="Comma 3 7 4 2 3 7 2" xfId="44077" xr:uid="{C34B4FCC-BF4B-4F5A-A2F1-9FC851CAD430}"/>
    <cellStyle name="Comma 3 7 4 2 3 8" xfId="57467" xr:uid="{B604D230-DFCB-4A6B-8666-0A428A1827DD}"/>
    <cellStyle name="Comma 3 7 4 2 3 9" xfId="60094" xr:uid="{F0F9C7FE-55F6-4E89-9F1B-ABF0E78AA21D}"/>
    <cellStyle name="Comma 3 7 4 2 4" xfId="1006" xr:uid="{00000000-0005-0000-0000-0000E1030000}"/>
    <cellStyle name="Comma 3 7 4 2 4 10" xfId="30947" xr:uid="{BEE870B4-5753-4270-B020-64624D4ECD6E}"/>
    <cellStyle name="Comma 3 7 4 2 4 11" xfId="20443" xr:uid="{D1DB844C-5781-45FE-BC7E-E0D7A2174C09}"/>
    <cellStyle name="Comma 3 7 4 2 4 2" xfId="2329" xr:uid="{0A7FB073-EC87-4E54-BE14-5F9D7D4060D1}"/>
    <cellStyle name="Comma 3 7 4 2 4 2 10" xfId="21765" xr:uid="{6AA6FAB6-1577-4FCB-8A7E-338200D5270B}"/>
    <cellStyle name="Comma 3 7 4 2 4 2 2" xfId="7581" xr:uid="{CD1FA489-2290-42F3-BA77-E6D2919C4897}"/>
    <cellStyle name="Comma 3 7 4 2 4 2 2 2" xfId="19139" xr:uid="{4C37EDB7-F4FB-4F05-B448-BEAA688794D8}"/>
    <cellStyle name="Comma 3 7 4 2 4 2 2 2 2" xfId="48546" xr:uid="{75D9139B-79F5-4FE0-A323-3D1C962D7DE5}"/>
    <cellStyle name="Comma 3 7 4 2 4 2 2 2 3" xfId="29643" xr:uid="{0662A29E-56ED-4C9C-BC85-FC09240559D0}"/>
    <cellStyle name="Comma 3 7 4 2 4 2 2 3" xfId="35156" xr:uid="{CEE7E7C5-7943-49B3-8F30-A7BD87BF5A79}"/>
    <cellStyle name="Comma 3 7 4 2 4 2 2 4" xfId="24391" xr:uid="{A404C985-C34B-4F17-BA31-22AD1BB8265A}"/>
    <cellStyle name="Comma 3 7 4 2 4 2 3" xfId="4956" xr:uid="{211230E2-BCDC-480B-9650-655D97EEC635}"/>
    <cellStyle name="Comma 3 7 4 2 4 2 3 2" xfId="51172" xr:uid="{AA97DC82-D417-4BE2-AEAD-1B6940EE911D}"/>
    <cellStyle name="Comma 3 7 4 2 4 2 3 3" xfId="37782" xr:uid="{B8C36A36-E9FF-4980-AC4B-2C7AE11242ED}"/>
    <cellStyle name="Comma 3 7 4 2 4 2 3 4" xfId="27017" xr:uid="{53F23087-FAC1-4C3F-BF2B-F6DE99A272B0}"/>
    <cellStyle name="Comma 3 7 4 2 4 2 4" xfId="10207" xr:uid="{DAEE7CFF-F67D-41D7-8E9E-FE7C25675D32}"/>
    <cellStyle name="Comma 3 7 4 2 4 2 4 2" xfId="53798" xr:uid="{4F74A5E8-BC81-4B4C-AFEF-D579EBCBE3EC}"/>
    <cellStyle name="Comma 3 7 4 2 4 2 4 3" xfId="40408" xr:uid="{F005568A-1734-4438-8A15-B46D7ED39A8F}"/>
    <cellStyle name="Comma 3 7 4 2 4 2 5" xfId="12833" xr:uid="{C98C60AC-48DA-4784-AC20-FE8E74804DCA}"/>
    <cellStyle name="Comma 3 7 4 2 4 2 5 2" xfId="56423" xr:uid="{BA21D9AA-BDF3-4A34-9109-4289E6C30D41}"/>
    <cellStyle name="Comma 3 7 4 2 4 2 5 3" xfId="43033" xr:uid="{3F008F44-4064-43E6-81C0-02E2C9AC9D61}"/>
    <cellStyle name="Comma 3 7 4 2 4 2 6" xfId="15986" xr:uid="{B00D8160-43C0-4C97-AE29-B8AFFDD0C545}"/>
    <cellStyle name="Comma 3 7 4 2 4 2 6 2" xfId="45659" xr:uid="{E8DD1FD9-9E61-4BDE-84ED-362E75951696}"/>
    <cellStyle name="Comma 3 7 4 2 4 2 7" xfId="59049" xr:uid="{A79D4143-4231-4DF2-821F-B5E423EF0C9E}"/>
    <cellStyle name="Comma 3 7 4 2 4 2 8" xfId="61676" xr:uid="{F25A9783-FC2E-4701-8214-4DFFC474755B}"/>
    <cellStyle name="Comma 3 7 4 2 4 2 9" xfId="32269" xr:uid="{2DF3417E-D515-4B0F-B7F1-0A1516306377}"/>
    <cellStyle name="Comma 3 7 4 2 4 3" xfId="6259" xr:uid="{8A2597DB-81EB-4F23-9327-8DB3D5D1CDAD}"/>
    <cellStyle name="Comma 3 7 4 2 4 3 2" xfId="17817" xr:uid="{83093605-30E8-4686-A266-E3B19716A495}"/>
    <cellStyle name="Comma 3 7 4 2 4 3 2 2" xfId="47224" xr:uid="{597FA4B1-48DD-4F6B-97D0-8D2D0EB71CA7}"/>
    <cellStyle name="Comma 3 7 4 2 4 3 2 3" xfId="28321" xr:uid="{579A1906-708C-42AF-B7F8-7FDB33DE1340}"/>
    <cellStyle name="Comma 3 7 4 2 4 3 3" xfId="33834" xr:uid="{6924C0FE-BAA2-48B9-B1C0-E5EB8AA7D3C4}"/>
    <cellStyle name="Comma 3 7 4 2 4 3 4" xfId="23069" xr:uid="{2338191C-5F4D-41CF-B53D-9D975F3ABC6E}"/>
    <cellStyle name="Comma 3 7 4 2 4 4" xfId="3634" xr:uid="{132F82CF-9C68-4F58-8685-034EB5242CCA}"/>
    <cellStyle name="Comma 3 7 4 2 4 4 2" xfId="49850" xr:uid="{55422C75-5A95-4BDE-BD27-A0843F85F1F6}"/>
    <cellStyle name="Comma 3 7 4 2 4 4 3" xfId="36460" xr:uid="{157E2ECE-84B4-40FE-8516-895BA4BD7AE1}"/>
    <cellStyle name="Comma 3 7 4 2 4 4 4" xfId="25695" xr:uid="{0EDD302C-F732-447C-96B9-51D79ED64D37}"/>
    <cellStyle name="Comma 3 7 4 2 4 5" xfId="8885" xr:uid="{C1EABD04-3ECF-4DC0-AB5A-E595DF3EBA6D}"/>
    <cellStyle name="Comma 3 7 4 2 4 5 2" xfId="52476" xr:uid="{A8E4C3CC-B9A7-48EB-AD15-6D6A4622F04E}"/>
    <cellStyle name="Comma 3 7 4 2 4 5 3" xfId="39086" xr:uid="{0E224EA5-E007-4250-9218-8D4946FC6A88}"/>
    <cellStyle name="Comma 3 7 4 2 4 6" xfId="11511" xr:uid="{DBFAA6D0-3DC0-40C5-8D93-B22B9E5411A5}"/>
    <cellStyle name="Comma 3 7 4 2 4 6 2" xfId="55101" xr:uid="{C43C1A32-4FDE-4DB0-942F-A7150C3387DC}"/>
    <cellStyle name="Comma 3 7 4 2 4 6 3" xfId="41711" xr:uid="{B58E379B-0526-4A45-9AA2-B7DF6C4ED146}"/>
    <cellStyle name="Comma 3 7 4 2 4 7" xfId="14664" xr:uid="{848598FA-66CF-495E-A446-9F85B4638634}"/>
    <cellStyle name="Comma 3 7 4 2 4 7 2" xfId="44337" xr:uid="{82C77097-4E8C-4B7D-BF6F-83678B269927}"/>
    <cellStyle name="Comma 3 7 4 2 4 8" xfId="57727" xr:uid="{26A92CAA-C60A-435F-B4C0-CC98413E5C09}"/>
    <cellStyle name="Comma 3 7 4 2 4 9" xfId="60354" xr:uid="{720218B4-E8C2-4857-83F6-7B4BECED4F42}"/>
    <cellStyle name="Comma 3 7 4 2 5" xfId="1286" xr:uid="{6086B346-4959-477B-8C75-0AB3885AAE9F}"/>
    <cellStyle name="Comma 3 7 4 2 5 10" xfId="20723" xr:uid="{C3B7B886-9BB0-4BA6-AAFE-ED4475C64744}"/>
    <cellStyle name="Comma 3 7 4 2 5 2" xfId="6539" xr:uid="{3893272C-AC06-4C6F-8578-782F5105B8BB}"/>
    <cellStyle name="Comma 3 7 4 2 5 2 2" xfId="18097" xr:uid="{49B99F81-92B7-49DE-86B0-A95605BFEEE4}"/>
    <cellStyle name="Comma 3 7 4 2 5 2 2 2" xfId="47504" xr:uid="{2B0A2A1D-0841-4515-97ED-69AB640E332A}"/>
    <cellStyle name="Comma 3 7 4 2 5 2 2 3" xfId="28601" xr:uid="{A2F53483-CE04-47C0-BA7B-FCF0C3EB70F4}"/>
    <cellStyle name="Comma 3 7 4 2 5 2 3" xfId="34114" xr:uid="{19B5C663-3052-493B-86FA-D0C3A18EA0F6}"/>
    <cellStyle name="Comma 3 7 4 2 5 2 4" xfId="23349" xr:uid="{B85C7588-6EAB-45B2-97D1-2899E15A4A84}"/>
    <cellStyle name="Comma 3 7 4 2 5 3" xfId="3914" xr:uid="{74BBBCCE-BFF4-496A-8EB9-5004C42B9171}"/>
    <cellStyle name="Comma 3 7 4 2 5 3 2" xfId="50130" xr:uid="{64BFDAD5-1DC5-4FB5-A8BE-35C7C1500B32}"/>
    <cellStyle name="Comma 3 7 4 2 5 3 3" xfId="36740" xr:uid="{128F6A07-B22B-4B21-8018-401F029BE05B}"/>
    <cellStyle name="Comma 3 7 4 2 5 3 4" xfId="25975" xr:uid="{BE5DD802-F161-4F1D-A13B-1F0C804DBD51}"/>
    <cellStyle name="Comma 3 7 4 2 5 4" xfId="9165" xr:uid="{8607C7DA-7738-42E7-956D-FF94D541BF3E}"/>
    <cellStyle name="Comma 3 7 4 2 5 4 2" xfId="52756" xr:uid="{45B91255-9B50-4F9D-BEBD-59BADDAE0CDE}"/>
    <cellStyle name="Comma 3 7 4 2 5 4 3" xfId="39366" xr:uid="{0B4C16EA-3395-421D-BF94-DB68DD76303E}"/>
    <cellStyle name="Comma 3 7 4 2 5 5" xfId="11791" xr:uid="{93286242-C344-456C-9597-2046993202C7}"/>
    <cellStyle name="Comma 3 7 4 2 5 5 2" xfId="55381" xr:uid="{9D98438C-F32C-4D24-AB82-25423C6A638A}"/>
    <cellStyle name="Comma 3 7 4 2 5 5 3" xfId="41991" xr:uid="{C3E8C4B7-528B-4684-A147-306A914414BA}"/>
    <cellStyle name="Comma 3 7 4 2 5 6" xfId="14944" xr:uid="{60DED1F9-DF21-4E80-9C7F-C715B8EF4A6A}"/>
    <cellStyle name="Comma 3 7 4 2 5 6 2" xfId="44617" xr:uid="{871AD560-930C-44E2-A0B2-76A5F8009ADB}"/>
    <cellStyle name="Comma 3 7 4 2 5 7" xfId="58007" xr:uid="{8903F736-DE4B-40B5-9CF5-5F9D63123409}"/>
    <cellStyle name="Comma 3 7 4 2 5 8" xfId="60634" xr:uid="{6FA339BA-6B59-497D-8B8E-6FC573EA3557}"/>
    <cellStyle name="Comma 3 7 4 2 5 9" xfId="31227" xr:uid="{949BA389-3AF1-478E-B370-21EB44D514F3}"/>
    <cellStyle name="Comma 3 7 4 2 6" xfId="1549" xr:uid="{38D062BC-DB0A-49F0-A311-4E05BDC85D94}"/>
    <cellStyle name="Comma 3 7 4 2 6 10" xfId="20985" xr:uid="{C0BF5B15-A0CE-4A4C-9A9C-1FB5C4F11ADA}"/>
    <cellStyle name="Comma 3 7 4 2 6 2" xfId="6801" xr:uid="{98D66EC1-C8EE-4264-9E57-9FB1268B4362}"/>
    <cellStyle name="Comma 3 7 4 2 6 2 2" xfId="18359" xr:uid="{F2E87870-6B1D-4B03-9369-155E31173318}"/>
    <cellStyle name="Comma 3 7 4 2 6 2 2 2" xfId="47766" xr:uid="{ED5541D7-CA38-46BF-BB39-038202EECEAB}"/>
    <cellStyle name="Comma 3 7 4 2 6 2 2 3" xfId="28863" xr:uid="{DF5F155A-DF9C-43B2-B708-1151E85685C5}"/>
    <cellStyle name="Comma 3 7 4 2 6 2 3" xfId="34376" xr:uid="{359A9F3E-E2EC-49D4-9404-559C860CCF89}"/>
    <cellStyle name="Comma 3 7 4 2 6 2 4" xfId="23611" xr:uid="{8D4DEB79-1916-4BBB-A7D9-6E1DD07AA21C}"/>
    <cellStyle name="Comma 3 7 4 2 6 3" xfId="4176" xr:uid="{ECDB41AE-CB78-48A7-9B6F-2F43AF3CFD74}"/>
    <cellStyle name="Comma 3 7 4 2 6 3 2" xfId="50392" xr:uid="{39A57A2A-A559-479E-84BF-1291AAD108B1}"/>
    <cellStyle name="Comma 3 7 4 2 6 3 3" xfId="37002" xr:uid="{60447845-0DEE-4C4A-95A7-F7D17EC6DA74}"/>
    <cellStyle name="Comma 3 7 4 2 6 3 4" xfId="26237" xr:uid="{68A83847-FE72-46EF-819B-8464EEF8AF97}"/>
    <cellStyle name="Comma 3 7 4 2 6 4" xfId="9427" xr:uid="{7D4893BA-A280-49DC-BF3F-2D10368ED29D}"/>
    <cellStyle name="Comma 3 7 4 2 6 4 2" xfId="53018" xr:uid="{38177876-69D2-4925-9DD9-B813F6D94A40}"/>
    <cellStyle name="Comma 3 7 4 2 6 4 3" xfId="39628" xr:uid="{3F4984A1-3C20-48BC-B23B-CDD8704DF6BF}"/>
    <cellStyle name="Comma 3 7 4 2 6 5" xfId="12053" xr:uid="{232D5759-934F-4CB8-9109-AC5386423DD0}"/>
    <cellStyle name="Comma 3 7 4 2 6 5 2" xfId="55643" xr:uid="{FBF1116D-24B5-48DE-9400-F3925BAA1EA0}"/>
    <cellStyle name="Comma 3 7 4 2 6 5 3" xfId="42253" xr:uid="{42D35CA7-1B9A-447C-BE5B-3E962B008637}"/>
    <cellStyle name="Comma 3 7 4 2 6 6" xfId="15206" xr:uid="{1A2FC8A3-9345-431D-A098-F00D351597B2}"/>
    <cellStyle name="Comma 3 7 4 2 6 6 2" xfId="44879" xr:uid="{740CA403-B883-4420-B95C-60D87404C6A5}"/>
    <cellStyle name="Comma 3 7 4 2 6 7" xfId="58269" xr:uid="{A3F31C27-B234-434F-A847-B7557CD72376}"/>
    <cellStyle name="Comma 3 7 4 2 6 8" xfId="60896" xr:uid="{95E761F7-2FD3-45FD-830E-C9982C10E10C}"/>
    <cellStyle name="Comma 3 7 4 2 6 9" xfId="31489" xr:uid="{7D263B77-5D64-4B8A-BF5A-A67944DB1011}"/>
    <cellStyle name="Comma 3 7 4 2 7" xfId="2592" xr:uid="{FC690590-E7FC-460F-BFFD-8D30BF92B2AD}"/>
    <cellStyle name="Comma 3 7 4 2 7 10" xfId="22027" xr:uid="{A2DD60AF-7D52-4E3F-B21F-93DB5E4B4411}"/>
    <cellStyle name="Comma 3 7 4 2 7 2" xfId="7843" xr:uid="{1216004F-ACEB-4C70-B89C-637F20F59D32}"/>
    <cellStyle name="Comma 3 7 4 2 7 2 2" xfId="19401" xr:uid="{DFEE305C-04A6-4F9E-8336-7BC6F7F14032}"/>
    <cellStyle name="Comma 3 7 4 2 7 2 2 2" xfId="48808" xr:uid="{225E6E6D-F8E6-436F-8591-4FAEE326656D}"/>
    <cellStyle name="Comma 3 7 4 2 7 2 2 3" xfId="29905" xr:uid="{CC6631C8-558D-4110-A29B-71013CA21823}"/>
    <cellStyle name="Comma 3 7 4 2 7 2 3" xfId="35418" xr:uid="{25974FD5-E924-45AF-A9EB-5DACCEE720A3}"/>
    <cellStyle name="Comma 3 7 4 2 7 2 4" xfId="24653" xr:uid="{89AD244A-A40B-4D46-8AA9-6F0F789CFC35}"/>
    <cellStyle name="Comma 3 7 4 2 7 3" xfId="5218" xr:uid="{4D6E65E8-1E1B-4156-AB93-DB4DDE2927CD}"/>
    <cellStyle name="Comma 3 7 4 2 7 3 2" xfId="51434" xr:uid="{3F548362-C6AE-4DD2-A954-ED70103CDF25}"/>
    <cellStyle name="Comma 3 7 4 2 7 3 3" xfId="38044" xr:uid="{1F5E9195-7035-4D17-A52C-EC057DC420C3}"/>
    <cellStyle name="Comma 3 7 4 2 7 3 4" xfId="27279" xr:uid="{959F3324-198C-4AE2-877C-FF0925FC69FD}"/>
    <cellStyle name="Comma 3 7 4 2 7 4" xfId="10469" xr:uid="{BAA2E868-157F-46D2-9E7A-E2A9CD95C2A8}"/>
    <cellStyle name="Comma 3 7 4 2 7 4 2" xfId="54060" xr:uid="{3C898502-B30B-442E-80B7-33E2803AACD5}"/>
    <cellStyle name="Comma 3 7 4 2 7 4 3" xfId="40670" xr:uid="{E566C577-D896-48DE-83F7-0BEB3D47CC1F}"/>
    <cellStyle name="Comma 3 7 4 2 7 5" xfId="13095" xr:uid="{22F98052-3753-4AA4-B5B9-B6E9FD53DFB9}"/>
    <cellStyle name="Comma 3 7 4 2 7 5 2" xfId="56685" xr:uid="{008A41B0-0554-489B-89E8-48E4BCBE75E7}"/>
    <cellStyle name="Comma 3 7 4 2 7 5 3" xfId="43295" xr:uid="{91D13E9A-DA93-49B5-A090-48D12B2BFB17}"/>
    <cellStyle name="Comma 3 7 4 2 7 6" xfId="16248" xr:uid="{2A2AB944-B7FA-4415-8878-5B1B411F7A71}"/>
    <cellStyle name="Comma 3 7 4 2 7 6 2" xfId="45921" xr:uid="{DB7F56BE-3E98-44C3-8464-DAC1609E3E9F}"/>
    <cellStyle name="Comma 3 7 4 2 7 7" xfId="59311" xr:uid="{34B5531A-51D4-4EB3-9B0E-60550E58E18E}"/>
    <cellStyle name="Comma 3 7 4 2 7 8" xfId="61938" xr:uid="{DA8171FA-BAA4-4D6B-80CA-CCE8468D747D}"/>
    <cellStyle name="Comma 3 7 4 2 7 9" xfId="32531" xr:uid="{C051E307-213E-412F-91DA-97373CC3B27B}"/>
    <cellStyle name="Comma 3 7 4 2 8" xfId="5479" xr:uid="{E42C38FD-B634-4204-A71D-E4A70C1CCC34}"/>
    <cellStyle name="Comma 3 7 4 2 8 2" xfId="17037" xr:uid="{389B0D0C-2CC6-400E-A4E7-B5CBC4171E3A}"/>
    <cellStyle name="Comma 3 7 4 2 8 2 2" xfId="46183" xr:uid="{B74F432B-3A56-4094-8283-97930E2CC054}"/>
    <cellStyle name="Comma 3 7 4 2 8 2 3" xfId="27541" xr:uid="{024E39D5-56C0-4960-8D22-814F43DE1BF9}"/>
    <cellStyle name="Comma 3 7 4 2 8 3" xfId="13884" xr:uid="{45DFE741-7FA7-4255-97E9-B0B4958B870D}"/>
    <cellStyle name="Comma 3 7 4 2 8 3 2" xfId="32793" xr:uid="{BCE800E4-1F2C-4610-B36F-45132BFE1FC9}"/>
    <cellStyle name="Comma 3 7 4 2 8 4" xfId="22289" xr:uid="{BF4B4785-C276-4E87-9033-315042825EAE}"/>
    <cellStyle name="Comma 3 7 4 2 9" xfId="2854" xr:uid="{4BC7564B-1A10-4F54-AB63-C1A8A681E9CC}"/>
    <cellStyle name="Comma 3 7 4 2 9 2" xfId="16509" xr:uid="{07D8AB02-24DF-4BC0-8798-FF2DAF9E659F}"/>
    <cellStyle name="Comma 3 7 4 2 9 2 2" xfId="46444" xr:uid="{0F4E32E0-4886-4988-9D95-B9DE594860DA}"/>
    <cellStyle name="Comma 3 7 4 2 9 3" xfId="33054" xr:uid="{4E0B781E-F84E-49A2-8FF0-C53BCF144B4D}"/>
    <cellStyle name="Comma 3 7 4 2 9 4" xfId="24915" xr:uid="{9C5058B0-BCFC-43BE-83BA-A713C617BA7C}"/>
    <cellStyle name="Comma 3 7 4 3" xfId="348" xr:uid="{00000000-0005-0000-0000-0000E2030000}"/>
    <cellStyle name="Comma 3 7 4 3 10" xfId="30289" xr:uid="{6FCB82D9-B161-45CE-A384-373BB370B49F}"/>
    <cellStyle name="Comma 3 7 4 3 11" xfId="19785" xr:uid="{06079692-3CEA-44AC-8C46-73002FD90DF1}"/>
    <cellStyle name="Comma 3 7 4 3 2" xfId="1671" xr:uid="{2ACDDB26-AB5A-44F8-9E85-DB961AA4E18E}"/>
    <cellStyle name="Comma 3 7 4 3 2 10" xfId="21107" xr:uid="{7398142E-6CA8-4DC0-9612-4E55BD1B7848}"/>
    <cellStyle name="Comma 3 7 4 3 2 2" xfId="6923" xr:uid="{BF134F76-AA83-4C92-83BE-FB96618F288A}"/>
    <cellStyle name="Comma 3 7 4 3 2 2 2" xfId="18481" xr:uid="{7FA51782-C49C-4D20-BBE6-3C048FDF6F26}"/>
    <cellStyle name="Comma 3 7 4 3 2 2 2 2" xfId="47888" xr:uid="{4B172F1C-6F3A-499D-8E7B-6F8521E9487E}"/>
    <cellStyle name="Comma 3 7 4 3 2 2 2 3" xfId="28985" xr:uid="{18D4765F-08E7-4DC2-A6B6-4390BAC898CC}"/>
    <cellStyle name="Comma 3 7 4 3 2 2 3" xfId="34498" xr:uid="{E30A06D6-852E-4B59-90A0-42A2175D39A5}"/>
    <cellStyle name="Comma 3 7 4 3 2 2 4" xfId="23733" xr:uid="{01424962-A64E-46F1-A2B6-F7AB7A9CFCB1}"/>
    <cellStyle name="Comma 3 7 4 3 2 3" xfId="4298" xr:uid="{95010608-9F7E-4DA5-BC07-72FB11C86631}"/>
    <cellStyle name="Comma 3 7 4 3 2 3 2" xfId="50514" xr:uid="{942D94EA-BA19-4F23-AD2F-EF9493AF6DD0}"/>
    <cellStyle name="Comma 3 7 4 3 2 3 3" xfId="37124" xr:uid="{2A02EA53-0923-4D1F-A022-3C1282E4C913}"/>
    <cellStyle name="Comma 3 7 4 3 2 3 4" xfId="26359" xr:uid="{C0558A9C-13AC-447F-8577-C222099FA706}"/>
    <cellStyle name="Comma 3 7 4 3 2 4" xfId="9549" xr:uid="{77062B04-13EC-49A3-B3D4-19AB177510BF}"/>
    <cellStyle name="Comma 3 7 4 3 2 4 2" xfId="53140" xr:uid="{66D1BC56-0352-4FDD-8BC5-06DAE6860A63}"/>
    <cellStyle name="Comma 3 7 4 3 2 4 3" xfId="39750" xr:uid="{E763189B-6C2E-44F7-8C2E-6369034D3D33}"/>
    <cellStyle name="Comma 3 7 4 3 2 5" xfId="12175" xr:uid="{0CC831FA-1BE7-4C41-99EB-544C76F1D4E2}"/>
    <cellStyle name="Comma 3 7 4 3 2 5 2" xfId="55765" xr:uid="{1DAE7EBD-4246-4C7A-8AFA-CB25F9B36A2D}"/>
    <cellStyle name="Comma 3 7 4 3 2 5 3" xfId="42375" xr:uid="{E1AEEF09-6BD3-4308-8FA7-BB411084AEA1}"/>
    <cellStyle name="Comma 3 7 4 3 2 6" xfId="15328" xr:uid="{5B6762BF-CB59-48CC-99C4-6135F37E230F}"/>
    <cellStyle name="Comma 3 7 4 3 2 6 2" xfId="45001" xr:uid="{4F048478-E73E-4DB2-A38A-AD7745C446AE}"/>
    <cellStyle name="Comma 3 7 4 3 2 7" xfId="58391" xr:uid="{C596F409-E497-480D-BCBE-775494559349}"/>
    <cellStyle name="Comma 3 7 4 3 2 8" xfId="61018" xr:uid="{65FEAD9E-A0F6-4196-953C-ED75C3A1D5E4}"/>
    <cellStyle name="Comma 3 7 4 3 2 9" xfId="31611" xr:uid="{470D6EE5-95B8-442F-829E-5B38302EDF4F}"/>
    <cellStyle name="Comma 3 7 4 3 3" xfId="5601" xr:uid="{5C030E12-755D-4883-A8A1-0CDADAE0CD96}"/>
    <cellStyle name="Comma 3 7 4 3 3 2" xfId="17159" xr:uid="{2B8B86E7-9008-453B-A581-11C4CBA29821}"/>
    <cellStyle name="Comma 3 7 4 3 3 2 2" xfId="46566" xr:uid="{D5CDB168-D957-4018-B19A-011DD180292C}"/>
    <cellStyle name="Comma 3 7 4 3 3 2 3" xfId="27663" xr:uid="{B39C859D-5C2B-4524-B189-EA8D65EE3CE7}"/>
    <cellStyle name="Comma 3 7 4 3 3 3" xfId="14006" xr:uid="{4532370F-158B-4FCC-8F2A-8EC27FC24345}"/>
    <cellStyle name="Comma 3 7 4 3 3 3 2" xfId="33176" xr:uid="{D8E3894F-861E-4863-ABC6-E2742C261100}"/>
    <cellStyle name="Comma 3 7 4 3 3 4" xfId="22411" xr:uid="{C794033C-49F6-47B6-BAC6-62DFBE913424}"/>
    <cellStyle name="Comma 3 7 4 3 4" xfId="2976" xr:uid="{64A5F59F-5D99-4B48-91C8-400C4BFDAD76}"/>
    <cellStyle name="Comma 3 7 4 3 4 2" xfId="16631" xr:uid="{D5832C4B-1229-47E3-8C77-EC0D845C3E11}"/>
    <cellStyle name="Comma 3 7 4 3 4 2 2" xfId="49192" xr:uid="{6FF2312C-D799-46D4-9C02-2C3F3CDE4A9F}"/>
    <cellStyle name="Comma 3 7 4 3 4 3" xfId="35802" xr:uid="{AF96DE47-5B1E-4217-BC1B-86742031B8A0}"/>
    <cellStyle name="Comma 3 7 4 3 4 4" xfId="25037" xr:uid="{EC8ED3EF-74B8-45A1-89F8-1B9B73E37C7F}"/>
    <cellStyle name="Comma 3 7 4 3 5" xfId="8227" xr:uid="{0CEAF1F2-4976-4532-9394-C16C216A3DAC}"/>
    <cellStyle name="Comma 3 7 4 3 5 2" xfId="51818" xr:uid="{8A656385-42E9-4F4F-A402-5EDC961A41D4}"/>
    <cellStyle name="Comma 3 7 4 3 5 3" xfId="38428" xr:uid="{94DFA302-03FE-44FB-92D4-845037580C8A}"/>
    <cellStyle name="Comma 3 7 4 3 6" xfId="10853" xr:uid="{8AB05A08-9E2F-4D93-9830-590D662969A7}"/>
    <cellStyle name="Comma 3 7 4 3 6 2" xfId="54443" xr:uid="{F853D78E-17AF-46F8-AD12-FBC2390B4453}"/>
    <cellStyle name="Comma 3 7 4 3 6 3" xfId="41053" xr:uid="{8BCFD091-AF66-423E-9DFE-5C5B72F604CF}"/>
    <cellStyle name="Comma 3 7 4 3 7" xfId="13478" xr:uid="{C3FE46A9-3002-42B7-879A-56ED91CBA932}"/>
    <cellStyle name="Comma 3 7 4 3 7 2" xfId="43679" xr:uid="{0B1DE03B-92A1-4462-AF31-74D079899148}"/>
    <cellStyle name="Comma 3 7 4 3 8" xfId="57069" xr:uid="{95E89D20-F5CD-42C6-966E-13BE1FA2A5D1}"/>
    <cellStyle name="Comma 3 7 4 3 9" xfId="59696" xr:uid="{C97DD0DC-B35E-41A8-8991-C95D5E1E548E}"/>
    <cellStyle name="Comma 3 7 4 4" xfId="608" xr:uid="{00000000-0005-0000-0000-0000E3030000}"/>
    <cellStyle name="Comma 3 7 4 4 10" xfId="30549" xr:uid="{E7247C53-5AE2-429B-B92D-83D70045FE11}"/>
    <cellStyle name="Comma 3 7 4 4 11" xfId="20045" xr:uid="{E707CCE7-0805-4E4D-B05E-CF84BE28B801}"/>
    <cellStyle name="Comma 3 7 4 4 2" xfId="1931" xr:uid="{86B1CB3C-3DEA-4FE5-9176-69494D9C2FDB}"/>
    <cellStyle name="Comma 3 7 4 4 2 10" xfId="21367" xr:uid="{870DDCA0-0FE1-4BCD-B154-166FA2EC137A}"/>
    <cellStyle name="Comma 3 7 4 4 2 2" xfId="7183" xr:uid="{FF8A0FD5-CD7B-4755-8AAD-DE26B519C7AB}"/>
    <cellStyle name="Comma 3 7 4 4 2 2 2" xfId="18741" xr:uid="{689E7978-83FE-4F00-AEBF-723D0F7F1543}"/>
    <cellStyle name="Comma 3 7 4 4 2 2 2 2" xfId="48148" xr:uid="{FF4EEBF7-8F55-4696-B9A4-0BD36CFDF656}"/>
    <cellStyle name="Comma 3 7 4 4 2 2 2 3" xfId="29245" xr:uid="{AAC8144A-FFF9-4550-B02F-7ADDFF939743}"/>
    <cellStyle name="Comma 3 7 4 4 2 2 3" xfId="34758" xr:uid="{5EDC01E8-3C72-472B-BB13-5EAEB04D72ED}"/>
    <cellStyle name="Comma 3 7 4 4 2 2 4" xfId="23993" xr:uid="{71DA3F05-6FBD-459E-9AFF-F005DEED2377}"/>
    <cellStyle name="Comma 3 7 4 4 2 3" xfId="4558" xr:uid="{E5134C1D-0AB1-4318-A428-25C7F0C3D50D}"/>
    <cellStyle name="Comma 3 7 4 4 2 3 2" xfId="50774" xr:uid="{6E8FF64C-E235-4FE6-9E4B-8A88C0C217F9}"/>
    <cellStyle name="Comma 3 7 4 4 2 3 3" xfId="37384" xr:uid="{7ECA516D-ACC9-4FA8-8BDB-93E06421CA01}"/>
    <cellStyle name="Comma 3 7 4 4 2 3 4" xfId="26619" xr:uid="{73C599A0-D9E1-4861-B0A5-CC6CA0F20B05}"/>
    <cellStyle name="Comma 3 7 4 4 2 4" xfId="9809" xr:uid="{B2B512DA-500C-4B3E-B5B9-783FA4CD45D8}"/>
    <cellStyle name="Comma 3 7 4 4 2 4 2" xfId="53400" xr:uid="{3CC836BF-3D4C-4E0C-A46D-0CAA38B845D1}"/>
    <cellStyle name="Comma 3 7 4 4 2 4 3" xfId="40010" xr:uid="{1A4940B8-C78D-44BF-B7F5-85A3522E8193}"/>
    <cellStyle name="Comma 3 7 4 4 2 5" xfId="12435" xr:uid="{F76B2EAA-B32B-4750-86FC-61933ACE5473}"/>
    <cellStyle name="Comma 3 7 4 4 2 5 2" xfId="56025" xr:uid="{981B0EF1-CDA9-4FC1-86BA-38CC67AEB67B}"/>
    <cellStyle name="Comma 3 7 4 4 2 5 3" xfId="42635" xr:uid="{1CFBB487-2535-4737-86AE-7AEAF4D509D8}"/>
    <cellStyle name="Comma 3 7 4 4 2 6" xfId="15588" xr:uid="{4AF8D32F-10D2-4082-9978-4E01228068FB}"/>
    <cellStyle name="Comma 3 7 4 4 2 6 2" xfId="45261" xr:uid="{15F2E1EB-206E-4B87-A1CC-2C413BED4E53}"/>
    <cellStyle name="Comma 3 7 4 4 2 7" xfId="58651" xr:uid="{DFABFBBA-4F78-46CD-BD79-A868713E62D9}"/>
    <cellStyle name="Comma 3 7 4 4 2 8" xfId="61278" xr:uid="{9D149411-CAD1-4241-B4B4-69A923ECFC14}"/>
    <cellStyle name="Comma 3 7 4 4 2 9" xfId="31871" xr:uid="{1F9AE914-FE3E-4B79-A257-081810E25B53}"/>
    <cellStyle name="Comma 3 7 4 4 3" xfId="5861" xr:uid="{049EC564-50C9-43D3-87FD-C823C1F1D784}"/>
    <cellStyle name="Comma 3 7 4 4 3 2" xfId="17419" xr:uid="{39F6CBD5-7285-460F-92D9-0489DD3DF04A}"/>
    <cellStyle name="Comma 3 7 4 4 3 2 2" xfId="46826" xr:uid="{236FD785-79FF-4E17-96EC-D5EC78BFBE91}"/>
    <cellStyle name="Comma 3 7 4 4 3 2 3" xfId="27923" xr:uid="{FEC37C9B-E93F-4B4F-8600-DF4EE541DCCE}"/>
    <cellStyle name="Comma 3 7 4 4 3 3" xfId="33436" xr:uid="{7B859B51-F2BD-437F-881B-8C7D42D1EFA4}"/>
    <cellStyle name="Comma 3 7 4 4 3 4" xfId="22671" xr:uid="{0CB1B10E-3CE1-494F-B824-EA003B5A6692}"/>
    <cellStyle name="Comma 3 7 4 4 4" xfId="3236" xr:uid="{4E24006D-6841-4CB6-AB7F-6CC8D8F078B0}"/>
    <cellStyle name="Comma 3 7 4 4 4 2" xfId="49452" xr:uid="{DE8BFA50-49B8-444B-9CD1-6499B1496DB6}"/>
    <cellStyle name="Comma 3 7 4 4 4 3" xfId="36062" xr:uid="{A205974B-F3A6-4011-9531-BC04CD532F13}"/>
    <cellStyle name="Comma 3 7 4 4 4 4" xfId="25297" xr:uid="{46BC527F-C014-43F9-A12E-7D854BA2A2D5}"/>
    <cellStyle name="Comma 3 7 4 4 5" xfId="8487" xr:uid="{713E36C7-3DC9-4441-9456-1DA4CD1AC207}"/>
    <cellStyle name="Comma 3 7 4 4 5 2" xfId="52078" xr:uid="{1F7423EE-310C-4B9B-AE82-110A53239916}"/>
    <cellStyle name="Comma 3 7 4 4 5 3" xfId="38688" xr:uid="{74D94B93-B35C-40BC-8919-2E4397786121}"/>
    <cellStyle name="Comma 3 7 4 4 6" xfId="11113" xr:uid="{04CFA079-3F33-4C47-B29E-96585BDAE57C}"/>
    <cellStyle name="Comma 3 7 4 4 6 2" xfId="54703" xr:uid="{93B35F18-AE89-4308-8342-9262FFA1C944}"/>
    <cellStyle name="Comma 3 7 4 4 6 3" xfId="41313" xr:uid="{057EBA5F-A880-45FF-AEDE-989AF0F5C11E}"/>
    <cellStyle name="Comma 3 7 4 4 7" xfId="14266" xr:uid="{9A1DF5E2-71D2-4CE5-A8EB-B00AE0918171}"/>
    <cellStyle name="Comma 3 7 4 4 7 2" xfId="43939" xr:uid="{DEBB5456-0703-4B84-A1A0-7A886AC09FC5}"/>
    <cellStyle name="Comma 3 7 4 4 8" xfId="57329" xr:uid="{BBD03A6D-94B7-475D-A2A4-3EBB24F8EE58}"/>
    <cellStyle name="Comma 3 7 4 4 9" xfId="59956" xr:uid="{1BCAB817-3B15-4B85-AC61-9B43B8DE7532}"/>
    <cellStyle name="Comma 3 7 4 5" xfId="868" xr:uid="{00000000-0005-0000-0000-0000E4030000}"/>
    <cellStyle name="Comma 3 7 4 5 10" xfId="30809" xr:uid="{AADEC113-FC8E-43BE-9DAD-4B37525E25B8}"/>
    <cellStyle name="Comma 3 7 4 5 11" xfId="20305" xr:uid="{E635926D-7678-4910-8287-5712454E43E8}"/>
    <cellStyle name="Comma 3 7 4 5 2" xfId="2191" xr:uid="{689B387C-0AD7-4363-909A-B742B4A9BE58}"/>
    <cellStyle name="Comma 3 7 4 5 2 10" xfId="21627" xr:uid="{402D5A50-EBA1-4163-A511-42442F25947F}"/>
    <cellStyle name="Comma 3 7 4 5 2 2" xfId="7443" xr:uid="{0705CA1C-0548-4C9F-8B05-B9AD14EC2BD9}"/>
    <cellStyle name="Comma 3 7 4 5 2 2 2" xfId="19001" xr:uid="{3345BEA4-9F58-469A-9206-1EE8EDC5E0F3}"/>
    <cellStyle name="Comma 3 7 4 5 2 2 2 2" xfId="48408" xr:uid="{0DED7873-469C-4C99-9B37-85761A21678D}"/>
    <cellStyle name="Comma 3 7 4 5 2 2 2 3" xfId="29505" xr:uid="{F36804F2-1A7A-4C25-9969-B0A7D9CD6B60}"/>
    <cellStyle name="Comma 3 7 4 5 2 2 3" xfId="35018" xr:uid="{89173661-AF97-4916-B449-073EB93AF013}"/>
    <cellStyle name="Comma 3 7 4 5 2 2 4" xfId="24253" xr:uid="{FE9E8D05-F7D5-41DA-8446-AC13C7FC21DF}"/>
    <cellStyle name="Comma 3 7 4 5 2 3" xfId="4818" xr:uid="{4E7E8D14-5852-4D8B-8046-8EFD86171085}"/>
    <cellStyle name="Comma 3 7 4 5 2 3 2" xfId="51034" xr:uid="{058397CA-CB6E-4B37-8E1D-DF6A53CD7708}"/>
    <cellStyle name="Comma 3 7 4 5 2 3 3" xfId="37644" xr:uid="{30B37DC8-7022-4D7B-83CA-17C4A5F63E2A}"/>
    <cellStyle name="Comma 3 7 4 5 2 3 4" xfId="26879" xr:uid="{917DDABC-CE9A-4B93-B9AA-B5E795D82A03}"/>
    <cellStyle name="Comma 3 7 4 5 2 4" xfId="10069" xr:uid="{D199FA9A-20A1-47C5-8A74-CC8E2483840E}"/>
    <cellStyle name="Comma 3 7 4 5 2 4 2" xfId="53660" xr:uid="{BCC77C3A-9FA5-4243-A2BA-AFA474F89F0D}"/>
    <cellStyle name="Comma 3 7 4 5 2 4 3" xfId="40270" xr:uid="{FFA339DA-2AA9-40FA-9A47-AD19789567AD}"/>
    <cellStyle name="Comma 3 7 4 5 2 5" xfId="12695" xr:uid="{7A6C877B-991E-47E1-A8D3-F7E5F434F99D}"/>
    <cellStyle name="Comma 3 7 4 5 2 5 2" xfId="56285" xr:uid="{5FFBA6CC-6681-4147-9FA4-5D1897FFCADC}"/>
    <cellStyle name="Comma 3 7 4 5 2 5 3" xfId="42895" xr:uid="{EEDCCA47-FB61-4210-9F3F-7452B5B9347B}"/>
    <cellStyle name="Comma 3 7 4 5 2 6" xfId="15848" xr:uid="{FB6791DF-D818-4BC6-91D2-7D039E8A9815}"/>
    <cellStyle name="Comma 3 7 4 5 2 6 2" xfId="45521" xr:uid="{7EA9D003-5A69-4473-A6DA-5004FE35AF95}"/>
    <cellStyle name="Comma 3 7 4 5 2 7" xfId="58911" xr:uid="{301A3892-E46F-42A5-9D8E-61702370766A}"/>
    <cellStyle name="Comma 3 7 4 5 2 8" xfId="61538" xr:uid="{928F85A2-0001-4580-8CE2-26058AB8B694}"/>
    <cellStyle name="Comma 3 7 4 5 2 9" xfId="32131" xr:uid="{18FC0FC7-2C04-4C00-9136-D66E376DF86B}"/>
    <cellStyle name="Comma 3 7 4 5 3" xfId="6121" xr:uid="{426BF8B5-8B34-40BB-9B65-A234B5FA695C}"/>
    <cellStyle name="Comma 3 7 4 5 3 2" xfId="17679" xr:uid="{8A072AF0-6918-4765-A6A8-1E1F5CC1C979}"/>
    <cellStyle name="Comma 3 7 4 5 3 2 2" xfId="47086" xr:uid="{F464F22F-FED1-4520-A37C-C3CBA1649106}"/>
    <cellStyle name="Comma 3 7 4 5 3 2 3" xfId="28183" xr:uid="{92D771D0-D759-4CB1-9493-074DA261A02D}"/>
    <cellStyle name="Comma 3 7 4 5 3 3" xfId="33696" xr:uid="{73CCDC84-FD75-45C4-BD5C-F25A51B81856}"/>
    <cellStyle name="Comma 3 7 4 5 3 4" xfId="22931" xr:uid="{616B5814-2D06-4322-871A-A2C4E4FEA6EF}"/>
    <cellStyle name="Comma 3 7 4 5 4" xfId="3496" xr:uid="{EABCDE1E-D80E-450B-813B-915878650ED2}"/>
    <cellStyle name="Comma 3 7 4 5 4 2" xfId="49712" xr:uid="{A0CA5685-5561-48A4-89BE-C81675A9D744}"/>
    <cellStyle name="Comma 3 7 4 5 4 3" xfId="36322" xr:uid="{8CE59438-4A6E-4DD5-AD53-39C5B069555E}"/>
    <cellStyle name="Comma 3 7 4 5 4 4" xfId="25557" xr:uid="{500BF135-106B-4B2D-BB8F-449B610FBC9A}"/>
    <cellStyle name="Comma 3 7 4 5 5" xfId="8747" xr:uid="{FF60E21B-A6CA-4F67-AD7F-D748B67FED30}"/>
    <cellStyle name="Comma 3 7 4 5 5 2" xfId="52338" xr:uid="{3F5C8AA9-3382-4E9E-9F5E-0C6C4A622CF6}"/>
    <cellStyle name="Comma 3 7 4 5 5 3" xfId="38948" xr:uid="{DE20C1B0-CE48-47B9-97C1-D836069F3543}"/>
    <cellStyle name="Comma 3 7 4 5 6" xfId="11373" xr:uid="{C4EE66F8-0AF5-4FC7-AC97-82E602C45553}"/>
    <cellStyle name="Comma 3 7 4 5 6 2" xfId="54963" xr:uid="{D10004CE-BF98-48A1-8B24-21557C3647C8}"/>
    <cellStyle name="Comma 3 7 4 5 6 3" xfId="41573" xr:uid="{AB628670-55D7-4C4C-BCEA-349C2B1973CF}"/>
    <cellStyle name="Comma 3 7 4 5 7" xfId="14526" xr:uid="{5CA3ABB4-B667-4B11-9A0F-7B50BA60A389}"/>
    <cellStyle name="Comma 3 7 4 5 7 2" xfId="44199" xr:uid="{E9300949-A79A-4A8C-935A-DAA7C476BAA3}"/>
    <cellStyle name="Comma 3 7 4 5 8" xfId="57589" xr:uid="{BE9EE4DE-D748-4CD1-A0F0-24BD4B8C7F7A}"/>
    <cellStyle name="Comma 3 7 4 5 9" xfId="60216" xr:uid="{33E0231B-5C35-495C-8AFE-5FA5BF70C324}"/>
    <cellStyle name="Comma 3 7 4 6" xfId="1148" xr:uid="{E77F7549-45B2-4FBA-90D0-103ECDEBCD33}"/>
    <cellStyle name="Comma 3 7 4 6 10" xfId="20585" xr:uid="{3F9F1460-8BB4-40C4-8212-50A447831CD4}"/>
    <cellStyle name="Comma 3 7 4 6 2" xfId="6401" xr:uid="{5B41885F-166A-4E20-8113-7CDD11ED3FC5}"/>
    <cellStyle name="Comma 3 7 4 6 2 2" xfId="17959" xr:uid="{9487867A-0412-4CDC-8B91-72C8B1AE5769}"/>
    <cellStyle name="Comma 3 7 4 6 2 2 2" xfId="47366" xr:uid="{0113E4CF-5AF9-4466-AF33-19001B0E0510}"/>
    <cellStyle name="Comma 3 7 4 6 2 2 3" xfId="28463" xr:uid="{FE54FC1F-BB1A-4090-B252-C608809A15DA}"/>
    <cellStyle name="Comma 3 7 4 6 2 3" xfId="33976" xr:uid="{0E1BFCA5-131A-43E5-980C-DBF29CA85754}"/>
    <cellStyle name="Comma 3 7 4 6 2 4" xfId="23211" xr:uid="{66D4DE78-E387-4281-85D3-703AFD7B32C4}"/>
    <cellStyle name="Comma 3 7 4 6 3" xfId="3776" xr:uid="{1A6F31F3-E84B-40F5-90D0-76665CB61619}"/>
    <cellStyle name="Comma 3 7 4 6 3 2" xfId="49992" xr:uid="{7246BDB0-BC16-4001-B604-03F29636D12C}"/>
    <cellStyle name="Comma 3 7 4 6 3 3" xfId="36602" xr:uid="{9D19EC2F-0272-41FF-88E8-5E0EDE3E60E1}"/>
    <cellStyle name="Comma 3 7 4 6 3 4" xfId="25837" xr:uid="{EB70F793-F3D5-4215-9C83-F13AE7B4AE13}"/>
    <cellStyle name="Comma 3 7 4 6 4" xfId="9027" xr:uid="{54A274EF-B977-48D0-80D4-B2B695538017}"/>
    <cellStyle name="Comma 3 7 4 6 4 2" xfId="52618" xr:uid="{B58523EE-D0DE-4CD2-82F3-6744837F1167}"/>
    <cellStyle name="Comma 3 7 4 6 4 3" xfId="39228" xr:uid="{3C31EF24-D91C-4928-8665-33073087205A}"/>
    <cellStyle name="Comma 3 7 4 6 5" xfId="11653" xr:uid="{02167376-3CCC-4216-9958-D4C95F02EBDE}"/>
    <cellStyle name="Comma 3 7 4 6 5 2" xfId="55243" xr:uid="{10DD7024-742A-409D-911A-05AF9242F4B2}"/>
    <cellStyle name="Comma 3 7 4 6 5 3" xfId="41853" xr:uid="{F376B579-5658-4D58-8F8F-56765037A053}"/>
    <cellStyle name="Comma 3 7 4 6 6" xfId="14806" xr:uid="{38A137FD-2711-449B-8EAF-E562188B4239}"/>
    <cellStyle name="Comma 3 7 4 6 6 2" xfId="44479" xr:uid="{1AF835D7-C375-48E4-8835-8174069D9317}"/>
    <cellStyle name="Comma 3 7 4 6 7" xfId="57869" xr:uid="{7CB24BA2-7AC2-460A-993B-36D73A5B3DBE}"/>
    <cellStyle name="Comma 3 7 4 6 8" xfId="60496" xr:uid="{799F2B09-2C0E-4EF1-980B-34FCAC40CBB4}"/>
    <cellStyle name="Comma 3 7 4 6 9" xfId="31089" xr:uid="{37865BA4-0EBD-4D8B-A3E1-514AE3C64CA3}"/>
    <cellStyle name="Comma 3 7 4 7" xfId="1411" xr:uid="{BF88C1EB-3EFE-4EF9-AC20-C17342DCFE72}"/>
    <cellStyle name="Comma 3 7 4 7 10" xfId="20847" xr:uid="{4369855A-1FCF-4CC0-AF4C-3A677D070C50}"/>
    <cellStyle name="Comma 3 7 4 7 2" xfId="6663" xr:uid="{D7A1E6D3-DBA7-4CF6-ADBD-A6F0F201306B}"/>
    <cellStyle name="Comma 3 7 4 7 2 2" xfId="18221" xr:uid="{5383848C-2CEA-4420-8A94-A4A04BA2D89A}"/>
    <cellStyle name="Comma 3 7 4 7 2 2 2" xfId="47628" xr:uid="{FAF6EF17-3C49-4B05-B1D7-D073A247F4CF}"/>
    <cellStyle name="Comma 3 7 4 7 2 2 3" xfId="28725" xr:uid="{3D2B9AE9-6AE6-4378-88B1-DAABCF591F2C}"/>
    <cellStyle name="Comma 3 7 4 7 2 3" xfId="34238" xr:uid="{F46DFB2B-B55D-491B-A2B2-7E74BEFC02AC}"/>
    <cellStyle name="Comma 3 7 4 7 2 4" xfId="23473" xr:uid="{5C770C00-480A-42E8-837A-9FFA1DB2D996}"/>
    <cellStyle name="Comma 3 7 4 7 3" xfId="4038" xr:uid="{7D3E0277-B8F8-4676-8439-5E11D5E090A3}"/>
    <cellStyle name="Comma 3 7 4 7 3 2" xfId="50254" xr:uid="{D71A220F-1E2B-4B04-80B2-9EA74545CBED}"/>
    <cellStyle name="Comma 3 7 4 7 3 3" xfId="36864" xr:uid="{0C6A116B-BA3B-40D5-BAA9-FFC7F5A561DE}"/>
    <cellStyle name="Comma 3 7 4 7 3 4" xfId="26099" xr:uid="{DDAE2D59-40F8-40D2-9723-073D402A5F91}"/>
    <cellStyle name="Comma 3 7 4 7 4" xfId="9289" xr:uid="{9A17B69A-034C-4FB5-9E61-0BDD910B4768}"/>
    <cellStyle name="Comma 3 7 4 7 4 2" xfId="52880" xr:uid="{932ECCFC-1F41-41F8-BA4E-3A68F90A9BAE}"/>
    <cellStyle name="Comma 3 7 4 7 4 3" xfId="39490" xr:uid="{222CB854-9380-4F33-97A0-9F8A4CCC500B}"/>
    <cellStyle name="Comma 3 7 4 7 5" xfId="11915" xr:uid="{64D67F0F-4546-46D1-A24B-30BB20016F86}"/>
    <cellStyle name="Comma 3 7 4 7 5 2" xfId="55505" xr:uid="{72E7B2D1-B516-446E-8669-23E459B00618}"/>
    <cellStyle name="Comma 3 7 4 7 5 3" xfId="42115" xr:uid="{8B1662F2-FF43-4956-8700-9E3D412B0054}"/>
    <cellStyle name="Comma 3 7 4 7 6" xfId="15068" xr:uid="{6FB708C5-01F2-4663-8828-5060F780ECBC}"/>
    <cellStyle name="Comma 3 7 4 7 6 2" xfId="44741" xr:uid="{D96D0F0D-57A1-4105-85C0-FE91AEA5F5E7}"/>
    <cellStyle name="Comma 3 7 4 7 7" xfId="58131" xr:uid="{3BC38610-C948-4065-93CF-25794D59F7F3}"/>
    <cellStyle name="Comma 3 7 4 7 8" xfId="60758" xr:uid="{96C1A510-B02B-4D93-857F-E1F59DA73694}"/>
    <cellStyle name="Comma 3 7 4 7 9" xfId="31351" xr:uid="{C72A4E50-8910-4D3E-8708-DE16970290CE}"/>
    <cellStyle name="Comma 3 7 4 8" xfId="2454" xr:uid="{A70D4F58-6791-4DC4-AD64-081291308A04}"/>
    <cellStyle name="Comma 3 7 4 8 10" xfId="21889" xr:uid="{43B965AA-23F4-44CA-8BEE-901C4B62C97E}"/>
    <cellStyle name="Comma 3 7 4 8 2" xfId="7705" xr:uid="{8CC3ABBD-F288-4342-B42A-23BD34C29DB0}"/>
    <cellStyle name="Comma 3 7 4 8 2 2" xfId="19263" xr:uid="{EEE086A7-9E12-489C-96E1-FF1E7454C1D7}"/>
    <cellStyle name="Comma 3 7 4 8 2 2 2" xfId="48670" xr:uid="{5AC8F414-33AF-4015-837D-3D21055E0319}"/>
    <cellStyle name="Comma 3 7 4 8 2 2 3" xfId="29767" xr:uid="{B0542420-3827-4B4F-B666-18A27E133703}"/>
    <cellStyle name="Comma 3 7 4 8 2 3" xfId="35280" xr:uid="{04CF47CE-632D-4D14-8AAB-43A552A9DE36}"/>
    <cellStyle name="Comma 3 7 4 8 2 4" xfId="24515" xr:uid="{75772D9B-BC4F-475B-914E-36DE74C77DF3}"/>
    <cellStyle name="Comma 3 7 4 8 3" xfId="5080" xr:uid="{6410187E-DC6B-4DF5-8FDD-281B8B144FAC}"/>
    <cellStyle name="Comma 3 7 4 8 3 2" xfId="51296" xr:uid="{6F30E42B-5EFC-4F95-8F7F-F1A25972FCD6}"/>
    <cellStyle name="Comma 3 7 4 8 3 3" xfId="37906" xr:uid="{E67A6D96-6109-456E-B56A-92F05A3A757D}"/>
    <cellStyle name="Comma 3 7 4 8 3 4" xfId="27141" xr:uid="{B4CAA8D4-8977-4837-A59B-CDCF6B92C43E}"/>
    <cellStyle name="Comma 3 7 4 8 4" xfId="10331" xr:uid="{3437D038-093A-4811-8A25-A9F8CC386FAA}"/>
    <cellStyle name="Comma 3 7 4 8 4 2" xfId="53922" xr:uid="{27360CBA-E818-4B64-BD93-5E2FF593F451}"/>
    <cellStyle name="Comma 3 7 4 8 4 3" xfId="40532" xr:uid="{5C0E7464-2FE4-4546-850E-28BFA54A9FF6}"/>
    <cellStyle name="Comma 3 7 4 8 5" xfId="12957" xr:uid="{F04EB266-761E-471A-A798-E0DB5416A711}"/>
    <cellStyle name="Comma 3 7 4 8 5 2" xfId="56547" xr:uid="{82BD1E40-5F87-46F7-AA0E-6598789653B3}"/>
    <cellStyle name="Comma 3 7 4 8 5 3" xfId="43157" xr:uid="{9184CAFF-BAED-4933-88A8-C7A42213B2B8}"/>
    <cellStyle name="Comma 3 7 4 8 6" xfId="16110" xr:uid="{CF06E4A1-F9B4-48C2-8540-482FC022B586}"/>
    <cellStyle name="Comma 3 7 4 8 6 2" xfId="45783" xr:uid="{EC94923D-B7D3-4579-9479-DB6C84703865}"/>
    <cellStyle name="Comma 3 7 4 8 7" xfId="59173" xr:uid="{08DB5557-400F-4CF0-99C5-2721D253F492}"/>
    <cellStyle name="Comma 3 7 4 8 8" xfId="61800" xr:uid="{58B2DD4E-80D3-46E8-8543-A4AFB88E7731}"/>
    <cellStyle name="Comma 3 7 4 8 9" xfId="32393" xr:uid="{829ECA6C-BC69-439E-BBDB-42AB61D503FB}"/>
    <cellStyle name="Comma 3 7 4 9" xfId="5341" xr:uid="{E93E2DFF-355E-4912-B69C-A5BDF49C5A51}"/>
    <cellStyle name="Comma 3 7 4 9 2" xfId="16899" xr:uid="{DCC28A5C-1D89-4771-A694-7249BA87B5A7}"/>
    <cellStyle name="Comma 3 7 4 9 2 2" xfId="46045" xr:uid="{BB983158-2719-4103-8094-C531AC9DD0BC}"/>
    <cellStyle name="Comma 3 7 4 9 2 3" xfId="27403" xr:uid="{F1981AA1-3869-49D0-A614-EAB8A78EA519}"/>
    <cellStyle name="Comma 3 7 4 9 3" xfId="13746" xr:uid="{4F260A46-DD39-4543-945A-A3C9760310DB}"/>
    <cellStyle name="Comma 3 7 4 9 3 2" xfId="32655" xr:uid="{525289BC-A015-48EF-8AD7-F03F749E9D0A}"/>
    <cellStyle name="Comma 3 7 4 9 4" xfId="22151" xr:uid="{95CB8CA8-F58A-4A71-8169-932FFD142E30}"/>
    <cellStyle name="Comma 3 7 5" xfId="103" xr:uid="{00000000-0005-0000-0000-0000E5030000}"/>
    <cellStyle name="Comma 3 7 5 10" xfId="2732" xr:uid="{7464A1AB-F844-414D-BF3C-78BB87A574B4}"/>
    <cellStyle name="Comma 3 7 5 10 2" xfId="16387" xr:uid="{AE46796F-BB94-4F48-B415-909C5F12C187}"/>
    <cellStyle name="Comma 3 7 5 10 2 2" xfId="46322" xr:uid="{08C61BCF-D763-4944-89C5-7AB2701C97B5}"/>
    <cellStyle name="Comma 3 7 5 10 3" xfId="32932" xr:uid="{1815D50E-8BAA-4B77-BC28-2CD5BF23525F}"/>
    <cellStyle name="Comma 3 7 5 10 4" xfId="24793" xr:uid="{F1DB78DE-1E03-4E37-B6AF-25153A5B6B63}"/>
    <cellStyle name="Comma 3 7 5 11" xfId="7983" xr:uid="{E3C9BD9F-A8E7-4BAF-AB94-249BCF58E548}"/>
    <cellStyle name="Comma 3 7 5 11 2" xfId="48948" xr:uid="{82F3EE2E-BCEB-4ED3-87EC-FFBCB0AD37A1}"/>
    <cellStyle name="Comma 3 7 5 11 3" xfId="35558" xr:uid="{DC820B16-A171-4D34-90AE-BDA6A0B1DCAB}"/>
    <cellStyle name="Comma 3 7 5 12" xfId="10609" xr:uid="{3C44FD6C-B1AC-4485-AC3D-49D06D500066}"/>
    <cellStyle name="Comma 3 7 5 12 2" xfId="51574" xr:uid="{55C12CF5-E783-445B-B150-5A9B7855F4E0}"/>
    <cellStyle name="Comma 3 7 5 12 3" xfId="38184" xr:uid="{C60A513F-5FBC-47CD-AC72-9E97A865B64B}"/>
    <cellStyle name="Comma 3 7 5 13" xfId="13234" xr:uid="{ECF0709A-4366-4872-9101-7CD62DFC9E6C}"/>
    <cellStyle name="Comma 3 7 5 13 2" xfId="54199" xr:uid="{09A1326B-C577-4344-80D4-69F0B48E5994}"/>
    <cellStyle name="Comma 3 7 5 13 3" xfId="40809" xr:uid="{45D6BF11-4ACA-4B99-890E-AB0FD2C59EFD}"/>
    <cellStyle name="Comma 3 7 5 14" xfId="43435" xr:uid="{86BEA690-5980-4961-ADE7-1336EADCC209}"/>
    <cellStyle name="Comma 3 7 5 15" xfId="56825" xr:uid="{D4A3682A-E8BE-4529-98A7-C3F6E3702F36}"/>
    <cellStyle name="Comma 3 7 5 16" xfId="59452" xr:uid="{C42BEF71-BDDD-4E51-8559-AD4E1CC9F82C}"/>
    <cellStyle name="Comma 3 7 5 17" xfId="30045" xr:uid="{6D6EE131-5F33-42F3-B31B-1B8833A40ED4}"/>
    <cellStyle name="Comma 3 7 5 18" xfId="19541" xr:uid="{ADF46970-2C6B-45F3-A015-B453ED170CD6}"/>
    <cellStyle name="Comma 3 7 5 2" xfId="241" xr:uid="{00000000-0005-0000-0000-0000E6030000}"/>
    <cellStyle name="Comma 3 7 5 2 10" xfId="8121" xr:uid="{63B627C1-3D28-4672-A18C-EEEFF5E95FC2}"/>
    <cellStyle name="Comma 3 7 5 2 10 2" xfId="49086" xr:uid="{6A09A08B-92B5-4104-9796-AB161D0AF005}"/>
    <cellStyle name="Comma 3 7 5 2 10 3" xfId="35696" xr:uid="{4EED2773-93D8-402E-8FFA-281152A23EB7}"/>
    <cellStyle name="Comma 3 7 5 2 11" xfId="10747" xr:uid="{52D319F7-EDAA-436A-AD29-87BD8C86E3E3}"/>
    <cellStyle name="Comma 3 7 5 2 11 2" xfId="51712" xr:uid="{FEDAEF2B-09FB-4685-A727-6FD20F063BC0}"/>
    <cellStyle name="Comma 3 7 5 2 11 3" xfId="38322" xr:uid="{13EC913A-62A3-4992-8D00-215663839F15}"/>
    <cellStyle name="Comma 3 7 5 2 12" xfId="13372" xr:uid="{B38B3566-01D8-4E6F-A6AE-2C780F624A86}"/>
    <cellStyle name="Comma 3 7 5 2 12 2" xfId="54337" xr:uid="{658AECE6-6C25-489A-B13A-18899D313E4E}"/>
    <cellStyle name="Comma 3 7 5 2 12 3" xfId="40947" xr:uid="{CCE1AE36-B8BE-4456-9A98-4D0F578FA449}"/>
    <cellStyle name="Comma 3 7 5 2 13" xfId="43573" xr:uid="{78362CBF-D6E6-420B-AF94-F8AC7BABB222}"/>
    <cellStyle name="Comma 3 7 5 2 14" xfId="56963" xr:uid="{2AF705E2-12AC-48AD-B64C-62A204307FC3}"/>
    <cellStyle name="Comma 3 7 5 2 15" xfId="59590" xr:uid="{7F3EFFC9-3538-427F-A93F-56A6D4454188}"/>
    <cellStyle name="Comma 3 7 5 2 16" xfId="30183" xr:uid="{456E03EE-C66F-42EA-BA33-481403BC56E6}"/>
    <cellStyle name="Comma 3 7 5 2 17" xfId="19679" xr:uid="{483243C1-C0FC-4721-AD7E-D9DBDDBC88B0}"/>
    <cellStyle name="Comma 3 7 5 2 2" xfId="502" xr:uid="{00000000-0005-0000-0000-0000E7030000}"/>
    <cellStyle name="Comma 3 7 5 2 2 10" xfId="30443" xr:uid="{EFD0DD4E-6766-482A-89DE-08A3B66F68F7}"/>
    <cellStyle name="Comma 3 7 5 2 2 11" xfId="19939" xr:uid="{68A1CF8B-9656-4E32-A153-4EDCF890E6D1}"/>
    <cellStyle name="Comma 3 7 5 2 2 2" xfId="1825" xr:uid="{AA1480D8-0F12-496D-B010-EFCA2F7658FE}"/>
    <cellStyle name="Comma 3 7 5 2 2 2 10" xfId="21261" xr:uid="{351FD61E-FF42-4929-B18C-6DFAA30F4D7B}"/>
    <cellStyle name="Comma 3 7 5 2 2 2 2" xfId="7077" xr:uid="{D2FD3083-DFC0-4BD7-987F-E9FC703C62C2}"/>
    <cellStyle name="Comma 3 7 5 2 2 2 2 2" xfId="18635" xr:uid="{8B3A6ACE-0C1F-4680-8E41-6702308B4F33}"/>
    <cellStyle name="Comma 3 7 5 2 2 2 2 2 2" xfId="48042" xr:uid="{9E75FB79-D42B-4AE9-B4A6-988A960D791D}"/>
    <cellStyle name="Comma 3 7 5 2 2 2 2 2 3" xfId="29139" xr:uid="{B98C65CD-EEFB-4777-BB91-5C159F0579DD}"/>
    <cellStyle name="Comma 3 7 5 2 2 2 2 3" xfId="34652" xr:uid="{71587B9D-AF36-41F4-8F3E-2AE0F17573CD}"/>
    <cellStyle name="Comma 3 7 5 2 2 2 2 4" xfId="23887" xr:uid="{44DE1401-AF8C-401E-B0A4-5F60DABD3856}"/>
    <cellStyle name="Comma 3 7 5 2 2 2 3" xfId="4452" xr:uid="{6FA020AF-95B9-4F04-AD0D-B768E8AB40B9}"/>
    <cellStyle name="Comma 3 7 5 2 2 2 3 2" xfId="50668" xr:uid="{48F2EBB3-E8C2-4613-9381-65353C1BC166}"/>
    <cellStyle name="Comma 3 7 5 2 2 2 3 3" xfId="37278" xr:uid="{DD87DFD0-F383-4B85-A059-8CF25100EA71}"/>
    <cellStyle name="Comma 3 7 5 2 2 2 3 4" xfId="26513" xr:uid="{01814355-0FAF-4988-AE22-9A2545CFBD4E}"/>
    <cellStyle name="Comma 3 7 5 2 2 2 4" xfId="9703" xr:uid="{C5CA5434-3657-4A5F-843A-11A5106F6007}"/>
    <cellStyle name="Comma 3 7 5 2 2 2 4 2" xfId="53294" xr:uid="{14555033-9DA9-4551-BB69-EEF53C812785}"/>
    <cellStyle name="Comma 3 7 5 2 2 2 4 3" xfId="39904" xr:uid="{30A3F9A0-BE77-4262-8736-8186EFD2D752}"/>
    <cellStyle name="Comma 3 7 5 2 2 2 5" xfId="12329" xr:uid="{54145707-6340-4E52-9D3B-99D32222726A}"/>
    <cellStyle name="Comma 3 7 5 2 2 2 5 2" xfId="55919" xr:uid="{124A05A6-6CFC-4F23-A9EE-BA50C3B301F8}"/>
    <cellStyle name="Comma 3 7 5 2 2 2 5 3" xfId="42529" xr:uid="{7123CE16-32CF-4D08-8A95-A14CAA64C7FE}"/>
    <cellStyle name="Comma 3 7 5 2 2 2 6" xfId="15482" xr:uid="{FF4025E8-1155-47C9-B2C9-B94E02F28986}"/>
    <cellStyle name="Comma 3 7 5 2 2 2 6 2" xfId="45155" xr:uid="{0612B3A9-9AAE-44A8-97B8-579E0A03CF2F}"/>
    <cellStyle name="Comma 3 7 5 2 2 2 7" xfId="58545" xr:uid="{694A7AFF-82FD-4F11-90C1-B926335AD327}"/>
    <cellStyle name="Comma 3 7 5 2 2 2 8" xfId="61172" xr:uid="{A54C3A7E-2772-4C6B-9A37-B9ABCCC2DC58}"/>
    <cellStyle name="Comma 3 7 5 2 2 2 9" xfId="31765" xr:uid="{95D68838-02AB-471F-BEB8-505CD4F99834}"/>
    <cellStyle name="Comma 3 7 5 2 2 3" xfId="5755" xr:uid="{0A89D5F5-8AB9-4401-8B06-7F967A399571}"/>
    <cellStyle name="Comma 3 7 5 2 2 3 2" xfId="17313" xr:uid="{DAB5446B-582F-4403-BF4E-7867D17F8C1A}"/>
    <cellStyle name="Comma 3 7 5 2 2 3 2 2" xfId="46720" xr:uid="{B15F3A55-B636-4C57-9F8D-C1BA0892D8AF}"/>
    <cellStyle name="Comma 3 7 5 2 2 3 2 3" xfId="27817" xr:uid="{079420CB-AA8F-43AB-81EE-74936698A730}"/>
    <cellStyle name="Comma 3 7 5 2 2 3 3" xfId="14160" xr:uid="{56283018-02FA-4B3F-80AE-745543DE71CF}"/>
    <cellStyle name="Comma 3 7 5 2 2 3 3 2" xfId="33330" xr:uid="{73C1F675-5BE7-449D-B0F5-64857BC3C484}"/>
    <cellStyle name="Comma 3 7 5 2 2 3 4" xfId="22565" xr:uid="{15582B1A-22B1-411C-A5E5-50603A86867A}"/>
    <cellStyle name="Comma 3 7 5 2 2 4" xfId="3130" xr:uid="{5331DBD6-F11F-46DB-B698-1875B3BBBE92}"/>
    <cellStyle name="Comma 3 7 5 2 2 4 2" xfId="16785" xr:uid="{6AD25FE3-4832-4B3C-96B1-3E5E029699BA}"/>
    <cellStyle name="Comma 3 7 5 2 2 4 2 2" xfId="49346" xr:uid="{F7D37344-7AA1-4317-A1A7-CB8CD46CC522}"/>
    <cellStyle name="Comma 3 7 5 2 2 4 3" xfId="35956" xr:uid="{50AF03D9-16DF-42B7-858A-7FDEFE79EB23}"/>
    <cellStyle name="Comma 3 7 5 2 2 4 4" xfId="25191" xr:uid="{85F34BF9-9587-4525-B70E-99DA0E25EA0C}"/>
    <cellStyle name="Comma 3 7 5 2 2 5" xfId="8381" xr:uid="{5E321C72-5EA1-416E-ACBD-E189F5DA0D58}"/>
    <cellStyle name="Comma 3 7 5 2 2 5 2" xfId="51972" xr:uid="{141DAC4D-CED9-41DA-9101-F6EEB8B5AD70}"/>
    <cellStyle name="Comma 3 7 5 2 2 5 3" xfId="38582" xr:uid="{B0E89393-375A-4778-89AA-519266FE912A}"/>
    <cellStyle name="Comma 3 7 5 2 2 6" xfId="11007" xr:uid="{92D00227-44FD-4629-A28F-86504FD2888C}"/>
    <cellStyle name="Comma 3 7 5 2 2 6 2" xfId="54597" xr:uid="{83BEF568-F2D3-48A0-89BF-F0B2F1D0CB84}"/>
    <cellStyle name="Comma 3 7 5 2 2 6 3" xfId="41207" xr:uid="{BFDD6259-76E0-44F8-A979-A937F1416EB6}"/>
    <cellStyle name="Comma 3 7 5 2 2 7" xfId="13632" xr:uid="{86E2E437-8912-492B-9F24-EF7A937E1323}"/>
    <cellStyle name="Comma 3 7 5 2 2 7 2" xfId="43833" xr:uid="{443E27E4-9787-44F0-B0A1-FE0B8B45288C}"/>
    <cellStyle name="Comma 3 7 5 2 2 8" xfId="57223" xr:uid="{DAF9326D-BC2D-4B1E-87FA-9FDFEB92930D}"/>
    <cellStyle name="Comma 3 7 5 2 2 9" xfId="59850" xr:uid="{1C0B868A-FA94-461B-950C-C3452E809CFA}"/>
    <cellStyle name="Comma 3 7 5 2 3" xfId="762" xr:uid="{00000000-0005-0000-0000-0000E8030000}"/>
    <cellStyle name="Comma 3 7 5 2 3 10" xfId="30703" xr:uid="{493B245B-8E6D-4C4E-A88F-B1719C52A5BA}"/>
    <cellStyle name="Comma 3 7 5 2 3 11" xfId="20199" xr:uid="{F66BECE2-7C8B-4420-BF84-7DE20D3F60E7}"/>
    <cellStyle name="Comma 3 7 5 2 3 2" xfId="2085" xr:uid="{519FAF20-BE0B-441B-A311-580E353006AB}"/>
    <cellStyle name="Comma 3 7 5 2 3 2 10" xfId="21521" xr:uid="{BBA19AC5-56C0-4BCD-950E-5DDC8F382C3B}"/>
    <cellStyle name="Comma 3 7 5 2 3 2 2" xfId="7337" xr:uid="{77F3213F-9F43-4A81-A209-704F4A1CE1E4}"/>
    <cellStyle name="Comma 3 7 5 2 3 2 2 2" xfId="18895" xr:uid="{C1D54B57-8E18-4D2B-B34D-0714A0867CED}"/>
    <cellStyle name="Comma 3 7 5 2 3 2 2 2 2" xfId="48302" xr:uid="{732BE90B-FC96-4C7F-82F0-9C793EBF5B0C}"/>
    <cellStyle name="Comma 3 7 5 2 3 2 2 2 3" xfId="29399" xr:uid="{FB1A3E2A-6E98-4FE6-ADB4-72E2F10E9E15}"/>
    <cellStyle name="Comma 3 7 5 2 3 2 2 3" xfId="34912" xr:uid="{636126E2-6874-40A4-9BC0-37743AE7B777}"/>
    <cellStyle name="Comma 3 7 5 2 3 2 2 4" xfId="24147" xr:uid="{BFAAE4D4-BA68-4EF9-A4D6-2BF994488D5B}"/>
    <cellStyle name="Comma 3 7 5 2 3 2 3" xfId="4712" xr:uid="{63CF1999-4923-40FD-BAD6-45CCFF7144B7}"/>
    <cellStyle name="Comma 3 7 5 2 3 2 3 2" xfId="50928" xr:uid="{C031064D-31E2-4BD3-81E0-79DF62ADE4A2}"/>
    <cellStyle name="Comma 3 7 5 2 3 2 3 3" xfId="37538" xr:uid="{8B6ADD43-C3C7-4396-A375-CC741804A555}"/>
    <cellStyle name="Comma 3 7 5 2 3 2 3 4" xfId="26773" xr:uid="{E191CB7D-A956-4A2E-80C9-B824DC627580}"/>
    <cellStyle name="Comma 3 7 5 2 3 2 4" xfId="9963" xr:uid="{DB42E0B8-CBCC-470A-A4D9-4B7B34E82D03}"/>
    <cellStyle name="Comma 3 7 5 2 3 2 4 2" xfId="53554" xr:uid="{F5EDC8AC-75FA-4A14-81A0-C3E57F80F0B4}"/>
    <cellStyle name="Comma 3 7 5 2 3 2 4 3" xfId="40164" xr:uid="{FCFE5A06-303B-4B3A-B3F5-1C61E548086B}"/>
    <cellStyle name="Comma 3 7 5 2 3 2 5" xfId="12589" xr:uid="{50C8043E-A965-4374-9BEB-0F3AF8B3B655}"/>
    <cellStyle name="Comma 3 7 5 2 3 2 5 2" xfId="56179" xr:uid="{BC0243D0-0061-47DD-8380-D9279F4AAB31}"/>
    <cellStyle name="Comma 3 7 5 2 3 2 5 3" xfId="42789" xr:uid="{4A8ECE5F-1BF8-4A78-86F1-2629E398C1FA}"/>
    <cellStyle name="Comma 3 7 5 2 3 2 6" xfId="15742" xr:uid="{C0856D77-F8F5-4D0C-A556-82B12573FCFC}"/>
    <cellStyle name="Comma 3 7 5 2 3 2 6 2" xfId="45415" xr:uid="{9DF255BF-64AF-490E-8C60-31BB6AA5C7F2}"/>
    <cellStyle name="Comma 3 7 5 2 3 2 7" xfId="58805" xr:uid="{CF8179D0-3966-4F92-91FE-A662C5D9241E}"/>
    <cellStyle name="Comma 3 7 5 2 3 2 8" xfId="61432" xr:uid="{5B57466E-5361-4BF8-880A-52054E17C755}"/>
    <cellStyle name="Comma 3 7 5 2 3 2 9" xfId="32025" xr:uid="{15D625C5-F522-4413-BB3E-6F3DD9260EF9}"/>
    <cellStyle name="Comma 3 7 5 2 3 3" xfId="6015" xr:uid="{D045DC80-F2EC-42AC-9D3E-9453F50DC7BE}"/>
    <cellStyle name="Comma 3 7 5 2 3 3 2" xfId="17573" xr:uid="{80EAA332-8A21-4677-A920-782DD333C510}"/>
    <cellStyle name="Comma 3 7 5 2 3 3 2 2" xfId="46980" xr:uid="{E56EAB9C-980D-42D1-9BF9-1CB6859FC7BA}"/>
    <cellStyle name="Comma 3 7 5 2 3 3 2 3" xfId="28077" xr:uid="{C6F25FDB-A127-4525-91C2-379B58731B5F}"/>
    <cellStyle name="Comma 3 7 5 2 3 3 3" xfId="33590" xr:uid="{F2D78CEA-772A-41A4-8391-666588C011D3}"/>
    <cellStyle name="Comma 3 7 5 2 3 3 4" xfId="22825" xr:uid="{77901C6B-AA9E-4E6E-8444-65F3F85E86E7}"/>
    <cellStyle name="Comma 3 7 5 2 3 4" xfId="3390" xr:uid="{93446768-882C-447D-AC53-70533AC7708D}"/>
    <cellStyle name="Comma 3 7 5 2 3 4 2" xfId="49606" xr:uid="{611075DD-B390-441F-ACD8-3DC228AAD7BE}"/>
    <cellStyle name="Comma 3 7 5 2 3 4 3" xfId="36216" xr:uid="{2CEBA9F3-5CDE-47C5-8208-B42156593524}"/>
    <cellStyle name="Comma 3 7 5 2 3 4 4" xfId="25451" xr:uid="{CDF56CC4-6C74-482A-B01C-D2D40EE58B76}"/>
    <cellStyle name="Comma 3 7 5 2 3 5" xfId="8641" xr:uid="{6555D831-2691-4F21-BE6C-87193D645C89}"/>
    <cellStyle name="Comma 3 7 5 2 3 5 2" xfId="52232" xr:uid="{49117B37-CE2E-4832-BBD3-82E0662549ED}"/>
    <cellStyle name="Comma 3 7 5 2 3 5 3" xfId="38842" xr:uid="{0AF47151-79D3-4EE9-ACC9-02F8A3374E0C}"/>
    <cellStyle name="Comma 3 7 5 2 3 6" xfId="11267" xr:uid="{AF1ADD6E-4AF6-45AA-8793-B7052A423BFE}"/>
    <cellStyle name="Comma 3 7 5 2 3 6 2" xfId="54857" xr:uid="{D87F3A06-7C1C-4289-A254-55E81E6FA766}"/>
    <cellStyle name="Comma 3 7 5 2 3 6 3" xfId="41467" xr:uid="{188D26EA-2851-4062-AE7C-B6BD57D2B9CB}"/>
    <cellStyle name="Comma 3 7 5 2 3 7" xfId="14420" xr:uid="{85DFD46D-0B0F-47CF-8038-BE2C7DA83D04}"/>
    <cellStyle name="Comma 3 7 5 2 3 7 2" xfId="44093" xr:uid="{BBBF58CD-A0D5-4E7F-BAD5-59F4487B4F34}"/>
    <cellStyle name="Comma 3 7 5 2 3 8" xfId="57483" xr:uid="{2E00DBED-56D3-44FF-9073-645B961B1539}"/>
    <cellStyle name="Comma 3 7 5 2 3 9" xfId="60110" xr:uid="{0E295460-E51C-4343-B9C5-871AF7E8CA44}"/>
    <cellStyle name="Comma 3 7 5 2 4" xfId="1022" xr:uid="{00000000-0005-0000-0000-0000E9030000}"/>
    <cellStyle name="Comma 3 7 5 2 4 10" xfId="30963" xr:uid="{493D9D58-238E-48E0-B8C6-B24A307E3550}"/>
    <cellStyle name="Comma 3 7 5 2 4 11" xfId="20459" xr:uid="{F0822A6E-D475-40A8-A1BD-746BD27E9639}"/>
    <cellStyle name="Comma 3 7 5 2 4 2" xfId="2345" xr:uid="{DE1B2C14-892B-4CCD-9E10-39FA2FD49E19}"/>
    <cellStyle name="Comma 3 7 5 2 4 2 10" xfId="21781" xr:uid="{7B0C894D-335B-4821-934B-50C00A242DBD}"/>
    <cellStyle name="Comma 3 7 5 2 4 2 2" xfId="7597" xr:uid="{804DF460-1D72-452C-9C36-AFDA2C8DCD52}"/>
    <cellStyle name="Comma 3 7 5 2 4 2 2 2" xfId="19155" xr:uid="{DF782DDC-A0B8-4B6A-87C1-E67586249A9B}"/>
    <cellStyle name="Comma 3 7 5 2 4 2 2 2 2" xfId="48562" xr:uid="{9DC8B17F-C51C-4CF8-A38A-3D9BA556D132}"/>
    <cellStyle name="Comma 3 7 5 2 4 2 2 2 3" xfId="29659" xr:uid="{DEEE47AB-A720-413A-922B-95A5071C87C9}"/>
    <cellStyle name="Comma 3 7 5 2 4 2 2 3" xfId="35172" xr:uid="{0AC59973-5C05-4318-9E90-CF245FE9516A}"/>
    <cellStyle name="Comma 3 7 5 2 4 2 2 4" xfId="24407" xr:uid="{36345CD4-0CD5-4689-A155-C394BFD6EA26}"/>
    <cellStyle name="Comma 3 7 5 2 4 2 3" xfId="4972" xr:uid="{C2F628F5-984C-4B20-A178-59BEDC62FA3B}"/>
    <cellStyle name="Comma 3 7 5 2 4 2 3 2" xfId="51188" xr:uid="{4C6F16B2-B81C-4FE6-A459-6EF5E144D7E4}"/>
    <cellStyle name="Comma 3 7 5 2 4 2 3 3" xfId="37798" xr:uid="{50467283-1AD7-4B5E-AEEE-AC2C04372CE6}"/>
    <cellStyle name="Comma 3 7 5 2 4 2 3 4" xfId="27033" xr:uid="{D892567F-4A9B-4783-9E7F-F320328E48CA}"/>
    <cellStyle name="Comma 3 7 5 2 4 2 4" xfId="10223" xr:uid="{7CB5F104-E9C1-47AB-AECA-72D119076490}"/>
    <cellStyle name="Comma 3 7 5 2 4 2 4 2" xfId="53814" xr:uid="{F86788AE-A984-4910-B304-AB4D955518E0}"/>
    <cellStyle name="Comma 3 7 5 2 4 2 4 3" xfId="40424" xr:uid="{635EDD63-DFCD-42E4-97E6-779A49716115}"/>
    <cellStyle name="Comma 3 7 5 2 4 2 5" xfId="12849" xr:uid="{B9D13756-0950-442E-8BD7-C4F4A711A802}"/>
    <cellStyle name="Comma 3 7 5 2 4 2 5 2" xfId="56439" xr:uid="{0AD3F799-4F27-40C7-A34B-7D276E3EC4EC}"/>
    <cellStyle name="Comma 3 7 5 2 4 2 5 3" xfId="43049" xr:uid="{D77F6A4F-D41B-4B8F-8D6A-073CC967994E}"/>
    <cellStyle name="Comma 3 7 5 2 4 2 6" xfId="16002" xr:uid="{835A358E-3479-4C88-A3EA-E60ED4BA15AF}"/>
    <cellStyle name="Comma 3 7 5 2 4 2 6 2" xfId="45675" xr:uid="{F5984B93-26E4-4411-9940-19BCDFE98956}"/>
    <cellStyle name="Comma 3 7 5 2 4 2 7" xfId="59065" xr:uid="{BC8646AA-93D6-4139-826A-05FCBA31ED8A}"/>
    <cellStyle name="Comma 3 7 5 2 4 2 8" xfId="61692" xr:uid="{B3B6EA4E-FE25-4A54-8667-37DC0665DA43}"/>
    <cellStyle name="Comma 3 7 5 2 4 2 9" xfId="32285" xr:uid="{F8094F66-ADC6-43FA-87CA-477CE4263369}"/>
    <cellStyle name="Comma 3 7 5 2 4 3" xfId="6275" xr:uid="{132B1DBE-282C-42FC-A6E7-BEF3F42A4D28}"/>
    <cellStyle name="Comma 3 7 5 2 4 3 2" xfId="17833" xr:uid="{D6BE5708-A991-485E-9069-9FC6E68AC1FD}"/>
    <cellStyle name="Comma 3 7 5 2 4 3 2 2" xfId="47240" xr:uid="{36124E5B-4436-40E6-8C73-B87B029C31FC}"/>
    <cellStyle name="Comma 3 7 5 2 4 3 2 3" xfId="28337" xr:uid="{E42D10F3-1B3D-476A-9417-AE05818E8D7F}"/>
    <cellStyle name="Comma 3 7 5 2 4 3 3" xfId="33850" xr:uid="{3D1B1B0E-C1AA-476D-99AF-A52079F3AAFA}"/>
    <cellStyle name="Comma 3 7 5 2 4 3 4" xfId="23085" xr:uid="{880D7253-984C-4C93-B8C6-B94965676962}"/>
    <cellStyle name="Comma 3 7 5 2 4 4" xfId="3650" xr:uid="{4E7C28DE-AB25-44D1-A217-01FE6D0F3470}"/>
    <cellStyle name="Comma 3 7 5 2 4 4 2" xfId="49866" xr:uid="{8874EE42-1FF8-46DF-A7C4-280DCBDA04F2}"/>
    <cellStyle name="Comma 3 7 5 2 4 4 3" xfId="36476" xr:uid="{7EFBF0BC-BEED-47C4-B0B1-8707D46CE84C}"/>
    <cellStyle name="Comma 3 7 5 2 4 4 4" xfId="25711" xr:uid="{596A4BBA-8126-499F-80CF-36E8C0D5F2DD}"/>
    <cellStyle name="Comma 3 7 5 2 4 5" xfId="8901" xr:uid="{79F99EA7-B4A0-4199-AEE4-BCA4116784F3}"/>
    <cellStyle name="Comma 3 7 5 2 4 5 2" xfId="52492" xr:uid="{4ACCAD70-23E7-42F6-AFE8-99C2FC76A26A}"/>
    <cellStyle name="Comma 3 7 5 2 4 5 3" xfId="39102" xr:uid="{455D36DA-CB88-424F-9A3D-785B752C134A}"/>
    <cellStyle name="Comma 3 7 5 2 4 6" xfId="11527" xr:uid="{E57AB9ED-64AD-4974-8B6D-A94D54C5B547}"/>
    <cellStyle name="Comma 3 7 5 2 4 6 2" xfId="55117" xr:uid="{FF4F66BB-5619-4E0E-B553-FEC5FFE69C7E}"/>
    <cellStyle name="Comma 3 7 5 2 4 6 3" xfId="41727" xr:uid="{4CDB9349-8310-4311-87D2-6252D4BF92E5}"/>
    <cellStyle name="Comma 3 7 5 2 4 7" xfId="14680" xr:uid="{711A03EB-0833-4B0C-9762-0A56DF6F8AB3}"/>
    <cellStyle name="Comma 3 7 5 2 4 7 2" xfId="44353" xr:uid="{1E550D97-DCC6-450B-B913-5BE2250C411A}"/>
    <cellStyle name="Comma 3 7 5 2 4 8" xfId="57743" xr:uid="{B306478B-EF8A-48BA-BC53-4FA9780C42E7}"/>
    <cellStyle name="Comma 3 7 5 2 4 9" xfId="60370" xr:uid="{C3439F2F-1860-4A84-884C-221D86A8AF55}"/>
    <cellStyle name="Comma 3 7 5 2 5" xfId="1302" xr:uid="{70E6C2FD-4BB7-41C1-820D-9913D3413855}"/>
    <cellStyle name="Comma 3 7 5 2 5 10" xfId="20739" xr:uid="{7CC15F68-2FF7-44BA-B2E3-80DCB5D6FDD8}"/>
    <cellStyle name="Comma 3 7 5 2 5 2" xfId="6555" xr:uid="{40E3A0D0-FBE6-4B37-A7D4-0CBAC22A43C4}"/>
    <cellStyle name="Comma 3 7 5 2 5 2 2" xfId="18113" xr:uid="{1F7217CB-698C-4B4A-A39A-C582C3625E32}"/>
    <cellStyle name="Comma 3 7 5 2 5 2 2 2" xfId="47520" xr:uid="{25055B0B-780E-49E0-B24B-0FC6C692EEE3}"/>
    <cellStyle name="Comma 3 7 5 2 5 2 2 3" xfId="28617" xr:uid="{6EC252B5-5B53-434D-911F-835310633ABC}"/>
    <cellStyle name="Comma 3 7 5 2 5 2 3" xfId="34130" xr:uid="{707E45E6-8668-4D73-85CD-038A2C79DD63}"/>
    <cellStyle name="Comma 3 7 5 2 5 2 4" xfId="23365" xr:uid="{3A4F0766-DDA9-4BCC-9ADD-06F8B36C295A}"/>
    <cellStyle name="Comma 3 7 5 2 5 3" xfId="3930" xr:uid="{C4D43D45-81A2-4AF6-B04F-ACBF92520335}"/>
    <cellStyle name="Comma 3 7 5 2 5 3 2" xfId="50146" xr:uid="{DFD0FD2D-71C7-40F3-91A3-C26C6F0D79F9}"/>
    <cellStyle name="Comma 3 7 5 2 5 3 3" xfId="36756" xr:uid="{93FFBEA1-6AC0-4FC7-B3EB-47434F51B8D2}"/>
    <cellStyle name="Comma 3 7 5 2 5 3 4" xfId="25991" xr:uid="{D4FEA644-2C0E-45E3-A42B-961DDB8E571B}"/>
    <cellStyle name="Comma 3 7 5 2 5 4" xfId="9181" xr:uid="{F626E990-5D74-494D-8D0F-C033F215C9B8}"/>
    <cellStyle name="Comma 3 7 5 2 5 4 2" xfId="52772" xr:uid="{A1603B74-3E3C-43F6-9C2D-D23C7CF30EED}"/>
    <cellStyle name="Comma 3 7 5 2 5 4 3" xfId="39382" xr:uid="{0789CE88-6229-4416-9DEA-DC47E21A9DDD}"/>
    <cellStyle name="Comma 3 7 5 2 5 5" xfId="11807" xr:uid="{1AE8B1C2-89F9-4E1D-98AF-13AB6216372D}"/>
    <cellStyle name="Comma 3 7 5 2 5 5 2" xfId="55397" xr:uid="{3FD82DED-E239-48D7-B639-57E499718D25}"/>
    <cellStyle name="Comma 3 7 5 2 5 5 3" xfId="42007" xr:uid="{91967FAD-8B32-4E7F-92EF-9D9EE85ED7FB}"/>
    <cellStyle name="Comma 3 7 5 2 5 6" xfId="14960" xr:uid="{6EDFA613-100B-486D-A113-F0776FD95636}"/>
    <cellStyle name="Comma 3 7 5 2 5 6 2" xfId="44633" xr:uid="{F3DFEB4A-98A4-4250-88AC-92D55C9A90D6}"/>
    <cellStyle name="Comma 3 7 5 2 5 7" xfId="58023" xr:uid="{7D50FA8A-C32B-447A-A1F3-FF4C69CF9F14}"/>
    <cellStyle name="Comma 3 7 5 2 5 8" xfId="60650" xr:uid="{2558B8C5-3D34-4B88-B2E4-FCF7D105D364}"/>
    <cellStyle name="Comma 3 7 5 2 5 9" xfId="31243" xr:uid="{13DF3713-D5A6-467B-A447-B826FB3FC131}"/>
    <cellStyle name="Comma 3 7 5 2 6" xfId="1565" xr:uid="{2507432D-2186-4C0F-83EE-63236132FCA0}"/>
    <cellStyle name="Comma 3 7 5 2 6 10" xfId="21001" xr:uid="{E315DC1C-4421-44CF-9184-2AF5BD51206B}"/>
    <cellStyle name="Comma 3 7 5 2 6 2" xfId="6817" xr:uid="{5AF2F9CE-030E-45B8-82CE-DD3CECB5A4A9}"/>
    <cellStyle name="Comma 3 7 5 2 6 2 2" xfId="18375" xr:uid="{2C26F58D-9890-4282-941D-58A9DAA54DF9}"/>
    <cellStyle name="Comma 3 7 5 2 6 2 2 2" xfId="47782" xr:uid="{2861BEF9-244B-459C-B92B-AF68B2E4436C}"/>
    <cellStyle name="Comma 3 7 5 2 6 2 2 3" xfId="28879" xr:uid="{68981F93-640C-4692-8256-118B32F78ECE}"/>
    <cellStyle name="Comma 3 7 5 2 6 2 3" xfId="34392" xr:uid="{3C44B33C-992B-46D0-B334-6FDF1F5410FC}"/>
    <cellStyle name="Comma 3 7 5 2 6 2 4" xfId="23627" xr:uid="{6DF36F69-6B70-4E7A-BF5F-5DDBA26F4561}"/>
    <cellStyle name="Comma 3 7 5 2 6 3" xfId="4192" xr:uid="{CB8A1308-8EA0-4EC5-BC61-710793389756}"/>
    <cellStyle name="Comma 3 7 5 2 6 3 2" xfId="50408" xr:uid="{1960924E-B14B-4DF9-BD98-9C332FB21FB3}"/>
    <cellStyle name="Comma 3 7 5 2 6 3 3" xfId="37018" xr:uid="{CFCE83D6-BCE4-47C3-8C14-B62F67CAE6FC}"/>
    <cellStyle name="Comma 3 7 5 2 6 3 4" xfId="26253" xr:uid="{DDE4B7C6-9A55-4A1F-9517-EDF9593C8125}"/>
    <cellStyle name="Comma 3 7 5 2 6 4" xfId="9443" xr:uid="{CAF5784F-8E77-4C3C-801D-46946784FC4F}"/>
    <cellStyle name="Comma 3 7 5 2 6 4 2" xfId="53034" xr:uid="{A5AB4357-7B52-4F60-A142-A5394686F743}"/>
    <cellStyle name="Comma 3 7 5 2 6 4 3" xfId="39644" xr:uid="{6870BD6A-9902-45A7-99AD-1FAB0FEA82FA}"/>
    <cellStyle name="Comma 3 7 5 2 6 5" xfId="12069" xr:uid="{DF619393-77E3-421C-A2F6-627F8E00081B}"/>
    <cellStyle name="Comma 3 7 5 2 6 5 2" xfId="55659" xr:uid="{4558C78D-A56A-429B-860C-EDC311253DE2}"/>
    <cellStyle name="Comma 3 7 5 2 6 5 3" xfId="42269" xr:uid="{8B88A1C1-58A5-43C4-823A-A20A9B6C579F}"/>
    <cellStyle name="Comma 3 7 5 2 6 6" xfId="15222" xr:uid="{48C2F5C1-47F0-47D6-A9C4-492FB29A4508}"/>
    <cellStyle name="Comma 3 7 5 2 6 6 2" xfId="44895" xr:uid="{E353649F-14E8-4E68-93D7-E4039C9AE9EF}"/>
    <cellStyle name="Comma 3 7 5 2 6 7" xfId="58285" xr:uid="{8CB04BA0-1C31-4E69-BB37-0BA9F78E0222}"/>
    <cellStyle name="Comma 3 7 5 2 6 8" xfId="60912" xr:uid="{57B4855A-FC5E-4E27-BE4E-8C7D7F36CD60}"/>
    <cellStyle name="Comma 3 7 5 2 6 9" xfId="31505" xr:uid="{5E1A5DCA-CFE6-424A-8906-5E188182CE9B}"/>
    <cellStyle name="Comma 3 7 5 2 7" xfId="2608" xr:uid="{8E8C1543-E7D4-4158-A041-D6310A322576}"/>
    <cellStyle name="Comma 3 7 5 2 7 10" xfId="22043" xr:uid="{F8945A8C-FA01-4BD4-BE82-A81EF365A490}"/>
    <cellStyle name="Comma 3 7 5 2 7 2" xfId="7859" xr:uid="{C25DD06C-2838-4B0C-A87A-0F6BDEA0643F}"/>
    <cellStyle name="Comma 3 7 5 2 7 2 2" xfId="19417" xr:uid="{A7D07ADF-AFF9-452F-A20A-806B620A387A}"/>
    <cellStyle name="Comma 3 7 5 2 7 2 2 2" xfId="48824" xr:uid="{90F0D346-B1FE-4984-9BAF-890C0D93B847}"/>
    <cellStyle name="Comma 3 7 5 2 7 2 2 3" xfId="29921" xr:uid="{690C4E7B-84DE-4FE6-BF01-98C4E71D4CB7}"/>
    <cellStyle name="Comma 3 7 5 2 7 2 3" xfId="35434" xr:uid="{CE040086-25D2-431F-92FE-ACB584D367B9}"/>
    <cellStyle name="Comma 3 7 5 2 7 2 4" xfId="24669" xr:uid="{B3813AF6-B0E2-4676-B103-13B334EF2F5D}"/>
    <cellStyle name="Comma 3 7 5 2 7 3" xfId="5234" xr:uid="{F9C29B43-741C-4203-90E3-0F89413B3AF7}"/>
    <cellStyle name="Comma 3 7 5 2 7 3 2" xfId="51450" xr:uid="{3E80E3D2-96CC-453A-A7C1-9DC4358A1149}"/>
    <cellStyle name="Comma 3 7 5 2 7 3 3" xfId="38060" xr:uid="{94035C40-0AF0-4675-88F7-6F425E4400D2}"/>
    <cellStyle name="Comma 3 7 5 2 7 3 4" xfId="27295" xr:uid="{F52A1094-ED94-488F-872F-6A9F7E115127}"/>
    <cellStyle name="Comma 3 7 5 2 7 4" xfId="10485" xr:uid="{4C81E8FF-50B4-4F9E-9AC6-E975641236D5}"/>
    <cellStyle name="Comma 3 7 5 2 7 4 2" xfId="54076" xr:uid="{D39592C3-3D96-43F1-AD05-E7D1A45E0EF6}"/>
    <cellStyle name="Comma 3 7 5 2 7 4 3" xfId="40686" xr:uid="{1B235C76-88AF-4987-853F-1D2B0A5AAA76}"/>
    <cellStyle name="Comma 3 7 5 2 7 5" xfId="13111" xr:uid="{24ABA920-C5A4-4C3F-BA28-89B6C4A939C8}"/>
    <cellStyle name="Comma 3 7 5 2 7 5 2" xfId="56701" xr:uid="{7783A583-3CA1-4F95-864C-63EE83D0D8AC}"/>
    <cellStyle name="Comma 3 7 5 2 7 5 3" xfId="43311" xr:uid="{643D9879-B3AA-4AE2-9BEF-B221A58A0A4C}"/>
    <cellStyle name="Comma 3 7 5 2 7 6" xfId="16264" xr:uid="{044C1266-EAE2-4561-8C54-915F43150D8B}"/>
    <cellStyle name="Comma 3 7 5 2 7 6 2" xfId="45937" xr:uid="{A5AF4FE9-A226-4E33-BC76-281C3946146A}"/>
    <cellStyle name="Comma 3 7 5 2 7 7" xfId="59327" xr:uid="{5C94F32E-BD90-4A7E-AB29-4C359733FC5C}"/>
    <cellStyle name="Comma 3 7 5 2 7 8" xfId="61954" xr:uid="{E5C93286-E581-4FC6-B2CB-C2613E32199F}"/>
    <cellStyle name="Comma 3 7 5 2 7 9" xfId="32547" xr:uid="{272799D1-9697-4025-97B4-B3716A63DFCA}"/>
    <cellStyle name="Comma 3 7 5 2 8" xfId="5495" xr:uid="{0C230B88-941C-489D-8168-CC38EE1B306F}"/>
    <cellStyle name="Comma 3 7 5 2 8 2" xfId="17053" xr:uid="{39C18A07-76ED-4F4B-BBF4-DE067FA4C743}"/>
    <cellStyle name="Comma 3 7 5 2 8 2 2" xfId="46199" xr:uid="{BF49822F-1B31-430B-ADBD-8ED3FE040844}"/>
    <cellStyle name="Comma 3 7 5 2 8 2 3" xfId="27557" xr:uid="{209A9D74-0C1E-44DE-990D-CE89C152B8A2}"/>
    <cellStyle name="Comma 3 7 5 2 8 3" xfId="13900" xr:uid="{09A62FB5-B136-40EF-9344-6D6999277785}"/>
    <cellStyle name="Comma 3 7 5 2 8 3 2" xfId="32809" xr:uid="{2C0FCE40-EE99-4683-BA4A-A355E9D85851}"/>
    <cellStyle name="Comma 3 7 5 2 8 4" xfId="22305" xr:uid="{ACF54485-7001-4558-892F-2427ECDB27C8}"/>
    <cellStyle name="Comma 3 7 5 2 9" xfId="2870" xr:uid="{659B0A4A-63DB-4C98-A3AD-F79CEEFEBEE4}"/>
    <cellStyle name="Comma 3 7 5 2 9 2" xfId="16525" xr:uid="{F225889D-A2AA-45A4-98EB-94EECB1D32AD}"/>
    <cellStyle name="Comma 3 7 5 2 9 2 2" xfId="46460" xr:uid="{632C1141-7AD8-451E-874C-71616AEC6FF7}"/>
    <cellStyle name="Comma 3 7 5 2 9 3" xfId="33070" xr:uid="{6EC4E9D2-1EC4-4FA4-88DB-00D4AD304AC3}"/>
    <cellStyle name="Comma 3 7 5 2 9 4" xfId="24931" xr:uid="{87B357C5-7A35-4E80-8F71-4C65D71F23FE}"/>
    <cellStyle name="Comma 3 7 5 3" xfId="364" xr:uid="{00000000-0005-0000-0000-0000EA030000}"/>
    <cellStyle name="Comma 3 7 5 3 10" xfId="30305" xr:uid="{48605D14-FDAD-40F5-A87E-8C4934A38CEB}"/>
    <cellStyle name="Comma 3 7 5 3 11" xfId="19801" xr:uid="{526A7ABE-15D4-42FE-8E58-8B713119452F}"/>
    <cellStyle name="Comma 3 7 5 3 2" xfId="1687" xr:uid="{B2580425-A20E-4EDD-97C5-04B99429C46D}"/>
    <cellStyle name="Comma 3 7 5 3 2 10" xfId="21123" xr:uid="{AAAD0262-7F53-43AF-9E64-9572B3FEC206}"/>
    <cellStyle name="Comma 3 7 5 3 2 2" xfId="6939" xr:uid="{1C27B2FF-39CE-4CDA-9469-FFDCE8BF2F64}"/>
    <cellStyle name="Comma 3 7 5 3 2 2 2" xfId="18497" xr:uid="{723EE498-F92D-49A7-93C6-73EF903EFFF9}"/>
    <cellStyle name="Comma 3 7 5 3 2 2 2 2" xfId="47904" xr:uid="{070E6D0F-1EAC-4392-A7C2-342DA7A16D70}"/>
    <cellStyle name="Comma 3 7 5 3 2 2 2 3" xfId="29001" xr:uid="{3084F979-0DB6-427C-A135-F2C23892CE83}"/>
    <cellStyle name="Comma 3 7 5 3 2 2 3" xfId="34514" xr:uid="{E02FFD45-E9DA-480C-99CF-44125A4BAED8}"/>
    <cellStyle name="Comma 3 7 5 3 2 2 4" xfId="23749" xr:uid="{01B0A22F-C07F-43C2-9FDC-17DB2FC4A6D5}"/>
    <cellStyle name="Comma 3 7 5 3 2 3" xfId="4314" xr:uid="{28AC01E7-BA2C-4B8A-95F3-8101AD0555C0}"/>
    <cellStyle name="Comma 3 7 5 3 2 3 2" xfId="50530" xr:uid="{F3C87712-EEA4-4B09-ADD6-B34E6903D30D}"/>
    <cellStyle name="Comma 3 7 5 3 2 3 3" xfId="37140" xr:uid="{34716596-21F8-48F7-A5C3-0481E7330506}"/>
    <cellStyle name="Comma 3 7 5 3 2 3 4" xfId="26375" xr:uid="{2AFAA210-2C31-43CF-AFCF-85625EB8EAB9}"/>
    <cellStyle name="Comma 3 7 5 3 2 4" xfId="9565" xr:uid="{556977BB-8839-49AC-AA80-F66632F28521}"/>
    <cellStyle name="Comma 3 7 5 3 2 4 2" xfId="53156" xr:uid="{8BC8B06B-CE8E-48E8-A8DB-62034E1FB6B1}"/>
    <cellStyle name="Comma 3 7 5 3 2 4 3" xfId="39766" xr:uid="{C6E19949-4392-45F6-9EAC-82372003D7B0}"/>
    <cellStyle name="Comma 3 7 5 3 2 5" xfId="12191" xr:uid="{F21B8782-43E4-4460-9B55-7F163CD495E5}"/>
    <cellStyle name="Comma 3 7 5 3 2 5 2" xfId="55781" xr:uid="{0B4A95E5-FCB1-4605-BC03-5DF4CDC4A46A}"/>
    <cellStyle name="Comma 3 7 5 3 2 5 3" xfId="42391" xr:uid="{D5F5AA0C-6A65-4E42-9961-3A1D0A2BEA26}"/>
    <cellStyle name="Comma 3 7 5 3 2 6" xfId="15344" xr:uid="{9B83E8D9-273A-4ADF-91CD-9C412CD385FC}"/>
    <cellStyle name="Comma 3 7 5 3 2 6 2" xfId="45017" xr:uid="{93C7FC00-4922-4A27-A197-C4CE674CFFF9}"/>
    <cellStyle name="Comma 3 7 5 3 2 7" xfId="58407" xr:uid="{2C9DB188-5AF6-42E0-B9C5-4F8DF17D755D}"/>
    <cellStyle name="Comma 3 7 5 3 2 8" xfId="61034" xr:uid="{EA57E625-A2C1-408D-8117-AD1D9F5E90C2}"/>
    <cellStyle name="Comma 3 7 5 3 2 9" xfId="31627" xr:uid="{9915EBB7-72FA-48B4-829A-CFBEA1EC43B4}"/>
    <cellStyle name="Comma 3 7 5 3 3" xfId="5617" xr:uid="{274D50C5-1A8C-431D-9E05-C1B4CCC9A0FC}"/>
    <cellStyle name="Comma 3 7 5 3 3 2" xfId="17175" xr:uid="{BD7E5571-70CC-454F-982B-EED0ECEC7422}"/>
    <cellStyle name="Comma 3 7 5 3 3 2 2" xfId="46582" xr:uid="{0BC67C3E-16FC-45E0-89F2-8F5A15411D53}"/>
    <cellStyle name="Comma 3 7 5 3 3 2 3" xfId="27679" xr:uid="{4294784B-41BB-4B99-891C-FEFA66177653}"/>
    <cellStyle name="Comma 3 7 5 3 3 3" xfId="14022" xr:uid="{8F02E7B8-BCC9-48FE-AEF0-6EBE3AB2F68C}"/>
    <cellStyle name="Comma 3 7 5 3 3 3 2" xfId="33192" xr:uid="{15186055-2060-4BDE-A002-FA193358181A}"/>
    <cellStyle name="Comma 3 7 5 3 3 4" xfId="22427" xr:uid="{D6F60881-3194-44B3-92D7-0F26FACC6FC2}"/>
    <cellStyle name="Comma 3 7 5 3 4" xfId="2992" xr:uid="{F75C4BF7-A81C-4352-AFBB-65575AF3920A}"/>
    <cellStyle name="Comma 3 7 5 3 4 2" xfId="16647" xr:uid="{38352308-9C97-44DF-B4BB-8CB99EEE1BDA}"/>
    <cellStyle name="Comma 3 7 5 3 4 2 2" xfId="49208" xr:uid="{901B83C3-E9DE-41F6-8C03-9036DFC31901}"/>
    <cellStyle name="Comma 3 7 5 3 4 3" xfId="35818" xr:uid="{52B6FDB5-E854-454C-8437-9DDF1EF2DAEB}"/>
    <cellStyle name="Comma 3 7 5 3 4 4" xfId="25053" xr:uid="{1A86E9B8-C383-40B8-A47D-69A9388EF75B}"/>
    <cellStyle name="Comma 3 7 5 3 5" xfId="8243" xr:uid="{B439F879-E0FB-4625-8E55-D49B72C35AC3}"/>
    <cellStyle name="Comma 3 7 5 3 5 2" xfId="51834" xr:uid="{D732BAC2-D1A4-4033-B39D-8E398F21FDBD}"/>
    <cellStyle name="Comma 3 7 5 3 5 3" xfId="38444" xr:uid="{208C2CE5-1AB1-4F0F-A665-3C6EF1F43036}"/>
    <cellStyle name="Comma 3 7 5 3 6" xfId="10869" xr:uid="{BA4AA0AE-B0C5-456A-9AD7-E1A296558638}"/>
    <cellStyle name="Comma 3 7 5 3 6 2" xfId="54459" xr:uid="{084FA501-3EE7-41DD-A71A-C54FA10C4072}"/>
    <cellStyle name="Comma 3 7 5 3 6 3" xfId="41069" xr:uid="{2F172186-17D7-4417-A7AC-452E47BF722E}"/>
    <cellStyle name="Comma 3 7 5 3 7" xfId="13494" xr:uid="{6337248E-0E71-4008-82B2-DF44F228EC36}"/>
    <cellStyle name="Comma 3 7 5 3 7 2" xfId="43695" xr:uid="{046D439B-65DD-4044-94F9-A6EE1D7B352D}"/>
    <cellStyle name="Comma 3 7 5 3 8" xfId="57085" xr:uid="{50957A99-CC6E-431A-9E14-40C40677D4A8}"/>
    <cellStyle name="Comma 3 7 5 3 9" xfId="59712" xr:uid="{F781201D-B42B-4925-BA77-15C069BEB113}"/>
    <cellStyle name="Comma 3 7 5 4" xfId="624" xr:uid="{00000000-0005-0000-0000-0000EB030000}"/>
    <cellStyle name="Comma 3 7 5 4 10" xfId="30565" xr:uid="{8B7F736C-BA8C-4EAA-82E7-F476D8E23144}"/>
    <cellStyle name="Comma 3 7 5 4 11" xfId="20061" xr:uid="{557C5804-D913-4AC3-BA2C-7E62A6496F83}"/>
    <cellStyle name="Comma 3 7 5 4 2" xfId="1947" xr:uid="{BDE480D9-DC3C-46E3-9965-558172456A0B}"/>
    <cellStyle name="Comma 3 7 5 4 2 10" xfId="21383" xr:uid="{6D68848A-27E1-4509-9C11-7409484E9C82}"/>
    <cellStyle name="Comma 3 7 5 4 2 2" xfId="7199" xr:uid="{6B2357DA-8A94-4132-B3EB-91C6CFE402D2}"/>
    <cellStyle name="Comma 3 7 5 4 2 2 2" xfId="18757" xr:uid="{A974DBC2-CC94-4F38-9CFA-81BD8E6A3220}"/>
    <cellStyle name="Comma 3 7 5 4 2 2 2 2" xfId="48164" xr:uid="{60F5C3A7-9BF4-42D1-8ED8-E13B2FD4A6DF}"/>
    <cellStyle name="Comma 3 7 5 4 2 2 2 3" xfId="29261" xr:uid="{C071E8FF-A055-4C79-A76A-04E23B4D1649}"/>
    <cellStyle name="Comma 3 7 5 4 2 2 3" xfId="34774" xr:uid="{E3795619-74B6-4555-B73A-1B535D091881}"/>
    <cellStyle name="Comma 3 7 5 4 2 2 4" xfId="24009" xr:uid="{3AFF694B-C6E3-46D7-A348-14C10FB9D1DA}"/>
    <cellStyle name="Comma 3 7 5 4 2 3" xfId="4574" xr:uid="{C6BE356B-92CA-4856-8BA0-CE3724EAED28}"/>
    <cellStyle name="Comma 3 7 5 4 2 3 2" xfId="50790" xr:uid="{9DD278CC-1BEF-447D-8516-0417712FCDE3}"/>
    <cellStyle name="Comma 3 7 5 4 2 3 3" xfId="37400" xr:uid="{86E1EF5D-383F-4BA8-A76A-EB1DFE6723DF}"/>
    <cellStyle name="Comma 3 7 5 4 2 3 4" xfId="26635" xr:uid="{34D2A7FD-71C4-40EB-807B-BCC5FB855CEF}"/>
    <cellStyle name="Comma 3 7 5 4 2 4" xfId="9825" xr:uid="{56C29D1C-7C99-429E-83AE-214C3CC22ADB}"/>
    <cellStyle name="Comma 3 7 5 4 2 4 2" xfId="53416" xr:uid="{FC60E74C-D2A8-47FA-850B-19491EDC061A}"/>
    <cellStyle name="Comma 3 7 5 4 2 4 3" xfId="40026" xr:uid="{A889A7B1-DD07-42E2-B71A-2A052C01AC61}"/>
    <cellStyle name="Comma 3 7 5 4 2 5" xfId="12451" xr:uid="{9DF8B84B-ED8C-46E1-A5AF-CEF5E69955A1}"/>
    <cellStyle name="Comma 3 7 5 4 2 5 2" xfId="56041" xr:uid="{F372954F-6417-41FC-A434-B931F03087C6}"/>
    <cellStyle name="Comma 3 7 5 4 2 5 3" xfId="42651" xr:uid="{454E6566-029E-4587-BC5C-B3F67FEE4F7C}"/>
    <cellStyle name="Comma 3 7 5 4 2 6" xfId="15604" xr:uid="{3ABEA17A-386A-45F7-A457-33FF2261CFD4}"/>
    <cellStyle name="Comma 3 7 5 4 2 6 2" xfId="45277" xr:uid="{DD016CCC-13E1-4083-96E7-EF9551775DB6}"/>
    <cellStyle name="Comma 3 7 5 4 2 7" xfId="58667" xr:uid="{8599A2B2-0A07-40A9-BD2A-991B3EE35852}"/>
    <cellStyle name="Comma 3 7 5 4 2 8" xfId="61294" xr:uid="{9B395C41-E100-4E81-892A-DBE3E2247FDC}"/>
    <cellStyle name="Comma 3 7 5 4 2 9" xfId="31887" xr:uid="{136D0DE8-98A8-4E1E-AE9D-627D5E8B36B6}"/>
    <cellStyle name="Comma 3 7 5 4 3" xfId="5877" xr:uid="{CE35F7F3-03DB-4D6D-A12A-D12E1D557E1D}"/>
    <cellStyle name="Comma 3 7 5 4 3 2" xfId="17435" xr:uid="{16A116AF-EFAA-41F7-AA53-1B361D983A15}"/>
    <cellStyle name="Comma 3 7 5 4 3 2 2" xfId="46842" xr:uid="{CEEAC495-7D5B-4176-9F31-072AC3E32F43}"/>
    <cellStyle name="Comma 3 7 5 4 3 2 3" xfId="27939" xr:uid="{A12FCA1D-78DA-46F4-A128-B2011A922185}"/>
    <cellStyle name="Comma 3 7 5 4 3 3" xfId="33452" xr:uid="{64AB4710-E2DA-4D53-B55A-647981634F4F}"/>
    <cellStyle name="Comma 3 7 5 4 3 4" xfId="22687" xr:uid="{C5E4DB9E-1438-4D35-93EE-E57667743A45}"/>
    <cellStyle name="Comma 3 7 5 4 4" xfId="3252" xr:uid="{76A66B9F-2CD5-4B82-B1B5-3DEFC8645481}"/>
    <cellStyle name="Comma 3 7 5 4 4 2" xfId="49468" xr:uid="{8EEFFD6B-3E1C-41AD-AE50-4CDE0783D1FD}"/>
    <cellStyle name="Comma 3 7 5 4 4 3" xfId="36078" xr:uid="{67E2FDF9-8011-4D28-BB69-0A957B054E42}"/>
    <cellStyle name="Comma 3 7 5 4 4 4" xfId="25313" xr:uid="{726F48A1-77CC-465E-A933-2D712D524F58}"/>
    <cellStyle name="Comma 3 7 5 4 5" xfId="8503" xr:uid="{C1625EFD-9687-4960-8DDC-5D451B819A8A}"/>
    <cellStyle name="Comma 3 7 5 4 5 2" xfId="52094" xr:uid="{5E02F93A-832D-4867-9355-E711C5F059E1}"/>
    <cellStyle name="Comma 3 7 5 4 5 3" xfId="38704" xr:uid="{D1CA9D07-E905-40B9-AA4E-1CF8AD000C70}"/>
    <cellStyle name="Comma 3 7 5 4 6" xfId="11129" xr:uid="{9DBAC109-7EC5-4DA9-A0B8-5D8CC48E43C2}"/>
    <cellStyle name="Comma 3 7 5 4 6 2" xfId="54719" xr:uid="{F352ED13-CAF3-4EB9-8B97-DD7B019D6A98}"/>
    <cellStyle name="Comma 3 7 5 4 6 3" xfId="41329" xr:uid="{D5C707CA-78DB-4878-877D-19AC8C0C2C36}"/>
    <cellStyle name="Comma 3 7 5 4 7" xfId="14282" xr:uid="{4EB5C897-2A7F-493F-B885-E4C6DFB12E67}"/>
    <cellStyle name="Comma 3 7 5 4 7 2" xfId="43955" xr:uid="{0532D202-C206-438C-B243-531F74059B51}"/>
    <cellStyle name="Comma 3 7 5 4 8" xfId="57345" xr:uid="{3C76C020-B064-4714-8E2C-7F97A03BF8D2}"/>
    <cellStyle name="Comma 3 7 5 4 9" xfId="59972" xr:uid="{E228E632-339B-4496-8AD4-01F8E180013F}"/>
    <cellStyle name="Comma 3 7 5 5" xfId="884" xr:uid="{00000000-0005-0000-0000-0000EC030000}"/>
    <cellStyle name="Comma 3 7 5 5 10" xfId="30825" xr:uid="{AA22DAF9-2616-4046-8F32-ED5F68EC5066}"/>
    <cellStyle name="Comma 3 7 5 5 11" xfId="20321" xr:uid="{87089856-A223-4BA7-AF80-5CE72B7328A3}"/>
    <cellStyle name="Comma 3 7 5 5 2" xfId="2207" xr:uid="{3931491A-8F99-4F04-82B3-C01A26BC48D2}"/>
    <cellStyle name="Comma 3 7 5 5 2 10" xfId="21643" xr:uid="{A7481497-9428-4BE3-86DE-F2ED3628675C}"/>
    <cellStyle name="Comma 3 7 5 5 2 2" xfId="7459" xr:uid="{D1C262AB-EAB3-454A-9B78-E0DE1F3C8325}"/>
    <cellStyle name="Comma 3 7 5 5 2 2 2" xfId="19017" xr:uid="{873817B0-68C0-43A3-84ED-7FA00099CB41}"/>
    <cellStyle name="Comma 3 7 5 5 2 2 2 2" xfId="48424" xr:uid="{1156E7CC-16C0-4BC9-836F-9404DC36C6B8}"/>
    <cellStyle name="Comma 3 7 5 5 2 2 2 3" xfId="29521" xr:uid="{73E18220-18F6-4A56-8C6F-2AA4AB824C0B}"/>
    <cellStyle name="Comma 3 7 5 5 2 2 3" xfId="35034" xr:uid="{E79A2367-FE5C-4BD3-8BC0-FDD991C8EE38}"/>
    <cellStyle name="Comma 3 7 5 5 2 2 4" xfId="24269" xr:uid="{AF919CAC-2168-4190-9E30-CBC88EF6065A}"/>
    <cellStyle name="Comma 3 7 5 5 2 3" xfId="4834" xr:uid="{C03977EB-3B77-4382-891D-2C8666FD09D8}"/>
    <cellStyle name="Comma 3 7 5 5 2 3 2" xfId="51050" xr:uid="{1FB9A53F-5BA9-40C7-ACF0-58644B17242E}"/>
    <cellStyle name="Comma 3 7 5 5 2 3 3" xfId="37660" xr:uid="{9C59A8A8-3C8A-464A-94B1-2FBFE117DCAC}"/>
    <cellStyle name="Comma 3 7 5 5 2 3 4" xfId="26895" xr:uid="{D065C263-D9E9-4D1B-A7AC-488E239B15D0}"/>
    <cellStyle name="Comma 3 7 5 5 2 4" xfId="10085" xr:uid="{6E4B9D44-768E-4D8D-BE4F-A961CF25FF7D}"/>
    <cellStyle name="Comma 3 7 5 5 2 4 2" xfId="53676" xr:uid="{E918C98E-2DAB-43E5-B687-885613B99C14}"/>
    <cellStyle name="Comma 3 7 5 5 2 4 3" xfId="40286" xr:uid="{C5157AC0-F012-4382-80E1-D528C055D0A1}"/>
    <cellStyle name="Comma 3 7 5 5 2 5" xfId="12711" xr:uid="{9387A199-9B41-4680-8AA5-C3DFEB7A43A7}"/>
    <cellStyle name="Comma 3 7 5 5 2 5 2" xfId="56301" xr:uid="{47C568DB-8C8D-4A3F-B7EC-80EB885B4FCE}"/>
    <cellStyle name="Comma 3 7 5 5 2 5 3" xfId="42911" xr:uid="{F012B7C7-B3BF-45BB-9CB3-C79BF382F168}"/>
    <cellStyle name="Comma 3 7 5 5 2 6" xfId="15864" xr:uid="{2A949872-6DB4-4D91-8BC7-1E9CAFDCA659}"/>
    <cellStyle name="Comma 3 7 5 5 2 6 2" xfId="45537" xr:uid="{AD7DA754-4753-42F1-B473-CDF26B885FA0}"/>
    <cellStyle name="Comma 3 7 5 5 2 7" xfId="58927" xr:uid="{33FDA1A4-654A-4C89-B203-01691DF2AEAD}"/>
    <cellStyle name="Comma 3 7 5 5 2 8" xfId="61554" xr:uid="{B015A530-8C37-411F-B792-57DCF279A93A}"/>
    <cellStyle name="Comma 3 7 5 5 2 9" xfId="32147" xr:uid="{959B5253-1F59-4B78-8753-7E39F98DFDFD}"/>
    <cellStyle name="Comma 3 7 5 5 3" xfId="6137" xr:uid="{448577DB-7F82-480A-86F0-542A7F1361D3}"/>
    <cellStyle name="Comma 3 7 5 5 3 2" xfId="17695" xr:uid="{57904A9F-E0BF-43F2-AFAC-03B939274C70}"/>
    <cellStyle name="Comma 3 7 5 5 3 2 2" xfId="47102" xr:uid="{3EDEC5BC-0096-4881-BC03-CB2D31A85116}"/>
    <cellStyle name="Comma 3 7 5 5 3 2 3" xfId="28199" xr:uid="{FBFA9FF4-3BA2-42EF-941C-545DEA41398C}"/>
    <cellStyle name="Comma 3 7 5 5 3 3" xfId="33712" xr:uid="{64B66CB0-F4E6-4C91-B4FD-9A8B5DF5D6DB}"/>
    <cellStyle name="Comma 3 7 5 5 3 4" xfId="22947" xr:uid="{CCF5756F-B3A4-41DB-A787-93ADD7922EED}"/>
    <cellStyle name="Comma 3 7 5 5 4" xfId="3512" xr:uid="{D3C4E40B-155E-4D5B-9937-F82FB905FBDE}"/>
    <cellStyle name="Comma 3 7 5 5 4 2" xfId="49728" xr:uid="{3C99B8AC-171D-43BE-A13D-F7EFD6B50DB1}"/>
    <cellStyle name="Comma 3 7 5 5 4 3" xfId="36338" xr:uid="{8981E4E1-F01F-4679-8AE1-9AB41EB24F8E}"/>
    <cellStyle name="Comma 3 7 5 5 4 4" xfId="25573" xr:uid="{EDF774CF-6D9C-413B-B0B0-48ECFC2ABEE9}"/>
    <cellStyle name="Comma 3 7 5 5 5" xfId="8763" xr:uid="{410440ED-0554-45C2-8B8E-9C4616911619}"/>
    <cellStyle name="Comma 3 7 5 5 5 2" xfId="52354" xr:uid="{F8B4333A-BB1D-47E8-84C9-3E0618A53CB9}"/>
    <cellStyle name="Comma 3 7 5 5 5 3" xfId="38964" xr:uid="{62239DAD-482F-4BC2-9FC3-12813B2A3017}"/>
    <cellStyle name="Comma 3 7 5 5 6" xfId="11389" xr:uid="{79D90FD5-2C94-4E13-8EEC-0C064E96647A}"/>
    <cellStyle name="Comma 3 7 5 5 6 2" xfId="54979" xr:uid="{841017BB-7F12-47ED-B6B4-1179549C6A6A}"/>
    <cellStyle name="Comma 3 7 5 5 6 3" xfId="41589" xr:uid="{17D4BACE-E635-4EF6-A837-8D8517F41A66}"/>
    <cellStyle name="Comma 3 7 5 5 7" xfId="14542" xr:uid="{598FA6D6-72F7-44DC-8C09-CA9AFC457A37}"/>
    <cellStyle name="Comma 3 7 5 5 7 2" xfId="44215" xr:uid="{F9DCB9AD-7656-452D-BA26-7001072574AF}"/>
    <cellStyle name="Comma 3 7 5 5 8" xfId="57605" xr:uid="{A26239AE-8FDC-4D44-8841-9DB414B94B0F}"/>
    <cellStyle name="Comma 3 7 5 5 9" xfId="60232" xr:uid="{F7027ED9-DCBA-4998-9D53-9388B8A39EF2}"/>
    <cellStyle name="Comma 3 7 5 6" xfId="1164" xr:uid="{816D7AE5-03B3-45A3-8C12-E4BE6F394CC8}"/>
    <cellStyle name="Comma 3 7 5 6 10" xfId="20601" xr:uid="{02489E64-E032-4345-9560-C19BF8A6F3CE}"/>
    <cellStyle name="Comma 3 7 5 6 2" xfId="6417" xr:uid="{45BCB093-9998-4E85-BF69-A5B719A83CA4}"/>
    <cellStyle name="Comma 3 7 5 6 2 2" xfId="17975" xr:uid="{F17EB6B1-5555-46FD-B9FD-5EBC97CC0A5F}"/>
    <cellStyle name="Comma 3 7 5 6 2 2 2" xfId="47382" xr:uid="{A4E9AA44-2B40-4FC0-8003-C1A7F4DE777D}"/>
    <cellStyle name="Comma 3 7 5 6 2 2 3" xfId="28479" xr:uid="{05F2302E-0350-478C-8819-5405E69D29A5}"/>
    <cellStyle name="Comma 3 7 5 6 2 3" xfId="33992" xr:uid="{CC43EF6F-3057-4EDD-9EEA-307328932044}"/>
    <cellStyle name="Comma 3 7 5 6 2 4" xfId="23227" xr:uid="{BF2911BA-5F1F-48DD-BFE8-3B2D9991501F}"/>
    <cellStyle name="Comma 3 7 5 6 3" xfId="3792" xr:uid="{954305EF-EFA8-4559-B1F1-BA509212D900}"/>
    <cellStyle name="Comma 3 7 5 6 3 2" xfId="50008" xr:uid="{4A5C660D-405C-40F7-874C-61E20911BD9F}"/>
    <cellStyle name="Comma 3 7 5 6 3 3" xfId="36618" xr:uid="{0677E3C9-16A9-43D3-8B06-7AF8AA2854D7}"/>
    <cellStyle name="Comma 3 7 5 6 3 4" xfId="25853" xr:uid="{9777585C-2789-4197-B0FB-7A283DB5422C}"/>
    <cellStyle name="Comma 3 7 5 6 4" xfId="9043" xr:uid="{0D0C52DB-6D03-4535-AD05-8E2CD15CAB6D}"/>
    <cellStyle name="Comma 3 7 5 6 4 2" xfId="52634" xr:uid="{31DA9F9A-E2C6-442C-A0AD-0A9585C316B7}"/>
    <cellStyle name="Comma 3 7 5 6 4 3" xfId="39244" xr:uid="{800E43F3-0BE2-46AB-A7F3-717533C9B5B0}"/>
    <cellStyle name="Comma 3 7 5 6 5" xfId="11669" xr:uid="{98473F53-6922-427F-9C7F-057132FE64B3}"/>
    <cellStyle name="Comma 3 7 5 6 5 2" xfId="55259" xr:uid="{F82E0585-557B-4AAA-9A05-A3E2DFA0E14B}"/>
    <cellStyle name="Comma 3 7 5 6 5 3" xfId="41869" xr:uid="{6BA7B884-058A-4052-BA44-94AEA43C445A}"/>
    <cellStyle name="Comma 3 7 5 6 6" xfId="14822" xr:uid="{9709B0F6-D04D-4F6D-B651-96B84A8EC5E5}"/>
    <cellStyle name="Comma 3 7 5 6 6 2" xfId="44495" xr:uid="{B509C093-9D79-428D-9516-43B5A3E90124}"/>
    <cellStyle name="Comma 3 7 5 6 7" xfId="57885" xr:uid="{8CA3E86C-ECF3-4AAC-94C8-2C985DCB2FC7}"/>
    <cellStyle name="Comma 3 7 5 6 8" xfId="60512" xr:uid="{8C01AF4A-809C-4CDE-A2C5-4AB672D4090E}"/>
    <cellStyle name="Comma 3 7 5 6 9" xfId="31105" xr:uid="{B008B37C-8E63-4428-8692-540F24D13196}"/>
    <cellStyle name="Comma 3 7 5 7" xfId="1427" xr:uid="{C48F1202-1923-4F3E-9F5F-44DA82C13856}"/>
    <cellStyle name="Comma 3 7 5 7 10" xfId="20863" xr:uid="{FED5F6DD-0C76-4A16-9380-DFC337C423CB}"/>
    <cellStyle name="Comma 3 7 5 7 2" xfId="6679" xr:uid="{7CE8DA28-9869-4D7C-A303-335093D9CADF}"/>
    <cellStyle name="Comma 3 7 5 7 2 2" xfId="18237" xr:uid="{1E501D97-F48B-46A9-9416-EA570D41F2E8}"/>
    <cellStyle name="Comma 3 7 5 7 2 2 2" xfId="47644" xr:uid="{D274EEE1-15CB-4841-8644-92D4657275E1}"/>
    <cellStyle name="Comma 3 7 5 7 2 2 3" xfId="28741" xr:uid="{81DF0DE5-EEEC-482B-B476-226B1467FE24}"/>
    <cellStyle name="Comma 3 7 5 7 2 3" xfId="34254" xr:uid="{4432AB74-67B2-4DD3-892F-3585321658D8}"/>
    <cellStyle name="Comma 3 7 5 7 2 4" xfId="23489" xr:uid="{CE3761B5-D00A-4393-89FF-0BD50427001C}"/>
    <cellStyle name="Comma 3 7 5 7 3" xfId="4054" xr:uid="{B0EBF045-8F3F-46AF-AA64-033085AF5A7F}"/>
    <cellStyle name="Comma 3 7 5 7 3 2" xfId="50270" xr:uid="{934F3E29-7C12-47C1-99FD-5573840DD2F4}"/>
    <cellStyle name="Comma 3 7 5 7 3 3" xfId="36880" xr:uid="{10F5D087-BF95-477F-8DD6-409F9322D370}"/>
    <cellStyle name="Comma 3 7 5 7 3 4" xfId="26115" xr:uid="{65A4DF06-5A2E-446C-8E0E-EE01832E6D09}"/>
    <cellStyle name="Comma 3 7 5 7 4" xfId="9305" xr:uid="{35D766C6-ACA1-4E50-A622-BFAFF94151E0}"/>
    <cellStyle name="Comma 3 7 5 7 4 2" xfId="52896" xr:uid="{CC123651-290A-4AF7-93EB-FE32ADCA6D38}"/>
    <cellStyle name="Comma 3 7 5 7 4 3" xfId="39506" xr:uid="{1BDB12B5-21A4-4997-954E-BF00D2053FD6}"/>
    <cellStyle name="Comma 3 7 5 7 5" xfId="11931" xr:uid="{BB84EB75-C0EE-48AE-8779-8D501D8E091B}"/>
    <cellStyle name="Comma 3 7 5 7 5 2" xfId="55521" xr:uid="{CC6B29F6-D341-4465-B220-39B93AD80B30}"/>
    <cellStyle name="Comma 3 7 5 7 5 3" xfId="42131" xr:uid="{8EE37424-E5FB-4511-8171-A218501453B2}"/>
    <cellStyle name="Comma 3 7 5 7 6" xfId="15084" xr:uid="{398D63BF-DDDD-4C3F-A57E-872439DC6761}"/>
    <cellStyle name="Comma 3 7 5 7 6 2" xfId="44757" xr:uid="{6BCC2272-E64E-4660-81E2-D371C1359F58}"/>
    <cellStyle name="Comma 3 7 5 7 7" xfId="58147" xr:uid="{C70A7617-8F60-4A46-ACCF-17EC1D259CD0}"/>
    <cellStyle name="Comma 3 7 5 7 8" xfId="60774" xr:uid="{54F6DD35-23E1-4BE8-AEA2-FB31962D258F}"/>
    <cellStyle name="Comma 3 7 5 7 9" xfId="31367" xr:uid="{4EACF07C-9FF4-4874-914F-CDA61428842C}"/>
    <cellStyle name="Comma 3 7 5 8" xfId="2470" xr:uid="{1F3F19A9-535F-4157-8987-F70B4EAB4954}"/>
    <cellStyle name="Comma 3 7 5 8 10" xfId="21905" xr:uid="{4ECE2CB8-3706-487A-B17F-C477B1295119}"/>
    <cellStyle name="Comma 3 7 5 8 2" xfId="7721" xr:uid="{E9267AAF-4E2D-48D4-8C53-57096932A226}"/>
    <cellStyle name="Comma 3 7 5 8 2 2" xfId="19279" xr:uid="{3241D469-2FE3-4643-9657-E087C5CB9C13}"/>
    <cellStyle name="Comma 3 7 5 8 2 2 2" xfId="48686" xr:uid="{BC6CC592-2FF0-4CBB-BCEB-67B02C0C5B18}"/>
    <cellStyle name="Comma 3 7 5 8 2 2 3" xfId="29783" xr:uid="{519958E8-4B8E-4ED6-BB0C-2C41F3369EC9}"/>
    <cellStyle name="Comma 3 7 5 8 2 3" xfId="35296" xr:uid="{C93E0B9F-574E-4778-93D2-F17D2A3E56DB}"/>
    <cellStyle name="Comma 3 7 5 8 2 4" xfId="24531" xr:uid="{188C722F-1A71-4637-A7F7-4CCFC9D81460}"/>
    <cellStyle name="Comma 3 7 5 8 3" xfId="5096" xr:uid="{8D6EB2F9-C2FE-43F3-9CD3-CEA327C0C286}"/>
    <cellStyle name="Comma 3 7 5 8 3 2" xfId="51312" xr:uid="{CDCA2FDD-E602-4FD0-BD48-4391027761F4}"/>
    <cellStyle name="Comma 3 7 5 8 3 3" xfId="37922" xr:uid="{D3386D92-1EC0-4E8F-BB9F-A748210FBE06}"/>
    <cellStyle name="Comma 3 7 5 8 3 4" xfId="27157" xr:uid="{1CB39C6F-F5B6-4496-A112-46E71B194374}"/>
    <cellStyle name="Comma 3 7 5 8 4" xfId="10347" xr:uid="{CF4F73F6-B56B-4C6F-AF14-FDF482FFB543}"/>
    <cellStyle name="Comma 3 7 5 8 4 2" xfId="53938" xr:uid="{96FA1628-8BB7-4BB3-9E80-2B51A5C824A0}"/>
    <cellStyle name="Comma 3 7 5 8 4 3" xfId="40548" xr:uid="{90106E5B-509A-4C36-84B6-AF18EE2ADA39}"/>
    <cellStyle name="Comma 3 7 5 8 5" xfId="12973" xr:uid="{29317CF7-08F9-4D16-97FD-13187E34E69B}"/>
    <cellStyle name="Comma 3 7 5 8 5 2" xfId="56563" xr:uid="{445F4B2B-995F-4E91-AF90-591F78E6B6F1}"/>
    <cellStyle name="Comma 3 7 5 8 5 3" xfId="43173" xr:uid="{44E5E1D1-9929-44FD-B037-51343D6758AD}"/>
    <cellStyle name="Comma 3 7 5 8 6" xfId="16126" xr:uid="{B0AF8046-2CB2-4F80-90A4-6FC25CB6532D}"/>
    <cellStyle name="Comma 3 7 5 8 6 2" xfId="45799" xr:uid="{5F32294D-581C-40E0-9152-1EBD58AFB770}"/>
    <cellStyle name="Comma 3 7 5 8 7" xfId="59189" xr:uid="{D1884730-3605-453A-A1B3-6B808A718738}"/>
    <cellStyle name="Comma 3 7 5 8 8" xfId="61816" xr:uid="{3CE6D433-AE10-4AEA-AFB3-55D597E563B2}"/>
    <cellStyle name="Comma 3 7 5 8 9" xfId="32409" xr:uid="{49F32B7B-40A5-45DA-B13E-AB8834E43F32}"/>
    <cellStyle name="Comma 3 7 5 9" xfId="5357" xr:uid="{A3C317FC-80EE-498C-9764-67710CA088A5}"/>
    <cellStyle name="Comma 3 7 5 9 2" xfId="16915" xr:uid="{A039D0F9-81C9-4B27-A70D-B01EBA31BEE1}"/>
    <cellStyle name="Comma 3 7 5 9 2 2" xfId="46061" xr:uid="{323F0384-AC78-42E1-A94C-FC12F7A15009}"/>
    <cellStyle name="Comma 3 7 5 9 2 3" xfId="27419" xr:uid="{5E56614E-4276-46C9-8CA2-E58B2B4503C5}"/>
    <cellStyle name="Comma 3 7 5 9 3" xfId="13762" xr:uid="{3E161641-F7E7-43CE-9BF7-9B747CB9DE85}"/>
    <cellStyle name="Comma 3 7 5 9 3 2" xfId="32671" xr:uid="{CC4BC39C-C96E-4535-8FFC-3857223D912A}"/>
    <cellStyle name="Comma 3 7 5 9 4" xfId="22167" xr:uid="{6EE11410-EFB5-4BD7-ABA2-57C1E3A003A8}"/>
    <cellStyle name="Comma 3 7 6" xfId="119" xr:uid="{00000000-0005-0000-0000-0000ED030000}"/>
    <cellStyle name="Comma 3 7 6 10" xfId="2748" xr:uid="{5E8A6913-61C1-4B4D-A6C1-ADDD867FF38F}"/>
    <cellStyle name="Comma 3 7 6 10 2" xfId="16403" xr:uid="{C1397FBB-D443-4D0B-B851-E80C84DBE934}"/>
    <cellStyle name="Comma 3 7 6 10 2 2" xfId="46338" xr:uid="{DDEA987F-7C7F-4FAF-BCDE-726A85C73511}"/>
    <cellStyle name="Comma 3 7 6 10 3" xfId="32948" xr:uid="{9844C026-4583-410E-BBE4-7834287E8FF1}"/>
    <cellStyle name="Comma 3 7 6 10 4" xfId="24809" xr:uid="{08D2B680-1DD4-422D-AC37-ED64BBF6C2D9}"/>
    <cellStyle name="Comma 3 7 6 11" xfId="7999" xr:uid="{F5E5DEBD-2727-480B-83C7-1B66867BED7E}"/>
    <cellStyle name="Comma 3 7 6 11 2" xfId="48964" xr:uid="{1CD98548-A9F4-4DF9-B407-D48AAA3DFBD6}"/>
    <cellStyle name="Comma 3 7 6 11 3" xfId="35574" xr:uid="{80CB16C6-5B2D-442D-88AD-5AAD5EECC3AA}"/>
    <cellStyle name="Comma 3 7 6 12" xfId="10625" xr:uid="{0F459390-5992-44C5-A485-778684F9CA48}"/>
    <cellStyle name="Comma 3 7 6 12 2" xfId="51590" xr:uid="{11E31989-B830-437A-A2BF-0ED05DD2A7CF}"/>
    <cellStyle name="Comma 3 7 6 12 3" xfId="38200" xr:uid="{D49C1DB4-CF0E-4561-B6A9-FDFF1F422DE1}"/>
    <cellStyle name="Comma 3 7 6 13" xfId="13250" xr:uid="{7DF0694E-1CE5-4204-9142-1FD80BE497BB}"/>
    <cellStyle name="Comma 3 7 6 13 2" xfId="54215" xr:uid="{F51CF49B-80B4-405E-9577-8A3086A30CB1}"/>
    <cellStyle name="Comma 3 7 6 13 3" xfId="40825" xr:uid="{B450C5C9-455A-4FA7-9C29-7F3BD6305C96}"/>
    <cellStyle name="Comma 3 7 6 14" xfId="43451" xr:uid="{F97B68CF-937C-443D-ACFC-AB3F25CDB826}"/>
    <cellStyle name="Comma 3 7 6 15" xfId="56841" xr:uid="{8D837E9B-3C01-492A-8FF5-BF62EA522802}"/>
    <cellStyle name="Comma 3 7 6 16" xfId="59468" xr:uid="{858863F1-64C7-4586-A685-FADE6A7DBA2A}"/>
    <cellStyle name="Comma 3 7 6 17" xfId="30061" xr:uid="{2C475E8A-6280-4B69-9EA7-331D21A8DE80}"/>
    <cellStyle name="Comma 3 7 6 18" xfId="19557" xr:uid="{D0255ED8-3AB3-4BDA-83CA-9F92E2AB483D}"/>
    <cellStyle name="Comma 3 7 6 2" xfId="257" xr:uid="{00000000-0005-0000-0000-0000EE030000}"/>
    <cellStyle name="Comma 3 7 6 2 10" xfId="8137" xr:uid="{89704D9A-E01F-47DB-80F5-10C26C6B719C}"/>
    <cellStyle name="Comma 3 7 6 2 10 2" xfId="49102" xr:uid="{1244F3D4-50E9-492F-B46E-780D46204369}"/>
    <cellStyle name="Comma 3 7 6 2 10 3" xfId="35712" xr:uid="{3C8DEA0F-51CE-46D4-9A23-FAE742816B22}"/>
    <cellStyle name="Comma 3 7 6 2 11" xfId="10763" xr:uid="{9DB739D0-71C3-486A-B973-994F91121907}"/>
    <cellStyle name="Comma 3 7 6 2 11 2" xfId="51728" xr:uid="{7DA01623-A5DE-4966-83E2-AAAE6AC6B602}"/>
    <cellStyle name="Comma 3 7 6 2 11 3" xfId="38338" xr:uid="{92EC516E-0180-446D-A4CC-D6FC98E3C8E0}"/>
    <cellStyle name="Comma 3 7 6 2 12" xfId="13388" xr:uid="{4F48F512-E1B9-49A1-8DBF-756A3B143296}"/>
    <cellStyle name="Comma 3 7 6 2 12 2" xfId="54353" xr:uid="{BAD22434-206B-46B1-A143-66346DEFE7D5}"/>
    <cellStyle name="Comma 3 7 6 2 12 3" xfId="40963" xr:uid="{D5FD9CF9-4182-433B-A158-0C21888D9EF1}"/>
    <cellStyle name="Comma 3 7 6 2 13" xfId="43589" xr:uid="{687B3587-AFFC-4A32-A2A4-1B225FCBCAA3}"/>
    <cellStyle name="Comma 3 7 6 2 14" xfId="56979" xr:uid="{05FE9915-FF7B-4FAB-8245-895E2B5E1116}"/>
    <cellStyle name="Comma 3 7 6 2 15" xfId="59606" xr:uid="{A635BDA3-61C9-4E60-B175-4D95A1C67833}"/>
    <cellStyle name="Comma 3 7 6 2 16" xfId="30199" xr:uid="{8244A13D-3939-4589-8354-EAA9747A68F2}"/>
    <cellStyle name="Comma 3 7 6 2 17" xfId="19695" xr:uid="{371A7141-C23F-42B3-A67E-B6BBB3E1EBFA}"/>
    <cellStyle name="Comma 3 7 6 2 2" xfId="518" xr:uid="{00000000-0005-0000-0000-0000EF030000}"/>
    <cellStyle name="Comma 3 7 6 2 2 10" xfId="30459" xr:uid="{6D2EB791-9E1F-4CFF-970C-C99B2D5EEF68}"/>
    <cellStyle name="Comma 3 7 6 2 2 11" xfId="19955" xr:uid="{EBC3E70D-8616-4E9E-945C-0787798FF875}"/>
    <cellStyle name="Comma 3 7 6 2 2 2" xfId="1841" xr:uid="{236B939F-B73E-4A96-8BC0-07F149DA192B}"/>
    <cellStyle name="Comma 3 7 6 2 2 2 10" xfId="21277" xr:uid="{729D759F-9852-4F16-BABC-184C6DF615DF}"/>
    <cellStyle name="Comma 3 7 6 2 2 2 2" xfId="7093" xr:uid="{4D6A0324-4976-4ACB-9B3C-329E627CD9BA}"/>
    <cellStyle name="Comma 3 7 6 2 2 2 2 2" xfId="18651" xr:uid="{D22456D0-FC2A-4C2F-B790-6496F1A454E5}"/>
    <cellStyle name="Comma 3 7 6 2 2 2 2 2 2" xfId="48058" xr:uid="{977BB1A6-6C4C-4E75-BAD0-9FD8BE7EA7D7}"/>
    <cellStyle name="Comma 3 7 6 2 2 2 2 2 3" xfId="29155" xr:uid="{CD160D94-522A-4BEC-9922-9C66BDB9C35D}"/>
    <cellStyle name="Comma 3 7 6 2 2 2 2 3" xfId="34668" xr:uid="{6E3CD517-51FC-4AB4-ABEA-0EA54AD17178}"/>
    <cellStyle name="Comma 3 7 6 2 2 2 2 4" xfId="23903" xr:uid="{E6E28753-C194-411E-9E07-1748BF926D7F}"/>
    <cellStyle name="Comma 3 7 6 2 2 2 3" xfId="4468" xr:uid="{1F075116-0042-4E7A-9F0C-292027A675EB}"/>
    <cellStyle name="Comma 3 7 6 2 2 2 3 2" xfId="50684" xr:uid="{2138FEED-0A72-4584-A68A-4A45B7FD3411}"/>
    <cellStyle name="Comma 3 7 6 2 2 2 3 3" xfId="37294" xr:uid="{1AB7F06B-3038-4BC9-B8C7-2B6F67BD2D92}"/>
    <cellStyle name="Comma 3 7 6 2 2 2 3 4" xfId="26529" xr:uid="{9F075C28-BD88-4F3F-8090-5CEC989CB88A}"/>
    <cellStyle name="Comma 3 7 6 2 2 2 4" xfId="9719" xr:uid="{3218BA9E-D6DC-45C8-9D91-4E25EB7A66AD}"/>
    <cellStyle name="Comma 3 7 6 2 2 2 4 2" xfId="53310" xr:uid="{D8C26313-1566-49B5-BEE8-39D3DE7AD182}"/>
    <cellStyle name="Comma 3 7 6 2 2 2 4 3" xfId="39920" xr:uid="{4B473E3E-7B2F-4EDD-850E-369934D5CED8}"/>
    <cellStyle name="Comma 3 7 6 2 2 2 5" xfId="12345" xr:uid="{79E1FF97-3C32-43AF-BBED-A16025AA4F76}"/>
    <cellStyle name="Comma 3 7 6 2 2 2 5 2" xfId="55935" xr:uid="{5E0593C2-62A8-4B9F-B099-12E4CB35B209}"/>
    <cellStyle name="Comma 3 7 6 2 2 2 5 3" xfId="42545" xr:uid="{8C34A8DB-DACC-4919-A43D-F4108F2048EE}"/>
    <cellStyle name="Comma 3 7 6 2 2 2 6" xfId="15498" xr:uid="{1B50FDD5-7348-4EC6-9577-B11C3F317941}"/>
    <cellStyle name="Comma 3 7 6 2 2 2 6 2" xfId="45171" xr:uid="{56906CC0-A335-4546-AA7E-8DF99E759A5B}"/>
    <cellStyle name="Comma 3 7 6 2 2 2 7" xfId="58561" xr:uid="{F6370930-2E3D-41F6-BC18-5800825F4454}"/>
    <cellStyle name="Comma 3 7 6 2 2 2 8" xfId="61188" xr:uid="{156BB931-6E38-4F6E-A501-6ABFCE3F6038}"/>
    <cellStyle name="Comma 3 7 6 2 2 2 9" xfId="31781" xr:uid="{F4BFFA1B-0D4D-43BB-930A-7AFF8195E119}"/>
    <cellStyle name="Comma 3 7 6 2 2 3" xfId="5771" xr:uid="{F3112C91-7837-4729-B744-3CD35C2B7E5D}"/>
    <cellStyle name="Comma 3 7 6 2 2 3 2" xfId="17329" xr:uid="{A7D399F1-D01E-42E0-A24B-3C120FCE7649}"/>
    <cellStyle name="Comma 3 7 6 2 2 3 2 2" xfId="46736" xr:uid="{7D24A180-5F3C-4A4A-AB10-028DF86E981C}"/>
    <cellStyle name="Comma 3 7 6 2 2 3 2 3" xfId="27833" xr:uid="{A4ECC84A-F9D9-42D2-9E3D-7CCB15216117}"/>
    <cellStyle name="Comma 3 7 6 2 2 3 3" xfId="14176" xr:uid="{874CFDD3-9733-470A-98B9-D12C19345C0B}"/>
    <cellStyle name="Comma 3 7 6 2 2 3 3 2" xfId="33346" xr:uid="{C8904A1F-CF0F-4CCF-838F-A8B368B9F902}"/>
    <cellStyle name="Comma 3 7 6 2 2 3 4" xfId="22581" xr:uid="{35BEA20C-CC17-4718-A97A-7666BD4ECDCE}"/>
    <cellStyle name="Comma 3 7 6 2 2 4" xfId="3146" xr:uid="{21ADBE23-8EFF-4FE3-B0F5-4FFA8DB8CCF4}"/>
    <cellStyle name="Comma 3 7 6 2 2 4 2" xfId="16801" xr:uid="{E5FAB6E7-B570-46D3-988E-8BC2B320972C}"/>
    <cellStyle name="Comma 3 7 6 2 2 4 2 2" xfId="49362" xr:uid="{19118208-2D02-4B83-B1FD-8FABD4A4E8C5}"/>
    <cellStyle name="Comma 3 7 6 2 2 4 3" xfId="35972" xr:uid="{BC170D39-767B-4FC4-A94F-24E994505607}"/>
    <cellStyle name="Comma 3 7 6 2 2 4 4" xfId="25207" xr:uid="{FB95710A-2C6D-4B53-8EB3-AE525E9B07D3}"/>
    <cellStyle name="Comma 3 7 6 2 2 5" xfId="8397" xr:uid="{E4845883-3FA5-4927-AEDC-52DB96AB91DA}"/>
    <cellStyle name="Comma 3 7 6 2 2 5 2" xfId="51988" xr:uid="{3410EB17-BEED-4C52-967D-1F44BBDF31D2}"/>
    <cellStyle name="Comma 3 7 6 2 2 5 3" xfId="38598" xr:uid="{9F37488C-9EEA-4423-BCD2-8E196E477D5E}"/>
    <cellStyle name="Comma 3 7 6 2 2 6" xfId="11023" xr:uid="{68E1DC8F-D61F-4FCC-AC72-0D6CC910FBA2}"/>
    <cellStyle name="Comma 3 7 6 2 2 6 2" xfId="54613" xr:uid="{4D307720-D1BB-4625-B25D-701FBD71E1B1}"/>
    <cellStyle name="Comma 3 7 6 2 2 6 3" xfId="41223" xr:uid="{403A9BB7-D1B0-471F-A4D9-0B6DE82FD8F7}"/>
    <cellStyle name="Comma 3 7 6 2 2 7" xfId="13648" xr:uid="{BACCBA5F-ABAE-4A93-897C-609C4F3A84BA}"/>
    <cellStyle name="Comma 3 7 6 2 2 7 2" xfId="43849" xr:uid="{97368714-4CB1-44D1-ADDE-4E9255778801}"/>
    <cellStyle name="Comma 3 7 6 2 2 8" xfId="57239" xr:uid="{4952D739-B093-4679-9043-F6267B6A6B85}"/>
    <cellStyle name="Comma 3 7 6 2 2 9" xfId="59866" xr:uid="{039F83EA-7A63-494E-9931-C0E41B0DFEE3}"/>
    <cellStyle name="Comma 3 7 6 2 3" xfId="778" xr:uid="{00000000-0005-0000-0000-0000F0030000}"/>
    <cellStyle name="Comma 3 7 6 2 3 10" xfId="30719" xr:uid="{B742BEA1-325D-4234-82B0-6499277DA990}"/>
    <cellStyle name="Comma 3 7 6 2 3 11" xfId="20215" xr:uid="{B1ADCD62-CEE6-4DC7-A956-A19140CE3422}"/>
    <cellStyle name="Comma 3 7 6 2 3 2" xfId="2101" xr:uid="{0CA93CDA-CB2E-41A8-AD9D-9C3DE853FF89}"/>
    <cellStyle name="Comma 3 7 6 2 3 2 10" xfId="21537" xr:uid="{F6D1DC46-9947-4DBC-B876-B4C1B675902B}"/>
    <cellStyle name="Comma 3 7 6 2 3 2 2" xfId="7353" xr:uid="{02BD12E8-4717-4A58-879D-0FDF1102EFB2}"/>
    <cellStyle name="Comma 3 7 6 2 3 2 2 2" xfId="18911" xr:uid="{DD4D9AFE-DD9C-4FF7-9475-D7E9DA046274}"/>
    <cellStyle name="Comma 3 7 6 2 3 2 2 2 2" xfId="48318" xr:uid="{0B30C606-7C07-45AA-AFCF-7717DDB85EBE}"/>
    <cellStyle name="Comma 3 7 6 2 3 2 2 2 3" xfId="29415" xr:uid="{1A1249EE-E3E9-4183-94DA-B11A32F784D3}"/>
    <cellStyle name="Comma 3 7 6 2 3 2 2 3" xfId="34928" xr:uid="{01ACDCE4-378F-48F2-9950-F686FB3B8882}"/>
    <cellStyle name="Comma 3 7 6 2 3 2 2 4" xfId="24163" xr:uid="{9DDE24AE-0AE2-4235-AA30-E89E96F6E719}"/>
    <cellStyle name="Comma 3 7 6 2 3 2 3" xfId="4728" xr:uid="{132B1CC6-284D-49D7-B214-F2BD95A62B5F}"/>
    <cellStyle name="Comma 3 7 6 2 3 2 3 2" xfId="50944" xr:uid="{D54BF6F3-CB9B-4EF7-B7F4-14656ABE3900}"/>
    <cellStyle name="Comma 3 7 6 2 3 2 3 3" xfId="37554" xr:uid="{F396FAA6-3913-4489-A5D0-60D7FE0ADC5C}"/>
    <cellStyle name="Comma 3 7 6 2 3 2 3 4" xfId="26789" xr:uid="{057B5E1D-ADA0-4FFF-9B83-FAB39636D70B}"/>
    <cellStyle name="Comma 3 7 6 2 3 2 4" xfId="9979" xr:uid="{0BBEBBD3-D589-46E8-97F4-8B11221435C2}"/>
    <cellStyle name="Comma 3 7 6 2 3 2 4 2" xfId="53570" xr:uid="{C840FA2D-C0B0-49F0-B133-063C2FDE12E3}"/>
    <cellStyle name="Comma 3 7 6 2 3 2 4 3" xfId="40180" xr:uid="{350B26C4-AA4E-4DC2-91B4-B815F897AF0A}"/>
    <cellStyle name="Comma 3 7 6 2 3 2 5" xfId="12605" xr:uid="{076A5AAC-6056-4AD9-9413-A9C52F07B8E3}"/>
    <cellStyle name="Comma 3 7 6 2 3 2 5 2" xfId="56195" xr:uid="{D37A7421-DB35-485D-8D42-94950694BFC6}"/>
    <cellStyle name="Comma 3 7 6 2 3 2 5 3" xfId="42805" xr:uid="{D0F2A4E3-8B9A-4388-97AB-FA2139B3F0B8}"/>
    <cellStyle name="Comma 3 7 6 2 3 2 6" xfId="15758" xr:uid="{5E4655C9-4519-4DFD-BCE7-811F5E69260E}"/>
    <cellStyle name="Comma 3 7 6 2 3 2 6 2" xfId="45431" xr:uid="{C96C510E-29AD-4BB7-9568-2BEEF71734F5}"/>
    <cellStyle name="Comma 3 7 6 2 3 2 7" xfId="58821" xr:uid="{95F24A68-1C44-4339-9AB5-CBCD9446603A}"/>
    <cellStyle name="Comma 3 7 6 2 3 2 8" xfId="61448" xr:uid="{3F34F002-04F1-4548-BC78-BC14CCDACEEA}"/>
    <cellStyle name="Comma 3 7 6 2 3 2 9" xfId="32041" xr:uid="{4D656F43-CB47-484D-8A5A-306B51763BD5}"/>
    <cellStyle name="Comma 3 7 6 2 3 3" xfId="6031" xr:uid="{29DFF4EE-D81B-4A1B-9A4C-5E5E62725E1F}"/>
    <cellStyle name="Comma 3 7 6 2 3 3 2" xfId="17589" xr:uid="{1C03D77C-5046-46AA-AB70-D5CDF30FAE7D}"/>
    <cellStyle name="Comma 3 7 6 2 3 3 2 2" xfId="46996" xr:uid="{2D900446-80F3-4EC8-BB8C-88728F2ADA22}"/>
    <cellStyle name="Comma 3 7 6 2 3 3 2 3" xfId="28093" xr:uid="{69C8FFEF-5ABA-4A43-B450-5B7C68B1A1E5}"/>
    <cellStyle name="Comma 3 7 6 2 3 3 3" xfId="33606" xr:uid="{C183F3E4-BDE6-4DC0-8686-378EFEDF959C}"/>
    <cellStyle name="Comma 3 7 6 2 3 3 4" xfId="22841" xr:uid="{0B02DE20-DE80-4127-91BE-15970F7AB38D}"/>
    <cellStyle name="Comma 3 7 6 2 3 4" xfId="3406" xr:uid="{20BB9934-EFB7-4DE2-AA7A-CAA7BF295AD8}"/>
    <cellStyle name="Comma 3 7 6 2 3 4 2" xfId="49622" xr:uid="{F9849B2B-C892-4300-8C96-961E9CC40FEC}"/>
    <cellStyle name="Comma 3 7 6 2 3 4 3" xfId="36232" xr:uid="{A5CDEC25-871C-40F5-90D2-6662B99BBB5C}"/>
    <cellStyle name="Comma 3 7 6 2 3 4 4" xfId="25467" xr:uid="{7B162882-932D-4B1D-BB65-048F1E518070}"/>
    <cellStyle name="Comma 3 7 6 2 3 5" xfId="8657" xr:uid="{50C34206-04DD-4EDA-A84C-42490BAEFD36}"/>
    <cellStyle name="Comma 3 7 6 2 3 5 2" xfId="52248" xr:uid="{2AC3172D-F413-4F6A-BEAA-1B53B5B43C2A}"/>
    <cellStyle name="Comma 3 7 6 2 3 5 3" xfId="38858" xr:uid="{02C14051-E568-41F6-84B6-5D3A838FB2A3}"/>
    <cellStyle name="Comma 3 7 6 2 3 6" xfId="11283" xr:uid="{F86B74FE-1127-4129-A426-8AC3E5FA62E5}"/>
    <cellStyle name="Comma 3 7 6 2 3 6 2" xfId="54873" xr:uid="{338A8C5F-5A0F-42A5-A84D-24A112A38F7C}"/>
    <cellStyle name="Comma 3 7 6 2 3 6 3" xfId="41483" xr:uid="{BD29E961-8031-4E93-AC03-DADE105F1D9C}"/>
    <cellStyle name="Comma 3 7 6 2 3 7" xfId="14436" xr:uid="{43F9B619-BE39-435A-A196-555C7F675781}"/>
    <cellStyle name="Comma 3 7 6 2 3 7 2" xfId="44109" xr:uid="{C3BCD418-14D7-4161-8344-B91489B7AB1A}"/>
    <cellStyle name="Comma 3 7 6 2 3 8" xfId="57499" xr:uid="{60E97DC1-40EB-46DD-A47F-BEDA047DA47F}"/>
    <cellStyle name="Comma 3 7 6 2 3 9" xfId="60126" xr:uid="{3FCF768E-E02C-40BA-A1B6-1228E4026C4C}"/>
    <cellStyle name="Comma 3 7 6 2 4" xfId="1038" xr:uid="{00000000-0005-0000-0000-0000F1030000}"/>
    <cellStyle name="Comma 3 7 6 2 4 10" xfId="30979" xr:uid="{711A0174-EB57-4915-B5FF-EE2C0A1F01C2}"/>
    <cellStyle name="Comma 3 7 6 2 4 11" xfId="20475" xr:uid="{1C3C02D9-8E43-4EC8-B492-6C7522142860}"/>
    <cellStyle name="Comma 3 7 6 2 4 2" xfId="2361" xr:uid="{77AD972D-51A3-4B1E-B83D-5683034AA8BC}"/>
    <cellStyle name="Comma 3 7 6 2 4 2 10" xfId="21797" xr:uid="{4BC0A473-E5C9-4D69-8AD8-963A385CE5CA}"/>
    <cellStyle name="Comma 3 7 6 2 4 2 2" xfId="7613" xr:uid="{49DF7F3C-26A6-4364-821D-4E7A64064593}"/>
    <cellStyle name="Comma 3 7 6 2 4 2 2 2" xfId="19171" xr:uid="{CC78846B-7C71-448A-8900-7C6D33000061}"/>
    <cellStyle name="Comma 3 7 6 2 4 2 2 2 2" xfId="48578" xr:uid="{D38B90F4-1D9A-4A29-80B5-FB78912E84FB}"/>
    <cellStyle name="Comma 3 7 6 2 4 2 2 2 3" xfId="29675" xr:uid="{65EEB659-2C95-493D-B69A-4D0358D0DBDD}"/>
    <cellStyle name="Comma 3 7 6 2 4 2 2 3" xfId="35188" xr:uid="{3403026C-DF95-4030-8893-97562A31D8EB}"/>
    <cellStyle name="Comma 3 7 6 2 4 2 2 4" xfId="24423" xr:uid="{47B9BC0F-8103-4307-B38D-1BC902F29291}"/>
    <cellStyle name="Comma 3 7 6 2 4 2 3" xfId="4988" xr:uid="{6DC3BA60-4B1B-471B-99C3-5E8ADA049720}"/>
    <cellStyle name="Comma 3 7 6 2 4 2 3 2" xfId="51204" xr:uid="{A252D8CA-5336-4A40-BE64-7F7EF5D6BC6F}"/>
    <cellStyle name="Comma 3 7 6 2 4 2 3 3" xfId="37814" xr:uid="{9C633CCC-12F6-4844-BFFE-9DFB65DBFDB0}"/>
    <cellStyle name="Comma 3 7 6 2 4 2 3 4" xfId="27049" xr:uid="{7CEC95BF-2475-4ED8-A334-09FCE9339387}"/>
    <cellStyle name="Comma 3 7 6 2 4 2 4" xfId="10239" xr:uid="{DA150019-3B57-409F-8D93-DFA8AE1E6D87}"/>
    <cellStyle name="Comma 3 7 6 2 4 2 4 2" xfId="53830" xr:uid="{30FB68E7-E1B7-421F-9D18-08519791B976}"/>
    <cellStyle name="Comma 3 7 6 2 4 2 4 3" xfId="40440" xr:uid="{5231934A-0409-4C4E-9776-E31B4D16EA12}"/>
    <cellStyle name="Comma 3 7 6 2 4 2 5" xfId="12865" xr:uid="{DF33521A-00B7-4848-833F-3067838343CC}"/>
    <cellStyle name="Comma 3 7 6 2 4 2 5 2" xfId="56455" xr:uid="{16AB460C-A6C7-43C1-8B8E-9428803B042E}"/>
    <cellStyle name="Comma 3 7 6 2 4 2 5 3" xfId="43065" xr:uid="{8A09066F-FB83-4846-8140-B30F49AB0D95}"/>
    <cellStyle name="Comma 3 7 6 2 4 2 6" xfId="16018" xr:uid="{BD8A5D23-15A3-4EEB-8160-328F208CBCB9}"/>
    <cellStyle name="Comma 3 7 6 2 4 2 6 2" xfId="45691" xr:uid="{208FB505-EF55-430E-A03D-4FDE611F4978}"/>
    <cellStyle name="Comma 3 7 6 2 4 2 7" xfId="59081" xr:uid="{0924C7A2-AE67-4B55-B2E7-B81534FD00A4}"/>
    <cellStyle name="Comma 3 7 6 2 4 2 8" xfId="61708" xr:uid="{FF917152-B97E-4717-AEB6-E621FB884CFD}"/>
    <cellStyle name="Comma 3 7 6 2 4 2 9" xfId="32301" xr:uid="{DCE7ACBA-89F3-4FAC-B208-A0B8AF02AA8E}"/>
    <cellStyle name="Comma 3 7 6 2 4 3" xfId="6291" xr:uid="{F3ED668D-D062-4B44-8AA5-5622796ABD4A}"/>
    <cellStyle name="Comma 3 7 6 2 4 3 2" xfId="17849" xr:uid="{93555E89-9432-43C4-966F-85EC49B74A7B}"/>
    <cellStyle name="Comma 3 7 6 2 4 3 2 2" xfId="47256" xr:uid="{75E3D6B6-1AA8-4922-959E-F7F0CCFEAD90}"/>
    <cellStyle name="Comma 3 7 6 2 4 3 2 3" xfId="28353" xr:uid="{27802074-E2E2-41DB-878C-0B2F3A604C8D}"/>
    <cellStyle name="Comma 3 7 6 2 4 3 3" xfId="33866" xr:uid="{80CE708F-7E3C-43A9-A42F-45964AA3E650}"/>
    <cellStyle name="Comma 3 7 6 2 4 3 4" xfId="23101" xr:uid="{1914D89A-1278-4664-B755-7C7713F8A8FC}"/>
    <cellStyle name="Comma 3 7 6 2 4 4" xfId="3666" xr:uid="{667621FD-6046-4998-B69A-FC9C49902851}"/>
    <cellStyle name="Comma 3 7 6 2 4 4 2" xfId="49882" xr:uid="{2CD5CF0E-155C-4F11-A665-10C73DA1A693}"/>
    <cellStyle name="Comma 3 7 6 2 4 4 3" xfId="36492" xr:uid="{864DA50C-467E-48D8-ABE5-42011D0D4106}"/>
    <cellStyle name="Comma 3 7 6 2 4 4 4" xfId="25727" xr:uid="{2CA16614-BEC9-4DEB-8F1A-81A590E41E2D}"/>
    <cellStyle name="Comma 3 7 6 2 4 5" xfId="8917" xr:uid="{0718CA82-629F-4150-B007-D2CB309889E6}"/>
    <cellStyle name="Comma 3 7 6 2 4 5 2" xfId="52508" xr:uid="{21D2C354-EC59-402F-8E7D-B9238B68EBAE}"/>
    <cellStyle name="Comma 3 7 6 2 4 5 3" xfId="39118" xr:uid="{C29A2A1B-C1BA-462F-9412-3378F11BD4F1}"/>
    <cellStyle name="Comma 3 7 6 2 4 6" xfId="11543" xr:uid="{5F3645A7-0FDB-4580-8E60-1E33DE4D24AC}"/>
    <cellStyle name="Comma 3 7 6 2 4 6 2" xfId="55133" xr:uid="{4898754A-C46B-437B-9B5B-ECDA27D0F895}"/>
    <cellStyle name="Comma 3 7 6 2 4 6 3" xfId="41743" xr:uid="{AC46B5C4-7913-47D5-9D52-291B19AFDC39}"/>
    <cellStyle name="Comma 3 7 6 2 4 7" xfId="14696" xr:uid="{CACEA84E-16E8-49AC-BA42-3130D2C40094}"/>
    <cellStyle name="Comma 3 7 6 2 4 7 2" xfId="44369" xr:uid="{2119F0C7-5C60-4A63-8677-70D19EF7EFF9}"/>
    <cellStyle name="Comma 3 7 6 2 4 8" xfId="57759" xr:uid="{BB12C70D-4F3D-4CDB-A3B0-073EF04BDD2E}"/>
    <cellStyle name="Comma 3 7 6 2 4 9" xfId="60386" xr:uid="{92A7A024-23E9-4E73-81FF-05F6F2CD9AF9}"/>
    <cellStyle name="Comma 3 7 6 2 5" xfId="1318" xr:uid="{46896131-A861-4756-B593-7ED6A50F0E71}"/>
    <cellStyle name="Comma 3 7 6 2 5 10" xfId="20755" xr:uid="{1E0D6FD8-4DA5-4F15-B431-8DAB73F28115}"/>
    <cellStyle name="Comma 3 7 6 2 5 2" xfId="6571" xr:uid="{62AD8E71-6126-47C5-8747-DB8E0394B958}"/>
    <cellStyle name="Comma 3 7 6 2 5 2 2" xfId="18129" xr:uid="{C465CA90-F5B4-4A3A-9CE0-3E99148918A7}"/>
    <cellStyle name="Comma 3 7 6 2 5 2 2 2" xfId="47536" xr:uid="{B888116F-49F1-414C-80B4-8F87D74B7AD1}"/>
    <cellStyle name="Comma 3 7 6 2 5 2 2 3" xfId="28633" xr:uid="{B058C954-8CFA-481A-881F-39BBA462D0D3}"/>
    <cellStyle name="Comma 3 7 6 2 5 2 3" xfId="34146" xr:uid="{CF625BEB-2AFD-4C76-B488-8858C8292781}"/>
    <cellStyle name="Comma 3 7 6 2 5 2 4" xfId="23381" xr:uid="{A1B8DB3C-84E4-45C1-8237-FD2EEF69FA86}"/>
    <cellStyle name="Comma 3 7 6 2 5 3" xfId="3946" xr:uid="{DD7C6D73-2137-48D9-AB1D-AD99816049F8}"/>
    <cellStyle name="Comma 3 7 6 2 5 3 2" xfId="50162" xr:uid="{A5CEF974-063B-4756-A86C-A321B4D1AA11}"/>
    <cellStyle name="Comma 3 7 6 2 5 3 3" xfId="36772" xr:uid="{9A868F4F-EADE-47CF-8E08-14A8518AFBC6}"/>
    <cellStyle name="Comma 3 7 6 2 5 3 4" xfId="26007" xr:uid="{9CEF4FBB-B61C-4932-AF66-C00A265E059B}"/>
    <cellStyle name="Comma 3 7 6 2 5 4" xfId="9197" xr:uid="{F02F9CFB-714C-4B7F-8B4B-3AB7284E71F3}"/>
    <cellStyle name="Comma 3 7 6 2 5 4 2" xfId="52788" xr:uid="{8F812727-7312-432D-9647-59C100E6A84E}"/>
    <cellStyle name="Comma 3 7 6 2 5 4 3" xfId="39398" xr:uid="{47BE2028-0A16-484B-9F17-8847422ABDAA}"/>
    <cellStyle name="Comma 3 7 6 2 5 5" xfId="11823" xr:uid="{6572BFF6-BEED-44B8-A8C3-D6179AB7F7C6}"/>
    <cellStyle name="Comma 3 7 6 2 5 5 2" xfId="55413" xr:uid="{CF3525D0-B232-4823-A385-18DD8CA07D00}"/>
    <cellStyle name="Comma 3 7 6 2 5 5 3" xfId="42023" xr:uid="{3F507C03-4C22-4CCA-99C0-AD8A4180E029}"/>
    <cellStyle name="Comma 3 7 6 2 5 6" xfId="14976" xr:uid="{4C5A0E47-1D1B-4819-9F9F-B1B30F417B09}"/>
    <cellStyle name="Comma 3 7 6 2 5 6 2" xfId="44649" xr:uid="{187E74E8-5FA2-4395-B27F-39D5E563E14E}"/>
    <cellStyle name="Comma 3 7 6 2 5 7" xfId="58039" xr:uid="{453B3374-86E0-47D2-8DEE-B6CBB2A5E746}"/>
    <cellStyle name="Comma 3 7 6 2 5 8" xfId="60666" xr:uid="{4DAEAB44-D6FE-4ECB-8CB1-1FF0C09FB7D8}"/>
    <cellStyle name="Comma 3 7 6 2 5 9" xfId="31259" xr:uid="{3B0E7808-D9C2-4A4D-93F5-50E716FFACF4}"/>
    <cellStyle name="Comma 3 7 6 2 6" xfId="1581" xr:uid="{FBA7E400-6B32-4DCF-8F95-9D062CA4DC5C}"/>
    <cellStyle name="Comma 3 7 6 2 6 10" xfId="21017" xr:uid="{DB6A5E90-A9F0-42F0-A500-57383119314C}"/>
    <cellStyle name="Comma 3 7 6 2 6 2" xfId="6833" xr:uid="{C2A836FD-770F-4B6C-AC5E-E4378BE31974}"/>
    <cellStyle name="Comma 3 7 6 2 6 2 2" xfId="18391" xr:uid="{DDD8C055-60D3-4622-AF07-0B1488F917B1}"/>
    <cellStyle name="Comma 3 7 6 2 6 2 2 2" xfId="47798" xr:uid="{DA531CD3-738E-480F-90B5-063810589E18}"/>
    <cellStyle name="Comma 3 7 6 2 6 2 2 3" xfId="28895" xr:uid="{47E60C63-A49C-4B4C-AA29-13DD29A57A45}"/>
    <cellStyle name="Comma 3 7 6 2 6 2 3" xfId="34408" xr:uid="{5EA36D1C-169E-4EED-8644-41998E9122EA}"/>
    <cellStyle name="Comma 3 7 6 2 6 2 4" xfId="23643" xr:uid="{01D25D06-D85A-42D8-827D-05568D7E96B5}"/>
    <cellStyle name="Comma 3 7 6 2 6 3" xfId="4208" xr:uid="{FAC2E1B4-82A1-4CC8-8631-3E21CC21191D}"/>
    <cellStyle name="Comma 3 7 6 2 6 3 2" xfId="50424" xr:uid="{E150D411-8234-40C8-91D4-A38EAF94FF18}"/>
    <cellStyle name="Comma 3 7 6 2 6 3 3" xfId="37034" xr:uid="{6C983A38-61BB-444F-A6C2-C58CAE9D5CCF}"/>
    <cellStyle name="Comma 3 7 6 2 6 3 4" xfId="26269" xr:uid="{CFE6C708-603C-4CF2-8978-5244996F51A6}"/>
    <cellStyle name="Comma 3 7 6 2 6 4" xfId="9459" xr:uid="{D3032BE9-67B4-42BC-8317-A620EC88E435}"/>
    <cellStyle name="Comma 3 7 6 2 6 4 2" xfId="53050" xr:uid="{427862A3-8EA3-4E1F-91F1-53501701119C}"/>
    <cellStyle name="Comma 3 7 6 2 6 4 3" xfId="39660" xr:uid="{35CF1319-78DF-4638-AF3F-9792EF6FBC6E}"/>
    <cellStyle name="Comma 3 7 6 2 6 5" xfId="12085" xr:uid="{5E205EFB-6226-4C74-959A-07F9020BBD27}"/>
    <cellStyle name="Comma 3 7 6 2 6 5 2" xfId="55675" xr:uid="{BCBF0A07-F326-45F5-875A-18C267A455C0}"/>
    <cellStyle name="Comma 3 7 6 2 6 5 3" xfId="42285" xr:uid="{2A3B99C1-FAA1-4A26-BB2E-E100EF38C35D}"/>
    <cellStyle name="Comma 3 7 6 2 6 6" xfId="15238" xr:uid="{C274EC52-08D6-4294-8E27-C81E5659DAE3}"/>
    <cellStyle name="Comma 3 7 6 2 6 6 2" xfId="44911" xr:uid="{FDF22B27-D430-4731-A6FE-F732FB660069}"/>
    <cellStyle name="Comma 3 7 6 2 6 7" xfId="58301" xr:uid="{2552236F-C3BB-4F40-9E0E-7D88CE6E40AC}"/>
    <cellStyle name="Comma 3 7 6 2 6 8" xfId="60928" xr:uid="{3FFDE725-A2FE-43BC-8A48-3D8E5DA83746}"/>
    <cellStyle name="Comma 3 7 6 2 6 9" xfId="31521" xr:uid="{39EDC049-3B52-48BD-BF93-8A83FBCB586D}"/>
    <cellStyle name="Comma 3 7 6 2 7" xfId="2624" xr:uid="{C0697B85-AB45-4837-8C1F-D76781464A5F}"/>
    <cellStyle name="Comma 3 7 6 2 7 10" xfId="22059" xr:uid="{B265966B-CEC8-4DD0-B3B8-4720DADD98C4}"/>
    <cellStyle name="Comma 3 7 6 2 7 2" xfId="7875" xr:uid="{FF300B39-CC69-4584-8E65-BA962B943EB4}"/>
    <cellStyle name="Comma 3 7 6 2 7 2 2" xfId="19433" xr:uid="{EF6D9FD5-3FB3-4872-943A-F44462CB92D1}"/>
    <cellStyle name="Comma 3 7 6 2 7 2 2 2" xfId="48840" xr:uid="{D3743789-68D2-4D00-B613-A0F1EAA1D0C0}"/>
    <cellStyle name="Comma 3 7 6 2 7 2 2 3" xfId="29937" xr:uid="{DA541CEF-2E7D-448A-9E59-69D6750FE9AC}"/>
    <cellStyle name="Comma 3 7 6 2 7 2 3" xfId="35450" xr:uid="{86BD6998-DB7F-4540-9F2D-35DC3D0AE667}"/>
    <cellStyle name="Comma 3 7 6 2 7 2 4" xfId="24685" xr:uid="{DC57DC94-84DE-456C-8064-5F0A07856A93}"/>
    <cellStyle name="Comma 3 7 6 2 7 3" xfId="5250" xr:uid="{637F20C5-3362-41EF-8194-D1652279F075}"/>
    <cellStyle name="Comma 3 7 6 2 7 3 2" xfId="51466" xr:uid="{B05EDBD4-7573-4A38-ADFA-3C2B0E10710C}"/>
    <cellStyle name="Comma 3 7 6 2 7 3 3" xfId="38076" xr:uid="{95E17FBD-02F8-4F73-A125-FABD62B6D2D7}"/>
    <cellStyle name="Comma 3 7 6 2 7 3 4" xfId="27311" xr:uid="{3D753E1A-1131-48CA-AF19-155BF2D9D3A1}"/>
    <cellStyle name="Comma 3 7 6 2 7 4" xfId="10501" xr:uid="{53353B03-1627-47E7-98AE-9AE40F4F9BE1}"/>
    <cellStyle name="Comma 3 7 6 2 7 4 2" xfId="54092" xr:uid="{56849385-990A-4FE9-8058-285CD2F09D51}"/>
    <cellStyle name="Comma 3 7 6 2 7 4 3" xfId="40702" xr:uid="{42FB973B-086F-4346-814B-1127E0B5ABBB}"/>
    <cellStyle name="Comma 3 7 6 2 7 5" xfId="13127" xr:uid="{E5B84842-C9A8-4BBC-8D36-54CDFFA95D8E}"/>
    <cellStyle name="Comma 3 7 6 2 7 5 2" xfId="56717" xr:uid="{E8A2512D-9BA3-4116-874A-9C6DC04DEC06}"/>
    <cellStyle name="Comma 3 7 6 2 7 5 3" xfId="43327" xr:uid="{0C513E91-4A8B-4616-A546-D6EC01AC449E}"/>
    <cellStyle name="Comma 3 7 6 2 7 6" xfId="16280" xr:uid="{D74EFF81-C8F6-41D6-87D2-697B0FEC5B9C}"/>
    <cellStyle name="Comma 3 7 6 2 7 6 2" xfId="45953" xr:uid="{BD1B8849-264A-4E08-966D-B6E73AAB867E}"/>
    <cellStyle name="Comma 3 7 6 2 7 7" xfId="59343" xr:uid="{B983A990-1BA8-4377-9971-1B4C2B23276F}"/>
    <cellStyle name="Comma 3 7 6 2 7 8" xfId="61970" xr:uid="{6AB6B705-A6C6-4551-B86E-8E60CBDB290A}"/>
    <cellStyle name="Comma 3 7 6 2 7 9" xfId="32563" xr:uid="{4759F1ED-AAAA-4687-8558-BBCB97335AFA}"/>
    <cellStyle name="Comma 3 7 6 2 8" xfId="5511" xr:uid="{21482333-8DF1-4DDF-9CE6-B01A8C09A0AD}"/>
    <cellStyle name="Comma 3 7 6 2 8 2" xfId="17069" xr:uid="{7E7723D0-C981-4D3B-B0D4-AC8B285A5FA6}"/>
    <cellStyle name="Comma 3 7 6 2 8 2 2" xfId="46215" xr:uid="{4AE962B5-2615-40A0-A44A-483D59F165B8}"/>
    <cellStyle name="Comma 3 7 6 2 8 2 3" xfId="27573" xr:uid="{574E3298-3C92-4490-940C-B6DDF170AC74}"/>
    <cellStyle name="Comma 3 7 6 2 8 3" xfId="13916" xr:uid="{33083BC2-6548-45B7-825C-FC64AA0860B4}"/>
    <cellStyle name="Comma 3 7 6 2 8 3 2" xfId="32825" xr:uid="{DFCA69F8-CAA2-4C0D-AD0B-A391E62252CE}"/>
    <cellStyle name="Comma 3 7 6 2 8 4" xfId="22321" xr:uid="{DF9293B7-61BE-4E1F-BA5E-09B019D4A827}"/>
    <cellStyle name="Comma 3 7 6 2 9" xfId="2886" xr:uid="{6259C65A-C99E-4E6B-88E2-CFD5989B0616}"/>
    <cellStyle name="Comma 3 7 6 2 9 2" xfId="16541" xr:uid="{E95FB273-DC07-49EA-9170-2BEC5AF669DA}"/>
    <cellStyle name="Comma 3 7 6 2 9 2 2" xfId="46476" xr:uid="{145EED5B-9CD0-48B4-BEEF-6A1122EAC473}"/>
    <cellStyle name="Comma 3 7 6 2 9 3" xfId="33086" xr:uid="{9A0C8A34-FA3F-44C4-ACCB-67A57984D2C8}"/>
    <cellStyle name="Comma 3 7 6 2 9 4" xfId="24947" xr:uid="{1854BF2B-8586-4D04-B907-8875F56D0F92}"/>
    <cellStyle name="Comma 3 7 6 3" xfId="380" xr:uid="{00000000-0005-0000-0000-0000F2030000}"/>
    <cellStyle name="Comma 3 7 6 3 10" xfId="30321" xr:uid="{0B398CCE-CE53-4F78-A077-3AC512142496}"/>
    <cellStyle name="Comma 3 7 6 3 11" xfId="19817" xr:uid="{D10FB767-D099-4206-9957-02079E5AE51D}"/>
    <cellStyle name="Comma 3 7 6 3 2" xfId="1703" xr:uid="{FDA70DB2-26CE-4B0B-A4F2-F581118FA2DD}"/>
    <cellStyle name="Comma 3 7 6 3 2 10" xfId="21139" xr:uid="{B70F8973-AE7A-4FA1-9CD8-C861058C3650}"/>
    <cellStyle name="Comma 3 7 6 3 2 2" xfId="6955" xr:uid="{584BD754-6046-4F90-A16C-6DDFC713E53C}"/>
    <cellStyle name="Comma 3 7 6 3 2 2 2" xfId="18513" xr:uid="{345ED5B8-2AD6-41E7-9A77-3CFE59B40079}"/>
    <cellStyle name="Comma 3 7 6 3 2 2 2 2" xfId="47920" xr:uid="{ABD763C1-4088-498F-898C-C2B3BA69F932}"/>
    <cellStyle name="Comma 3 7 6 3 2 2 2 3" xfId="29017" xr:uid="{9F0195C3-766D-424E-9E29-19FE9ECC6DC3}"/>
    <cellStyle name="Comma 3 7 6 3 2 2 3" xfId="34530" xr:uid="{6898B011-6A29-42F7-8AA4-A3CD20DFA6A5}"/>
    <cellStyle name="Comma 3 7 6 3 2 2 4" xfId="23765" xr:uid="{F41AE847-D838-4E48-909E-041A35A0BE4B}"/>
    <cellStyle name="Comma 3 7 6 3 2 3" xfId="4330" xr:uid="{CE15F4D2-4B8E-4B66-8299-6880AEBD1272}"/>
    <cellStyle name="Comma 3 7 6 3 2 3 2" xfId="50546" xr:uid="{DA6532DA-525D-440C-91AA-2366973C1EF1}"/>
    <cellStyle name="Comma 3 7 6 3 2 3 3" xfId="37156" xr:uid="{5A2ACE18-DAD1-4544-BD93-A02DB8C19BF7}"/>
    <cellStyle name="Comma 3 7 6 3 2 3 4" xfId="26391" xr:uid="{E336A399-4922-49BC-A43B-39B2CD96DC4C}"/>
    <cellStyle name="Comma 3 7 6 3 2 4" xfId="9581" xr:uid="{51D34F88-C67E-4970-B0C8-2223FC13B305}"/>
    <cellStyle name="Comma 3 7 6 3 2 4 2" xfId="53172" xr:uid="{BF7D98B2-3C7F-4305-A434-948E9371C97A}"/>
    <cellStyle name="Comma 3 7 6 3 2 4 3" xfId="39782" xr:uid="{912C9267-B225-4166-8485-3623EAE208C7}"/>
    <cellStyle name="Comma 3 7 6 3 2 5" xfId="12207" xr:uid="{B606FCE9-904A-450F-9062-8CD531000DF6}"/>
    <cellStyle name="Comma 3 7 6 3 2 5 2" xfId="55797" xr:uid="{3338C22D-555E-42A6-B7FF-68BD973746A9}"/>
    <cellStyle name="Comma 3 7 6 3 2 5 3" xfId="42407" xr:uid="{BCAFB690-D2B6-4F55-BC8E-DC33413F68B1}"/>
    <cellStyle name="Comma 3 7 6 3 2 6" xfId="15360" xr:uid="{71778CD3-77E3-4AD5-B357-16D5A9BFFF62}"/>
    <cellStyle name="Comma 3 7 6 3 2 6 2" xfId="45033" xr:uid="{09042818-8BA7-4703-B24A-EF922FFB7833}"/>
    <cellStyle name="Comma 3 7 6 3 2 7" xfId="58423" xr:uid="{F188CC5E-4715-4662-97AB-35E75165277D}"/>
    <cellStyle name="Comma 3 7 6 3 2 8" xfId="61050" xr:uid="{58347B3E-A6EB-4867-9045-46FD61660653}"/>
    <cellStyle name="Comma 3 7 6 3 2 9" xfId="31643" xr:uid="{5955AD1D-237D-48C0-926C-CB81EE903C3E}"/>
    <cellStyle name="Comma 3 7 6 3 3" xfId="5633" xr:uid="{75231598-F617-438B-BF56-10C3DA46FD91}"/>
    <cellStyle name="Comma 3 7 6 3 3 2" xfId="17191" xr:uid="{A9C8207D-9BD9-4301-8B4D-EAB4D3A6FA52}"/>
    <cellStyle name="Comma 3 7 6 3 3 2 2" xfId="46598" xr:uid="{31A227AF-9021-4558-8B4C-90975BED2810}"/>
    <cellStyle name="Comma 3 7 6 3 3 2 3" xfId="27695" xr:uid="{AD607DB9-83A5-4F86-AEE9-0F3F77BABDA6}"/>
    <cellStyle name="Comma 3 7 6 3 3 3" xfId="14038" xr:uid="{5C94D3F5-B16E-49CF-BA34-16BCF2AC4802}"/>
    <cellStyle name="Comma 3 7 6 3 3 3 2" xfId="33208" xr:uid="{7664251F-1394-411F-830B-A690C11CA99E}"/>
    <cellStyle name="Comma 3 7 6 3 3 4" xfId="22443" xr:uid="{659DE3A8-D21E-443C-ADA2-710068477968}"/>
    <cellStyle name="Comma 3 7 6 3 4" xfId="3008" xr:uid="{3A2EB1C5-8AC2-429E-9CFC-D5E603741B99}"/>
    <cellStyle name="Comma 3 7 6 3 4 2" xfId="16663" xr:uid="{CB2A0B6A-8C88-49A8-98A9-DA692162DC0B}"/>
    <cellStyle name="Comma 3 7 6 3 4 2 2" xfId="49224" xr:uid="{EC2F42FA-AE06-429C-99BC-881E3C51AB07}"/>
    <cellStyle name="Comma 3 7 6 3 4 3" xfId="35834" xr:uid="{C22AB338-FF15-4E08-A9E2-0A04A2C700A9}"/>
    <cellStyle name="Comma 3 7 6 3 4 4" xfId="25069" xr:uid="{D49257BD-B263-45FA-8CBE-BFC9FB975A4C}"/>
    <cellStyle name="Comma 3 7 6 3 5" xfId="8259" xr:uid="{1EC245BA-A932-47E0-8919-93772CFE5D8B}"/>
    <cellStyle name="Comma 3 7 6 3 5 2" xfId="51850" xr:uid="{AFA529B4-CB23-49E4-A0E0-34AD222CE750}"/>
    <cellStyle name="Comma 3 7 6 3 5 3" xfId="38460" xr:uid="{CE80CBB7-2280-48D8-99E0-0FA25449DEFE}"/>
    <cellStyle name="Comma 3 7 6 3 6" xfId="10885" xr:uid="{2B8A3027-9DA0-4810-8484-43049EFE9D78}"/>
    <cellStyle name="Comma 3 7 6 3 6 2" xfId="54475" xr:uid="{DF46648B-23A2-4460-976C-984C3D7170E7}"/>
    <cellStyle name="Comma 3 7 6 3 6 3" xfId="41085" xr:uid="{780CEAC9-B491-4FCE-AAC0-FBD837B43240}"/>
    <cellStyle name="Comma 3 7 6 3 7" xfId="13510" xr:uid="{86897614-039C-4EAD-BD41-B4F33E2C4E83}"/>
    <cellStyle name="Comma 3 7 6 3 7 2" xfId="43711" xr:uid="{C4381776-B21F-4DB8-B441-9C9CC88C3383}"/>
    <cellStyle name="Comma 3 7 6 3 8" xfId="57101" xr:uid="{8E0EA484-6368-480D-A129-D48398E0727C}"/>
    <cellStyle name="Comma 3 7 6 3 9" xfId="59728" xr:uid="{DB79AC09-F54F-4039-885E-8BFAD6E2DBCC}"/>
    <cellStyle name="Comma 3 7 6 4" xfId="640" xr:uid="{00000000-0005-0000-0000-0000F3030000}"/>
    <cellStyle name="Comma 3 7 6 4 10" xfId="30581" xr:uid="{9B5D83DE-99EC-4061-891A-E116F83EE69B}"/>
    <cellStyle name="Comma 3 7 6 4 11" xfId="20077" xr:uid="{93736C1A-F8A6-4F27-A6BC-2745FA5291E1}"/>
    <cellStyle name="Comma 3 7 6 4 2" xfId="1963" xr:uid="{46B9D231-6AD3-4EE6-9C45-640F48E492A0}"/>
    <cellStyle name="Comma 3 7 6 4 2 10" xfId="21399" xr:uid="{BF7E775D-E054-4244-AC48-1DA895BBD732}"/>
    <cellStyle name="Comma 3 7 6 4 2 2" xfId="7215" xr:uid="{FBEBD2A8-2B6F-429A-9143-685DC1ABB931}"/>
    <cellStyle name="Comma 3 7 6 4 2 2 2" xfId="18773" xr:uid="{67CAD63E-3EF7-4865-94B6-AF52C772193D}"/>
    <cellStyle name="Comma 3 7 6 4 2 2 2 2" xfId="48180" xr:uid="{9C2BA6AA-2412-49CB-B9CF-AB09F215DDDE}"/>
    <cellStyle name="Comma 3 7 6 4 2 2 2 3" xfId="29277" xr:uid="{BC2D2C73-77CF-40C0-9891-22EC9912887D}"/>
    <cellStyle name="Comma 3 7 6 4 2 2 3" xfId="34790" xr:uid="{8F70FF19-65E9-48F2-B97A-50ECA0987D49}"/>
    <cellStyle name="Comma 3 7 6 4 2 2 4" xfId="24025" xr:uid="{39763F31-E5CE-4C05-A37A-0592D88A0D50}"/>
    <cellStyle name="Comma 3 7 6 4 2 3" xfId="4590" xr:uid="{1D951AC9-1D4F-489B-9E10-A5FA6D023697}"/>
    <cellStyle name="Comma 3 7 6 4 2 3 2" xfId="50806" xr:uid="{F04CD375-6390-4A62-8959-F44463D159E8}"/>
    <cellStyle name="Comma 3 7 6 4 2 3 3" xfId="37416" xr:uid="{019AF724-CD4D-45B8-BEEA-FBCD8C20D824}"/>
    <cellStyle name="Comma 3 7 6 4 2 3 4" xfId="26651" xr:uid="{FED8D6E1-D698-42F8-974C-1341BF9103E4}"/>
    <cellStyle name="Comma 3 7 6 4 2 4" xfId="9841" xr:uid="{C10314A9-0D70-423B-B947-9AEE72270D80}"/>
    <cellStyle name="Comma 3 7 6 4 2 4 2" xfId="53432" xr:uid="{0B5FDCA0-B7F2-4B69-BB03-3984524E0060}"/>
    <cellStyle name="Comma 3 7 6 4 2 4 3" xfId="40042" xr:uid="{01CBA51F-274D-44D2-842A-8CD9A6D1392B}"/>
    <cellStyle name="Comma 3 7 6 4 2 5" xfId="12467" xr:uid="{B7068772-F1BB-4D66-8F72-D11649F2C93C}"/>
    <cellStyle name="Comma 3 7 6 4 2 5 2" xfId="56057" xr:uid="{A378B089-C419-41CC-A64D-EC2AC0030374}"/>
    <cellStyle name="Comma 3 7 6 4 2 5 3" xfId="42667" xr:uid="{A6822732-F239-4E2A-AFD9-3994E55EE7AE}"/>
    <cellStyle name="Comma 3 7 6 4 2 6" xfId="15620" xr:uid="{829281D5-FF0D-49FC-8CA7-98520C782231}"/>
    <cellStyle name="Comma 3 7 6 4 2 6 2" xfId="45293" xr:uid="{E9BAB517-D512-4712-BAC1-4EEE5BA24809}"/>
    <cellStyle name="Comma 3 7 6 4 2 7" xfId="58683" xr:uid="{E9FAF8E9-449F-4A48-899C-BDDB927493A5}"/>
    <cellStyle name="Comma 3 7 6 4 2 8" xfId="61310" xr:uid="{01EA4879-0615-485E-9295-EE4BF9370EB8}"/>
    <cellStyle name="Comma 3 7 6 4 2 9" xfId="31903" xr:uid="{BDFDAE67-75E5-40BA-BF0C-58B10332BFAE}"/>
    <cellStyle name="Comma 3 7 6 4 3" xfId="5893" xr:uid="{AC54DD38-00CB-4176-BD15-1D90656371CE}"/>
    <cellStyle name="Comma 3 7 6 4 3 2" xfId="17451" xr:uid="{63C83B05-1709-4640-8C62-2CC910D3E5A3}"/>
    <cellStyle name="Comma 3 7 6 4 3 2 2" xfId="46858" xr:uid="{8BAB35C6-10A0-4983-BB3C-EB70FF9D7F38}"/>
    <cellStyle name="Comma 3 7 6 4 3 2 3" xfId="27955" xr:uid="{AC255812-E402-4207-B417-232D3AED969F}"/>
    <cellStyle name="Comma 3 7 6 4 3 3" xfId="33468" xr:uid="{20F2E68E-DF52-411D-B752-61C8FA9EF5B0}"/>
    <cellStyle name="Comma 3 7 6 4 3 4" xfId="22703" xr:uid="{F644F9B9-338A-4A45-9ADE-4BB6DBEAEA43}"/>
    <cellStyle name="Comma 3 7 6 4 4" xfId="3268" xr:uid="{5DDD4B95-92D8-4667-9040-61EC9084F10D}"/>
    <cellStyle name="Comma 3 7 6 4 4 2" xfId="49484" xr:uid="{C1E2C0DE-C8E0-4F03-98D2-999BAABE4504}"/>
    <cellStyle name="Comma 3 7 6 4 4 3" xfId="36094" xr:uid="{FF5ABFA1-AA32-4C6B-A340-81CB198FF1C4}"/>
    <cellStyle name="Comma 3 7 6 4 4 4" xfId="25329" xr:uid="{D4E5DAD0-44DB-4869-ACFF-A5BD98EF08CB}"/>
    <cellStyle name="Comma 3 7 6 4 5" xfId="8519" xr:uid="{C7BE9E2F-8A45-479B-99DC-4D044EC25F84}"/>
    <cellStyle name="Comma 3 7 6 4 5 2" xfId="52110" xr:uid="{6396A2EC-A533-4B3B-8F3A-93502AF662F6}"/>
    <cellStyle name="Comma 3 7 6 4 5 3" xfId="38720" xr:uid="{8D323B70-2400-4FD3-8121-29C52E6FCEED}"/>
    <cellStyle name="Comma 3 7 6 4 6" xfId="11145" xr:uid="{355A0369-22B1-492E-ABD4-7C852685D9FB}"/>
    <cellStyle name="Comma 3 7 6 4 6 2" xfId="54735" xr:uid="{184E2CCE-02FC-44DC-AE60-E7B2EAC3CE9C}"/>
    <cellStyle name="Comma 3 7 6 4 6 3" xfId="41345" xr:uid="{7967BDA8-F608-41AC-A89D-D250751E1F6A}"/>
    <cellStyle name="Comma 3 7 6 4 7" xfId="14298" xr:uid="{32E3B20B-239B-488B-94D3-6AA54662B157}"/>
    <cellStyle name="Comma 3 7 6 4 7 2" xfId="43971" xr:uid="{793EA277-1293-424A-B842-A42B3167B86B}"/>
    <cellStyle name="Comma 3 7 6 4 8" xfId="57361" xr:uid="{59EF911F-91FE-46FF-9003-B42E03949231}"/>
    <cellStyle name="Comma 3 7 6 4 9" xfId="59988" xr:uid="{214444D9-49E6-4604-8AF5-E5BA5F5979AA}"/>
    <cellStyle name="Comma 3 7 6 5" xfId="900" xr:uid="{00000000-0005-0000-0000-0000F4030000}"/>
    <cellStyle name="Comma 3 7 6 5 10" xfId="30841" xr:uid="{3CAE4CC5-D6FC-4A1A-883A-22B9D57BEB60}"/>
    <cellStyle name="Comma 3 7 6 5 11" xfId="20337" xr:uid="{6F3980C7-166C-44C5-ABA2-3652C9A26F06}"/>
    <cellStyle name="Comma 3 7 6 5 2" xfId="2223" xr:uid="{6F9CE04A-F8DB-4DFF-9F4D-31E883C5CB73}"/>
    <cellStyle name="Comma 3 7 6 5 2 10" xfId="21659" xr:uid="{696896A9-9F63-4FD9-8EEB-4C416121A163}"/>
    <cellStyle name="Comma 3 7 6 5 2 2" xfId="7475" xr:uid="{E852A781-D41A-4F3D-951A-2C5D1A9C78A9}"/>
    <cellStyle name="Comma 3 7 6 5 2 2 2" xfId="19033" xr:uid="{D6831D2A-2DCB-4901-A54F-C7AB4746AD7B}"/>
    <cellStyle name="Comma 3 7 6 5 2 2 2 2" xfId="48440" xr:uid="{F783CD66-9F0D-4B4B-AD4A-4D000EDEEA4D}"/>
    <cellStyle name="Comma 3 7 6 5 2 2 2 3" xfId="29537" xr:uid="{F751FF88-2A08-4C56-8761-193B38959329}"/>
    <cellStyle name="Comma 3 7 6 5 2 2 3" xfId="35050" xr:uid="{03BC5179-B15A-420D-9E77-0471ABC8E8AC}"/>
    <cellStyle name="Comma 3 7 6 5 2 2 4" xfId="24285" xr:uid="{860C60E3-BFE4-40A0-9411-D718CED08F2B}"/>
    <cellStyle name="Comma 3 7 6 5 2 3" xfId="4850" xr:uid="{7CAA9910-94D5-4030-AE7F-0D64B70A2F5A}"/>
    <cellStyle name="Comma 3 7 6 5 2 3 2" xfId="51066" xr:uid="{5F036915-4131-4D79-965B-AF00DDD2CB70}"/>
    <cellStyle name="Comma 3 7 6 5 2 3 3" xfId="37676" xr:uid="{F276B767-103B-4223-AFAA-0B80470FBE59}"/>
    <cellStyle name="Comma 3 7 6 5 2 3 4" xfId="26911" xr:uid="{5678CBBD-1C1B-4835-8A61-A3EA025E91D4}"/>
    <cellStyle name="Comma 3 7 6 5 2 4" xfId="10101" xr:uid="{E37F543C-B293-4BBC-A8D7-73C6199D2061}"/>
    <cellStyle name="Comma 3 7 6 5 2 4 2" xfId="53692" xr:uid="{1CFB4AB2-4FDB-4455-9565-07B961715A59}"/>
    <cellStyle name="Comma 3 7 6 5 2 4 3" xfId="40302" xr:uid="{1854D81C-B40D-455A-BA9C-98077CC4DFB4}"/>
    <cellStyle name="Comma 3 7 6 5 2 5" xfId="12727" xr:uid="{66FD1A09-FC8D-4C85-9AB1-830620C97614}"/>
    <cellStyle name="Comma 3 7 6 5 2 5 2" xfId="56317" xr:uid="{8F072BF4-9915-4B72-BB17-EB3629DA9FAB}"/>
    <cellStyle name="Comma 3 7 6 5 2 5 3" xfId="42927" xr:uid="{CFC843BD-F161-47BD-878F-3FC6D8DE70A8}"/>
    <cellStyle name="Comma 3 7 6 5 2 6" xfId="15880" xr:uid="{C2883355-8236-4D6F-A2CD-1D2EE36A92F9}"/>
    <cellStyle name="Comma 3 7 6 5 2 6 2" xfId="45553" xr:uid="{3F6C0615-3E5A-4F8E-AB9E-F873C59E7908}"/>
    <cellStyle name="Comma 3 7 6 5 2 7" xfId="58943" xr:uid="{06741DD6-F2C2-412F-A41C-3697293A0109}"/>
    <cellStyle name="Comma 3 7 6 5 2 8" xfId="61570" xr:uid="{6E9C4677-DB0B-4287-ACD8-EBDB46840D29}"/>
    <cellStyle name="Comma 3 7 6 5 2 9" xfId="32163" xr:uid="{B02D129E-3216-4835-A650-AB03325EFF12}"/>
    <cellStyle name="Comma 3 7 6 5 3" xfId="6153" xr:uid="{7A432017-BCC7-4B16-A8AC-FB5FDC49DB93}"/>
    <cellStyle name="Comma 3 7 6 5 3 2" xfId="17711" xr:uid="{716E7BA5-7CAA-4DC3-A07A-09ED7B16F891}"/>
    <cellStyle name="Comma 3 7 6 5 3 2 2" xfId="47118" xr:uid="{B7F778BE-C35C-4E73-AEF3-CA3331D3DEA7}"/>
    <cellStyle name="Comma 3 7 6 5 3 2 3" xfId="28215" xr:uid="{E763D0A7-9278-4AFC-93C5-252B23A412F0}"/>
    <cellStyle name="Comma 3 7 6 5 3 3" xfId="33728" xr:uid="{4B6FB1B8-418C-4590-92EF-9BCFB295F32B}"/>
    <cellStyle name="Comma 3 7 6 5 3 4" xfId="22963" xr:uid="{8BF140DD-43E5-4BEB-9DCC-234A8815E796}"/>
    <cellStyle name="Comma 3 7 6 5 4" xfId="3528" xr:uid="{A4B24F27-1051-4A28-9A3D-4EACE59FD663}"/>
    <cellStyle name="Comma 3 7 6 5 4 2" xfId="49744" xr:uid="{7EC4C560-2F73-4F7A-9920-F50835EAA3F0}"/>
    <cellStyle name="Comma 3 7 6 5 4 3" xfId="36354" xr:uid="{DFE48F79-3E03-4B7B-B378-EDE9024A7E0D}"/>
    <cellStyle name="Comma 3 7 6 5 4 4" xfId="25589" xr:uid="{BD2D1925-F703-4349-8C78-045C5C1522D4}"/>
    <cellStyle name="Comma 3 7 6 5 5" xfId="8779" xr:uid="{C7FA2A71-E4E9-463D-8FE8-4550138AF942}"/>
    <cellStyle name="Comma 3 7 6 5 5 2" xfId="52370" xr:uid="{D0158A3D-614B-4E39-A778-D336A2684794}"/>
    <cellStyle name="Comma 3 7 6 5 5 3" xfId="38980" xr:uid="{E31D7EF1-EAC0-4AD2-B9B7-9E7D22087FA4}"/>
    <cellStyle name="Comma 3 7 6 5 6" xfId="11405" xr:uid="{CEBB1A26-B9BC-49FF-B44F-4AC94276C373}"/>
    <cellStyle name="Comma 3 7 6 5 6 2" xfId="54995" xr:uid="{1F6D3E45-42B5-4BCE-9CEC-4C5FF86720B7}"/>
    <cellStyle name="Comma 3 7 6 5 6 3" xfId="41605" xr:uid="{7C695C50-46E6-415A-B1DE-18E62E171CF0}"/>
    <cellStyle name="Comma 3 7 6 5 7" xfId="14558" xr:uid="{54075CB0-D03F-45DF-81DC-1BFEAABBADC3}"/>
    <cellStyle name="Comma 3 7 6 5 7 2" xfId="44231" xr:uid="{D9A251F3-A93F-409C-9FB2-DD5DB8AB864E}"/>
    <cellStyle name="Comma 3 7 6 5 8" xfId="57621" xr:uid="{F49A00BF-7D28-4792-973E-AE53D31CE420}"/>
    <cellStyle name="Comma 3 7 6 5 9" xfId="60248" xr:uid="{3A13E7F0-44FB-4198-B6E2-6F1CEEF1D867}"/>
    <cellStyle name="Comma 3 7 6 6" xfId="1180" xr:uid="{FA46EDD2-590E-4369-A915-7603BC7A6FBC}"/>
    <cellStyle name="Comma 3 7 6 6 10" xfId="20617" xr:uid="{74849DFE-7DB4-4751-92F8-4D52B8B74395}"/>
    <cellStyle name="Comma 3 7 6 6 2" xfId="6433" xr:uid="{FF271681-4F07-45C4-9878-6C3F66CA5764}"/>
    <cellStyle name="Comma 3 7 6 6 2 2" xfId="17991" xr:uid="{D019B78C-10D7-4EB6-AFCA-BBBE8C726879}"/>
    <cellStyle name="Comma 3 7 6 6 2 2 2" xfId="47398" xr:uid="{BFE92AA4-564C-44C8-9818-6D267EAE0E5B}"/>
    <cellStyle name="Comma 3 7 6 6 2 2 3" xfId="28495" xr:uid="{BE9466B1-505C-46EB-88BB-11B8CD4E73BD}"/>
    <cellStyle name="Comma 3 7 6 6 2 3" xfId="34008" xr:uid="{7F982E2B-3B9F-4088-847B-A4E8F1C775BF}"/>
    <cellStyle name="Comma 3 7 6 6 2 4" xfId="23243" xr:uid="{C68C5ECB-DCE7-4DF9-8EDA-55977208A20B}"/>
    <cellStyle name="Comma 3 7 6 6 3" xfId="3808" xr:uid="{5557750D-3CCA-4982-9C90-CA7FDF1C68FB}"/>
    <cellStyle name="Comma 3 7 6 6 3 2" xfId="50024" xr:uid="{B52690D6-76ED-416D-A6EF-1564854479AD}"/>
    <cellStyle name="Comma 3 7 6 6 3 3" xfId="36634" xr:uid="{818AE2FE-D52C-4199-83EA-2F43B7CD0E24}"/>
    <cellStyle name="Comma 3 7 6 6 3 4" xfId="25869" xr:uid="{101D7643-B8A9-4857-9929-5C50974D76B3}"/>
    <cellStyle name="Comma 3 7 6 6 4" xfId="9059" xr:uid="{B6A09C55-6D9B-4E4C-B424-20C759C494EB}"/>
    <cellStyle name="Comma 3 7 6 6 4 2" xfId="52650" xr:uid="{76E1FB70-A1A9-4DA2-8015-41988188D7DC}"/>
    <cellStyle name="Comma 3 7 6 6 4 3" xfId="39260" xr:uid="{3ACE733A-07AD-4C80-B6D1-CDD1FDF6D56A}"/>
    <cellStyle name="Comma 3 7 6 6 5" xfId="11685" xr:uid="{18CCC541-F46F-4007-A012-D62BBD0E3789}"/>
    <cellStyle name="Comma 3 7 6 6 5 2" xfId="55275" xr:uid="{67D501F8-4B84-40D4-A159-429CCFF39B7C}"/>
    <cellStyle name="Comma 3 7 6 6 5 3" xfId="41885" xr:uid="{203F57A1-95C3-4EBA-A541-8166F31AD6D9}"/>
    <cellStyle name="Comma 3 7 6 6 6" xfId="14838" xr:uid="{275CA2C6-3AA5-41F6-B25B-35FF3193D1E0}"/>
    <cellStyle name="Comma 3 7 6 6 6 2" xfId="44511" xr:uid="{633EFC52-B806-43DB-A753-3489F3835225}"/>
    <cellStyle name="Comma 3 7 6 6 7" xfId="57901" xr:uid="{7D2EA7FB-20B4-4371-8FE2-45EE81FD54A2}"/>
    <cellStyle name="Comma 3 7 6 6 8" xfId="60528" xr:uid="{F5272B05-F206-4509-8969-CE075A4409EB}"/>
    <cellStyle name="Comma 3 7 6 6 9" xfId="31121" xr:uid="{1EB300BF-76D2-4082-A396-9D69D7945BB1}"/>
    <cellStyle name="Comma 3 7 6 7" xfId="1443" xr:uid="{6BF2812F-F914-4A5B-8D85-A4F7B7C5214C}"/>
    <cellStyle name="Comma 3 7 6 7 10" xfId="20879" xr:uid="{837EA310-993A-4D06-B39A-33FFB1737E53}"/>
    <cellStyle name="Comma 3 7 6 7 2" xfId="6695" xr:uid="{3842B8BA-E533-4684-A2BA-FCB8725A5F24}"/>
    <cellStyle name="Comma 3 7 6 7 2 2" xfId="18253" xr:uid="{F759AB62-8815-4D73-B903-7CA837E31A0F}"/>
    <cellStyle name="Comma 3 7 6 7 2 2 2" xfId="47660" xr:uid="{D0F9E595-6886-471F-B230-B68AD09E6FCF}"/>
    <cellStyle name="Comma 3 7 6 7 2 2 3" xfId="28757" xr:uid="{0A2339A3-589B-4A91-A695-63BA0ECE1590}"/>
    <cellStyle name="Comma 3 7 6 7 2 3" xfId="34270" xr:uid="{E946EEA2-55C0-4FB7-A3C9-F3F4A85B9B6F}"/>
    <cellStyle name="Comma 3 7 6 7 2 4" xfId="23505" xr:uid="{5FCD46E0-9594-469C-B14E-13E96BC9052D}"/>
    <cellStyle name="Comma 3 7 6 7 3" xfId="4070" xr:uid="{9FC9B1A6-0078-4C76-A120-3AEE6EEAA400}"/>
    <cellStyle name="Comma 3 7 6 7 3 2" xfId="50286" xr:uid="{3577C566-2867-4F8D-8402-9692FC02EB9F}"/>
    <cellStyle name="Comma 3 7 6 7 3 3" xfId="36896" xr:uid="{536FD8E8-65AA-4C91-A159-E112D250D77F}"/>
    <cellStyle name="Comma 3 7 6 7 3 4" xfId="26131" xr:uid="{1D8A03DF-45CC-47EE-973A-DD6327A846BB}"/>
    <cellStyle name="Comma 3 7 6 7 4" xfId="9321" xr:uid="{6E249B7D-78E7-4149-BA51-078DC65FE306}"/>
    <cellStyle name="Comma 3 7 6 7 4 2" xfId="52912" xr:uid="{360EA5E5-3AE7-4547-AB7D-1E0899FBBDF0}"/>
    <cellStyle name="Comma 3 7 6 7 4 3" xfId="39522" xr:uid="{872A6E7C-AD3F-47C2-BEBD-9BFF575B2625}"/>
    <cellStyle name="Comma 3 7 6 7 5" xfId="11947" xr:uid="{0401DB71-A66E-43F0-A7EE-46CE06CAFE7E}"/>
    <cellStyle name="Comma 3 7 6 7 5 2" xfId="55537" xr:uid="{E8B061C1-986C-41FE-BB94-CB5EE36C00A5}"/>
    <cellStyle name="Comma 3 7 6 7 5 3" xfId="42147" xr:uid="{FD6C6003-81DF-489B-B1D6-D11E3D6E9561}"/>
    <cellStyle name="Comma 3 7 6 7 6" xfId="15100" xr:uid="{68117937-0C06-44B4-A4C4-37522D06563D}"/>
    <cellStyle name="Comma 3 7 6 7 6 2" xfId="44773" xr:uid="{C72D9F74-5863-469B-92D2-4DADA2F2AB63}"/>
    <cellStyle name="Comma 3 7 6 7 7" xfId="58163" xr:uid="{EE299924-1C0C-49B6-BCF0-014CAA308F8F}"/>
    <cellStyle name="Comma 3 7 6 7 8" xfId="60790" xr:uid="{711B4127-8A51-4E48-BA4A-550C55496E40}"/>
    <cellStyle name="Comma 3 7 6 7 9" xfId="31383" xr:uid="{45A8C7AF-239A-4E25-9521-4DD9E42FC81B}"/>
    <cellStyle name="Comma 3 7 6 8" xfId="2486" xr:uid="{407ADEBE-A282-4209-9350-6BAC07889C5E}"/>
    <cellStyle name="Comma 3 7 6 8 10" xfId="21921" xr:uid="{8B6679D4-649F-40A5-820E-AC6253CA128D}"/>
    <cellStyle name="Comma 3 7 6 8 2" xfId="7737" xr:uid="{EE4F941B-9E00-4182-9A08-22B30B039B30}"/>
    <cellStyle name="Comma 3 7 6 8 2 2" xfId="19295" xr:uid="{D6990EF8-083E-4A2E-B8A0-9816B63E9632}"/>
    <cellStyle name="Comma 3 7 6 8 2 2 2" xfId="48702" xr:uid="{6B03331C-D581-4431-A3E7-742E1556C694}"/>
    <cellStyle name="Comma 3 7 6 8 2 2 3" xfId="29799" xr:uid="{57846378-2CCF-4531-8E6B-12CE02962F20}"/>
    <cellStyle name="Comma 3 7 6 8 2 3" xfId="35312" xr:uid="{F82F912E-3786-4167-B241-0605653E3E70}"/>
    <cellStyle name="Comma 3 7 6 8 2 4" xfId="24547" xr:uid="{C8814458-785F-4EE4-A0DE-90503A91473F}"/>
    <cellStyle name="Comma 3 7 6 8 3" xfId="5112" xr:uid="{42545CEB-91D9-4714-98D8-B303DA0CC0C2}"/>
    <cellStyle name="Comma 3 7 6 8 3 2" xfId="51328" xr:uid="{09B35B54-8143-48E6-8457-EA185879DE6F}"/>
    <cellStyle name="Comma 3 7 6 8 3 3" xfId="37938" xr:uid="{CDC03186-353C-4BB6-A325-8452F67B2DCB}"/>
    <cellStyle name="Comma 3 7 6 8 3 4" xfId="27173" xr:uid="{F8AF3995-FD26-4AC5-BCB0-9D7FF57D5518}"/>
    <cellStyle name="Comma 3 7 6 8 4" xfId="10363" xr:uid="{24B64818-9243-4886-B548-CC51E08526F3}"/>
    <cellStyle name="Comma 3 7 6 8 4 2" xfId="53954" xr:uid="{357D6B76-5856-4F81-ADD8-06B8A5233AFC}"/>
    <cellStyle name="Comma 3 7 6 8 4 3" xfId="40564" xr:uid="{BE5686D7-1868-4925-B26C-ECE450E63F04}"/>
    <cellStyle name="Comma 3 7 6 8 5" xfId="12989" xr:uid="{12EB2E86-1F5D-41AD-B689-AADF0A0F184F}"/>
    <cellStyle name="Comma 3 7 6 8 5 2" xfId="56579" xr:uid="{007C81BA-78E4-48E6-A875-4060C0C90098}"/>
    <cellStyle name="Comma 3 7 6 8 5 3" xfId="43189" xr:uid="{497E5F6E-62A3-48F2-A4FC-622751DF31EA}"/>
    <cellStyle name="Comma 3 7 6 8 6" xfId="16142" xr:uid="{64FA3759-F914-42DC-BE03-ABB54B516582}"/>
    <cellStyle name="Comma 3 7 6 8 6 2" xfId="45815" xr:uid="{F61A46C1-D950-4CE6-BA95-1B20E7651FF9}"/>
    <cellStyle name="Comma 3 7 6 8 7" xfId="59205" xr:uid="{06E064BD-51D7-49B8-A42C-405EDB08B997}"/>
    <cellStyle name="Comma 3 7 6 8 8" xfId="61832" xr:uid="{C9030FCB-4048-43A5-882F-61D05B98053F}"/>
    <cellStyle name="Comma 3 7 6 8 9" xfId="32425" xr:uid="{C6244F71-ABFF-4B8D-94F3-A884D89FCDFE}"/>
    <cellStyle name="Comma 3 7 6 9" xfId="5373" xr:uid="{391B8498-6E38-47A6-94A4-B6C9F9DC26D6}"/>
    <cellStyle name="Comma 3 7 6 9 2" xfId="16931" xr:uid="{E89DE591-A2A2-4E6D-A842-5FF3AF07D1B2}"/>
    <cellStyle name="Comma 3 7 6 9 2 2" xfId="46077" xr:uid="{7CD80362-ADEA-4219-B8FB-FE5D4AA7380D}"/>
    <cellStyle name="Comma 3 7 6 9 2 3" xfId="27435" xr:uid="{DCC4F2AF-CD0F-492B-9553-CB309384818C}"/>
    <cellStyle name="Comma 3 7 6 9 3" xfId="13778" xr:uid="{5DDEF688-2450-4226-A517-7C3110015D7C}"/>
    <cellStyle name="Comma 3 7 6 9 3 2" xfId="32687" xr:uid="{7B0013DD-D6EA-45D6-BF54-7211A0BE8497}"/>
    <cellStyle name="Comma 3 7 6 9 4" xfId="22183" xr:uid="{62B8F9DF-34F2-485A-BBE9-E52411A47A70}"/>
    <cellStyle name="Comma 3 7 7" xfId="145" xr:uid="{00000000-0005-0000-0000-0000F5030000}"/>
    <cellStyle name="Comma 3 7 7 10" xfId="8025" xr:uid="{28227321-86F5-4481-AF91-29BA0E8BF529}"/>
    <cellStyle name="Comma 3 7 7 10 2" xfId="48990" xr:uid="{DCCAF2A0-8E85-4F4E-97C9-E65FCE5DBFD2}"/>
    <cellStyle name="Comma 3 7 7 10 3" xfId="35600" xr:uid="{F5D193F0-080A-4FC7-950D-85AE76B40B4A}"/>
    <cellStyle name="Comma 3 7 7 11" xfId="10651" xr:uid="{6D50C085-41FD-4B49-91FE-847FF36ADE9E}"/>
    <cellStyle name="Comma 3 7 7 11 2" xfId="51616" xr:uid="{F9A8E85B-50B7-4A7B-80C1-D956DBAEB4D7}"/>
    <cellStyle name="Comma 3 7 7 11 3" xfId="38226" xr:uid="{13188021-F51C-49DD-899E-08CA64EA105B}"/>
    <cellStyle name="Comma 3 7 7 12" xfId="13276" xr:uid="{3B16638F-8A40-44BB-B5C3-B35AAF733DE6}"/>
    <cellStyle name="Comma 3 7 7 12 2" xfId="54241" xr:uid="{53DF8F45-81CB-4568-BE55-AA75E0A03FCB}"/>
    <cellStyle name="Comma 3 7 7 12 3" xfId="40851" xr:uid="{5D86240E-2BF0-47B6-A552-A8FB246545C3}"/>
    <cellStyle name="Comma 3 7 7 13" xfId="43477" xr:uid="{F39F7D6F-1E15-471A-9E86-AA3256B53E9B}"/>
    <cellStyle name="Comma 3 7 7 14" xfId="56867" xr:uid="{096D8646-C1BA-4EAD-A929-7776E9083A95}"/>
    <cellStyle name="Comma 3 7 7 15" xfId="59494" xr:uid="{E651588C-9036-4C77-A5C3-2D78C952D38A}"/>
    <cellStyle name="Comma 3 7 7 16" xfId="30087" xr:uid="{0C01F070-0BF2-43BF-A460-422A4147A6A8}"/>
    <cellStyle name="Comma 3 7 7 17" xfId="19583" xr:uid="{96D542B5-3F4A-4920-B1E0-7BC758BD783A}"/>
    <cellStyle name="Comma 3 7 7 2" xfId="406" xr:uid="{00000000-0005-0000-0000-0000F6030000}"/>
    <cellStyle name="Comma 3 7 7 2 10" xfId="30347" xr:uid="{B95C8036-8CE4-4950-BA7C-040E1B823597}"/>
    <cellStyle name="Comma 3 7 7 2 11" xfId="19843" xr:uid="{8342EC25-8E54-49DD-884C-0B6179F27C64}"/>
    <cellStyle name="Comma 3 7 7 2 2" xfId="1729" xr:uid="{E27147B4-9D11-4DBF-B007-59836ED3C840}"/>
    <cellStyle name="Comma 3 7 7 2 2 10" xfId="21165" xr:uid="{4706DFDC-A48B-497C-8CD5-F03BF72D306F}"/>
    <cellStyle name="Comma 3 7 7 2 2 2" xfId="6981" xr:uid="{9B441AAD-0293-4E0D-83D8-A655B65AE408}"/>
    <cellStyle name="Comma 3 7 7 2 2 2 2" xfId="18539" xr:uid="{302BB92C-B9AD-43C6-89E2-A03DC1C513AD}"/>
    <cellStyle name="Comma 3 7 7 2 2 2 2 2" xfId="47946" xr:uid="{7236FC69-AE57-4AF0-8917-14750693CEAA}"/>
    <cellStyle name="Comma 3 7 7 2 2 2 2 3" xfId="29043" xr:uid="{63893ED4-4467-45E0-8656-4D5B972F49BB}"/>
    <cellStyle name="Comma 3 7 7 2 2 2 3" xfId="34556" xr:uid="{19BFAB7F-E8A9-4626-942A-B3C9408B9751}"/>
    <cellStyle name="Comma 3 7 7 2 2 2 4" xfId="23791" xr:uid="{882854B5-60F7-402C-B34E-0603C6AA9C7B}"/>
    <cellStyle name="Comma 3 7 7 2 2 3" xfId="4356" xr:uid="{39DE9179-61CA-4B41-9592-300A7F3EAF56}"/>
    <cellStyle name="Comma 3 7 7 2 2 3 2" xfId="50572" xr:uid="{9FFD53C2-F645-4F95-BFE7-767291013CBA}"/>
    <cellStyle name="Comma 3 7 7 2 2 3 3" xfId="37182" xr:uid="{93AF5ED8-7C80-44B3-93E2-B88D81B5A7DE}"/>
    <cellStyle name="Comma 3 7 7 2 2 3 4" xfId="26417" xr:uid="{F64AC27D-4D36-4CCC-B5BE-3C12B8583A97}"/>
    <cellStyle name="Comma 3 7 7 2 2 4" xfId="9607" xr:uid="{69D52FE3-EB03-4CF5-B678-BF624E764552}"/>
    <cellStyle name="Comma 3 7 7 2 2 4 2" xfId="53198" xr:uid="{73F4F37C-206C-4EEE-8053-3CCECCD2128B}"/>
    <cellStyle name="Comma 3 7 7 2 2 4 3" xfId="39808" xr:uid="{8DB3933A-E6B1-47BC-9C5B-97DE11B7E1DD}"/>
    <cellStyle name="Comma 3 7 7 2 2 5" xfId="12233" xr:uid="{E79EE13F-FB19-42BE-959F-8AB9B86B07CA}"/>
    <cellStyle name="Comma 3 7 7 2 2 5 2" xfId="55823" xr:uid="{B5D04ED4-5A64-41C9-966F-7FFEA8E9932A}"/>
    <cellStyle name="Comma 3 7 7 2 2 5 3" xfId="42433" xr:uid="{34B9FEC6-A3B5-452E-B6DF-3F0834DE9D86}"/>
    <cellStyle name="Comma 3 7 7 2 2 6" xfId="15386" xr:uid="{5BD09F60-4381-4EE1-817B-0301245BA9D0}"/>
    <cellStyle name="Comma 3 7 7 2 2 6 2" xfId="45059" xr:uid="{99C83CF2-3E95-4B07-AC6B-372282C30F55}"/>
    <cellStyle name="Comma 3 7 7 2 2 7" xfId="58449" xr:uid="{D8848B63-4DBF-41C6-81ED-1CAA730F7233}"/>
    <cellStyle name="Comma 3 7 7 2 2 8" xfId="61076" xr:uid="{87AB4452-7E18-4BBF-BCAC-8A58A4D9A45B}"/>
    <cellStyle name="Comma 3 7 7 2 2 9" xfId="31669" xr:uid="{8D21A547-60E6-452E-AB5F-B8BD5F808461}"/>
    <cellStyle name="Comma 3 7 7 2 3" xfId="5659" xr:uid="{66765430-535A-4354-900D-596E22D3271C}"/>
    <cellStyle name="Comma 3 7 7 2 3 2" xfId="17217" xr:uid="{B1C4BC4E-280B-4A29-8788-57B822F2C23E}"/>
    <cellStyle name="Comma 3 7 7 2 3 2 2" xfId="46624" xr:uid="{2F7DC640-5CC4-46FE-9102-42AC2D6724C8}"/>
    <cellStyle name="Comma 3 7 7 2 3 2 3" xfId="27721" xr:uid="{B57A05DD-EAC4-4C39-A12B-5D4B3F2BF579}"/>
    <cellStyle name="Comma 3 7 7 2 3 3" xfId="14064" xr:uid="{F238EE51-D56C-419F-B013-7FF7C673622C}"/>
    <cellStyle name="Comma 3 7 7 2 3 3 2" xfId="33234" xr:uid="{B3E16AF2-03D9-40F3-B9FD-046618EBBC3A}"/>
    <cellStyle name="Comma 3 7 7 2 3 4" xfId="22469" xr:uid="{FC24AABE-B3B9-41BD-ADE0-C5EB209E868A}"/>
    <cellStyle name="Comma 3 7 7 2 4" xfId="3034" xr:uid="{24468FCE-1B02-44C9-8727-77DF471F85FC}"/>
    <cellStyle name="Comma 3 7 7 2 4 2" xfId="16689" xr:uid="{F57E86E8-906B-46AB-B597-9491D4FBF391}"/>
    <cellStyle name="Comma 3 7 7 2 4 2 2" xfId="49250" xr:uid="{9610F45D-8864-4216-A3AF-8D66932A6C03}"/>
    <cellStyle name="Comma 3 7 7 2 4 3" xfId="35860" xr:uid="{4C2B6257-62A2-4A5C-A14B-F350F75BC9AD}"/>
    <cellStyle name="Comma 3 7 7 2 4 4" xfId="25095" xr:uid="{AD1CAB13-3CDB-4A01-9E21-4271DB9C845F}"/>
    <cellStyle name="Comma 3 7 7 2 5" xfId="8285" xr:uid="{8DD2743F-74BA-49CC-934D-989A92F296D9}"/>
    <cellStyle name="Comma 3 7 7 2 5 2" xfId="51876" xr:uid="{9B9E69F2-4913-4FD3-AC2B-ED3433F458E4}"/>
    <cellStyle name="Comma 3 7 7 2 5 3" xfId="38486" xr:uid="{83E4D44F-C2AF-4102-878B-CA7A671CAB77}"/>
    <cellStyle name="Comma 3 7 7 2 6" xfId="10911" xr:uid="{47C77CAC-6F47-45B8-9A32-B71F5D8ED647}"/>
    <cellStyle name="Comma 3 7 7 2 6 2" xfId="54501" xr:uid="{ECD558BA-12DD-4961-9CBD-8D3F0E6E1D8B}"/>
    <cellStyle name="Comma 3 7 7 2 6 3" xfId="41111" xr:uid="{3CF276C4-8DDD-4B0C-9845-96791E55302E}"/>
    <cellStyle name="Comma 3 7 7 2 7" xfId="13536" xr:uid="{FCE92824-9DA6-4526-AACA-CDDB544B119E}"/>
    <cellStyle name="Comma 3 7 7 2 7 2" xfId="43737" xr:uid="{42F34FD5-0025-409B-BDC9-9EB8096033FE}"/>
    <cellStyle name="Comma 3 7 7 2 8" xfId="57127" xr:uid="{900F3C75-8C9D-416C-86D3-379DCBDCADA7}"/>
    <cellStyle name="Comma 3 7 7 2 9" xfId="59754" xr:uid="{8968A09E-01DC-43E1-8978-A9FB8200F446}"/>
    <cellStyle name="Comma 3 7 7 3" xfId="666" xr:uid="{00000000-0005-0000-0000-0000F7030000}"/>
    <cellStyle name="Comma 3 7 7 3 10" xfId="30607" xr:uid="{B9E30AD5-A014-4E40-914E-C25FD9017321}"/>
    <cellStyle name="Comma 3 7 7 3 11" xfId="20103" xr:uid="{60CCB733-CA05-48B7-982F-170385ADFD3A}"/>
    <cellStyle name="Comma 3 7 7 3 2" xfId="1989" xr:uid="{8DE3D042-F134-4B9E-BF42-550888DAAF03}"/>
    <cellStyle name="Comma 3 7 7 3 2 10" xfId="21425" xr:uid="{6829BBE5-32FB-4BA2-9A47-FD7CCE66A780}"/>
    <cellStyle name="Comma 3 7 7 3 2 2" xfId="7241" xr:uid="{26B510D9-EE29-4261-95AB-FD50EB4F2E5B}"/>
    <cellStyle name="Comma 3 7 7 3 2 2 2" xfId="18799" xr:uid="{FDC58BD7-4D40-40CD-BFE1-82783ED05518}"/>
    <cellStyle name="Comma 3 7 7 3 2 2 2 2" xfId="48206" xr:uid="{0A73DB50-6BFD-47C9-8752-15D8EFF4DFA7}"/>
    <cellStyle name="Comma 3 7 7 3 2 2 2 3" xfId="29303" xr:uid="{4231CE6E-A900-4BDB-8489-3A068E5C651F}"/>
    <cellStyle name="Comma 3 7 7 3 2 2 3" xfId="34816" xr:uid="{F163D381-DE3F-4725-86E9-D668584E765A}"/>
    <cellStyle name="Comma 3 7 7 3 2 2 4" xfId="24051" xr:uid="{32AAF547-FC8F-4688-89C1-BED6F59DECC4}"/>
    <cellStyle name="Comma 3 7 7 3 2 3" xfId="4616" xr:uid="{DED4E5EE-F107-45AC-8F43-B5D3FF337F35}"/>
    <cellStyle name="Comma 3 7 7 3 2 3 2" xfId="50832" xr:uid="{E33EB560-45E5-4BD9-8F46-879A742AED97}"/>
    <cellStyle name="Comma 3 7 7 3 2 3 3" xfId="37442" xr:uid="{32F39EA7-6BF6-4919-937C-4274DF740EF1}"/>
    <cellStyle name="Comma 3 7 7 3 2 3 4" xfId="26677" xr:uid="{DEC45CB3-4330-4879-87F6-1AB48F37DDDE}"/>
    <cellStyle name="Comma 3 7 7 3 2 4" xfId="9867" xr:uid="{265502F9-4ECD-4E86-B1D8-FBD46121757A}"/>
    <cellStyle name="Comma 3 7 7 3 2 4 2" xfId="53458" xr:uid="{B1537A7A-2406-40C5-BCE0-E7FFAC9D963F}"/>
    <cellStyle name="Comma 3 7 7 3 2 4 3" xfId="40068" xr:uid="{2CE0B08A-9FF5-4CA3-A5B9-86181E9A3464}"/>
    <cellStyle name="Comma 3 7 7 3 2 5" xfId="12493" xr:uid="{E77C5C09-9E72-4FFB-8991-C926E26F2269}"/>
    <cellStyle name="Comma 3 7 7 3 2 5 2" xfId="56083" xr:uid="{8AB20961-6353-4360-9EA6-94A2F4CD3830}"/>
    <cellStyle name="Comma 3 7 7 3 2 5 3" xfId="42693" xr:uid="{D844D5A9-1A81-4CC1-9706-20AFD2808C73}"/>
    <cellStyle name="Comma 3 7 7 3 2 6" xfId="15646" xr:uid="{C6D77975-12E9-40C0-8D20-FA7C05F0B701}"/>
    <cellStyle name="Comma 3 7 7 3 2 6 2" xfId="45319" xr:uid="{F33F39DB-AF9F-4A42-9601-BDE7BFA8E31D}"/>
    <cellStyle name="Comma 3 7 7 3 2 7" xfId="58709" xr:uid="{7B8744D0-6ABA-451C-8AB5-122068B7AA1A}"/>
    <cellStyle name="Comma 3 7 7 3 2 8" xfId="61336" xr:uid="{13F347FB-F03C-4FBF-80C1-1D1BB8D95CAB}"/>
    <cellStyle name="Comma 3 7 7 3 2 9" xfId="31929" xr:uid="{9F4C78A9-A4B0-4D00-ABEC-6BD5BBE5BFBC}"/>
    <cellStyle name="Comma 3 7 7 3 3" xfId="5919" xr:uid="{7A4E6587-11AA-4806-BA96-785F754B0475}"/>
    <cellStyle name="Comma 3 7 7 3 3 2" xfId="17477" xr:uid="{FBF19568-09B8-4237-8ACF-AC0AFCCB324E}"/>
    <cellStyle name="Comma 3 7 7 3 3 2 2" xfId="46884" xr:uid="{8502FB75-6D23-42AA-88EF-5B7534B41812}"/>
    <cellStyle name="Comma 3 7 7 3 3 2 3" xfId="27981" xr:uid="{3FCBDD79-A0BE-4F6D-9A48-D2EC6B9B24CB}"/>
    <cellStyle name="Comma 3 7 7 3 3 3" xfId="33494" xr:uid="{15887F36-C466-44F0-A15D-EAECB6AA9D90}"/>
    <cellStyle name="Comma 3 7 7 3 3 4" xfId="22729" xr:uid="{96914AFC-EAEC-4C17-B037-609F75B90958}"/>
    <cellStyle name="Comma 3 7 7 3 4" xfId="3294" xr:uid="{154D53A9-B2CB-46A3-A253-6481ADC81651}"/>
    <cellStyle name="Comma 3 7 7 3 4 2" xfId="49510" xr:uid="{859B2EAF-9EE8-4838-8239-FCB6378C242C}"/>
    <cellStyle name="Comma 3 7 7 3 4 3" xfId="36120" xr:uid="{12BB4348-4759-4870-BD57-3E7BE9380949}"/>
    <cellStyle name="Comma 3 7 7 3 4 4" xfId="25355" xr:uid="{6D7C85D1-3026-4682-B00A-3991158CBBE4}"/>
    <cellStyle name="Comma 3 7 7 3 5" xfId="8545" xr:uid="{C7666FC6-7F13-4498-BE04-AF2D74866057}"/>
    <cellStyle name="Comma 3 7 7 3 5 2" xfId="52136" xr:uid="{AE6269B5-1CE0-41A4-938B-514CC41470D8}"/>
    <cellStyle name="Comma 3 7 7 3 5 3" xfId="38746" xr:uid="{5233C4F2-0BD6-4885-9C64-933C3ECBD265}"/>
    <cellStyle name="Comma 3 7 7 3 6" xfId="11171" xr:uid="{421D4520-C30F-4153-B461-59D315810867}"/>
    <cellStyle name="Comma 3 7 7 3 6 2" xfId="54761" xr:uid="{AE368D0D-2410-4297-8C7D-08843D1AB6BE}"/>
    <cellStyle name="Comma 3 7 7 3 6 3" xfId="41371" xr:uid="{EB2BAE3C-E9BA-4064-B317-0ED2D775D1DC}"/>
    <cellStyle name="Comma 3 7 7 3 7" xfId="14324" xr:uid="{8810B3BB-61DF-4728-AB49-8961395A3DB1}"/>
    <cellStyle name="Comma 3 7 7 3 7 2" xfId="43997" xr:uid="{B2542D0B-F559-4727-B8CA-6B7DF9303B24}"/>
    <cellStyle name="Comma 3 7 7 3 8" xfId="57387" xr:uid="{478DDECD-0A87-4A1A-851C-717C2A67F7A2}"/>
    <cellStyle name="Comma 3 7 7 3 9" xfId="60014" xr:uid="{E125A013-9434-468C-8270-A0F932F2ACD3}"/>
    <cellStyle name="Comma 3 7 7 4" xfId="926" xr:uid="{00000000-0005-0000-0000-0000F8030000}"/>
    <cellStyle name="Comma 3 7 7 4 10" xfId="30867" xr:uid="{70B639AA-E1D9-445B-BB42-89A5275CCBA7}"/>
    <cellStyle name="Comma 3 7 7 4 11" xfId="20363" xr:uid="{FC8E5126-03DA-4F25-8FA0-2141C5935806}"/>
    <cellStyle name="Comma 3 7 7 4 2" xfId="2249" xr:uid="{7D27D68C-2BCE-4E39-B05D-219D9FA66891}"/>
    <cellStyle name="Comma 3 7 7 4 2 10" xfId="21685" xr:uid="{ECF7798E-07FC-42D1-A6E1-9194DF8C867C}"/>
    <cellStyle name="Comma 3 7 7 4 2 2" xfId="7501" xr:uid="{0DB0458C-B401-4E96-B3B4-E0A7EE45FFB4}"/>
    <cellStyle name="Comma 3 7 7 4 2 2 2" xfId="19059" xr:uid="{3925F14E-D307-4CC7-8545-C1ED21619F59}"/>
    <cellStyle name="Comma 3 7 7 4 2 2 2 2" xfId="48466" xr:uid="{6D9590E5-7618-4407-80B8-C412DB7C59CD}"/>
    <cellStyle name="Comma 3 7 7 4 2 2 2 3" xfId="29563" xr:uid="{FDA0A90A-4DCB-439E-88D8-288D03B55C17}"/>
    <cellStyle name="Comma 3 7 7 4 2 2 3" xfId="35076" xr:uid="{73477490-BE38-46DA-94F8-63D15E8EB08C}"/>
    <cellStyle name="Comma 3 7 7 4 2 2 4" xfId="24311" xr:uid="{030B8D4E-4AB7-4FB2-8C18-F1A8C40FAA63}"/>
    <cellStyle name="Comma 3 7 7 4 2 3" xfId="4876" xr:uid="{1D2C9EEF-5355-4736-8684-A6DA8F6A51C0}"/>
    <cellStyle name="Comma 3 7 7 4 2 3 2" xfId="51092" xr:uid="{6914D006-C662-4926-9F75-1B38BFDFD6E0}"/>
    <cellStyle name="Comma 3 7 7 4 2 3 3" xfId="37702" xr:uid="{890AD298-28A6-4BA9-B0E6-4EB84F9C8D1E}"/>
    <cellStyle name="Comma 3 7 7 4 2 3 4" xfId="26937" xr:uid="{589DBB4F-B755-4F6C-BCD5-6AEC8CE8572E}"/>
    <cellStyle name="Comma 3 7 7 4 2 4" xfId="10127" xr:uid="{7CC45134-A501-43EA-AF0C-3B1994AED0CF}"/>
    <cellStyle name="Comma 3 7 7 4 2 4 2" xfId="53718" xr:uid="{67CA634F-EBA4-4239-AB11-895DB02C25FD}"/>
    <cellStyle name="Comma 3 7 7 4 2 4 3" xfId="40328" xr:uid="{E085A33D-FA19-4985-8695-9EAC6585E8B5}"/>
    <cellStyle name="Comma 3 7 7 4 2 5" xfId="12753" xr:uid="{5EF59864-C435-4FB0-B0C6-02BAA161F213}"/>
    <cellStyle name="Comma 3 7 7 4 2 5 2" xfId="56343" xr:uid="{3BE6E02D-99F4-4D87-ABEE-DEDA1BAF039C}"/>
    <cellStyle name="Comma 3 7 7 4 2 5 3" xfId="42953" xr:uid="{2B2CEC05-EC30-4D8B-9BCD-7E7DBB051FA0}"/>
    <cellStyle name="Comma 3 7 7 4 2 6" xfId="15906" xr:uid="{514D1F47-43FE-46B2-B4AF-CDB8D75D3A7E}"/>
    <cellStyle name="Comma 3 7 7 4 2 6 2" xfId="45579" xr:uid="{CBAFEEB4-EC07-4796-88FD-79AB80D1DAF5}"/>
    <cellStyle name="Comma 3 7 7 4 2 7" xfId="58969" xr:uid="{859FD80C-AEA8-4D79-98ED-66CD9A5AA05B}"/>
    <cellStyle name="Comma 3 7 7 4 2 8" xfId="61596" xr:uid="{3669DD04-D440-4CC9-A061-DB7327B1DBA8}"/>
    <cellStyle name="Comma 3 7 7 4 2 9" xfId="32189" xr:uid="{F06EAE68-DB28-41AB-B30A-B87E59215A3E}"/>
    <cellStyle name="Comma 3 7 7 4 3" xfId="6179" xr:uid="{12B95904-8A54-4134-86FE-0182CCDC4A17}"/>
    <cellStyle name="Comma 3 7 7 4 3 2" xfId="17737" xr:uid="{E79DF11B-D223-434A-8AE4-68EBFFB205C3}"/>
    <cellStyle name="Comma 3 7 7 4 3 2 2" xfId="47144" xr:uid="{EA14FFF2-4AF0-497B-AD4C-75A2D0BAF4CF}"/>
    <cellStyle name="Comma 3 7 7 4 3 2 3" xfId="28241" xr:uid="{F9B9E893-AFE9-42CB-BA32-A5E7A7B6A0B4}"/>
    <cellStyle name="Comma 3 7 7 4 3 3" xfId="33754" xr:uid="{0198F4DE-ED62-4654-9A94-D2282D113CD4}"/>
    <cellStyle name="Comma 3 7 7 4 3 4" xfId="22989" xr:uid="{42B2FBB1-7D0E-4B9E-92EC-19366806FE67}"/>
    <cellStyle name="Comma 3 7 7 4 4" xfId="3554" xr:uid="{50C6D74C-A027-4CC5-8D25-E6865AA46C51}"/>
    <cellStyle name="Comma 3 7 7 4 4 2" xfId="49770" xr:uid="{2A696565-29F8-4052-AEC1-C72D377263E8}"/>
    <cellStyle name="Comma 3 7 7 4 4 3" xfId="36380" xr:uid="{06868F30-0581-4E0B-A78F-40C4997EE19A}"/>
    <cellStyle name="Comma 3 7 7 4 4 4" xfId="25615" xr:uid="{48137EFB-98FF-425C-B7E3-5809451974C9}"/>
    <cellStyle name="Comma 3 7 7 4 5" xfId="8805" xr:uid="{95D3E4E2-574A-4F70-9239-FC9F18B8CA2D}"/>
    <cellStyle name="Comma 3 7 7 4 5 2" xfId="52396" xr:uid="{E7A050C8-977E-4ABE-ACD1-0A6FF7C941F6}"/>
    <cellStyle name="Comma 3 7 7 4 5 3" xfId="39006" xr:uid="{A4950B93-32B9-4C22-A501-0783778AD711}"/>
    <cellStyle name="Comma 3 7 7 4 6" xfId="11431" xr:uid="{0F3C7BF6-200C-4061-BEDA-E2F8F27CCFF3}"/>
    <cellStyle name="Comma 3 7 7 4 6 2" xfId="55021" xr:uid="{089FF86C-FE5D-40D7-95BD-F4633B68F619}"/>
    <cellStyle name="Comma 3 7 7 4 6 3" xfId="41631" xr:uid="{F81BAABD-8F95-4434-9D25-A50EBB266EC4}"/>
    <cellStyle name="Comma 3 7 7 4 7" xfId="14584" xr:uid="{8728A7A1-B6DA-4C3A-850E-584FE6D3D0A5}"/>
    <cellStyle name="Comma 3 7 7 4 7 2" xfId="44257" xr:uid="{A7D2442A-EA3B-464B-8426-1A2F0EEA980B}"/>
    <cellStyle name="Comma 3 7 7 4 8" xfId="57647" xr:uid="{F0D235C9-CAE0-4407-B126-486B4A23E40B}"/>
    <cellStyle name="Comma 3 7 7 4 9" xfId="60274" xr:uid="{9D601D8B-E61D-4372-B532-553533982B8D}"/>
    <cellStyle name="Comma 3 7 7 5" xfId="1206" xr:uid="{5E5EB786-C0A2-4C18-8EF4-4D3131A9CB25}"/>
    <cellStyle name="Comma 3 7 7 5 10" xfId="20643" xr:uid="{69C52D95-3B1E-41C0-9156-9B078DC31EBF}"/>
    <cellStyle name="Comma 3 7 7 5 2" xfId="6459" xr:uid="{B727784B-0D45-48C6-B39B-A1CFE2A594B9}"/>
    <cellStyle name="Comma 3 7 7 5 2 2" xfId="18017" xr:uid="{F46154DE-C6EE-4363-9AEA-62515CBBBE34}"/>
    <cellStyle name="Comma 3 7 7 5 2 2 2" xfId="47424" xr:uid="{593048D3-A948-4933-8BE2-1C5233AE78D1}"/>
    <cellStyle name="Comma 3 7 7 5 2 2 3" xfId="28521" xr:uid="{E9D3F994-BE6B-447D-B1F7-112DE99214D8}"/>
    <cellStyle name="Comma 3 7 7 5 2 3" xfId="34034" xr:uid="{473ECA01-689E-4B53-8E5C-BB11FDF4E03D}"/>
    <cellStyle name="Comma 3 7 7 5 2 4" xfId="23269" xr:uid="{D905FB19-D6E8-4659-8CDC-D1C6310D3A19}"/>
    <cellStyle name="Comma 3 7 7 5 3" xfId="3834" xr:uid="{634411A1-1C85-4242-833D-68EB1C5B13C0}"/>
    <cellStyle name="Comma 3 7 7 5 3 2" xfId="50050" xr:uid="{FBF90D74-BD79-403F-AF4A-1FDD6736DE7D}"/>
    <cellStyle name="Comma 3 7 7 5 3 3" xfId="36660" xr:uid="{2A349596-0799-490F-8264-F4F6917EC309}"/>
    <cellStyle name="Comma 3 7 7 5 3 4" xfId="25895" xr:uid="{C3A8C3B3-CA1A-430C-B0B0-97BE1DED6C12}"/>
    <cellStyle name="Comma 3 7 7 5 4" xfId="9085" xr:uid="{D891F0A3-509A-47CA-9BFD-BBF19A826B6F}"/>
    <cellStyle name="Comma 3 7 7 5 4 2" xfId="52676" xr:uid="{68C2100F-96B7-4AB2-90FD-7216E5516350}"/>
    <cellStyle name="Comma 3 7 7 5 4 3" xfId="39286" xr:uid="{05306369-4C34-4982-8ACA-B399CDB37D0A}"/>
    <cellStyle name="Comma 3 7 7 5 5" xfId="11711" xr:uid="{1B61F9FE-13E3-4F0D-8837-9802BC751BBE}"/>
    <cellStyle name="Comma 3 7 7 5 5 2" xfId="55301" xr:uid="{6AC09A54-F957-41E8-A0AF-59BE3FCCC17C}"/>
    <cellStyle name="Comma 3 7 7 5 5 3" xfId="41911" xr:uid="{D9941E42-B17C-46F3-9914-A4D605C413F4}"/>
    <cellStyle name="Comma 3 7 7 5 6" xfId="14864" xr:uid="{68828A0A-73C6-41A2-9226-DF7ABD601F24}"/>
    <cellStyle name="Comma 3 7 7 5 6 2" xfId="44537" xr:uid="{D7F98BCE-F277-42E7-A881-1AD452AE8068}"/>
    <cellStyle name="Comma 3 7 7 5 7" xfId="57927" xr:uid="{55DE938F-E836-4017-B974-33EE8051EE74}"/>
    <cellStyle name="Comma 3 7 7 5 8" xfId="60554" xr:uid="{C5FB1122-CA0B-445F-894B-CDD2E1021486}"/>
    <cellStyle name="Comma 3 7 7 5 9" xfId="31147" xr:uid="{A9DA5631-891F-4C24-B893-E2D14051FEFD}"/>
    <cellStyle name="Comma 3 7 7 6" xfId="1469" xr:uid="{41785DE5-636C-4114-966E-E58466DDB474}"/>
    <cellStyle name="Comma 3 7 7 6 10" xfId="20905" xr:uid="{CAE0AA39-684D-4CDC-861C-84C6641D862D}"/>
    <cellStyle name="Comma 3 7 7 6 2" xfId="6721" xr:uid="{D7828DAC-0846-4CA6-A84A-0A0A89AAB863}"/>
    <cellStyle name="Comma 3 7 7 6 2 2" xfId="18279" xr:uid="{807480F8-D993-40C4-994C-EEAC64315541}"/>
    <cellStyle name="Comma 3 7 7 6 2 2 2" xfId="47686" xr:uid="{140FE8D8-017A-408C-B112-6198E994A652}"/>
    <cellStyle name="Comma 3 7 7 6 2 2 3" xfId="28783" xr:uid="{E9D04986-9C28-430A-9540-B495D1C8290A}"/>
    <cellStyle name="Comma 3 7 7 6 2 3" xfId="34296" xr:uid="{DCB63A7A-5E02-4628-A531-913582D2577F}"/>
    <cellStyle name="Comma 3 7 7 6 2 4" xfId="23531" xr:uid="{F06E3A27-CA30-4A70-81F4-A2F06A4E703F}"/>
    <cellStyle name="Comma 3 7 7 6 3" xfId="4096" xr:uid="{59FF8694-1404-4AEB-9ADC-62DF7E800CE2}"/>
    <cellStyle name="Comma 3 7 7 6 3 2" xfId="50312" xr:uid="{81187A85-3E1B-4AED-9C24-21907941EB14}"/>
    <cellStyle name="Comma 3 7 7 6 3 3" xfId="36922" xr:uid="{622B90AE-B560-444C-9171-A438422827B7}"/>
    <cellStyle name="Comma 3 7 7 6 3 4" xfId="26157" xr:uid="{1DEEAE8D-2881-4A77-A03B-14A22D865D3C}"/>
    <cellStyle name="Comma 3 7 7 6 4" xfId="9347" xr:uid="{59871134-DD03-4EE6-A1FC-77325F4E6570}"/>
    <cellStyle name="Comma 3 7 7 6 4 2" xfId="52938" xr:uid="{D644AA28-91FD-4A13-B671-13B0F19124D1}"/>
    <cellStyle name="Comma 3 7 7 6 4 3" xfId="39548" xr:uid="{49DA0C10-B6FC-4233-97A3-1930652C5F39}"/>
    <cellStyle name="Comma 3 7 7 6 5" xfId="11973" xr:uid="{22B2AA3B-5AD6-4C0D-BCEC-6F11DDEE164C}"/>
    <cellStyle name="Comma 3 7 7 6 5 2" xfId="55563" xr:uid="{6F802D07-584B-4FDF-BD3D-F6D2BD341519}"/>
    <cellStyle name="Comma 3 7 7 6 5 3" xfId="42173" xr:uid="{3DDE9666-05AB-4679-B27F-D0D84C7B6A96}"/>
    <cellStyle name="Comma 3 7 7 6 6" xfId="15126" xr:uid="{0B3F20AF-18BC-4B0E-83C0-A3E16F6395AF}"/>
    <cellStyle name="Comma 3 7 7 6 6 2" xfId="44799" xr:uid="{381623C4-08F6-4E2F-81A8-F1FE33DE6B11}"/>
    <cellStyle name="Comma 3 7 7 6 7" xfId="58189" xr:uid="{9B991024-DA3E-48A2-8FA7-2FA647673A49}"/>
    <cellStyle name="Comma 3 7 7 6 8" xfId="60816" xr:uid="{DE72AD3D-0BC5-40DE-A96A-243D93056BA8}"/>
    <cellStyle name="Comma 3 7 7 6 9" xfId="31409" xr:uid="{69E389D5-71C8-4F6B-BADC-B4FA9AFE044E}"/>
    <cellStyle name="Comma 3 7 7 7" xfId="2512" xr:uid="{2874389C-56BC-4F30-B291-0F3D2B53943A}"/>
    <cellStyle name="Comma 3 7 7 7 10" xfId="21947" xr:uid="{FFE030F0-32C9-432B-8D3A-3D1F0A2ABEF0}"/>
    <cellStyle name="Comma 3 7 7 7 2" xfId="7763" xr:uid="{8175DD0A-C21D-4D53-A303-D1B0359E250D}"/>
    <cellStyle name="Comma 3 7 7 7 2 2" xfId="19321" xr:uid="{E6C918C0-6346-4AB5-9212-4F0001E722BC}"/>
    <cellStyle name="Comma 3 7 7 7 2 2 2" xfId="48728" xr:uid="{83665087-5C01-41B8-980A-7E3F6FA8D65C}"/>
    <cellStyle name="Comma 3 7 7 7 2 2 3" xfId="29825" xr:uid="{F003C76D-1895-406A-B94F-36341C23BFC1}"/>
    <cellStyle name="Comma 3 7 7 7 2 3" xfId="35338" xr:uid="{C1E53B5B-5642-4DB9-949B-1E8F82680EBF}"/>
    <cellStyle name="Comma 3 7 7 7 2 4" xfId="24573" xr:uid="{E69430AB-9653-480A-AE49-9CDFF3728040}"/>
    <cellStyle name="Comma 3 7 7 7 3" xfId="5138" xr:uid="{74AA1C30-D222-49CA-9086-6DA06185B60A}"/>
    <cellStyle name="Comma 3 7 7 7 3 2" xfId="51354" xr:uid="{B7780E79-62CE-4616-B6AB-782FD808E4B1}"/>
    <cellStyle name="Comma 3 7 7 7 3 3" xfId="37964" xr:uid="{481F864F-A165-487C-B8BF-9FED9082CBD4}"/>
    <cellStyle name="Comma 3 7 7 7 3 4" xfId="27199" xr:uid="{7C94E50D-C531-4A1B-BB81-87CB0C788C1F}"/>
    <cellStyle name="Comma 3 7 7 7 4" xfId="10389" xr:uid="{212C8B81-28D9-4A10-89D8-95266FA5816A}"/>
    <cellStyle name="Comma 3 7 7 7 4 2" xfId="53980" xr:uid="{F022E3A1-39FF-4048-A32E-D4F724B78720}"/>
    <cellStyle name="Comma 3 7 7 7 4 3" xfId="40590" xr:uid="{9B44D7AD-B29E-4243-999B-280C08A55E96}"/>
    <cellStyle name="Comma 3 7 7 7 5" xfId="13015" xr:uid="{D7316783-F6C1-414B-8D49-3355143911D5}"/>
    <cellStyle name="Comma 3 7 7 7 5 2" xfId="56605" xr:uid="{26276417-24C4-4877-87E8-F6BC7AC4E024}"/>
    <cellStyle name="Comma 3 7 7 7 5 3" xfId="43215" xr:uid="{0F16533E-CB7C-4507-A42C-86444A4D0043}"/>
    <cellStyle name="Comma 3 7 7 7 6" xfId="16168" xr:uid="{BDDBC06C-93D6-4762-8F7A-E6312F65471A}"/>
    <cellStyle name="Comma 3 7 7 7 6 2" xfId="45841" xr:uid="{F9FFBF63-ECDA-4EB7-ACBF-510BAA3DEFB0}"/>
    <cellStyle name="Comma 3 7 7 7 7" xfId="59231" xr:uid="{D8E63106-25B3-4697-9AAC-DB69A0051767}"/>
    <cellStyle name="Comma 3 7 7 7 8" xfId="61858" xr:uid="{4E2A329F-CBCE-4BCE-AAE9-CA6DF3493094}"/>
    <cellStyle name="Comma 3 7 7 7 9" xfId="32451" xr:uid="{751F62CE-6490-4FAF-955C-A3CE20D1F1A3}"/>
    <cellStyle name="Comma 3 7 7 8" xfId="5399" xr:uid="{A323ACB6-6BEE-4241-A05A-8A68EA7067CC}"/>
    <cellStyle name="Comma 3 7 7 8 2" xfId="16957" xr:uid="{4A8F0DD6-B81A-484E-9F41-9BA0D69E3BFC}"/>
    <cellStyle name="Comma 3 7 7 8 2 2" xfId="46103" xr:uid="{94A211AF-15A1-4F4E-9688-2993DA6367E0}"/>
    <cellStyle name="Comma 3 7 7 8 2 3" xfId="27461" xr:uid="{C1F45939-8459-4F41-B738-B1C0E7DA901E}"/>
    <cellStyle name="Comma 3 7 7 8 3" xfId="13804" xr:uid="{0A48C815-7D72-4391-B11C-75E819F017BA}"/>
    <cellStyle name="Comma 3 7 7 8 3 2" xfId="32713" xr:uid="{EADFC276-7A49-4280-AC01-0829395440C4}"/>
    <cellStyle name="Comma 3 7 7 8 4" xfId="22209" xr:uid="{C53BB0B0-B91D-454D-BEF3-D3E7A9B83888}"/>
    <cellStyle name="Comma 3 7 7 9" xfId="2774" xr:uid="{1F0CDD88-1475-4E6E-8A22-2D6A492C4C89}"/>
    <cellStyle name="Comma 3 7 7 9 2" xfId="16429" xr:uid="{8DB49AA1-3222-4283-8ED3-CFDDDDA8A162}"/>
    <cellStyle name="Comma 3 7 7 9 2 2" xfId="46364" xr:uid="{402B7808-89B9-4BFA-A768-48ED372D7D56}"/>
    <cellStyle name="Comma 3 7 7 9 3" xfId="32974" xr:uid="{74F4C656-F614-480F-9C5D-E6F9D89E51AC}"/>
    <cellStyle name="Comma 3 7 7 9 4" xfId="24835" xr:uid="{36ABE880-0876-4540-AC36-36DB54D562F6}"/>
    <cellStyle name="Comma 3 7 8" xfId="177" xr:uid="{00000000-0005-0000-0000-0000F9030000}"/>
    <cellStyle name="Comma 3 7 8 10" xfId="8057" xr:uid="{1E0C23D3-1C8B-47B2-B6BA-226B1851FC06}"/>
    <cellStyle name="Comma 3 7 8 10 2" xfId="49022" xr:uid="{AB8ECADA-AC05-44AB-846A-AD9EFAAA3143}"/>
    <cellStyle name="Comma 3 7 8 10 3" xfId="35632" xr:uid="{082730BA-CC05-4BE6-8CD5-F3149CC84E7C}"/>
    <cellStyle name="Comma 3 7 8 11" xfId="10683" xr:uid="{6BC1F960-AAAE-412D-A77C-2D87A88B034E}"/>
    <cellStyle name="Comma 3 7 8 11 2" xfId="51648" xr:uid="{40E0D1D1-EC3A-45BF-9F92-8ABD12945EEE}"/>
    <cellStyle name="Comma 3 7 8 11 3" xfId="38258" xr:uid="{CA54DCDF-B811-4E69-8865-6F324D3A32A4}"/>
    <cellStyle name="Comma 3 7 8 12" xfId="13308" xr:uid="{645DCA3D-3E98-420F-840D-4556CF289BC8}"/>
    <cellStyle name="Comma 3 7 8 12 2" xfId="54273" xr:uid="{19AFE17F-4381-46D0-8149-5FDE39369426}"/>
    <cellStyle name="Comma 3 7 8 12 3" xfId="40883" xr:uid="{F826F1B6-62D5-4916-803E-915006AF4248}"/>
    <cellStyle name="Comma 3 7 8 13" xfId="43509" xr:uid="{BDB4A62D-614C-4E04-89DA-D601BCCD9689}"/>
    <cellStyle name="Comma 3 7 8 14" xfId="56899" xr:uid="{D7DA775A-E6BB-4248-8F7C-FDB184FE4F5C}"/>
    <cellStyle name="Comma 3 7 8 15" xfId="59526" xr:uid="{767D00D7-8F1E-4D74-A088-DBCF7E82C5EE}"/>
    <cellStyle name="Comma 3 7 8 16" xfId="30119" xr:uid="{81EE8194-4102-4917-BEFE-FA608AA165DC}"/>
    <cellStyle name="Comma 3 7 8 17" xfId="19615" xr:uid="{CC353427-FB75-4B5B-B28A-B0ABDDCFABD5}"/>
    <cellStyle name="Comma 3 7 8 2" xfId="438" xr:uid="{00000000-0005-0000-0000-0000FA030000}"/>
    <cellStyle name="Comma 3 7 8 2 10" xfId="30379" xr:uid="{6DCF443F-F34A-49FF-B685-0794EF6454F6}"/>
    <cellStyle name="Comma 3 7 8 2 11" xfId="19875" xr:uid="{5BF3FA05-E4EB-43A5-A79D-C2D0B321F430}"/>
    <cellStyle name="Comma 3 7 8 2 2" xfId="1761" xr:uid="{C663F187-DA37-4188-9520-433E0B82444B}"/>
    <cellStyle name="Comma 3 7 8 2 2 10" xfId="21197" xr:uid="{974FC557-EEC9-487C-A422-634576A7EC86}"/>
    <cellStyle name="Comma 3 7 8 2 2 2" xfId="7013" xr:uid="{A2D441B2-D8EE-4889-811B-082DC5B5ECE4}"/>
    <cellStyle name="Comma 3 7 8 2 2 2 2" xfId="18571" xr:uid="{C21E19CD-3681-4A2F-B41D-D847F07BD281}"/>
    <cellStyle name="Comma 3 7 8 2 2 2 2 2" xfId="47978" xr:uid="{C288A53D-E939-4B5E-B627-A78C17D0633F}"/>
    <cellStyle name="Comma 3 7 8 2 2 2 2 3" xfId="29075" xr:uid="{EB000CE7-C775-4F95-9C26-9FF2C39E4EE6}"/>
    <cellStyle name="Comma 3 7 8 2 2 2 3" xfId="34588" xr:uid="{4E6B5195-DCEF-4AFD-85B8-C2429AFFA7FC}"/>
    <cellStyle name="Comma 3 7 8 2 2 2 4" xfId="23823" xr:uid="{08F4FD5B-DD10-4F00-AB75-D3294E2E93E6}"/>
    <cellStyle name="Comma 3 7 8 2 2 3" xfId="4388" xr:uid="{17635FB8-6BA0-4355-B837-15B0115A6862}"/>
    <cellStyle name="Comma 3 7 8 2 2 3 2" xfId="50604" xr:uid="{7315BB5E-338C-4EB3-A245-D10EE895DFDD}"/>
    <cellStyle name="Comma 3 7 8 2 2 3 3" xfId="37214" xr:uid="{ECA2266C-BEB5-405B-A637-151A87812C61}"/>
    <cellStyle name="Comma 3 7 8 2 2 3 4" xfId="26449" xr:uid="{34292856-0CB7-4583-9CE4-E353FD1EAA1A}"/>
    <cellStyle name="Comma 3 7 8 2 2 4" xfId="9639" xr:uid="{49A57E1C-DA9C-496F-A2F1-D5049507C8BB}"/>
    <cellStyle name="Comma 3 7 8 2 2 4 2" xfId="53230" xr:uid="{D0229094-FBFA-46E0-8CE8-6CBE5371E4DE}"/>
    <cellStyle name="Comma 3 7 8 2 2 4 3" xfId="39840" xr:uid="{7F9A123C-94B9-4795-A0DE-52F9D1EF3F67}"/>
    <cellStyle name="Comma 3 7 8 2 2 5" xfId="12265" xr:uid="{784B1036-0F42-49BE-9D8A-BB3B4FFC0CA0}"/>
    <cellStyle name="Comma 3 7 8 2 2 5 2" xfId="55855" xr:uid="{F512EB25-D97C-44CD-A826-C9998318BFBE}"/>
    <cellStyle name="Comma 3 7 8 2 2 5 3" xfId="42465" xr:uid="{64721C55-FB9C-4567-B74F-5DEEB2A4AA64}"/>
    <cellStyle name="Comma 3 7 8 2 2 6" xfId="15418" xr:uid="{890023B8-B4C5-434C-B58E-F56ABC6904F0}"/>
    <cellStyle name="Comma 3 7 8 2 2 6 2" xfId="45091" xr:uid="{7DEDF484-1918-4521-BF58-B24FEFC53F5C}"/>
    <cellStyle name="Comma 3 7 8 2 2 7" xfId="58481" xr:uid="{927A2CE2-0141-410A-8A53-88B8D221893E}"/>
    <cellStyle name="Comma 3 7 8 2 2 8" xfId="61108" xr:uid="{96D275B8-193D-42FD-A3F1-7FA14F2D72B0}"/>
    <cellStyle name="Comma 3 7 8 2 2 9" xfId="31701" xr:uid="{28C96222-5AA7-459C-A092-7F9E29F5D867}"/>
    <cellStyle name="Comma 3 7 8 2 3" xfId="5691" xr:uid="{6F6E9F7D-6716-4AE8-A5C7-8033B7F24502}"/>
    <cellStyle name="Comma 3 7 8 2 3 2" xfId="17249" xr:uid="{956A692A-BCB4-4097-A5C3-D7B06431B436}"/>
    <cellStyle name="Comma 3 7 8 2 3 2 2" xfId="46656" xr:uid="{0A264248-0DA4-4099-8DD8-638524FF595B}"/>
    <cellStyle name="Comma 3 7 8 2 3 2 3" xfId="27753" xr:uid="{AABC981B-ECB0-4BC5-8681-FB077D492F66}"/>
    <cellStyle name="Comma 3 7 8 2 3 3" xfId="14096" xr:uid="{498C7AAA-EFC1-46AD-B61F-09A9A4CE9057}"/>
    <cellStyle name="Comma 3 7 8 2 3 3 2" xfId="33266" xr:uid="{74964607-395E-49E4-B2AF-39BAAC285D94}"/>
    <cellStyle name="Comma 3 7 8 2 3 4" xfId="22501" xr:uid="{7F3812E8-0A16-4091-A056-0FB2201C09B0}"/>
    <cellStyle name="Comma 3 7 8 2 4" xfId="3066" xr:uid="{C898E964-5DD3-400C-BF9A-F406CD755BD6}"/>
    <cellStyle name="Comma 3 7 8 2 4 2" xfId="16721" xr:uid="{AB93FC97-EDD4-49CE-85FB-34AD02BE3AC5}"/>
    <cellStyle name="Comma 3 7 8 2 4 2 2" xfId="49282" xr:uid="{D6953AA5-3F00-4CC6-8DAF-48A27EEE66E5}"/>
    <cellStyle name="Comma 3 7 8 2 4 3" xfId="35892" xr:uid="{A3007C95-E1EA-4DE3-B8FB-7E29E4C50DC6}"/>
    <cellStyle name="Comma 3 7 8 2 4 4" xfId="25127" xr:uid="{3999CA6B-ED56-402D-ADD2-ED0F4CCEAC05}"/>
    <cellStyle name="Comma 3 7 8 2 5" xfId="8317" xr:uid="{DAFF1800-EBD1-47FC-A15A-0CD1AF3D3539}"/>
    <cellStyle name="Comma 3 7 8 2 5 2" xfId="51908" xr:uid="{B5C29E44-48EC-4F0B-8F75-72D6B4A0B288}"/>
    <cellStyle name="Comma 3 7 8 2 5 3" xfId="38518" xr:uid="{42946671-182D-4E8F-B035-F75F5B2B825F}"/>
    <cellStyle name="Comma 3 7 8 2 6" xfId="10943" xr:uid="{761E8F49-F513-45DC-8EFD-362883D8DF54}"/>
    <cellStyle name="Comma 3 7 8 2 6 2" xfId="54533" xr:uid="{07B0F92B-210A-4F48-9BD9-665E0AF6750D}"/>
    <cellStyle name="Comma 3 7 8 2 6 3" xfId="41143" xr:uid="{55375256-A3BC-4D50-8592-42723C1050B0}"/>
    <cellStyle name="Comma 3 7 8 2 7" xfId="13568" xr:uid="{B8AE6EEC-C998-4DE8-94FC-0919B851B873}"/>
    <cellStyle name="Comma 3 7 8 2 7 2" xfId="43769" xr:uid="{D181C74E-487A-4E03-98E1-34014044A227}"/>
    <cellStyle name="Comma 3 7 8 2 8" xfId="57159" xr:uid="{3CB7CFF3-B31C-4FD3-963D-FB8F3E55D4BF}"/>
    <cellStyle name="Comma 3 7 8 2 9" xfId="59786" xr:uid="{1D5338C5-9D45-4ECC-B769-FE0FE54956BA}"/>
    <cellStyle name="Comma 3 7 8 3" xfId="698" xr:uid="{00000000-0005-0000-0000-0000FB030000}"/>
    <cellStyle name="Comma 3 7 8 3 10" xfId="30639" xr:uid="{34B1F9F9-9D35-4A62-B3E0-C4D2C7FE4776}"/>
    <cellStyle name="Comma 3 7 8 3 11" xfId="20135" xr:uid="{BDD35AFF-13F3-42F2-B195-C44B4964431F}"/>
    <cellStyle name="Comma 3 7 8 3 2" xfId="2021" xr:uid="{336D03B7-A2D0-4A59-AE73-34274A9EEC40}"/>
    <cellStyle name="Comma 3 7 8 3 2 10" xfId="21457" xr:uid="{A2F784E9-21B1-40A2-AC00-2B5EAD126001}"/>
    <cellStyle name="Comma 3 7 8 3 2 2" xfId="7273" xr:uid="{78F65C45-8DB3-41AA-9CDE-60B765B8CBCE}"/>
    <cellStyle name="Comma 3 7 8 3 2 2 2" xfId="18831" xr:uid="{34A85C12-E8A9-4C28-BEF0-13B5E69F529B}"/>
    <cellStyle name="Comma 3 7 8 3 2 2 2 2" xfId="48238" xr:uid="{600501D5-0B26-4A2B-999E-01E0AE9E487E}"/>
    <cellStyle name="Comma 3 7 8 3 2 2 2 3" xfId="29335" xr:uid="{14D40B2F-84E1-4999-96F2-174F5901461B}"/>
    <cellStyle name="Comma 3 7 8 3 2 2 3" xfId="34848" xr:uid="{A05FD828-20B6-4FE6-BD5B-BD89EF459478}"/>
    <cellStyle name="Comma 3 7 8 3 2 2 4" xfId="24083" xr:uid="{48514A5D-CDCF-4641-86BE-42780FCB4032}"/>
    <cellStyle name="Comma 3 7 8 3 2 3" xfId="4648" xr:uid="{8E2D80B5-01E3-460C-AA26-E31EBF6FC99D}"/>
    <cellStyle name="Comma 3 7 8 3 2 3 2" xfId="50864" xr:uid="{1A2E27FA-CDF5-42BA-9610-A63A811877B0}"/>
    <cellStyle name="Comma 3 7 8 3 2 3 3" xfId="37474" xr:uid="{7160EE00-BED3-4015-8080-F32F70EF846C}"/>
    <cellStyle name="Comma 3 7 8 3 2 3 4" xfId="26709" xr:uid="{AE1E355D-4EC7-4D06-9C7C-E9B2D72C3F46}"/>
    <cellStyle name="Comma 3 7 8 3 2 4" xfId="9899" xr:uid="{B9755BD8-C297-4191-B855-DA2D752A5CE3}"/>
    <cellStyle name="Comma 3 7 8 3 2 4 2" xfId="53490" xr:uid="{721E6F79-40F0-49A2-96ED-BC0D0B0AA20B}"/>
    <cellStyle name="Comma 3 7 8 3 2 4 3" xfId="40100" xr:uid="{3EC6028E-EC5C-4B77-A2AF-F4C566F643E0}"/>
    <cellStyle name="Comma 3 7 8 3 2 5" xfId="12525" xr:uid="{023F5879-748A-431A-B9BA-0D7AF465FFCD}"/>
    <cellStyle name="Comma 3 7 8 3 2 5 2" xfId="56115" xr:uid="{5BB4DFEC-9F7C-4545-A4D8-D8693621429A}"/>
    <cellStyle name="Comma 3 7 8 3 2 5 3" xfId="42725" xr:uid="{AA6CE1F2-6110-4E0D-8FDB-40629D92E56F}"/>
    <cellStyle name="Comma 3 7 8 3 2 6" xfId="15678" xr:uid="{5DA644D3-0445-4E43-9018-D242036023C5}"/>
    <cellStyle name="Comma 3 7 8 3 2 6 2" xfId="45351" xr:uid="{08E74D10-2EDD-4C92-828A-1E431307A262}"/>
    <cellStyle name="Comma 3 7 8 3 2 7" xfId="58741" xr:uid="{8EDB417F-9479-404B-BADD-89A3898F945F}"/>
    <cellStyle name="Comma 3 7 8 3 2 8" xfId="61368" xr:uid="{749C7225-4936-4FD8-9AC4-D5ED785C6DDC}"/>
    <cellStyle name="Comma 3 7 8 3 2 9" xfId="31961" xr:uid="{E1C4E2C6-1CAD-4A1D-8A37-AA9C0AC1397B}"/>
    <cellStyle name="Comma 3 7 8 3 3" xfId="5951" xr:uid="{BA9FD101-E04A-45C3-95F1-EF37B12E8BE8}"/>
    <cellStyle name="Comma 3 7 8 3 3 2" xfId="17509" xr:uid="{B974297B-12AE-41AA-BD3D-0AD46A831818}"/>
    <cellStyle name="Comma 3 7 8 3 3 2 2" xfId="46916" xr:uid="{F75A1195-9EAD-4524-97D8-68662589E8B9}"/>
    <cellStyle name="Comma 3 7 8 3 3 2 3" xfId="28013" xr:uid="{05EDF5DE-797E-4665-B674-4519A98312E3}"/>
    <cellStyle name="Comma 3 7 8 3 3 3" xfId="33526" xr:uid="{8C8A3EE1-1EA0-46C4-BA86-878570C0847F}"/>
    <cellStyle name="Comma 3 7 8 3 3 4" xfId="22761" xr:uid="{76D46719-8EF1-483C-B7E0-C6B39FF5C9C9}"/>
    <cellStyle name="Comma 3 7 8 3 4" xfId="3326" xr:uid="{22FB793C-4949-46C4-8429-31ED72F4184F}"/>
    <cellStyle name="Comma 3 7 8 3 4 2" xfId="49542" xr:uid="{DA903083-1A45-4FD5-8AD6-609141F757C8}"/>
    <cellStyle name="Comma 3 7 8 3 4 3" xfId="36152" xr:uid="{11E7BD7E-E98A-4EC6-AD1A-6FD67D1A756E}"/>
    <cellStyle name="Comma 3 7 8 3 4 4" xfId="25387" xr:uid="{05B3D91D-BB3A-4CE2-B9AD-9380050D784E}"/>
    <cellStyle name="Comma 3 7 8 3 5" xfId="8577" xr:uid="{3FF464FF-1DA3-4F67-88EC-C122F0D55BB0}"/>
    <cellStyle name="Comma 3 7 8 3 5 2" xfId="52168" xr:uid="{A84597F5-DF13-4CFE-89C2-F347F02BAE09}"/>
    <cellStyle name="Comma 3 7 8 3 5 3" xfId="38778" xr:uid="{B7C98A89-7489-4CF2-84B8-92EF2D2918E2}"/>
    <cellStyle name="Comma 3 7 8 3 6" xfId="11203" xr:uid="{8CC9A2E1-AD77-4271-83B2-6B543220BF6A}"/>
    <cellStyle name="Comma 3 7 8 3 6 2" xfId="54793" xr:uid="{4A74D5AA-BD85-4D28-B56D-C2F35032F250}"/>
    <cellStyle name="Comma 3 7 8 3 6 3" xfId="41403" xr:uid="{B5774F45-540D-4B08-BB0B-630F3F75A1E6}"/>
    <cellStyle name="Comma 3 7 8 3 7" xfId="14356" xr:uid="{06B20333-9DD3-46B6-9E9F-F283AC04784B}"/>
    <cellStyle name="Comma 3 7 8 3 7 2" xfId="44029" xr:uid="{A204AA00-B77E-4DF5-9B28-F7043B6A4DCE}"/>
    <cellStyle name="Comma 3 7 8 3 8" xfId="57419" xr:uid="{C0274B4C-B964-495F-945D-B484341AE1D9}"/>
    <cellStyle name="Comma 3 7 8 3 9" xfId="60046" xr:uid="{4904E71C-0FC5-49E2-BF25-23DF5C382A46}"/>
    <cellStyle name="Comma 3 7 8 4" xfId="958" xr:uid="{00000000-0005-0000-0000-0000FC030000}"/>
    <cellStyle name="Comma 3 7 8 4 10" xfId="30899" xr:uid="{775A6E49-923A-4A84-9A19-965B0BAB5647}"/>
    <cellStyle name="Comma 3 7 8 4 11" xfId="20395" xr:uid="{F2C44396-97A7-404B-A693-EE9AB21D1047}"/>
    <cellStyle name="Comma 3 7 8 4 2" xfId="2281" xr:uid="{294A2F54-7192-4CA3-AF25-700D3A8327E5}"/>
    <cellStyle name="Comma 3 7 8 4 2 10" xfId="21717" xr:uid="{FBCC5DB6-FE5E-46FA-B6DF-3BB6578C045A}"/>
    <cellStyle name="Comma 3 7 8 4 2 2" xfId="7533" xr:uid="{33B1CD9E-92BC-463E-936E-E7ABFB10F358}"/>
    <cellStyle name="Comma 3 7 8 4 2 2 2" xfId="19091" xr:uid="{2999CC7D-0841-46D5-9AE4-26EE3200F950}"/>
    <cellStyle name="Comma 3 7 8 4 2 2 2 2" xfId="48498" xr:uid="{BAD7869D-0307-4E1F-AACE-E84B2A4FF8D8}"/>
    <cellStyle name="Comma 3 7 8 4 2 2 2 3" xfId="29595" xr:uid="{93CCBD1A-836E-4221-8F7D-85D683E79027}"/>
    <cellStyle name="Comma 3 7 8 4 2 2 3" xfId="35108" xr:uid="{202A247A-3978-4366-BB08-B34A52CF5B92}"/>
    <cellStyle name="Comma 3 7 8 4 2 2 4" xfId="24343" xr:uid="{D2286751-DC21-4C10-A889-F0FD75E653A4}"/>
    <cellStyle name="Comma 3 7 8 4 2 3" xfId="4908" xr:uid="{120FC131-2CBE-46A7-8654-E7032D0BB9E6}"/>
    <cellStyle name="Comma 3 7 8 4 2 3 2" xfId="51124" xr:uid="{DD4DDED8-809B-4907-9A2E-28F302FDDC75}"/>
    <cellStyle name="Comma 3 7 8 4 2 3 3" xfId="37734" xr:uid="{924946F5-7F28-451B-9567-FF8E2B8D5618}"/>
    <cellStyle name="Comma 3 7 8 4 2 3 4" xfId="26969" xr:uid="{2AB313EC-3E66-47E2-A15A-DD46ED345B5E}"/>
    <cellStyle name="Comma 3 7 8 4 2 4" xfId="10159" xr:uid="{C60BAA18-1B05-4D9F-A0BA-8023FCA8E088}"/>
    <cellStyle name="Comma 3 7 8 4 2 4 2" xfId="53750" xr:uid="{FA8F019E-D9F9-4593-9AE6-1D4378DE54B7}"/>
    <cellStyle name="Comma 3 7 8 4 2 4 3" xfId="40360" xr:uid="{4FC82BB9-615B-44E9-A500-C11652287B16}"/>
    <cellStyle name="Comma 3 7 8 4 2 5" xfId="12785" xr:uid="{D5251143-72CA-4252-8071-2AF74D8158A2}"/>
    <cellStyle name="Comma 3 7 8 4 2 5 2" xfId="56375" xr:uid="{8652DA4C-98BA-4FB6-8999-1B7306020C6B}"/>
    <cellStyle name="Comma 3 7 8 4 2 5 3" xfId="42985" xr:uid="{FD25292E-8823-4DE1-8124-6E082AF08063}"/>
    <cellStyle name="Comma 3 7 8 4 2 6" xfId="15938" xr:uid="{DE8213C4-2463-44EC-B3FE-9459E663F993}"/>
    <cellStyle name="Comma 3 7 8 4 2 6 2" xfId="45611" xr:uid="{F5D7AFF3-A2E5-4203-B566-C447696C60AF}"/>
    <cellStyle name="Comma 3 7 8 4 2 7" xfId="59001" xr:uid="{93857758-93BD-4C9F-9597-FE9A6703CB78}"/>
    <cellStyle name="Comma 3 7 8 4 2 8" xfId="61628" xr:uid="{3F4CF85F-6EF1-4E17-9DB3-18C638DB4C2A}"/>
    <cellStyle name="Comma 3 7 8 4 2 9" xfId="32221" xr:uid="{CB1917D2-5847-47AE-9424-9A37EF3515A7}"/>
    <cellStyle name="Comma 3 7 8 4 3" xfId="6211" xr:uid="{D0C97555-B0FF-4403-83E5-816AC2A221ED}"/>
    <cellStyle name="Comma 3 7 8 4 3 2" xfId="17769" xr:uid="{21681668-AE37-4ED8-B960-CC1290BB6761}"/>
    <cellStyle name="Comma 3 7 8 4 3 2 2" xfId="47176" xr:uid="{A34306CD-7CD9-4AF2-859B-8FCB6DE09A0B}"/>
    <cellStyle name="Comma 3 7 8 4 3 2 3" xfId="28273" xr:uid="{15F98A22-7772-4A7F-A092-B810D6080AE9}"/>
    <cellStyle name="Comma 3 7 8 4 3 3" xfId="33786" xr:uid="{281E5614-F8D3-46FB-BFF2-A80EBF65D5B4}"/>
    <cellStyle name="Comma 3 7 8 4 3 4" xfId="23021" xr:uid="{FC857158-2FAE-46AC-9F63-D3FE0E4D3DD5}"/>
    <cellStyle name="Comma 3 7 8 4 4" xfId="3586" xr:uid="{2D389185-19B8-4006-9502-87B2D4071BCC}"/>
    <cellStyle name="Comma 3 7 8 4 4 2" xfId="49802" xr:uid="{CBF6601D-508D-47C5-83B8-CE706952649A}"/>
    <cellStyle name="Comma 3 7 8 4 4 3" xfId="36412" xr:uid="{AF3758A5-2B1C-460C-8205-622555457A26}"/>
    <cellStyle name="Comma 3 7 8 4 4 4" xfId="25647" xr:uid="{0B376513-48C4-4A34-BAD5-2030200EFD74}"/>
    <cellStyle name="Comma 3 7 8 4 5" xfId="8837" xr:uid="{B2644484-B6DE-4956-9252-DEF03393115F}"/>
    <cellStyle name="Comma 3 7 8 4 5 2" xfId="52428" xr:uid="{D47ECEE6-F790-4F39-AFAC-3B8CA12AE134}"/>
    <cellStyle name="Comma 3 7 8 4 5 3" xfId="39038" xr:uid="{091D2C6B-221A-4EAD-B6D5-6253794410D1}"/>
    <cellStyle name="Comma 3 7 8 4 6" xfId="11463" xr:uid="{8F776B44-AFF8-4A93-945C-94D99DB4E977}"/>
    <cellStyle name="Comma 3 7 8 4 6 2" xfId="55053" xr:uid="{48EF49A7-CD97-4E8F-A39C-4975A9B487B9}"/>
    <cellStyle name="Comma 3 7 8 4 6 3" xfId="41663" xr:uid="{67CCCF11-2957-42C1-8AF4-9F05E01AED26}"/>
    <cellStyle name="Comma 3 7 8 4 7" xfId="14616" xr:uid="{ED31D080-A43C-4CB8-A6DC-9D1BFAF8A161}"/>
    <cellStyle name="Comma 3 7 8 4 7 2" xfId="44289" xr:uid="{8006653F-6F59-46EB-B814-DBF7F28FA061}"/>
    <cellStyle name="Comma 3 7 8 4 8" xfId="57679" xr:uid="{467E6B51-9DBD-41F1-AB85-C6BD6D8E52CE}"/>
    <cellStyle name="Comma 3 7 8 4 9" xfId="60306" xr:uid="{367163E2-5598-43BE-98BB-B6C0DD507A01}"/>
    <cellStyle name="Comma 3 7 8 5" xfId="1238" xr:uid="{026F9F6E-E4FA-45D7-8172-2F8B135783B0}"/>
    <cellStyle name="Comma 3 7 8 5 10" xfId="20675" xr:uid="{9E91A581-FADC-4B1D-850C-98CC60A4A138}"/>
    <cellStyle name="Comma 3 7 8 5 2" xfId="6491" xr:uid="{6F10645A-ED73-4CED-BCA8-0F9009A210D2}"/>
    <cellStyle name="Comma 3 7 8 5 2 2" xfId="18049" xr:uid="{CCA297C3-983D-4277-8D6F-1528F627059D}"/>
    <cellStyle name="Comma 3 7 8 5 2 2 2" xfId="47456" xr:uid="{87C84395-F542-4CCC-B8B9-AE0C25491E9F}"/>
    <cellStyle name="Comma 3 7 8 5 2 2 3" xfId="28553" xr:uid="{7C97C4B3-4075-4A9C-A50B-11861A774A55}"/>
    <cellStyle name="Comma 3 7 8 5 2 3" xfId="34066" xr:uid="{77CEA8F0-81EC-4F8F-A45F-A9D58D4BF7DB}"/>
    <cellStyle name="Comma 3 7 8 5 2 4" xfId="23301" xr:uid="{344E5641-AAEE-466C-A915-C597D422F4AA}"/>
    <cellStyle name="Comma 3 7 8 5 3" xfId="3866" xr:uid="{B176023E-4CF2-4AA4-8322-2C119D714407}"/>
    <cellStyle name="Comma 3 7 8 5 3 2" xfId="50082" xr:uid="{455CD675-B323-4C04-993A-4722FBB58A84}"/>
    <cellStyle name="Comma 3 7 8 5 3 3" xfId="36692" xr:uid="{B90C9B7E-6F4D-4605-85F0-83C4B644A2DC}"/>
    <cellStyle name="Comma 3 7 8 5 3 4" xfId="25927" xr:uid="{95656924-F34E-41A4-8EC6-96EE1E41BD89}"/>
    <cellStyle name="Comma 3 7 8 5 4" xfId="9117" xr:uid="{88B70AED-79E6-41AA-8271-19B7511F9662}"/>
    <cellStyle name="Comma 3 7 8 5 4 2" xfId="52708" xr:uid="{3AC7C616-8C65-452C-963E-7CA2B580161E}"/>
    <cellStyle name="Comma 3 7 8 5 4 3" xfId="39318" xr:uid="{E587E1B6-5409-49AC-B11F-193FBA665C60}"/>
    <cellStyle name="Comma 3 7 8 5 5" xfId="11743" xr:uid="{A7C3435B-CE36-490B-908B-CFC6CB741CA4}"/>
    <cellStyle name="Comma 3 7 8 5 5 2" xfId="55333" xr:uid="{54095A04-E72E-49D8-82D3-DA600274D87B}"/>
    <cellStyle name="Comma 3 7 8 5 5 3" xfId="41943" xr:uid="{21470631-F304-4C6A-8DA1-94EFE1DF0453}"/>
    <cellStyle name="Comma 3 7 8 5 6" xfId="14896" xr:uid="{6485BA86-2F95-4263-BAF5-B76EC0356493}"/>
    <cellStyle name="Comma 3 7 8 5 6 2" xfId="44569" xr:uid="{AF96FFC2-2FA6-4342-9D3A-E8684CA671B5}"/>
    <cellStyle name="Comma 3 7 8 5 7" xfId="57959" xr:uid="{6CC06512-08B3-4913-BA6E-D99CB6C6F6B6}"/>
    <cellStyle name="Comma 3 7 8 5 8" xfId="60586" xr:uid="{5051BCCB-588F-4F5C-85E2-66BC0BA3A32F}"/>
    <cellStyle name="Comma 3 7 8 5 9" xfId="31179" xr:uid="{83200ADA-6334-4354-AA7B-E28A84312F6A}"/>
    <cellStyle name="Comma 3 7 8 6" xfId="1501" xr:uid="{C62C9DBE-2D99-4362-875E-AB8F77A1EDA8}"/>
    <cellStyle name="Comma 3 7 8 6 10" xfId="20937" xr:uid="{9C14A42A-5E02-48CB-8AB3-E2BE2F33FFB7}"/>
    <cellStyle name="Comma 3 7 8 6 2" xfId="6753" xr:uid="{2EEA3189-E490-4942-A2EA-46B705828F72}"/>
    <cellStyle name="Comma 3 7 8 6 2 2" xfId="18311" xr:uid="{75D9DE3E-8D37-451F-ADD8-2D0B5282F886}"/>
    <cellStyle name="Comma 3 7 8 6 2 2 2" xfId="47718" xr:uid="{7B9E0E42-41F6-462C-82C9-3A347E9C3277}"/>
    <cellStyle name="Comma 3 7 8 6 2 2 3" xfId="28815" xr:uid="{DC5B731C-F1DB-411A-829B-9F8C1D7951F9}"/>
    <cellStyle name="Comma 3 7 8 6 2 3" xfId="34328" xr:uid="{51068BB3-B709-4921-895A-6B5BC92F814F}"/>
    <cellStyle name="Comma 3 7 8 6 2 4" xfId="23563" xr:uid="{330BF5E2-9984-4AF3-A9DA-A3B0AA720CBE}"/>
    <cellStyle name="Comma 3 7 8 6 3" xfId="4128" xr:uid="{C0CD2471-437A-4E7B-8677-73570E6A27A4}"/>
    <cellStyle name="Comma 3 7 8 6 3 2" xfId="50344" xr:uid="{CBA42F93-94E5-4002-AB0D-E956825AFF03}"/>
    <cellStyle name="Comma 3 7 8 6 3 3" xfId="36954" xr:uid="{34270306-DE95-4620-9A28-D106CC9CAC84}"/>
    <cellStyle name="Comma 3 7 8 6 3 4" xfId="26189" xr:uid="{151F573B-6CD5-4B9B-B784-C82C9E3FD509}"/>
    <cellStyle name="Comma 3 7 8 6 4" xfId="9379" xr:uid="{935B8EF3-1A6F-4DD9-9F15-F7804CF31413}"/>
    <cellStyle name="Comma 3 7 8 6 4 2" xfId="52970" xr:uid="{5737866F-21B8-41A9-A854-883A39A21F15}"/>
    <cellStyle name="Comma 3 7 8 6 4 3" xfId="39580" xr:uid="{0C41D867-F9C3-46F3-9690-C3790B5FE9D7}"/>
    <cellStyle name="Comma 3 7 8 6 5" xfId="12005" xr:uid="{A0E38DD2-ABCA-4A7C-BF80-5848818432FF}"/>
    <cellStyle name="Comma 3 7 8 6 5 2" xfId="55595" xr:uid="{C15709A0-69BB-48D5-878D-3928724E6E3A}"/>
    <cellStyle name="Comma 3 7 8 6 5 3" xfId="42205" xr:uid="{6252551E-029E-48EC-B8D5-0D68C3AB2028}"/>
    <cellStyle name="Comma 3 7 8 6 6" xfId="15158" xr:uid="{254A9351-67FB-42D6-B9D3-302150EABC18}"/>
    <cellStyle name="Comma 3 7 8 6 6 2" xfId="44831" xr:uid="{D31E94C5-321D-4F70-8C0F-D8A0302C5FA6}"/>
    <cellStyle name="Comma 3 7 8 6 7" xfId="58221" xr:uid="{41CC9E4D-88F6-4C4A-9322-E64F1E95D42A}"/>
    <cellStyle name="Comma 3 7 8 6 8" xfId="60848" xr:uid="{A20625E0-0A8E-4660-8F75-A0900B8F7803}"/>
    <cellStyle name="Comma 3 7 8 6 9" xfId="31441" xr:uid="{56D71251-93C7-4446-8C83-7C41B47A68BF}"/>
    <cellStyle name="Comma 3 7 8 7" xfId="2544" xr:uid="{7765048C-9A9A-4FDE-8E19-F10499F1A500}"/>
    <cellStyle name="Comma 3 7 8 7 10" xfId="21979" xr:uid="{CFEDBA26-886B-410A-A66C-5AACE8353EB0}"/>
    <cellStyle name="Comma 3 7 8 7 2" xfId="7795" xr:uid="{3780D0D8-2032-4328-936B-D49FEE5827B1}"/>
    <cellStyle name="Comma 3 7 8 7 2 2" xfId="19353" xr:uid="{346CC9AF-8715-4C11-9C20-9D8F8984ADC8}"/>
    <cellStyle name="Comma 3 7 8 7 2 2 2" xfId="48760" xr:uid="{E7B69E12-3A05-4087-AC06-243BE86FD2FE}"/>
    <cellStyle name="Comma 3 7 8 7 2 2 3" xfId="29857" xr:uid="{26FEC6C9-E8CC-43E1-9025-5E5135EB845E}"/>
    <cellStyle name="Comma 3 7 8 7 2 3" xfId="35370" xr:uid="{486BC9B0-5D46-4FA3-826E-3CCCB4C78457}"/>
    <cellStyle name="Comma 3 7 8 7 2 4" xfId="24605" xr:uid="{E8568E1A-2947-4DDD-8AE9-7FEA88E3B642}"/>
    <cellStyle name="Comma 3 7 8 7 3" xfId="5170" xr:uid="{354C5727-9531-46ED-A506-67AC569180D9}"/>
    <cellStyle name="Comma 3 7 8 7 3 2" xfId="51386" xr:uid="{BD79E243-A981-4A4C-91B5-4DB32D345C49}"/>
    <cellStyle name="Comma 3 7 8 7 3 3" xfId="37996" xr:uid="{470BC0CE-DD85-45BA-9352-FB52C79AD57F}"/>
    <cellStyle name="Comma 3 7 8 7 3 4" xfId="27231" xr:uid="{DFF73CB4-57FF-4C83-96DB-979E3511632D}"/>
    <cellStyle name="Comma 3 7 8 7 4" xfId="10421" xr:uid="{A396C9B3-6435-4993-802A-7AE26E601812}"/>
    <cellStyle name="Comma 3 7 8 7 4 2" xfId="54012" xr:uid="{E749CCE7-2B02-4C29-ADAD-222E90D0520A}"/>
    <cellStyle name="Comma 3 7 8 7 4 3" xfId="40622" xr:uid="{71B6D7B1-117B-4678-8387-2305DE315677}"/>
    <cellStyle name="Comma 3 7 8 7 5" xfId="13047" xr:uid="{49ED888B-FF6D-43A5-9148-9B93F9C112C3}"/>
    <cellStyle name="Comma 3 7 8 7 5 2" xfId="56637" xr:uid="{E541437C-5EDB-4F13-8F64-193B8B19C408}"/>
    <cellStyle name="Comma 3 7 8 7 5 3" xfId="43247" xr:uid="{D6E73A52-50E5-42B4-BFF5-FF4EF800419D}"/>
    <cellStyle name="Comma 3 7 8 7 6" xfId="16200" xr:uid="{6A09427B-8289-4BA5-9286-72A075ADD277}"/>
    <cellStyle name="Comma 3 7 8 7 6 2" xfId="45873" xr:uid="{4BCEB62A-82A6-49BA-B7A2-387153699F64}"/>
    <cellStyle name="Comma 3 7 8 7 7" xfId="59263" xr:uid="{4A64DF2C-7B09-471C-A9A8-DF244C57DE05}"/>
    <cellStyle name="Comma 3 7 8 7 8" xfId="61890" xr:uid="{924FD04C-FAF8-4185-9750-7B069B5FABEA}"/>
    <cellStyle name="Comma 3 7 8 7 9" xfId="32483" xr:uid="{229A5135-85D2-46F3-869D-E733DEF6994A}"/>
    <cellStyle name="Comma 3 7 8 8" xfId="5431" xr:uid="{4691E66B-D492-4DE3-B14D-86800B398FCE}"/>
    <cellStyle name="Comma 3 7 8 8 2" xfId="16989" xr:uid="{3FBDFC01-66F6-449B-84A6-108742906661}"/>
    <cellStyle name="Comma 3 7 8 8 2 2" xfId="46135" xr:uid="{4E1C9761-8739-4975-8587-75860620E615}"/>
    <cellStyle name="Comma 3 7 8 8 2 3" xfId="27493" xr:uid="{1B18CE52-D36F-4558-BBFB-C939CB8158E7}"/>
    <cellStyle name="Comma 3 7 8 8 3" xfId="13836" xr:uid="{8D346474-F6F7-4783-8592-B480C3B1F80C}"/>
    <cellStyle name="Comma 3 7 8 8 3 2" xfId="32745" xr:uid="{F35ABB56-19D6-41E6-B4E8-F1E7366557F2}"/>
    <cellStyle name="Comma 3 7 8 8 4" xfId="22241" xr:uid="{16DB69BB-881D-4F75-B23F-62FD472049C6}"/>
    <cellStyle name="Comma 3 7 8 9" xfId="2806" xr:uid="{A2D48368-171E-4908-8D92-30EEFF923951}"/>
    <cellStyle name="Comma 3 7 8 9 2" xfId="16461" xr:uid="{B382EA06-98B9-4C01-A072-28C53D20C7DA}"/>
    <cellStyle name="Comma 3 7 8 9 2 2" xfId="46396" xr:uid="{C4D514F2-0FC5-4326-B6C5-530C34705916}"/>
    <cellStyle name="Comma 3 7 8 9 3" xfId="33006" xr:uid="{374E2FA2-C1BA-4F67-AC34-54F2F36F81BB}"/>
    <cellStyle name="Comma 3 7 8 9 4" xfId="24867" xr:uid="{CDE806C8-A4D4-4B61-8C32-A833989FB5E9}"/>
    <cellStyle name="Comma 3 7 9" xfId="283" xr:uid="{00000000-0005-0000-0000-0000FD030000}"/>
    <cellStyle name="Comma 3 7 9 10" xfId="8163" xr:uid="{968E64AC-51F1-4377-84B9-6F529B4C0CCE}"/>
    <cellStyle name="Comma 3 7 9 10 2" xfId="49128" xr:uid="{39278A31-6D63-4084-A8F7-CF47FBE44F77}"/>
    <cellStyle name="Comma 3 7 9 10 3" xfId="35738" xr:uid="{00392318-5C83-4622-9526-CFAD0F9E9AA6}"/>
    <cellStyle name="Comma 3 7 9 11" xfId="10789" xr:uid="{25D52B49-16FF-4683-B3D6-7FB6DAEAE888}"/>
    <cellStyle name="Comma 3 7 9 11 2" xfId="51754" xr:uid="{277CB8D4-8EFB-42DC-B930-8D630056A524}"/>
    <cellStyle name="Comma 3 7 9 11 3" xfId="38364" xr:uid="{7B9EC4E8-558A-43BA-802D-269B045904E1}"/>
    <cellStyle name="Comma 3 7 9 12" xfId="13414" xr:uid="{17DD95B2-15AA-4D21-B145-4723C2EFD7E8}"/>
    <cellStyle name="Comma 3 7 9 12 2" xfId="54379" xr:uid="{93C97579-59EC-4CDE-94F6-A9909872204F}"/>
    <cellStyle name="Comma 3 7 9 12 3" xfId="40989" xr:uid="{7C964D6D-7B67-43CE-859C-7463A4E40BEF}"/>
    <cellStyle name="Comma 3 7 9 13" xfId="43615" xr:uid="{B46A36BA-EAF0-4F4D-98D0-768B8590CEE1}"/>
    <cellStyle name="Comma 3 7 9 14" xfId="57005" xr:uid="{820A5AE6-0B9C-433C-AC4F-72BDFDAC041B}"/>
    <cellStyle name="Comma 3 7 9 15" xfId="59632" xr:uid="{91BF4B60-F2BA-436C-8BC3-57B728EC7668}"/>
    <cellStyle name="Comma 3 7 9 16" xfId="30225" xr:uid="{7BF987AD-DEB2-454C-B59A-B3F615ACDDCD}"/>
    <cellStyle name="Comma 3 7 9 17" xfId="19721" xr:uid="{8DD48CC6-4924-4305-BA11-3209F256B110}"/>
    <cellStyle name="Comma 3 7 9 2" xfId="544" xr:uid="{00000000-0005-0000-0000-0000FE030000}"/>
    <cellStyle name="Comma 3 7 9 2 10" xfId="30485" xr:uid="{EC544A38-6A8A-4AC5-9ADC-4B9433700D4A}"/>
    <cellStyle name="Comma 3 7 9 2 11" xfId="19981" xr:uid="{BC092329-820B-49C3-BB06-5794C15DAC0F}"/>
    <cellStyle name="Comma 3 7 9 2 2" xfId="1867" xr:uid="{BEDBF7C0-A323-4FB5-B3B0-0BAC05D6CF59}"/>
    <cellStyle name="Comma 3 7 9 2 2 10" xfId="21303" xr:uid="{35ECD082-7657-4782-8380-B016AD9E7A67}"/>
    <cellStyle name="Comma 3 7 9 2 2 2" xfId="7119" xr:uid="{FDE3FF09-2F55-476B-B74E-CBE830EDEBD9}"/>
    <cellStyle name="Comma 3 7 9 2 2 2 2" xfId="18677" xr:uid="{31B0FCAC-0900-4FED-BF91-4CA9C77E9EFA}"/>
    <cellStyle name="Comma 3 7 9 2 2 2 2 2" xfId="48084" xr:uid="{09BD4DCD-400E-4087-A0ED-41DAEF52167E}"/>
    <cellStyle name="Comma 3 7 9 2 2 2 2 3" xfId="29181" xr:uid="{736D1ADF-49CF-42CC-B174-FEDD5AD9FD64}"/>
    <cellStyle name="Comma 3 7 9 2 2 2 3" xfId="34694" xr:uid="{B900A1F3-E4D0-47DB-9678-C813838F712A}"/>
    <cellStyle name="Comma 3 7 9 2 2 2 4" xfId="23929" xr:uid="{B22282DA-7456-4A7E-8E7C-F9717ABDA321}"/>
    <cellStyle name="Comma 3 7 9 2 2 3" xfId="4494" xr:uid="{22AC8ABA-693E-4121-877A-41696E787A04}"/>
    <cellStyle name="Comma 3 7 9 2 2 3 2" xfId="50710" xr:uid="{4A18D452-F7D4-4183-A437-02B7F1C7E764}"/>
    <cellStyle name="Comma 3 7 9 2 2 3 3" xfId="37320" xr:uid="{5C635EDC-AF94-4BD9-A2BA-F4099F4046DF}"/>
    <cellStyle name="Comma 3 7 9 2 2 3 4" xfId="26555" xr:uid="{CBD627B0-7462-4DFA-88FD-EE09551DAE5A}"/>
    <cellStyle name="Comma 3 7 9 2 2 4" xfId="9745" xr:uid="{DEDBB11A-6C59-4B66-995A-5317D1B96E4D}"/>
    <cellStyle name="Comma 3 7 9 2 2 4 2" xfId="53336" xr:uid="{BBA2FFFC-6F60-46B2-9122-092B50F57A36}"/>
    <cellStyle name="Comma 3 7 9 2 2 4 3" xfId="39946" xr:uid="{053325AC-0446-469D-ABB5-3374CBC9479B}"/>
    <cellStyle name="Comma 3 7 9 2 2 5" xfId="12371" xr:uid="{9F43EC01-8F45-4FE2-91F5-BE0A81C4E53E}"/>
    <cellStyle name="Comma 3 7 9 2 2 5 2" xfId="55961" xr:uid="{BCE3C610-086F-4F22-B715-3B2EBEF4050C}"/>
    <cellStyle name="Comma 3 7 9 2 2 5 3" xfId="42571" xr:uid="{01A41AA7-3D7C-422E-A1D9-D74F627FD966}"/>
    <cellStyle name="Comma 3 7 9 2 2 6" xfId="15524" xr:uid="{A1418F61-BA86-4BF2-8BE9-336F428B7F01}"/>
    <cellStyle name="Comma 3 7 9 2 2 6 2" xfId="45197" xr:uid="{71B1D987-20F6-4013-8F5D-B571F98575D1}"/>
    <cellStyle name="Comma 3 7 9 2 2 7" xfId="58587" xr:uid="{BBCA97FC-6FF0-4B66-BBCD-4292ECC3A4AD}"/>
    <cellStyle name="Comma 3 7 9 2 2 8" xfId="61214" xr:uid="{FBD9437D-A275-486D-9B22-D00DB2C78122}"/>
    <cellStyle name="Comma 3 7 9 2 2 9" xfId="31807" xr:uid="{E009FA18-65BE-4489-AF56-170B378C79F5}"/>
    <cellStyle name="Comma 3 7 9 2 3" xfId="5797" xr:uid="{41A72650-D2F2-4C64-A4F1-4EA08186F10B}"/>
    <cellStyle name="Comma 3 7 9 2 3 2" xfId="17355" xr:uid="{AA250843-CA09-4929-8945-2E4425425B76}"/>
    <cellStyle name="Comma 3 7 9 2 3 2 2" xfId="46762" xr:uid="{45A75B15-DF1B-43AA-9EAC-0AE86427E5E3}"/>
    <cellStyle name="Comma 3 7 9 2 3 2 3" xfId="27859" xr:uid="{71C69246-6A89-44E0-B766-3551FFFF23EF}"/>
    <cellStyle name="Comma 3 7 9 2 3 3" xfId="14202" xr:uid="{8E7263D6-133B-42D7-9F5A-A5687C18453A}"/>
    <cellStyle name="Comma 3 7 9 2 3 3 2" xfId="33372" xr:uid="{77A8AD4B-7F64-40B9-AC9E-22F2E312759E}"/>
    <cellStyle name="Comma 3 7 9 2 3 4" xfId="22607" xr:uid="{9F3F2B1E-2187-4429-904D-F9D387E92D88}"/>
    <cellStyle name="Comma 3 7 9 2 4" xfId="3172" xr:uid="{031295E8-7FBF-4889-B7C5-EBE627F1F8C0}"/>
    <cellStyle name="Comma 3 7 9 2 4 2" xfId="16827" xr:uid="{E4EFC9C0-CAF0-4EFD-B9B8-1184095F18BD}"/>
    <cellStyle name="Comma 3 7 9 2 4 2 2" xfId="49388" xr:uid="{DF34AA2C-5C31-4EFC-85AD-3FB0EC6D0C1D}"/>
    <cellStyle name="Comma 3 7 9 2 4 3" xfId="35998" xr:uid="{095F478D-BCE4-4568-A5EE-C9BB14D77ABD}"/>
    <cellStyle name="Comma 3 7 9 2 4 4" xfId="25233" xr:uid="{3A9D1105-414C-444C-9498-73CDD1C49606}"/>
    <cellStyle name="Comma 3 7 9 2 5" xfId="8423" xr:uid="{710A9392-9CDC-41D0-89F7-A3154B52D6AF}"/>
    <cellStyle name="Comma 3 7 9 2 5 2" xfId="52014" xr:uid="{E930A06A-6B3E-4013-817F-0FDF4D667A70}"/>
    <cellStyle name="Comma 3 7 9 2 5 3" xfId="38624" xr:uid="{0ECC0516-BF3C-41BF-90B7-F9A0FE032AAE}"/>
    <cellStyle name="Comma 3 7 9 2 6" xfId="11049" xr:uid="{A208A9CE-1E19-416A-9DBF-8AB01C588D45}"/>
    <cellStyle name="Comma 3 7 9 2 6 2" xfId="54639" xr:uid="{C03AEA43-FA43-482A-99EF-82208683E07F}"/>
    <cellStyle name="Comma 3 7 9 2 6 3" xfId="41249" xr:uid="{B859DB4B-88DA-423C-ADB1-0A0848314892}"/>
    <cellStyle name="Comma 3 7 9 2 7" xfId="13674" xr:uid="{59DAF38F-022E-4FD0-AFE3-FFD29C431828}"/>
    <cellStyle name="Comma 3 7 9 2 7 2" xfId="43875" xr:uid="{41332EA7-D0B8-427A-A8AD-8DBF203CF79F}"/>
    <cellStyle name="Comma 3 7 9 2 8" xfId="57265" xr:uid="{80985AB3-EE99-45A4-9A69-3756649504D7}"/>
    <cellStyle name="Comma 3 7 9 2 9" xfId="59892" xr:uid="{1BF77C6F-705B-4ABE-80AA-AD6B27192B17}"/>
    <cellStyle name="Comma 3 7 9 3" xfId="804" xr:uid="{00000000-0005-0000-0000-0000FF030000}"/>
    <cellStyle name="Comma 3 7 9 3 10" xfId="30745" xr:uid="{992F1CBD-CC64-47DB-B75F-0DB7020AB708}"/>
    <cellStyle name="Comma 3 7 9 3 11" xfId="20241" xr:uid="{4A85CB21-4ECB-437F-A12C-8749700BC578}"/>
    <cellStyle name="Comma 3 7 9 3 2" xfId="2127" xr:uid="{717CE983-7BAE-4A21-AE76-01EC7D0F9D95}"/>
    <cellStyle name="Comma 3 7 9 3 2 10" xfId="21563" xr:uid="{1DFFB7F8-F882-4280-8082-E30777F3032E}"/>
    <cellStyle name="Comma 3 7 9 3 2 2" xfId="7379" xr:uid="{FCD17042-F49E-41C4-84D0-622E3C9CCF74}"/>
    <cellStyle name="Comma 3 7 9 3 2 2 2" xfId="18937" xr:uid="{E8174929-8345-4BA3-A422-6CFF789AC2B9}"/>
    <cellStyle name="Comma 3 7 9 3 2 2 2 2" xfId="48344" xr:uid="{450ECDE2-E487-4EB5-AD66-9DCCDF2FCB4D}"/>
    <cellStyle name="Comma 3 7 9 3 2 2 2 3" xfId="29441" xr:uid="{E043EA38-AD12-4981-BA76-DBBF55AF3A49}"/>
    <cellStyle name="Comma 3 7 9 3 2 2 3" xfId="34954" xr:uid="{B320A153-4C00-4EE0-95BA-9E3684316633}"/>
    <cellStyle name="Comma 3 7 9 3 2 2 4" xfId="24189" xr:uid="{8F4C6043-6A68-4E3B-AB2E-75A209568D16}"/>
    <cellStyle name="Comma 3 7 9 3 2 3" xfId="4754" xr:uid="{C64ED079-D5B5-445E-8B11-CF527391E268}"/>
    <cellStyle name="Comma 3 7 9 3 2 3 2" xfId="50970" xr:uid="{98376ECA-1BF3-4083-9CC9-EA8FBE4D29DD}"/>
    <cellStyle name="Comma 3 7 9 3 2 3 3" xfId="37580" xr:uid="{FDE7F14C-23E6-4726-AF57-84B533691A75}"/>
    <cellStyle name="Comma 3 7 9 3 2 3 4" xfId="26815" xr:uid="{DC317E0F-745A-4453-B22B-4E29CC9FD8DB}"/>
    <cellStyle name="Comma 3 7 9 3 2 4" xfId="10005" xr:uid="{4CE2C64A-F074-48AC-9122-F5CFEC3EEC95}"/>
    <cellStyle name="Comma 3 7 9 3 2 4 2" xfId="53596" xr:uid="{CECDEA64-D957-4BF2-9521-DD9373F91366}"/>
    <cellStyle name="Comma 3 7 9 3 2 4 3" xfId="40206" xr:uid="{04E1CAD1-8D2D-4E47-8E46-BB7EC1AE6BEC}"/>
    <cellStyle name="Comma 3 7 9 3 2 5" xfId="12631" xr:uid="{C34E234A-94F6-4E02-9940-666F8EDB0BE3}"/>
    <cellStyle name="Comma 3 7 9 3 2 5 2" xfId="56221" xr:uid="{48CE89D1-DD3F-454D-B6A2-5A1331C5CCD7}"/>
    <cellStyle name="Comma 3 7 9 3 2 5 3" xfId="42831" xr:uid="{4D5F12B0-AAFC-4E1A-8951-DD7A6A5DA954}"/>
    <cellStyle name="Comma 3 7 9 3 2 6" xfId="15784" xr:uid="{10CF0423-AF31-4AD1-B969-D5F8652691F5}"/>
    <cellStyle name="Comma 3 7 9 3 2 6 2" xfId="45457" xr:uid="{CF83F9DD-429D-40B5-82B8-7797F5D253B4}"/>
    <cellStyle name="Comma 3 7 9 3 2 7" xfId="58847" xr:uid="{A30DB84C-20F8-43F6-AD74-6EB7BC70FB84}"/>
    <cellStyle name="Comma 3 7 9 3 2 8" xfId="61474" xr:uid="{E7756909-881A-4CBC-89B1-E6193B4FCC6C}"/>
    <cellStyle name="Comma 3 7 9 3 2 9" xfId="32067" xr:uid="{AC59F33D-C667-4D7F-8ECA-9838C836D6F2}"/>
    <cellStyle name="Comma 3 7 9 3 3" xfId="6057" xr:uid="{A6318B16-D03C-408B-B185-D52BB6FD15FF}"/>
    <cellStyle name="Comma 3 7 9 3 3 2" xfId="17615" xr:uid="{FCF03574-3660-4AE9-9C50-4E4B76A149E4}"/>
    <cellStyle name="Comma 3 7 9 3 3 2 2" xfId="47022" xr:uid="{70141FF7-19D3-4AB7-ADE7-68F6C758A3C8}"/>
    <cellStyle name="Comma 3 7 9 3 3 2 3" xfId="28119" xr:uid="{B8F024E3-B957-4572-ACE6-DEDD5B279579}"/>
    <cellStyle name="Comma 3 7 9 3 3 3" xfId="33632" xr:uid="{E77290BF-E7AD-44F0-B9DA-B271DEFCF26F}"/>
    <cellStyle name="Comma 3 7 9 3 3 4" xfId="22867" xr:uid="{B2A9F77A-2AFB-46C2-8213-E222FBB9EABD}"/>
    <cellStyle name="Comma 3 7 9 3 4" xfId="3432" xr:uid="{4862D3B6-5C4D-4CDD-9A29-B08E8145FB24}"/>
    <cellStyle name="Comma 3 7 9 3 4 2" xfId="49648" xr:uid="{81A9C7BC-BDA8-49FF-8740-01698664F937}"/>
    <cellStyle name="Comma 3 7 9 3 4 3" xfId="36258" xr:uid="{393D911D-EF1E-499E-BA90-9DB3E3847F4D}"/>
    <cellStyle name="Comma 3 7 9 3 4 4" xfId="25493" xr:uid="{A507787B-2090-4A35-914C-D90A878FEA6D}"/>
    <cellStyle name="Comma 3 7 9 3 5" xfId="8683" xr:uid="{480D4B71-C6C9-4F48-A775-BABBB7D82152}"/>
    <cellStyle name="Comma 3 7 9 3 5 2" xfId="52274" xr:uid="{522ED906-DE27-4630-8ACA-1FB0208118D3}"/>
    <cellStyle name="Comma 3 7 9 3 5 3" xfId="38884" xr:uid="{083B3A73-735B-43CF-950A-D5A995CD135F}"/>
    <cellStyle name="Comma 3 7 9 3 6" xfId="11309" xr:uid="{EE2BDDBF-1335-441E-B8AF-7FF3B257667C}"/>
    <cellStyle name="Comma 3 7 9 3 6 2" xfId="54899" xr:uid="{E5AC0A1C-F0F7-48CB-976D-4EEB802A715E}"/>
    <cellStyle name="Comma 3 7 9 3 6 3" xfId="41509" xr:uid="{EF4295ED-36E9-4CF1-A01A-684506FD1352}"/>
    <cellStyle name="Comma 3 7 9 3 7" xfId="14462" xr:uid="{02943FE7-F497-4C29-8F19-07BF5A2E16DB}"/>
    <cellStyle name="Comma 3 7 9 3 7 2" xfId="44135" xr:uid="{ADA85570-C0FB-459F-80B3-5A84E0D3BABC}"/>
    <cellStyle name="Comma 3 7 9 3 8" xfId="57525" xr:uid="{CB5E27E8-2585-4779-AC8C-4DC1F04A1ADF}"/>
    <cellStyle name="Comma 3 7 9 3 9" xfId="60152" xr:uid="{870C0DF2-7F67-4052-8FE3-88F1159418C8}"/>
    <cellStyle name="Comma 3 7 9 4" xfId="1064" xr:uid="{00000000-0005-0000-0000-000000040000}"/>
    <cellStyle name="Comma 3 7 9 4 10" xfId="31005" xr:uid="{35B15C5C-DACA-4F59-B53E-24C1528957A1}"/>
    <cellStyle name="Comma 3 7 9 4 11" xfId="20501" xr:uid="{3197BC7E-1AC3-42E9-971B-95E5CFFA72B4}"/>
    <cellStyle name="Comma 3 7 9 4 2" xfId="2387" xr:uid="{A715F46E-A2C3-41C5-96B5-0C5EA6A4B561}"/>
    <cellStyle name="Comma 3 7 9 4 2 10" xfId="21823" xr:uid="{FD381226-69F1-4B52-A8E4-ACEA8E40DD3F}"/>
    <cellStyle name="Comma 3 7 9 4 2 2" xfId="7639" xr:uid="{1F980FD6-9CDE-4487-92BD-B188887FE702}"/>
    <cellStyle name="Comma 3 7 9 4 2 2 2" xfId="19197" xr:uid="{77E965F6-1E15-4A54-8DBF-EA345FFB19C7}"/>
    <cellStyle name="Comma 3 7 9 4 2 2 2 2" xfId="48604" xr:uid="{D3798586-53DB-4748-8F9B-D8B2DCA6B2E6}"/>
    <cellStyle name="Comma 3 7 9 4 2 2 2 3" xfId="29701" xr:uid="{46177660-B8DC-4808-B63A-28DF4F7A8057}"/>
    <cellStyle name="Comma 3 7 9 4 2 2 3" xfId="35214" xr:uid="{0BD2CEEC-CFE1-4845-9F03-86142FD4F0BE}"/>
    <cellStyle name="Comma 3 7 9 4 2 2 4" xfId="24449" xr:uid="{8E66EADE-B90B-4F3D-AFC3-E37E995A1B0C}"/>
    <cellStyle name="Comma 3 7 9 4 2 3" xfId="5014" xr:uid="{A2426935-5FC2-4CF0-9FC9-B423C89AB82C}"/>
    <cellStyle name="Comma 3 7 9 4 2 3 2" xfId="51230" xr:uid="{738B5E2A-777F-47B1-8E98-603E0890653F}"/>
    <cellStyle name="Comma 3 7 9 4 2 3 3" xfId="37840" xr:uid="{667D1EE7-1DFB-4144-8F51-0FFE7E61D5EB}"/>
    <cellStyle name="Comma 3 7 9 4 2 3 4" xfId="27075" xr:uid="{E78EADEC-47D5-4D84-9752-4A37EFAA2CD4}"/>
    <cellStyle name="Comma 3 7 9 4 2 4" xfId="10265" xr:uid="{59311100-2A0F-490B-A788-DDCD12EFFD5F}"/>
    <cellStyle name="Comma 3 7 9 4 2 4 2" xfId="53856" xr:uid="{173583CC-F81F-4BDD-9C40-36D0C57FA724}"/>
    <cellStyle name="Comma 3 7 9 4 2 4 3" xfId="40466" xr:uid="{4D5AA675-AB9B-4D44-BB47-8519B5BE7A4E}"/>
    <cellStyle name="Comma 3 7 9 4 2 5" xfId="12891" xr:uid="{F8588C9C-BAF1-4618-9DB2-747F0C950283}"/>
    <cellStyle name="Comma 3 7 9 4 2 5 2" xfId="56481" xr:uid="{04C87F95-1DAB-4CC8-AA81-3259F1F9E174}"/>
    <cellStyle name="Comma 3 7 9 4 2 5 3" xfId="43091" xr:uid="{D4FFF07C-FC63-4036-BACF-1335BAE73FFC}"/>
    <cellStyle name="Comma 3 7 9 4 2 6" xfId="16044" xr:uid="{8DB2C9F1-D14E-4F4B-BB65-90D4B028FD87}"/>
    <cellStyle name="Comma 3 7 9 4 2 6 2" xfId="45717" xr:uid="{8B1BB9B3-6CAD-453B-89A5-11D5926C98DB}"/>
    <cellStyle name="Comma 3 7 9 4 2 7" xfId="59107" xr:uid="{469BF446-AD03-4DDF-BC60-47DC682DEFDF}"/>
    <cellStyle name="Comma 3 7 9 4 2 8" xfId="61734" xr:uid="{833C901C-ABE7-40DE-8C59-01F158429D36}"/>
    <cellStyle name="Comma 3 7 9 4 2 9" xfId="32327" xr:uid="{5EEE79CE-365B-4DAB-9E30-6EB43BF69945}"/>
    <cellStyle name="Comma 3 7 9 4 3" xfId="6317" xr:uid="{914102AD-FE4A-4CBB-A40A-FE0C1849CCBB}"/>
    <cellStyle name="Comma 3 7 9 4 3 2" xfId="17875" xr:uid="{378DCAA1-8856-448A-B0BE-999347DBAB4F}"/>
    <cellStyle name="Comma 3 7 9 4 3 2 2" xfId="47282" xr:uid="{9E36C6A9-AB01-444A-9A43-16070EEF0D1A}"/>
    <cellStyle name="Comma 3 7 9 4 3 2 3" xfId="28379" xr:uid="{A230CC31-A9EB-49E7-A865-8BA07B9C34EA}"/>
    <cellStyle name="Comma 3 7 9 4 3 3" xfId="33892" xr:uid="{B39C50D9-6964-458C-AF9E-63277ED1FAB1}"/>
    <cellStyle name="Comma 3 7 9 4 3 4" xfId="23127" xr:uid="{2374177E-511F-46F8-8655-BCB0120DD768}"/>
    <cellStyle name="Comma 3 7 9 4 4" xfId="3692" xr:uid="{BBF595D0-BBC2-4988-8854-E556E99BC3EC}"/>
    <cellStyle name="Comma 3 7 9 4 4 2" xfId="49908" xr:uid="{1A6AA760-05D0-4B8C-8BCC-8BE37810D691}"/>
    <cellStyle name="Comma 3 7 9 4 4 3" xfId="36518" xr:uid="{BED9E184-8633-44B2-AF65-9A6153F6F037}"/>
    <cellStyle name="Comma 3 7 9 4 4 4" xfId="25753" xr:uid="{AFD9A99C-EA46-47D3-A94F-CA7E498A32F6}"/>
    <cellStyle name="Comma 3 7 9 4 5" xfId="8943" xr:uid="{2D9C423F-8403-4717-B892-D157E6D4E100}"/>
    <cellStyle name="Comma 3 7 9 4 5 2" xfId="52534" xr:uid="{DD5D1D05-1E81-4647-B0C2-81AB5A7EB966}"/>
    <cellStyle name="Comma 3 7 9 4 5 3" xfId="39144" xr:uid="{2AB76EB5-1D5F-4449-ABBD-F3A3ABB12A07}"/>
    <cellStyle name="Comma 3 7 9 4 6" xfId="11569" xr:uid="{1D92D388-E619-40CC-B265-43268187E8FA}"/>
    <cellStyle name="Comma 3 7 9 4 6 2" xfId="55159" xr:uid="{FC5DCB03-3CD7-408E-AB22-1EBFC6A06533}"/>
    <cellStyle name="Comma 3 7 9 4 6 3" xfId="41769" xr:uid="{AA1B629F-6888-45F2-A6C9-920E32AB13CD}"/>
    <cellStyle name="Comma 3 7 9 4 7" xfId="14722" xr:uid="{49E12631-D735-47A0-8F80-4C60642FE88B}"/>
    <cellStyle name="Comma 3 7 9 4 7 2" xfId="44395" xr:uid="{9B9F099C-DF81-48BD-875C-106F13C3B6E9}"/>
    <cellStyle name="Comma 3 7 9 4 8" xfId="57785" xr:uid="{84C89AAF-901F-4165-8DD9-935330D90BBD}"/>
    <cellStyle name="Comma 3 7 9 4 9" xfId="60412" xr:uid="{62132235-B4B1-4522-A6EA-E6E50D77A8CF}"/>
    <cellStyle name="Comma 3 7 9 5" xfId="1344" xr:uid="{BB1B666C-3318-438F-AA5F-F50A3A422FDC}"/>
    <cellStyle name="Comma 3 7 9 5 10" xfId="20781" xr:uid="{186D4DD3-DBC8-462F-95C8-74A6B915936B}"/>
    <cellStyle name="Comma 3 7 9 5 2" xfId="6597" xr:uid="{3B06EF2D-D01A-4DFA-A6DA-D045FA1F1FEA}"/>
    <cellStyle name="Comma 3 7 9 5 2 2" xfId="18155" xr:uid="{CC0F9D30-D68B-4548-81DF-33256966B032}"/>
    <cellStyle name="Comma 3 7 9 5 2 2 2" xfId="47562" xr:uid="{62DD42EE-769C-4246-8BF0-DC5EFA889347}"/>
    <cellStyle name="Comma 3 7 9 5 2 2 3" xfId="28659" xr:uid="{D80DFD8A-CCF8-4FCE-8EA8-2128C34AEFF5}"/>
    <cellStyle name="Comma 3 7 9 5 2 3" xfId="34172" xr:uid="{109BF2E1-1A6E-40EC-B885-0E5B99A4A91C}"/>
    <cellStyle name="Comma 3 7 9 5 2 4" xfId="23407" xr:uid="{E89E98FB-D0D8-4749-952F-BAE05238DF8F}"/>
    <cellStyle name="Comma 3 7 9 5 3" xfId="3972" xr:uid="{85074394-8582-4EF9-AD56-844C2A05B846}"/>
    <cellStyle name="Comma 3 7 9 5 3 2" xfId="50188" xr:uid="{6B4559A0-F441-4C16-B068-D2D936C6021B}"/>
    <cellStyle name="Comma 3 7 9 5 3 3" xfId="36798" xr:uid="{27DB93D0-1CB6-4A97-ACDE-83DB96A44F7A}"/>
    <cellStyle name="Comma 3 7 9 5 3 4" xfId="26033" xr:uid="{B4C963CB-484C-42BE-A3FC-F7825AD7E605}"/>
    <cellStyle name="Comma 3 7 9 5 4" xfId="9223" xr:uid="{73C87A7F-13F8-4796-A793-CED5DE14AF85}"/>
    <cellStyle name="Comma 3 7 9 5 4 2" xfId="52814" xr:uid="{A98040C1-1181-4D2E-ACF6-F02440E1EFF3}"/>
    <cellStyle name="Comma 3 7 9 5 4 3" xfId="39424" xr:uid="{5B3A9B0D-7AB1-4F4D-AD30-61B759E53620}"/>
    <cellStyle name="Comma 3 7 9 5 5" xfId="11849" xr:uid="{693EA098-EA01-4490-87BE-C2626089C4BA}"/>
    <cellStyle name="Comma 3 7 9 5 5 2" xfId="55439" xr:uid="{66B2BD3C-F34D-4139-8B03-2322AF2A7B8D}"/>
    <cellStyle name="Comma 3 7 9 5 5 3" xfId="42049" xr:uid="{01A89BA2-7D1A-4A70-9DB5-74E78BD6565B}"/>
    <cellStyle name="Comma 3 7 9 5 6" xfId="15002" xr:uid="{4959F707-AC7E-4282-A8AC-49D93FD7EF2D}"/>
    <cellStyle name="Comma 3 7 9 5 6 2" xfId="44675" xr:uid="{09094F61-107B-4A99-BD61-913808D33D22}"/>
    <cellStyle name="Comma 3 7 9 5 7" xfId="58065" xr:uid="{5E18E9ED-BD94-43B5-AF0F-E15D19073DCD}"/>
    <cellStyle name="Comma 3 7 9 5 8" xfId="60692" xr:uid="{0C1D0AE3-BF9C-4F06-AB23-24753BEE9760}"/>
    <cellStyle name="Comma 3 7 9 5 9" xfId="31285" xr:uid="{972C2246-733B-4CAB-A74D-1CB15E7273D7}"/>
    <cellStyle name="Comma 3 7 9 6" xfId="1607" xr:uid="{846042F8-67B3-48E0-8AA4-AA3BEEEE9189}"/>
    <cellStyle name="Comma 3 7 9 6 10" xfId="21043" xr:uid="{A2BECFC4-FC9D-4BE8-A243-28736152A581}"/>
    <cellStyle name="Comma 3 7 9 6 2" xfId="6859" xr:uid="{4663DF83-9A41-4872-8597-B349F0624A41}"/>
    <cellStyle name="Comma 3 7 9 6 2 2" xfId="18417" xr:uid="{CF401045-1681-42C8-9813-55A966DDBFF2}"/>
    <cellStyle name="Comma 3 7 9 6 2 2 2" xfId="47824" xr:uid="{3FA226B9-89E1-44FE-B062-04230186BCFD}"/>
    <cellStyle name="Comma 3 7 9 6 2 2 3" xfId="28921" xr:uid="{F7E1189D-72FE-430D-AD0C-6226D4ACFA70}"/>
    <cellStyle name="Comma 3 7 9 6 2 3" xfId="34434" xr:uid="{734EB0BC-537F-454C-8666-59F54DA6BDDA}"/>
    <cellStyle name="Comma 3 7 9 6 2 4" xfId="23669" xr:uid="{57577D78-FA49-4F09-A9E3-F7A4C85C1E23}"/>
    <cellStyle name="Comma 3 7 9 6 3" xfId="4234" xr:uid="{690F1B20-4F5B-477C-AD86-99FBA1F2FFCC}"/>
    <cellStyle name="Comma 3 7 9 6 3 2" xfId="50450" xr:uid="{C2FF26D5-F54A-4AB9-95AF-2143863B96DB}"/>
    <cellStyle name="Comma 3 7 9 6 3 3" xfId="37060" xr:uid="{C5753CF7-6A14-4E86-AB9F-FBDDA465EA30}"/>
    <cellStyle name="Comma 3 7 9 6 3 4" xfId="26295" xr:uid="{DE912947-4C22-4EEF-8000-CF1FB173A7BE}"/>
    <cellStyle name="Comma 3 7 9 6 4" xfId="9485" xr:uid="{4FE95566-2CF4-4DC5-ADA6-15EB41744B49}"/>
    <cellStyle name="Comma 3 7 9 6 4 2" xfId="53076" xr:uid="{57D12265-B763-4013-8068-66A6B10746D5}"/>
    <cellStyle name="Comma 3 7 9 6 4 3" xfId="39686" xr:uid="{2A74BDAC-0A4B-4AB1-9F35-484DF1C29B78}"/>
    <cellStyle name="Comma 3 7 9 6 5" xfId="12111" xr:uid="{321A2E4A-A1FE-4ED0-A674-7D866EA71E0F}"/>
    <cellStyle name="Comma 3 7 9 6 5 2" xfId="55701" xr:uid="{A1A90E0A-35D8-40F3-B0AF-541847863FB9}"/>
    <cellStyle name="Comma 3 7 9 6 5 3" xfId="42311" xr:uid="{1190F200-DBD9-421F-A2D0-956D9AE7947E}"/>
    <cellStyle name="Comma 3 7 9 6 6" xfId="15264" xr:uid="{03E1DDB8-6429-44CF-B124-BB655634C155}"/>
    <cellStyle name="Comma 3 7 9 6 6 2" xfId="44937" xr:uid="{C5E5AB53-950C-4E02-9ECE-FF3AECECEE1A}"/>
    <cellStyle name="Comma 3 7 9 6 7" xfId="58327" xr:uid="{55F33162-7952-49F0-97D9-350D6C935CE5}"/>
    <cellStyle name="Comma 3 7 9 6 8" xfId="60954" xr:uid="{41AE87BD-418A-4C30-B0EC-3D4E8BD8B13D}"/>
    <cellStyle name="Comma 3 7 9 6 9" xfId="31547" xr:uid="{FCB3D57F-DAA1-42F1-988A-1B61F355A448}"/>
    <cellStyle name="Comma 3 7 9 7" xfId="2650" xr:uid="{6AA6A5A3-7D06-4A2B-9BB9-E03AD0B7A214}"/>
    <cellStyle name="Comma 3 7 9 7 10" xfId="22085" xr:uid="{0205B561-7F39-4204-BA73-DD76F7D4F1D0}"/>
    <cellStyle name="Comma 3 7 9 7 2" xfId="7901" xr:uid="{F69F216D-CBEC-4D58-AED1-2E61E59CC625}"/>
    <cellStyle name="Comma 3 7 9 7 2 2" xfId="19459" xr:uid="{7761369E-7FD3-48F3-9FAE-B6D8242461AC}"/>
    <cellStyle name="Comma 3 7 9 7 2 2 2" xfId="48866" xr:uid="{DB904DBA-7173-4917-B3B1-AFAA0AD32F04}"/>
    <cellStyle name="Comma 3 7 9 7 2 2 3" xfId="29963" xr:uid="{8BD38DDB-464C-47D1-B985-F1DDC171B592}"/>
    <cellStyle name="Comma 3 7 9 7 2 3" xfId="35476" xr:uid="{AC8C0BDF-E461-4207-A1E0-3EAD542FF9E6}"/>
    <cellStyle name="Comma 3 7 9 7 2 4" xfId="24711" xr:uid="{8F160FE8-A7B7-4472-BEAD-45AB1B9D8D7D}"/>
    <cellStyle name="Comma 3 7 9 7 3" xfId="5276" xr:uid="{A39C0A96-80B9-456E-AACF-F7FEBBABDBEF}"/>
    <cellStyle name="Comma 3 7 9 7 3 2" xfId="51492" xr:uid="{314B9413-9A02-4B72-B910-798CB99FFB73}"/>
    <cellStyle name="Comma 3 7 9 7 3 3" xfId="38102" xr:uid="{3393BC89-910C-4F28-825D-B2A092EEBAB1}"/>
    <cellStyle name="Comma 3 7 9 7 3 4" xfId="27337" xr:uid="{7F2D6366-F619-4A8C-B38B-773AE815EE3F}"/>
    <cellStyle name="Comma 3 7 9 7 4" xfId="10527" xr:uid="{016C076F-929D-4A6C-85EE-5C1BC5F7D98B}"/>
    <cellStyle name="Comma 3 7 9 7 4 2" xfId="54118" xr:uid="{A0F061DD-CDBD-4F5E-A1F3-E4F2D9422BF2}"/>
    <cellStyle name="Comma 3 7 9 7 4 3" xfId="40728" xr:uid="{ABE49DA2-7F61-401A-BC4B-9D359CD495B5}"/>
    <cellStyle name="Comma 3 7 9 7 5" xfId="13153" xr:uid="{875D3BD4-E522-4A01-BD4E-15E2B476F26E}"/>
    <cellStyle name="Comma 3 7 9 7 5 2" xfId="56743" xr:uid="{753C6561-66E5-41D2-B46D-E4CB2992FE80}"/>
    <cellStyle name="Comma 3 7 9 7 5 3" xfId="43353" xr:uid="{78956874-3CC6-4E09-9481-441F18EB0A43}"/>
    <cellStyle name="Comma 3 7 9 7 6" xfId="16306" xr:uid="{88E9C052-7B7E-42CE-99CD-5A73D7937126}"/>
    <cellStyle name="Comma 3 7 9 7 6 2" xfId="45979" xr:uid="{46D17817-6225-48E3-866E-B4781591F3A1}"/>
    <cellStyle name="Comma 3 7 9 7 7" xfId="59369" xr:uid="{8CEAAA33-ADDF-4277-A533-0B62C86C0899}"/>
    <cellStyle name="Comma 3 7 9 7 8" xfId="61996" xr:uid="{6DEE8531-0D8A-42B1-B4B1-FAFBAE4CCA75}"/>
    <cellStyle name="Comma 3 7 9 7 9" xfId="32589" xr:uid="{8D8ACC71-FF0F-44A4-B50D-18033B4F2259}"/>
    <cellStyle name="Comma 3 7 9 8" xfId="5537" xr:uid="{BBC3F9E5-2B84-40C7-9EC4-84266226F0AE}"/>
    <cellStyle name="Comma 3 7 9 8 2" xfId="17095" xr:uid="{27B92470-F22E-4BDF-AE2D-9F7E2FDE1BF9}"/>
    <cellStyle name="Comma 3 7 9 8 2 2" xfId="46241" xr:uid="{9056A235-C56F-4A4C-8928-183939B1082E}"/>
    <cellStyle name="Comma 3 7 9 8 2 3" xfId="27599" xr:uid="{BFB25FA4-E98C-4F7D-9A97-B1F48D043C15}"/>
    <cellStyle name="Comma 3 7 9 8 3" xfId="13942" xr:uid="{85F50A5D-6E3F-4887-BD9D-8FFB29D359EC}"/>
    <cellStyle name="Comma 3 7 9 8 3 2" xfId="32851" xr:uid="{331BEEC6-9FFD-438D-9628-89F1D3CB6181}"/>
    <cellStyle name="Comma 3 7 9 8 4" xfId="22347" xr:uid="{9A0E8D08-48B3-4990-8C1F-B469DD7B26D8}"/>
    <cellStyle name="Comma 3 7 9 9" xfId="2912" xr:uid="{4D011697-1262-490A-BB07-C678B269C217}"/>
    <cellStyle name="Comma 3 7 9 9 2" xfId="16567" xr:uid="{0A84107A-BB24-4082-BCC1-31339411900A}"/>
    <cellStyle name="Comma 3 7 9 9 2 2" xfId="46502" xr:uid="{FD369BBA-BF4D-4BFF-9FA1-1021B5906AE3}"/>
    <cellStyle name="Comma 3 7 9 9 3" xfId="33112" xr:uid="{8128DF1E-EB35-4BBC-8B55-1092590EBCEC}"/>
    <cellStyle name="Comma 3 7 9 9 4" xfId="24973" xr:uid="{7356D41D-795F-4B97-97F8-83AE04E725DB}"/>
    <cellStyle name="Comma 3 8" xfId="47" xr:uid="{00000000-0005-0000-0000-000001040000}"/>
    <cellStyle name="Comma 3 8 10" xfId="5301" xr:uid="{E0BB9F7A-D79F-4ED2-9560-3D363799961D}"/>
    <cellStyle name="Comma 3 8 10 2" xfId="16859" xr:uid="{21B11C45-37CF-4F14-A2F9-79DBC5AEFA8E}"/>
    <cellStyle name="Comma 3 8 10 2 2" xfId="46005" xr:uid="{4423C6BF-D844-4508-B367-21219AF84435}"/>
    <cellStyle name="Comma 3 8 10 2 3" xfId="27363" xr:uid="{9802C0F1-0CFC-4469-B41E-5886DC347649}"/>
    <cellStyle name="Comma 3 8 10 3" xfId="13706" xr:uid="{29C53CB4-E6D4-47E5-81BE-4573693232B3}"/>
    <cellStyle name="Comma 3 8 10 3 2" xfId="32615" xr:uid="{7F5DDF30-D936-441F-B3E1-E20DC092A773}"/>
    <cellStyle name="Comma 3 8 10 4" xfId="22111" xr:uid="{FD22AC1E-F0CF-44F5-9265-05207FEE0DD0}"/>
    <cellStyle name="Comma 3 8 11" xfId="2676" xr:uid="{3B1F25DA-90AE-4654-B3AA-21E80625F3FE}"/>
    <cellStyle name="Comma 3 8 11 2" xfId="16331" xr:uid="{ECC51683-912B-444D-BADF-3627DA52CA53}"/>
    <cellStyle name="Comma 3 8 11 2 2" xfId="46266" xr:uid="{EB015F39-8F68-4A74-AC75-1BD26E3AC030}"/>
    <cellStyle name="Comma 3 8 11 3" xfId="32876" xr:uid="{FE49C69C-68C9-4B5B-A48F-CB6CB8CB8CFA}"/>
    <cellStyle name="Comma 3 8 11 4" xfId="24737" xr:uid="{4AA86AF8-6E56-4FA0-B4F7-6CF6030E6DEF}"/>
    <cellStyle name="Comma 3 8 12" xfId="7927" xr:uid="{689390D8-665F-4676-A9EE-44FF798F3F05}"/>
    <cellStyle name="Comma 3 8 12 2" xfId="48892" xr:uid="{4D88AA20-3272-4E05-B2E2-A311B4511E8E}"/>
    <cellStyle name="Comma 3 8 12 3" xfId="35502" xr:uid="{C838BF92-EC93-4105-95D8-58EE45F2474F}"/>
    <cellStyle name="Comma 3 8 13" xfId="10553" xr:uid="{5DB008CF-7D77-418E-900D-9794BE3B4AA9}"/>
    <cellStyle name="Comma 3 8 13 2" xfId="51518" xr:uid="{75E1B526-B520-4313-9D9D-4F5E2EA9C122}"/>
    <cellStyle name="Comma 3 8 13 3" xfId="38128" xr:uid="{39EBFE3C-ACBE-4704-BD6A-452054E04DA9}"/>
    <cellStyle name="Comma 3 8 14" xfId="13178" xr:uid="{B61679B8-DFBE-4418-9557-01CC3C585826}"/>
    <cellStyle name="Comma 3 8 14 2" xfId="54143" xr:uid="{360EC5D7-AE1A-41F0-9922-D674862B6540}"/>
    <cellStyle name="Comma 3 8 14 3" xfId="40753" xr:uid="{95028DF0-2D63-49FD-896F-CAC2CE3320AF}"/>
    <cellStyle name="Comma 3 8 15" xfId="43379" xr:uid="{A661F65A-C3B7-4B88-99EF-23A58EAF45C9}"/>
    <cellStyle name="Comma 3 8 16" xfId="56769" xr:uid="{AE21C992-E8FF-45A2-8771-D91EBAE34302}"/>
    <cellStyle name="Comma 3 8 17" xfId="59396" xr:uid="{54AF7ADF-B748-4A09-B341-A023656BFDBA}"/>
    <cellStyle name="Comma 3 8 18" xfId="29989" xr:uid="{FCC4D65A-3CA0-4721-9ED8-A45860DF5EE1}"/>
    <cellStyle name="Comma 3 8 19" xfId="19485" xr:uid="{7D3B9CB8-9459-4972-BC6A-C5651CADFA57}"/>
    <cellStyle name="Comma 3 8 2" xfId="153" xr:uid="{00000000-0005-0000-0000-000002040000}"/>
    <cellStyle name="Comma 3 8 2 10" xfId="8033" xr:uid="{33891676-8A34-4BC3-9EE3-C510C1ABBED4}"/>
    <cellStyle name="Comma 3 8 2 10 2" xfId="48998" xr:uid="{4D767B2D-D5AE-40E1-B8F8-2AF92C0C5A23}"/>
    <cellStyle name="Comma 3 8 2 10 3" xfId="35608" xr:uid="{9BE1A464-8502-4C6F-A86E-AB9E83362130}"/>
    <cellStyle name="Comma 3 8 2 11" xfId="10659" xr:uid="{0C638748-4595-4CC6-8135-A9654DAD33CF}"/>
    <cellStyle name="Comma 3 8 2 11 2" xfId="51624" xr:uid="{4EC1F6BC-7317-4CBF-92C9-86C1D1225B60}"/>
    <cellStyle name="Comma 3 8 2 11 3" xfId="38234" xr:uid="{CA0F8AA5-D4F7-4893-8102-C154EE819051}"/>
    <cellStyle name="Comma 3 8 2 12" xfId="13284" xr:uid="{175721B1-3A6F-49FD-A020-C8C9ACAF5137}"/>
    <cellStyle name="Comma 3 8 2 12 2" xfId="54249" xr:uid="{5125A7C8-FE6B-4ED6-AB87-6B5A36247DD6}"/>
    <cellStyle name="Comma 3 8 2 12 3" xfId="40859" xr:uid="{E4259B62-45CC-4587-BC48-CB1D3AFC441A}"/>
    <cellStyle name="Comma 3 8 2 13" xfId="43485" xr:uid="{6A83B8CB-B198-4ACE-A8D5-B4A44B888E01}"/>
    <cellStyle name="Comma 3 8 2 14" xfId="56875" xr:uid="{D61C1F3D-D413-487A-B4A5-2E330D6B2736}"/>
    <cellStyle name="Comma 3 8 2 15" xfId="59502" xr:uid="{92E9D825-146B-4723-9A16-D0493DCD5651}"/>
    <cellStyle name="Comma 3 8 2 16" xfId="30095" xr:uid="{320CFA03-C969-4B30-82E1-EC2B25F09BF0}"/>
    <cellStyle name="Comma 3 8 2 17" xfId="19591" xr:uid="{60FF6D48-5D67-4E6E-8891-2D7988E91565}"/>
    <cellStyle name="Comma 3 8 2 2" xfId="414" xr:uid="{00000000-0005-0000-0000-000003040000}"/>
    <cellStyle name="Comma 3 8 2 2 10" xfId="30355" xr:uid="{8CEB54BD-9D84-4DBA-BB9E-EB24F836C4B0}"/>
    <cellStyle name="Comma 3 8 2 2 11" xfId="19851" xr:uid="{B4BBA866-8339-4526-93A3-D7285BEBCFED}"/>
    <cellStyle name="Comma 3 8 2 2 2" xfId="1737" xr:uid="{AD80A0FE-E674-4077-AE3F-A02220EC5CEF}"/>
    <cellStyle name="Comma 3 8 2 2 2 10" xfId="21173" xr:uid="{702C314B-CD36-4BBA-8420-A65BD699839E}"/>
    <cellStyle name="Comma 3 8 2 2 2 2" xfId="6989" xr:uid="{77C62915-6FFD-43F3-9A19-35DEAA09EB0A}"/>
    <cellStyle name="Comma 3 8 2 2 2 2 2" xfId="18547" xr:uid="{45CA2BEF-EF70-4F46-847B-2DEBF55F05A0}"/>
    <cellStyle name="Comma 3 8 2 2 2 2 2 2" xfId="47954" xr:uid="{954E249F-5C3C-4ACA-A3CD-92B3D9C063F5}"/>
    <cellStyle name="Comma 3 8 2 2 2 2 2 3" xfId="29051" xr:uid="{CF5E3D24-DA72-491C-BE5B-40BC98BED9AF}"/>
    <cellStyle name="Comma 3 8 2 2 2 2 3" xfId="34564" xr:uid="{E427C5E3-3A9E-44A6-8C5E-120F1AD95C59}"/>
    <cellStyle name="Comma 3 8 2 2 2 2 4" xfId="23799" xr:uid="{ADA6AC04-6111-48F0-9BD2-49485ADB1E14}"/>
    <cellStyle name="Comma 3 8 2 2 2 3" xfId="4364" xr:uid="{07879500-07E6-4586-BAA6-1E0A59484E19}"/>
    <cellStyle name="Comma 3 8 2 2 2 3 2" xfId="50580" xr:uid="{3DB9B37D-2A60-41C0-B512-E8CC1F049312}"/>
    <cellStyle name="Comma 3 8 2 2 2 3 3" xfId="37190" xr:uid="{0114A497-1E0C-475B-9397-8BC2246300F8}"/>
    <cellStyle name="Comma 3 8 2 2 2 3 4" xfId="26425" xr:uid="{5F726724-80B2-4DD7-8995-0EEB8300BDF6}"/>
    <cellStyle name="Comma 3 8 2 2 2 4" xfId="9615" xr:uid="{4AD91C0E-98DE-462A-927D-A3D64D7327B8}"/>
    <cellStyle name="Comma 3 8 2 2 2 4 2" xfId="53206" xr:uid="{97E0B167-6D66-4527-BAAC-CA9B490ECCC4}"/>
    <cellStyle name="Comma 3 8 2 2 2 4 3" xfId="39816" xr:uid="{B2F39F7F-8C44-44C5-91E6-A9BFF5B34A62}"/>
    <cellStyle name="Comma 3 8 2 2 2 5" xfId="12241" xr:uid="{76DCA4E1-1CD3-4D23-87C6-447C6B9FCA59}"/>
    <cellStyle name="Comma 3 8 2 2 2 5 2" xfId="55831" xr:uid="{F44FD664-E22B-49DC-ACD7-5E30DB3580CC}"/>
    <cellStyle name="Comma 3 8 2 2 2 5 3" xfId="42441" xr:uid="{A8D457BB-6BDA-4E60-AD80-3CD326D4E5F6}"/>
    <cellStyle name="Comma 3 8 2 2 2 6" xfId="15394" xr:uid="{211C114F-8D57-4056-A2AA-24504143ABB4}"/>
    <cellStyle name="Comma 3 8 2 2 2 6 2" xfId="45067" xr:uid="{8E217E7B-9E01-424E-BFF3-03837017510F}"/>
    <cellStyle name="Comma 3 8 2 2 2 7" xfId="58457" xr:uid="{86561CF1-431B-4044-BAB4-381ECAA43F80}"/>
    <cellStyle name="Comma 3 8 2 2 2 8" xfId="61084" xr:uid="{4D8CDFDF-27C9-4A7B-BFE2-CF0AAC4E45E9}"/>
    <cellStyle name="Comma 3 8 2 2 2 9" xfId="31677" xr:uid="{846EBCF9-2777-4AEC-B8FD-2C200C44B59E}"/>
    <cellStyle name="Comma 3 8 2 2 3" xfId="5667" xr:uid="{76B05564-7632-4F19-9214-B035938717EE}"/>
    <cellStyle name="Comma 3 8 2 2 3 2" xfId="17225" xr:uid="{E0EAB30C-D195-4478-BFE6-C8A75D3AE590}"/>
    <cellStyle name="Comma 3 8 2 2 3 2 2" xfId="46632" xr:uid="{FBB05F8E-67E1-4E1D-B0DE-41B3AF0B2D4C}"/>
    <cellStyle name="Comma 3 8 2 2 3 2 3" xfId="27729" xr:uid="{DBEB3E88-AFA3-42B8-9C8E-8F065A81FF41}"/>
    <cellStyle name="Comma 3 8 2 2 3 3" xfId="14072" xr:uid="{85E1A1B8-C25B-4E94-9FB3-271B672F2C96}"/>
    <cellStyle name="Comma 3 8 2 2 3 3 2" xfId="33242" xr:uid="{B4F9B348-6C27-4A02-981B-78A9E228B6E6}"/>
    <cellStyle name="Comma 3 8 2 2 3 4" xfId="22477" xr:uid="{BF1C62E6-90D4-49C0-A4B8-E3E3B6E2FE1A}"/>
    <cellStyle name="Comma 3 8 2 2 4" xfId="3042" xr:uid="{5A8CF9BB-ADAE-4F24-892B-0C7D6B4B2AB2}"/>
    <cellStyle name="Comma 3 8 2 2 4 2" xfId="16697" xr:uid="{8477E1D6-DA4F-4D14-A8A0-8E227BB10E2B}"/>
    <cellStyle name="Comma 3 8 2 2 4 2 2" xfId="49258" xr:uid="{A0E3160A-D345-4507-950C-C19336E52E55}"/>
    <cellStyle name="Comma 3 8 2 2 4 3" xfId="35868" xr:uid="{4B8D02B0-6F24-47A6-ADF2-6BC824D0E6E5}"/>
    <cellStyle name="Comma 3 8 2 2 4 4" xfId="25103" xr:uid="{0585DB26-39C9-4B00-9E5C-B69B97FED14B}"/>
    <cellStyle name="Comma 3 8 2 2 5" xfId="8293" xr:uid="{2E115D41-ED32-476F-9E63-552BEF71D331}"/>
    <cellStyle name="Comma 3 8 2 2 5 2" xfId="51884" xr:uid="{1D32115E-5593-47C1-A59B-BDEBDBEA2B84}"/>
    <cellStyle name="Comma 3 8 2 2 5 3" xfId="38494" xr:uid="{D1C29BE0-5ABA-48C1-8920-55600B7F0221}"/>
    <cellStyle name="Comma 3 8 2 2 6" xfId="10919" xr:uid="{533BCE49-D41E-4BE1-82DA-86AFFA5A6612}"/>
    <cellStyle name="Comma 3 8 2 2 6 2" xfId="54509" xr:uid="{A0CE0711-B1EE-4530-8190-F4FCF9D25BFB}"/>
    <cellStyle name="Comma 3 8 2 2 6 3" xfId="41119" xr:uid="{9903552B-E1D1-40A2-8D22-513D54F6030A}"/>
    <cellStyle name="Comma 3 8 2 2 7" xfId="13544" xr:uid="{F94D74FF-2E67-4E4C-9CF5-EF5D0AB82A34}"/>
    <cellStyle name="Comma 3 8 2 2 7 2" xfId="43745" xr:uid="{FF8A2F4E-D31A-48A2-8F70-39B1633243ED}"/>
    <cellStyle name="Comma 3 8 2 2 8" xfId="57135" xr:uid="{8193E8D3-B36B-4C96-A282-034C295EFBCB}"/>
    <cellStyle name="Comma 3 8 2 2 9" xfId="59762" xr:uid="{558FA3B3-5F19-4881-BD11-4212A5E878C2}"/>
    <cellStyle name="Comma 3 8 2 3" xfId="674" xr:uid="{00000000-0005-0000-0000-000004040000}"/>
    <cellStyle name="Comma 3 8 2 3 10" xfId="30615" xr:uid="{A550C0EF-4F4F-4FA1-A1DE-4C42E59CE148}"/>
    <cellStyle name="Comma 3 8 2 3 11" xfId="20111" xr:uid="{4792CF0F-C9E3-4278-A738-58F2294BE919}"/>
    <cellStyle name="Comma 3 8 2 3 2" xfId="1997" xr:uid="{F0B6D271-04DC-470E-83AF-91A31341B7AE}"/>
    <cellStyle name="Comma 3 8 2 3 2 10" xfId="21433" xr:uid="{E2604CD5-2591-4965-81AC-3B3D7777B183}"/>
    <cellStyle name="Comma 3 8 2 3 2 2" xfId="7249" xr:uid="{53C318A5-57E6-4E17-8B43-54F3558EA420}"/>
    <cellStyle name="Comma 3 8 2 3 2 2 2" xfId="18807" xr:uid="{630D5410-CCBB-4A91-9574-97D1C7FD50F7}"/>
    <cellStyle name="Comma 3 8 2 3 2 2 2 2" xfId="48214" xr:uid="{5817CE54-4DE5-4F6C-B168-483CB12DB235}"/>
    <cellStyle name="Comma 3 8 2 3 2 2 2 3" xfId="29311" xr:uid="{4005EA09-96C2-41C3-AD35-9372B322B1F3}"/>
    <cellStyle name="Comma 3 8 2 3 2 2 3" xfId="34824" xr:uid="{3C1C2478-5753-455B-A1CE-9CC3A248174B}"/>
    <cellStyle name="Comma 3 8 2 3 2 2 4" xfId="24059" xr:uid="{E0B4A495-4B1E-4F78-826F-865B5DD65F6D}"/>
    <cellStyle name="Comma 3 8 2 3 2 3" xfId="4624" xr:uid="{4EECDADF-D008-4BE8-B713-869F8E49BFB3}"/>
    <cellStyle name="Comma 3 8 2 3 2 3 2" xfId="50840" xr:uid="{A720F88E-E684-4912-95DB-C10972E354CA}"/>
    <cellStyle name="Comma 3 8 2 3 2 3 3" xfId="37450" xr:uid="{9D73CEF2-1823-4F23-B456-5CBB34262EFC}"/>
    <cellStyle name="Comma 3 8 2 3 2 3 4" xfId="26685" xr:uid="{88F7069D-C1F3-4081-BAD6-4C9235224433}"/>
    <cellStyle name="Comma 3 8 2 3 2 4" xfId="9875" xr:uid="{806768A7-64EE-4118-8C78-41595D14FC76}"/>
    <cellStyle name="Comma 3 8 2 3 2 4 2" xfId="53466" xr:uid="{50A982D7-0BE6-427E-BBAE-1C4541CBE8F3}"/>
    <cellStyle name="Comma 3 8 2 3 2 4 3" xfId="40076" xr:uid="{30BEF7B4-DA36-4C74-85A3-0D5D3F9AD573}"/>
    <cellStyle name="Comma 3 8 2 3 2 5" xfId="12501" xr:uid="{6862CE33-D327-4DE7-BA7B-20B2291B1FB4}"/>
    <cellStyle name="Comma 3 8 2 3 2 5 2" xfId="56091" xr:uid="{01463F3C-6976-4357-A233-28F52B4BDF0C}"/>
    <cellStyle name="Comma 3 8 2 3 2 5 3" xfId="42701" xr:uid="{D48006AB-F163-42AA-9AB4-DEA22615283C}"/>
    <cellStyle name="Comma 3 8 2 3 2 6" xfId="15654" xr:uid="{0759C0CB-4648-451F-93E2-BE80DAE1BFF4}"/>
    <cellStyle name="Comma 3 8 2 3 2 6 2" xfId="45327" xr:uid="{B74A5DCA-37CC-47F4-80B5-66F4112BF4DB}"/>
    <cellStyle name="Comma 3 8 2 3 2 7" xfId="58717" xr:uid="{C24D85FB-7FA7-4590-A683-1FB0D1C5F6FB}"/>
    <cellStyle name="Comma 3 8 2 3 2 8" xfId="61344" xr:uid="{24DFB28B-C4F3-4B7E-85C6-714A7D8888AB}"/>
    <cellStyle name="Comma 3 8 2 3 2 9" xfId="31937" xr:uid="{F45EBA47-8C76-4FAE-9F9B-7E4F1EB19DBD}"/>
    <cellStyle name="Comma 3 8 2 3 3" xfId="5927" xr:uid="{4426FA80-79E5-4356-911F-0AF5B8BF6682}"/>
    <cellStyle name="Comma 3 8 2 3 3 2" xfId="17485" xr:uid="{49E21641-AC13-420B-AFA7-2D8D6AE3E047}"/>
    <cellStyle name="Comma 3 8 2 3 3 2 2" xfId="46892" xr:uid="{92B883CA-F469-49A8-BDA3-000A5FF009E6}"/>
    <cellStyle name="Comma 3 8 2 3 3 2 3" xfId="27989" xr:uid="{1F8B240C-C68D-4220-99D4-4418AC7436A1}"/>
    <cellStyle name="Comma 3 8 2 3 3 3" xfId="33502" xr:uid="{15F34891-2592-45C0-B859-0086646CED81}"/>
    <cellStyle name="Comma 3 8 2 3 3 4" xfId="22737" xr:uid="{EB816A8A-1590-4358-9756-4C3AAE5FA216}"/>
    <cellStyle name="Comma 3 8 2 3 4" xfId="3302" xr:uid="{26E492DD-3433-4455-875C-035DC1A34091}"/>
    <cellStyle name="Comma 3 8 2 3 4 2" xfId="49518" xr:uid="{4AB76BE3-B5CD-4B88-9DC4-ADEEF95D48B9}"/>
    <cellStyle name="Comma 3 8 2 3 4 3" xfId="36128" xr:uid="{CDAE454F-C540-456F-A867-C1E10275B484}"/>
    <cellStyle name="Comma 3 8 2 3 4 4" xfId="25363" xr:uid="{F1A01D8A-6996-487B-80DF-85A809752291}"/>
    <cellStyle name="Comma 3 8 2 3 5" xfId="8553" xr:uid="{F3C9371F-7848-43F6-8C55-7DD177164377}"/>
    <cellStyle name="Comma 3 8 2 3 5 2" xfId="52144" xr:uid="{7A89B7A7-097C-4B0D-9465-0F9C884C58C0}"/>
    <cellStyle name="Comma 3 8 2 3 5 3" xfId="38754" xr:uid="{2FD77441-C0D1-4A9E-8474-9DEB75368258}"/>
    <cellStyle name="Comma 3 8 2 3 6" xfId="11179" xr:uid="{3EEE7826-4926-4327-9EE1-F8273980F410}"/>
    <cellStyle name="Comma 3 8 2 3 6 2" xfId="54769" xr:uid="{7455C076-E370-47E5-971A-F0F6D30BD59F}"/>
    <cellStyle name="Comma 3 8 2 3 6 3" xfId="41379" xr:uid="{BF5A85AC-1C31-47A7-9FE5-08CD9BAD4B67}"/>
    <cellStyle name="Comma 3 8 2 3 7" xfId="14332" xr:uid="{894E8E63-DE9E-420F-A97B-7099D802B671}"/>
    <cellStyle name="Comma 3 8 2 3 7 2" xfId="44005" xr:uid="{05FA2203-9F08-4492-99C7-1A81761BB596}"/>
    <cellStyle name="Comma 3 8 2 3 8" xfId="57395" xr:uid="{B74702F8-F60B-44C4-8A55-C08BF94EA320}"/>
    <cellStyle name="Comma 3 8 2 3 9" xfId="60022" xr:uid="{B2CB20A1-83A0-4C5E-B40A-2260F16184FC}"/>
    <cellStyle name="Comma 3 8 2 4" xfId="934" xr:uid="{00000000-0005-0000-0000-000005040000}"/>
    <cellStyle name="Comma 3 8 2 4 10" xfId="30875" xr:uid="{72886364-39A0-4221-90C0-AA4029C85ECE}"/>
    <cellStyle name="Comma 3 8 2 4 11" xfId="20371" xr:uid="{70B3A49C-E376-4557-826A-B10AF8D40D9E}"/>
    <cellStyle name="Comma 3 8 2 4 2" xfId="2257" xr:uid="{3F861F21-791B-497D-844F-72DF199332E4}"/>
    <cellStyle name="Comma 3 8 2 4 2 10" xfId="21693" xr:uid="{33BE6777-A771-4E7F-B7F2-F6267EF26B97}"/>
    <cellStyle name="Comma 3 8 2 4 2 2" xfId="7509" xr:uid="{3A6BC9E2-D802-4BE1-9F3D-0FDB609B3534}"/>
    <cellStyle name="Comma 3 8 2 4 2 2 2" xfId="19067" xr:uid="{145E14D0-66D7-4316-8EBA-565E2FE0EC05}"/>
    <cellStyle name="Comma 3 8 2 4 2 2 2 2" xfId="48474" xr:uid="{1E5F705F-551E-49F4-91CC-4B32E8B52C24}"/>
    <cellStyle name="Comma 3 8 2 4 2 2 2 3" xfId="29571" xr:uid="{D8D5687D-D1C2-4036-BC73-3C26A289796A}"/>
    <cellStyle name="Comma 3 8 2 4 2 2 3" xfId="35084" xr:uid="{8B4ED6D3-7847-40E5-B992-A832E36C56D3}"/>
    <cellStyle name="Comma 3 8 2 4 2 2 4" xfId="24319" xr:uid="{67FCD6F3-7EC6-45D2-887B-1E646D866FCB}"/>
    <cellStyle name="Comma 3 8 2 4 2 3" xfId="4884" xr:uid="{50F546F6-AF01-4111-A865-B731A0EE51AB}"/>
    <cellStyle name="Comma 3 8 2 4 2 3 2" xfId="51100" xr:uid="{9C9B528B-8F6C-49F1-AF3F-D54831A3748F}"/>
    <cellStyle name="Comma 3 8 2 4 2 3 3" xfId="37710" xr:uid="{A0B92FFE-1E35-49B6-A49A-F151FA758275}"/>
    <cellStyle name="Comma 3 8 2 4 2 3 4" xfId="26945" xr:uid="{5C30DCFA-9E7F-4772-B93A-AEAEA77C51CB}"/>
    <cellStyle name="Comma 3 8 2 4 2 4" xfId="10135" xr:uid="{38F2EB3E-ED5A-4229-8772-EE061C68C37E}"/>
    <cellStyle name="Comma 3 8 2 4 2 4 2" xfId="53726" xr:uid="{1B8E59E3-B4F1-4D91-A1C1-BB1BF678043D}"/>
    <cellStyle name="Comma 3 8 2 4 2 4 3" xfId="40336" xr:uid="{87160B25-6916-4005-8A99-19C84224CF5A}"/>
    <cellStyle name="Comma 3 8 2 4 2 5" xfId="12761" xr:uid="{775CBB1D-579F-4FBB-A02B-3F4AC22079D1}"/>
    <cellStyle name="Comma 3 8 2 4 2 5 2" xfId="56351" xr:uid="{06EF1034-C3CE-45CE-AF12-F05DAEBF61FB}"/>
    <cellStyle name="Comma 3 8 2 4 2 5 3" xfId="42961" xr:uid="{FBCB9533-F6A6-4347-B335-70207AD62178}"/>
    <cellStyle name="Comma 3 8 2 4 2 6" xfId="15914" xr:uid="{A3E52CF6-405C-44A7-BAB1-24CC624E5160}"/>
    <cellStyle name="Comma 3 8 2 4 2 6 2" xfId="45587" xr:uid="{A3126D15-AC2F-4A05-8D3D-1586BE3D51CD}"/>
    <cellStyle name="Comma 3 8 2 4 2 7" xfId="58977" xr:uid="{9462724B-19C2-42AB-BE64-DD5352BA7287}"/>
    <cellStyle name="Comma 3 8 2 4 2 8" xfId="61604" xr:uid="{6493C169-9237-437F-A49C-DE2F81B47D00}"/>
    <cellStyle name="Comma 3 8 2 4 2 9" xfId="32197" xr:uid="{4123B934-99BA-453E-916C-2CD6DC84DD46}"/>
    <cellStyle name="Comma 3 8 2 4 3" xfId="6187" xr:uid="{D1C79330-41E2-406C-9C09-B8BE608F2E24}"/>
    <cellStyle name="Comma 3 8 2 4 3 2" xfId="17745" xr:uid="{66C67BF8-DCAC-4D6B-B857-E5A03EB2E171}"/>
    <cellStyle name="Comma 3 8 2 4 3 2 2" xfId="47152" xr:uid="{41273B40-DE65-460B-AE04-0660443BBD01}"/>
    <cellStyle name="Comma 3 8 2 4 3 2 3" xfId="28249" xr:uid="{DDFFFC3C-D22B-4FD2-B299-B5CDAEF7DDFD}"/>
    <cellStyle name="Comma 3 8 2 4 3 3" xfId="33762" xr:uid="{AC99EB44-10B2-46A6-9A4E-6E03B1E01C42}"/>
    <cellStyle name="Comma 3 8 2 4 3 4" xfId="22997" xr:uid="{01000074-168F-440F-BA2B-5BBD3E6CB37B}"/>
    <cellStyle name="Comma 3 8 2 4 4" xfId="3562" xr:uid="{254D32D9-87FA-4B83-BDA8-3BB43C5F6EDA}"/>
    <cellStyle name="Comma 3 8 2 4 4 2" xfId="49778" xr:uid="{632E8EF1-88C5-424C-9C61-63910ED177D5}"/>
    <cellStyle name="Comma 3 8 2 4 4 3" xfId="36388" xr:uid="{9CFE7898-4D70-4F56-9191-F42885F5A083}"/>
    <cellStyle name="Comma 3 8 2 4 4 4" xfId="25623" xr:uid="{5B71FE2F-2ECB-4EB9-A5EE-71CC78F4CF3C}"/>
    <cellStyle name="Comma 3 8 2 4 5" xfId="8813" xr:uid="{49CE1ECE-E6B3-44A3-8B37-4BEC8FD237E6}"/>
    <cellStyle name="Comma 3 8 2 4 5 2" xfId="52404" xr:uid="{CDB16A2B-5474-4B71-9B0C-DDC018BCE6D2}"/>
    <cellStyle name="Comma 3 8 2 4 5 3" xfId="39014" xr:uid="{1516C526-1844-4E12-9DE7-5A9729977868}"/>
    <cellStyle name="Comma 3 8 2 4 6" xfId="11439" xr:uid="{CB737F7C-8BBE-4AD0-94EC-57C0F5D9B806}"/>
    <cellStyle name="Comma 3 8 2 4 6 2" xfId="55029" xr:uid="{C6C520B2-9A1E-4D88-94A0-8366F67EB53C}"/>
    <cellStyle name="Comma 3 8 2 4 6 3" xfId="41639" xr:uid="{A4160241-C2DC-48B2-998F-C47883E0E6ED}"/>
    <cellStyle name="Comma 3 8 2 4 7" xfId="14592" xr:uid="{B785A53C-F987-4186-B18F-E256104324AA}"/>
    <cellStyle name="Comma 3 8 2 4 7 2" xfId="44265" xr:uid="{5FBE5ADB-C90F-452D-B740-ADDC411BAAEC}"/>
    <cellStyle name="Comma 3 8 2 4 8" xfId="57655" xr:uid="{ADF6D973-F079-4478-B124-930603DF91C6}"/>
    <cellStyle name="Comma 3 8 2 4 9" xfId="60282" xr:uid="{7C6F5FA4-EC3A-4450-93C1-B5D18A171AAB}"/>
    <cellStyle name="Comma 3 8 2 5" xfId="1214" xr:uid="{62456F1C-B143-4C2F-A9DB-8C21BF6290E6}"/>
    <cellStyle name="Comma 3 8 2 5 10" xfId="20651" xr:uid="{42325164-2DFB-4F01-9403-142026A98D9D}"/>
    <cellStyle name="Comma 3 8 2 5 2" xfId="6467" xr:uid="{A0184089-1EAA-43FF-A17D-DC92E69CB842}"/>
    <cellStyle name="Comma 3 8 2 5 2 2" xfId="18025" xr:uid="{3122C389-9CF1-4244-9316-F740093CB1F2}"/>
    <cellStyle name="Comma 3 8 2 5 2 2 2" xfId="47432" xr:uid="{B8A9146C-258C-4FD1-9EB9-424A4280A41C}"/>
    <cellStyle name="Comma 3 8 2 5 2 2 3" xfId="28529" xr:uid="{4EB14430-DD0F-4455-AA3B-E7A020933E0C}"/>
    <cellStyle name="Comma 3 8 2 5 2 3" xfId="34042" xr:uid="{83118330-EADE-41A7-815B-B95894CDF05E}"/>
    <cellStyle name="Comma 3 8 2 5 2 4" xfId="23277" xr:uid="{5162025C-6CD7-4260-A6B0-4A3EFF135F33}"/>
    <cellStyle name="Comma 3 8 2 5 3" xfId="3842" xr:uid="{7D577568-0A6D-4772-BA72-2B9616444705}"/>
    <cellStyle name="Comma 3 8 2 5 3 2" xfId="50058" xr:uid="{66408029-CD80-495A-8C31-69DFFC7A42F5}"/>
    <cellStyle name="Comma 3 8 2 5 3 3" xfId="36668" xr:uid="{25948B60-0E1C-48AB-9EC2-B562DBE1F08C}"/>
    <cellStyle name="Comma 3 8 2 5 3 4" xfId="25903" xr:uid="{76DEF141-CCE5-4936-8641-27687738D484}"/>
    <cellStyle name="Comma 3 8 2 5 4" xfId="9093" xr:uid="{5C9D8379-8A5F-4705-B1CD-F96F260D0CD4}"/>
    <cellStyle name="Comma 3 8 2 5 4 2" xfId="52684" xr:uid="{943C25EB-01B4-406E-A690-851CA7B2D1EC}"/>
    <cellStyle name="Comma 3 8 2 5 4 3" xfId="39294" xr:uid="{30ADB670-43DD-421D-B185-7E82FE66BAFE}"/>
    <cellStyle name="Comma 3 8 2 5 5" xfId="11719" xr:uid="{18B6B2B4-3841-4A54-9040-092B634A467E}"/>
    <cellStyle name="Comma 3 8 2 5 5 2" xfId="55309" xr:uid="{35B6BD72-15F0-43C5-8A53-F3CD60EFC4C6}"/>
    <cellStyle name="Comma 3 8 2 5 5 3" xfId="41919" xr:uid="{9088FC7C-8255-43A3-98D9-E81B074183F8}"/>
    <cellStyle name="Comma 3 8 2 5 6" xfId="14872" xr:uid="{F79FD72D-DD26-474A-A0B0-84390B673EB8}"/>
    <cellStyle name="Comma 3 8 2 5 6 2" xfId="44545" xr:uid="{2F12B607-F806-40A4-80EA-5299BD7F98D6}"/>
    <cellStyle name="Comma 3 8 2 5 7" xfId="57935" xr:uid="{F3A383D6-BCA3-425F-B2BC-298399291CD1}"/>
    <cellStyle name="Comma 3 8 2 5 8" xfId="60562" xr:uid="{96EF8FA5-CBAE-450A-8276-F00D862C126C}"/>
    <cellStyle name="Comma 3 8 2 5 9" xfId="31155" xr:uid="{946F7EE3-7DC5-4D7D-9036-D32D330AE64A}"/>
    <cellStyle name="Comma 3 8 2 6" xfId="1477" xr:uid="{E25399E6-81F1-45F5-83CC-913D0FCFC0FF}"/>
    <cellStyle name="Comma 3 8 2 6 10" xfId="20913" xr:uid="{42BC3314-21E9-428A-8986-1A2DC32AE567}"/>
    <cellStyle name="Comma 3 8 2 6 2" xfId="6729" xr:uid="{604239D8-D607-48EF-A778-05E88119F396}"/>
    <cellStyle name="Comma 3 8 2 6 2 2" xfId="18287" xr:uid="{F7018E37-A213-4595-A13C-2622128919EF}"/>
    <cellStyle name="Comma 3 8 2 6 2 2 2" xfId="47694" xr:uid="{87029DDB-E919-49E0-A0FE-66C466598248}"/>
    <cellStyle name="Comma 3 8 2 6 2 2 3" xfId="28791" xr:uid="{51E20311-BF6E-42BF-9EAD-BBC87E7558A9}"/>
    <cellStyle name="Comma 3 8 2 6 2 3" xfId="34304" xr:uid="{8ED40026-A0CD-4AD9-A26C-6187A86B96F4}"/>
    <cellStyle name="Comma 3 8 2 6 2 4" xfId="23539" xr:uid="{532F2931-CBB0-4070-A260-57F7D7769547}"/>
    <cellStyle name="Comma 3 8 2 6 3" xfId="4104" xr:uid="{B05F6E76-CDF1-4358-8D68-3EE1FE86C046}"/>
    <cellStyle name="Comma 3 8 2 6 3 2" xfId="50320" xr:uid="{926C4582-0FF8-4949-92C8-313105377ACC}"/>
    <cellStyle name="Comma 3 8 2 6 3 3" xfId="36930" xr:uid="{E6E9C6A3-E717-4D9A-BC21-22B2B7F71D3F}"/>
    <cellStyle name="Comma 3 8 2 6 3 4" xfId="26165" xr:uid="{20322878-5C17-4DAE-B302-711CA46E78A4}"/>
    <cellStyle name="Comma 3 8 2 6 4" xfId="9355" xr:uid="{E507AAEC-BFF6-47D6-88DD-6EB18005E5EE}"/>
    <cellStyle name="Comma 3 8 2 6 4 2" xfId="52946" xr:uid="{CC7FBE4F-7C58-4C5B-AF67-722E3C435853}"/>
    <cellStyle name="Comma 3 8 2 6 4 3" xfId="39556" xr:uid="{6A5A7FAE-E719-4BD8-8CEE-B6E20B2F2BC8}"/>
    <cellStyle name="Comma 3 8 2 6 5" xfId="11981" xr:uid="{7281AD21-10BE-4A7D-A7CE-2944FA470A2F}"/>
    <cellStyle name="Comma 3 8 2 6 5 2" xfId="55571" xr:uid="{1AFF0575-2A14-413C-9965-128B87587CFD}"/>
    <cellStyle name="Comma 3 8 2 6 5 3" xfId="42181" xr:uid="{488E0E49-5385-46C4-8BF7-DAE13EB0EEA6}"/>
    <cellStyle name="Comma 3 8 2 6 6" xfId="15134" xr:uid="{69CCC160-718F-49F2-BEEA-9BEE9487C264}"/>
    <cellStyle name="Comma 3 8 2 6 6 2" xfId="44807" xr:uid="{5D81A944-7A59-49EA-B999-4FAD09E90F92}"/>
    <cellStyle name="Comma 3 8 2 6 7" xfId="58197" xr:uid="{F08D3600-AF78-40E4-94FA-550B2702A66F}"/>
    <cellStyle name="Comma 3 8 2 6 8" xfId="60824" xr:uid="{7CC45E44-7333-4B28-AF80-27A1657B9625}"/>
    <cellStyle name="Comma 3 8 2 6 9" xfId="31417" xr:uid="{1B3F988C-AE22-48A8-9B6C-9364C9059D2D}"/>
    <cellStyle name="Comma 3 8 2 7" xfId="2520" xr:uid="{11795D9C-9FA5-4CBA-A50C-8521C027488F}"/>
    <cellStyle name="Comma 3 8 2 7 10" xfId="21955" xr:uid="{D20E40AF-7599-4F74-B42A-13244BE9F6C5}"/>
    <cellStyle name="Comma 3 8 2 7 2" xfId="7771" xr:uid="{CE40C3BB-42EF-4454-AA8A-4F009FD0FB86}"/>
    <cellStyle name="Comma 3 8 2 7 2 2" xfId="19329" xr:uid="{8CDD23D9-01C2-48E6-9E7D-803945BB635B}"/>
    <cellStyle name="Comma 3 8 2 7 2 2 2" xfId="48736" xr:uid="{2A6D55E0-3220-448A-BDA8-0ACEB1F425D2}"/>
    <cellStyle name="Comma 3 8 2 7 2 2 3" xfId="29833" xr:uid="{02C7CE7A-65B4-4CAF-BE74-DB2D986A2B48}"/>
    <cellStyle name="Comma 3 8 2 7 2 3" xfId="35346" xr:uid="{318695F4-7785-49BC-B7D3-3191A4FB4430}"/>
    <cellStyle name="Comma 3 8 2 7 2 4" xfId="24581" xr:uid="{B7FC3162-7C51-4C28-94AA-BE9298A8B9CA}"/>
    <cellStyle name="Comma 3 8 2 7 3" xfId="5146" xr:uid="{6580F40C-B92E-4ADE-B062-33C9DE42F9E0}"/>
    <cellStyle name="Comma 3 8 2 7 3 2" xfId="51362" xr:uid="{AF5E3B6D-059C-4316-9A53-B81C20EA467E}"/>
    <cellStyle name="Comma 3 8 2 7 3 3" xfId="37972" xr:uid="{5863E149-E03D-4DF0-9BF0-B0737BBDC6A7}"/>
    <cellStyle name="Comma 3 8 2 7 3 4" xfId="27207" xr:uid="{59817AD0-D174-4AD4-9BD9-42FE5861FD18}"/>
    <cellStyle name="Comma 3 8 2 7 4" xfId="10397" xr:uid="{80AACBBA-EBB5-4F5C-B656-7C18F040EF71}"/>
    <cellStyle name="Comma 3 8 2 7 4 2" xfId="53988" xr:uid="{7D37AD22-56ED-4A15-81CB-A22E9A5F5C26}"/>
    <cellStyle name="Comma 3 8 2 7 4 3" xfId="40598" xr:uid="{416DABDE-72FD-4C72-ADC0-72A98DC34100}"/>
    <cellStyle name="Comma 3 8 2 7 5" xfId="13023" xr:uid="{6C827FF9-5F5A-4CEB-BEAF-6D20F9599E27}"/>
    <cellStyle name="Comma 3 8 2 7 5 2" xfId="56613" xr:uid="{5D28C098-7070-483F-9FEA-37D941E29E8D}"/>
    <cellStyle name="Comma 3 8 2 7 5 3" xfId="43223" xr:uid="{04575853-A886-42A4-89BB-F515C62BCE58}"/>
    <cellStyle name="Comma 3 8 2 7 6" xfId="16176" xr:uid="{C062672A-95D6-49D8-98FD-A6334F0797B2}"/>
    <cellStyle name="Comma 3 8 2 7 6 2" xfId="45849" xr:uid="{0D4AEE0B-BFA0-43A7-BE18-E6DAB239667E}"/>
    <cellStyle name="Comma 3 8 2 7 7" xfId="59239" xr:uid="{6CCD0558-CA0B-459B-8BC2-18E5B6371E2A}"/>
    <cellStyle name="Comma 3 8 2 7 8" xfId="61866" xr:uid="{C236C0BA-04CA-4601-9F34-B5D9F07CB536}"/>
    <cellStyle name="Comma 3 8 2 7 9" xfId="32459" xr:uid="{2E52BBB1-C83D-4E48-8B1A-890FADDDB2E2}"/>
    <cellStyle name="Comma 3 8 2 8" xfId="5407" xr:uid="{63A249F0-A0C6-4680-8AE4-B628EDC39F90}"/>
    <cellStyle name="Comma 3 8 2 8 2" xfId="16965" xr:uid="{EBD34D14-1567-41F9-9125-6756CB6C699F}"/>
    <cellStyle name="Comma 3 8 2 8 2 2" xfId="46111" xr:uid="{9D8C4ED3-E5F0-403A-85FF-3C1DD2D16FED}"/>
    <cellStyle name="Comma 3 8 2 8 2 3" xfId="27469" xr:uid="{6735C45A-A08A-462F-B178-533B60108E49}"/>
    <cellStyle name="Comma 3 8 2 8 3" xfId="13812" xr:uid="{6E44CC21-D849-401A-ADB5-BAE16BC0C8DC}"/>
    <cellStyle name="Comma 3 8 2 8 3 2" xfId="32721" xr:uid="{2E930956-77AD-4C3D-99CA-6752C4398709}"/>
    <cellStyle name="Comma 3 8 2 8 4" xfId="22217" xr:uid="{984C21DF-CD4E-4C01-B4EC-324DA00F3F0E}"/>
    <cellStyle name="Comma 3 8 2 9" xfId="2782" xr:uid="{51964AD9-3A27-4F21-9971-F50FC9DF8D71}"/>
    <cellStyle name="Comma 3 8 2 9 2" xfId="16437" xr:uid="{0E492563-0465-412B-85AA-FC5C67DFED0E}"/>
    <cellStyle name="Comma 3 8 2 9 2 2" xfId="46372" xr:uid="{992BA287-591E-404F-AE30-AFDDA50E085B}"/>
    <cellStyle name="Comma 3 8 2 9 3" xfId="32982" xr:uid="{03589E52-DFA2-4319-98BD-8BF0835CF499}"/>
    <cellStyle name="Comma 3 8 2 9 4" xfId="24843" xr:uid="{B79A96E4-3C88-46EF-BD08-F3EE6F4A72AB}"/>
    <cellStyle name="Comma 3 8 3" xfId="185" xr:uid="{00000000-0005-0000-0000-000006040000}"/>
    <cellStyle name="Comma 3 8 3 10" xfId="8065" xr:uid="{C6CCD029-08DD-4903-BB15-B467154BD121}"/>
    <cellStyle name="Comma 3 8 3 10 2" xfId="49030" xr:uid="{99068679-334D-496D-88E2-5D0E7B35BD3B}"/>
    <cellStyle name="Comma 3 8 3 10 3" xfId="35640" xr:uid="{5C66A13D-A95E-46E0-A984-20F966B28AD2}"/>
    <cellStyle name="Comma 3 8 3 11" xfId="10691" xr:uid="{18E62A7C-AB0F-4030-9037-92D80EA9EAAC}"/>
    <cellStyle name="Comma 3 8 3 11 2" xfId="51656" xr:uid="{B0881912-7BA2-473B-A676-142894F29669}"/>
    <cellStyle name="Comma 3 8 3 11 3" xfId="38266" xr:uid="{6468F808-84F7-42BD-B27C-4FE24C339559}"/>
    <cellStyle name="Comma 3 8 3 12" xfId="13316" xr:uid="{4E8FAB7B-19BC-49EF-87C1-1591312F0181}"/>
    <cellStyle name="Comma 3 8 3 12 2" xfId="54281" xr:uid="{892EC284-26FE-4462-AA15-C59641CDF612}"/>
    <cellStyle name="Comma 3 8 3 12 3" xfId="40891" xr:uid="{3A5D1A95-50D5-4CB0-B456-8B6531C0EFF8}"/>
    <cellStyle name="Comma 3 8 3 13" xfId="43517" xr:uid="{FFCFF6AB-88DD-4E97-9E36-C2B49FAA14F5}"/>
    <cellStyle name="Comma 3 8 3 14" xfId="56907" xr:uid="{75D84633-1F4E-43CA-8C45-795637E3279F}"/>
    <cellStyle name="Comma 3 8 3 15" xfId="59534" xr:uid="{F1312562-8787-4B91-9668-A1DF285AD681}"/>
    <cellStyle name="Comma 3 8 3 16" xfId="30127" xr:uid="{086056CC-1685-4183-80CB-2EC7E775A8FC}"/>
    <cellStyle name="Comma 3 8 3 17" xfId="19623" xr:uid="{E2E0C7A7-699B-4D76-A13D-5DEE6C65DA2F}"/>
    <cellStyle name="Comma 3 8 3 2" xfId="446" xr:uid="{00000000-0005-0000-0000-000007040000}"/>
    <cellStyle name="Comma 3 8 3 2 10" xfId="30387" xr:uid="{75899F21-B75C-4B3D-9B19-9A4B6E086AB7}"/>
    <cellStyle name="Comma 3 8 3 2 11" xfId="19883" xr:uid="{F0B6784C-BAD3-4456-A1C6-7271E9319D7F}"/>
    <cellStyle name="Comma 3 8 3 2 2" xfId="1769" xr:uid="{7CF0BC30-44C9-4285-9D71-45B86C3C529A}"/>
    <cellStyle name="Comma 3 8 3 2 2 10" xfId="21205" xr:uid="{2ED6D4DB-DDD6-46F3-B221-90913717D42A}"/>
    <cellStyle name="Comma 3 8 3 2 2 2" xfId="7021" xr:uid="{C56DBB4D-6896-4A3F-8D67-BB058564D897}"/>
    <cellStyle name="Comma 3 8 3 2 2 2 2" xfId="18579" xr:uid="{7268DE64-C8D7-46AC-8287-12B955A9D824}"/>
    <cellStyle name="Comma 3 8 3 2 2 2 2 2" xfId="47986" xr:uid="{89A49510-9F7A-433B-AE0D-0F0967C99F41}"/>
    <cellStyle name="Comma 3 8 3 2 2 2 2 3" xfId="29083" xr:uid="{FD8984D7-AB1D-4767-905B-FAEA6692A026}"/>
    <cellStyle name="Comma 3 8 3 2 2 2 3" xfId="34596" xr:uid="{6A5B3EF3-AF86-4E42-A04E-4ED3EC90EDDB}"/>
    <cellStyle name="Comma 3 8 3 2 2 2 4" xfId="23831" xr:uid="{E4393316-0EFE-412B-AA10-315354AE8B17}"/>
    <cellStyle name="Comma 3 8 3 2 2 3" xfId="4396" xr:uid="{A46D1BC3-1A9B-4E2C-B4A1-C0D916C2A3AB}"/>
    <cellStyle name="Comma 3 8 3 2 2 3 2" xfId="50612" xr:uid="{0ACEEE52-1DA4-4BDF-BBC0-69F618FC39CE}"/>
    <cellStyle name="Comma 3 8 3 2 2 3 3" xfId="37222" xr:uid="{EB98A5A6-8DEB-4AFC-9530-A9011D2B7B5C}"/>
    <cellStyle name="Comma 3 8 3 2 2 3 4" xfId="26457" xr:uid="{DA4AE122-26B0-4F4C-8FB0-887B6EF74CC4}"/>
    <cellStyle name="Comma 3 8 3 2 2 4" xfId="9647" xr:uid="{ED0A207D-49CD-4619-8682-1D4CF65849B5}"/>
    <cellStyle name="Comma 3 8 3 2 2 4 2" xfId="53238" xr:uid="{04990913-0EE3-4C31-972E-12E2D97FA1EC}"/>
    <cellStyle name="Comma 3 8 3 2 2 4 3" xfId="39848" xr:uid="{CC6591EB-4BB9-4345-BDE1-96E6D294BB02}"/>
    <cellStyle name="Comma 3 8 3 2 2 5" xfId="12273" xr:uid="{634788EA-9E91-4E7F-87AA-1E5E7E91BD19}"/>
    <cellStyle name="Comma 3 8 3 2 2 5 2" xfId="55863" xr:uid="{621F42A7-DD30-4B8D-BFED-2589918B6ED4}"/>
    <cellStyle name="Comma 3 8 3 2 2 5 3" xfId="42473" xr:uid="{7BDB20C1-40A2-4F5E-B466-2BB42B3A486D}"/>
    <cellStyle name="Comma 3 8 3 2 2 6" xfId="15426" xr:uid="{1614D3EF-4EE8-46F1-ADD8-8C8B9FE2577A}"/>
    <cellStyle name="Comma 3 8 3 2 2 6 2" xfId="45099" xr:uid="{2F82BA39-2691-4CD0-8A0E-BBB6A6726731}"/>
    <cellStyle name="Comma 3 8 3 2 2 7" xfId="58489" xr:uid="{3233727D-A6E1-4B05-B6B8-DB7C5B46245B}"/>
    <cellStyle name="Comma 3 8 3 2 2 8" xfId="61116" xr:uid="{168E7BCD-0C04-48DC-96BE-2096C0E0BE09}"/>
    <cellStyle name="Comma 3 8 3 2 2 9" xfId="31709" xr:uid="{EF87B735-6B77-49DB-9998-B7EAF5A631A8}"/>
    <cellStyle name="Comma 3 8 3 2 3" xfId="5699" xr:uid="{9D9A8ECB-DE98-4486-859D-56C46BB0E7F8}"/>
    <cellStyle name="Comma 3 8 3 2 3 2" xfId="17257" xr:uid="{EAC680F7-CE88-4622-BC39-76DD9DE46F70}"/>
    <cellStyle name="Comma 3 8 3 2 3 2 2" xfId="46664" xr:uid="{5C4AF11F-3174-4385-9FCA-2992450A97B2}"/>
    <cellStyle name="Comma 3 8 3 2 3 2 3" xfId="27761" xr:uid="{C0065936-781A-40B6-A5AB-84B690C0BF50}"/>
    <cellStyle name="Comma 3 8 3 2 3 3" xfId="14104" xr:uid="{1129DCD9-345E-45B4-8EDF-3449541B529D}"/>
    <cellStyle name="Comma 3 8 3 2 3 3 2" xfId="33274" xr:uid="{12F3F17F-07E1-4AFF-BE55-158F8CD4CB21}"/>
    <cellStyle name="Comma 3 8 3 2 3 4" xfId="22509" xr:uid="{9ED3140A-7BED-4FA6-831F-0D32838C97F0}"/>
    <cellStyle name="Comma 3 8 3 2 4" xfId="3074" xr:uid="{BF0FFEAA-231B-4E99-9BBD-24EA6B9A6B92}"/>
    <cellStyle name="Comma 3 8 3 2 4 2" xfId="16729" xr:uid="{691F55D9-5DE9-4EAE-9B9C-DE1BB63FCEF1}"/>
    <cellStyle name="Comma 3 8 3 2 4 2 2" xfId="49290" xr:uid="{8552CAED-B75C-4A11-AEAA-5BB3D92A770B}"/>
    <cellStyle name="Comma 3 8 3 2 4 3" xfId="35900" xr:uid="{58A7C9E8-D247-4DC4-B7B5-16F3E8EE6ED6}"/>
    <cellStyle name="Comma 3 8 3 2 4 4" xfId="25135" xr:uid="{3DFFE416-E9DD-4A5E-8762-B5A7743DD7F3}"/>
    <cellStyle name="Comma 3 8 3 2 5" xfId="8325" xr:uid="{98D8BB60-85CB-4CD8-ADF3-6A63ECF9E304}"/>
    <cellStyle name="Comma 3 8 3 2 5 2" xfId="51916" xr:uid="{3496CA7E-3254-4D9D-BB51-D976F1A1C062}"/>
    <cellStyle name="Comma 3 8 3 2 5 3" xfId="38526" xr:uid="{18D13A24-90D7-4482-A311-B2B926607A01}"/>
    <cellStyle name="Comma 3 8 3 2 6" xfId="10951" xr:uid="{0444773F-3D6D-4F79-A644-2E74566E3026}"/>
    <cellStyle name="Comma 3 8 3 2 6 2" xfId="54541" xr:uid="{835B4A82-DCAC-4BBD-B305-1EE0FB288589}"/>
    <cellStyle name="Comma 3 8 3 2 6 3" xfId="41151" xr:uid="{FA22B7D8-68DE-4586-9C0D-65BACE6CB200}"/>
    <cellStyle name="Comma 3 8 3 2 7" xfId="13576" xr:uid="{4B8C9577-5579-4245-B587-35A80CD85F5E}"/>
    <cellStyle name="Comma 3 8 3 2 7 2" xfId="43777" xr:uid="{1CD27ECC-63E8-4415-8CC3-81BA537560D5}"/>
    <cellStyle name="Comma 3 8 3 2 8" xfId="57167" xr:uid="{1D9A88E6-8CCD-481A-8220-B1DFAADA5526}"/>
    <cellStyle name="Comma 3 8 3 2 9" xfId="59794" xr:uid="{1F5EAFEE-4E56-4878-9DF2-7A05E16E31EB}"/>
    <cellStyle name="Comma 3 8 3 3" xfId="706" xr:uid="{00000000-0005-0000-0000-000008040000}"/>
    <cellStyle name="Comma 3 8 3 3 10" xfId="30647" xr:uid="{A6117169-2651-45C0-980F-974F053A26D5}"/>
    <cellStyle name="Comma 3 8 3 3 11" xfId="20143" xr:uid="{68AFC797-2AA4-460B-8319-DA8022B9B215}"/>
    <cellStyle name="Comma 3 8 3 3 2" xfId="2029" xr:uid="{840C605E-B1B0-42A4-BC9A-2BA89C3AC401}"/>
    <cellStyle name="Comma 3 8 3 3 2 10" xfId="21465" xr:uid="{093F792F-96A2-43F0-8F88-01E41DB2DA2D}"/>
    <cellStyle name="Comma 3 8 3 3 2 2" xfId="7281" xr:uid="{EAB76533-C21E-4C55-BDB7-3C789CE38D62}"/>
    <cellStyle name="Comma 3 8 3 3 2 2 2" xfId="18839" xr:uid="{13A76910-EA74-48EA-9414-0FBBE97F6F8A}"/>
    <cellStyle name="Comma 3 8 3 3 2 2 2 2" xfId="48246" xr:uid="{77938FDC-8299-4A52-9B8B-C08BBF8DBA91}"/>
    <cellStyle name="Comma 3 8 3 3 2 2 2 3" xfId="29343" xr:uid="{B1353A6A-3725-4FDE-9AEA-D79CD25C561D}"/>
    <cellStyle name="Comma 3 8 3 3 2 2 3" xfId="34856" xr:uid="{F98BC1E5-BC62-4620-9198-8F2062FFE550}"/>
    <cellStyle name="Comma 3 8 3 3 2 2 4" xfId="24091" xr:uid="{86B12842-0E57-43C6-BEA7-666919E69430}"/>
    <cellStyle name="Comma 3 8 3 3 2 3" xfId="4656" xr:uid="{31DBF319-97E2-4670-A72C-419FF8DE46B9}"/>
    <cellStyle name="Comma 3 8 3 3 2 3 2" xfId="50872" xr:uid="{6FE25964-70E2-4A2C-956D-7E0C255BBCE2}"/>
    <cellStyle name="Comma 3 8 3 3 2 3 3" xfId="37482" xr:uid="{3417E7A2-7041-4DA6-B819-A53DC18FDA43}"/>
    <cellStyle name="Comma 3 8 3 3 2 3 4" xfId="26717" xr:uid="{F1456DDE-D90A-437D-A3B6-FACE8B412A03}"/>
    <cellStyle name="Comma 3 8 3 3 2 4" xfId="9907" xr:uid="{BFA0C7E2-33E0-43DE-AA89-EEF7F1999A16}"/>
    <cellStyle name="Comma 3 8 3 3 2 4 2" xfId="53498" xr:uid="{9EC965B0-CBF0-48CF-B185-C053D62E0BEB}"/>
    <cellStyle name="Comma 3 8 3 3 2 4 3" xfId="40108" xr:uid="{F8C916B2-C5F2-4EB7-B7EF-3ED1672DCF01}"/>
    <cellStyle name="Comma 3 8 3 3 2 5" xfId="12533" xr:uid="{64181A4A-EA6B-43DB-B8AD-CBEEC59A5BF3}"/>
    <cellStyle name="Comma 3 8 3 3 2 5 2" xfId="56123" xr:uid="{90BA80BF-084E-4863-BCB8-124946B94820}"/>
    <cellStyle name="Comma 3 8 3 3 2 5 3" xfId="42733" xr:uid="{16C4D8EC-DF32-4900-AD2F-B1BCEB7938ED}"/>
    <cellStyle name="Comma 3 8 3 3 2 6" xfId="15686" xr:uid="{416CB335-369A-4818-8E38-2616AE433BBB}"/>
    <cellStyle name="Comma 3 8 3 3 2 6 2" xfId="45359" xr:uid="{025D98DE-0CC1-4694-B2CD-2D28618EB9FD}"/>
    <cellStyle name="Comma 3 8 3 3 2 7" xfId="58749" xr:uid="{7751B105-3457-46D6-B2F2-60CFCE88160E}"/>
    <cellStyle name="Comma 3 8 3 3 2 8" xfId="61376" xr:uid="{92459E50-B6F0-44B7-B5D7-B6EFB87C4098}"/>
    <cellStyle name="Comma 3 8 3 3 2 9" xfId="31969" xr:uid="{C902D089-D819-41E7-92BC-704F4BEBA466}"/>
    <cellStyle name="Comma 3 8 3 3 3" xfId="5959" xr:uid="{1AD7E008-D1E3-42B2-A22D-4538BFCC4EC3}"/>
    <cellStyle name="Comma 3 8 3 3 3 2" xfId="17517" xr:uid="{8EF6CB49-25DD-4C1E-A692-60C1B989119B}"/>
    <cellStyle name="Comma 3 8 3 3 3 2 2" xfId="46924" xr:uid="{0F856BAB-89BB-403E-A311-9AB3F9A463DB}"/>
    <cellStyle name="Comma 3 8 3 3 3 2 3" xfId="28021" xr:uid="{98FF2E0C-E159-4857-8157-006A684DEE3D}"/>
    <cellStyle name="Comma 3 8 3 3 3 3" xfId="33534" xr:uid="{C2DB9B6B-3995-4FEC-9070-52FC821DC31D}"/>
    <cellStyle name="Comma 3 8 3 3 3 4" xfId="22769" xr:uid="{D527721A-15CE-4460-B5E1-4AE08E64C1E2}"/>
    <cellStyle name="Comma 3 8 3 3 4" xfId="3334" xr:uid="{AAA4E04B-3E31-4BEA-87C9-E000FCB1D691}"/>
    <cellStyle name="Comma 3 8 3 3 4 2" xfId="49550" xr:uid="{8AD9C077-41D1-432A-B68D-956EC9CFE9A8}"/>
    <cellStyle name="Comma 3 8 3 3 4 3" xfId="36160" xr:uid="{E25A0D26-CB45-434D-AB7D-63666169F0C6}"/>
    <cellStyle name="Comma 3 8 3 3 4 4" xfId="25395" xr:uid="{307462FB-EFA0-4A75-8F49-93DBE05AA274}"/>
    <cellStyle name="Comma 3 8 3 3 5" xfId="8585" xr:uid="{DD5A4A9A-30DB-4373-B42E-46142A8D8243}"/>
    <cellStyle name="Comma 3 8 3 3 5 2" xfId="52176" xr:uid="{A1861E88-5B2B-4F9D-AB8E-3708D6D361D6}"/>
    <cellStyle name="Comma 3 8 3 3 5 3" xfId="38786" xr:uid="{261F7DD7-D424-47B5-9827-F3724D8C5333}"/>
    <cellStyle name="Comma 3 8 3 3 6" xfId="11211" xr:uid="{D77F7E45-6B02-47E8-AB3A-200531C3CEA3}"/>
    <cellStyle name="Comma 3 8 3 3 6 2" xfId="54801" xr:uid="{48E73392-F886-40FF-8F27-8BC94F407743}"/>
    <cellStyle name="Comma 3 8 3 3 6 3" xfId="41411" xr:uid="{0BF94FEA-D8A8-4371-AA7C-5F009DEE89FE}"/>
    <cellStyle name="Comma 3 8 3 3 7" xfId="14364" xr:uid="{730119FE-D3DE-4952-8F73-DF0843851243}"/>
    <cellStyle name="Comma 3 8 3 3 7 2" xfId="44037" xr:uid="{833D451C-9529-4543-AD27-A835DB1BAC98}"/>
    <cellStyle name="Comma 3 8 3 3 8" xfId="57427" xr:uid="{D38C4AEE-4098-4B88-8DF2-BA2B42B03665}"/>
    <cellStyle name="Comma 3 8 3 3 9" xfId="60054" xr:uid="{CAA78BC4-0FE1-4F4E-8C58-10F9FD5EC529}"/>
    <cellStyle name="Comma 3 8 3 4" xfId="966" xr:uid="{00000000-0005-0000-0000-000009040000}"/>
    <cellStyle name="Comma 3 8 3 4 10" xfId="30907" xr:uid="{5692A85C-622C-492F-B010-45AD3D0B34AF}"/>
    <cellStyle name="Comma 3 8 3 4 11" xfId="20403" xr:uid="{8E75F7E1-8156-4719-BFAE-8CEA1B180DC3}"/>
    <cellStyle name="Comma 3 8 3 4 2" xfId="2289" xr:uid="{AF7D43F6-83CD-4BA1-8142-4D98168A643B}"/>
    <cellStyle name="Comma 3 8 3 4 2 10" xfId="21725" xr:uid="{99C8D0EA-9C8C-450C-8687-D447BE612A10}"/>
    <cellStyle name="Comma 3 8 3 4 2 2" xfId="7541" xr:uid="{BA233197-D895-473D-906D-AA024162A098}"/>
    <cellStyle name="Comma 3 8 3 4 2 2 2" xfId="19099" xr:uid="{2AB0EAF2-C09A-4E17-8C49-96174780E525}"/>
    <cellStyle name="Comma 3 8 3 4 2 2 2 2" xfId="48506" xr:uid="{59542B01-5E31-4498-BD58-B2CC50D0CEBA}"/>
    <cellStyle name="Comma 3 8 3 4 2 2 2 3" xfId="29603" xr:uid="{2E7372DA-2540-4D76-8888-67F04CA20545}"/>
    <cellStyle name="Comma 3 8 3 4 2 2 3" xfId="35116" xr:uid="{B1ACC867-06BA-4798-91D1-08F986457051}"/>
    <cellStyle name="Comma 3 8 3 4 2 2 4" xfId="24351" xr:uid="{7292396C-D715-4973-9648-457124783DB0}"/>
    <cellStyle name="Comma 3 8 3 4 2 3" xfId="4916" xr:uid="{712F2C5A-B35F-4879-B880-E6D4FEEEFC3A}"/>
    <cellStyle name="Comma 3 8 3 4 2 3 2" xfId="51132" xr:uid="{83284F12-904B-4A86-8DEA-30F7A6B613CC}"/>
    <cellStyle name="Comma 3 8 3 4 2 3 3" xfId="37742" xr:uid="{3BF1C391-6431-4286-8119-575FD36F01E2}"/>
    <cellStyle name="Comma 3 8 3 4 2 3 4" xfId="26977" xr:uid="{2E684B47-DB04-47E3-8B1B-193F08CDE003}"/>
    <cellStyle name="Comma 3 8 3 4 2 4" xfId="10167" xr:uid="{C575448C-C2FD-458A-A6B8-6621E51D2FCD}"/>
    <cellStyle name="Comma 3 8 3 4 2 4 2" xfId="53758" xr:uid="{6687D5A8-E907-49C3-84A4-C4B5AD2AC5E9}"/>
    <cellStyle name="Comma 3 8 3 4 2 4 3" xfId="40368" xr:uid="{409307AB-C7D1-4367-A614-91177C532C4B}"/>
    <cellStyle name="Comma 3 8 3 4 2 5" xfId="12793" xr:uid="{A4503243-F8D3-4601-B64C-19F921579138}"/>
    <cellStyle name="Comma 3 8 3 4 2 5 2" xfId="56383" xr:uid="{16D6049E-5161-4E7C-92E6-8DCCEBE7CAE0}"/>
    <cellStyle name="Comma 3 8 3 4 2 5 3" xfId="42993" xr:uid="{5B2B24A3-B067-49D0-A5C8-04BFC3EA827D}"/>
    <cellStyle name="Comma 3 8 3 4 2 6" xfId="15946" xr:uid="{A9A0A35B-2C0E-42D0-B8C8-CF7BEE2B4132}"/>
    <cellStyle name="Comma 3 8 3 4 2 6 2" xfId="45619" xr:uid="{7FB22BF4-ECE7-40F5-A260-260B54DA7D5D}"/>
    <cellStyle name="Comma 3 8 3 4 2 7" xfId="59009" xr:uid="{6B158456-A911-43DB-A9D8-49F2B8D83F65}"/>
    <cellStyle name="Comma 3 8 3 4 2 8" xfId="61636" xr:uid="{6258BC36-5DF3-4747-BE06-C94B2C22ECFF}"/>
    <cellStyle name="Comma 3 8 3 4 2 9" xfId="32229" xr:uid="{F96558E8-C1B4-4E4D-91F8-4A6EF6C71981}"/>
    <cellStyle name="Comma 3 8 3 4 3" xfId="6219" xr:uid="{ADA417E8-4172-4C9B-8628-0A8584C8A7A0}"/>
    <cellStyle name="Comma 3 8 3 4 3 2" xfId="17777" xr:uid="{DC0F1039-1E1F-446E-A76A-A029738811CC}"/>
    <cellStyle name="Comma 3 8 3 4 3 2 2" xfId="47184" xr:uid="{E9E181A1-D5B6-47AA-87FE-433B98AC4496}"/>
    <cellStyle name="Comma 3 8 3 4 3 2 3" xfId="28281" xr:uid="{2C7A2A29-55C8-4D37-AA18-DF62E4CED84C}"/>
    <cellStyle name="Comma 3 8 3 4 3 3" xfId="33794" xr:uid="{9DAB7408-5762-4CDF-9D73-6F09D50F5116}"/>
    <cellStyle name="Comma 3 8 3 4 3 4" xfId="23029" xr:uid="{F9878B17-49EB-4DC9-A6EA-116A82C774C2}"/>
    <cellStyle name="Comma 3 8 3 4 4" xfId="3594" xr:uid="{6E0DE2E8-71CB-473B-BB3D-2E47DCAA0B5D}"/>
    <cellStyle name="Comma 3 8 3 4 4 2" xfId="49810" xr:uid="{C5F5F7E7-62E1-4E1A-B040-AB0AAF65D09C}"/>
    <cellStyle name="Comma 3 8 3 4 4 3" xfId="36420" xr:uid="{8A9CF271-D420-4115-B6E1-928D03ADDE4E}"/>
    <cellStyle name="Comma 3 8 3 4 4 4" xfId="25655" xr:uid="{1331C745-2229-4787-A510-24F5B4CF1112}"/>
    <cellStyle name="Comma 3 8 3 4 5" xfId="8845" xr:uid="{B43496C3-D613-40E9-A05A-6C7B1FC03043}"/>
    <cellStyle name="Comma 3 8 3 4 5 2" xfId="52436" xr:uid="{1D681039-2B40-49B3-97A8-EE479F6D2CD4}"/>
    <cellStyle name="Comma 3 8 3 4 5 3" xfId="39046" xr:uid="{A3752178-71E7-4106-8AF2-38125344284B}"/>
    <cellStyle name="Comma 3 8 3 4 6" xfId="11471" xr:uid="{0502AC87-49BE-4B41-A28D-4CED32102D72}"/>
    <cellStyle name="Comma 3 8 3 4 6 2" xfId="55061" xr:uid="{330D52DE-56EE-4C28-8CB3-3F8D4D4B609F}"/>
    <cellStyle name="Comma 3 8 3 4 6 3" xfId="41671" xr:uid="{171A0B3C-24A7-4C2A-9CDA-8E83AFFD4549}"/>
    <cellStyle name="Comma 3 8 3 4 7" xfId="14624" xr:uid="{0DD81A56-3176-460C-A112-10674C13415A}"/>
    <cellStyle name="Comma 3 8 3 4 7 2" xfId="44297" xr:uid="{F05D2A6B-B78C-4738-862F-68C6CE0172F9}"/>
    <cellStyle name="Comma 3 8 3 4 8" xfId="57687" xr:uid="{8A192CE7-F558-432A-A97F-009FEB36B7C9}"/>
    <cellStyle name="Comma 3 8 3 4 9" xfId="60314" xr:uid="{2796E4EB-8023-45BC-A3F0-C2E0BA1CF56D}"/>
    <cellStyle name="Comma 3 8 3 5" xfId="1246" xr:uid="{3031DF50-794D-4082-9205-7B4FE4ED3A45}"/>
    <cellStyle name="Comma 3 8 3 5 10" xfId="20683" xr:uid="{7514FA36-AD15-4794-9B61-A0B7DA184887}"/>
    <cellStyle name="Comma 3 8 3 5 2" xfId="6499" xr:uid="{0B880109-0252-4C33-9CA1-6551389F6695}"/>
    <cellStyle name="Comma 3 8 3 5 2 2" xfId="18057" xr:uid="{3696D503-FF7D-45F7-BA11-F06E955C1153}"/>
    <cellStyle name="Comma 3 8 3 5 2 2 2" xfId="47464" xr:uid="{E9A418CD-3679-44B4-8241-5166726EF780}"/>
    <cellStyle name="Comma 3 8 3 5 2 2 3" xfId="28561" xr:uid="{F2D2A9CC-AE97-4AE2-8881-777A2A4C87C8}"/>
    <cellStyle name="Comma 3 8 3 5 2 3" xfId="34074" xr:uid="{613FA8C0-93E0-407E-9554-EFE1E13F4B5A}"/>
    <cellStyle name="Comma 3 8 3 5 2 4" xfId="23309" xr:uid="{02FB7B79-974A-49C9-8E67-D28D1A32DA9D}"/>
    <cellStyle name="Comma 3 8 3 5 3" xfId="3874" xr:uid="{EFD9EEB6-CC3E-47FE-AD17-4A46A4FCF35D}"/>
    <cellStyle name="Comma 3 8 3 5 3 2" xfId="50090" xr:uid="{65CE2596-45A7-400F-B812-2E6E3310EDAE}"/>
    <cellStyle name="Comma 3 8 3 5 3 3" xfId="36700" xr:uid="{6103384B-3E46-45AF-8AD3-87DAD9C26B40}"/>
    <cellStyle name="Comma 3 8 3 5 3 4" xfId="25935" xr:uid="{3A2D9921-29E0-4A5B-89D9-604DED612EFB}"/>
    <cellStyle name="Comma 3 8 3 5 4" xfId="9125" xr:uid="{83318B20-1F51-4F11-80CD-654D5B31CE43}"/>
    <cellStyle name="Comma 3 8 3 5 4 2" xfId="52716" xr:uid="{47521FA4-DB07-447D-9D6C-B15313D92DD3}"/>
    <cellStyle name="Comma 3 8 3 5 4 3" xfId="39326" xr:uid="{13DDD629-E8F4-4BAA-8491-019A8E80F0DF}"/>
    <cellStyle name="Comma 3 8 3 5 5" xfId="11751" xr:uid="{CB5B8FBE-EA87-4C2C-BE0D-72D971A84984}"/>
    <cellStyle name="Comma 3 8 3 5 5 2" xfId="55341" xr:uid="{C310CD12-2E39-4CDC-BEF6-0A8521F0F4D3}"/>
    <cellStyle name="Comma 3 8 3 5 5 3" xfId="41951" xr:uid="{FADDDA70-D4A4-464A-8A9B-FA3B3D4AF314}"/>
    <cellStyle name="Comma 3 8 3 5 6" xfId="14904" xr:uid="{DDFBC231-B6A1-4123-83DF-5BDF74FE870D}"/>
    <cellStyle name="Comma 3 8 3 5 6 2" xfId="44577" xr:uid="{0A7E9FDD-9529-4102-A419-466FBD463DD3}"/>
    <cellStyle name="Comma 3 8 3 5 7" xfId="57967" xr:uid="{9CB4DD35-713F-4FB5-8176-CFC8790184C9}"/>
    <cellStyle name="Comma 3 8 3 5 8" xfId="60594" xr:uid="{E769EA39-2A7E-4D15-90E8-F9952335AA24}"/>
    <cellStyle name="Comma 3 8 3 5 9" xfId="31187" xr:uid="{B27F4647-5896-432A-8B6F-1DD0008131B0}"/>
    <cellStyle name="Comma 3 8 3 6" xfId="1509" xr:uid="{31DA78A2-0982-42B9-895D-7A2C5BD6FD27}"/>
    <cellStyle name="Comma 3 8 3 6 10" xfId="20945" xr:uid="{83E979DE-0942-4179-9190-9F660FC20934}"/>
    <cellStyle name="Comma 3 8 3 6 2" xfId="6761" xr:uid="{5DF4E073-EB32-45E0-ABC7-F235090BCDC8}"/>
    <cellStyle name="Comma 3 8 3 6 2 2" xfId="18319" xr:uid="{89779742-92C0-4B2C-8B53-C4D6C050487E}"/>
    <cellStyle name="Comma 3 8 3 6 2 2 2" xfId="47726" xr:uid="{A8B1C8C4-E800-4E11-B588-00D992298B35}"/>
    <cellStyle name="Comma 3 8 3 6 2 2 3" xfId="28823" xr:uid="{3B5CABE2-BF7A-45EC-978A-FF5C556EB75C}"/>
    <cellStyle name="Comma 3 8 3 6 2 3" xfId="34336" xr:uid="{F91F238F-5F61-48E9-946A-E91280FD1725}"/>
    <cellStyle name="Comma 3 8 3 6 2 4" xfId="23571" xr:uid="{66A0E848-C910-4293-8E56-9CDF860735D3}"/>
    <cellStyle name="Comma 3 8 3 6 3" xfId="4136" xr:uid="{6004B6C4-5010-497B-88DD-39901EAB2EF8}"/>
    <cellStyle name="Comma 3 8 3 6 3 2" xfId="50352" xr:uid="{1E849484-2924-4B45-85C0-AD8D7BB13F44}"/>
    <cellStyle name="Comma 3 8 3 6 3 3" xfId="36962" xr:uid="{015EC6F6-125A-44A1-B6D8-F235D0A253DA}"/>
    <cellStyle name="Comma 3 8 3 6 3 4" xfId="26197" xr:uid="{5C2EC27E-8F17-4D89-8243-102D89785839}"/>
    <cellStyle name="Comma 3 8 3 6 4" xfId="9387" xr:uid="{545CFBE1-730F-4EEF-AD62-74A867EB8329}"/>
    <cellStyle name="Comma 3 8 3 6 4 2" xfId="52978" xr:uid="{CB71D879-6740-4318-9111-2DFF9B07FF67}"/>
    <cellStyle name="Comma 3 8 3 6 4 3" xfId="39588" xr:uid="{81ADC2BE-ECFA-4265-B512-FBE35EBA88A2}"/>
    <cellStyle name="Comma 3 8 3 6 5" xfId="12013" xr:uid="{A247F4E1-2543-41E5-9ED6-108AF398AE0F}"/>
    <cellStyle name="Comma 3 8 3 6 5 2" xfId="55603" xr:uid="{358E1153-68A2-4C1B-9829-10AAE17B0AFE}"/>
    <cellStyle name="Comma 3 8 3 6 5 3" xfId="42213" xr:uid="{6AFE6AC9-428C-49DC-B4D9-D0A0A221A5F0}"/>
    <cellStyle name="Comma 3 8 3 6 6" xfId="15166" xr:uid="{97F2BDB0-6E78-4E3A-B588-B2F48EFDE82B}"/>
    <cellStyle name="Comma 3 8 3 6 6 2" xfId="44839" xr:uid="{58D15014-82D8-4387-AC0C-36379788C096}"/>
    <cellStyle name="Comma 3 8 3 6 7" xfId="58229" xr:uid="{988B7B18-B6F0-4FFE-A338-116B9623CF34}"/>
    <cellStyle name="Comma 3 8 3 6 8" xfId="60856" xr:uid="{770FD1AE-882F-4C2C-B327-54379722E75E}"/>
    <cellStyle name="Comma 3 8 3 6 9" xfId="31449" xr:uid="{CEA2F1BA-55D6-41CF-B67A-F384D671BF04}"/>
    <cellStyle name="Comma 3 8 3 7" xfId="2552" xr:uid="{26FE39ED-B067-4B92-AB9F-785D751E3C56}"/>
    <cellStyle name="Comma 3 8 3 7 10" xfId="21987" xr:uid="{980EFF77-06BD-4A61-B331-B25031E0A221}"/>
    <cellStyle name="Comma 3 8 3 7 2" xfId="7803" xr:uid="{9D0E4DA9-227E-4CDA-8061-A57563E19BC1}"/>
    <cellStyle name="Comma 3 8 3 7 2 2" xfId="19361" xr:uid="{73541968-73A7-407B-BE34-320BDE7CD943}"/>
    <cellStyle name="Comma 3 8 3 7 2 2 2" xfId="48768" xr:uid="{78A316CF-AF45-4035-8B76-874F57127BA2}"/>
    <cellStyle name="Comma 3 8 3 7 2 2 3" xfId="29865" xr:uid="{0644CF5A-30CD-45AA-891E-5C126DFBD173}"/>
    <cellStyle name="Comma 3 8 3 7 2 3" xfId="35378" xr:uid="{0A99525F-6025-4447-98FB-BBC032FE15BE}"/>
    <cellStyle name="Comma 3 8 3 7 2 4" xfId="24613" xr:uid="{A9C8C8CF-8B6C-46F4-9833-63AAF49A2FDD}"/>
    <cellStyle name="Comma 3 8 3 7 3" xfId="5178" xr:uid="{7E3B14C2-0FEB-4E78-8AB8-9DE99C253F89}"/>
    <cellStyle name="Comma 3 8 3 7 3 2" xfId="51394" xr:uid="{583F05F0-C849-47FF-A5FF-8331C6EC932E}"/>
    <cellStyle name="Comma 3 8 3 7 3 3" xfId="38004" xr:uid="{B604172D-AA23-49A1-8C94-F6682EEA9E20}"/>
    <cellStyle name="Comma 3 8 3 7 3 4" xfId="27239" xr:uid="{EEEE4B16-C614-4F3B-85EA-F182FA0B484C}"/>
    <cellStyle name="Comma 3 8 3 7 4" xfId="10429" xr:uid="{4A077B89-680B-4A66-AE5B-193045AB2709}"/>
    <cellStyle name="Comma 3 8 3 7 4 2" xfId="54020" xr:uid="{BC1B1732-F8D2-4F85-A10F-CA47144A19B5}"/>
    <cellStyle name="Comma 3 8 3 7 4 3" xfId="40630" xr:uid="{946CC20E-D82D-45D8-A4C2-41FAFB4C9428}"/>
    <cellStyle name="Comma 3 8 3 7 5" xfId="13055" xr:uid="{65EBC723-EC64-405E-8879-870BCB037A2C}"/>
    <cellStyle name="Comma 3 8 3 7 5 2" xfId="56645" xr:uid="{A061F903-9A93-4C02-BC0D-D7E1F316EE89}"/>
    <cellStyle name="Comma 3 8 3 7 5 3" xfId="43255" xr:uid="{D024F6A9-1747-4557-973A-5579980C22BB}"/>
    <cellStyle name="Comma 3 8 3 7 6" xfId="16208" xr:uid="{03708809-7149-4522-BCB0-F724E75D4A6D}"/>
    <cellStyle name="Comma 3 8 3 7 6 2" xfId="45881" xr:uid="{62868B44-5432-4E78-B258-54E539484842}"/>
    <cellStyle name="Comma 3 8 3 7 7" xfId="59271" xr:uid="{540C1308-16BE-4C54-B562-9A1541DEC4F8}"/>
    <cellStyle name="Comma 3 8 3 7 8" xfId="61898" xr:uid="{05800DA0-C704-4DFA-863C-574828DB09C8}"/>
    <cellStyle name="Comma 3 8 3 7 9" xfId="32491" xr:uid="{1D2203F0-9D35-42D2-ADF8-8D1C85AD1787}"/>
    <cellStyle name="Comma 3 8 3 8" xfId="5439" xr:uid="{4C589AF6-4725-4A2A-8B19-90492822FD0B}"/>
    <cellStyle name="Comma 3 8 3 8 2" xfId="16997" xr:uid="{43536CB1-31E6-4457-BCB9-90A5EDD21057}"/>
    <cellStyle name="Comma 3 8 3 8 2 2" xfId="46143" xr:uid="{1ECF10D6-2B93-4780-8272-47A1FA645E30}"/>
    <cellStyle name="Comma 3 8 3 8 2 3" xfId="27501" xr:uid="{40A4B5ED-27E2-4834-B3BC-9E754A18D0D6}"/>
    <cellStyle name="Comma 3 8 3 8 3" xfId="13844" xr:uid="{E947CE17-FCC4-4FCB-B729-AFDD98D21E38}"/>
    <cellStyle name="Comma 3 8 3 8 3 2" xfId="32753" xr:uid="{F9FD205E-8B3D-4FD0-BEF0-0C5E02E5804B}"/>
    <cellStyle name="Comma 3 8 3 8 4" xfId="22249" xr:uid="{26575CC9-DC05-438D-9A5A-CA316E54381A}"/>
    <cellStyle name="Comma 3 8 3 9" xfId="2814" xr:uid="{DE8EEDB4-601A-48E6-A96A-5218CD0D553A}"/>
    <cellStyle name="Comma 3 8 3 9 2" xfId="16469" xr:uid="{AC4D7738-3653-4260-AB5E-DE75F3F5C1AA}"/>
    <cellStyle name="Comma 3 8 3 9 2 2" xfId="46404" xr:uid="{7421CAD9-69B4-4315-B3B9-28ADE52818DC}"/>
    <cellStyle name="Comma 3 8 3 9 3" xfId="33014" xr:uid="{5DC6BD8F-4003-40EF-A56F-B62268DBFEAC}"/>
    <cellStyle name="Comma 3 8 3 9 4" xfId="24875" xr:uid="{5674E05D-5841-49B3-8ADF-04060418749C}"/>
    <cellStyle name="Comma 3 8 4" xfId="308" xr:uid="{00000000-0005-0000-0000-00000A040000}"/>
    <cellStyle name="Comma 3 8 4 10" xfId="30249" xr:uid="{02A37882-7A63-4567-BBDE-092A63629001}"/>
    <cellStyle name="Comma 3 8 4 11" xfId="19745" xr:uid="{AB55B8D0-18DC-44D2-B020-F9F89C1225CA}"/>
    <cellStyle name="Comma 3 8 4 2" xfId="1631" xr:uid="{B02CBF14-9376-4D6A-A8E2-66D3DC1B494D}"/>
    <cellStyle name="Comma 3 8 4 2 10" xfId="21067" xr:uid="{C5FEAB24-047B-41E4-BED9-AC971E6ACAA2}"/>
    <cellStyle name="Comma 3 8 4 2 2" xfId="6883" xr:uid="{38D5EB65-AC2B-432B-8CED-26F4C59795A2}"/>
    <cellStyle name="Comma 3 8 4 2 2 2" xfId="18441" xr:uid="{9E4DD475-24C5-4A47-8C9C-0C39A5F5FAA5}"/>
    <cellStyle name="Comma 3 8 4 2 2 2 2" xfId="47848" xr:uid="{463AD68B-207C-4021-835D-8C58D7A95832}"/>
    <cellStyle name="Comma 3 8 4 2 2 2 3" xfId="28945" xr:uid="{678E2429-DF89-4245-ACB7-82C4EB50C3FE}"/>
    <cellStyle name="Comma 3 8 4 2 2 3" xfId="34458" xr:uid="{6077B125-C8CF-4E52-85B0-A7A0B8816FDD}"/>
    <cellStyle name="Comma 3 8 4 2 2 4" xfId="23693" xr:uid="{C607A69C-74FF-4EF5-AD22-7BD431AB5B7E}"/>
    <cellStyle name="Comma 3 8 4 2 3" xfId="4258" xr:uid="{98BAD27A-7745-4C5F-B23B-F27E1B016EF0}"/>
    <cellStyle name="Comma 3 8 4 2 3 2" xfId="50474" xr:uid="{BE4C2B02-A138-4FD9-9DC3-32D567F2A6A1}"/>
    <cellStyle name="Comma 3 8 4 2 3 3" xfId="37084" xr:uid="{CAA48B7F-4091-4EA6-B406-09D1B03B45F9}"/>
    <cellStyle name="Comma 3 8 4 2 3 4" xfId="26319" xr:uid="{068429DD-B5BD-4239-912B-E0DA2144C5BC}"/>
    <cellStyle name="Comma 3 8 4 2 4" xfId="9509" xr:uid="{1EEC1913-0C00-4D6D-AA0F-8CBA0E536CFE}"/>
    <cellStyle name="Comma 3 8 4 2 4 2" xfId="53100" xr:uid="{8EBDD877-EC6D-40E3-AAB0-12727BE203B0}"/>
    <cellStyle name="Comma 3 8 4 2 4 3" xfId="39710" xr:uid="{63111973-2351-4BF1-9E50-121471DB8596}"/>
    <cellStyle name="Comma 3 8 4 2 5" xfId="12135" xr:uid="{5D778E3F-D4BB-47E6-9481-07AB3DF63DA8}"/>
    <cellStyle name="Comma 3 8 4 2 5 2" xfId="55725" xr:uid="{0177D76B-2AE7-4570-A58F-750034513C5D}"/>
    <cellStyle name="Comma 3 8 4 2 5 3" xfId="42335" xr:uid="{5E8F0B6E-AA95-4DC9-9546-BF6EEC59076A}"/>
    <cellStyle name="Comma 3 8 4 2 6" xfId="15288" xr:uid="{77C2500C-2D42-4416-B859-A484DC65B812}"/>
    <cellStyle name="Comma 3 8 4 2 6 2" xfId="44961" xr:uid="{66CAAB17-CEBB-46A2-9135-A178B33AC6D6}"/>
    <cellStyle name="Comma 3 8 4 2 7" xfId="58351" xr:uid="{C7EDF7E7-6614-4E23-B1B0-159189A48077}"/>
    <cellStyle name="Comma 3 8 4 2 8" xfId="60978" xr:uid="{54A7FBBB-664B-413B-9EC1-32BF365B4A1C}"/>
    <cellStyle name="Comma 3 8 4 2 9" xfId="31571" xr:uid="{E48A0404-4011-44BA-AB48-B8C34C9C2072}"/>
    <cellStyle name="Comma 3 8 4 3" xfId="5561" xr:uid="{2EF73C70-0B4F-401F-8C86-C03319803804}"/>
    <cellStyle name="Comma 3 8 4 3 2" xfId="17119" xr:uid="{0D89CE52-E075-4751-9014-752BC69FAF94}"/>
    <cellStyle name="Comma 3 8 4 3 2 2" xfId="46526" xr:uid="{5583F39A-188A-4410-A0BB-3B222DB18B41}"/>
    <cellStyle name="Comma 3 8 4 3 2 3" xfId="27623" xr:uid="{C845DCE1-5A91-44A7-B2DF-CC12CDF60847}"/>
    <cellStyle name="Comma 3 8 4 3 3" xfId="13966" xr:uid="{B7260FF5-AE15-492E-AE06-3C7ED4F0615B}"/>
    <cellStyle name="Comma 3 8 4 3 3 2" xfId="33136" xr:uid="{E353E08E-33B1-4F8E-8BFD-051EC9895937}"/>
    <cellStyle name="Comma 3 8 4 3 4" xfId="22371" xr:uid="{2D3DFE53-B312-4D0E-9299-5237451DB769}"/>
    <cellStyle name="Comma 3 8 4 4" xfId="2936" xr:uid="{AFCA068D-7A6A-453F-8ABA-60BBBEC2D70E}"/>
    <cellStyle name="Comma 3 8 4 4 2" xfId="16591" xr:uid="{781C1821-9D5E-4C06-9D40-B735587C53CE}"/>
    <cellStyle name="Comma 3 8 4 4 2 2" xfId="49152" xr:uid="{9210FE35-9A1E-4537-AB0E-F0C537323D22}"/>
    <cellStyle name="Comma 3 8 4 4 3" xfId="35762" xr:uid="{D709079D-B154-4BA7-BF2E-4279F1E52FDB}"/>
    <cellStyle name="Comma 3 8 4 4 4" xfId="24997" xr:uid="{0F51BD1B-0B6E-434B-8937-D7F70CAC921E}"/>
    <cellStyle name="Comma 3 8 4 5" xfId="8187" xr:uid="{F173DEF2-C999-4AF0-8DF8-8D1237622F61}"/>
    <cellStyle name="Comma 3 8 4 5 2" xfId="51778" xr:uid="{DA0B505D-AED7-40D1-861B-50ACDC53C337}"/>
    <cellStyle name="Comma 3 8 4 5 3" xfId="38388" xr:uid="{C83838F3-22A2-44B8-B458-00147188A29C}"/>
    <cellStyle name="Comma 3 8 4 6" xfId="10813" xr:uid="{C07DB400-5323-4768-A0C0-4EC04BBCBB47}"/>
    <cellStyle name="Comma 3 8 4 6 2" xfId="54403" xr:uid="{3722AAB5-6C0A-40EB-A89E-8A1DF5A3A064}"/>
    <cellStyle name="Comma 3 8 4 6 3" xfId="41013" xr:uid="{B0AC8765-0840-4AE1-8C19-E4B8B730A38B}"/>
    <cellStyle name="Comma 3 8 4 7" xfId="13438" xr:uid="{417CD7F3-16D9-4E5B-905A-1A699C173525}"/>
    <cellStyle name="Comma 3 8 4 7 2" xfId="43639" xr:uid="{197FFA27-E5A3-4DF3-B2A1-78675E86B27B}"/>
    <cellStyle name="Comma 3 8 4 8" xfId="57029" xr:uid="{ADC489CC-70CB-452D-8CD3-71368A1BA2ED}"/>
    <cellStyle name="Comma 3 8 4 9" xfId="59656" xr:uid="{2FC39FA8-F37F-4682-85D7-6A5878F5F29D}"/>
    <cellStyle name="Comma 3 8 5" xfId="568" xr:uid="{00000000-0005-0000-0000-00000B040000}"/>
    <cellStyle name="Comma 3 8 5 10" xfId="30509" xr:uid="{B90CE973-ED4A-4701-8E63-8BA9765F3248}"/>
    <cellStyle name="Comma 3 8 5 11" xfId="20005" xr:uid="{F133E094-E26F-4F8D-AFB5-F9DABF82F3A7}"/>
    <cellStyle name="Comma 3 8 5 2" xfId="1891" xr:uid="{DF7E1F73-11ED-4DA9-BED5-2823AAEEC21E}"/>
    <cellStyle name="Comma 3 8 5 2 10" xfId="21327" xr:uid="{5A1FAE63-EBFB-4EE3-B6E7-449A5374EA45}"/>
    <cellStyle name="Comma 3 8 5 2 2" xfId="7143" xr:uid="{A841B06B-692E-437F-BD3A-0A3D7888C443}"/>
    <cellStyle name="Comma 3 8 5 2 2 2" xfId="18701" xr:uid="{4A35BA89-64CD-4C34-9632-97351EBB9D26}"/>
    <cellStyle name="Comma 3 8 5 2 2 2 2" xfId="48108" xr:uid="{00A45A2F-66BB-4E80-B853-BB0040DAC5CB}"/>
    <cellStyle name="Comma 3 8 5 2 2 2 3" xfId="29205" xr:uid="{696304CF-CF8B-461B-A895-B844FAC16CB6}"/>
    <cellStyle name="Comma 3 8 5 2 2 3" xfId="34718" xr:uid="{D9DEB622-6EC3-42B5-AC57-B84173392921}"/>
    <cellStyle name="Comma 3 8 5 2 2 4" xfId="23953" xr:uid="{8DA3AA5A-80A4-4586-845B-EBE0BB9EE188}"/>
    <cellStyle name="Comma 3 8 5 2 3" xfId="4518" xr:uid="{B7BEF9FC-3BE7-4B2C-8E54-608EC4E0006E}"/>
    <cellStyle name="Comma 3 8 5 2 3 2" xfId="50734" xr:uid="{0857361A-EED8-483A-B288-706F59282DFA}"/>
    <cellStyle name="Comma 3 8 5 2 3 3" xfId="37344" xr:uid="{BF758F42-0ED0-4EC8-9B3A-B2C746F1A3C7}"/>
    <cellStyle name="Comma 3 8 5 2 3 4" xfId="26579" xr:uid="{89FAE903-1006-4E02-97B3-6E3862A42408}"/>
    <cellStyle name="Comma 3 8 5 2 4" xfId="9769" xr:uid="{86D501F1-A10B-4FB2-9932-D069F59C947F}"/>
    <cellStyle name="Comma 3 8 5 2 4 2" xfId="53360" xr:uid="{07A09810-2AF4-4CFA-A62D-C327FD12317C}"/>
    <cellStyle name="Comma 3 8 5 2 4 3" xfId="39970" xr:uid="{ECF9019F-5248-4554-82D8-0388764F9223}"/>
    <cellStyle name="Comma 3 8 5 2 5" xfId="12395" xr:uid="{C64F72C2-7061-4DF0-996E-64C11A5B1352}"/>
    <cellStyle name="Comma 3 8 5 2 5 2" xfId="55985" xr:uid="{A30BB2CF-B6B8-45A7-8D86-303B56FE0D88}"/>
    <cellStyle name="Comma 3 8 5 2 5 3" xfId="42595" xr:uid="{38A953A8-4646-457B-89EC-8E23220A9627}"/>
    <cellStyle name="Comma 3 8 5 2 6" xfId="15548" xr:uid="{C9CD40F7-AD9E-4A2F-9D85-92AADA80AFC8}"/>
    <cellStyle name="Comma 3 8 5 2 6 2" xfId="45221" xr:uid="{2CBAE241-15B1-47FA-8E38-45B2238AD3DD}"/>
    <cellStyle name="Comma 3 8 5 2 7" xfId="58611" xr:uid="{E79962EB-14F1-4AC5-8075-F5B79702E801}"/>
    <cellStyle name="Comma 3 8 5 2 8" xfId="61238" xr:uid="{C72ED946-4C04-4785-BBA6-D1D67AF45E6C}"/>
    <cellStyle name="Comma 3 8 5 2 9" xfId="31831" xr:uid="{85A7F361-F0B9-415D-9526-14A19C51E5AF}"/>
    <cellStyle name="Comma 3 8 5 3" xfId="5821" xr:uid="{6BF939E4-AB71-4340-8E82-92DDA3503B76}"/>
    <cellStyle name="Comma 3 8 5 3 2" xfId="17379" xr:uid="{1312069A-A05C-460D-B6CA-DC8AEA896B7E}"/>
    <cellStyle name="Comma 3 8 5 3 2 2" xfId="46786" xr:uid="{9B1DAF10-2D11-4F6F-B18F-48E59F250591}"/>
    <cellStyle name="Comma 3 8 5 3 2 3" xfId="27883" xr:uid="{5B2BE94B-20A7-4577-B115-23163637F1CD}"/>
    <cellStyle name="Comma 3 8 5 3 3" xfId="33396" xr:uid="{08820205-EA76-4CAF-A108-38A073DA9A1E}"/>
    <cellStyle name="Comma 3 8 5 3 4" xfId="22631" xr:uid="{610767B7-1DE1-4F36-A374-E95B02F636F4}"/>
    <cellStyle name="Comma 3 8 5 4" xfId="3196" xr:uid="{8165B1DC-87A2-476E-A5DD-B1D9EDD029C1}"/>
    <cellStyle name="Comma 3 8 5 4 2" xfId="49412" xr:uid="{2EA47D8F-2B79-4EB2-AED2-782CA142B0AD}"/>
    <cellStyle name="Comma 3 8 5 4 3" xfId="36022" xr:uid="{7E34D4E5-4A43-42D0-AD38-D0E7950A5181}"/>
    <cellStyle name="Comma 3 8 5 4 4" xfId="25257" xr:uid="{9A4916BE-5FB9-4A5A-BE24-A4564CBA7AA9}"/>
    <cellStyle name="Comma 3 8 5 5" xfId="8447" xr:uid="{8A532033-4F5D-432A-A85C-523546446EA5}"/>
    <cellStyle name="Comma 3 8 5 5 2" xfId="52038" xr:uid="{D9429412-88E8-4C4D-9E46-88F8801C3B58}"/>
    <cellStyle name="Comma 3 8 5 5 3" xfId="38648" xr:uid="{7E94025C-3AFB-4499-B394-A2C7D3D75164}"/>
    <cellStyle name="Comma 3 8 5 6" xfId="11073" xr:uid="{3B26C2C6-2F26-408E-BBBC-C344B6B585BE}"/>
    <cellStyle name="Comma 3 8 5 6 2" xfId="54663" xr:uid="{B99E21AF-B043-4347-BF37-96A8ABE93600}"/>
    <cellStyle name="Comma 3 8 5 6 3" xfId="41273" xr:uid="{EE5A23C4-ECBC-4937-A18E-2F3906B688FD}"/>
    <cellStyle name="Comma 3 8 5 7" xfId="14226" xr:uid="{DDB969E6-E916-4CBF-B57E-8F843CAFD585}"/>
    <cellStyle name="Comma 3 8 5 7 2" xfId="43899" xr:uid="{7C418F73-4D6C-4EBF-8ADB-39CE298473BA}"/>
    <cellStyle name="Comma 3 8 5 8" xfId="57289" xr:uid="{7ACC0FB7-93E0-4F26-A0F4-DBC5335DB55E}"/>
    <cellStyle name="Comma 3 8 5 9" xfId="59916" xr:uid="{6784430C-1DE3-4DF7-B635-1D520E2A3AF8}"/>
    <cellStyle name="Comma 3 8 6" xfId="828" xr:uid="{00000000-0005-0000-0000-00000C040000}"/>
    <cellStyle name="Comma 3 8 6 10" xfId="30769" xr:uid="{013D3BB3-D4A0-4B2C-ACFA-299C5F9237FB}"/>
    <cellStyle name="Comma 3 8 6 11" xfId="20265" xr:uid="{5EA600AD-86CA-4B07-A3CB-84E1DA204403}"/>
    <cellStyle name="Comma 3 8 6 2" xfId="2151" xr:uid="{6690B7D2-AAA6-49DF-8AF0-284DDAEFEE2E}"/>
    <cellStyle name="Comma 3 8 6 2 10" xfId="21587" xr:uid="{D6B9A46D-0327-48FA-97E1-1EC212F53CBB}"/>
    <cellStyle name="Comma 3 8 6 2 2" xfId="7403" xr:uid="{9EEBAE2B-B5AA-4DEC-B854-231E7FFD703A}"/>
    <cellStyle name="Comma 3 8 6 2 2 2" xfId="18961" xr:uid="{0F6A5555-7762-4402-9415-5FC132B87960}"/>
    <cellStyle name="Comma 3 8 6 2 2 2 2" xfId="48368" xr:uid="{40DEB309-F8B2-4489-B3CE-7F75113CD540}"/>
    <cellStyle name="Comma 3 8 6 2 2 2 3" xfId="29465" xr:uid="{A6AF82D1-6D7D-4923-A506-6F17603B439B}"/>
    <cellStyle name="Comma 3 8 6 2 2 3" xfId="34978" xr:uid="{54420450-072E-4CA0-B84A-794C3A5BAF41}"/>
    <cellStyle name="Comma 3 8 6 2 2 4" xfId="24213" xr:uid="{D65BD910-5E67-44F4-A461-A7F53752516F}"/>
    <cellStyle name="Comma 3 8 6 2 3" xfId="4778" xr:uid="{7DA14822-D6E4-46B7-9946-482B4942E850}"/>
    <cellStyle name="Comma 3 8 6 2 3 2" xfId="50994" xr:uid="{8E09B9CB-1564-4586-988D-DB291AFD437C}"/>
    <cellStyle name="Comma 3 8 6 2 3 3" xfId="37604" xr:uid="{04FC8BC8-FD77-42AF-9323-D5267A914E8B}"/>
    <cellStyle name="Comma 3 8 6 2 3 4" xfId="26839" xr:uid="{1685E628-E096-4808-B920-789E75E9EA46}"/>
    <cellStyle name="Comma 3 8 6 2 4" xfId="10029" xr:uid="{24AFF2A1-0DFB-429A-97EA-90141AE6D7A2}"/>
    <cellStyle name="Comma 3 8 6 2 4 2" xfId="53620" xr:uid="{C8E86AA3-20CB-4079-866E-4E75424A51C3}"/>
    <cellStyle name="Comma 3 8 6 2 4 3" xfId="40230" xr:uid="{083DF21A-D5D6-46E1-B867-B9FE2D06CBDC}"/>
    <cellStyle name="Comma 3 8 6 2 5" xfId="12655" xr:uid="{F68F12B2-0705-405D-A05B-2D0E74A93355}"/>
    <cellStyle name="Comma 3 8 6 2 5 2" xfId="56245" xr:uid="{E5BFFD0D-84D3-4337-9041-E84E34A95013}"/>
    <cellStyle name="Comma 3 8 6 2 5 3" xfId="42855" xr:uid="{D93CE566-0AB6-4323-A1C8-B4F1FAA1E488}"/>
    <cellStyle name="Comma 3 8 6 2 6" xfId="15808" xr:uid="{7CAE5C39-7209-4FDD-91CF-3EFC34CEA1CE}"/>
    <cellStyle name="Comma 3 8 6 2 6 2" xfId="45481" xr:uid="{A110DE38-3A50-4EC4-B19A-5AF5CC3B5EE4}"/>
    <cellStyle name="Comma 3 8 6 2 7" xfId="58871" xr:uid="{55168561-7AFF-4338-8D42-089489078BE0}"/>
    <cellStyle name="Comma 3 8 6 2 8" xfId="61498" xr:uid="{0907BFB4-C94E-4BF1-910C-41FE21DD4B9A}"/>
    <cellStyle name="Comma 3 8 6 2 9" xfId="32091" xr:uid="{E2B83C0D-3C55-4984-870B-9B3E033AE229}"/>
    <cellStyle name="Comma 3 8 6 3" xfId="6081" xr:uid="{47ABF552-52D5-46B5-B5FC-7F1F0D52C124}"/>
    <cellStyle name="Comma 3 8 6 3 2" xfId="17639" xr:uid="{8F84E03E-222A-4FED-943E-2004D774A51A}"/>
    <cellStyle name="Comma 3 8 6 3 2 2" xfId="47046" xr:uid="{24B7968A-611D-4F0C-AA88-41C59F538A39}"/>
    <cellStyle name="Comma 3 8 6 3 2 3" xfId="28143" xr:uid="{5D978065-D234-458D-B965-157632C18A16}"/>
    <cellStyle name="Comma 3 8 6 3 3" xfId="33656" xr:uid="{B941D8B7-A996-437A-AD9E-55A0622D3BD8}"/>
    <cellStyle name="Comma 3 8 6 3 4" xfId="22891" xr:uid="{02CFFB9D-8E6D-452C-8D4D-BC63E97EA886}"/>
    <cellStyle name="Comma 3 8 6 4" xfId="3456" xr:uid="{8D5C080F-3793-423C-9EC1-DC52BC258590}"/>
    <cellStyle name="Comma 3 8 6 4 2" xfId="49672" xr:uid="{FDE610C5-A911-4CB6-8342-563CFFDDFC6C}"/>
    <cellStyle name="Comma 3 8 6 4 3" xfId="36282" xr:uid="{040025D0-3247-40C5-952B-0BA2945D9157}"/>
    <cellStyle name="Comma 3 8 6 4 4" xfId="25517" xr:uid="{DFC2BDC4-B7AA-43E5-A1AF-EAB6C9B08D0E}"/>
    <cellStyle name="Comma 3 8 6 5" xfId="8707" xr:uid="{5298E198-F01F-4673-9492-BC1CAA7462E3}"/>
    <cellStyle name="Comma 3 8 6 5 2" xfId="52298" xr:uid="{9560961E-2B35-4899-9CD3-471CFA03258C}"/>
    <cellStyle name="Comma 3 8 6 5 3" xfId="38908" xr:uid="{7C21CF1F-FF33-4385-9DF3-B09CABBFBAA0}"/>
    <cellStyle name="Comma 3 8 6 6" xfId="11333" xr:uid="{52B4F5F9-4B8C-44EA-93F6-28D43A878E13}"/>
    <cellStyle name="Comma 3 8 6 6 2" xfId="54923" xr:uid="{943EE3B6-D7F0-4FAD-B0BD-F8E9ECCB8E71}"/>
    <cellStyle name="Comma 3 8 6 6 3" xfId="41533" xr:uid="{F3AABAA9-8F9B-431D-9BEE-E9CE3A71A25B}"/>
    <cellStyle name="Comma 3 8 6 7" xfId="14486" xr:uid="{5A0A473D-7DA3-4239-8892-921D04A5FC9E}"/>
    <cellStyle name="Comma 3 8 6 7 2" xfId="44159" xr:uid="{CDD0556F-EFD0-4129-8874-92A59B65E478}"/>
    <cellStyle name="Comma 3 8 6 8" xfId="57549" xr:uid="{54C028A2-1526-4BFD-950B-D9F24CC5C5C0}"/>
    <cellStyle name="Comma 3 8 6 9" xfId="60176" xr:uid="{C4FD6755-77F7-4810-8A22-A9F554C3DA7A}"/>
    <cellStyle name="Comma 3 8 7" xfId="1108" xr:uid="{D7D63B60-6A9A-4D2F-AE7F-FC7819B922F8}"/>
    <cellStyle name="Comma 3 8 7 10" xfId="20545" xr:uid="{9F4A347E-C557-448B-B21E-0CB2AF1D78C1}"/>
    <cellStyle name="Comma 3 8 7 2" xfId="6361" xr:uid="{23353F17-9766-4F34-9D32-322E17434984}"/>
    <cellStyle name="Comma 3 8 7 2 2" xfId="17919" xr:uid="{19AC4EC1-70B6-4805-B779-AEF3E515D03D}"/>
    <cellStyle name="Comma 3 8 7 2 2 2" xfId="47326" xr:uid="{7D17FCC4-22AC-4007-A921-177BC04567B9}"/>
    <cellStyle name="Comma 3 8 7 2 2 3" xfId="28423" xr:uid="{6F617E99-DF38-40C4-9458-D8F0FCB29015}"/>
    <cellStyle name="Comma 3 8 7 2 3" xfId="33936" xr:uid="{D9722695-B278-4056-B7B4-89F2754019E6}"/>
    <cellStyle name="Comma 3 8 7 2 4" xfId="23171" xr:uid="{C0140811-0EF7-452F-9E45-A675098B9A39}"/>
    <cellStyle name="Comma 3 8 7 3" xfId="3736" xr:uid="{54D7ECE4-FC81-4974-943E-8F8C0C365AE9}"/>
    <cellStyle name="Comma 3 8 7 3 2" xfId="49952" xr:uid="{6D4C257F-693B-48FD-9018-E353C3D99887}"/>
    <cellStyle name="Comma 3 8 7 3 3" xfId="36562" xr:uid="{615114F6-D246-4BDA-BE93-F9D83513B167}"/>
    <cellStyle name="Comma 3 8 7 3 4" xfId="25797" xr:uid="{4D6C41BA-8AB8-429F-ACA5-A2C197F88ADA}"/>
    <cellStyle name="Comma 3 8 7 4" xfId="8987" xr:uid="{D46788C0-912A-4743-9BC1-C55F00C0278C}"/>
    <cellStyle name="Comma 3 8 7 4 2" xfId="52578" xr:uid="{BD771D88-D312-4973-9405-A166F89ED194}"/>
    <cellStyle name="Comma 3 8 7 4 3" xfId="39188" xr:uid="{D4A43410-465B-41FA-B81D-608C3F04E3A6}"/>
    <cellStyle name="Comma 3 8 7 5" xfId="11613" xr:uid="{EF46EEBD-393A-4FB9-9AF9-B079A2503B3C}"/>
    <cellStyle name="Comma 3 8 7 5 2" xfId="55203" xr:uid="{75BE2382-543B-4AE2-8310-26158D46AC32}"/>
    <cellStyle name="Comma 3 8 7 5 3" xfId="41813" xr:uid="{AE34F434-BE9C-48D1-86B4-3DECCCBCAA40}"/>
    <cellStyle name="Comma 3 8 7 6" xfId="14766" xr:uid="{2F817DB4-29A2-4307-8150-73CBE0061F18}"/>
    <cellStyle name="Comma 3 8 7 6 2" xfId="44439" xr:uid="{A0A6AB47-694D-4090-BC77-3883611DB875}"/>
    <cellStyle name="Comma 3 8 7 7" xfId="57829" xr:uid="{D5F8B607-8DFA-4421-96D1-5EB50D56D25C}"/>
    <cellStyle name="Comma 3 8 7 8" xfId="60456" xr:uid="{5FE8B75C-6FD4-450C-AA4C-4159F91F4C07}"/>
    <cellStyle name="Comma 3 8 7 9" xfId="31049" xr:uid="{D10BD66E-B806-4A8A-9F5B-17AA590A7EA9}"/>
    <cellStyle name="Comma 3 8 8" xfId="1371" xr:uid="{D744F9AD-000B-49B1-AA34-67EB0620776D}"/>
    <cellStyle name="Comma 3 8 8 10" xfId="20807" xr:uid="{816467B0-F919-43AF-A7EF-F773438F7847}"/>
    <cellStyle name="Comma 3 8 8 2" xfId="6623" xr:uid="{64C3604F-061E-46F8-90F3-D9A47C06ADEE}"/>
    <cellStyle name="Comma 3 8 8 2 2" xfId="18181" xr:uid="{539B54A8-C9F9-467A-AE19-25375C4D0BF7}"/>
    <cellStyle name="Comma 3 8 8 2 2 2" xfId="47588" xr:uid="{5B614172-E3BE-45AF-9A1D-128D75779852}"/>
    <cellStyle name="Comma 3 8 8 2 2 3" xfId="28685" xr:uid="{0A9CEE4E-458A-459B-8C96-2A45C9F95144}"/>
    <cellStyle name="Comma 3 8 8 2 3" xfId="34198" xr:uid="{C1431581-1336-4D07-8011-FB097C69785F}"/>
    <cellStyle name="Comma 3 8 8 2 4" xfId="23433" xr:uid="{AEC3881C-A75F-4D0E-A83F-1168CA879466}"/>
    <cellStyle name="Comma 3 8 8 3" xfId="3998" xr:uid="{26F0199D-9294-4D00-96F6-4F37E99D85D4}"/>
    <cellStyle name="Comma 3 8 8 3 2" xfId="50214" xr:uid="{9CE5CCFF-8BF6-4A9A-93A9-B8C2A2C4AFAC}"/>
    <cellStyle name="Comma 3 8 8 3 3" xfId="36824" xr:uid="{148948A8-BF2D-414B-8FF0-1E7105EC3141}"/>
    <cellStyle name="Comma 3 8 8 3 4" xfId="26059" xr:uid="{32C7CC09-EFEA-4C4D-A6CF-EBC0F67B93E7}"/>
    <cellStyle name="Comma 3 8 8 4" xfId="9249" xr:uid="{8D790884-E3DD-4AA0-9EF6-0B63EFE66BA4}"/>
    <cellStyle name="Comma 3 8 8 4 2" xfId="52840" xr:uid="{72804BA5-90EE-4C47-A5AA-ACEC8867F145}"/>
    <cellStyle name="Comma 3 8 8 4 3" xfId="39450" xr:uid="{1875C1D6-BBA2-402C-BCFC-C90AC7412CD0}"/>
    <cellStyle name="Comma 3 8 8 5" xfId="11875" xr:uid="{907A36F8-3071-47FC-8B71-3FF5A90CE079}"/>
    <cellStyle name="Comma 3 8 8 5 2" xfId="55465" xr:uid="{23874AF8-FA2C-4438-969E-5D5BB594F0DD}"/>
    <cellStyle name="Comma 3 8 8 5 3" xfId="42075" xr:uid="{D7982B92-E9B5-4FAA-82C2-D255861B3DEC}"/>
    <cellStyle name="Comma 3 8 8 6" xfId="15028" xr:uid="{6CE1F51A-42DA-489C-BBE0-B87EA5CA92C6}"/>
    <cellStyle name="Comma 3 8 8 6 2" xfId="44701" xr:uid="{8B38BE5C-6C3F-41B7-920D-E56A49D50AC6}"/>
    <cellStyle name="Comma 3 8 8 7" xfId="58091" xr:uid="{90410DAD-0FAD-454B-B70A-E580A17E99BB}"/>
    <cellStyle name="Comma 3 8 8 8" xfId="60718" xr:uid="{71BC60FF-4108-4B6B-8FDE-49C390C3CE97}"/>
    <cellStyle name="Comma 3 8 8 9" xfId="31311" xr:uid="{E4410AD4-F34A-40BE-B45F-233310AB947C}"/>
    <cellStyle name="Comma 3 8 9" xfId="2414" xr:uid="{0CA88B86-7E24-466D-9A51-A3E61FB16DCF}"/>
    <cellStyle name="Comma 3 8 9 10" xfId="21849" xr:uid="{247796BC-776E-4CA8-8913-0BED8DDF0BA6}"/>
    <cellStyle name="Comma 3 8 9 2" xfId="7665" xr:uid="{514A5F9B-7867-429E-8FB4-CFA052A7B37F}"/>
    <cellStyle name="Comma 3 8 9 2 2" xfId="19223" xr:uid="{296264E8-E610-438C-9972-DC59BAFF99D9}"/>
    <cellStyle name="Comma 3 8 9 2 2 2" xfId="48630" xr:uid="{3F60C324-29E6-4298-80F0-D6A81D64D089}"/>
    <cellStyle name="Comma 3 8 9 2 2 3" xfId="29727" xr:uid="{DDD9171F-9EE5-4AD7-83FD-313E101F13DA}"/>
    <cellStyle name="Comma 3 8 9 2 3" xfId="35240" xr:uid="{7DEDBD22-6B7C-44F6-9D0D-1103DC5B4F6C}"/>
    <cellStyle name="Comma 3 8 9 2 4" xfId="24475" xr:uid="{E5D6A655-C885-49EF-B8A0-14B0170670B7}"/>
    <cellStyle name="Comma 3 8 9 3" xfId="5040" xr:uid="{557FAAC1-F105-4AE2-BCE4-A918EFDA6A4B}"/>
    <cellStyle name="Comma 3 8 9 3 2" xfId="51256" xr:uid="{1948859B-8E12-4629-98F8-ACC730BC67CA}"/>
    <cellStyle name="Comma 3 8 9 3 3" xfId="37866" xr:uid="{04CD1874-6C99-42E9-AE18-2AAD6841139A}"/>
    <cellStyle name="Comma 3 8 9 3 4" xfId="27101" xr:uid="{99E4240E-7CAD-4477-9BC4-F4093A765539}"/>
    <cellStyle name="Comma 3 8 9 4" xfId="10291" xr:uid="{AA74F93B-C62B-498E-932D-D9D3B8312842}"/>
    <cellStyle name="Comma 3 8 9 4 2" xfId="53882" xr:uid="{503699FA-B22C-4E2C-80A3-77ABC33DC5C5}"/>
    <cellStyle name="Comma 3 8 9 4 3" xfId="40492" xr:uid="{0387625C-5FC6-4215-AD7C-B1A66248D9B9}"/>
    <cellStyle name="Comma 3 8 9 5" xfId="12917" xr:uid="{8F923F71-FE31-44D4-9531-492190A4A9C6}"/>
    <cellStyle name="Comma 3 8 9 5 2" xfId="56507" xr:uid="{7CDC6625-BE58-491D-AD0C-B52168F679A7}"/>
    <cellStyle name="Comma 3 8 9 5 3" xfId="43117" xr:uid="{DAFB3D83-4A32-4EFA-8B23-EADDE0B77510}"/>
    <cellStyle name="Comma 3 8 9 6" xfId="16070" xr:uid="{675557E3-B772-4E00-9036-3886762135A2}"/>
    <cellStyle name="Comma 3 8 9 6 2" xfId="45743" xr:uid="{A8AD6453-CCEA-493F-93DB-A49A49079158}"/>
    <cellStyle name="Comma 3 8 9 7" xfId="59133" xr:uid="{8CCE5CCF-4D6C-423E-9603-FCAD5FF48B26}"/>
    <cellStyle name="Comma 3 8 9 8" xfId="61760" xr:uid="{FDC26707-65E1-40BB-9863-61F589AEA854}"/>
    <cellStyle name="Comma 3 8 9 9" xfId="32353" xr:uid="{16A1A1CF-7652-454E-B432-6F4A5CF5258A}"/>
    <cellStyle name="Comma 3 9" xfId="63" xr:uid="{00000000-0005-0000-0000-00000D040000}"/>
    <cellStyle name="Comma 3 9 10" xfId="2692" xr:uid="{CC71AA9E-D433-4789-A4F9-E03EC62AB2BB}"/>
    <cellStyle name="Comma 3 9 10 2" xfId="16347" xr:uid="{9EFDD254-5505-4083-B74A-3F99A1EC66CD}"/>
    <cellStyle name="Comma 3 9 10 2 2" xfId="46282" xr:uid="{B7608856-44C7-46EE-A446-1E9089DEA781}"/>
    <cellStyle name="Comma 3 9 10 3" xfId="32892" xr:uid="{C26B861D-D461-45E0-800B-C9DC93ADEAFF}"/>
    <cellStyle name="Comma 3 9 10 4" xfId="24753" xr:uid="{6201433F-1B67-4A27-8A24-D92A41A24D50}"/>
    <cellStyle name="Comma 3 9 11" xfId="7943" xr:uid="{726FC90D-B8FB-4107-A2CE-7BF252791E44}"/>
    <cellStyle name="Comma 3 9 11 2" xfId="48908" xr:uid="{8AD1A99B-064B-4DE2-A0AD-7E666EDC012D}"/>
    <cellStyle name="Comma 3 9 11 3" xfId="35518" xr:uid="{D1991867-8E85-4351-8262-C1ABFCB86233}"/>
    <cellStyle name="Comma 3 9 12" xfId="10569" xr:uid="{02933346-89C4-4C51-A761-D9B43B065836}"/>
    <cellStyle name="Comma 3 9 12 2" xfId="51534" xr:uid="{14A89817-D6E5-48A1-9CFA-5795198315AB}"/>
    <cellStyle name="Comma 3 9 12 3" xfId="38144" xr:uid="{20C5ACBA-314E-4036-85E6-3833987A00F0}"/>
    <cellStyle name="Comma 3 9 13" xfId="13194" xr:uid="{822DBCFA-3615-406A-AD45-4E66DF7F0E21}"/>
    <cellStyle name="Comma 3 9 13 2" xfId="54159" xr:uid="{BBCC55E8-75F8-469D-A10C-F6C444A7F1F9}"/>
    <cellStyle name="Comma 3 9 13 3" xfId="40769" xr:uid="{A6FFC721-DB06-46D3-BA2D-5DD46C844A50}"/>
    <cellStyle name="Comma 3 9 14" xfId="43395" xr:uid="{A84FD31F-93F9-42DC-82D1-25E8A13A653B}"/>
    <cellStyle name="Comma 3 9 15" xfId="56785" xr:uid="{290EC4C1-353C-48B8-A8D8-5EDC3BD8619D}"/>
    <cellStyle name="Comma 3 9 16" xfId="59412" xr:uid="{C772A10E-71EC-4D63-97EA-16A47E1B4BC7}"/>
    <cellStyle name="Comma 3 9 17" xfId="30005" xr:uid="{211AD34E-4AE5-46A0-85B0-68DC0DD4604B}"/>
    <cellStyle name="Comma 3 9 18" xfId="19501" xr:uid="{9DD2D06A-3EA7-49D4-A9A9-C52721017DEE}"/>
    <cellStyle name="Comma 3 9 2" xfId="201" xr:uid="{00000000-0005-0000-0000-00000E040000}"/>
    <cellStyle name="Comma 3 9 2 10" xfId="8081" xr:uid="{36CDB660-84AB-4C52-8F4A-2960464BFEBE}"/>
    <cellStyle name="Comma 3 9 2 10 2" xfId="49046" xr:uid="{64666AEA-245C-4848-A261-C93A4EC5A168}"/>
    <cellStyle name="Comma 3 9 2 10 3" xfId="35656" xr:uid="{4BFD3DE6-C7D5-49F1-B417-E4535F6CCE2C}"/>
    <cellStyle name="Comma 3 9 2 11" xfId="10707" xr:uid="{0E831378-60AA-42A5-9B2E-C5A89B7CB270}"/>
    <cellStyle name="Comma 3 9 2 11 2" xfId="51672" xr:uid="{3043F7D4-32B8-49E1-88FA-8E637052287F}"/>
    <cellStyle name="Comma 3 9 2 11 3" xfId="38282" xr:uid="{A3718CB8-6E51-4FE5-AFD1-55FA08438FF9}"/>
    <cellStyle name="Comma 3 9 2 12" xfId="13332" xr:uid="{3C421F2D-06EA-4488-833E-8E4F4A46CE5C}"/>
    <cellStyle name="Comma 3 9 2 12 2" xfId="54297" xr:uid="{217B2647-FCA8-45C1-AE91-929D00E6BB3B}"/>
    <cellStyle name="Comma 3 9 2 12 3" xfId="40907" xr:uid="{97F5DAF9-5ABC-44CA-9DD5-B6D2DAC23AD3}"/>
    <cellStyle name="Comma 3 9 2 13" xfId="43533" xr:uid="{F7DB5B29-A414-4F69-A62D-7AA4E27B568F}"/>
    <cellStyle name="Comma 3 9 2 14" xfId="56923" xr:uid="{9D8FBE04-2A36-4D2E-AED8-EE20A311349F}"/>
    <cellStyle name="Comma 3 9 2 15" xfId="59550" xr:uid="{9DE2AE91-CDB9-4D2C-9EDA-8A355A702F8E}"/>
    <cellStyle name="Comma 3 9 2 16" xfId="30143" xr:uid="{2B22A67F-F30A-4B14-A7DB-DAC86935487D}"/>
    <cellStyle name="Comma 3 9 2 17" xfId="19639" xr:uid="{F94FDE0E-92C9-4F36-B7B8-57A29246DCD5}"/>
    <cellStyle name="Comma 3 9 2 2" xfId="462" xr:uid="{00000000-0005-0000-0000-00000F040000}"/>
    <cellStyle name="Comma 3 9 2 2 10" xfId="30403" xr:uid="{A6BB9207-4630-4D83-87E3-6930DF152361}"/>
    <cellStyle name="Comma 3 9 2 2 11" xfId="19899" xr:uid="{F7B26BEC-7378-4FD0-8A5A-8EAC138E9D88}"/>
    <cellStyle name="Comma 3 9 2 2 2" xfId="1785" xr:uid="{58F98CC2-F67A-4042-97F9-6D03F2B64CD3}"/>
    <cellStyle name="Comma 3 9 2 2 2 10" xfId="21221" xr:uid="{2E53B39E-3E5F-43A0-B8A4-E6AC02530970}"/>
    <cellStyle name="Comma 3 9 2 2 2 2" xfId="7037" xr:uid="{46306978-1CD6-4E1B-BF44-18096EA46151}"/>
    <cellStyle name="Comma 3 9 2 2 2 2 2" xfId="18595" xr:uid="{F9B207AC-9CAB-424B-9314-7E5FB4551BE4}"/>
    <cellStyle name="Comma 3 9 2 2 2 2 2 2" xfId="48002" xr:uid="{A005E78B-AB4E-4569-9476-BD7BB9EB8388}"/>
    <cellStyle name="Comma 3 9 2 2 2 2 2 3" xfId="29099" xr:uid="{5D5936FC-5A87-468E-AB61-EF242A683537}"/>
    <cellStyle name="Comma 3 9 2 2 2 2 3" xfId="34612" xr:uid="{6492BDA8-75D4-4284-9007-2178DEBAE43B}"/>
    <cellStyle name="Comma 3 9 2 2 2 2 4" xfId="23847" xr:uid="{62F167F1-F4B4-415D-932D-7E60128DA42A}"/>
    <cellStyle name="Comma 3 9 2 2 2 3" xfId="4412" xr:uid="{8C07F0FC-B436-47F4-AD08-24A4B6C8C2E6}"/>
    <cellStyle name="Comma 3 9 2 2 2 3 2" xfId="50628" xr:uid="{A6A8009F-71D9-4473-A973-28D3C45943E4}"/>
    <cellStyle name="Comma 3 9 2 2 2 3 3" xfId="37238" xr:uid="{462E6EBE-4CBB-4177-BE8E-9901708CC9D9}"/>
    <cellStyle name="Comma 3 9 2 2 2 3 4" xfId="26473" xr:uid="{01FA317A-F2D4-41F6-864F-C259B983B1D2}"/>
    <cellStyle name="Comma 3 9 2 2 2 4" xfId="9663" xr:uid="{3BE6AF80-CC78-484F-ADA6-25CC131560C0}"/>
    <cellStyle name="Comma 3 9 2 2 2 4 2" xfId="53254" xr:uid="{42CFC321-7937-421A-A06D-9A72B45F0224}"/>
    <cellStyle name="Comma 3 9 2 2 2 4 3" xfId="39864" xr:uid="{B84989F4-57A2-4B0A-BFE3-4C48E6F6F5A1}"/>
    <cellStyle name="Comma 3 9 2 2 2 5" xfId="12289" xr:uid="{FF5CCBE9-A5CD-47AD-BE47-46490CC9E755}"/>
    <cellStyle name="Comma 3 9 2 2 2 5 2" xfId="55879" xr:uid="{9DD76469-4B47-40D8-9C8A-6651737E2A31}"/>
    <cellStyle name="Comma 3 9 2 2 2 5 3" xfId="42489" xr:uid="{EFB6AAE7-45F9-4089-B63D-33776F99FF90}"/>
    <cellStyle name="Comma 3 9 2 2 2 6" xfId="15442" xr:uid="{617F28D3-1D11-46F3-9935-BA4513A07BC7}"/>
    <cellStyle name="Comma 3 9 2 2 2 6 2" xfId="45115" xr:uid="{F0297FA8-980F-4043-BE94-0D1FD112349F}"/>
    <cellStyle name="Comma 3 9 2 2 2 7" xfId="58505" xr:uid="{BFCC0594-D9FE-4CBE-B195-50B30F8C98A1}"/>
    <cellStyle name="Comma 3 9 2 2 2 8" xfId="61132" xr:uid="{8219B158-841C-4E22-9885-B51BFE2E870B}"/>
    <cellStyle name="Comma 3 9 2 2 2 9" xfId="31725" xr:uid="{95AF8785-B1C0-4397-A8D7-DDC724FB21DF}"/>
    <cellStyle name="Comma 3 9 2 2 3" xfId="5715" xr:uid="{797ED43C-BD9F-4213-A25A-1845BCD631E9}"/>
    <cellStyle name="Comma 3 9 2 2 3 2" xfId="17273" xr:uid="{FE10F509-1D26-4F7A-9074-568027412818}"/>
    <cellStyle name="Comma 3 9 2 2 3 2 2" xfId="46680" xr:uid="{08FF32C4-7EA0-4F9B-907B-351C6624A28F}"/>
    <cellStyle name="Comma 3 9 2 2 3 2 3" xfId="27777" xr:uid="{357C9586-F3EC-4D51-A1FB-5B881CDF366D}"/>
    <cellStyle name="Comma 3 9 2 2 3 3" xfId="14120" xr:uid="{1F6C89FE-BF85-4755-B505-7F5B166A2A77}"/>
    <cellStyle name="Comma 3 9 2 2 3 3 2" xfId="33290" xr:uid="{7B1D9EF5-9760-45CA-BA1F-2834F07F3B6C}"/>
    <cellStyle name="Comma 3 9 2 2 3 4" xfId="22525" xr:uid="{9034767C-5FB4-41B9-9F02-1B6DFF166F7D}"/>
    <cellStyle name="Comma 3 9 2 2 4" xfId="3090" xr:uid="{483BC700-3CD5-4B95-B5FC-B6A7B49EB64B}"/>
    <cellStyle name="Comma 3 9 2 2 4 2" xfId="16745" xr:uid="{68F2B534-74B9-465C-8062-DC2B1D66175B}"/>
    <cellStyle name="Comma 3 9 2 2 4 2 2" xfId="49306" xr:uid="{FC8FBDBF-CDE7-4BA0-BC63-1C73C541DAA3}"/>
    <cellStyle name="Comma 3 9 2 2 4 3" xfId="35916" xr:uid="{47C70564-E13C-42C7-B166-8A1DFA3109A1}"/>
    <cellStyle name="Comma 3 9 2 2 4 4" xfId="25151" xr:uid="{564EBE0E-71DF-4761-AA21-2F100B34C0EF}"/>
    <cellStyle name="Comma 3 9 2 2 5" xfId="8341" xr:uid="{5459249E-7AA7-4DFE-A78E-6A7FB0415982}"/>
    <cellStyle name="Comma 3 9 2 2 5 2" xfId="51932" xr:uid="{43BB7632-8D3F-4F6C-92A2-41B69F7BD8B2}"/>
    <cellStyle name="Comma 3 9 2 2 5 3" xfId="38542" xr:uid="{969C5464-8CB0-4D7F-9543-75926DCF7576}"/>
    <cellStyle name="Comma 3 9 2 2 6" xfId="10967" xr:uid="{5D0DA33B-C0A1-47CF-AF11-BA8D9A73D72B}"/>
    <cellStyle name="Comma 3 9 2 2 6 2" xfId="54557" xr:uid="{0A6C415D-5E68-4B15-8943-7CF29A7AA419}"/>
    <cellStyle name="Comma 3 9 2 2 6 3" xfId="41167" xr:uid="{0F033F55-BA53-40BF-8187-E665E70AD27C}"/>
    <cellStyle name="Comma 3 9 2 2 7" xfId="13592" xr:uid="{636701E8-B213-4204-9EDC-E8CC63E554DD}"/>
    <cellStyle name="Comma 3 9 2 2 7 2" xfId="43793" xr:uid="{9AF6EF2B-BB41-40E7-A3DE-ED6F7735D78F}"/>
    <cellStyle name="Comma 3 9 2 2 8" xfId="57183" xr:uid="{F71284AF-9DE8-4A9A-9971-13DCEF4D7525}"/>
    <cellStyle name="Comma 3 9 2 2 9" xfId="59810" xr:uid="{E7E68086-07CA-47C2-887F-BD87710912D0}"/>
    <cellStyle name="Comma 3 9 2 3" xfId="722" xr:uid="{00000000-0005-0000-0000-000010040000}"/>
    <cellStyle name="Comma 3 9 2 3 10" xfId="30663" xr:uid="{3D74B87B-2C2E-46AF-A212-DF108F97577B}"/>
    <cellStyle name="Comma 3 9 2 3 11" xfId="20159" xr:uid="{518447FD-3ECF-43F3-9401-6456E0D98B25}"/>
    <cellStyle name="Comma 3 9 2 3 2" xfId="2045" xr:uid="{D9A0DAD7-B4C3-46F2-8148-055861F46646}"/>
    <cellStyle name="Comma 3 9 2 3 2 10" xfId="21481" xr:uid="{394CCADC-94CE-4E14-B3A2-004701F8F666}"/>
    <cellStyle name="Comma 3 9 2 3 2 2" xfId="7297" xr:uid="{FA99E80A-1268-4073-8321-0E8407F1822F}"/>
    <cellStyle name="Comma 3 9 2 3 2 2 2" xfId="18855" xr:uid="{9E4905DA-CB87-4E4F-9A96-1C6971B63F76}"/>
    <cellStyle name="Comma 3 9 2 3 2 2 2 2" xfId="48262" xr:uid="{8DED4AB2-30AE-43F5-A737-1226B2BC93ED}"/>
    <cellStyle name="Comma 3 9 2 3 2 2 2 3" xfId="29359" xr:uid="{7614EB82-66C2-4E99-849C-EC45FCC78B76}"/>
    <cellStyle name="Comma 3 9 2 3 2 2 3" xfId="34872" xr:uid="{5A0DA69E-73DB-436C-87EE-6D262099BD10}"/>
    <cellStyle name="Comma 3 9 2 3 2 2 4" xfId="24107" xr:uid="{EA8A6D90-F8AB-4A71-B317-3AD9A05ECE76}"/>
    <cellStyle name="Comma 3 9 2 3 2 3" xfId="4672" xr:uid="{5AB88BCF-25E6-414E-BFFB-480AB57D5C4A}"/>
    <cellStyle name="Comma 3 9 2 3 2 3 2" xfId="50888" xr:uid="{582D9387-C0AE-4279-9EC6-EC138279DCDA}"/>
    <cellStyle name="Comma 3 9 2 3 2 3 3" xfId="37498" xr:uid="{476CF236-F598-4591-A0E9-6B212CDF02D2}"/>
    <cellStyle name="Comma 3 9 2 3 2 3 4" xfId="26733" xr:uid="{6236CAAB-8607-418D-B240-107C2388146D}"/>
    <cellStyle name="Comma 3 9 2 3 2 4" xfId="9923" xr:uid="{7D997168-27B9-469E-A370-7F45DABA0110}"/>
    <cellStyle name="Comma 3 9 2 3 2 4 2" xfId="53514" xr:uid="{41ED016B-D2EE-4B8A-BA60-297471C20BE8}"/>
    <cellStyle name="Comma 3 9 2 3 2 4 3" xfId="40124" xr:uid="{8784C7B9-855F-406D-B2E4-302ACEC9DF22}"/>
    <cellStyle name="Comma 3 9 2 3 2 5" xfId="12549" xr:uid="{8086CDAB-591F-493B-B846-F28FA43F2FD4}"/>
    <cellStyle name="Comma 3 9 2 3 2 5 2" xfId="56139" xr:uid="{4D34E10C-B9CA-45C4-A471-BF5BEDDD64E0}"/>
    <cellStyle name="Comma 3 9 2 3 2 5 3" xfId="42749" xr:uid="{AF311F05-81A3-4BB1-9159-A8825CC895F4}"/>
    <cellStyle name="Comma 3 9 2 3 2 6" xfId="15702" xr:uid="{652DFC2F-58BB-4100-AACC-85C2FB4BCB65}"/>
    <cellStyle name="Comma 3 9 2 3 2 6 2" xfId="45375" xr:uid="{178A852C-094C-4A96-8142-DE587B1F3B1E}"/>
    <cellStyle name="Comma 3 9 2 3 2 7" xfId="58765" xr:uid="{F97A322D-1B5E-4CDE-8B8A-0F90C06A92E0}"/>
    <cellStyle name="Comma 3 9 2 3 2 8" xfId="61392" xr:uid="{67D62DF3-1DA7-416A-A68F-3CBAA6391013}"/>
    <cellStyle name="Comma 3 9 2 3 2 9" xfId="31985" xr:uid="{C85E78A5-D014-46BC-9131-0E10F6A310C4}"/>
    <cellStyle name="Comma 3 9 2 3 3" xfId="5975" xr:uid="{C441F33B-D2D3-435F-B7E1-462B5E79E2A9}"/>
    <cellStyle name="Comma 3 9 2 3 3 2" xfId="17533" xr:uid="{8FFE570B-3CFA-467C-BDF0-AD1518DC9034}"/>
    <cellStyle name="Comma 3 9 2 3 3 2 2" xfId="46940" xr:uid="{26EAF17A-1E45-4467-ADB7-E595AB7AC72E}"/>
    <cellStyle name="Comma 3 9 2 3 3 2 3" xfId="28037" xr:uid="{E078FA1C-16E1-454F-9035-78E066AC3864}"/>
    <cellStyle name="Comma 3 9 2 3 3 3" xfId="33550" xr:uid="{BB2FE4F0-A989-400A-97C2-C35FF0E7A109}"/>
    <cellStyle name="Comma 3 9 2 3 3 4" xfId="22785" xr:uid="{548F083B-1B8B-4C88-B567-29EBCE0135BF}"/>
    <cellStyle name="Comma 3 9 2 3 4" xfId="3350" xr:uid="{5AC2C4C3-491D-48B6-A729-B0BF10F330EC}"/>
    <cellStyle name="Comma 3 9 2 3 4 2" xfId="49566" xr:uid="{B2D2CD2A-CAAC-4E4C-B7A5-B7EDE4EBF1EC}"/>
    <cellStyle name="Comma 3 9 2 3 4 3" xfId="36176" xr:uid="{AA3CEACA-4FBB-41C0-B93C-F9967CAD8223}"/>
    <cellStyle name="Comma 3 9 2 3 4 4" xfId="25411" xr:uid="{424CA358-5A95-47EB-AED5-F0309DCAAFB7}"/>
    <cellStyle name="Comma 3 9 2 3 5" xfId="8601" xr:uid="{1FFE61D1-9FBC-4EC1-9CC0-68F3C92FBD69}"/>
    <cellStyle name="Comma 3 9 2 3 5 2" xfId="52192" xr:uid="{00A43F8D-B58C-4BBD-9A2A-9E70CF5D8F1C}"/>
    <cellStyle name="Comma 3 9 2 3 5 3" xfId="38802" xr:uid="{C82F8DAF-D158-47EA-B408-28CBFFFBC022}"/>
    <cellStyle name="Comma 3 9 2 3 6" xfId="11227" xr:uid="{BC7EEE11-A097-453F-B55B-2A3B8A111419}"/>
    <cellStyle name="Comma 3 9 2 3 6 2" xfId="54817" xr:uid="{EBF97E3B-744F-4B8A-BEDA-C1DBB43CDB4F}"/>
    <cellStyle name="Comma 3 9 2 3 6 3" xfId="41427" xr:uid="{1E959C4F-6635-4F84-980A-8862BC4CBA54}"/>
    <cellStyle name="Comma 3 9 2 3 7" xfId="14380" xr:uid="{13239A80-25F9-460E-BEAB-698E633C4CB1}"/>
    <cellStyle name="Comma 3 9 2 3 7 2" xfId="44053" xr:uid="{4910FF7D-08E4-4A7F-B7CB-A3ADE1D8B7F4}"/>
    <cellStyle name="Comma 3 9 2 3 8" xfId="57443" xr:uid="{D1FD4EAF-AF5A-4925-A6AC-5A3B2942346B}"/>
    <cellStyle name="Comma 3 9 2 3 9" xfId="60070" xr:uid="{03ADE5B2-0966-43AE-AE72-714A64E51B5D}"/>
    <cellStyle name="Comma 3 9 2 4" xfId="982" xr:uid="{00000000-0005-0000-0000-000011040000}"/>
    <cellStyle name="Comma 3 9 2 4 10" xfId="30923" xr:uid="{4C3A09BF-81AF-402C-AB5E-FCD7E79EC746}"/>
    <cellStyle name="Comma 3 9 2 4 11" xfId="20419" xr:uid="{A62E3F5F-E402-4D89-8439-7BF412F9DF2E}"/>
    <cellStyle name="Comma 3 9 2 4 2" xfId="2305" xr:uid="{68C85AEC-CAD6-4DFD-832C-E10545D4F1C8}"/>
    <cellStyle name="Comma 3 9 2 4 2 10" xfId="21741" xr:uid="{A17DEDE5-2B43-4089-A8E0-4A978B305A59}"/>
    <cellStyle name="Comma 3 9 2 4 2 2" xfId="7557" xr:uid="{B51290D1-25E1-4F69-811C-6E4DA7246042}"/>
    <cellStyle name="Comma 3 9 2 4 2 2 2" xfId="19115" xr:uid="{9FD20ADF-6EF3-4294-B12A-F1A7EB916B58}"/>
    <cellStyle name="Comma 3 9 2 4 2 2 2 2" xfId="48522" xr:uid="{556D77E2-14B5-44D5-8DC5-1C43C8F94361}"/>
    <cellStyle name="Comma 3 9 2 4 2 2 2 3" xfId="29619" xr:uid="{F402193E-4700-42F7-B13A-C316CBEFCA48}"/>
    <cellStyle name="Comma 3 9 2 4 2 2 3" xfId="35132" xr:uid="{A972B26C-2F00-496A-AE29-6E5ACDF55F01}"/>
    <cellStyle name="Comma 3 9 2 4 2 2 4" xfId="24367" xr:uid="{B0EDF666-412C-4B59-99D0-ECCE899906A4}"/>
    <cellStyle name="Comma 3 9 2 4 2 3" xfId="4932" xr:uid="{83863277-D1D0-4A0F-A3B1-F03BE62BA566}"/>
    <cellStyle name="Comma 3 9 2 4 2 3 2" xfId="51148" xr:uid="{D32EF8D4-10E4-4E0F-9FF0-25BB775273D1}"/>
    <cellStyle name="Comma 3 9 2 4 2 3 3" xfId="37758" xr:uid="{5A4DFE39-AC2F-4C91-BA11-C8571BCCCEAD}"/>
    <cellStyle name="Comma 3 9 2 4 2 3 4" xfId="26993" xr:uid="{F50EADF3-B311-4684-941C-9B2120D45EA5}"/>
    <cellStyle name="Comma 3 9 2 4 2 4" xfId="10183" xr:uid="{73CC1B8E-2CFF-4874-8C91-5DBCC6BB79E3}"/>
    <cellStyle name="Comma 3 9 2 4 2 4 2" xfId="53774" xr:uid="{6F0834B8-6569-41DE-AE98-03EAAB6E7433}"/>
    <cellStyle name="Comma 3 9 2 4 2 4 3" xfId="40384" xr:uid="{527E0CC0-6D88-49CB-A0F1-4C59663979E0}"/>
    <cellStyle name="Comma 3 9 2 4 2 5" xfId="12809" xr:uid="{437457AB-82EC-4E1F-B34E-87808DD71EB8}"/>
    <cellStyle name="Comma 3 9 2 4 2 5 2" xfId="56399" xr:uid="{D331A2A5-347A-4F5A-8A84-C56571994F76}"/>
    <cellStyle name="Comma 3 9 2 4 2 5 3" xfId="43009" xr:uid="{D369EA86-533B-4B70-AAF0-4B523534218A}"/>
    <cellStyle name="Comma 3 9 2 4 2 6" xfId="15962" xr:uid="{58CADD60-DB84-438D-BCC4-AD7777A67FC8}"/>
    <cellStyle name="Comma 3 9 2 4 2 6 2" xfId="45635" xr:uid="{37D9201F-FFE5-40C5-8501-280AE285F6FB}"/>
    <cellStyle name="Comma 3 9 2 4 2 7" xfId="59025" xr:uid="{3336097B-983B-415F-A897-D61339696B5E}"/>
    <cellStyle name="Comma 3 9 2 4 2 8" xfId="61652" xr:uid="{926DE82D-6953-4356-9FA7-EF72EB4EDB3D}"/>
    <cellStyle name="Comma 3 9 2 4 2 9" xfId="32245" xr:uid="{D2470B51-A44F-414A-A4B8-52E3C1605444}"/>
    <cellStyle name="Comma 3 9 2 4 3" xfId="6235" xr:uid="{D61A3BC2-3C0A-4A6B-B5C5-E5BB60198195}"/>
    <cellStyle name="Comma 3 9 2 4 3 2" xfId="17793" xr:uid="{9FA55D81-20A0-4A1F-BCB9-7CE15DE8A4E9}"/>
    <cellStyle name="Comma 3 9 2 4 3 2 2" xfId="47200" xr:uid="{8CE55340-7C76-4292-998E-01D1C509CBAC}"/>
    <cellStyle name="Comma 3 9 2 4 3 2 3" xfId="28297" xr:uid="{F329A190-A8A3-4E38-B19D-AB829FB66CDC}"/>
    <cellStyle name="Comma 3 9 2 4 3 3" xfId="33810" xr:uid="{5E1FF639-8EB3-47E1-A8B4-4C4C809D044D}"/>
    <cellStyle name="Comma 3 9 2 4 3 4" xfId="23045" xr:uid="{B3D13AE9-2444-412E-98B3-F842FD5689AD}"/>
    <cellStyle name="Comma 3 9 2 4 4" xfId="3610" xr:uid="{B7E507ED-7E75-46C3-8B0A-FF11D40B305B}"/>
    <cellStyle name="Comma 3 9 2 4 4 2" xfId="49826" xr:uid="{95B24FD3-2EE5-45DF-AFCB-BCAF0B4E3F95}"/>
    <cellStyle name="Comma 3 9 2 4 4 3" xfId="36436" xr:uid="{D2BF6331-70E7-408F-BED8-54C505DA68DF}"/>
    <cellStyle name="Comma 3 9 2 4 4 4" xfId="25671" xr:uid="{795A14C0-4A7F-4320-BF67-C3F7A2245B7A}"/>
    <cellStyle name="Comma 3 9 2 4 5" xfId="8861" xr:uid="{4B0C82B9-958F-487D-B8F7-5A8B54AE88E6}"/>
    <cellStyle name="Comma 3 9 2 4 5 2" xfId="52452" xr:uid="{5363B8B0-A470-4AB8-B457-4F932AFB75B4}"/>
    <cellStyle name="Comma 3 9 2 4 5 3" xfId="39062" xr:uid="{5F23B941-2A5C-43E4-9692-7A327D1A14FD}"/>
    <cellStyle name="Comma 3 9 2 4 6" xfId="11487" xr:uid="{61D54069-93A4-4D38-8463-7813BA0C1796}"/>
    <cellStyle name="Comma 3 9 2 4 6 2" xfId="55077" xr:uid="{445D4032-61F7-4C69-8277-9889A645B211}"/>
    <cellStyle name="Comma 3 9 2 4 6 3" xfId="41687" xr:uid="{A47754C9-5F52-47AA-A975-3A546765A550}"/>
    <cellStyle name="Comma 3 9 2 4 7" xfId="14640" xr:uid="{74BC4F56-1246-4E39-9D81-CA392EE762B2}"/>
    <cellStyle name="Comma 3 9 2 4 7 2" xfId="44313" xr:uid="{7815103B-2785-424E-A4AD-B48E9F680B72}"/>
    <cellStyle name="Comma 3 9 2 4 8" xfId="57703" xr:uid="{984636E9-D46D-4094-801A-C7AB943E2925}"/>
    <cellStyle name="Comma 3 9 2 4 9" xfId="60330" xr:uid="{AFDC0C2C-A72C-407D-ABBD-8B8C3C86A738}"/>
    <cellStyle name="Comma 3 9 2 5" xfId="1262" xr:uid="{27186BF4-89AF-4893-9915-88535119925A}"/>
    <cellStyle name="Comma 3 9 2 5 10" xfId="20699" xr:uid="{DE981583-7A06-4997-A14E-9BA682F5BFAD}"/>
    <cellStyle name="Comma 3 9 2 5 2" xfId="6515" xr:uid="{338F5906-2FD8-4B8B-A4B8-99359709B584}"/>
    <cellStyle name="Comma 3 9 2 5 2 2" xfId="18073" xr:uid="{ED6EBD6E-4A10-4893-AC87-DD2175556148}"/>
    <cellStyle name="Comma 3 9 2 5 2 2 2" xfId="47480" xr:uid="{C610C0B7-304E-404F-95F1-033AE02DF326}"/>
    <cellStyle name="Comma 3 9 2 5 2 2 3" xfId="28577" xr:uid="{58CF7243-C41D-491E-8DD4-7547395A91D6}"/>
    <cellStyle name="Comma 3 9 2 5 2 3" xfId="34090" xr:uid="{EDC98FF7-2892-4C88-AB56-726FB14D804B}"/>
    <cellStyle name="Comma 3 9 2 5 2 4" xfId="23325" xr:uid="{913DC47A-99EE-4192-A9B0-6F410D550B85}"/>
    <cellStyle name="Comma 3 9 2 5 3" xfId="3890" xr:uid="{E73F55DA-35AE-4523-9C80-CC506B3ABE27}"/>
    <cellStyle name="Comma 3 9 2 5 3 2" xfId="50106" xr:uid="{AFC9F1D7-3DB3-4861-A13B-95C12AF98FCA}"/>
    <cellStyle name="Comma 3 9 2 5 3 3" xfId="36716" xr:uid="{C164AA88-6986-464A-8CEA-F5BBA6804A57}"/>
    <cellStyle name="Comma 3 9 2 5 3 4" xfId="25951" xr:uid="{9C90D0CB-1C6A-41E2-8565-7C7DE1F5AE02}"/>
    <cellStyle name="Comma 3 9 2 5 4" xfId="9141" xr:uid="{8C5A7519-6E48-4BBB-B1C7-6DFD17626C1E}"/>
    <cellStyle name="Comma 3 9 2 5 4 2" xfId="52732" xr:uid="{463B028F-6903-4C05-9702-5B51E202D814}"/>
    <cellStyle name="Comma 3 9 2 5 4 3" xfId="39342" xr:uid="{86A13DD3-2097-4BF3-8B1C-3D50E40D4DBE}"/>
    <cellStyle name="Comma 3 9 2 5 5" xfId="11767" xr:uid="{1753D2AE-42F5-4650-9C60-56B128B043DE}"/>
    <cellStyle name="Comma 3 9 2 5 5 2" xfId="55357" xr:uid="{99BF7EB3-A344-46FC-A490-4AFEF0D9C96C}"/>
    <cellStyle name="Comma 3 9 2 5 5 3" xfId="41967" xr:uid="{C3C9C1D2-3791-455A-B95F-30235C551BBA}"/>
    <cellStyle name="Comma 3 9 2 5 6" xfId="14920" xr:uid="{646DDE6F-79DF-4F89-82CB-5F8A7141AD67}"/>
    <cellStyle name="Comma 3 9 2 5 6 2" xfId="44593" xr:uid="{B4521FA8-93C6-4F57-AD90-3BA5A381848A}"/>
    <cellStyle name="Comma 3 9 2 5 7" xfId="57983" xr:uid="{56F29380-0951-48B7-BA11-C37E87CB9DD4}"/>
    <cellStyle name="Comma 3 9 2 5 8" xfId="60610" xr:uid="{82478581-2FAD-42D6-B4B1-91CE4BF0A351}"/>
    <cellStyle name="Comma 3 9 2 5 9" xfId="31203" xr:uid="{005F94DC-7228-4048-8B21-2E9D7549B58A}"/>
    <cellStyle name="Comma 3 9 2 6" xfId="1525" xr:uid="{6D21372D-746A-4F88-BAD2-5053DB2AD800}"/>
    <cellStyle name="Comma 3 9 2 6 10" xfId="20961" xr:uid="{268FD207-E0C6-463A-A6F1-98528BA6B062}"/>
    <cellStyle name="Comma 3 9 2 6 2" xfId="6777" xr:uid="{E435B570-7CB0-40C1-A6A1-B8B856F51CB0}"/>
    <cellStyle name="Comma 3 9 2 6 2 2" xfId="18335" xr:uid="{7B4321B1-6F02-484D-A11F-2DB3349586D1}"/>
    <cellStyle name="Comma 3 9 2 6 2 2 2" xfId="47742" xr:uid="{2DCC2505-3710-4AF5-9380-005A28495898}"/>
    <cellStyle name="Comma 3 9 2 6 2 2 3" xfId="28839" xr:uid="{074A632F-6FD3-4F83-8F14-4CE28E83C59B}"/>
    <cellStyle name="Comma 3 9 2 6 2 3" xfId="34352" xr:uid="{4A7220A1-5A4E-4436-9234-2D77B39F6680}"/>
    <cellStyle name="Comma 3 9 2 6 2 4" xfId="23587" xr:uid="{C7E07BAC-E9E1-4630-8624-BB5B6686A988}"/>
    <cellStyle name="Comma 3 9 2 6 3" xfId="4152" xr:uid="{956EDFF6-B61F-49D3-B92D-3580358739C8}"/>
    <cellStyle name="Comma 3 9 2 6 3 2" xfId="50368" xr:uid="{91FBCD86-1F0A-42FB-BE49-BB050374A89E}"/>
    <cellStyle name="Comma 3 9 2 6 3 3" xfId="36978" xr:uid="{98584061-8EB1-433C-AFAA-AF0B44DA48DE}"/>
    <cellStyle name="Comma 3 9 2 6 3 4" xfId="26213" xr:uid="{C9EC5664-8305-4861-B2D7-FC4E65753892}"/>
    <cellStyle name="Comma 3 9 2 6 4" xfId="9403" xr:uid="{4C23EBD3-B66F-47CB-A62C-2791B3CB06E6}"/>
    <cellStyle name="Comma 3 9 2 6 4 2" xfId="52994" xr:uid="{5C14D73B-8FE3-4D1F-A7B9-07D814794674}"/>
    <cellStyle name="Comma 3 9 2 6 4 3" xfId="39604" xr:uid="{A7C2189D-5551-494C-9E64-0F143E8B09C5}"/>
    <cellStyle name="Comma 3 9 2 6 5" xfId="12029" xr:uid="{B8A7C89C-399C-427E-99C4-C3A60632E12A}"/>
    <cellStyle name="Comma 3 9 2 6 5 2" xfId="55619" xr:uid="{A8828A98-8B39-4492-8101-99502FD56AB8}"/>
    <cellStyle name="Comma 3 9 2 6 5 3" xfId="42229" xr:uid="{170839A6-5174-4F3A-91AC-B70ABB608EB9}"/>
    <cellStyle name="Comma 3 9 2 6 6" xfId="15182" xr:uid="{3AC760A6-3858-483B-9309-AE3E4640C777}"/>
    <cellStyle name="Comma 3 9 2 6 6 2" xfId="44855" xr:uid="{95799658-02FF-48EC-ABCF-BE17ED0DEA25}"/>
    <cellStyle name="Comma 3 9 2 6 7" xfId="58245" xr:uid="{6E85373E-E3FB-4511-B069-0460CD5AD0CD}"/>
    <cellStyle name="Comma 3 9 2 6 8" xfId="60872" xr:uid="{2DF9BF26-DFB0-48F7-8A22-54CBC491DE40}"/>
    <cellStyle name="Comma 3 9 2 6 9" xfId="31465" xr:uid="{44EDB0BF-75AA-4AF7-8576-94F7EB644CC8}"/>
    <cellStyle name="Comma 3 9 2 7" xfId="2568" xr:uid="{4E5FB28D-8F84-4CE1-B272-7F60A2F6AA4C}"/>
    <cellStyle name="Comma 3 9 2 7 10" xfId="22003" xr:uid="{9516FC52-E4F6-4818-9BA9-D129364B3707}"/>
    <cellStyle name="Comma 3 9 2 7 2" xfId="7819" xr:uid="{538CF6DA-C159-4B77-A11D-AA440A9C20E9}"/>
    <cellStyle name="Comma 3 9 2 7 2 2" xfId="19377" xr:uid="{24F0A510-06E4-4E66-B47A-5F6C98005D86}"/>
    <cellStyle name="Comma 3 9 2 7 2 2 2" xfId="48784" xr:uid="{B07CB8C8-847C-4AAD-A10B-88F9946221CE}"/>
    <cellStyle name="Comma 3 9 2 7 2 2 3" xfId="29881" xr:uid="{9AB79414-3898-410A-9826-1EC98CE4B823}"/>
    <cellStyle name="Comma 3 9 2 7 2 3" xfId="35394" xr:uid="{8DCBCDF8-39E2-4C76-BC0C-0B8AE7BDD554}"/>
    <cellStyle name="Comma 3 9 2 7 2 4" xfId="24629" xr:uid="{9CE7F875-529A-483C-A441-29EF98D5A035}"/>
    <cellStyle name="Comma 3 9 2 7 3" xfId="5194" xr:uid="{CB6B56F3-4368-4CE2-B205-35CEB425D8FA}"/>
    <cellStyle name="Comma 3 9 2 7 3 2" xfId="51410" xr:uid="{D802945B-25CB-4572-9734-FE3E2D466A88}"/>
    <cellStyle name="Comma 3 9 2 7 3 3" xfId="38020" xr:uid="{1CD3387C-D440-4EFB-BA61-06275965092C}"/>
    <cellStyle name="Comma 3 9 2 7 3 4" xfId="27255" xr:uid="{FF9594EC-1A8E-4AAA-92A1-18640F32CD04}"/>
    <cellStyle name="Comma 3 9 2 7 4" xfId="10445" xr:uid="{4DA1CF01-3157-49F3-8879-B8B0B3F9B3BD}"/>
    <cellStyle name="Comma 3 9 2 7 4 2" xfId="54036" xr:uid="{3F928160-90D3-425C-904F-05BC8A8FE270}"/>
    <cellStyle name="Comma 3 9 2 7 4 3" xfId="40646" xr:uid="{F2466D6E-34F7-47EE-A946-F60FFCB81EA7}"/>
    <cellStyle name="Comma 3 9 2 7 5" xfId="13071" xr:uid="{82A02A3E-8211-4195-948F-0B49C44155C8}"/>
    <cellStyle name="Comma 3 9 2 7 5 2" xfId="56661" xr:uid="{14D7A32A-368D-4342-8418-CFCE135165EF}"/>
    <cellStyle name="Comma 3 9 2 7 5 3" xfId="43271" xr:uid="{91CDC528-740E-40ED-B3C1-3822BCB2E012}"/>
    <cellStyle name="Comma 3 9 2 7 6" xfId="16224" xr:uid="{F8FC17AA-CF91-4F52-ADB9-B9F5B1945303}"/>
    <cellStyle name="Comma 3 9 2 7 6 2" xfId="45897" xr:uid="{EBA298DF-8A9B-42B2-9B92-938DFB5F66A4}"/>
    <cellStyle name="Comma 3 9 2 7 7" xfId="59287" xr:uid="{BE326629-201A-4002-A5D6-3108D02EDB12}"/>
    <cellStyle name="Comma 3 9 2 7 8" xfId="61914" xr:uid="{8B6085B4-0D1D-4F5E-9299-DEBE5EAC9157}"/>
    <cellStyle name="Comma 3 9 2 7 9" xfId="32507" xr:uid="{4B86EF6E-AF4B-4599-B51F-C40DF265E7F4}"/>
    <cellStyle name="Comma 3 9 2 8" xfId="5455" xr:uid="{B8FA069F-2784-4AFD-A1A1-A8DE88EF3203}"/>
    <cellStyle name="Comma 3 9 2 8 2" xfId="17013" xr:uid="{C5EA2844-ED8A-416A-B312-040EA7754F20}"/>
    <cellStyle name="Comma 3 9 2 8 2 2" xfId="46159" xr:uid="{B96A1316-64AB-470B-8305-E9ABA6F70E20}"/>
    <cellStyle name="Comma 3 9 2 8 2 3" xfId="27517" xr:uid="{E1FA5B0A-DEE2-46CE-9784-11DA245B47EF}"/>
    <cellStyle name="Comma 3 9 2 8 3" xfId="13860" xr:uid="{68E5223F-F940-4EB7-A33F-7437CE87ECE7}"/>
    <cellStyle name="Comma 3 9 2 8 3 2" xfId="32769" xr:uid="{72057E7C-BBAE-4EAE-8C9A-C442C3B75427}"/>
    <cellStyle name="Comma 3 9 2 8 4" xfId="22265" xr:uid="{EF095A59-C129-48A3-B40E-72D0F21A0E81}"/>
    <cellStyle name="Comma 3 9 2 9" xfId="2830" xr:uid="{88C01768-6A88-47BA-98D8-0C40A0D0D02D}"/>
    <cellStyle name="Comma 3 9 2 9 2" xfId="16485" xr:uid="{E32F7AD3-E6D1-4A11-8EEE-3D6CB1043807}"/>
    <cellStyle name="Comma 3 9 2 9 2 2" xfId="46420" xr:uid="{AB9F6E5E-8340-4993-AA33-7D3F36AE2C3A}"/>
    <cellStyle name="Comma 3 9 2 9 3" xfId="33030" xr:uid="{1E8355D9-DC4E-49AE-9D6A-CA7D6EEC68CD}"/>
    <cellStyle name="Comma 3 9 2 9 4" xfId="24891" xr:uid="{CD2E2A4D-F88E-4F0E-A75E-7E574BBA05ED}"/>
    <cellStyle name="Comma 3 9 3" xfId="324" xr:uid="{00000000-0005-0000-0000-000012040000}"/>
    <cellStyle name="Comma 3 9 3 10" xfId="30265" xr:uid="{92855E94-EE2D-48DE-9003-E099AEE03F10}"/>
    <cellStyle name="Comma 3 9 3 11" xfId="19761" xr:uid="{553417C2-934A-4221-8F36-6F0E1E9721E3}"/>
    <cellStyle name="Comma 3 9 3 2" xfId="1647" xr:uid="{189CDF34-1AF9-4C78-8561-9C6AD7ECA4DB}"/>
    <cellStyle name="Comma 3 9 3 2 10" xfId="21083" xr:uid="{CAA0D818-23B8-4397-8964-333FB211FCB6}"/>
    <cellStyle name="Comma 3 9 3 2 2" xfId="6899" xr:uid="{09A95545-50BA-4767-B53C-3EE8C5092996}"/>
    <cellStyle name="Comma 3 9 3 2 2 2" xfId="18457" xr:uid="{B09BE411-3AD6-4F1D-8712-01DBD8952E61}"/>
    <cellStyle name="Comma 3 9 3 2 2 2 2" xfId="47864" xr:uid="{1498562D-DE38-446A-8632-C0A10F830889}"/>
    <cellStyle name="Comma 3 9 3 2 2 2 3" xfId="28961" xr:uid="{686C157B-F4AF-45A1-BBF2-0A46AA249809}"/>
    <cellStyle name="Comma 3 9 3 2 2 3" xfId="34474" xr:uid="{E71AE74C-593C-4AAE-9C12-D9B90485C6CF}"/>
    <cellStyle name="Comma 3 9 3 2 2 4" xfId="23709" xr:uid="{F32869A6-3725-4A6E-BAA6-534DDE0C5BA9}"/>
    <cellStyle name="Comma 3 9 3 2 3" xfId="4274" xr:uid="{135BB899-83CA-4207-89CB-58E85276869B}"/>
    <cellStyle name="Comma 3 9 3 2 3 2" xfId="50490" xr:uid="{D188F9C4-4D50-4953-B097-7819F792FFA6}"/>
    <cellStyle name="Comma 3 9 3 2 3 3" xfId="37100" xr:uid="{3D7FB5A2-939F-4C43-82C5-7F9B5B2277CB}"/>
    <cellStyle name="Comma 3 9 3 2 3 4" xfId="26335" xr:uid="{D4F00F95-058B-4B5F-9ABC-C57AF0FB7920}"/>
    <cellStyle name="Comma 3 9 3 2 4" xfId="9525" xr:uid="{AEBD53B9-7E01-4125-B124-CE7BED390B04}"/>
    <cellStyle name="Comma 3 9 3 2 4 2" xfId="53116" xr:uid="{281FBC8A-66D7-44A3-A90F-9A6090647186}"/>
    <cellStyle name="Comma 3 9 3 2 4 3" xfId="39726" xr:uid="{9E9A7556-3F41-4B74-952C-1C4FA78E8FF9}"/>
    <cellStyle name="Comma 3 9 3 2 5" xfId="12151" xr:uid="{182D3252-E61E-4D9A-ADEC-8076E7814526}"/>
    <cellStyle name="Comma 3 9 3 2 5 2" xfId="55741" xr:uid="{E67A3984-2599-4AB0-BCBE-82F6973F4EC9}"/>
    <cellStyle name="Comma 3 9 3 2 5 3" xfId="42351" xr:uid="{C9C3B754-1EDC-4AF5-8618-4BE41A75B340}"/>
    <cellStyle name="Comma 3 9 3 2 6" xfId="15304" xr:uid="{F348468F-E9E9-446F-ADDD-9B37C46D4F7B}"/>
    <cellStyle name="Comma 3 9 3 2 6 2" xfId="44977" xr:uid="{559B09BF-AF77-4517-BA2B-7EA543C2B127}"/>
    <cellStyle name="Comma 3 9 3 2 7" xfId="58367" xr:uid="{ED94DAB1-FCAA-433B-A97F-8C028C31EA7F}"/>
    <cellStyle name="Comma 3 9 3 2 8" xfId="60994" xr:uid="{F454C2FA-D6C3-4D71-97B8-7112F86EB1F3}"/>
    <cellStyle name="Comma 3 9 3 2 9" xfId="31587" xr:uid="{49E3077B-BB74-4BB2-B846-A44C33D0F578}"/>
    <cellStyle name="Comma 3 9 3 3" xfId="5577" xr:uid="{18AD2A16-59B4-4D31-A6CC-663FD22339BB}"/>
    <cellStyle name="Comma 3 9 3 3 2" xfId="17135" xr:uid="{6BF6CF11-175F-4288-A276-313F9B4A139B}"/>
    <cellStyle name="Comma 3 9 3 3 2 2" xfId="46542" xr:uid="{3AD4D14A-F9DE-41D9-9D71-0FB8D1F58A29}"/>
    <cellStyle name="Comma 3 9 3 3 2 3" xfId="27639" xr:uid="{0A1197EF-58DD-4EC9-B695-2210B519D2A0}"/>
    <cellStyle name="Comma 3 9 3 3 3" xfId="13982" xr:uid="{2452688C-2DFF-44B7-8472-682C31F3B917}"/>
    <cellStyle name="Comma 3 9 3 3 3 2" xfId="33152" xr:uid="{A9718056-812E-46C3-927B-1D6950B044FA}"/>
    <cellStyle name="Comma 3 9 3 3 4" xfId="22387" xr:uid="{AC6087B1-C651-46D7-97E9-C56080148909}"/>
    <cellStyle name="Comma 3 9 3 4" xfId="2952" xr:uid="{922A9153-D706-4CE0-BA3F-F59F16CE1A2B}"/>
    <cellStyle name="Comma 3 9 3 4 2" xfId="16607" xr:uid="{5E7F6B75-0D29-45BC-9207-5A7D026FD137}"/>
    <cellStyle name="Comma 3 9 3 4 2 2" xfId="49168" xr:uid="{D5234B55-9A08-4781-913E-3931B996C540}"/>
    <cellStyle name="Comma 3 9 3 4 3" xfId="35778" xr:uid="{8F345346-C1A2-46FD-B712-91DC2A3B0B87}"/>
    <cellStyle name="Comma 3 9 3 4 4" xfId="25013" xr:uid="{C6711721-F678-4DB5-8252-F8EB41E9DEE0}"/>
    <cellStyle name="Comma 3 9 3 5" xfId="8203" xr:uid="{3083B326-41B0-4B19-8DED-8C123BF87EEC}"/>
    <cellStyle name="Comma 3 9 3 5 2" xfId="51794" xr:uid="{851B5117-0960-4ACD-B9B0-BDA30086C780}"/>
    <cellStyle name="Comma 3 9 3 5 3" xfId="38404" xr:uid="{6D84B6A5-BDE5-47A9-9865-D0AAC5A7DAA9}"/>
    <cellStyle name="Comma 3 9 3 6" xfId="10829" xr:uid="{C5266A70-4A4B-4D9F-9AA8-71B9CF911EC6}"/>
    <cellStyle name="Comma 3 9 3 6 2" xfId="54419" xr:uid="{7FB5C906-FD94-4F07-963C-1524CEC3E3A5}"/>
    <cellStyle name="Comma 3 9 3 6 3" xfId="41029" xr:uid="{27556D69-39BC-4D57-9ADC-9186C132A516}"/>
    <cellStyle name="Comma 3 9 3 7" xfId="13454" xr:uid="{A447C922-1665-458D-B954-7CFFDD7CD44F}"/>
    <cellStyle name="Comma 3 9 3 7 2" xfId="43655" xr:uid="{2B5A64BB-F389-40E8-8BCC-FDC0D2F7E409}"/>
    <cellStyle name="Comma 3 9 3 8" xfId="57045" xr:uid="{AE01ED77-0C07-4042-833F-4A31F43121A5}"/>
    <cellStyle name="Comma 3 9 3 9" xfId="59672" xr:uid="{90A326CD-F8E3-4405-A344-5E9CEB0E3A0C}"/>
    <cellStyle name="Comma 3 9 4" xfId="584" xr:uid="{00000000-0005-0000-0000-000013040000}"/>
    <cellStyle name="Comma 3 9 4 10" xfId="30525" xr:uid="{9FCD6306-F4AB-4B5D-9827-AECE942E0545}"/>
    <cellStyle name="Comma 3 9 4 11" xfId="20021" xr:uid="{BF149FA8-9E68-4132-AA5B-460A071BFAD9}"/>
    <cellStyle name="Comma 3 9 4 2" xfId="1907" xr:uid="{23384E5D-7ABD-47E6-B94B-EA19E9B6438B}"/>
    <cellStyle name="Comma 3 9 4 2 10" xfId="21343" xr:uid="{45C73E1F-3529-4665-980D-1012233C9AE4}"/>
    <cellStyle name="Comma 3 9 4 2 2" xfId="7159" xr:uid="{53284AE4-0FA9-4E6A-825B-FF69C7EDB315}"/>
    <cellStyle name="Comma 3 9 4 2 2 2" xfId="18717" xr:uid="{FF78E852-8EE6-4B58-BFA2-BD94DBAF54ED}"/>
    <cellStyle name="Comma 3 9 4 2 2 2 2" xfId="48124" xr:uid="{28AF11A0-5297-46B1-B794-149D82F65B95}"/>
    <cellStyle name="Comma 3 9 4 2 2 2 3" xfId="29221" xr:uid="{E84AE4E5-63EE-4B6D-9C2C-94000301873F}"/>
    <cellStyle name="Comma 3 9 4 2 2 3" xfId="34734" xr:uid="{0DF0FE5F-FB41-4DFE-B6A2-EADAE335C0B0}"/>
    <cellStyle name="Comma 3 9 4 2 2 4" xfId="23969" xr:uid="{2D163FAA-B890-4F04-B839-FDF37EFE9498}"/>
    <cellStyle name="Comma 3 9 4 2 3" xfId="4534" xr:uid="{1C29B24D-99F3-4B50-AB17-45D3D0441406}"/>
    <cellStyle name="Comma 3 9 4 2 3 2" xfId="50750" xr:uid="{42E18CD4-4760-434B-B5B5-5F5A1D8E880D}"/>
    <cellStyle name="Comma 3 9 4 2 3 3" xfId="37360" xr:uid="{975687F1-7335-4C8A-8F64-A4FF5B6DF13D}"/>
    <cellStyle name="Comma 3 9 4 2 3 4" xfId="26595" xr:uid="{0131D945-0BCC-4225-8698-3F6CCE08201A}"/>
    <cellStyle name="Comma 3 9 4 2 4" xfId="9785" xr:uid="{BF84B9E3-5A58-4A4F-9FF7-628555E90346}"/>
    <cellStyle name="Comma 3 9 4 2 4 2" xfId="53376" xr:uid="{A4162904-4DE4-4869-AD30-AE9872E8CD62}"/>
    <cellStyle name="Comma 3 9 4 2 4 3" xfId="39986" xr:uid="{3643A5FE-EF7A-41F9-BB0B-8B29EC41BBCD}"/>
    <cellStyle name="Comma 3 9 4 2 5" xfId="12411" xr:uid="{E21B4D8D-932A-41BE-A49F-35B12D51C76D}"/>
    <cellStyle name="Comma 3 9 4 2 5 2" xfId="56001" xr:uid="{02EA95DB-55EF-471A-BBE1-FA2770C138A3}"/>
    <cellStyle name="Comma 3 9 4 2 5 3" xfId="42611" xr:uid="{18ABDE43-8B36-41AE-8CCB-78BD67AB3CB2}"/>
    <cellStyle name="Comma 3 9 4 2 6" xfId="15564" xr:uid="{D6E30906-74B9-48C3-9338-884CC049393F}"/>
    <cellStyle name="Comma 3 9 4 2 6 2" xfId="45237" xr:uid="{77792D47-8ED8-4911-A0F5-5FC15EB81FD6}"/>
    <cellStyle name="Comma 3 9 4 2 7" xfId="58627" xr:uid="{20F9D6B1-6732-40B9-87F0-E8AA622C423A}"/>
    <cellStyle name="Comma 3 9 4 2 8" xfId="61254" xr:uid="{4642C4AF-7B4B-4F8E-BB8E-4A4F8245FCDC}"/>
    <cellStyle name="Comma 3 9 4 2 9" xfId="31847" xr:uid="{424D3FEB-9D2D-4F64-9C6C-FC9AFC7B3790}"/>
    <cellStyle name="Comma 3 9 4 3" xfId="5837" xr:uid="{AF76968C-E6BF-4C71-AAC2-01D4705F2A6A}"/>
    <cellStyle name="Comma 3 9 4 3 2" xfId="17395" xr:uid="{970FDE3D-CBDE-4F75-9941-657BACCD456E}"/>
    <cellStyle name="Comma 3 9 4 3 2 2" xfId="46802" xr:uid="{A8718F0A-EC00-47C2-9FB6-390CE37E5883}"/>
    <cellStyle name="Comma 3 9 4 3 2 3" xfId="27899" xr:uid="{279096A4-8D95-4B9B-B871-C00B395403A8}"/>
    <cellStyle name="Comma 3 9 4 3 3" xfId="33412" xr:uid="{F898B870-C291-4CB7-9357-225EE002D65A}"/>
    <cellStyle name="Comma 3 9 4 3 4" xfId="22647" xr:uid="{647DDE7B-669B-45F7-9A03-FCFE65C46378}"/>
    <cellStyle name="Comma 3 9 4 4" xfId="3212" xr:uid="{BA406F8B-28C3-4F47-B354-5FE4E2C1019B}"/>
    <cellStyle name="Comma 3 9 4 4 2" xfId="49428" xr:uid="{5031C8BB-3838-4B25-89F0-034A98E45667}"/>
    <cellStyle name="Comma 3 9 4 4 3" xfId="36038" xr:uid="{20C924C3-5792-4A89-8ECD-1E679EB8BDFD}"/>
    <cellStyle name="Comma 3 9 4 4 4" xfId="25273" xr:uid="{D6C14418-C10F-43FD-954E-0F98FF3F853E}"/>
    <cellStyle name="Comma 3 9 4 5" xfId="8463" xr:uid="{8064492B-DBE2-4EDD-A162-01CAA435F436}"/>
    <cellStyle name="Comma 3 9 4 5 2" xfId="52054" xr:uid="{D31E7B20-2137-438F-8BAF-17E44A7EA377}"/>
    <cellStyle name="Comma 3 9 4 5 3" xfId="38664" xr:uid="{DE400763-B195-448C-A6E6-2269BAFAC972}"/>
    <cellStyle name="Comma 3 9 4 6" xfId="11089" xr:uid="{6591A494-B30B-4564-BBE8-949324398BF7}"/>
    <cellStyle name="Comma 3 9 4 6 2" xfId="54679" xr:uid="{2B105964-38C9-4396-8A30-6B157F2AA9F5}"/>
    <cellStyle name="Comma 3 9 4 6 3" xfId="41289" xr:uid="{AD084E9C-4504-4A1A-8A40-AD9766B9F2B1}"/>
    <cellStyle name="Comma 3 9 4 7" xfId="14242" xr:uid="{BE9F94F9-F5BE-48C4-9CCC-23315680B111}"/>
    <cellStyle name="Comma 3 9 4 7 2" xfId="43915" xr:uid="{2C45D2B4-7F30-4CD5-859A-0087A001C21A}"/>
    <cellStyle name="Comma 3 9 4 8" xfId="57305" xr:uid="{1D0FCBE2-F7F4-4F02-A631-F517BB59C0B0}"/>
    <cellStyle name="Comma 3 9 4 9" xfId="59932" xr:uid="{FB873560-7C34-46BA-89C2-12BBC178DBBF}"/>
    <cellStyle name="Comma 3 9 5" xfId="844" xr:uid="{00000000-0005-0000-0000-000014040000}"/>
    <cellStyle name="Comma 3 9 5 10" xfId="30785" xr:uid="{03040C51-7A0B-4596-8397-6C5D90541528}"/>
    <cellStyle name="Comma 3 9 5 11" xfId="20281" xr:uid="{909BB78A-39C4-404A-AD58-FAF749B1CA95}"/>
    <cellStyle name="Comma 3 9 5 2" xfId="2167" xr:uid="{8CE34C88-BE53-4E80-A4A8-4E9D26F70DD7}"/>
    <cellStyle name="Comma 3 9 5 2 10" xfId="21603" xr:uid="{74E5510A-CF86-484A-9441-9DE30B63D71A}"/>
    <cellStyle name="Comma 3 9 5 2 2" xfId="7419" xr:uid="{49B4E82B-4985-43A8-809A-1BEE1352FA19}"/>
    <cellStyle name="Comma 3 9 5 2 2 2" xfId="18977" xr:uid="{C76D2628-8229-434C-A165-BEB821B94C57}"/>
    <cellStyle name="Comma 3 9 5 2 2 2 2" xfId="48384" xr:uid="{D98D4B8F-1CCB-412D-B34D-5615D699DF97}"/>
    <cellStyle name="Comma 3 9 5 2 2 2 3" xfId="29481" xr:uid="{0FF5870C-D3FB-4EF0-BA55-D2DB2CC66D4C}"/>
    <cellStyle name="Comma 3 9 5 2 2 3" xfId="34994" xr:uid="{ED1070E0-A185-46CA-BBE0-85EA31EC4BAC}"/>
    <cellStyle name="Comma 3 9 5 2 2 4" xfId="24229" xr:uid="{2817637A-C5AA-43BE-BD0E-E463CCB388D2}"/>
    <cellStyle name="Comma 3 9 5 2 3" xfId="4794" xr:uid="{BF085A04-BB4C-4181-AEC1-E96767BC3312}"/>
    <cellStyle name="Comma 3 9 5 2 3 2" xfId="51010" xr:uid="{BE95A326-491E-4F37-9A6B-68C5E2672C72}"/>
    <cellStyle name="Comma 3 9 5 2 3 3" xfId="37620" xr:uid="{1EF2AA26-7158-4406-9F26-EFB60ACAC838}"/>
    <cellStyle name="Comma 3 9 5 2 3 4" xfId="26855" xr:uid="{40519684-BB3E-47FF-9DEA-4C1823A876AC}"/>
    <cellStyle name="Comma 3 9 5 2 4" xfId="10045" xr:uid="{57DA0232-5FB9-48E4-90AE-C3D33AA9CC01}"/>
    <cellStyle name="Comma 3 9 5 2 4 2" xfId="53636" xr:uid="{C4B59F45-0F3E-45DA-BD3E-88A317008992}"/>
    <cellStyle name="Comma 3 9 5 2 4 3" xfId="40246" xr:uid="{429B338B-1233-4054-9E1A-6E5DD0B3187B}"/>
    <cellStyle name="Comma 3 9 5 2 5" xfId="12671" xr:uid="{B91B396D-34B4-41B9-966C-FDEC36835D3D}"/>
    <cellStyle name="Comma 3 9 5 2 5 2" xfId="56261" xr:uid="{43F5CC5C-1AE5-4DC7-8139-5A8825661642}"/>
    <cellStyle name="Comma 3 9 5 2 5 3" xfId="42871" xr:uid="{61E8DB26-965E-4BEC-B872-0A936973A5D0}"/>
    <cellStyle name="Comma 3 9 5 2 6" xfId="15824" xr:uid="{69B36DF9-12D6-449C-8343-1F424A5E34BE}"/>
    <cellStyle name="Comma 3 9 5 2 6 2" xfId="45497" xr:uid="{71ABC9FD-8162-40A9-873F-95CEF8F26C9E}"/>
    <cellStyle name="Comma 3 9 5 2 7" xfId="58887" xr:uid="{1B02EB36-9090-4C8E-970A-7ABA943EE991}"/>
    <cellStyle name="Comma 3 9 5 2 8" xfId="61514" xr:uid="{4B3E7EF9-CBD2-40A1-BA9A-4D3673E2D866}"/>
    <cellStyle name="Comma 3 9 5 2 9" xfId="32107" xr:uid="{C72A8F72-E7CA-415D-A531-DDCED83D92FB}"/>
    <cellStyle name="Comma 3 9 5 3" xfId="6097" xr:uid="{F7388841-A7BD-46E5-AEF4-3187DF63DB3A}"/>
    <cellStyle name="Comma 3 9 5 3 2" xfId="17655" xr:uid="{BFA5A4A0-C999-48C4-BBCB-7D6D087352D7}"/>
    <cellStyle name="Comma 3 9 5 3 2 2" xfId="47062" xr:uid="{58872638-80D8-4C72-A9D6-D87F0B95BDB4}"/>
    <cellStyle name="Comma 3 9 5 3 2 3" xfId="28159" xr:uid="{32DB2ED5-53AA-4388-A5FC-9897F5942341}"/>
    <cellStyle name="Comma 3 9 5 3 3" xfId="33672" xr:uid="{55E31356-5988-4569-B276-496C7474691C}"/>
    <cellStyle name="Comma 3 9 5 3 4" xfId="22907" xr:uid="{BEC1D250-5EA3-4029-958E-F3ECB0054CFA}"/>
    <cellStyle name="Comma 3 9 5 4" xfId="3472" xr:uid="{58B4AF49-D3A2-4A95-81B4-579D76F7B0DB}"/>
    <cellStyle name="Comma 3 9 5 4 2" xfId="49688" xr:uid="{816CA9DE-637C-434A-AA01-FE9FFB31A8FD}"/>
    <cellStyle name="Comma 3 9 5 4 3" xfId="36298" xr:uid="{30CA9C96-1336-41DE-804A-85A19D5FBFDF}"/>
    <cellStyle name="Comma 3 9 5 4 4" xfId="25533" xr:uid="{41A82D1F-C8FA-43C0-AD81-9DC02F9DF1B2}"/>
    <cellStyle name="Comma 3 9 5 5" xfId="8723" xr:uid="{5C58BE5A-CA53-4D6B-87D6-E53B9063FC35}"/>
    <cellStyle name="Comma 3 9 5 5 2" xfId="52314" xr:uid="{E34CD9E2-2A33-44A4-811B-51EB0BEC6811}"/>
    <cellStyle name="Comma 3 9 5 5 3" xfId="38924" xr:uid="{203A4861-C664-4E6D-93C1-EBB96B00B1F7}"/>
    <cellStyle name="Comma 3 9 5 6" xfId="11349" xr:uid="{E6674085-AAE6-43AB-988A-9524FAA3BDFF}"/>
    <cellStyle name="Comma 3 9 5 6 2" xfId="54939" xr:uid="{F5E6EB45-6B87-4CB6-B66E-F867D547130B}"/>
    <cellStyle name="Comma 3 9 5 6 3" xfId="41549" xr:uid="{EF7F61D9-0F54-4274-83D6-3819457E0EF4}"/>
    <cellStyle name="Comma 3 9 5 7" xfId="14502" xr:uid="{64AFA9D7-5ACC-4E30-8E57-64A2E34BDE7F}"/>
    <cellStyle name="Comma 3 9 5 7 2" xfId="44175" xr:uid="{CCFEBBE7-7AA3-4FDF-9CF7-E90CE849D593}"/>
    <cellStyle name="Comma 3 9 5 8" xfId="57565" xr:uid="{71E586DA-8B73-46C3-B5A1-74110055D85A}"/>
    <cellStyle name="Comma 3 9 5 9" xfId="60192" xr:uid="{C97E9164-65CA-4CD9-80C4-972FC8CDCC9F}"/>
    <cellStyle name="Comma 3 9 6" xfId="1124" xr:uid="{C0C1D508-49A3-4258-9D97-A374DF14E780}"/>
    <cellStyle name="Comma 3 9 6 10" xfId="20561" xr:uid="{A00D770A-771D-46F4-A741-6BA805ED294C}"/>
    <cellStyle name="Comma 3 9 6 2" xfId="6377" xr:uid="{4AFF928B-413F-4A7E-8701-518F5C920A43}"/>
    <cellStyle name="Comma 3 9 6 2 2" xfId="17935" xr:uid="{9C305A87-C302-43AC-926E-514265B418DE}"/>
    <cellStyle name="Comma 3 9 6 2 2 2" xfId="47342" xr:uid="{889F4002-D6B3-4960-AC3B-82D5C3A592B5}"/>
    <cellStyle name="Comma 3 9 6 2 2 3" xfId="28439" xr:uid="{ACC49F9D-4BEF-472D-99C3-0894FF20E542}"/>
    <cellStyle name="Comma 3 9 6 2 3" xfId="33952" xr:uid="{E6B33439-1F26-408D-A796-8221767AAD1A}"/>
    <cellStyle name="Comma 3 9 6 2 4" xfId="23187" xr:uid="{7DF874DC-C92C-4C86-BC68-08CD12446D93}"/>
    <cellStyle name="Comma 3 9 6 3" xfId="3752" xr:uid="{E9D17251-850B-456D-AB92-91BCD973C934}"/>
    <cellStyle name="Comma 3 9 6 3 2" xfId="49968" xr:uid="{2D4335F1-BEF2-4CB1-AE5E-61676033F2A5}"/>
    <cellStyle name="Comma 3 9 6 3 3" xfId="36578" xr:uid="{C50DFC28-2213-4D76-836A-6EEE44CEA67B}"/>
    <cellStyle name="Comma 3 9 6 3 4" xfId="25813" xr:uid="{9A06BA63-FFC7-44EA-870C-0AC805E682E9}"/>
    <cellStyle name="Comma 3 9 6 4" xfId="9003" xr:uid="{9C42E33C-2EA7-421B-A12A-48B66C7E193D}"/>
    <cellStyle name="Comma 3 9 6 4 2" xfId="52594" xr:uid="{0B5927B3-5DFC-44FD-ACAF-C03623D5C8A5}"/>
    <cellStyle name="Comma 3 9 6 4 3" xfId="39204" xr:uid="{1F61E8B6-9A8B-4285-8887-B105804A8F63}"/>
    <cellStyle name="Comma 3 9 6 5" xfId="11629" xr:uid="{40DA323B-0B23-40B2-BE94-9270FB4812E1}"/>
    <cellStyle name="Comma 3 9 6 5 2" xfId="55219" xr:uid="{6485BB5D-7910-4597-B60A-5036E78CA24C}"/>
    <cellStyle name="Comma 3 9 6 5 3" xfId="41829" xr:uid="{719CB1EB-C03C-4722-8945-9E62161FE9F8}"/>
    <cellStyle name="Comma 3 9 6 6" xfId="14782" xr:uid="{6FB06A0B-9C9A-47DA-87BA-109A6BCF3A5E}"/>
    <cellStyle name="Comma 3 9 6 6 2" xfId="44455" xr:uid="{269512A0-5480-48A7-9C16-4CDD7C8CC98D}"/>
    <cellStyle name="Comma 3 9 6 7" xfId="57845" xr:uid="{D3073936-D5F0-4EDD-AA8C-F006AC2E0772}"/>
    <cellStyle name="Comma 3 9 6 8" xfId="60472" xr:uid="{45A444B8-D5C5-4283-BE9C-91502CE45060}"/>
    <cellStyle name="Comma 3 9 6 9" xfId="31065" xr:uid="{8E240050-0493-4CC7-BCE3-67051089AC5A}"/>
    <cellStyle name="Comma 3 9 7" xfId="1387" xr:uid="{17A64AF4-D749-4DD6-9AB2-3E9B57F68DA9}"/>
    <cellStyle name="Comma 3 9 7 10" xfId="20823" xr:uid="{391D89CE-A32E-4F53-B970-881F69910C15}"/>
    <cellStyle name="Comma 3 9 7 2" xfId="6639" xr:uid="{E6D009EF-1E86-4EA8-9B22-3AD67DA7DF81}"/>
    <cellStyle name="Comma 3 9 7 2 2" xfId="18197" xr:uid="{56B07B41-93BA-4974-B7E1-F21C2BB9E97A}"/>
    <cellStyle name="Comma 3 9 7 2 2 2" xfId="47604" xr:uid="{8F62DBB3-8579-47EE-A075-413264495F94}"/>
    <cellStyle name="Comma 3 9 7 2 2 3" xfId="28701" xr:uid="{9D3735C7-DD69-4EFD-9668-360B1919884F}"/>
    <cellStyle name="Comma 3 9 7 2 3" xfId="34214" xr:uid="{75D0CCDB-CF1C-4F5E-87AC-67802E6BB5D8}"/>
    <cellStyle name="Comma 3 9 7 2 4" xfId="23449" xr:uid="{858A4770-B07D-4840-8ED6-DDC6A026CA9A}"/>
    <cellStyle name="Comma 3 9 7 3" xfId="4014" xr:uid="{48AB523B-C227-48DA-8A8E-238B0C203DD1}"/>
    <cellStyle name="Comma 3 9 7 3 2" xfId="50230" xr:uid="{AAA4F16E-C69E-451B-9DB1-6DA9C33FAC1D}"/>
    <cellStyle name="Comma 3 9 7 3 3" xfId="36840" xr:uid="{E0399A37-D013-4E87-8473-A366A8F61AA6}"/>
    <cellStyle name="Comma 3 9 7 3 4" xfId="26075" xr:uid="{1B3D914F-F9C0-4C8E-A6E8-E03214D369C8}"/>
    <cellStyle name="Comma 3 9 7 4" xfId="9265" xr:uid="{5C52A24D-E452-4932-8048-ED7EFE670946}"/>
    <cellStyle name="Comma 3 9 7 4 2" xfId="52856" xr:uid="{460AF5C2-5B3F-43F5-8846-FC11FBE816EB}"/>
    <cellStyle name="Comma 3 9 7 4 3" xfId="39466" xr:uid="{D7F8EFD8-E6EF-400F-A1C6-12AF05CA3613}"/>
    <cellStyle name="Comma 3 9 7 5" xfId="11891" xr:uid="{B8E40B71-E329-4341-938B-3033BC960084}"/>
    <cellStyle name="Comma 3 9 7 5 2" xfId="55481" xr:uid="{09640D8F-A909-4E0B-8726-E436E73E6775}"/>
    <cellStyle name="Comma 3 9 7 5 3" xfId="42091" xr:uid="{CC0A7383-5919-4AAF-9CA6-A87D841ECDD8}"/>
    <cellStyle name="Comma 3 9 7 6" xfId="15044" xr:uid="{80F6FB7A-2E49-4B9C-8FC9-48A69C7F27FF}"/>
    <cellStyle name="Comma 3 9 7 6 2" xfId="44717" xr:uid="{FF4A0B99-5FA1-4299-BA56-ED7EC6EC7869}"/>
    <cellStyle name="Comma 3 9 7 7" xfId="58107" xr:uid="{310CD250-3271-45F9-BE40-DBAC776A0D90}"/>
    <cellStyle name="Comma 3 9 7 8" xfId="60734" xr:uid="{8D469D11-FA0D-429F-814B-D86F63680B6E}"/>
    <cellStyle name="Comma 3 9 7 9" xfId="31327" xr:uid="{9578831C-21E1-44C4-A3BB-07F05307B649}"/>
    <cellStyle name="Comma 3 9 8" xfId="2430" xr:uid="{A12F5717-3444-4A49-82C9-807F03031882}"/>
    <cellStyle name="Comma 3 9 8 10" xfId="21865" xr:uid="{11A7FCE7-3363-4CEE-9BF3-AC59398500A7}"/>
    <cellStyle name="Comma 3 9 8 2" xfId="7681" xr:uid="{4A7F0E3B-8558-400D-BF16-B11B1D22445F}"/>
    <cellStyle name="Comma 3 9 8 2 2" xfId="19239" xr:uid="{7623F60E-DD66-4086-90D4-5D961697266B}"/>
    <cellStyle name="Comma 3 9 8 2 2 2" xfId="48646" xr:uid="{94AB2920-16B5-4EAB-9CA0-6033FC8ED933}"/>
    <cellStyle name="Comma 3 9 8 2 2 3" xfId="29743" xr:uid="{50B9ADAE-EEB1-4EAF-8F38-3C13379CBD24}"/>
    <cellStyle name="Comma 3 9 8 2 3" xfId="35256" xr:uid="{D0DC4822-E369-46E1-A3DD-42147DD06B79}"/>
    <cellStyle name="Comma 3 9 8 2 4" xfId="24491" xr:uid="{1CD99922-0FAD-4C66-821F-6C0916D12F26}"/>
    <cellStyle name="Comma 3 9 8 3" xfId="5056" xr:uid="{9E3FC2BF-E074-4E7D-BA9C-22B1ABA8E9AA}"/>
    <cellStyle name="Comma 3 9 8 3 2" xfId="51272" xr:uid="{10BA2CDF-421A-4EEE-979C-9CDD3598C79D}"/>
    <cellStyle name="Comma 3 9 8 3 3" xfId="37882" xr:uid="{F65E81E3-2343-46C6-9895-4394362A033F}"/>
    <cellStyle name="Comma 3 9 8 3 4" xfId="27117" xr:uid="{777A1C03-B9BF-48CC-8CF4-AD9B1873024F}"/>
    <cellStyle name="Comma 3 9 8 4" xfId="10307" xr:uid="{5AC8F151-8C33-4B9C-8E78-4C9F4C277382}"/>
    <cellStyle name="Comma 3 9 8 4 2" xfId="53898" xr:uid="{77AF0AE7-6711-4CE9-9812-216EB1635D8F}"/>
    <cellStyle name="Comma 3 9 8 4 3" xfId="40508" xr:uid="{1A6D42B7-9C7B-468A-AFA7-2661BF6633A4}"/>
    <cellStyle name="Comma 3 9 8 5" xfId="12933" xr:uid="{BE068BFE-107E-430B-B0EB-DF0D195675D3}"/>
    <cellStyle name="Comma 3 9 8 5 2" xfId="56523" xr:uid="{E2EE4412-1F3A-46F0-8C50-322871A0FCCF}"/>
    <cellStyle name="Comma 3 9 8 5 3" xfId="43133" xr:uid="{F05C2733-54AA-43F9-A4A4-B887890C45FE}"/>
    <cellStyle name="Comma 3 9 8 6" xfId="16086" xr:uid="{91F49C4B-EED3-429D-A651-FF071A68041A}"/>
    <cellStyle name="Comma 3 9 8 6 2" xfId="45759" xr:uid="{981559BF-B6A3-40D9-9853-63EFDE27982D}"/>
    <cellStyle name="Comma 3 9 8 7" xfId="59149" xr:uid="{326036B0-8077-4269-8185-EA12D7C674CE}"/>
    <cellStyle name="Comma 3 9 8 8" xfId="61776" xr:uid="{94B67109-A3E2-4938-AF6E-0FEED071C259}"/>
    <cellStyle name="Comma 3 9 8 9" xfId="32369" xr:uid="{6880E9DA-241E-4607-9F23-73825B4FD4E2}"/>
    <cellStyle name="Comma 3 9 9" xfId="5317" xr:uid="{99F1084F-26B8-4178-99CC-44FFF22A5B84}"/>
    <cellStyle name="Comma 3 9 9 2" xfId="16875" xr:uid="{C9751CD8-8892-4344-BCB8-3BDCDF323D84}"/>
    <cellStyle name="Comma 3 9 9 2 2" xfId="46021" xr:uid="{F139E084-A4C0-4D6C-ACC4-DC6F4B63654F}"/>
    <cellStyle name="Comma 3 9 9 2 3" xfId="27379" xr:uid="{0923A937-C3D8-41A4-96E5-BAD8838CA2E4}"/>
    <cellStyle name="Comma 3 9 9 3" xfId="13722" xr:uid="{48A53053-DCF9-449B-9516-1438C35DA614}"/>
    <cellStyle name="Comma 3 9 9 3 2" xfId="32631" xr:uid="{B7B4D698-5AF8-4A72-B9B3-59868455CCD6}"/>
    <cellStyle name="Comma 3 9 9 4" xfId="22127" xr:uid="{C77211FD-5596-43C1-9AEF-3C0435D6B31C}"/>
    <cellStyle name="Comma 4" xfId="11" xr:uid="{00000000-0005-0000-0000-000015040000}"/>
    <cellStyle name="Comma 5" xfId="34" xr:uid="{00000000-0005-0000-0000-000016040000}"/>
    <cellStyle name="Comma 5 2" xfId="1081" xr:uid="{B7A56A8E-AEEB-4A6E-9768-B59CCFB8B413}"/>
    <cellStyle name="Comma 5 2 10" xfId="20518" xr:uid="{EFE3D1F6-A7B7-4092-9E8F-649CA3E0DB37}"/>
    <cellStyle name="Comma 5 2 2" xfId="6334" xr:uid="{31DE87FF-2D74-45B0-B890-7CAF0B73FC9E}"/>
    <cellStyle name="Comma 5 2 2 2" xfId="17892" xr:uid="{13BC5885-8B7E-4F22-B29D-FF584887C365}"/>
    <cellStyle name="Comma 5 2 2 2 2" xfId="47299" xr:uid="{AC15A734-52D6-4B79-9E82-C51B9BD9D187}"/>
    <cellStyle name="Comma 5 2 2 2 3" xfId="28396" xr:uid="{EBF8E02D-DB20-4D74-ABA1-6DD78226DBE6}"/>
    <cellStyle name="Comma 5 2 2 3" xfId="33909" xr:uid="{DF203E17-6971-4CFD-855F-3E85DC2F7718}"/>
    <cellStyle name="Comma 5 2 2 4" xfId="23144" xr:uid="{4026B343-E998-49F7-84A9-D03B64F26425}"/>
    <cellStyle name="Comma 5 2 3" xfId="3709" xr:uid="{45420312-C300-4D8B-AFE8-3CD9E3C675CF}"/>
    <cellStyle name="Comma 5 2 3 2" xfId="49925" xr:uid="{AB4C3F57-B180-4E6B-BB42-8CC40B1D4411}"/>
    <cellStyle name="Comma 5 2 3 3" xfId="36535" xr:uid="{B425A8AD-C609-4D43-B5D0-38A93C326DE2}"/>
    <cellStyle name="Comma 5 2 3 4" xfId="25770" xr:uid="{17C3C8EA-9ACB-447A-BAB2-646A2CA0658C}"/>
    <cellStyle name="Comma 5 2 4" xfId="8960" xr:uid="{9376C2FE-2716-4D39-8E5F-91FC5A2CC1FD}"/>
    <cellStyle name="Comma 5 2 4 2" xfId="52551" xr:uid="{AEE124CB-88C8-4566-9C3E-D1037FCBA05D}"/>
    <cellStyle name="Comma 5 2 4 3" xfId="39161" xr:uid="{83F6BA73-7718-43DE-AD1B-8CCB34F93300}"/>
    <cellStyle name="Comma 5 2 5" xfId="11586" xr:uid="{0D89FD38-28D4-4199-9179-D8A79A22DC66}"/>
    <cellStyle name="Comma 5 2 5 2" xfId="55176" xr:uid="{28FBF93E-96A4-47E0-A6CF-8B6313F7DADA}"/>
    <cellStyle name="Comma 5 2 5 3" xfId="41786" xr:uid="{14E5951F-164D-47F9-AE22-F0406169DDEA}"/>
    <cellStyle name="Comma 5 2 6" xfId="14739" xr:uid="{0FA26CA4-9602-4F47-B791-892713942674}"/>
    <cellStyle name="Comma 5 2 6 2" xfId="44412" xr:uid="{39EB76F8-4CD9-4A9D-AB87-713CF28B55DF}"/>
    <cellStyle name="Comma 5 2 7" xfId="57802" xr:uid="{623C9D2C-DDA8-491F-8DDD-6F908DE964BE}"/>
    <cellStyle name="Comma 5 2 8" xfId="60429" xr:uid="{79E0D54F-B065-4153-BF0F-8035E53D4DA9}"/>
    <cellStyle name="Comma 5 2 9" xfId="31022" xr:uid="{24DD5194-FE4A-44C1-A7E2-7203FD4B706C}"/>
    <cellStyle name="Comma 5 3" xfId="13696" xr:uid="{E35E142F-9FDE-46A4-A663-AC2882F9B440}"/>
    <cellStyle name="Comma 5 3 2" xfId="16849" xr:uid="{AF431FE6-67EA-4090-BCD8-A9C40E40951F}"/>
    <cellStyle name="Comma 6" xfId="1107" xr:uid="{7D12C4DA-8279-4AC2-BEB6-0CEFA5B2077D}"/>
    <cellStyle name="Comma 6 10" xfId="20544" xr:uid="{BF5E8F23-8A7E-4283-887B-FE9000EF5373}"/>
    <cellStyle name="Comma 6 2" xfId="6360" xr:uid="{234BCA41-9DA5-4D52-95F4-247E8E531EAC}"/>
    <cellStyle name="Comma 6 2 2" xfId="17918" xr:uid="{CE95E478-244A-41FB-8781-65E7ED427751}"/>
    <cellStyle name="Comma 6 2 2 2" xfId="47325" xr:uid="{26471E09-FA49-43F7-AECB-730DA91EA1A8}"/>
    <cellStyle name="Comma 6 2 2 3" xfId="28422" xr:uid="{CCAFFB80-5115-4AA9-AD23-A17F795395D3}"/>
    <cellStyle name="Comma 6 2 3" xfId="33935" xr:uid="{E871D2D0-EEC9-4EA1-BCC7-FE2BBAD8AF79}"/>
    <cellStyle name="Comma 6 2 4" xfId="23170" xr:uid="{F9A932CB-1C1A-47ED-AD84-AC79CDF86571}"/>
    <cellStyle name="Comma 6 3" xfId="3735" xr:uid="{3F09C805-D5AD-4D14-A3E9-9524B4F8CD19}"/>
    <cellStyle name="Comma 6 3 2" xfId="49951" xr:uid="{310FB9BF-3264-469C-91B7-88829F3A9564}"/>
    <cellStyle name="Comma 6 3 3" xfId="36561" xr:uid="{891B4889-9073-41E1-AAA4-C1C9A6992090}"/>
    <cellStyle name="Comma 6 3 4" xfId="25796" xr:uid="{828173D7-92A7-4C21-97D4-AD7B065466AD}"/>
    <cellStyle name="Comma 6 4" xfId="8986" xr:uid="{7C968854-62D0-4ED5-9640-4640B24FB564}"/>
    <cellStyle name="Comma 6 4 2" xfId="52577" xr:uid="{863F2A78-AE8E-44AF-9C77-CAF8EB16A43A}"/>
    <cellStyle name="Comma 6 4 3" xfId="39187" xr:uid="{5F574002-2C18-45AE-BCDD-4B780F26937E}"/>
    <cellStyle name="Comma 6 5" xfId="11612" xr:uid="{952A3F40-2C4A-429A-A0FD-23BA3CBE2009}"/>
    <cellStyle name="Comma 6 5 2" xfId="55202" xr:uid="{B093B9D7-3F0F-455D-B81B-7CDF6C3679E1}"/>
    <cellStyle name="Comma 6 5 3" xfId="41812" xr:uid="{4EF839E1-13B4-44ED-B426-FE1731BEBC21}"/>
    <cellStyle name="Comma 6 6" xfId="14765" xr:uid="{FB18C85A-80D3-4D1C-BDCA-E5FC58E251F5}"/>
    <cellStyle name="Comma 6 6 2" xfId="44438" xr:uid="{1282632F-BE3D-4E9A-81B2-38C1C653568B}"/>
    <cellStyle name="Comma 6 7" xfId="57828" xr:uid="{E4FB5CD7-20D3-4A31-A696-C54DFAC8C76E}"/>
    <cellStyle name="Comma 6 8" xfId="60455" xr:uid="{464EF841-E917-47CC-B93A-B81D41E54DD0}"/>
    <cellStyle name="Comma 6 9" xfId="31048" xr:uid="{D8E40E99-BAC4-446B-82E8-23940FDF92B5}"/>
    <cellStyle name="Comma 7" xfId="1370" xr:uid="{56952747-DD6F-4FD8-AE5C-AAF059F5D2BF}"/>
    <cellStyle name="Comma 7 10" xfId="20806" xr:uid="{D33126D9-307D-42C6-98FD-F9B0DDB6680A}"/>
    <cellStyle name="Comma 7 2" xfId="6622" xr:uid="{AEB062EF-F2F9-4072-892D-C632F2E9EAD3}"/>
    <cellStyle name="Comma 7 2 2" xfId="18180" xr:uid="{826CB439-6710-43DF-80ED-5225BBFAC8F4}"/>
    <cellStyle name="Comma 7 2 2 2" xfId="47587" xr:uid="{1C24295D-DF9F-4EAA-BCC8-FD8743253E42}"/>
    <cellStyle name="Comma 7 2 2 3" xfId="28684" xr:uid="{B9B5E896-B220-46E6-9CEA-BBC50EDFD6F6}"/>
    <cellStyle name="Comma 7 2 3" xfId="34197" xr:uid="{C8C9072C-6F00-4592-8539-33F836C2FA74}"/>
    <cellStyle name="Comma 7 2 4" xfId="23432" xr:uid="{DCA39476-D4DD-4C4B-9B8E-C8DD7E46659B}"/>
    <cellStyle name="Comma 7 3" xfId="3997" xr:uid="{C21E1DEE-F232-4BDD-8F9E-31BCA84C16AB}"/>
    <cellStyle name="Comma 7 3 2" xfId="50213" xr:uid="{A10CEAC8-844F-49F0-9619-17DD25234CD6}"/>
    <cellStyle name="Comma 7 3 3" xfId="36823" xr:uid="{CB5B1B37-16C0-4826-8C20-8408CEF1E80F}"/>
    <cellStyle name="Comma 7 3 4" xfId="26058" xr:uid="{620BB85B-74DC-4DA2-BD48-908F6FA6BD9F}"/>
    <cellStyle name="Comma 7 4" xfId="9248" xr:uid="{A4815551-E2E1-470C-87C8-DBBB46A53C75}"/>
    <cellStyle name="Comma 7 4 2" xfId="52839" xr:uid="{12B17B4E-B3B4-42DA-BBD3-A49559976804}"/>
    <cellStyle name="Comma 7 4 3" xfId="39449" xr:uid="{8C8B6E79-92CE-447B-BE8D-F97591B4465B}"/>
    <cellStyle name="Comma 7 5" xfId="11874" xr:uid="{77BED676-A4B0-4E12-8917-AD0153ABE82F}"/>
    <cellStyle name="Comma 7 5 2" xfId="55464" xr:uid="{4FB7B9A9-C3F9-4252-A0A1-9FA9EA23EE5D}"/>
    <cellStyle name="Comma 7 5 3" xfId="42074" xr:uid="{16CD2241-BC15-4B63-A12B-10756FBA4302}"/>
    <cellStyle name="Comma 7 6" xfId="15027" xr:uid="{F8639513-5BC1-4E3E-AB51-CECA3C8CAE7A}"/>
    <cellStyle name="Comma 7 6 2" xfId="44700" xr:uid="{39F1E6F5-B209-40BB-AF63-844A89851C39}"/>
    <cellStyle name="Comma 7 7" xfId="58090" xr:uid="{3D1DC29D-C9CF-4901-9FD9-087FF724AD5A}"/>
    <cellStyle name="Comma 7 8" xfId="60717" xr:uid="{124F7DAF-BD04-4A1A-9C24-0042039820AB}"/>
    <cellStyle name="Comma 7 9" xfId="31310" xr:uid="{7786B9CC-ECB2-43BE-A445-9442EBA5782F}"/>
    <cellStyle name="Comma 8" xfId="2413" xr:uid="{4BC75BB4-971F-4EA8-A2FB-4FC7EF8C0522}"/>
    <cellStyle name="Comma 8 10" xfId="21848" xr:uid="{01C75832-B8A4-479A-A9F2-1CC982AA0F1E}"/>
    <cellStyle name="Comma 8 2" xfId="7664" xr:uid="{D1A36BC1-0423-4765-ADB3-B17B957CC837}"/>
    <cellStyle name="Comma 8 2 2" xfId="19222" xr:uid="{315630AB-BF71-4F0A-A5F4-B4B79F5E50F2}"/>
    <cellStyle name="Comma 8 2 2 2" xfId="48629" xr:uid="{915C55F2-02D8-4EF2-BDC4-C6AA4272EC0F}"/>
    <cellStyle name="Comma 8 2 2 3" xfId="29726" xr:uid="{737EDD4B-4182-4F4C-B90D-2A00642886B6}"/>
    <cellStyle name="Comma 8 2 3" xfId="35239" xr:uid="{F281837A-E12E-438B-82D4-5926F615D5F3}"/>
    <cellStyle name="Comma 8 2 4" xfId="24474" xr:uid="{A2E0071C-AA85-4755-84B7-9CBF548F79E3}"/>
    <cellStyle name="Comma 8 3" xfId="5039" xr:uid="{06780AED-9229-4C59-A92D-E8E97E7FC410}"/>
    <cellStyle name="Comma 8 3 2" xfId="51255" xr:uid="{6B0AA64F-5919-4337-92CA-DEEDF81C1032}"/>
    <cellStyle name="Comma 8 3 3" xfId="37865" xr:uid="{23B949DF-3BCE-43E2-A503-92BAB134E7C6}"/>
    <cellStyle name="Comma 8 3 4" xfId="27100" xr:uid="{C8EFCC04-FF9D-4EDF-873B-8956D332759D}"/>
    <cellStyle name="Comma 8 4" xfId="10290" xr:uid="{0D640633-D6BB-4C02-BBDF-4C909F184866}"/>
    <cellStyle name="Comma 8 4 2" xfId="53881" xr:uid="{7AF8839E-CE54-41E7-80B3-267546FFF4E0}"/>
    <cellStyle name="Comma 8 4 3" xfId="40491" xr:uid="{7ED6F241-FEAF-4907-90A1-45D9842FA3BE}"/>
    <cellStyle name="Comma 8 5" xfId="12916" xr:uid="{BE1BB476-1846-4274-9B18-A675882F4391}"/>
    <cellStyle name="Comma 8 5 2" xfId="56506" xr:uid="{001C9A2D-7952-4AB3-A326-AF9FDD178F6A}"/>
    <cellStyle name="Comma 8 5 3" xfId="43116" xr:uid="{8F772AC1-E949-488A-A618-0F9A8C7D63F1}"/>
    <cellStyle name="Comma 8 6" xfId="16069" xr:uid="{764644E8-6CD1-4BE4-A461-98203CD60443}"/>
    <cellStyle name="Comma 8 6 2" xfId="45742" xr:uid="{5DE6BCA3-C97A-4401-9C44-822958F4991F}"/>
    <cellStyle name="Comma 8 7" xfId="59132" xr:uid="{D65086FE-15FC-42E2-9FE7-A47E95AA510F}"/>
    <cellStyle name="Comma 8 8" xfId="61759" xr:uid="{88CF9EB6-B736-47CF-A38D-9E658BB29DB5}"/>
    <cellStyle name="Comma 8 9" xfId="32352" xr:uid="{79FBAA6D-836F-411B-96B7-116C48EA25BA}"/>
    <cellStyle name="Comma 9" xfId="2675" xr:uid="{9F00A523-952C-43FC-86DB-DCF3803239AF}"/>
    <cellStyle name="Comma 9 2" xfId="16858" xr:uid="{76D5A7B4-D821-4021-B760-FCA7A7267F3E}"/>
    <cellStyle name="Comma 9 2 2" xfId="46004" xr:uid="{4BB1EAD0-3C3C-42DE-896B-4A6791616E01}"/>
    <cellStyle name="Comma 9 2 3" xfId="27362" xr:uid="{6078352E-E2D4-4F42-8303-D85E3FBEE75C}"/>
    <cellStyle name="Comma 9 3" xfId="13705" xr:uid="{F4E1540F-216A-41B6-9B4B-40D3E91446D5}"/>
    <cellStyle name="Comma 9 3 2" xfId="32614" xr:uid="{7A6814E5-0AA7-4C5E-8AD6-E833AA9EB6A7}"/>
    <cellStyle name="Comma 9 4" xfId="22110" xr:uid="{E37A1325-B112-4C30-985F-370D0C7DC399}"/>
    <cellStyle name="Hyperlink 2" xfId="12" xr:uid="{00000000-0005-0000-0000-000017040000}"/>
    <cellStyle name="Normal" xfId="0" builtinId="0"/>
    <cellStyle name="Normal 10" xfId="59377" xr:uid="{74F13D29-25ED-4488-8EE8-93B0BFB07ABF}"/>
    <cellStyle name="Normal 11" xfId="23" xr:uid="{00000000-0005-0000-0000-000019040000}"/>
    <cellStyle name="Normal 14" xfId="37" xr:uid="{00000000-0005-0000-0000-00001A040000}"/>
    <cellStyle name="Normal 16" xfId="291" xr:uid="{00000000-0005-0000-0000-00001B040000}"/>
    <cellStyle name="Normal 19" xfId="1352" xr:uid="{435CB4B9-D5A9-41D5-A9BD-C950F6F173CA}"/>
    <cellStyle name="Normal 2" xfId="1" xr:uid="{00000000-0005-0000-0000-00001C040000}"/>
    <cellStyle name="Normal 2 2" xfId="2" xr:uid="{00000000-0005-0000-0000-00001D040000}"/>
    <cellStyle name="Normal 2 2 2" xfId="24" xr:uid="{00000000-0005-0000-0000-00001E040000}"/>
    <cellStyle name="Normal 2 2 3" xfId="2395" xr:uid="{FA0D4DA1-0B14-4BAA-97A2-71EC6447A976}"/>
    <cellStyle name="Normal 2 3" xfId="25" xr:uid="{00000000-0005-0000-0000-00001F040000}"/>
    <cellStyle name="Normal 2 4" xfId="6" xr:uid="{00000000-0005-0000-0000-000020040000}"/>
    <cellStyle name="Normal 2 6 2" xfId="62005" xr:uid="{4B039261-ED77-45EA-BB1C-6186D9414AAC}"/>
    <cellStyle name="Normal 3" xfId="13" xr:uid="{00000000-0005-0000-0000-000021040000}"/>
    <cellStyle name="Normal 3 2" xfId="46" xr:uid="{00000000-0005-0000-0000-000022040000}"/>
    <cellStyle name="Normal 4" xfId="3" xr:uid="{00000000-0005-0000-0000-000023040000}"/>
    <cellStyle name="Normal 4 2" xfId="14" xr:uid="{00000000-0005-0000-0000-000024040000}"/>
    <cellStyle name="Normal 4 2 2" xfId="15" xr:uid="{00000000-0005-0000-0000-000025040000}"/>
    <cellStyle name="Normal 4 2 3" xfId="35" xr:uid="{00000000-0005-0000-0000-000026040000}"/>
    <cellStyle name="Normal 4 3" xfId="16" xr:uid="{00000000-0005-0000-0000-000027040000}"/>
    <cellStyle name="Normal 4 4" xfId="36" xr:uid="{00000000-0005-0000-0000-000028040000}"/>
    <cellStyle name="Normal 5" xfId="5" xr:uid="{00000000-0005-0000-0000-000029040000}"/>
    <cellStyle name="Normal 5 2" xfId="17" xr:uid="{00000000-0005-0000-0000-00002A040000}"/>
    <cellStyle name="Normal 5 3" xfId="18" xr:uid="{00000000-0005-0000-0000-00002B040000}"/>
    <cellStyle name="Normal 6" xfId="19" xr:uid="{00000000-0005-0000-0000-00002C040000}"/>
    <cellStyle name="Normal 7" xfId="20" xr:uid="{00000000-0005-0000-0000-00002D040000}"/>
    <cellStyle name="Normal 7 2" xfId="4" xr:uid="{00000000-0005-0000-0000-00002E040000}"/>
    <cellStyle name="Normal 8" xfId="21" xr:uid="{00000000-0005-0000-0000-00002F040000}"/>
    <cellStyle name="Normal 9" xfId="22" xr:uid="{00000000-0005-0000-0000-00003004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0</xdr:row>
          <xdr:rowOff>68580</xdr:rowOff>
        </xdr:from>
        <xdr:to>
          <xdr:col>3</xdr:col>
          <xdr:colOff>0</xdr:colOff>
          <xdr:row>4</xdr:row>
          <xdr:rowOff>137160</xdr:rowOff>
        </xdr:to>
        <xdr:sp macro="" textlink="">
          <xdr:nvSpPr>
            <xdr:cNvPr id="15361" name="Object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6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0</xdr:row>
          <xdr:rowOff>68580</xdr:rowOff>
        </xdr:from>
        <xdr:to>
          <xdr:col>3</xdr:col>
          <xdr:colOff>0</xdr:colOff>
          <xdr:row>4</xdr:row>
          <xdr:rowOff>137160</xdr:rowOff>
        </xdr:to>
        <xdr:sp macro="" textlink="">
          <xdr:nvSpPr>
            <xdr:cNvPr id="15394" name="Object 34" hidden="1">
              <a:extLst>
                <a:ext uri="{63B3BB69-23CF-44E3-9099-C40C66FF867C}">
                  <a14:compatExt spid="_x0000_s15394"/>
                </a:ext>
                <a:ext uri="{FF2B5EF4-FFF2-40B4-BE49-F238E27FC236}">
                  <a16:creationId xmlns:a16="http://schemas.microsoft.com/office/drawing/2014/main" id="{00000000-0008-0000-0600-00002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0</xdr:colOff>
      <xdr:row>1</xdr:row>
      <xdr:rowOff>66675</xdr:rowOff>
    </xdr:from>
    <xdr:to>
      <xdr:col>3</xdr:col>
      <xdr:colOff>0</xdr:colOff>
      <xdr:row>5</xdr:row>
      <xdr:rowOff>133350</xdr:rowOff>
    </xdr:to>
    <xdr:sp macro="" textlink="">
      <xdr:nvSpPr>
        <xdr:cNvPr id="2" name="Picture 88" hidden="1">
          <a:extLst>
            <a:ext uri="{63B3BB69-23CF-44E3-9099-C40C66FF867C}">
              <a14:compatExt xmlns:a14="http://schemas.microsoft.com/office/drawing/2010/main" spid="_x0000_s15448"/>
            </a:ext>
            <a:ext uri="{FF2B5EF4-FFF2-40B4-BE49-F238E27FC236}">
              <a16:creationId xmlns:a16="http://schemas.microsoft.com/office/drawing/2014/main" id="{C6DD05BD-AEE9-446D-B801-625B2990D408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</xdr:row>
      <xdr:rowOff>66675</xdr:rowOff>
    </xdr:from>
    <xdr:to>
      <xdr:col>3</xdr:col>
      <xdr:colOff>0</xdr:colOff>
      <xdr:row>5</xdr:row>
      <xdr:rowOff>133350</xdr:rowOff>
    </xdr:to>
    <xdr:sp macro="" textlink="">
      <xdr:nvSpPr>
        <xdr:cNvPr id="3" name="Picture 89" hidden="1">
          <a:extLst>
            <a:ext uri="{63B3BB69-23CF-44E3-9099-C40C66FF867C}">
              <a14:compatExt xmlns:a14="http://schemas.microsoft.com/office/drawing/2010/main" spid="_x0000_s15449"/>
            </a:ext>
            <a:ext uri="{FF2B5EF4-FFF2-40B4-BE49-F238E27FC236}">
              <a16:creationId xmlns:a16="http://schemas.microsoft.com/office/drawing/2014/main" id="{FC1D1BA3-6B63-4F82-A82B-F214E3E0DE0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266700</xdr:colOff>
          <xdr:row>0</xdr:row>
          <xdr:rowOff>0</xdr:rowOff>
        </xdr:from>
        <xdr:to>
          <xdr:col>3</xdr:col>
          <xdr:colOff>228600</xdr:colOff>
          <xdr:row>7</xdr:row>
          <xdr:rowOff>160020</xdr:rowOff>
        </xdr:to>
        <xdr:sp macro="" textlink="">
          <xdr:nvSpPr>
            <xdr:cNvPr id="15450" name="Object 90" hidden="1">
              <a:extLst>
                <a:ext uri="{63B3BB69-23CF-44E3-9099-C40C66FF867C}">
                  <a14:compatExt spid="_x0000_s15450"/>
                </a:ext>
                <a:ext uri="{FF2B5EF4-FFF2-40B4-BE49-F238E27FC236}">
                  <a16:creationId xmlns:a16="http://schemas.microsoft.com/office/drawing/2014/main" id="{00000000-0008-0000-0600-00005A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0</xdr:colOff>
      <xdr:row>1</xdr:row>
      <xdr:rowOff>66675</xdr:rowOff>
    </xdr:from>
    <xdr:to>
      <xdr:col>3</xdr:col>
      <xdr:colOff>0</xdr:colOff>
      <xdr:row>5</xdr:row>
      <xdr:rowOff>133350</xdr:rowOff>
    </xdr:to>
    <xdr:pic>
      <xdr:nvPicPr>
        <xdr:cNvPr id="15448" name="Picture 88">
          <a:extLst>
            <a:ext uri="{FF2B5EF4-FFF2-40B4-BE49-F238E27FC236}">
              <a16:creationId xmlns:a16="http://schemas.microsoft.com/office/drawing/2014/main" id="{1CED1AD0-39A2-991C-5CC6-DC7F7246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0"/>
          <a:ext cx="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1</xdr:row>
      <xdr:rowOff>66675</xdr:rowOff>
    </xdr:from>
    <xdr:to>
      <xdr:col>3</xdr:col>
      <xdr:colOff>0</xdr:colOff>
      <xdr:row>5</xdr:row>
      <xdr:rowOff>133350</xdr:rowOff>
    </xdr:to>
    <xdr:pic>
      <xdr:nvPicPr>
        <xdr:cNvPr id="15449" name="Picture 89">
          <a:extLst>
            <a:ext uri="{FF2B5EF4-FFF2-40B4-BE49-F238E27FC236}">
              <a16:creationId xmlns:a16="http://schemas.microsoft.com/office/drawing/2014/main" id="{886B8616-2AB9-71FA-09A9-4DBE293C2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0"/>
          <a:ext cx="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N%20NABAVKI%202021\PLAN%20JN%20za%202021\Plan_JN_i%20Plan%20nabavki%20na%20koje%20se%20ZJN%20ne%20primenjuje_2021-Jelena%2018.12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UTS"/>
      <sheetName val="НАЗИВ СПЈ1"/>
      <sheetName val="ОСНОВ ИЗ ЗЈН"/>
      <sheetName val="PARTIJE1"/>
      <sheetName val="OKVIRNO VREME POKRETANJA POSTUP"/>
      <sheetName val="sprovodi telo za centralizovane"/>
      <sheetName val="OBLIKOVANO PO PARTIJAMA"/>
      <sheetName val="EKL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БОЖАНА АТАНАСКОВИЋ" id="{18955B4B-6B2C-459C-AC89-C25FB39FB4D5}" userId="S::bozana.atanaskovic@purs.gov.rs::d358628d-17b1-4854-840f-66e2fed99a07" providerId="AD"/>
</personList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NUTS" backgroundRefresh="0" connectionId="2" xr16:uid="{00000000-0016-0000-0100-000001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LIST_CPV" displayName="Table_PLAN_CODE_LIST_CPV" ref="A1:C9455" tableType="queryTable" totalsRowShown="0">
  <tableColumns count="3">
    <tableColumn id="1" xr3:uid="{00000000-0010-0000-0000-000001000000}" uniqueName="1" name="ID" queryTableFieldId="1"/>
    <tableColumn id="2" xr3:uid="{00000000-0010-0000-0000-000002000000}" uniqueName="2" name="CPV" queryTableFieldId="2"/>
    <tableColumn id="3" xr3:uid="{00000000-0010-0000-0000-000003000000}" uniqueName="3" name="Description" queryTableField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LIST_NUTS" displayName="Table_PLAN_CODE_LIST_NUTS" ref="A1:C43" tableType="queryTable" totalsRowShown="0">
  <autoFilter ref="A1:C43" xr:uid="{00000000-0009-0000-0100-000002000000}"/>
  <tableColumns count="3">
    <tableColumn id="1" xr3:uid="{00000000-0010-0000-0100-000001000000}" uniqueName="1" name="Column1" queryTableFieldId="1"/>
    <tableColumn id="2" xr3:uid="{00000000-0010-0000-0100-000002000000}" uniqueName="2" name="Column2" queryTableFieldId="2"/>
    <tableColumn id="3" xr3:uid="{00000000-0010-0000-0100-000003000000}" uniqueName="3" name="Column3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C17" dT="2026-04-08T10:28:18.72" personId="{18955B4B-6B2C-459C-AC89-C25FB39FB4D5}" id="{3AFAFA17-DF36-4404-ACBF-F9AAFCD15FA7}">
    <text>Ажурирано са порталом 08.04.2026</text>
  </threadedComment>
  <threadedComment ref="AI46" dT="2026-08-13T07:50:14.45" personId="{18955B4B-6B2C-459C-AC89-C25FB39FB4D5}" id="{5D472530-B3E1-4D0C-922F-62814E040155}">
    <text>Proveriti datum zaključenja</text>
  </threadedComment>
  <threadedComment ref="AC128" dT="2026-08-19T13:04:23.47" personId="{18955B4B-6B2C-459C-AC89-C25FB39FB4D5}" id="{C68B2875-5F6F-412F-9254-556550630778}">
    <text xml:space="preserve">Obust.postupak 10.08.2026
</text>
  </threadedComment>
  <threadedComment ref="AC163" dT="2026-07-06T11:58:09.52" personId="{18955B4B-6B2C-459C-AC89-C25FB39FB4D5}" id="{4AA7BE68-7BD8-43B5-AC7A-B5F64A588E80}">
    <text>Prvi zahtev obustavljen</text>
  </threadedComment>
  <threadedComment ref="AC172" dT="2026-05-15T10:49:34.41" personId="{18955B4B-6B2C-459C-AC89-C25FB39FB4D5}" id="{C4CBA325-7824-4A93-80D3-A68CD6F8C515}">
    <text>ОБУСТАВЉЕН ПРВИ ПОСТУПАК 21.04.26,
ПОНОВЉЕН  ПОСТ.ОДЛУКА 15.05.2026</text>
  </threadedComment>
  <threadedComment ref="AC173" dT="2026-08-14T09:32:58.79" personId="{18955B4B-6B2C-459C-AC89-C25FB39FB4D5}" id="{58BE54B3-42F2-42D3-8AB2-5C4E9E820314}">
    <text>Obustavljen post.14.08.2026</text>
  </threadedComment>
  <threadedComment ref="AC173" dT="2026-08-26T07:12:52.21" personId="{18955B4B-6B2C-459C-AC89-C25FB39FB4D5}" id="{6175B8F5-D7CE-487F-92BD-1D27946BD545}" parentId="{58BE54B3-42F2-42D3-8AB2-5C4E9E820314}">
    <text>NOVI ZAHTEV 26.08.2026</text>
  </threadedComment>
  <threadedComment ref="AO185" dT="2026-08-27T12:22:35.73" personId="{18955B4B-6B2C-459C-AC89-C25FB39FB4D5}" id="{C8A37C8E-257F-454F-9FA6-27663A15C42D}">
    <text>Zahtev za pokr PARTIJE -2/.26.08.2026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9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455"/>
  <sheetViews>
    <sheetView topLeftCell="A3749" zoomScale="85" zoomScaleNormal="85" workbookViewId="0">
      <selection activeCell="C3770" sqref="C3770"/>
    </sheetView>
  </sheetViews>
  <sheetFormatPr defaultRowHeight="14.4" x14ac:dyDescent="0.3"/>
  <cols>
    <col min="1" max="1" width="4.88671875" bestFit="1" customWidth="1"/>
    <col min="2" max="2" width="9" bestFit="1" customWidth="1"/>
    <col min="3" max="3" width="80.6640625" bestFit="1" customWidth="1"/>
  </cols>
  <sheetData>
    <row r="1" spans="1:23" x14ac:dyDescent="0.3">
      <c r="A1" t="s">
        <v>15</v>
      </c>
      <c r="B1" t="s">
        <v>16</v>
      </c>
      <c r="C1" t="s">
        <v>17</v>
      </c>
      <c r="E1" s="1">
        <v>1</v>
      </c>
      <c r="F1" s="2">
        <v>3000000</v>
      </c>
      <c r="G1" s="7" t="s">
        <v>18</v>
      </c>
      <c r="Q1" t="str">
        <f>F1&amp; "-" &amp;G1</f>
        <v>3000000-Poljoprivredni proizvodi, proizvodi poljoprivrednih gazdinstava, ribarstva, šumarstva i srodni proizvodi</v>
      </c>
    </row>
    <row r="2" spans="1:23" x14ac:dyDescent="0.3">
      <c r="A2">
        <v>1</v>
      </c>
      <c r="B2">
        <v>3000000</v>
      </c>
      <c r="C2" t="s">
        <v>18</v>
      </c>
      <c r="E2" s="8">
        <v>2</v>
      </c>
      <c r="F2" s="9">
        <v>3100000</v>
      </c>
      <c r="G2" s="10" t="s">
        <v>19</v>
      </c>
      <c r="Q2" t="str">
        <f t="shared" ref="Q2:Q65" si="0">F2&amp; "-" &amp;G2</f>
        <v>3100000-Poljoprivredni i hortikulturni proizvodi</v>
      </c>
    </row>
    <row r="3" spans="1:23" x14ac:dyDescent="0.3">
      <c r="A3">
        <v>2</v>
      </c>
      <c r="B3">
        <v>3100000</v>
      </c>
      <c r="C3" t="s">
        <v>19</v>
      </c>
      <c r="E3" s="11">
        <v>3</v>
      </c>
      <c r="F3" s="12">
        <v>3110000</v>
      </c>
      <c r="G3" s="13" t="s">
        <v>20</v>
      </c>
      <c r="Q3" t="str">
        <f t="shared" si="0"/>
        <v>3110000-Usevi, baštovanski i hortikulturni proizvodi namenjeni tržištu</v>
      </c>
    </row>
    <row r="4" spans="1:23" x14ac:dyDescent="0.3">
      <c r="A4">
        <v>3</v>
      </c>
      <c r="B4">
        <v>3110000</v>
      </c>
      <c r="C4" t="s">
        <v>20</v>
      </c>
      <c r="E4" s="8">
        <v>4</v>
      </c>
      <c r="F4" s="9">
        <v>3111000</v>
      </c>
      <c r="G4" s="10" t="s">
        <v>21</v>
      </c>
      <c r="Q4" t="str">
        <f t="shared" si="0"/>
        <v>3111000-Semenje</v>
      </c>
    </row>
    <row r="5" spans="1:23" x14ac:dyDescent="0.3">
      <c r="A5">
        <v>4</v>
      </c>
      <c r="B5">
        <v>3111000</v>
      </c>
      <c r="C5" t="s">
        <v>21</v>
      </c>
      <c r="E5" s="11">
        <v>5</v>
      </c>
      <c r="F5" s="12">
        <v>3111100</v>
      </c>
      <c r="G5" s="13" t="s">
        <v>22</v>
      </c>
      <c r="Q5" t="str">
        <f t="shared" si="0"/>
        <v>3111100-Soja u zrnu</v>
      </c>
    </row>
    <row r="6" spans="1:23" x14ac:dyDescent="0.3">
      <c r="A6">
        <v>5</v>
      </c>
      <c r="B6">
        <v>3111100</v>
      </c>
      <c r="C6" t="s">
        <v>22</v>
      </c>
      <c r="E6" s="8">
        <v>6</v>
      </c>
      <c r="F6" s="9">
        <v>3111200</v>
      </c>
      <c r="G6" s="10" t="s">
        <v>23</v>
      </c>
      <c r="Q6" t="str">
        <f t="shared" si="0"/>
        <v>3111200-Kikiriki</v>
      </c>
    </row>
    <row r="7" spans="1:23" x14ac:dyDescent="0.3">
      <c r="A7">
        <v>6</v>
      </c>
      <c r="B7">
        <v>3111200</v>
      </c>
      <c r="C7" t="s">
        <v>23</v>
      </c>
      <c r="E7" s="11">
        <v>7</v>
      </c>
      <c r="F7" s="12">
        <v>3111300</v>
      </c>
      <c r="G7" s="13" t="s">
        <v>24</v>
      </c>
      <c r="Q7" t="str">
        <f t="shared" si="0"/>
        <v>3111300-Seme suncokreta</v>
      </c>
    </row>
    <row r="8" spans="1:23" x14ac:dyDescent="0.3">
      <c r="A8">
        <v>7</v>
      </c>
      <c r="B8">
        <v>3111300</v>
      </c>
      <c r="C8" t="s">
        <v>24</v>
      </c>
      <c r="E8" s="8">
        <v>8</v>
      </c>
      <c r="F8" s="9">
        <v>3111400</v>
      </c>
      <c r="G8" s="10" t="s">
        <v>25</v>
      </c>
      <c r="Q8" t="str">
        <f t="shared" si="0"/>
        <v>3111400-Seme pamuka</v>
      </c>
    </row>
    <row r="9" spans="1:23" x14ac:dyDescent="0.3">
      <c r="A9">
        <v>8</v>
      </c>
      <c r="B9">
        <v>3111400</v>
      </c>
      <c r="C9" t="s">
        <v>25</v>
      </c>
      <c r="E9" s="11">
        <v>9</v>
      </c>
      <c r="F9" s="12">
        <v>3111500</v>
      </c>
      <c r="G9" s="13" t="s">
        <v>26</v>
      </c>
      <c r="Q9" t="str">
        <f t="shared" si="0"/>
        <v>3111500-Seme susama</v>
      </c>
    </row>
    <row r="10" spans="1:23" x14ac:dyDescent="0.3">
      <c r="A10">
        <v>9</v>
      </c>
      <c r="B10">
        <v>3111500</v>
      </c>
      <c r="C10" t="s">
        <v>26</v>
      </c>
      <c r="E10" s="8">
        <v>10</v>
      </c>
      <c r="F10" s="9">
        <v>3111600</v>
      </c>
      <c r="G10" s="10" t="s">
        <v>27</v>
      </c>
      <c r="Q10" t="str">
        <f t="shared" si="0"/>
        <v>3111600-Seme slačice</v>
      </c>
    </row>
    <row r="11" spans="1:23" x14ac:dyDescent="0.3">
      <c r="A11">
        <v>10</v>
      </c>
      <c r="B11">
        <v>3111600</v>
      </c>
      <c r="C11" t="s">
        <v>27</v>
      </c>
      <c r="E11" s="11">
        <v>11</v>
      </c>
      <c r="F11" s="12">
        <v>3111700</v>
      </c>
      <c r="G11" s="13" t="s">
        <v>28</v>
      </c>
      <c r="Q11" t="str">
        <f t="shared" si="0"/>
        <v>3111700-Semenje povrća</v>
      </c>
    </row>
    <row r="12" spans="1:23" x14ac:dyDescent="0.3">
      <c r="A12">
        <v>11</v>
      </c>
      <c r="B12">
        <v>3111700</v>
      </c>
      <c r="C12" t="s">
        <v>28</v>
      </c>
      <c r="E12" s="8">
        <v>12</v>
      </c>
      <c r="F12" s="9">
        <v>3111800</v>
      </c>
      <c r="G12" s="10" t="s">
        <v>29</v>
      </c>
      <c r="Q12" t="str">
        <f t="shared" si="0"/>
        <v>3111800-Semenje voća</v>
      </c>
      <c r="W12" t="s">
        <v>9679</v>
      </c>
    </row>
    <row r="13" spans="1:23" x14ac:dyDescent="0.3">
      <c r="A13">
        <v>12</v>
      </c>
      <c r="B13">
        <v>3111800</v>
      </c>
      <c r="C13" t="s">
        <v>29</v>
      </c>
      <c r="E13" s="11">
        <v>13</v>
      </c>
      <c r="F13" s="12">
        <v>3111900</v>
      </c>
      <c r="G13" s="13" t="s">
        <v>30</v>
      </c>
      <c r="Q13" t="str">
        <f t="shared" si="0"/>
        <v>3111900-Semenje cveća</v>
      </c>
    </row>
    <row r="14" spans="1:23" x14ac:dyDescent="0.3">
      <c r="A14">
        <v>13</v>
      </c>
      <c r="B14">
        <v>3111900</v>
      </c>
      <c r="C14" t="s">
        <v>30</v>
      </c>
      <c r="E14" s="8">
        <v>14</v>
      </c>
      <c r="F14" s="9">
        <v>3112000</v>
      </c>
      <c r="G14" s="10" t="s">
        <v>31</v>
      </c>
      <c r="Q14" t="str">
        <f t="shared" si="0"/>
        <v>3112000-Neprerađeni duvan</v>
      </c>
    </row>
    <row r="15" spans="1:23" x14ac:dyDescent="0.3">
      <c r="A15">
        <v>14</v>
      </c>
      <c r="B15">
        <v>3112000</v>
      </c>
      <c r="C15" t="s">
        <v>31</v>
      </c>
      <c r="E15" s="11">
        <v>15</v>
      </c>
      <c r="F15" s="12">
        <v>3113000</v>
      </c>
      <c r="G15" s="13" t="s">
        <v>32</v>
      </c>
      <c r="Q15" t="str">
        <f t="shared" si="0"/>
        <v>3113000-Biljke koje se koriste za proizvodnju šećera</v>
      </c>
    </row>
    <row r="16" spans="1:23" x14ac:dyDescent="0.3">
      <c r="A16">
        <v>15</v>
      </c>
      <c r="B16">
        <v>3113000</v>
      </c>
      <c r="C16" t="s">
        <v>32</v>
      </c>
      <c r="E16" s="8">
        <v>16</v>
      </c>
      <c r="F16" s="9">
        <v>3113100</v>
      </c>
      <c r="G16" s="10" t="s">
        <v>33</v>
      </c>
      <c r="Q16" t="str">
        <f t="shared" si="0"/>
        <v>3113100-Šećerna repa</v>
      </c>
    </row>
    <row r="17" spans="1:17" x14ac:dyDescent="0.3">
      <c r="A17">
        <v>16</v>
      </c>
      <c r="B17">
        <v>3113100</v>
      </c>
      <c r="C17" t="s">
        <v>33</v>
      </c>
      <c r="E17" s="11">
        <v>17</v>
      </c>
      <c r="F17" s="12">
        <v>3113200</v>
      </c>
      <c r="G17" s="13" t="s">
        <v>34</v>
      </c>
      <c r="Q17" t="str">
        <f t="shared" si="0"/>
        <v>3113200-Šećerna trska</v>
      </c>
    </row>
    <row r="18" spans="1:17" x14ac:dyDescent="0.3">
      <c r="A18">
        <v>17</v>
      </c>
      <c r="B18">
        <v>3113200</v>
      </c>
      <c r="C18" t="s">
        <v>34</v>
      </c>
      <c r="E18" s="8">
        <v>18</v>
      </c>
      <c r="F18" s="9">
        <v>3114000</v>
      </c>
      <c r="G18" s="10" t="s">
        <v>35</v>
      </c>
      <c r="Q18" t="str">
        <f t="shared" si="0"/>
        <v>3114000-Slama i stočna hrana (krmivo)</v>
      </c>
    </row>
    <row r="19" spans="1:17" x14ac:dyDescent="0.3">
      <c r="A19">
        <v>18</v>
      </c>
      <c r="B19">
        <v>3114000</v>
      </c>
      <c r="C19" t="s">
        <v>35</v>
      </c>
      <c r="E19" s="11">
        <v>19</v>
      </c>
      <c r="F19" s="12">
        <v>3114100</v>
      </c>
      <c r="G19" s="13" t="s">
        <v>36</v>
      </c>
      <c r="Q19" t="str">
        <f t="shared" si="0"/>
        <v>3114100-Slama</v>
      </c>
    </row>
    <row r="20" spans="1:17" x14ac:dyDescent="0.3">
      <c r="A20">
        <v>19</v>
      </c>
      <c r="B20">
        <v>3114100</v>
      </c>
      <c r="C20" t="s">
        <v>36</v>
      </c>
      <c r="E20" s="8">
        <v>20</v>
      </c>
      <c r="F20" s="9">
        <v>3114200</v>
      </c>
      <c r="G20" s="10" t="s">
        <v>37</v>
      </c>
      <c r="Q20" t="str">
        <f t="shared" si="0"/>
        <v>3114200-Stočna hrana (krmivo)</v>
      </c>
    </row>
    <row r="21" spans="1:17" x14ac:dyDescent="0.3">
      <c r="A21">
        <v>20</v>
      </c>
      <c r="B21">
        <v>3114200</v>
      </c>
      <c r="C21" t="s">
        <v>37</v>
      </c>
      <c r="E21" s="11">
        <v>21</v>
      </c>
      <c r="F21" s="12">
        <v>3115000</v>
      </c>
      <c r="G21" s="13" t="s">
        <v>38</v>
      </c>
      <c r="Q21" t="str">
        <f t="shared" si="0"/>
        <v>3115000-Sirovi biljni materijal</v>
      </c>
    </row>
    <row r="22" spans="1:17" x14ac:dyDescent="0.3">
      <c r="A22">
        <v>21</v>
      </c>
      <c r="B22">
        <v>3115000</v>
      </c>
      <c r="C22" t="s">
        <v>38</v>
      </c>
      <c r="E22" s="8">
        <v>22</v>
      </c>
      <c r="F22" s="9">
        <v>3115100</v>
      </c>
      <c r="G22" s="10" t="s">
        <v>39</v>
      </c>
      <c r="Q22" t="str">
        <f t="shared" si="0"/>
        <v>3115100-Sirovi biljni materijali koji se koriste za proizvodnju tekstila</v>
      </c>
    </row>
    <row r="23" spans="1:17" x14ac:dyDescent="0.3">
      <c r="A23">
        <v>22</v>
      </c>
      <c r="B23">
        <v>3115100</v>
      </c>
      <c r="C23" t="s">
        <v>39</v>
      </c>
      <c r="E23" s="11">
        <v>23</v>
      </c>
      <c r="F23" s="12">
        <v>3115110</v>
      </c>
      <c r="G23" s="13" t="s">
        <v>40</v>
      </c>
      <c r="Q23" t="str">
        <f t="shared" si="0"/>
        <v>3115110-Pamuk</v>
      </c>
    </row>
    <row r="24" spans="1:17" x14ac:dyDescent="0.3">
      <c r="A24">
        <v>23</v>
      </c>
      <c r="B24">
        <v>3115110</v>
      </c>
      <c r="C24" t="s">
        <v>40</v>
      </c>
      <c r="E24" s="8">
        <v>24</v>
      </c>
      <c r="F24" s="9">
        <v>3115120</v>
      </c>
      <c r="G24" s="10" t="s">
        <v>41</v>
      </c>
      <c r="Q24" t="str">
        <f t="shared" si="0"/>
        <v>3115120-Juta</v>
      </c>
    </row>
    <row r="25" spans="1:17" x14ac:dyDescent="0.3">
      <c r="A25">
        <v>24</v>
      </c>
      <c r="B25">
        <v>3115120</v>
      </c>
      <c r="C25" t="s">
        <v>41</v>
      </c>
      <c r="E25" s="11">
        <v>25</v>
      </c>
      <c r="F25" s="12">
        <v>3115130</v>
      </c>
      <c r="G25" s="13" t="s">
        <v>42</v>
      </c>
      <c r="Q25" t="str">
        <f t="shared" si="0"/>
        <v>3115130-Lan</v>
      </c>
    </row>
    <row r="26" spans="1:17" x14ac:dyDescent="0.3">
      <c r="A26">
        <v>25</v>
      </c>
      <c r="B26">
        <v>3115130</v>
      </c>
      <c r="C26" t="s">
        <v>42</v>
      </c>
      <c r="E26" s="8">
        <v>26</v>
      </c>
      <c r="F26" s="9">
        <v>3116000</v>
      </c>
      <c r="G26" s="10" t="s">
        <v>43</v>
      </c>
      <c r="Q26" t="str">
        <f t="shared" si="0"/>
        <v>3116000-Prirodni kaučuk i lateks i prateći proizvodi</v>
      </c>
    </row>
    <row r="27" spans="1:17" x14ac:dyDescent="0.3">
      <c r="A27">
        <v>26</v>
      </c>
      <c r="B27">
        <v>3116000</v>
      </c>
      <c r="C27" t="s">
        <v>43</v>
      </c>
      <c r="E27" s="11">
        <v>27</v>
      </c>
      <c r="F27" s="12">
        <v>3116100</v>
      </c>
      <c r="G27" s="13" t="s">
        <v>44</v>
      </c>
      <c r="Q27" t="str">
        <f t="shared" si="0"/>
        <v>3116100-Prirodni kaučuk</v>
      </c>
    </row>
    <row r="28" spans="1:17" x14ac:dyDescent="0.3">
      <c r="A28">
        <v>27</v>
      </c>
      <c r="B28">
        <v>3116100</v>
      </c>
      <c r="C28" t="s">
        <v>44</v>
      </c>
      <c r="E28" s="8">
        <v>28</v>
      </c>
      <c r="F28" s="9">
        <v>3116200</v>
      </c>
      <c r="G28" s="10" t="s">
        <v>45</v>
      </c>
      <c r="Q28" t="str">
        <f t="shared" si="0"/>
        <v>3116200-Prirodni lateks</v>
      </c>
    </row>
    <row r="29" spans="1:17" x14ac:dyDescent="0.3">
      <c r="A29">
        <v>28</v>
      </c>
      <c r="B29">
        <v>3116200</v>
      </c>
      <c r="C29" t="s">
        <v>45</v>
      </c>
      <c r="E29" s="11">
        <v>29</v>
      </c>
      <c r="F29" s="12">
        <v>3116300</v>
      </c>
      <c r="G29" s="13" t="s">
        <v>46</v>
      </c>
      <c r="Q29" t="str">
        <f t="shared" si="0"/>
        <v>3116300-Proizvodi od lateksa</v>
      </c>
    </row>
    <row r="30" spans="1:17" x14ac:dyDescent="0.3">
      <c r="A30">
        <v>29</v>
      </c>
      <c r="B30">
        <v>3116300</v>
      </c>
      <c r="C30" t="s">
        <v>46</v>
      </c>
      <c r="E30" s="8">
        <v>30</v>
      </c>
      <c r="F30" s="9">
        <v>3117000</v>
      </c>
      <c r="G30" s="10" t="s">
        <v>47</v>
      </c>
      <c r="Q30" t="str">
        <f t="shared" si="0"/>
        <v>3117000-Biljke koje se koriste za posebne namene</v>
      </c>
    </row>
    <row r="31" spans="1:17" x14ac:dyDescent="0.3">
      <c r="A31">
        <v>30</v>
      </c>
      <c r="B31">
        <v>3117000</v>
      </c>
      <c r="C31" t="s">
        <v>47</v>
      </c>
      <c r="E31" s="11">
        <v>31</v>
      </c>
      <c r="F31" s="12">
        <v>3117100</v>
      </c>
      <c r="G31" s="13" t="s">
        <v>48</v>
      </c>
      <c r="Q31" t="str">
        <f t="shared" si="0"/>
        <v>3117100-Biljke koje se koriste u proizvodnji parfema ili u farmaceutskoj industriji ili za insekticide i slične svrhe</v>
      </c>
    </row>
    <row r="32" spans="1:17" x14ac:dyDescent="0.3">
      <c r="A32">
        <v>31</v>
      </c>
      <c r="B32">
        <v>3117100</v>
      </c>
      <c r="C32" t="s">
        <v>48</v>
      </c>
      <c r="E32" s="8">
        <v>32</v>
      </c>
      <c r="F32" s="9">
        <v>3117110</v>
      </c>
      <c r="G32" s="10" t="s">
        <v>49</v>
      </c>
      <c r="Q32" t="str">
        <f t="shared" si="0"/>
        <v>3117110-Biljke koje se koriste u proizvodnji parfema</v>
      </c>
    </row>
    <row r="33" spans="1:17" x14ac:dyDescent="0.3">
      <c r="A33">
        <v>32</v>
      </c>
      <c r="B33">
        <v>3117110</v>
      </c>
      <c r="C33" t="s">
        <v>49</v>
      </c>
      <c r="E33" s="11">
        <v>33</v>
      </c>
      <c r="F33" s="12">
        <v>3117120</v>
      </c>
      <c r="G33" s="13" t="s">
        <v>50</v>
      </c>
      <c r="Q33" t="str">
        <f t="shared" si="0"/>
        <v>3117120-Biljke koje se koriste u farmaceutskoj industriji</v>
      </c>
    </row>
    <row r="34" spans="1:17" x14ac:dyDescent="0.3">
      <c r="A34">
        <v>33</v>
      </c>
      <c r="B34">
        <v>3117120</v>
      </c>
      <c r="C34" t="s">
        <v>50</v>
      </c>
      <c r="E34" s="8">
        <v>34</v>
      </c>
      <c r="F34" s="9">
        <v>3117130</v>
      </c>
      <c r="G34" s="10" t="s">
        <v>51</v>
      </c>
      <c r="Q34" t="str">
        <f t="shared" si="0"/>
        <v>3117130-Biljke koje se koriste za insekticide</v>
      </c>
    </row>
    <row r="35" spans="1:17" x14ac:dyDescent="0.3">
      <c r="A35">
        <v>34</v>
      </c>
      <c r="B35">
        <v>3117130</v>
      </c>
      <c r="C35" t="s">
        <v>51</v>
      </c>
      <c r="E35" s="11">
        <v>35</v>
      </c>
      <c r="F35" s="12">
        <v>3117140</v>
      </c>
      <c r="G35" s="13" t="s">
        <v>52</v>
      </c>
      <c r="Q35" t="str">
        <f t="shared" si="0"/>
        <v>3117140-Biljke koje se koriste za fungicide ili slične svrhe</v>
      </c>
    </row>
    <row r="36" spans="1:17" x14ac:dyDescent="0.3">
      <c r="A36">
        <v>35</v>
      </c>
      <c r="B36">
        <v>3117140</v>
      </c>
      <c r="C36" t="s">
        <v>52</v>
      </c>
      <c r="E36" s="8">
        <v>36</v>
      </c>
      <c r="F36" s="9">
        <v>3117200</v>
      </c>
      <c r="G36" s="10" t="s">
        <v>53</v>
      </c>
      <c r="Q36" t="str">
        <f t="shared" si="0"/>
        <v>3117200-Semenje biljaka koje se koriste za posebne namene</v>
      </c>
    </row>
    <row r="37" spans="1:17" x14ac:dyDescent="0.3">
      <c r="A37">
        <v>36</v>
      </c>
      <c r="B37">
        <v>3117200</v>
      </c>
      <c r="C37" t="s">
        <v>53</v>
      </c>
      <c r="E37" s="11">
        <v>37</v>
      </c>
      <c r="F37" s="12">
        <v>3120000</v>
      </c>
      <c r="G37" s="13" t="s">
        <v>54</v>
      </c>
      <c r="Q37" t="str">
        <f t="shared" si="0"/>
        <v>3120000-Hortikulturni proizvodi i proizvodi iz rasadnika</v>
      </c>
    </row>
    <row r="38" spans="1:17" x14ac:dyDescent="0.3">
      <c r="A38">
        <v>37</v>
      </c>
      <c r="B38">
        <v>3120000</v>
      </c>
      <c r="C38" t="s">
        <v>54</v>
      </c>
      <c r="E38" s="8">
        <v>38</v>
      </c>
      <c r="F38" s="9">
        <v>3121000</v>
      </c>
      <c r="G38" s="10" t="s">
        <v>55</v>
      </c>
      <c r="Q38" t="str">
        <f t="shared" si="0"/>
        <v>3121000-Hortikulturni proizvodi</v>
      </c>
    </row>
    <row r="39" spans="1:17" x14ac:dyDescent="0.3">
      <c r="A39">
        <v>38</v>
      </c>
      <c r="B39">
        <v>3121000</v>
      </c>
      <c r="C39" t="s">
        <v>55</v>
      </c>
      <c r="E39" s="11">
        <v>39</v>
      </c>
      <c r="F39" s="12">
        <v>3121100</v>
      </c>
      <c r="G39" s="13" t="s">
        <v>56</v>
      </c>
      <c r="Q39" t="str">
        <f t="shared" si="0"/>
        <v>3121100-Žive biljke, lukovice, gomolji, korenje, reznice i kalemovi</v>
      </c>
    </row>
    <row r="40" spans="1:17" x14ac:dyDescent="0.3">
      <c r="A40">
        <v>39</v>
      </c>
      <c r="B40">
        <v>3121100</v>
      </c>
      <c r="C40" t="s">
        <v>56</v>
      </c>
      <c r="E40" s="8">
        <v>40</v>
      </c>
      <c r="F40" s="9">
        <v>3121200</v>
      </c>
      <c r="G40" s="10" t="s">
        <v>57</v>
      </c>
      <c r="Q40" t="str">
        <f t="shared" si="0"/>
        <v>3121200-Rezano cveće</v>
      </c>
    </row>
    <row r="41" spans="1:17" x14ac:dyDescent="0.3">
      <c r="A41">
        <v>40</v>
      </c>
      <c r="B41">
        <v>3121200</v>
      </c>
      <c r="C41" t="s">
        <v>57</v>
      </c>
      <c r="E41" s="11">
        <v>41</v>
      </c>
      <c r="F41" s="12">
        <v>3121210</v>
      </c>
      <c r="G41" s="13" t="s">
        <v>58</v>
      </c>
      <c r="Q41" t="str">
        <f t="shared" si="0"/>
        <v>3121210-Cvetni aranžmani</v>
      </c>
    </row>
    <row r="42" spans="1:17" x14ac:dyDescent="0.3">
      <c r="A42">
        <v>41</v>
      </c>
      <c r="B42">
        <v>3121210</v>
      </c>
      <c r="C42" t="s">
        <v>58</v>
      </c>
      <c r="E42" s="8">
        <v>42</v>
      </c>
      <c r="F42" s="9">
        <v>3130000</v>
      </c>
      <c r="G42" s="10" t="s">
        <v>59</v>
      </c>
      <c r="Q42" t="str">
        <f t="shared" si="0"/>
        <v>3130000-Biljke za pripremu napitaka i začinsko bilje</v>
      </c>
    </row>
    <row r="43" spans="1:17" x14ac:dyDescent="0.3">
      <c r="A43">
        <v>42</v>
      </c>
      <c r="B43">
        <v>3130000</v>
      </c>
      <c r="C43" t="s">
        <v>59</v>
      </c>
      <c r="E43" s="11">
        <v>43</v>
      </c>
      <c r="F43" s="12">
        <v>3131000</v>
      </c>
      <c r="G43" s="13" t="s">
        <v>60</v>
      </c>
      <c r="Q43" t="str">
        <f t="shared" si="0"/>
        <v>3131000-Biljke za pripremu napitaka</v>
      </c>
    </row>
    <row r="44" spans="1:17" x14ac:dyDescent="0.3">
      <c r="A44">
        <v>43</v>
      </c>
      <c r="B44">
        <v>3131000</v>
      </c>
      <c r="C44" t="s">
        <v>60</v>
      </c>
      <c r="E44" s="8">
        <v>44</v>
      </c>
      <c r="F44" s="9">
        <v>3131100</v>
      </c>
      <c r="G44" s="10" t="s">
        <v>61</v>
      </c>
      <c r="Q44" t="str">
        <f t="shared" si="0"/>
        <v>3131100-Kafa u zrnu</v>
      </c>
    </row>
    <row r="45" spans="1:17" x14ac:dyDescent="0.3">
      <c r="A45">
        <v>44</v>
      </c>
      <c r="B45">
        <v>3131100</v>
      </c>
      <c r="C45" t="s">
        <v>61</v>
      </c>
      <c r="E45" s="11">
        <v>45</v>
      </c>
      <c r="F45" s="12">
        <v>3131200</v>
      </c>
      <c r="G45" s="13" t="s">
        <v>62</v>
      </c>
      <c r="Q45" t="str">
        <f t="shared" si="0"/>
        <v>3131200-Čajni grmovi</v>
      </c>
    </row>
    <row r="46" spans="1:17" x14ac:dyDescent="0.3">
      <c r="A46">
        <v>45</v>
      </c>
      <c r="B46">
        <v>3131200</v>
      </c>
      <c r="C46" t="s">
        <v>62</v>
      </c>
      <c r="E46" s="8">
        <v>46</v>
      </c>
      <c r="F46" s="9">
        <v>3131300</v>
      </c>
      <c r="G46" s="10" t="s">
        <v>63</v>
      </c>
      <c r="Q46" t="str">
        <f t="shared" si="0"/>
        <v>3131300-Mate-čaj</v>
      </c>
    </row>
    <row r="47" spans="1:17" x14ac:dyDescent="0.3">
      <c r="A47">
        <v>46</v>
      </c>
      <c r="B47">
        <v>3131300</v>
      </c>
      <c r="C47" t="s">
        <v>63</v>
      </c>
      <c r="E47" s="11">
        <v>47</v>
      </c>
      <c r="F47" s="12">
        <v>3131400</v>
      </c>
      <c r="G47" s="13" t="s">
        <v>64</v>
      </c>
      <c r="Q47" t="str">
        <f t="shared" si="0"/>
        <v>3131400-Kakao u zrnu</v>
      </c>
    </row>
    <row r="48" spans="1:17" x14ac:dyDescent="0.3">
      <c r="A48">
        <v>47</v>
      </c>
      <c r="B48">
        <v>3131400</v>
      </c>
      <c r="C48" t="s">
        <v>64</v>
      </c>
      <c r="E48" s="8">
        <v>48</v>
      </c>
      <c r="F48" s="9">
        <v>3132000</v>
      </c>
      <c r="G48" s="10" t="s">
        <v>65</v>
      </c>
      <c r="Q48" t="str">
        <f t="shared" si="0"/>
        <v>3132000-Neprerađeni začini</v>
      </c>
    </row>
    <row r="49" spans="1:17" x14ac:dyDescent="0.3">
      <c r="A49">
        <v>48</v>
      </c>
      <c r="B49">
        <v>3132000</v>
      </c>
      <c r="C49" t="s">
        <v>65</v>
      </c>
      <c r="E49" s="11">
        <v>49</v>
      </c>
      <c r="F49" s="12">
        <v>3140000</v>
      </c>
      <c r="G49" s="13" t="s">
        <v>66</v>
      </c>
      <c r="Q49" t="str">
        <f t="shared" si="0"/>
        <v>3140000-Proizvodi životinjskog porekla i srodni proizvodi</v>
      </c>
    </row>
    <row r="50" spans="1:17" x14ac:dyDescent="0.3">
      <c r="A50">
        <v>49</v>
      </c>
      <c r="B50">
        <v>3140000</v>
      </c>
      <c r="C50" t="s">
        <v>66</v>
      </c>
      <c r="E50" s="8">
        <v>50</v>
      </c>
      <c r="F50" s="9">
        <v>3141000</v>
      </c>
      <c r="G50" s="10" t="s">
        <v>67</v>
      </c>
      <c r="Q50" t="str">
        <f t="shared" si="0"/>
        <v>3141000-Sperma bikova</v>
      </c>
    </row>
    <row r="51" spans="1:17" x14ac:dyDescent="0.3">
      <c r="A51">
        <v>50</v>
      </c>
      <c r="B51">
        <v>3141000</v>
      </c>
      <c r="C51" t="s">
        <v>67</v>
      </c>
      <c r="E51" s="11">
        <v>51</v>
      </c>
      <c r="F51" s="12">
        <v>3142000</v>
      </c>
      <c r="G51" s="13" t="s">
        <v>68</v>
      </c>
      <c r="Q51" t="str">
        <f t="shared" si="0"/>
        <v>3142000-Proizvodi životinjskog porekla</v>
      </c>
    </row>
    <row r="52" spans="1:17" x14ac:dyDescent="0.3">
      <c r="A52">
        <v>51</v>
      </c>
      <c r="B52">
        <v>3142000</v>
      </c>
      <c r="C52" t="s">
        <v>68</v>
      </c>
      <c r="E52" s="8">
        <v>52</v>
      </c>
      <c r="F52" s="9">
        <v>3142100</v>
      </c>
      <c r="G52" s="10" t="s">
        <v>69</v>
      </c>
      <c r="Q52" t="str">
        <f t="shared" si="0"/>
        <v>3142100-Prirodni med</v>
      </c>
    </row>
    <row r="53" spans="1:17" x14ac:dyDescent="0.3">
      <c r="A53">
        <v>52</v>
      </c>
      <c r="B53">
        <v>3142100</v>
      </c>
      <c r="C53" t="s">
        <v>69</v>
      </c>
      <c r="E53" s="11">
        <v>53</v>
      </c>
      <c r="F53" s="12">
        <v>3142200</v>
      </c>
      <c r="G53" s="13" t="s">
        <v>70</v>
      </c>
      <c r="Q53" t="str">
        <f t="shared" si="0"/>
        <v>3142200-Puževi</v>
      </c>
    </row>
    <row r="54" spans="1:17" x14ac:dyDescent="0.3">
      <c r="A54">
        <v>53</v>
      </c>
      <c r="B54">
        <v>3142200</v>
      </c>
      <c r="C54" t="s">
        <v>70</v>
      </c>
      <c r="E54" s="8">
        <v>54</v>
      </c>
      <c r="F54" s="9">
        <v>3142300</v>
      </c>
      <c r="G54" s="10" t="s">
        <v>71</v>
      </c>
      <c r="Q54" t="str">
        <f t="shared" si="0"/>
        <v>3142300-Jestivi proizvodi životinjskog porekla</v>
      </c>
    </row>
    <row r="55" spans="1:17" x14ac:dyDescent="0.3">
      <c r="A55">
        <v>54</v>
      </c>
      <c r="B55">
        <v>3142300</v>
      </c>
      <c r="C55" t="s">
        <v>71</v>
      </c>
      <c r="E55" s="11">
        <v>55</v>
      </c>
      <c r="F55" s="12">
        <v>3142400</v>
      </c>
      <c r="G55" s="13" t="s">
        <v>72</v>
      </c>
      <c r="Q55" t="str">
        <f t="shared" si="0"/>
        <v>3142400-Voskovi</v>
      </c>
    </row>
    <row r="56" spans="1:17" x14ac:dyDescent="0.3">
      <c r="A56">
        <v>55</v>
      </c>
      <c r="B56">
        <v>3142400</v>
      </c>
      <c r="C56" t="s">
        <v>72</v>
      </c>
      <c r="E56" s="8">
        <v>56</v>
      </c>
      <c r="F56" s="9">
        <v>3142500</v>
      </c>
      <c r="G56" s="10" t="s">
        <v>73</v>
      </c>
      <c r="Q56" t="str">
        <f t="shared" si="0"/>
        <v>3142500-Jaja</v>
      </c>
    </row>
    <row r="57" spans="1:17" x14ac:dyDescent="0.3">
      <c r="A57">
        <v>56</v>
      </c>
      <c r="B57">
        <v>3142500</v>
      </c>
      <c r="C57" t="s">
        <v>73</v>
      </c>
      <c r="E57" s="11">
        <v>57</v>
      </c>
      <c r="F57" s="12">
        <v>3143000</v>
      </c>
      <c r="G57" s="13" t="s">
        <v>74</v>
      </c>
      <c r="Q57" t="str">
        <f t="shared" si="0"/>
        <v>3143000-Proizvodi mešovitih poljoprivrednih gazdinstava</v>
      </c>
    </row>
    <row r="58" spans="1:17" x14ac:dyDescent="0.3">
      <c r="A58">
        <v>57</v>
      </c>
      <c r="B58">
        <v>3143000</v>
      </c>
      <c r="C58" t="s">
        <v>74</v>
      </c>
      <c r="E58" s="8">
        <v>58</v>
      </c>
      <c r="F58" s="9">
        <v>3144000</v>
      </c>
      <c r="G58" s="10" t="s">
        <v>75</v>
      </c>
      <c r="Q58" t="str">
        <f t="shared" si="0"/>
        <v>3144000-Poljoprivredne potrepštine</v>
      </c>
    </row>
    <row r="59" spans="1:17" x14ac:dyDescent="0.3">
      <c r="A59">
        <v>58</v>
      </c>
      <c r="B59">
        <v>3144000</v>
      </c>
      <c r="C59" t="s">
        <v>75</v>
      </c>
      <c r="E59" s="11">
        <v>59</v>
      </c>
      <c r="F59" s="12">
        <v>3200000</v>
      </c>
      <c r="G59" s="13" t="s">
        <v>76</v>
      </c>
      <c r="Q59" t="str">
        <f t="shared" si="0"/>
        <v>3200000-Žitarice, krompir, povrće, voće i orašasti plodovi</v>
      </c>
    </row>
    <row r="60" spans="1:17" x14ac:dyDescent="0.3">
      <c r="A60">
        <v>59</v>
      </c>
      <c r="B60">
        <v>3200000</v>
      </c>
      <c r="C60" t="s">
        <v>76</v>
      </c>
      <c r="E60" s="8">
        <v>60</v>
      </c>
      <c r="F60" s="9">
        <v>3210000</v>
      </c>
      <c r="G60" s="10" t="s">
        <v>77</v>
      </c>
      <c r="Q60" t="str">
        <f t="shared" si="0"/>
        <v>3210000-Žitarice i krompir</v>
      </c>
    </row>
    <row r="61" spans="1:17" x14ac:dyDescent="0.3">
      <c r="A61">
        <v>60</v>
      </c>
      <c r="B61">
        <v>3210000</v>
      </c>
      <c r="C61" t="s">
        <v>77</v>
      </c>
      <c r="E61" s="11">
        <v>61</v>
      </c>
      <c r="F61" s="12">
        <v>3211000</v>
      </c>
      <c r="G61" s="13" t="s">
        <v>78</v>
      </c>
      <c r="Q61" t="str">
        <f t="shared" si="0"/>
        <v>3211000-Žitarice</v>
      </c>
    </row>
    <row r="62" spans="1:17" x14ac:dyDescent="0.3">
      <c r="A62">
        <v>61</v>
      </c>
      <c r="B62">
        <v>3211000</v>
      </c>
      <c r="C62" t="s">
        <v>78</v>
      </c>
      <c r="E62" s="8">
        <v>62</v>
      </c>
      <c r="F62" s="9">
        <v>3211100</v>
      </c>
      <c r="G62" s="10" t="s">
        <v>79</v>
      </c>
      <c r="Q62" t="str">
        <f t="shared" si="0"/>
        <v>3211100-Pšenica</v>
      </c>
    </row>
    <row r="63" spans="1:17" x14ac:dyDescent="0.3">
      <c r="A63">
        <v>62</v>
      </c>
      <c r="B63">
        <v>3211100</v>
      </c>
      <c r="C63" t="s">
        <v>79</v>
      </c>
      <c r="E63" s="11">
        <v>63</v>
      </c>
      <c r="F63" s="12">
        <v>3211110</v>
      </c>
      <c r="G63" s="13" t="s">
        <v>80</v>
      </c>
      <c r="Q63" t="str">
        <f t="shared" si="0"/>
        <v>3211110-Tvrda pšenica</v>
      </c>
    </row>
    <row r="64" spans="1:17" x14ac:dyDescent="0.3">
      <c r="A64">
        <v>63</v>
      </c>
      <c r="B64">
        <v>3211110</v>
      </c>
      <c r="C64" t="s">
        <v>80</v>
      </c>
      <c r="E64" s="8">
        <v>64</v>
      </c>
      <c r="F64" s="9">
        <v>3211120</v>
      </c>
      <c r="G64" s="10" t="s">
        <v>81</v>
      </c>
      <c r="Q64" t="str">
        <f t="shared" si="0"/>
        <v>3211120-Meka pšenica</v>
      </c>
    </row>
    <row r="65" spans="1:17" x14ac:dyDescent="0.3">
      <c r="A65">
        <v>64</v>
      </c>
      <c r="B65">
        <v>3211120</v>
      </c>
      <c r="C65" t="s">
        <v>81</v>
      </c>
      <c r="E65" s="11">
        <v>65</v>
      </c>
      <c r="F65" s="12">
        <v>3211200</v>
      </c>
      <c r="G65" s="13" t="s">
        <v>82</v>
      </c>
      <c r="Q65" t="str">
        <f t="shared" si="0"/>
        <v>3211200-Kukuruz</v>
      </c>
    </row>
    <row r="66" spans="1:17" x14ac:dyDescent="0.3">
      <c r="A66">
        <v>65</v>
      </c>
      <c r="B66">
        <v>3211200</v>
      </c>
      <c r="C66" t="s">
        <v>82</v>
      </c>
      <c r="E66" s="8">
        <v>66</v>
      </c>
      <c r="F66" s="9">
        <v>3211300</v>
      </c>
      <c r="G66" s="10" t="s">
        <v>83</v>
      </c>
      <c r="Q66" t="str">
        <f t="shared" ref="Q66:Q129" si="1">F66&amp; "-" &amp;G66</f>
        <v>3211300-Pirinač</v>
      </c>
    </row>
    <row r="67" spans="1:17" x14ac:dyDescent="0.3">
      <c r="A67">
        <v>66</v>
      </c>
      <c r="B67">
        <v>3211300</v>
      </c>
      <c r="C67" t="s">
        <v>83</v>
      </c>
      <c r="E67" s="11">
        <v>67</v>
      </c>
      <c r="F67" s="12">
        <v>3211400</v>
      </c>
      <c r="G67" s="13" t="s">
        <v>84</v>
      </c>
      <c r="Q67" t="str">
        <f t="shared" si="1"/>
        <v>3211400-Ječam</v>
      </c>
    </row>
    <row r="68" spans="1:17" x14ac:dyDescent="0.3">
      <c r="A68">
        <v>67</v>
      </c>
      <c r="B68">
        <v>3211400</v>
      </c>
      <c r="C68" t="s">
        <v>84</v>
      </c>
      <c r="E68" s="8">
        <v>68</v>
      </c>
      <c r="F68" s="9">
        <v>3211500</v>
      </c>
      <c r="G68" s="10" t="s">
        <v>85</v>
      </c>
      <c r="Q68" t="str">
        <f t="shared" si="1"/>
        <v>3211500-Raž</v>
      </c>
    </row>
    <row r="69" spans="1:17" x14ac:dyDescent="0.3">
      <c r="A69">
        <v>68</v>
      </c>
      <c r="B69">
        <v>3211500</v>
      </c>
      <c r="C69" t="s">
        <v>85</v>
      </c>
      <c r="E69" s="11">
        <v>69</v>
      </c>
      <c r="F69" s="12">
        <v>3211600</v>
      </c>
      <c r="G69" s="13" t="s">
        <v>86</v>
      </c>
      <c r="Q69" t="str">
        <f t="shared" si="1"/>
        <v>3211600-Ovas</v>
      </c>
    </row>
    <row r="70" spans="1:17" x14ac:dyDescent="0.3">
      <c r="A70">
        <v>69</v>
      </c>
      <c r="B70">
        <v>3211600</v>
      </c>
      <c r="C70" t="s">
        <v>86</v>
      </c>
      <c r="E70" s="8">
        <v>70</v>
      </c>
      <c r="F70" s="9">
        <v>3211700</v>
      </c>
      <c r="G70" s="10" t="s">
        <v>87</v>
      </c>
      <c r="Q70" t="str">
        <f t="shared" si="1"/>
        <v>3211700-Slad</v>
      </c>
    </row>
    <row r="71" spans="1:17" x14ac:dyDescent="0.3">
      <c r="A71">
        <v>70</v>
      </c>
      <c r="B71">
        <v>3211700</v>
      </c>
      <c r="C71" t="s">
        <v>87</v>
      </c>
      <c r="E71" s="11">
        <v>71</v>
      </c>
      <c r="F71" s="12">
        <v>3211900</v>
      </c>
      <c r="G71" s="13" t="s">
        <v>88</v>
      </c>
      <c r="Q71" t="str">
        <f t="shared" si="1"/>
        <v>3211900-Proizvodi od žitarica</v>
      </c>
    </row>
    <row r="72" spans="1:17" x14ac:dyDescent="0.3">
      <c r="A72">
        <v>71</v>
      </c>
      <c r="B72">
        <v>3211900</v>
      </c>
      <c r="C72" t="s">
        <v>88</v>
      </c>
      <c r="E72" s="8">
        <v>72</v>
      </c>
      <c r="F72" s="9">
        <v>3212000</v>
      </c>
      <c r="G72" s="10" t="s">
        <v>89</v>
      </c>
      <c r="Q72" t="str">
        <f t="shared" si="1"/>
        <v>3212000-Krompir i sušeno povrće</v>
      </c>
    </row>
    <row r="73" spans="1:17" x14ac:dyDescent="0.3">
      <c r="A73">
        <v>72</v>
      </c>
      <c r="B73">
        <v>3212000</v>
      </c>
      <c r="C73" t="s">
        <v>89</v>
      </c>
      <c r="E73" s="11">
        <v>73</v>
      </c>
      <c r="F73" s="12">
        <v>3212100</v>
      </c>
      <c r="G73" s="13" t="s">
        <v>90</v>
      </c>
      <c r="Q73" t="str">
        <f t="shared" si="1"/>
        <v>3212100-Krompir</v>
      </c>
    </row>
    <row r="74" spans="1:17" x14ac:dyDescent="0.3">
      <c r="A74">
        <v>73</v>
      </c>
      <c r="B74">
        <v>3212100</v>
      </c>
      <c r="C74" t="s">
        <v>90</v>
      </c>
      <c r="E74" s="8">
        <v>74</v>
      </c>
      <c r="F74" s="9">
        <v>3212200</v>
      </c>
      <c r="G74" s="10" t="s">
        <v>91</v>
      </c>
      <c r="Q74" t="str">
        <f t="shared" si="1"/>
        <v>3212200-Sušeno mahunasto povrće i zrna mahunarki</v>
      </c>
    </row>
    <row r="75" spans="1:17" x14ac:dyDescent="0.3">
      <c r="A75">
        <v>74</v>
      </c>
      <c r="B75">
        <v>3212200</v>
      </c>
      <c r="C75" t="s">
        <v>91</v>
      </c>
      <c r="E75" s="11">
        <v>75</v>
      </c>
      <c r="F75" s="12">
        <v>3212210</v>
      </c>
      <c r="G75" s="13" t="s">
        <v>92</v>
      </c>
      <c r="Q75" t="str">
        <f t="shared" si="1"/>
        <v>3212210-Sušeno mahunasto povrće</v>
      </c>
    </row>
    <row r="76" spans="1:17" x14ac:dyDescent="0.3">
      <c r="A76">
        <v>75</v>
      </c>
      <c r="B76">
        <v>3212210</v>
      </c>
      <c r="C76" t="s">
        <v>92</v>
      </c>
      <c r="E76" s="8">
        <v>76</v>
      </c>
      <c r="F76" s="9">
        <v>3212211</v>
      </c>
      <c r="G76" s="10" t="s">
        <v>93</v>
      </c>
      <c r="Q76" t="str">
        <f t="shared" si="1"/>
        <v>3212211-Sočivo</v>
      </c>
    </row>
    <row r="77" spans="1:17" x14ac:dyDescent="0.3">
      <c r="A77">
        <v>76</v>
      </c>
      <c r="B77">
        <v>3212211</v>
      </c>
      <c r="C77" t="s">
        <v>93</v>
      </c>
      <c r="E77" s="11">
        <v>77</v>
      </c>
      <c r="F77" s="12">
        <v>3212212</v>
      </c>
      <c r="G77" s="13" t="s">
        <v>94</v>
      </c>
      <c r="Q77" t="str">
        <f t="shared" si="1"/>
        <v>3212212-Slanutak</v>
      </c>
    </row>
    <row r="78" spans="1:17" x14ac:dyDescent="0.3">
      <c r="A78">
        <v>77</v>
      </c>
      <c r="B78">
        <v>3212212</v>
      </c>
      <c r="C78" t="s">
        <v>94</v>
      </c>
      <c r="E78" s="8">
        <v>78</v>
      </c>
      <c r="F78" s="9">
        <v>3212213</v>
      </c>
      <c r="G78" s="10" t="s">
        <v>95</v>
      </c>
      <c r="Q78" t="str">
        <f t="shared" si="1"/>
        <v>3212213-Suvi grašak</v>
      </c>
    </row>
    <row r="79" spans="1:17" x14ac:dyDescent="0.3">
      <c r="A79">
        <v>78</v>
      </c>
      <c r="B79">
        <v>3212213</v>
      </c>
      <c r="C79" t="s">
        <v>95</v>
      </c>
      <c r="E79" s="11">
        <v>79</v>
      </c>
      <c r="F79" s="12">
        <v>3212220</v>
      </c>
      <c r="G79" s="13" t="s">
        <v>96</v>
      </c>
      <c r="Q79" t="str">
        <f t="shared" si="1"/>
        <v>3212220-Zrna mahunarki</v>
      </c>
    </row>
    <row r="80" spans="1:17" x14ac:dyDescent="0.3">
      <c r="A80">
        <v>79</v>
      </c>
      <c r="B80">
        <v>3212220</v>
      </c>
      <c r="C80" t="s">
        <v>96</v>
      </c>
      <c r="E80" s="8">
        <v>80</v>
      </c>
      <c r="F80" s="9">
        <v>3220000</v>
      </c>
      <c r="G80" s="10" t="s">
        <v>97</v>
      </c>
      <c r="Q80" t="str">
        <f t="shared" si="1"/>
        <v>3220000-Povrće, voće i koštunjavo voće</v>
      </c>
    </row>
    <row r="81" spans="1:17" x14ac:dyDescent="0.3">
      <c r="A81">
        <v>80</v>
      </c>
      <c r="B81">
        <v>3220000</v>
      </c>
      <c r="C81" t="s">
        <v>97</v>
      </c>
      <c r="E81" s="11">
        <v>81</v>
      </c>
      <c r="F81" s="12">
        <v>3221000</v>
      </c>
      <c r="G81" s="13" t="s">
        <v>98</v>
      </c>
      <c r="Q81" t="str">
        <f t="shared" si="1"/>
        <v>3221000-Povrće</v>
      </c>
    </row>
    <row r="82" spans="1:17" x14ac:dyDescent="0.3">
      <c r="A82">
        <v>81</v>
      </c>
      <c r="B82">
        <v>3221000</v>
      </c>
      <c r="C82" t="s">
        <v>98</v>
      </c>
      <c r="E82" s="8">
        <v>82</v>
      </c>
      <c r="F82" s="9">
        <v>3221100</v>
      </c>
      <c r="G82" s="10" t="s">
        <v>99</v>
      </c>
      <c r="Q82" t="str">
        <f t="shared" si="1"/>
        <v>3221100-Korenasto i krtolasto povrće</v>
      </c>
    </row>
    <row r="83" spans="1:17" x14ac:dyDescent="0.3">
      <c r="A83">
        <v>82</v>
      </c>
      <c r="B83">
        <v>3221100</v>
      </c>
      <c r="C83" t="s">
        <v>99</v>
      </c>
      <c r="E83" s="11">
        <v>83</v>
      </c>
      <c r="F83" s="12">
        <v>3221110</v>
      </c>
      <c r="G83" s="13" t="s">
        <v>100</v>
      </c>
      <c r="Q83" t="str">
        <f t="shared" si="1"/>
        <v>3221110-Korenasto povrće</v>
      </c>
    </row>
    <row r="84" spans="1:17" x14ac:dyDescent="0.3">
      <c r="A84">
        <v>83</v>
      </c>
      <c r="B84">
        <v>3221110</v>
      </c>
      <c r="C84" t="s">
        <v>100</v>
      </c>
      <c r="E84" s="8">
        <v>84</v>
      </c>
      <c r="F84" s="9">
        <v>3221111</v>
      </c>
      <c r="G84" s="10" t="s">
        <v>101</v>
      </c>
      <c r="Q84" t="str">
        <f t="shared" si="1"/>
        <v>3221111-Cvekla</v>
      </c>
    </row>
    <row r="85" spans="1:17" x14ac:dyDescent="0.3">
      <c r="A85">
        <v>84</v>
      </c>
      <c r="B85">
        <v>3221111</v>
      </c>
      <c r="C85" t="s">
        <v>101</v>
      </c>
      <c r="E85" s="11">
        <v>85</v>
      </c>
      <c r="F85" s="12">
        <v>3221112</v>
      </c>
      <c r="G85" s="13" t="s">
        <v>102</v>
      </c>
      <c r="Q85" t="str">
        <f t="shared" si="1"/>
        <v>3221112-Šargarepa</v>
      </c>
    </row>
    <row r="86" spans="1:17" x14ac:dyDescent="0.3">
      <c r="A86">
        <v>85</v>
      </c>
      <c r="B86">
        <v>3221112</v>
      </c>
      <c r="C86" t="s">
        <v>102</v>
      </c>
      <c r="E86" s="8">
        <v>86</v>
      </c>
      <c r="F86" s="9">
        <v>3221113</v>
      </c>
      <c r="G86" s="10" t="s">
        <v>103</v>
      </c>
      <c r="Q86" t="str">
        <f t="shared" si="1"/>
        <v>3221113-Crni luk</v>
      </c>
    </row>
    <row r="87" spans="1:17" x14ac:dyDescent="0.3">
      <c r="A87">
        <v>86</v>
      </c>
      <c r="B87">
        <v>3221113</v>
      </c>
      <c r="C87" t="s">
        <v>103</v>
      </c>
      <c r="E87" s="11">
        <v>87</v>
      </c>
      <c r="F87" s="12">
        <v>3221114</v>
      </c>
      <c r="G87" s="13" t="s">
        <v>104</v>
      </c>
      <c r="Q87" t="str">
        <f t="shared" si="1"/>
        <v>3221114-Repa</v>
      </c>
    </row>
    <row r="88" spans="1:17" x14ac:dyDescent="0.3">
      <c r="A88">
        <v>87</v>
      </c>
      <c r="B88">
        <v>3221114</v>
      </c>
      <c r="C88" t="s">
        <v>104</v>
      </c>
      <c r="E88" s="8">
        <v>88</v>
      </c>
      <c r="F88" s="9">
        <v>3221120</v>
      </c>
      <c r="G88" s="10" t="s">
        <v>105</v>
      </c>
      <c r="Q88" t="str">
        <f t="shared" si="1"/>
        <v>3221120-Krtolasto povrće</v>
      </c>
    </row>
    <row r="89" spans="1:17" x14ac:dyDescent="0.3">
      <c r="A89">
        <v>88</v>
      </c>
      <c r="B89">
        <v>3221120</v>
      </c>
      <c r="C89" t="s">
        <v>105</v>
      </c>
      <c r="E89" s="11">
        <v>89</v>
      </c>
      <c r="F89" s="12">
        <v>3221200</v>
      </c>
      <c r="G89" s="13" t="s">
        <v>106</v>
      </c>
      <c r="Q89" t="str">
        <f t="shared" si="1"/>
        <v>3221200-Povrće sa plodovima</v>
      </c>
    </row>
    <row r="90" spans="1:17" x14ac:dyDescent="0.3">
      <c r="A90">
        <v>89</v>
      </c>
      <c r="B90">
        <v>3221200</v>
      </c>
      <c r="C90" t="s">
        <v>106</v>
      </c>
      <c r="E90" s="8">
        <v>90</v>
      </c>
      <c r="F90" s="9">
        <v>3221210</v>
      </c>
      <c r="G90" s="10" t="s">
        <v>107</v>
      </c>
      <c r="Q90" t="str">
        <f t="shared" si="1"/>
        <v>3221210-Pasulj</v>
      </c>
    </row>
    <row r="91" spans="1:17" x14ac:dyDescent="0.3">
      <c r="A91">
        <v>90</v>
      </c>
      <c r="B91">
        <v>3221210</v>
      </c>
      <c r="C91" t="s">
        <v>107</v>
      </c>
      <c r="E91" s="11">
        <v>91</v>
      </c>
      <c r="F91" s="12">
        <v>3221211</v>
      </c>
      <c r="G91" s="13" t="s">
        <v>108</v>
      </c>
      <c r="Q91" t="str">
        <f t="shared" si="1"/>
        <v>3221211-Bob</v>
      </c>
    </row>
    <row r="92" spans="1:17" x14ac:dyDescent="0.3">
      <c r="A92">
        <v>91</v>
      </c>
      <c r="B92">
        <v>3221211</v>
      </c>
      <c r="C92" t="s">
        <v>108</v>
      </c>
      <c r="E92" s="8">
        <v>92</v>
      </c>
      <c r="F92" s="9">
        <v>3221212</v>
      </c>
      <c r="G92" s="10" t="s">
        <v>109</v>
      </c>
      <c r="Q92" t="str">
        <f t="shared" si="1"/>
        <v>3221212-Boranija</v>
      </c>
    </row>
    <row r="93" spans="1:17" x14ac:dyDescent="0.3">
      <c r="A93">
        <v>92</v>
      </c>
      <c r="B93">
        <v>3221212</v>
      </c>
      <c r="C93" t="s">
        <v>109</v>
      </c>
      <c r="E93" s="11">
        <v>93</v>
      </c>
      <c r="F93" s="12">
        <v>3221213</v>
      </c>
      <c r="G93" s="13" t="s">
        <v>110</v>
      </c>
      <c r="Q93" t="str">
        <f t="shared" si="1"/>
        <v>3221213-Mnogocvetni pasulj</v>
      </c>
    </row>
    <row r="94" spans="1:17" x14ac:dyDescent="0.3">
      <c r="A94">
        <v>93</v>
      </c>
      <c r="B94">
        <v>3221213</v>
      </c>
      <c r="C94" t="s">
        <v>110</v>
      </c>
      <c r="E94" s="8">
        <v>94</v>
      </c>
      <c r="F94" s="9">
        <v>3221220</v>
      </c>
      <c r="G94" s="10" t="s">
        <v>111</v>
      </c>
      <c r="Q94" t="str">
        <f t="shared" si="1"/>
        <v>3221220-Grašak</v>
      </c>
    </row>
    <row r="95" spans="1:17" x14ac:dyDescent="0.3">
      <c r="A95">
        <v>94</v>
      </c>
      <c r="B95">
        <v>3221220</v>
      </c>
      <c r="C95" t="s">
        <v>111</v>
      </c>
      <c r="E95" s="11">
        <v>95</v>
      </c>
      <c r="F95" s="12">
        <v>3221221</v>
      </c>
      <c r="G95" s="13" t="s">
        <v>112</v>
      </c>
      <c r="Q95" t="str">
        <f t="shared" si="1"/>
        <v>3221221-Mladi grašak</v>
      </c>
    </row>
    <row r="96" spans="1:17" x14ac:dyDescent="0.3">
      <c r="A96">
        <v>95</v>
      </c>
      <c r="B96">
        <v>3221221</v>
      </c>
      <c r="C96" t="s">
        <v>112</v>
      </c>
      <c r="E96" s="8">
        <v>96</v>
      </c>
      <c r="F96" s="9">
        <v>3221222</v>
      </c>
      <c r="G96" s="10" t="s">
        <v>113</v>
      </c>
      <c r="Q96" t="str">
        <f t="shared" si="1"/>
        <v>3221222-Grašak sa jestivom ljuskom</v>
      </c>
    </row>
    <row r="97" spans="1:17" x14ac:dyDescent="0.3">
      <c r="A97">
        <v>96</v>
      </c>
      <c r="B97">
        <v>3221222</v>
      </c>
      <c r="C97" t="s">
        <v>113</v>
      </c>
      <c r="E97" s="11">
        <v>97</v>
      </c>
      <c r="F97" s="12">
        <v>3221230</v>
      </c>
      <c r="G97" s="13" t="s">
        <v>114</v>
      </c>
      <c r="Q97" t="str">
        <f t="shared" si="1"/>
        <v>3221230-Paprika</v>
      </c>
    </row>
    <row r="98" spans="1:17" x14ac:dyDescent="0.3">
      <c r="A98">
        <v>97</v>
      </c>
      <c r="B98">
        <v>3221230</v>
      </c>
      <c r="C98" t="s">
        <v>114</v>
      </c>
      <c r="E98" s="8">
        <v>98</v>
      </c>
      <c r="F98" s="9">
        <v>3221240</v>
      </c>
      <c r="G98" s="10" t="s">
        <v>115</v>
      </c>
      <c r="Q98" t="str">
        <f t="shared" si="1"/>
        <v>3221240-Paradajz</v>
      </c>
    </row>
    <row r="99" spans="1:17" x14ac:dyDescent="0.3">
      <c r="A99">
        <v>98</v>
      </c>
      <c r="B99">
        <v>3221240</v>
      </c>
      <c r="C99" t="s">
        <v>115</v>
      </c>
      <c r="E99" s="11">
        <v>99</v>
      </c>
      <c r="F99" s="12">
        <v>3221250</v>
      </c>
      <c r="G99" s="13" t="s">
        <v>116</v>
      </c>
      <c r="Q99" t="str">
        <f t="shared" si="1"/>
        <v>3221250-Tikvice</v>
      </c>
    </row>
    <row r="100" spans="1:17" x14ac:dyDescent="0.3">
      <c r="A100">
        <v>99</v>
      </c>
      <c r="B100">
        <v>3221250</v>
      </c>
      <c r="C100" t="s">
        <v>116</v>
      </c>
      <c r="E100" s="8">
        <v>100</v>
      </c>
      <c r="F100" s="9">
        <v>3221260</v>
      </c>
      <c r="G100" s="10" t="s">
        <v>117</v>
      </c>
      <c r="Q100" t="str">
        <f t="shared" si="1"/>
        <v>3221260-Pečurke</v>
      </c>
    </row>
    <row r="101" spans="1:17" x14ac:dyDescent="0.3">
      <c r="A101">
        <v>100</v>
      </c>
      <c r="B101">
        <v>3221260</v>
      </c>
      <c r="C101" t="s">
        <v>117</v>
      </c>
      <c r="E101" s="11">
        <v>101</v>
      </c>
      <c r="F101" s="12">
        <v>3221270</v>
      </c>
      <c r="G101" s="13" t="s">
        <v>118</v>
      </c>
      <c r="Q101" t="str">
        <f t="shared" si="1"/>
        <v>3221270-Krastavac</v>
      </c>
    </row>
    <row r="102" spans="1:17" x14ac:dyDescent="0.3">
      <c r="A102">
        <v>101</v>
      </c>
      <c r="B102">
        <v>3221270</v>
      </c>
      <c r="C102" t="s">
        <v>118</v>
      </c>
      <c r="E102" s="8">
        <v>102</v>
      </c>
      <c r="F102" s="9">
        <v>3221300</v>
      </c>
      <c r="G102" s="10" t="s">
        <v>119</v>
      </c>
      <c r="Q102" t="str">
        <f t="shared" si="1"/>
        <v>3221300-Lisnato povrće</v>
      </c>
    </row>
    <row r="103" spans="1:17" x14ac:dyDescent="0.3">
      <c r="A103">
        <v>102</v>
      </c>
      <c r="B103">
        <v>3221300</v>
      </c>
      <c r="C103" t="s">
        <v>119</v>
      </c>
      <c r="E103" s="11">
        <v>103</v>
      </c>
      <c r="F103" s="12">
        <v>3221310</v>
      </c>
      <c r="G103" s="13" t="s">
        <v>120</v>
      </c>
      <c r="Q103" t="str">
        <f t="shared" si="1"/>
        <v>3221310-Zelena salata</v>
      </c>
    </row>
    <row r="104" spans="1:17" x14ac:dyDescent="0.3">
      <c r="A104">
        <v>103</v>
      </c>
      <c r="B104">
        <v>3221310</v>
      </c>
      <c r="C104" t="s">
        <v>120</v>
      </c>
      <c r="E104" s="8">
        <v>104</v>
      </c>
      <c r="F104" s="9">
        <v>3221320</v>
      </c>
      <c r="G104" s="10" t="s">
        <v>121</v>
      </c>
      <c r="Q104" t="str">
        <f t="shared" si="1"/>
        <v>3221320-Listovi salate</v>
      </c>
    </row>
    <row r="105" spans="1:17" x14ac:dyDescent="0.3">
      <c r="A105">
        <v>104</v>
      </c>
      <c r="B105">
        <v>3221320</v>
      </c>
      <c r="C105" t="s">
        <v>121</v>
      </c>
      <c r="E105" s="11">
        <v>105</v>
      </c>
      <c r="F105" s="12">
        <v>3221330</v>
      </c>
      <c r="G105" s="13" t="s">
        <v>122</v>
      </c>
      <c r="Q105" t="str">
        <f t="shared" si="1"/>
        <v>3221330-Artičoka</v>
      </c>
    </row>
    <row r="106" spans="1:17" x14ac:dyDescent="0.3">
      <c r="A106">
        <v>105</v>
      </c>
      <c r="B106">
        <v>3221330</v>
      </c>
      <c r="C106" t="s">
        <v>122</v>
      </c>
      <c r="E106" s="8">
        <v>106</v>
      </c>
      <c r="F106" s="9">
        <v>3221340</v>
      </c>
      <c r="G106" s="10" t="s">
        <v>123</v>
      </c>
      <c r="Q106" t="str">
        <f t="shared" si="1"/>
        <v>3221340-Spanać</v>
      </c>
    </row>
    <row r="107" spans="1:17" x14ac:dyDescent="0.3">
      <c r="A107">
        <v>106</v>
      </c>
      <c r="B107">
        <v>3221340</v>
      </c>
      <c r="C107" t="s">
        <v>123</v>
      </c>
      <c r="E107" s="11">
        <v>107</v>
      </c>
      <c r="F107" s="12">
        <v>3221400</v>
      </c>
      <c r="G107" s="13" t="s">
        <v>124</v>
      </c>
      <c r="Q107" t="str">
        <f t="shared" si="1"/>
        <v>3221400-Kupusnjače</v>
      </c>
    </row>
    <row r="108" spans="1:17" x14ac:dyDescent="0.3">
      <c r="A108">
        <v>107</v>
      </c>
      <c r="B108">
        <v>3221400</v>
      </c>
      <c r="C108" t="s">
        <v>124</v>
      </c>
      <c r="E108" s="8">
        <v>108</v>
      </c>
      <c r="F108" s="9">
        <v>3221410</v>
      </c>
      <c r="G108" s="10" t="s">
        <v>125</v>
      </c>
      <c r="Q108" t="str">
        <f t="shared" si="1"/>
        <v>3221410-Kupus</v>
      </c>
    </row>
    <row r="109" spans="1:17" x14ac:dyDescent="0.3">
      <c r="A109">
        <v>108</v>
      </c>
      <c r="B109">
        <v>3221410</v>
      </c>
      <c r="C109" t="s">
        <v>125</v>
      </c>
      <c r="E109" s="11">
        <v>109</v>
      </c>
      <c r="F109" s="12">
        <v>3221420</v>
      </c>
      <c r="G109" s="13" t="s">
        <v>126</v>
      </c>
      <c r="Q109" t="str">
        <f t="shared" si="1"/>
        <v>3221420-Karfiol</v>
      </c>
    </row>
    <row r="110" spans="1:17" x14ac:dyDescent="0.3">
      <c r="A110">
        <v>109</v>
      </c>
      <c r="B110">
        <v>3221420</v>
      </c>
      <c r="C110" t="s">
        <v>126</v>
      </c>
      <c r="E110" s="8">
        <v>110</v>
      </c>
      <c r="F110" s="9">
        <v>3221430</v>
      </c>
      <c r="G110" s="10" t="s">
        <v>127</v>
      </c>
      <c r="Q110" t="str">
        <f t="shared" si="1"/>
        <v>3221430-Brokoli</v>
      </c>
    </row>
    <row r="111" spans="1:17" x14ac:dyDescent="0.3">
      <c r="A111">
        <v>110</v>
      </c>
      <c r="B111">
        <v>3221430</v>
      </c>
      <c r="C111" t="s">
        <v>127</v>
      </c>
      <c r="E111" s="11">
        <v>111</v>
      </c>
      <c r="F111" s="12">
        <v>3221440</v>
      </c>
      <c r="G111" s="13" t="s">
        <v>128</v>
      </c>
      <c r="Q111" t="str">
        <f t="shared" si="1"/>
        <v>3221440-Prokelj</v>
      </c>
    </row>
    <row r="112" spans="1:17" x14ac:dyDescent="0.3">
      <c r="A112">
        <v>111</v>
      </c>
      <c r="B112">
        <v>3221440</v>
      </c>
      <c r="C112" t="s">
        <v>128</v>
      </c>
      <c r="E112" s="8">
        <v>112</v>
      </c>
      <c r="F112" s="9">
        <v>3222000</v>
      </c>
      <c r="G112" s="10" t="s">
        <v>129</v>
      </c>
      <c r="Q112" t="str">
        <f t="shared" si="1"/>
        <v>3222000-Voće i koštunjavo voće</v>
      </c>
    </row>
    <row r="113" spans="1:17" x14ac:dyDescent="0.3">
      <c r="A113">
        <v>112</v>
      </c>
      <c r="B113">
        <v>3222000</v>
      </c>
      <c r="C113" t="s">
        <v>129</v>
      </c>
      <c r="E113" s="11">
        <v>113</v>
      </c>
      <c r="F113" s="12">
        <v>3222100</v>
      </c>
      <c r="G113" s="13" t="s">
        <v>130</v>
      </c>
      <c r="Q113" t="str">
        <f t="shared" si="1"/>
        <v>3222100-Tropsko voće i tropski orašasti plodovi</v>
      </c>
    </row>
    <row r="114" spans="1:17" x14ac:dyDescent="0.3">
      <c r="A114">
        <v>113</v>
      </c>
      <c r="B114">
        <v>3222100</v>
      </c>
      <c r="C114" t="s">
        <v>130</v>
      </c>
      <c r="E114" s="8">
        <v>114</v>
      </c>
      <c r="F114" s="9">
        <v>3222110</v>
      </c>
      <c r="G114" s="10" t="s">
        <v>131</v>
      </c>
      <c r="Q114" t="str">
        <f t="shared" si="1"/>
        <v>3222110-Tropsko voće</v>
      </c>
    </row>
    <row r="115" spans="1:17" x14ac:dyDescent="0.3">
      <c r="A115">
        <v>114</v>
      </c>
      <c r="B115">
        <v>3222110</v>
      </c>
      <c r="C115" t="s">
        <v>131</v>
      </c>
      <c r="E115" s="11">
        <v>115</v>
      </c>
      <c r="F115" s="12">
        <v>3222111</v>
      </c>
      <c r="G115" s="13" t="s">
        <v>132</v>
      </c>
      <c r="Q115" t="str">
        <f t="shared" si="1"/>
        <v>3222111-Banane</v>
      </c>
    </row>
    <row r="116" spans="1:17" x14ac:dyDescent="0.3">
      <c r="A116">
        <v>115</v>
      </c>
      <c r="B116">
        <v>3222111</v>
      </c>
      <c r="C116" t="s">
        <v>132</v>
      </c>
      <c r="E116" s="8">
        <v>116</v>
      </c>
      <c r="F116" s="9">
        <v>3222112</v>
      </c>
      <c r="G116" s="10" t="s">
        <v>133</v>
      </c>
      <c r="Q116" t="str">
        <f t="shared" si="1"/>
        <v>3222112-Ananas</v>
      </c>
    </row>
    <row r="117" spans="1:17" x14ac:dyDescent="0.3">
      <c r="A117">
        <v>116</v>
      </c>
      <c r="B117">
        <v>3222112</v>
      </c>
      <c r="C117" t="s">
        <v>133</v>
      </c>
      <c r="E117" s="11">
        <v>117</v>
      </c>
      <c r="F117" s="12">
        <v>3222113</v>
      </c>
      <c r="G117" s="13" t="s">
        <v>134</v>
      </c>
      <c r="Q117" t="str">
        <f t="shared" si="1"/>
        <v>3222113-Mango</v>
      </c>
    </row>
    <row r="118" spans="1:17" x14ac:dyDescent="0.3">
      <c r="A118">
        <v>117</v>
      </c>
      <c r="B118">
        <v>3222113</v>
      </c>
      <c r="C118" t="s">
        <v>134</v>
      </c>
      <c r="E118" s="8">
        <v>118</v>
      </c>
      <c r="F118" s="9">
        <v>3222114</v>
      </c>
      <c r="G118" s="10" t="s">
        <v>135</v>
      </c>
      <c r="Q118" t="str">
        <f t="shared" si="1"/>
        <v>3222114-Urme</v>
      </c>
    </row>
    <row r="119" spans="1:17" x14ac:dyDescent="0.3">
      <c r="A119">
        <v>118</v>
      </c>
      <c r="B119">
        <v>3222114</v>
      </c>
      <c r="C119" t="s">
        <v>135</v>
      </c>
      <c r="E119" s="11">
        <v>119</v>
      </c>
      <c r="F119" s="12">
        <v>3222115</v>
      </c>
      <c r="G119" s="13" t="s">
        <v>136</v>
      </c>
      <c r="Q119" t="str">
        <f t="shared" si="1"/>
        <v>3222115-Suvo grožđe</v>
      </c>
    </row>
    <row r="120" spans="1:17" x14ac:dyDescent="0.3">
      <c r="A120">
        <v>119</v>
      </c>
      <c r="B120">
        <v>3222115</v>
      </c>
      <c r="C120" t="s">
        <v>136</v>
      </c>
      <c r="E120" s="8">
        <v>120</v>
      </c>
      <c r="F120" s="9">
        <v>3222116</v>
      </c>
      <c r="G120" s="10" t="s">
        <v>137</v>
      </c>
      <c r="Q120" t="str">
        <f t="shared" si="1"/>
        <v>3222116-Smokve</v>
      </c>
    </row>
    <row r="121" spans="1:17" x14ac:dyDescent="0.3">
      <c r="A121">
        <v>120</v>
      </c>
      <c r="B121">
        <v>3222116</v>
      </c>
      <c r="C121" t="s">
        <v>137</v>
      </c>
      <c r="E121" s="11">
        <v>121</v>
      </c>
      <c r="F121" s="12">
        <v>3222117</v>
      </c>
      <c r="G121" s="13" t="s">
        <v>138</v>
      </c>
      <c r="Q121" t="str">
        <f t="shared" si="1"/>
        <v>3222117-Avokado</v>
      </c>
    </row>
    <row r="122" spans="1:17" x14ac:dyDescent="0.3">
      <c r="A122">
        <v>121</v>
      </c>
      <c r="B122">
        <v>3222117</v>
      </c>
      <c r="C122" t="s">
        <v>138</v>
      </c>
      <c r="E122" s="8">
        <v>122</v>
      </c>
      <c r="F122" s="9">
        <v>3222118</v>
      </c>
      <c r="G122" s="10" t="s">
        <v>139</v>
      </c>
      <c r="Q122" t="str">
        <f t="shared" si="1"/>
        <v>3222118-Kivi</v>
      </c>
    </row>
    <row r="123" spans="1:17" x14ac:dyDescent="0.3">
      <c r="A123">
        <v>122</v>
      </c>
      <c r="B123">
        <v>3222118</v>
      </c>
      <c r="C123" t="s">
        <v>139</v>
      </c>
      <c r="E123" s="11">
        <v>123</v>
      </c>
      <c r="F123" s="12">
        <v>3222120</v>
      </c>
      <c r="G123" s="13" t="s">
        <v>140</v>
      </c>
      <c r="Q123" t="str">
        <f t="shared" si="1"/>
        <v>3222120-Kokosov orah</v>
      </c>
    </row>
    <row r="124" spans="1:17" x14ac:dyDescent="0.3">
      <c r="A124">
        <v>123</v>
      </c>
      <c r="B124">
        <v>3222120</v>
      </c>
      <c r="C124" t="s">
        <v>140</v>
      </c>
      <c r="E124" s="8">
        <v>124</v>
      </c>
      <c r="F124" s="9">
        <v>3222200</v>
      </c>
      <c r="G124" s="10" t="s">
        <v>141</v>
      </c>
      <c r="Q124" t="str">
        <f t="shared" si="1"/>
        <v>3222200-Citrusi</v>
      </c>
    </row>
    <row r="125" spans="1:17" x14ac:dyDescent="0.3">
      <c r="A125">
        <v>124</v>
      </c>
      <c r="B125">
        <v>3222200</v>
      </c>
      <c r="C125" t="s">
        <v>141</v>
      </c>
      <c r="E125" s="11">
        <v>125</v>
      </c>
      <c r="F125" s="12">
        <v>3222210</v>
      </c>
      <c r="G125" s="13" t="s">
        <v>142</v>
      </c>
      <c r="Q125" t="str">
        <f t="shared" si="1"/>
        <v>3222210-Limun</v>
      </c>
    </row>
    <row r="126" spans="1:17" x14ac:dyDescent="0.3">
      <c r="A126">
        <v>125</v>
      </c>
      <c r="B126">
        <v>3222210</v>
      </c>
      <c r="C126" t="s">
        <v>142</v>
      </c>
      <c r="E126" s="8">
        <v>126</v>
      </c>
      <c r="F126" s="9">
        <v>3222220</v>
      </c>
      <c r="G126" s="10" t="s">
        <v>143</v>
      </c>
      <c r="Q126" t="str">
        <f t="shared" si="1"/>
        <v>3222220-Pomorandže</v>
      </c>
    </row>
    <row r="127" spans="1:17" x14ac:dyDescent="0.3">
      <c r="A127">
        <v>126</v>
      </c>
      <c r="B127">
        <v>3222220</v>
      </c>
      <c r="C127" t="s">
        <v>143</v>
      </c>
      <c r="E127" s="11">
        <v>127</v>
      </c>
      <c r="F127" s="12">
        <v>3222230</v>
      </c>
      <c r="G127" s="13" t="s">
        <v>144</v>
      </c>
      <c r="Q127" t="str">
        <f t="shared" si="1"/>
        <v>3222230-Grejpfrut</v>
      </c>
    </row>
    <row r="128" spans="1:17" x14ac:dyDescent="0.3">
      <c r="A128">
        <v>127</v>
      </c>
      <c r="B128">
        <v>3222230</v>
      </c>
      <c r="C128" t="s">
        <v>144</v>
      </c>
      <c r="E128" s="8">
        <v>128</v>
      </c>
      <c r="F128" s="9">
        <v>3222240</v>
      </c>
      <c r="G128" s="10" t="s">
        <v>145</v>
      </c>
      <c r="Q128" t="str">
        <f t="shared" si="1"/>
        <v>3222240-Mandarine</v>
      </c>
    </row>
    <row r="129" spans="1:17" x14ac:dyDescent="0.3">
      <c r="A129">
        <v>128</v>
      </c>
      <c r="B129">
        <v>3222240</v>
      </c>
      <c r="C129" t="s">
        <v>145</v>
      </c>
      <c r="E129" s="11">
        <v>129</v>
      </c>
      <c r="F129" s="12">
        <v>3222250</v>
      </c>
      <c r="G129" s="13" t="s">
        <v>146</v>
      </c>
      <c r="Q129" t="str">
        <f t="shared" si="1"/>
        <v>3222250-Limeta</v>
      </c>
    </row>
    <row r="130" spans="1:17" x14ac:dyDescent="0.3">
      <c r="A130">
        <v>129</v>
      </c>
      <c r="B130">
        <v>3222250</v>
      </c>
      <c r="C130" t="s">
        <v>146</v>
      </c>
      <c r="E130" s="8">
        <v>130</v>
      </c>
      <c r="F130" s="9">
        <v>3222300</v>
      </c>
      <c r="G130" s="10" t="s">
        <v>147</v>
      </c>
      <c r="Q130" t="str">
        <f t="shared" ref="Q130:Q193" si="2">F130&amp; "-" &amp;G130</f>
        <v>3222300-Netropsko voće</v>
      </c>
    </row>
    <row r="131" spans="1:17" x14ac:dyDescent="0.3">
      <c r="A131">
        <v>130</v>
      </c>
      <c r="B131">
        <v>3222300</v>
      </c>
      <c r="C131" t="s">
        <v>147</v>
      </c>
      <c r="E131" s="11">
        <v>131</v>
      </c>
      <c r="F131" s="12">
        <v>3222310</v>
      </c>
      <c r="G131" s="13" t="s">
        <v>148</v>
      </c>
      <c r="Q131" t="str">
        <f t="shared" si="2"/>
        <v>3222310-Bobičasto voće</v>
      </c>
    </row>
    <row r="132" spans="1:17" x14ac:dyDescent="0.3">
      <c r="A132">
        <v>131</v>
      </c>
      <c r="B132">
        <v>3222310</v>
      </c>
      <c r="C132" t="s">
        <v>148</v>
      </c>
      <c r="E132" s="8">
        <v>132</v>
      </c>
      <c r="F132" s="9">
        <v>3222311</v>
      </c>
      <c r="G132" s="10" t="s">
        <v>149</v>
      </c>
      <c r="Q132" t="str">
        <f t="shared" si="2"/>
        <v>3222311-Ribizle</v>
      </c>
    </row>
    <row r="133" spans="1:17" x14ac:dyDescent="0.3">
      <c r="A133">
        <v>132</v>
      </c>
      <c r="B133">
        <v>3222311</v>
      </c>
      <c r="C133" t="s">
        <v>149</v>
      </c>
      <c r="E133" s="11">
        <v>133</v>
      </c>
      <c r="F133" s="12">
        <v>3222312</v>
      </c>
      <c r="G133" s="13" t="s">
        <v>150</v>
      </c>
      <c r="Q133" t="str">
        <f t="shared" si="2"/>
        <v>3222312-Ogrozd</v>
      </c>
    </row>
    <row r="134" spans="1:17" x14ac:dyDescent="0.3">
      <c r="A134">
        <v>133</v>
      </c>
      <c r="B134">
        <v>3222312</v>
      </c>
      <c r="C134" t="s">
        <v>150</v>
      </c>
      <c r="E134" s="8">
        <v>134</v>
      </c>
      <c r="F134" s="9">
        <v>3222313</v>
      </c>
      <c r="G134" s="10" t="s">
        <v>151</v>
      </c>
      <c r="Q134" t="str">
        <f t="shared" si="2"/>
        <v>3222313-Jagode</v>
      </c>
    </row>
    <row r="135" spans="1:17" x14ac:dyDescent="0.3">
      <c r="A135">
        <v>134</v>
      </c>
      <c r="B135">
        <v>3222313</v>
      </c>
      <c r="C135" t="s">
        <v>151</v>
      </c>
      <c r="E135" s="11">
        <v>135</v>
      </c>
      <c r="F135" s="12">
        <v>3222314</v>
      </c>
      <c r="G135" s="13" t="s">
        <v>152</v>
      </c>
      <c r="Q135" t="str">
        <f t="shared" si="2"/>
        <v>3222314-Maline</v>
      </c>
    </row>
    <row r="136" spans="1:17" x14ac:dyDescent="0.3">
      <c r="A136">
        <v>135</v>
      </c>
      <c r="B136">
        <v>3222314</v>
      </c>
      <c r="C136" t="s">
        <v>152</v>
      </c>
      <c r="E136" s="8">
        <v>136</v>
      </c>
      <c r="F136" s="9">
        <v>3222315</v>
      </c>
      <c r="G136" s="10" t="s">
        <v>153</v>
      </c>
      <c r="Q136" t="str">
        <f t="shared" si="2"/>
        <v>3222315-Brusnice</v>
      </c>
    </row>
    <row r="137" spans="1:17" x14ac:dyDescent="0.3">
      <c r="A137">
        <v>136</v>
      </c>
      <c r="B137">
        <v>3222315</v>
      </c>
      <c r="C137" t="s">
        <v>153</v>
      </c>
      <c r="E137" s="11">
        <v>137</v>
      </c>
      <c r="F137" s="12">
        <v>3222320</v>
      </c>
      <c r="G137" s="13" t="s">
        <v>154</v>
      </c>
      <c r="Q137" t="str">
        <f t="shared" si="2"/>
        <v>3222320-Jabuke, kruške i dunje</v>
      </c>
    </row>
    <row r="138" spans="1:17" x14ac:dyDescent="0.3">
      <c r="A138">
        <v>137</v>
      </c>
      <c r="B138">
        <v>3222320</v>
      </c>
      <c r="C138" t="s">
        <v>154</v>
      </c>
      <c r="E138" s="8">
        <v>138</v>
      </c>
      <c r="F138" s="9">
        <v>3222321</v>
      </c>
      <c r="G138" s="10" t="s">
        <v>155</v>
      </c>
      <c r="Q138" t="str">
        <f t="shared" si="2"/>
        <v>3222321-Jabuke</v>
      </c>
    </row>
    <row r="139" spans="1:17" x14ac:dyDescent="0.3">
      <c r="A139">
        <v>138</v>
      </c>
      <c r="B139">
        <v>3222321</v>
      </c>
      <c r="C139" t="s">
        <v>155</v>
      </c>
      <c r="E139" s="11">
        <v>139</v>
      </c>
      <c r="F139" s="12">
        <v>3222322</v>
      </c>
      <c r="G139" s="13" t="s">
        <v>156</v>
      </c>
      <c r="Q139" t="str">
        <f t="shared" si="2"/>
        <v>3222322-Kruške</v>
      </c>
    </row>
    <row r="140" spans="1:17" x14ac:dyDescent="0.3">
      <c r="A140">
        <v>139</v>
      </c>
      <c r="B140">
        <v>3222322</v>
      </c>
      <c r="C140" t="s">
        <v>156</v>
      </c>
      <c r="E140" s="8">
        <v>140</v>
      </c>
      <c r="F140" s="9">
        <v>3222323</v>
      </c>
      <c r="G140" s="10" t="s">
        <v>157</v>
      </c>
      <c r="Q140" t="str">
        <f t="shared" si="2"/>
        <v>3222323-Dunje</v>
      </c>
    </row>
    <row r="141" spans="1:17" x14ac:dyDescent="0.3">
      <c r="A141">
        <v>140</v>
      </c>
      <c r="B141">
        <v>3222323</v>
      </c>
      <c r="C141" t="s">
        <v>157</v>
      </c>
      <c r="E141" s="11">
        <v>141</v>
      </c>
      <c r="F141" s="12">
        <v>3222330</v>
      </c>
      <c r="G141" s="13" t="s">
        <v>158</v>
      </c>
      <c r="Q141" t="str">
        <f t="shared" si="2"/>
        <v>3222330-Koštuničavo voće</v>
      </c>
    </row>
    <row r="142" spans="1:17" x14ac:dyDescent="0.3">
      <c r="A142">
        <v>141</v>
      </c>
      <c r="B142">
        <v>3222330</v>
      </c>
      <c r="C142" t="s">
        <v>158</v>
      </c>
      <c r="E142" s="8">
        <v>142</v>
      </c>
      <c r="F142" s="9">
        <v>3222331</v>
      </c>
      <c r="G142" s="10" t="s">
        <v>159</v>
      </c>
      <c r="Q142" t="str">
        <f t="shared" si="2"/>
        <v>3222331-Kajsije</v>
      </c>
    </row>
    <row r="143" spans="1:17" x14ac:dyDescent="0.3">
      <c r="A143">
        <v>142</v>
      </c>
      <c r="B143">
        <v>3222331</v>
      </c>
      <c r="C143" t="s">
        <v>159</v>
      </c>
      <c r="E143" s="11">
        <v>143</v>
      </c>
      <c r="F143" s="12">
        <v>3222332</v>
      </c>
      <c r="G143" s="13" t="s">
        <v>160</v>
      </c>
      <c r="Q143" t="str">
        <f t="shared" si="2"/>
        <v>3222332-Breskve</v>
      </c>
    </row>
    <row r="144" spans="1:17" x14ac:dyDescent="0.3">
      <c r="A144">
        <v>143</v>
      </c>
      <c r="B144">
        <v>3222332</v>
      </c>
      <c r="C144" t="s">
        <v>160</v>
      </c>
      <c r="E144" s="8">
        <v>144</v>
      </c>
      <c r="F144" s="9">
        <v>3222333</v>
      </c>
      <c r="G144" s="10" t="s">
        <v>161</v>
      </c>
      <c r="Q144" t="str">
        <f t="shared" si="2"/>
        <v>3222333-Trešnje i višnje</v>
      </c>
    </row>
    <row r="145" spans="1:17" x14ac:dyDescent="0.3">
      <c r="A145">
        <v>144</v>
      </c>
      <c r="B145">
        <v>3222333</v>
      </c>
      <c r="C145" t="s">
        <v>161</v>
      </c>
      <c r="E145" s="11">
        <v>145</v>
      </c>
      <c r="F145" s="12">
        <v>3222334</v>
      </c>
      <c r="G145" s="13" t="s">
        <v>162</v>
      </c>
      <c r="Q145" t="str">
        <f t="shared" si="2"/>
        <v>3222334-Šljive</v>
      </c>
    </row>
    <row r="146" spans="1:17" x14ac:dyDescent="0.3">
      <c r="A146">
        <v>145</v>
      </c>
      <c r="B146">
        <v>3222334</v>
      </c>
      <c r="C146" t="s">
        <v>162</v>
      </c>
      <c r="E146" s="8">
        <v>146</v>
      </c>
      <c r="F146" s="9">
        <v>3222340</v>
      </c>
      <c r="G146" s="10" t="s">
        <v>163</v>
      </c>
      <c r="Q146" t="str">
        <f t="shared" si="2"/>
        <v>3222340-Grožđe</v>
      </c>
    </row>
    <row r="147" spans="1:17" x14ac:dyDescent="0.3">
      <c r="A147">
        <v>146</v>
      </c>
      <c r="B147">
        <v>3222340</v>
      </c>
      <c r="C147" t="s">
        <v>163</v>
      </c>
      <c r="E147" s="11">
        <v>147</v>
      </c>
      <c r="F147" s="12">
        <v>3222341</v>
      </c>
      <c r="G147" s="13" t="s">
        <v>164</v>
      </c>
      <c r="Q147" t="str">
        <f t="shared" si="2"/>
        <v>3222341-Stono grožđe</v>
      </c>
    </row>
    <row r="148" spans="1:17" x14ac:dyDescent="0.3">
      <c r="A148">
        <v>147</v>
      </c>
      <c r="B148">
        <v>3222341</v>
      </c>
      <c r="C148" t="s">
        <v>164</v>
      </c>
      <c r="E148" s="8">
        <v>148</v>
      </c>
      <c r="F148" s="9">
        <v>3222342</v>
      </c>
      <c r="G148" s="10" t="s">
        <v>165</v>
      </c>
      <c r="Q148" t="str">
        <f t="shared" si="2"/>
        <v>3222342-Vinsko grožđe</v>
      </c>
    </row>
    <row r="149" spans="1:17" x14ac:dyDescent="0.3">
      <c r="A149">
        <v>148</v>
      </c>
      <c r="B149">
        <v>3222342</v>
      </c>
      <c r="C149" t="s">
        <v>165</v>
      </c>
      <c r="E149" s="11">
        <v>149</v>
      </c>
      <c r="F149" s="12">
        <v>3222400</v>
      </c>
      <c r="G149" s="13" t="s">
        <v>166</v>
      </c>
      <c r="Q149" t="str">
        <f t="shared" si="2"/>
        <v>3222400-Masline</v>
      </c>
    </row>
    <row r="150" spans="1:17" x14ac:dyDescent="0.3">
      <c r="A150">
        <v>149</v>
      </c>
      <c r="B150">
        <v>3222400</v>
      </c>
      <c r="C150" t="s">
        <v>166</v>
      </c>
      <c r="E150" s="8">
        <v>150</v>
      </c>
      <c r="F150" s="9">
        <v>3300000</v>
      </c>
      <c r="G150" s="10" t="s">
        <v>167</v>
      </c>
      <c r="Q150" t="str">
        <f t="shared" si="2"/>
        <v>3300000-Proizvodi stočarstva, lova i ribolova</v>
      </c>
    </row>
    <row r="151" spans="1:17" x14ac:dyDescent="0.3">
      <c r="A151">
        <v>150</v>
      </c>
      <c r="B151">
        <v>3300000</v>
      </c>
      <c r="C151" t="s">
        <v>167</v>
      </c>
      <c r="E151" s="11">
        <v>151</v>
      </c>
      <c r="F151" s="12">
        <v>3310000</v>
      </c>
      <c r="G151" s="13" t="s">
        <v>168</v>
      </c>
      <c r="Q151" t="str">
        <f t="shared" si="2"/>
        <v>3310000-Ribe, ljuskari i proizvodi iz vodenih sredina</v>
      </c>
    </row>
    <row r="152" spans="1:17" x14ac:dyDescent="0.3">
      <c r="A152">
        <v>151</v>
      </c>
      <c r="B152">
        <v>3310000</v>
      </c>
      <c r="C152" t="s">
        <v>168</v>
      </c>
      <c r="E152" s="8">
        <v>152</v>
      </c>
      <c r="F152" s="9">
        <v>3311000</v>
      </c>
      <c r="G152" s="10" t="s">
        <v>169</v>
      </c>
      <c r="Q152" t="str">
        <f t="shared" si="2"/>
        <v>3311000-Ribe</v>
      </c>
    </row>
    <row r="153" spans="1:17" x14ac:dyDescent="0.3">
      <c r="A153">
        <v>152</v>
      </c>
      <c r="B153">
        <v>3311000</v>
      </c>
      <c r="C153" t="s">
        <v>169</v>
      </c>
      <c r="E153" s="11">
        <v>153</v>
      </c>
      <c r="F153" s="12">
        <v>3311100</v>
      </c>
      <c r="G153" s="13" t="s">
        <v>170</v>
      </c>
      <c r="Q153" t="str">
        <f t="shared" si="2"/>
        <v>3311100-Ribe pljosnatice</v>
      </c>
    </row>
    <row r="154" spans="1:17" x14ac:dyDescent="0.3">
      <c r="A154">
        <v>153</v>
      </c>
      <c r="B154">
        <v>3311100</v>
      </c>
      <c r="C154" t="s">
        <v>170</v>
      </c>
      <c r="E154" s="8">
        <v>154</v>
      </c>
      <c r="F154" s="9">
        <v>3311110</v>
      </c>
      <c r="G154" s="10" t="s">
        <v>171</v>
      </c>
      <c r="Q154" t="str">
        <f t="shared" si="2"/>
        <v>3311110-Riba list</v>
      </c>
    </row>
    <row r="155" spans="1:17" x14ac:dyDescent="0.3">
      <c r="A155">
        <v>154</v>
      </c>
      <c r="B155">
        <v>3311110</v>
      </c>
      <c r="C155" t="s">
        <v>171</v>
      </c>
      <c r="E155" s="11">
        <v>155</v>
      </c>
      <c r="F155" s="12">
        <v>3311120</v>
      </c>
      <c r="G155" s="13" t="s">
        <v>172</v>
      </c>
      <c r="Q155" t="str">
        <f t="shared" si="2"/>
        <v>3311120-Riba iverak</v>
      </c>
    </row>
    <row r="156" spans="1:17" x14ac:dyDescent="0.3">
      <c r="A156">
        <v>155</v>
      </c>
      <c r="B156">
        <v>3311120</v>
      </c>
      <c r="C156" t="s">
        <v>172</v>
      </c>
      <c r="E156" s="8">
        <v>156</v>
      </c>
      <c r="F156" s="9">
        <v>3311200</v>
      </c>
      <c r="G156" s="10" t="s">
        <v>173</v>
      </c>
      <c r="Q156" t="str">
        <f t="shared" si="2"/>
        <v>3311200-Ribe iz porodice bakalara</v>
      </c>
    </row>
    <row r="157" spans="1:17" x14ac:dyDescent="0.3">
      <c r="A157">
        <v>156</v>
      </c>
      <c r="B157">
        <v>3311200</v>
      </c>
      <c r="C157" t="s">
        <v>173</v>
      </c>
      <c r="E157" s="11">
        <v>157</v>
      </c>
      <c r="F157" s="12">
        <v>3311210</v>
      </c>
      <c r="G157" s="13" t="s">
        <v>174</v>
      </c>
      <c r="Q157" t="str">
        <f t="shared" si="2"/>
        <v>3311210-Bakalar</v>
      </c>
    </row>
    <row r="158" spans="1:17" x14ac:dyDescent="0.3">
      <c r="A158">
        <v>157</v>
      </c>
      <c r="B158">
        <v>3311210</v>
      </c>
      <c r="C158" t="s">
        <v>174</v>
      </c>
      <c r="E158" s="8">
        <v>158</v>
      </c>
      <c r="F158" s="9">
        <v>3311220</v>
      </c>
      <c r="G158" s="10" t="s">
        <v>175</v>
      </c>
      <c r="Q158" t="str">
        <f t="shared" si="2"/>
        <v>3311220-Kolja bakalar</v>
      </c>
    </row>
    <row r="159" spans="1:17" x14ac:dyDescent="0.3">
      <c r="A159">
        <v>158</v>
      </c>
      <c r="B159">
        <v>3311220</v>
      </c>
      <c r="C159" t="s">
        <v>175</v>
      </c>
      <c r="E159" s="11">
        <v>159</v>
      </c>
      <c r="F159" s="12">
        <v>3311230</v>
      </c>
      <c r="G159" s="13" t="s">
        <v>176</v>
      </c>
      <c r="Q159" t="str">
        <f t="shared" si="2"/>
        <v>3311230-Oslić</v>
      </c>
    </row>
    <row r="160" spans="1:17" x14ac:dyDescent="0.3">
      <c r="A160">
        <v>159</v>
      </c>
      <c r="B160">
        <v>3311230</v>
      </c>
      <c r="C160" t="s">
        <v>176</v>
      </c>
      <c r="E160" s="8">
        <v>160</v>
      </c>
      <c r="F160" s="9">
        <v>3311240</v>
      </c>
      <c r="G160" s="10" t="s">
        <v>177</v>
      </c>
      <c r="Q160" t="str">
        <f t="shared" si="2"/>
        <v>3311240-Vahnja</v>
      </c>
    </row>
    <row r="161" spans="1:17" x14ac:dyDescent="0.3">
      <c r="A161">
        <v>160</v>
      </c>
      <c r="B161">
        <v>3311240</v>
      </c>
      <c r="C161" t="s">
        <v>177</v>
      </c>
      <c r="E161" s="11">
        <v>161</v>
      </c>
      <c r="F161" s="12">
        <v>3311300</v>
      </c>
      <c r="G161" s="13" t="s">
        <v>178</v>
      </c>
      <c r="Q161" t="str">
        <f t="shared" si="2"/>
        <v>3311300-Haringa</v>
      </c>
    </row>
    <row r="162" spans="1:17" x14ac:dyDescent="0.3">
      <c r="A162">
        <v>161</v>
      </c>
      <c r="B162">
        <v>3311300</v>
      </c>
      <c r="C162" t="s">
        <v>178</v>
      </c>
      <c r="E162" s="8">
        <v>162</v>
      </c>
      <c r="F162" s="9">
        <v>3311400</v>
      </c>
      <c r="G162" s="10" t="s">
        <v>179</v>
      </c>
      <c r="Q162" t="str">
        <f t="shared" si="2"/>
        <v>3311400-Tuna</v>
      </c>
    </row>
    <row r="163" spans="1:17" x14ac:dyDescent="0.3">
      <c r="A163">
        <v>162</v>
      </c>
      <c r="B163">
        <v>3311400</v>
      </c>
      <c r="C163" t="s">
        <v>179</v>
      </c>
      <c r="E163" s="11">
        <v>163</v>
      </c>
      <c r="F163" s="12">
        <v>3311500</v>
      </c>
      <c r="G163" s="13" t="s">
        <v>180</v>
      </c>
      <c r="Q163" t="str">
        <f t="shared" si="2"/>
        <v>3311500-Pišmolj</v>
      </c>
    </row>
    <row r="164" spans="1:17" x14ac:dyDescent="0.3">
      <c r="A164">
        <v>163</v>
      </c>
      <c r="B164">
        <v>3311500</v>
      </c>
      <c r="C164" t="s">
        <v>180</v>
      </c>
      <c r="E164" s="8">
        <v>164</v>
      </c>
      <c r="F164" s="9">
        <v>3311600</v>
      </c>
      <c r="G164" s="10" t="s">
        <v>181</v>
      </c>
      <c r="Q164" t="str">
        <f t="shared" si="2"/>
        <v>3311600-Sitna riba (kesega)</v>
      </c>
    </row>
    <row r="165" spans="1:17" x14ac:dyDescent="0.3">
      <c r="A165">
        <v>164</v>
      </c>
      <c r="B165">
        <v>3311600</v>
      </c>
      <c r="C165" t="s">
        <v>181</v>
      </c>
      <c r="E165" s="11">
        <v>165</v>
      </c>
      <c r="F165" s="12">
        <v>3311700</v>
      </c>
      <c r="G165" s="13" t="s">
        <v>182</v>
      </c>
      <c r="Q165" t="str">
        <f t="shared" si="2"/>
        <v>3311700-Losos</v>
      </c>
    </row>
    <row r="166" spans="1:17" x14ac:dyDescent="0.3">
      <c r="A166">
        <v>165</v>
      </c>
      <c r="B166">
        <v>3311700</v>
      </c>
      <c r="C166" t="s">
        <v>182</v>
      </c>
      <c r="E166" s="8">
        <v>166</v>
      </c>
      <c r="F166" s="9">
        <v>3312000</v>
      </c>
      <c r="G166" s="10" t="s">
        <v>183</v>
      </c>
      <c r="Q166" t="str">
        <f t="shared" si="2"/>
        <v>3312000-Ljuskari</v>
      </c>
    </row>
    <row r="167" spans="1:17" x14ac:dyDescent="0.3">
      <c r="A167">
        <v>166</v>
      </c>
      <c r="B167">
        <v>3312000</v>
      </c>
      <c r="C167" t="s">
        <v>183</v>
      </c>
      <c r="E167" s="11">
        <v>167</v>
      </c>
      <c r="F167" s="12">
        <v>3312100</v>
      </c>
      <c r="G167" s="13" t="s">
        <v>184</v>
      </c>
      <c r="Q167" t="str">
        <f t="shared" si="2"/>
        <v>3312100-Ostrige</v>
      </c>
    </row>
    <row r="168" spans="1:17" x14ac:dyDescent="0.3">
      <c r="A168">
        <v>167</v>
      </c>
      <c r="B168">
        <v>3312100</v>
      </c>
      <c r="C168" t="s">
        <v>184</v>
      </c>
      <c r="E168" s="8">
        <v>168</v>
      </c>
      <c r="F168" s="9">
        <v>3312200</v>
      </c>
      <c r="G168" s="10" t="s">
        <v>185</v>
      </c>
      <c r="Q168" t="str">
        <f t="shared" si="2"/>
        <v>3312200-Školjke</v>
      </c>
    </row>
    <row r="169" spans="1:17" x14ac:dyDescent="0.3">
      <c r="A169">
        <v>168</v>
      </c>
      <c r="B169">
        <v>3312200</v>
      </c>
      <c r="C169" t="s">
        <v>185</v>
      </c>
      <c r="E169" s="11">
        <v>169</v>
      </c>
      <c r="F169" s="12">
        <v>3312300</v>
      </c>
      <c r="G169" s="13" t="s">
        <v>186</v>
      </c>
      <c r="Q169" t="str">
        <f t="shared" si="2"/>
        <v>3312300-Vodeni beskičmenjaci</v>
      </c>
    </row>
    <row r="170" spans="1:17" x14ac:dyDescent="0.3">
      <c r="A170">
        <v>169</v>
      </c>
      <c r="B170">
        <v>3312300</v>
      </c>
      <c r="C170" t="s">
        <v>186</v>
      </c>
      <c r="E170" s="8">
        <v>170</v>
      </c>
      <c r="F170" s="9">
        <v>3313000</v>
      </c>
      <c r="G170" s="10" t="s">
        <v>187</v>
      </c>
      <c r="Q170" t="str">
        <f t="shared" si="2"/>
        <v>3313000-Proizvodi iz vodenih sredina</v>
      </c>
    </row>
    <row r="171" spans="1:17" x14ac:dyDescent="0.3">
      <c r="A171">
        <v>170</v>
      </c>
      <c r="B171">
        <v>3313000</v>
      </c>
      <c r="C171" t="s">
        <v>187</v>
      </c>
      <c r="E171" s="11">
        <v>171</v>
      </c>
      <c r="F171" s="12">
        <v>3313100</v>
      </c>
      <c r="G171" s="13" t="s">
        <v>188</v>
      </c>
      <c r="Q171" t="str">
        <f t="shared" si="2"/>
        <v>3313100-Korali ili slični proizvodi</v>
      </c>
    </row>
    <row r="172" spans="1:17" x14ac:dyDescent="0.3">
      <c r="A172">
        <v>171</v>
      </c>
      <c r="B172">
        <v>3313100</v>
      </c>
      <c r="C172" t="s">
        <v>188</v>
      </c>
      <c r="E172" s="8">
        <v>172</v>
      </c>
      <c r="F172" s="9">
        <v>3313200</v>
      </c>
      <c r="G172" s="10" t="s">
        <v>189</v>
      </c>
      <c r="Q172" t="str">
        <f t="shared" si="2"/>
        <v>3313200-Prirodni sunđeri</v>
      </c>
    </row>
    <row r="173" spans="1:17" x14ac:dyDescent="0.3">
      <c r="A173">
        <v>172</v>
      </c>
      <c r="B173">
        <v>3313200</v>
      </c>
      <c r="C173" t="s">
        <v>189</v>
      </c>
      <c r="E173" s="11">
        <v>173</v>
      </c>
      <c r="F173" s="12">
        <v>3313300</v>
      </c>
      <c r="G173" s="13" t="s">
        <v>190</v>
      </c>
      <c r="Q173" t="str">
        <f t="shared" si="2"/>
        <v>3313300-Morska trava</v>
      </c>
    </row>
    <row r="174" spans="1:17" x14ac:dyDescent="0.3">
      <c r="A174">
        <v>173</v>
      </c>
      <c r="B174">
        <v>3313300</v>
      </c>
      <c r="C174" t="s">
        <v>190</v>
      </c>
      <c r="E174" s="8">
        <v>174</v>
      </c>
      <c r="F174" s="9">
        <v>3313310</v>
      </c>
      <c r="G174" s="10" t="s">
        <v>191</v>
      </c>
      <c r="Q174" t="str">
        <f t="shared" si="2"/>
        <v>3313310-Alge</v>
      </c>
    </row>
    <row r="175" spans="1:17" x14ac:dyDescent="0.3">
      <c r="A175">
        <v>174</v>
      </c>
      <c r="B175">
        <v>3313310</v>
      </c>
      <c r="C175" t="s">
        <v>191</v>
      </c>
      <c r="E175" s="11">
        <v>175</v>
      </c>
      <c r="F175" s="12">
        <v>3320000</v>
      </c>
      <c r="G175" s="13" t="s">
        <v>192</v>
      </c>
      <c r="Q175" t="str">
        <f t="shared" si="2"/>
        <v>3320000-Stoka, ostale životinje poljoprivrednog gazdinstvai sitne životinje</v>
      </c>
    </row>
    <row r="176" spans="1:17" x14ac:dyDescent="0.3">
      <c r="A176">
        <v>175</v>
      </c>
      <c r="B176">
        <v>3320000</v>
      </c>
      <c r="C176" t="s">
        <v>192</v>
      </c>
      <c r="E176" s="8">
        <v>176</v>
      </c>
      <c r="F176" s="9">
        <v>3321000</v>
      </c>
      <c r="G176" s="10" t="s">
        <v>193</v>
      </c>
      <c r="Q176" t="str">
        <f t="shared" si="2"/>
        <v>3321000-Stoka</v>
      </c>
    </row>
    <row r="177" spans="1:17" x14ac:dyDescent="0.3">
      <c r="A177">
        <v>176</v>
      </c>
      <c r="B177">
        <v>3321000</v>
      </c>
      <c r="C177" t="s">
        <v>193</v>
      </c>
      <c r="E177" s="11">
        <v>177</v>
      </c>
      <c r="F177" s="12">
        <v>3321100</v>
      </c>
      <c r="G177" s="13" t="s">
        <v>194</v>
      </c>
      <c r="Q177" t="str">
        <f t="shared" si="2"/>
        <v>3321100-Goveda</v>
      </c>
    </row>
    <row r="178" spans="1:17" x14ac:dyDescent="0.3">
      <c r="A178">
        <v>177</v>
      </c>
      <c r="B178">
        <v>3321100</v>
      </c>
      <c r="C178" t="s">
        <v>194</v>
      </c>
      <c r="E178" s="8">
        <v>178</v>
      </c>
      <c r="F178" s="9">
        <v>3321200</v>
      </c>
      <c r="G178" s="10" t="s">
        <v>195</v>
      </c>
      <c r="Q178" t="str">
        <f t="shared" si="2"/>
        <v>3321200-Telad</v>
      </c>
    </row>
    <row r="179" spans="1:17" x14ac:dyDescent="0.3">
      <c r="A179">
        <v>178</v>
      </c>
      <c r="B179">
        <v>3321200</v>
      </c>
      <c r="C179" t="s">
        <v>195</v>
      </c>
      <c r="E179" s="11">
        <v>179</v>
      </c>
      <c r="F179" s="12">
        <v>3322000</v>
      </c>
      <c r="G179" s="13" t="s">
        <v>196</v>
      </c>
      <c r="Q179" t="str">
        <f t="shared" si="2"/>
        <v>3322000-Ostale životinje poljoprivrednog gazdinstva osim stoke</v>
      </c>
    </row>
    <row r="180" spans="1:17" x14ac:dyDescent="0.3">
      <c r="A180">
        <v>179</v>
      </c>
      <c r="B180">
        <v>3322000</v>
      </c>
      <c r="C180" t="s">
        <v>196</v>
      </c>
      <c r="E180" s="8">
        <v>180</v>
      </c>
      <c r="F180" s="9">
        <v>3322100</v>
      </c>
      <c r="G180" s="10" t="s">
        <v>197</v>
      </c>
      <c r="Q180" t="str">
        <f t="shared" si="2"/>
        <v>3322100-Ovce</v>
      </c>
    </row>
    <row r="181" spans="1:17" x14ac:dyDescent="0.3">
      <c r="A181">
        <v>180</v>
      </c>
      <c r="B181">
        <v>3322100</v>
      </c>
      <c r="C181" t="s">
        <v>197</v>
      </c>
      <c r="E181" s="11">
        <v>181</v>
      </c>
      <c r="F181" s="12">
        <v>3322200</v>
      </c>
      <c r="G181" s="13" t="s">
        <v>198</v>
      </c>
      <c r="Q181" t="str">
        <f t="shared" si="2"/>
        <v>3322200-Koze</v>
      </c>
    </row>
    <row r="182" spans="1:17" x14ac:dyDescent="0.3">
      <c r="A182">
        <v>181</v>
      </c>
      <c r="B182">
        <v>3322200</v>
      </c>
      <c r="C182" t="s">
        <v>198</v>
      </c>
      <c r="E182" s="8">
        <v>182</v>
      </c>
      <c r="F182" s="9">
        <v>3322300</v>
      </c>
      <c r="G182" s="10" t="s">
        <v>199</v>
      </c>
      <c r="Q182" t="str">
        <f t="shared" si="2"/>
        <v>3322300-Konji</v>
      </c>
    </row>
    <row r="183" spans="1:17" x14ac:dyDescent="0.3">
      <c r="A183">
        <v>182</v>
      </c>
      <c r="B183">
        <v>3322300</v>
      </c>
      <c r="C183" t="s">
        <v>199</v>
      </c>
      <c r="E183" s="11">
        <v>183</v>
      </c>
      <c r="F183" s="12">
        <v>3323000</v>
      </c>
      <c r="G183" s="13" t="s">
        <v>200</v>
      </c>
      <c r="Q183" t="str">
        <f t="shared" si="2"/>
        <v>3323000-Svinje</v>
      </c>
    </row>
    <row r="184" spans="1:17" x14ac:dyDescent="0.3">
      <c r="A184">
        <v>183</v>
      </c>
      <c r="B184">
        <v>3323000</v>
      </c>
      <c r="C184" t="s">
        <v>200</v>
      </c>
      <c r="E184" s="8">
        <v>184</v>
      </c>
      <c r="F184" s="9">
        <v>3324000</v>
      </c>
      <c r="G184" s="10" t="s">
        <v>201</v>
      </c>
      <c r="Q184" t="str">
        <f t="shared" si="2"/>
        <v>3324000-Živa živina</v>
      </c>
    </row>
    <row r="185" spans="1:17" x14ac:dyDescent="0.3">
      <c r="A185">
        <v>184</v>
      </c>
      <c r="B185">
        <v>3324000</v>
      </c>
      <c r="C185" t="s">
        <v>201</v>
      </c>
      <c r="E185" s="11">
        <v>185</v>
      </c>
      <c r="F185" s="12">
        <v>3325000</v>
      </c>
      <c r="G185" s="13" t="s">
        <v>202</v>
      </c>
      <c r="Q185" t="str">
        <f t="shared" si="2"/>
        <v>3325000-Sitne životinje</v>
      </c>
    </row>
    <row r="186" spans="1:17" x14ac:dyDescent="0.3">
      <c r="A186">
        <v>185</v>
      </c>
      <c r="B186">
        <v>3325000</v>
      </c>
      <c r="C186" t="s">
        <v>202</v>
      </c>
      <c r="E186" s="8">
        <v>186</v>
      </c>
      <c r="F186" s="9">
        <v>3325100</v>
      </c>
      <c r="G186" s="10" t="s">
        <v>203</v>
      </c>
      <c r="Q186" t="str">
        <f t="shared" si="2"/>
        <v>3325100-Kunići</v>
      </c>
    </row>
    <row r="187" spans="1:17" x14ac:dyDescent="0.3">
      <c r="A187">
        <v>186</v>
      </c>
      <c r="B187">
        <v>3325100</v>
      </c>
      <c r="C187" t="s">
        <v>203</v>
      </c>
      <c r="E187" s="11">
        <v>187</v>
      </c>
      <c r="F187" s="12">
        <v>3325200</v>
      </c>
      <c r="G187" s="13" t="s">
        <v>204</v>
      </c>
      <c r="Q187" t="str">
        <f t="shared" si="2"/>
        <v>3325200-Zečevi</v>
      </c>
    </row>
    <row r="188" spans="1:17" x14ac:dyDescent="0.3">
      <c r="A188">
        <v>187</v>
      </c>
      <c r="B188">
        <v>3325200</v>
      </c>
      <c r="C188" t="s">
        <v>204</v>
      </c>
      <c r="E188" s="8">
        <v>188</v>
      </c>
      <c r="F188" s="9">
        <v>3330000</v>
      </c>
      <c r="G188" s="10" t="s">
        <v>205</v>
      </c>
      <c r="Q188" t="str">
        <f t="shared" si="2"/>
        <v>3330000-Proizvodi od životinja poljoprivrednog gazdinstva</v>
      </c>
    </row>
    <row r="189" spans="1:17" x14ac:dyDescent="0.3">
      <c r="A189">
        <v>188</v>
      </c>
      <c r="B189">
        <v>3330000</v>
      </c>
      <c r="C189" t="s">
        <v>205</v>
      </c>
      <c r="E189" s="11">
        <v>189</v>
      </c>
      <c r="F189" s="12">
        <v>3331000</v>
      </c>
      <c r="G189" s="13" t="s">
        <v>206</v>
      </c>
      <c r="Q189" t="str">
        <f t="shared" si="2"/>
        <v>3331000-Sveže ovčije i kozije mleko</v>
      </c>
    </row>
    <row r="190" spans="1:17" x14ac:dyDescent="0.3">
      <c r="A190">
        <v>189</v>
      </c>
      <c r="B190">
        <v>3331000</v>
      </c>
      <c r="C190" t="s">
        <v>206</v>
      </c>
      <c r="E190" s="8">
        <v>190</v>
      </c>
      <c r="F190" s="9">
        <v>3331100</v>
      </c>
      <c r="G190" s="10" t="s">
        <v>207</v>
      </c>
      <c r="Q190" t="str">
        <f t="shared" si="2"/>
        <v>3331100-Ovčije mleko</v>
      </c>
    </row>
    <row r="191" spans="1:17" x14ac:dyDescent="0.3">
      <c r="A191">
        <v>190</v>
      </c>
      <c r="B191">
        <v>3331100</v>
      </c>
      <c r="C191" t="s">
        <v>207</v>
      </c>
      <c r="E191" s="11">
        <v>191</v>
      </c>
      <c r="F191" s="12">
        <v>3331200</v>
      </c>
      <c r="G191" s="13" t="s">
        <v>208</v>
      </c>
      <c r="Q191" t="str">
        <f t="shared" si="2"/>
        <v>3331200-Kozije mleko</v>
      </c>
    </row>
    <row r="192" spans="1:17" x14ac:dyDescent="0.3">
      <c r="A192">
        <v>191</v>
      </c>
      <c r="B192">
        <v>3331200</v>
      </c>
      <c r="C192" t="s">
        <v>208</v>
      </c>
      <c r="E192" s="8">
        <v>192</v>
      </c>
      <c r="F192" s="9">
        <v>3332000</v>
      </c>
      <c r="G192" s="10" t="s">
        <v>209</v>
      </c>
      <c r="Q192" t="str">
        <f t="shared" si="2"/>
        <v>3332000-Vuna i životinjska dlaka</v>
      </c>
    </row>
    <row r="193" spans="1:17" x14ac:dyDescent="0.3">
      <c r="A193">
        <v>192</v>
      </c>
      <c r="B193">
        <v>3332000</v>
      </c>
      <c r="C193" t="s">
        <v>209</v>
      </c>
      <c r="E193" s="11">
        <v>193</v>
      </c>
      <c r="F193" s="12">
        <v>3332100</v>
      </c>
      <c r="G193" s="13" t="s">
        <v>210</v>
      </c>
      <c r="Q193" t="str">
        <f t="shared" si="2"/>
        <v>3332100-Strižena vuna</v>
      </c>
    </row>
    <row r="194" spans="1:17" x14ac:dyDescent="0.3">
      <c r="A194">
        <v>193</v>
      </c>
      <c r="B194">
        <v>3332100</v>
      </c>
      <c r="C194" t="s">
        <v>210</v>
      </c>
      <c r="E194" s="8">
        <v>194</v>
      </c>
      <c r="F194" s="9">
        <v>3332200</v>
      </c>
      <c r="G194" s="10" t="s">
        <v>211</v>
      </c>
      <c r="Q194" t="str">
        <f t="shared" ref="Q194:Q257" si="3">F194&amp; "-" &amp;G194</f>
        <v>3332200-Životinjska dlaka</v>
      </c>
    </row>
    <row r="195" spans="1:17" x14ac:dyDescent="0.3">
      <c r="A195">
        <v>194</v>
      </c>
      <c r="B195">
        <v>3332200</v>
      </c>
      <c r="C195" t="s">
        <v>211</v>
      </c>
      <c r="E195" s="11">
        <v>195</v>
      </c>
      <c r="F195" s="12">
        <v>3333000</v>
      </c>
      <c r="G195" s="13" t="s">
        <v>212</v>
      </c>
      <c r="Q195" t="str">
        <f t="shared" si="3"/>
        <v>3333000-Sveže kravlje mleko</v>
      </c>
    </row>
    <row r="196" spans="1:17" x14ac:dyDescent="0.3">
      <c r="A196">
        <v>195</v>
      </c>
      <c r="B196">
        <v>3333000</v>
      </c>
      <c r="C196" t="s">
        <v>212</v>
      </c>
      <c r="E196" s="8">
        <v>196</v>
      </c>
      <c r="F196" s="9">
        <v>3340000</v>
      </c>
      <c r="G196" s="10" t="s">
        <v>213</v>
      </c>
      <c r="Q196" t="str">
        <f t="shared" si="3"/>
        <v>3340000-Ušne markice za životinje</v>
      </c>
    </row>
    <row r="197" spans="1:17" x14ac:dyDescent="0.3">
      <c r="A197">
        <v>196</v>
      </c>
      <c r="B197">
        <v>3340000</v>
      </c>
      <c r="C197" t="s">
        <v>213</v>
      </c>
      <c r="E197" s="11">
        <v>197</v>
      </c>
      <c r="F197" s="12">
        <v>3341000</v>
      </c>
      <c r="G197" s="13" t="s">
        <v>214</v>
      </c>
      <c r="Q197" t="str">
        <f t="shared" si="3"/>
        <v>3341000-Ušne markice za goveda</v>
      </c>
    </row>
    <row r="198" spans="1:17" x14ac:dyDescent="0.3">
      <c r="A198">
        <v>197</v>
      </c>
      <c r="B198">
        <v>3341000</v>
      </c>
      <c r="C198" t="s">
        <v>214</v>
      </c>
      <c r="E198" s="8">
        <v>198</v>
      </c>
      <c r="F198" s="9">
        <v>3400000</v>
      </c>
      <c r="G198" s="10" t="s">
        <v>215</v>
      </c>
      <c r="Q198" t="str">
        <f t="shared" si="3"/>
        <v>3400000-Proizvodi šumarstva i seče drva</v>
      </c>
    </row>
    <row r="199" spans="1:17" x14ac:dyDescent="0.3">
      <c r="A199">
        <v>198</v>
      </c>
      <c r="B199">
        <v>3400000</v>
      </c>
      <c r="C199" t="s">
        <v>215</v>
      </c>
      <c r="E199" s="11">
        <v>199</v>
      </c>
      <c r="F199" s="12">
        <v>3410000</v>
      </c>
      <c r="G199" s="13" t="s">
        <v>216</v>
      </c>
      <c r="Q199" t="str">
        <f t="shared" si="3"/>
        <v>3410000-Drvo</v>
      </c>
    </row>
    <row r="200" spans="1:17" x14ac:dyDescent="0.3">
      <c r="A200">
        <v>199</v>
      </c>
      <c r="B200">
        <v>3410000</v>
      </c>
      <c r="C200" t="s">
        <v>216</v>
      </c>
      <c r="E200" s="8">
        <v>200</v>
      </c>
      <c r="F200" s="9">
        <v>3411000</v>
      </c>
      <c r="G200" s="10" t="s">
        <v>217</v>
      </c>
      <c r="Q200" t="str">
        <f t="shared" si="3"/>
        <v>3411000-Četinarsko drvo</v>
      </c>
    </row>
    <row r="201" spans="1:17" x14ac:dyDescent="0.3">
      <c r="A201">
        <v>200</v>
      </c>
      <c r="B201">
        <v>3411000</v>
      </c>
      <c r="C201" t="s">
        <v>217</v>
      </c>
      <c r="E201" s="11">
        <v>201</v>
      </c>
      <c r="F201" s="12">
        <v>3412000</v>
      </c>
      <c r="G201" s="13" t="s">
        <v>218</v>
      </c>
      <c r="Q201" t="str">
        <f t="shared" si="3"/>
        <v>3412000-Tropsko drvo</v>
      </c>
    </row>
    <row r="202" spans="1:17" x14ac:dyDescent="0.3">
      <c r="A202">
        <v>201</v>
      </c>
      <c r="B202">
        <v>3412000</v>
      </c>
      <c r="C202" t="s">
        <v>218</v>
      </c>
      <c r="E202" s="8">
        <v>202</v>
      </c>
      <c r="F202" s="9">
        <v>3413000</v>
      </c>
      <c r="G202" s="10" t="s">
        <v>219</v>
      </c>
      <c r="Q202" t="str">
        <f t="shared" si="3"/>
        <v>3413000-Drvo za ogrev</v>
      </c>
    </row>
    <row r="203" spans="1:17" x14ac:dyDescent="0.3">
      <c r="A203">
        <v>202</v>
      </c>
      <c r="B203">
        <v>3413000</v>
      </c>
      <c r="C203" t="s">
        <v>219</v>
      </c>
      <c r="E203" s="11">
        <v>203</v>
      </c>
      <c r="F203" s="12">
        <v>3414000</v>
      </c>
      <c r="G203" s="13" t="s">
        <v>220</v>
      </c>
      <c r="Q203" t="str">
        <f t="shared" si="3"/>
        <v>3414000-Sirovo drvo</v>
      </c>
    </row>
    <row r="204" spans="1:17" x14ac:dyDescent="0.3">
      <c r="A204">
        <v>203</v>
      </c>
      <c r="B204">
        <v>3414000</v>
      </c>
      <c r="C204" t="s">
        <v>220</v>
      </c>
      <c r="E204" s="8">
        <v>204</v>
      </c>
      <c r="F204" s="9">
        <v>3415000</v>
      </c>
      <c r="G204" s="10" t="s">
        <v>221</v>
      </c>
      <c r="Q204" t="str">
        <f t="shared" si="3"/>
        <v>3415000-Meko drvo</v>
      </c>
    </row>
    <row r="205" spans="1:17" x14ac:dyDescent="0.3">
      <c r="A205">
        <v>204</v>
      </c>
      <c r="B205">
        <v>3415000</v>
      </c>
      <c r="C205" t="s">
        <v>221</v>
      </c>
      <c r="E205" s="11">
        <v>205</v>
      </c>
      <c r="F205" s="12">
        <v>3416000</v>
      </c>
      <c r="G205" s="13" t="s">
        <v>222</v>
      </c>
      <c r="Q205" t="str">
        <f t="shared" si="3"/>
        <v>3416000-Drvni otpad</v>
      </c>
    </row>
    <row r="206" spans="1:17" x14ac:dyDescent="0.3">
      <c r="A206">
        <v>205</v>
      </c>
      <c r="B206">
        <v>3416000</v>
      </c>
      <c r="C206" t="s">
        <v>222</v>
      </c>
      <c r="E206" s="8">
        <v>206</v>
      </c>
      <c r="F206" s="9">
        <v>3417000</v>
      </c>
      <c r="G206" s="10" t="s">
        <v>223</v>
      </c>
      <c r="Q206" t="str">
        <f t="shared" si="3"/>
        <v>3417000-Drvni ostaci</v>
      </c>
    </row>
    <row r="207" spans="1:17" x14ac:dyDescent="0.3">
      <c r="A207">
        <v>206</v>
      </c>
      <c r="B207">
        <v>3417000</v>
      </c>
      <c r="C207" t="s">
        <v>223</v>
      </c>
      <c r="E207" s="11">
        <v>207</v>
      </c>
      <c r="F207" s="12">
        <v>3417100</v>
      </c>
      <c r="G207" s="13" t="s">
        <v>224</v>
      </c>
      <c r="Q207" t="str">
        <f t="shared" si="3"/>
        <v>3417100-Piljevina</v>
      </c>
    </row>
    <row r="208" spans="1:17" x14ac:dyDescent="0.3">
      <c r="A208">
        <v>207</v>
      </c>
      <c r="B208">
        <v>3417100</v>
      </c>
      <c r="C208" t="s">
        <v>224</v>
      </c>
      <c r="E208" s="8">
        <v>208</v>
      </c>
      <c r="F208" s="9">
        <v>3418000</v>
      </c>
      <c r="G208" s="10" t="s">
        <v>225</v>
      </c>
      <c r="Q208" t="str">
        <f t="shared" si="3"/>
        <v>3418000-Trupci, oblice</v>
      </c>
    </row>
    <row r="209" spans="1:17" x14ac:dyDescent="0.3">
      <c r="A209">
        <v>208</v>
      </c>
      <c r="B209">
        <v>3418000</v>
      </c>
      <c r="C209" t="s">
        <v>225</v>
      </c>
      <c r="E209" s="11">
        <v>209</v>
      </c>
      <c r="F209" s="12">
        <v>3418100</v>
      </c>
      <c r="G209" s="13" t="s">
        <v>226</v>
      </c>
      <c r="Q209" t="str">
        <f t="shared" si="3"/>
        <v>3418100-Tvrdo drvo</v>
      </c>
    </row>
    <row r="210" spans="1:17" x14ac:dyDescent="0.3">
      <c r="A210">
        <v>209</v>
      </c>
      <c r="B210">
        <v>3418100</v>
      </c>
      <c r="C210" t="s">
        <v>226</v>
      </c>
      <c r="E210" s="8">
        <v>210</v>
      </c>
      <c r="F210" s="9">
        <v>3419000</v>
      </c>
      <c r="G210" s="10" t="s">
        <v>227</v>
      </c>
      <c r="Q210" t="str">
        <f t="shared" si="3"/>
        <v>3419000-Drvna građa</v>
      </c>
    </row>
    <row r="211" spans="1:17" x14ac:dyDescent="0.3">
      <c r="A211">
        <v>210</v>
      </c>
      <c r="B211">
        <v>3419000</v>
      </c>
      <c r="C211" t="s">
        <v>227</v>
      </c>
      <c r="E211" s="11">
        <v>211</v>
      </c>
      <c r="F211" s="12">
        <v>3419100</v>
      </c>
      <c r="G211" s="13" t="s">
        <v>228</v>
      </c>
      <c r="Q211" t="str">
        <f t="shared" si="3"/>
        <v>3419100-Proizvodi od drvne građe</v>
      </c>
    </row>
    <row r="212" spans="1:17" x14ac:dyDescent="0.3">
      <c r="A212">
        <v>211</v>
      </c>
      <c r="B212">
        <v>3419100</v>
      </c>
      <c r="C212" t="s">
        <v>228</v>
      </c>
      <c r="E212" s="8">
        <v>212</v>
      </c>
      <c r="F212" s="9">
        <v>3419200</v>
      </c>
      <c r="G212" s="10" t="s">
        <v>229</v>
      </c>
      <c r="Q212" t="str">
        <f t="shared" si="3"/>
        <v>3419200-Drveni podupirači za rudarska okna</v>
      </c>
    </row>
    <row r="213" spans="1:17" x14ac:dyDescent="0.3">
      <c r="A213">
        <v>212</v>
      </c>
      <c r="B213">
        <v>3419200</v>
      </c>
      <c r="C213" t="s">
        <v>229</v>
      </c>
      <c r="E213" s="11">
        <v>213</v>
      </c>
      <c r="F213" s="12">
        <v>3420000</v>
      </c>
      <c r="G213" s="13" t="s">
        <v>230</v>
      </c>
      <c r="Q213" t="str">
        <f t="shared" si="3"/>
        <v>3420000-Smole</v>
      </c>
    </row>
    <row r="214" spans="1:17" x14ac:dyDescent="0.3">
      <c r="A214">
        <v>213</v>
      </c>
      <c r="B214">
        <v>3420000</v>
      </c>
      <c r="C214" t="s">
        <v>230</v>
      </c>
      <c r="E214" s="8">
        <v>214</v>
      </c>
      <c r="F214" s="9">
        <v>3421000</v>
      </c>
      <c r="G214" s="10" t="s">
        <v>231</v>
      </c>
      <c r="Q214" t="str">
        <f t="shared" si="3"/>
        <v>3421000-Balzami</v>
      </c>
    </row>
    <row r="215" spans="1:17" x14ac:dyDescent="0.3">
      <c r="A215">
        <v>214</v>
      </c>
      <c r="B215">
        <v>3421000</v>
      </c>
      <c r="C215" t="s">
        <v>231</v>
      </c>
      <c r="E215" s="11">
        <v>215</v>
      </c>
      <c r="F215" s="12">
        <v>3422000</v>
      </c>
      <c r="G215" s="13" t="s">
        <v>232</v>
      </c>
      <c r="Q215" t="str">
        <f t="shared" si="3"/>
        <v>3422000-Šelak</v>
      </c>
    </row>
    <row r="216" spans="1:17" x14ac:dyDescent="0.3">
      <c r="A216">
        <v>215</v>
      </c>
      <c r="B216">
        <v>3422000</v>
      </c>
      <c r="C216" t="s">
        <v>232</v>
      </c>
      <c r="E216" s="8">
        <v>216</v>
      </c>
      <c r="F216" s="9">
        <v>3430000</v>
      </c>
      <c r="G216" s="10" t="s">
        <v>233</v>
      </c>
      <c r="Q216" t="str">
        <f t="shared" si="3"/>
        <v>3430000-Pluta</v>
      </c>
    </row>
    <row r="217" spans="1:17" x14ac:dyDescent="0.3">
      <c r="A217">
        <v>216</v>
      </c>
      <c r="B217">
        <v>3430000</v>
      </c>
      <c r="C217" t="s">
        <v>233</v>
      </c>
      <c r="E217" s="11">
        <v>217</v>
      </c>
      <c r="F217" s="12">
        <v>3431000</v>
      </c>
      <c r="G217" s="13" t="s">
        <v>234</v>
      </c>
      <c r="Q217" t="str">
        <f t="shared" si="3"/>
        <v>3431000-Prirodna pluta</v>
      </c>
    </row>
    <row r="218" spans="1:17" x14ac:dyDescent="0.3">
      <c r="A218">
        <v>217</v>
      </c>
      <c r="B218">
        <v>3431000</v>
      </c>
      <c r="C218" t="s">
        <v>234</v>
      </c>
      <c r="E218" s="8">
        <v>218</v>
      </c>
      <c r="F218" s="9">
        <v>3432000</v>
      </c>
      <c r="G218" s="10" t="s">
        <v>235</v>
      </c>
      <c r="Q218" t="str">
        <f t="shared" si="3"/>
        <v>3432000-Korparski proizvodi</v>
      </c>
    </row>
    <row r="219" spans="1:17" x14ac:dyDescent="0.3">
      <c r="A219">
        <v>218</v>
      </c>
      <c r="B219">
        <v>3432000</v>
      </c>
      <c r="C219" t="s">
        <v>235</v>
      </c>
      <c r="E219" s="11">
        <v>219</v>
      </c>
      <c r="F219" s="12">
        <v>3432100</v>
      </c>
      <c r="G219" s="13" t="s">
        <v>236</v>
      </c>
      <c r="Q219" t="str">
        <f t="shared" si="3"/>
        <v>3432100-Pletarski proizvodi</v>
      </c>
    </row>
    <row r="220" spans="1:17" x14ac:dyDescent="0.3">
      <c r="A220">
        <v>219</v>
      </c>
      <c r="B220">
        <v>3432100</v>
      </c>
      <c r="C220" t="s">
        <v>236</v>
      </c>
      <c r="E220" s="8">
        <v>220</v>
      </c>
      <c r="F220" s="9">
        <v>3440000</v>
      </c>
      <c r="G220" s="10" t="s">
        <v>237</v>
      </c>
      <c r="Q220" t="str">
        <f t="shared" si="3"/>
        <v>3440000-Proizvodi šumarstva</v>
      </c>
    </row>
    <row r="221" spans="1:17" x14ac:dyDescent="0.3">
      <c r="A221">
        <v>220</v>
      </c>
      <c r="B221">
        <v>3440000</v>
      </c>
      <c r="C221" t="s">
        <v>237</v>
      </c>
      <c r="E221" s="11">
        <v>221</v>
      </c>
      <c r="F221" s="12">
        <v>3441000</v>
      </c>
      <c r="G221" s="13" t="s">
        <v>238</v>
      </c>
      <c r="Q221" t="str">
        <f t="shared" si="3"/>
        <v>3441000-Ukrasne biljke, trava, mahovina i lišajevi</v>
      </c>
    </row>
    <row r="222" spans="1:17" x14ac:dyDescent="0.3">
      <c r="A222">
        <v>221</v>
      </c>
      <c r="B222">
        <v>3441000</v>
      </c>
      <c r="C222" t="s">
        <v>238</v>
      </c>
      <c r="E222" s="8">
        <v>222</v>
      </c>
      <c r="F222" s="9">
        <v>3450000</v>
      </c>
      <c r="G222" s="10" t="s">
        <v>239</v>
      </c>
      <c r="Q222" t="str">
        <f t="shared" si="3"/>
        <v>3450000-Proizvodi rasadnika za drveće</v>
      </c>
    </row>
    <row r="223" spans="1:17" x14ac:dyDescent="0.3">
      <c r="A223">
        <v>222</v>
      </c>
      <c r="B223">
        <v>3450000</v>
      </c>
      <c r="C223" t="s">
        <v>239</v>
      </c>
      <c r="E223" s="11">
        <v>223</v>
      </c>
      <c r="F223" s="12">
        <v>3451000</v>
      </c>
      <c r="G223" s="13" t="s">
        <v>240</v>
      </c>
      <c r="Q223" t="str">
        <f t="shared" si="3"/>
        <v>3451000-Biljke</v>
      </c>
    </row>
    <row r="224" spans="1:17" x14ac:dyDescent="0.3">
      <c r="A224">
        <v>223</v>
      </c>
      <c r="B224">
        <v>3451000</v>
      </c>
      <c r="C224" t="s">
        <v>240</v>
      </c>
      <c r="E224" s="8">
        <v>224</v>
      </c>
      <c r="F224" s="9">
        <v>3451100</v>
      </c>
      <c r="G224" s="10" t="s">
        <v>241</v>
      </c>
      <c r="Q224" t="str">
        <f t="shared" si="3"/>
        <v>3451100-Sadnice</v>
      </c>
    </row>
    <row r="225" spans="1:17" x14ac:dyDescent="0.3">
      <c r="A225">
        <v>224</v>
      </c>
      <c r="B225">
        <v>3451100</v>
      </c>
      <c r="C225" t="s">
        <v>241</v>
      </c>
      <c r="E225" s="11">
        <v>225</v>
      </c>
      <c r="F225" s="12">
        <v>3451200</v>
      </c>
      <c r="G225" s="13" t="s">
        <v>242</v>
      </c>
      <c r="Q225" t="str">
        <f t="shared" si="3"/>
        <v>3451200-Lukovice cveća</v>
      </c>
    </row>
    <row r="226" spans="1:17" x14ac:dyDescent="0.3">
      <c r="A226">
        <v>225</v>
      </c>
      <c r="B226">
        <v>3451200</v>
      </c>
      <c r="C226" t="s">
        <v>242</v>
      </c>
      <c r="E226" s="8">
        <v>226</v>
      </c>
      <c r="F226" s="9">
        <v>3451300</v>
      </c>
      <c r="G226" s="10" t="s">
        <v>243</v>
      </c>
      <c r="Q226" t="str">
        <f t="shared" si="3"/>
        <v>3451300-Žbunje</v>
      </c>
    </row>
    <row r="227" spans="1:17" x14ac:dyDescent="0.3">
      <c r="A227">
        <v>226</v>
      </c>
      <c r="B227">
        <v>3451300</v>
      </c>
      <c r="C227" t="s">
        <v>243</v>
      </c>
      <c r="E227" s="11">
        <v>227</v>
      </c>
      <c r="F227" s="12">
        <v>3452000</v>
      </c>
      <c r="G227" s="13" t="s">
        <v>244</v>
      </c>
      <c r="Q227" t="str">
        <f t="shared" si="3"/>
        <v>3452000-Drveće</v>
      </c>
    </row>
    <row r="228" spans="1:17" x14ac:dyDescent="0.3">
      <c r="A228">
        <v>227</v>
      </c>
      <c r="B228">
        <v>3452000</v>
      </c>
      <c r="C228" t="s">
        <v>244</v>
      </c>
      <c r="E228" s="8">
        <v>228</v>
      </c>
      <c r="F228" s="9">
        <v>3460000</v>
      </c>
      <c r="G228" s="10" t="s">
        <v>245</v>
      </c>
      <c r="Q228" t="str">
        <f t="shared" si="3"/>
        <v>3460000-Celuloza</v>
      </c>
    </row>
    <row r="229" spans="1:17" x14ac:dyDescent="0.3">
      <c r="A229">
        <v>228</v>
      </c>
      <c r="B229">
        <v>3460000</v>
      </c>
      <c r="C229" t="s">
        <v>245</v>
      </c>
      <c r="E229" s="11">
        <v>229</v>
      </c>
      <c r="F229" s="12">
        <v>3461000</v>
      </c>
      <c r="G229" s="13" t="s">
        <v>246</v>
      </c>
      <c r="Q229" t="str">
        <f t="shared" si="3"/>
        <v>3461000-Drvna celuloza</v>
      </c>
    </row>
    <row r="230" spans="1:17" x14ac:dyDescent="0.3">
      <c r="A230">
        <v>229</v>
      </c>
      <c r="B230">
        <v>3461000</v>
      </c>
      <c r="C230" t="s">
        <v>246</v>
      </c>
      <c r="E230" s="8">
        <v>230</v>
      </c>
      <c r="F230" s="9">
        <v>3461100</v>
      </c>
      <c r="G230" s="10" t="s">
        <v>247</v>
      </c>
      <c r="Q230" t="str">
        <f t="shared" si="3"/>
        <v>3461100-Hemijska drvna celuloza</v>
      </c>
    </row>
    <row r="231" spans="1:17" x14ac:dyDescent="0.3">
      <c r="A231">
        <v>230</v>
      </c>
      <c r="B231">
        <v>3461100</v>
      </c>
      <c r="C231" t="s">
        <v>247</v>
      </c>
      <c r="E231" s="11">
        <v>231</v>
      </c>
      <c r="F231" s="12">
        <v>9000000</v>
      </c>
      <c r="G231" s="13" t="s">
        <v>248</v>
      </c>
      <c r="Q231" t="str">
        <f t="shared" si="3"/>
        <v>9000000-Naftni derivati, gorivo, električna energija i drugi izvori energije</v>
      </c>
    </row>
    <row r="232" spans="1:17" x14ac:dyDescent="0.3">
      <c r="A232">
        <v>231</v>
      </c>
      <c r="B232">
        <v>9000000</v>
      </c>
      <c r="C232" t="s">
        <v>248</v>
      </c>
      <c r="E232" s="8">
        <v>232</v>
      </c>
      <c r="F232" s="9">
        <v>9100000</v>
      </c>
      <c r="G232" s="10" t="s">
        <v>249</v>
      </c>
      <c r="Q232" t="str">
        <f t="shared" si="3"/>
        <v>9100000-Goriva</v>
      </c>
    </row>
    <row r="233" spans="1:17" x14ac:dyDescent="0.3">
      <c r="A233">
        <v>232</v>
      </c>
      <c r="B233">
        <v>9100000</v>
      </c>
      <c r="C233" t="s">
        <v>249</v>
      </c>
      <c r="E233" s="11">
        <v>233</v>
      </c>
      <c r="F233" s="12">
        <v>9110000</v>
      </c>
      <c r="G233" s="13" t="s">
        <v>250</v>
      </c>
      <c r="Q233" t="str">
        <f t="shared" si="3"/>
        <v>9110000-Čvrsta goriva</v>
      </c>
    </row>
    <row r="234" spans="1:17" x14ac:dyDescent="0.3">
      <c r="A234">
        <v>233</v>
      </c>
      <c r="B234">
        <v>9110000</v>
      </c>
      <c r="C234" t="s">
        <v>250</v>
      </c>
      <c r="E234" s="8">
        <v>234</v>
      </c>
      <c r="F234" s="9">
        <v>9111000</v>
      </c>
      <c r="G234" s="10" t="s">
        <v>251</v>
      </c>
      <c r="Q234" t="str">
        <f t="shared" si="3"/>
        <v>9111000-Ugalj i goriva na bazi uglja</v>
      </c>
    </row>
    <row r="235" spans="1:17" x14ac:dyDescent="0.3">
      <c r="A235">
        <v>234</v>
      </c>
      <c r="B235">
        <v>9111000</v>
      </c>
      <c r="C235" t="s">
        <v>251</v>
      </c>
      <c r="E235" s="11">
        <v>235</v>
      </c>
      <c r="F235" s="12">
        <v>9111100</v>
      </c>
      <c r="G235" s="13" t="s">
        <v>252</v>
      </c>
      <c r="Q235" t="str">
        <f t="shared" si="3"/>
        <v>9111100-Ugalj</v>
      </c>
    </row>
    <row r="236" spans="1:17" x14ac:dyDescent="0.3">
      <c r="A236">
        <v>235</v>
      </c>
      <c r="B236">
        <v>9111100</v>
      </c>
      <c r="C236" t="s">
        <v>252</v>
      </c>
      <c r="E236" s="8">
        <v>236</v>
      </c>
      <c r="F236" s="9">
        <v>9111200</v>
      </c>
      <c r="G236" s="10" t="s">
        <v>253</v>
      </c>
      <c r="Q236" t="str">
        <f t="shared" si="3"/>
        <v>9111200-Goriva na bazi uglja</v>
      </c>
    </row>
    <row r="237" spans="1:17" x14ac:dyDescent="0.3">
      <c r="A237">
        <v>236</v>
      </c>
      <c r="B237">
        <v>9111200</v>
      </c>
      <c r="C237" t="s">
        <v>253</v>
      </c>
      <c r="E237" s="11">
        <v>237</v>
      </c>
      <c r="F237" s="12">
        <v>9111210</v>
      </c>
      <c r="G237" s="13" t="s">
        <v>254</v>
      </c>
      <c r="Q237" t="str">
        <f t="shared" si="3"/>
        <v>9111210-Kameni ugalj</v>
      </c>
    </row>
    <row r="238" spans="1:17" x14ac:dyDescent="0.3">
      <c r="A238">
        <v>237</v>
      </c>
      <c r="B238">
        <v>9111210</v>
      </c>
      <c r="C238" t="s">
        <v>254</v>
      </c>
      <c r="E238" s="8">
        <v>238</v>
      </c>
      <c r="F238" s="9">
        <v>9111220</v>
      </c>
      <c r="G238" s="10" t="s">
        <v>255</v>
      </c>
      <c r="Q238" t="str">
        <f t="shared" si="3"/>
        <v>9111220-Briketi</v>
      </c>
    </row>
    <row r="239" spans="1:17" x14ac:dyDescent="0.3">
      <c r="A239">
        <v>238</v>
      </c>
      <c r="B239">
        <v>9111220</v>
      </c>
      <c r="C239" t="s">
        <v>255</v>
      </c>
      <c r="E239" s="11">
        <v>239</v>
      </c>
      <c r="F239" s="12">
        <v>9111300</v>
      </c>
      <c r="G239" s="13" t="s">
        <v>256</v>
      </c>
      <c r="Q239" t="str">
        <f t="shared" si="3"/>
        <v>9111300-Fosilna goriva</v>
      </c>
    </row>
    <row r="240" spans="1:17" x14ac:dyDescent="0.3">
      <c r="A240">
        <v>239</v>
      </c>
      <c r="B240">
        <v>9111300</v>
      </c>
      <c r="C240" t="s">
        <v>256</v>
      </c>
      <c r="E240" s="8">
        <v>240</v>
      </c>
      <c r="F240" s="9">
        <v>9111400</v>
      </c>
      <c r="G240" s="10" t="s">
        <v>257</v>
      </c>
      <c r="Q240" t="str">
        <f t="shared" si="3"/>
        <v>9111400-Goriva na bazi drveta</v>
      </c>
    </row>
    <row r="241" spans="1:17" x14ac:dyDescent="0.3">
      <c r="A241">
        <v>240</v>
      </c>
      <c r="B241">
        <v>9111400</v>
      </c>
      <c r="C241" t="s">
        <v>257</v>
      </c>
      <c r="E241" s="11">
        <v>241</v>
      </c>
      <c r="F241" s="12">
        <v>9112000</v>
      </c>
      <c r="G241" s="13" t="s">
        <v>258</v>
      </c>
      <c r="Q241" t="str">
        <f t="shared" si="3"/>
        <v>9112000-Lignit i treset</v>
      </c>
    </row>
    <row r="242" spans="1:17" x14ac:dyDescent="0.3">
      <c r="A242">
        <v>241</v>
      </c>
      <c r="B242">
        <v>9112000</v>
      </c>
      <c r="C242" t="s">
        <v>258</v>
      </c>
      <c r="E242" s="8">
        <v>242</v>
      </c>
      <c r="F242" s="9">
        <v>9112100</v>
      </c>
      <c r="G242" s="10" t="s">
        <v>259</v>
      </c>
      <c r="Q242" t="str">
        <f t="shared" si="3"/>
        <v>9112100-Lignit</v>
      </c>
    </row>
    <row r="243" spans="1:17" x14ac:dyDescent="0.3">
      <c r="A243">
        <v>242</v>
      </c>
      <c r="B243">
        <v>9112100</v>
      </c>
      <c r="C243" t="s">
        <v>259</v>
      </c>
      <c r="E243" s="11">
        <v>243</v>
      </c>
      <c r="F243" s="12">
        <v>9112200</v>
      </c>
      <c r="G243" s="13" t="s">
        <v>260</v>
      </c>
      <c r="Q243" t="str">
        <f t="shared" si="3"/>
        <v>9112200-Treset</v>
      </c>
    </row>
    <row r="244" spans="1:17" x14ac:dyDescent="0.3">
      <c r="A244">
        <v>243</v>
      </c>
      <c r="B244">
        <v>9112200</v>
      </c>
      <c r="C244" t="s">
        <v>260</v>
      </c>
      <c r="E244" s="8">
        <v>244</v>
      </c>
      <c r="F244" s="9">
        <v>9113000</v>
      </c>
      <c r="G244" s="10" t="s">
        <v>261</v>
      </c>
      <c r="Q244" t="str">
        <f t="shared" si="3"/>
        <v>9113000-Koks</v>
      </c>
    </row>
    <row r="245" spans="1:17" x14ac:dyDescent="0.3">
      <c r="A245">
        <v>244</v>
      </c>
      <c r="B245">
        <v>9113000</v>
      </c>
      <c r="C245" t="s">
        <v>261</v>
      </c>
      <c r="E245" s="11">
        <v>245</v>
      </c>
      <c r="F245" s="12">
        <v>9120000</v>
      </c>
      <c r="G245" s="13" t="s">
        <v>262</v>
      </c>
      <c r="Q245" t="str">
        <f t="shared" si="3"/>
        <v>9120000-Gasovita goriva</v>
      </c>
    </row>
    <row r="246" spans="1:17" x14ac:dyDescent="0.3">
      <c r="A246">
        <v>245</v>
      </c>
      <c r="B246">
        <v>9120000</v>
      </c>
      <c r="C246" t="s">
        <v>262</v>
      </c>
      <c r="E246" s="8">
        <v>246</v>
      </c>
      <c r="F246" s="9">
        <v>9121000</v>
      </c>
      <c r="G246" s="10" t="s">
        <v>263</v>
      </c>
      <c r="Q246" t="str">
        <f t="shared" si="3"/>
        <v>9121000-Gas od kamenog uglja, gas za gasovodnu mrežu ili slični gasovi</v>
      </c>
    </row>
    <row r="247" spans="1:17" x14ac:dyDescent="0.3">
      <c r="A247">
        <v>246</v>
      </c>
      <c r="B247">
        <v>9121000</v>
      </c>
      <c r="C247" t="s">
        <v>263</v>
      </c>
      <c r="E247" s="11">
        <v>247</v>
      </c>
      <c r="F247" s="12">
        <v>9121100</v>
      </c>
      <c r="G247" s="13" t="s">
        <v>264</v>
      </c>
      <c r="Q247" t="str">
        <f t="shared" si="3"/>
        <v>9121100-Gas od kamenog uglja ili slični gasovi</v>
      </c>
    </row>
    <row r="248" spans="1:17" x14ac:dyDescent="0.3">
      <c r="A248">
        <v>247</v>
      </c>
      <c r="B248">
        <v>9121100</v>
      </c>
      <c r="C248" t="s">
        <v>264</v>
      </c>
      <c r="E248" s="8">
        <v>248</v>
      </c>
      <c r="F248" s="9">
        <v>9121200</v>
      </c>
      <c r="G248" s="10" t="s">
        <v>265</v>
      </c>
      <c r="Q248" t="str">
        <f t="shared" si="3"/>
        <v>9121200-Gas za gasovodnu mrežu</v>
      </c>
    </row>
    <row r="249" spans="1:17" x14ac:dyDescent="0.3">
      <c r="A249">
        <v>248</v>
      </c>
      <c r="B249">
        <v>9121200</v>
      </c>
      <c r="C249" t="s">
        <v>265</v>
      </c>
      <c r="E249" s="11">
        <v>249</v>
      </c>
      <c r="F249" s="12">
        <v>9122000</v>
      </c>
      <c r="G249" s="13" t="s">
        <v>266</v>
      </c>
      <c r="Q249" t="str">
        <f t="shared" si="3"/>
        <v>9122000-Propan i butan</v>
      </c>
    </row>
    <row r="250" spans="1:17" x14ac:dyDescent="0.3">
      <c r="A250">
        <v>249</v>
      </c>
      <c r="B250">
        <v>9122000</v>
      </c>
      <c r="C250" t="s">
        <v>266</v>
      </c>
      <c r="E250" s="8">
        <v>250</v>
      </c>
      <c r="F250" s="9">
        <v>9122100</v>
      </c>
      <c r="G250" s="10" t="s">
        <v>267</v>
      </c>
      <c r="Q250" t="str">
        <f t="shared" si="3"/>
        <v>9122100-Propan gas</v>
      </c>
    </row>
    <row r="251" spans="1:17" x14ac:dyDescent="0.3">
      <c r="A251">
        <v>250</v>
      </c>
      <c r="B251">
        <v>9122100</v>
      </c>
      <c r="C251" t="s">
        <v>267</v>
      </c>
      <c r="E251" s="11">
        <v>251</v>
      </c>
      <c r="F251" s="12">
        <v>9122110</v>
      </c>
      <c r="G251" s="13" t="s">
        <v>268</v>
      </c>
      <c r="Q251" t="str">
        <f t="shared" si="3"/>
        <v>9122110-Tečni propan gas</v>
      </c>
    </row>
    <row r="252" spans="1:17" x14ac:dyDescent="0.3">
      <c r="A252">
        <v>251</v>
      </c>
      <c r="B252">
        <v>9122110</v>
      </c>
      <c r="C252" t="s">
        <v>268</v>
      </c>
      <c r="E252" s="8">
        <v>252</v>
      </c>
      <c r="F252" s="9">
        <v>9122200</v>
      </c>
      <c r="G252" s="10" t="s">
        <v>269</v>
      </c>
      <c r="Q252" t="str">
        <f t="shared" si="3"/>
        <v>9122200-Butan gas</v>
      </c>
    </row>
    <row r="253" spans="1:17" x14ac:dyDescent="0.3">
      <c r="A253">
        <v>252</v>
      </c>
      <c r="B253">
        <v>9122200</v>
      </c>
      <c r="C253" t="s">
        <v>269</v>
      </c>
      <c r="E253" s="11">
        <v>253</v>
      </c>
      <c r="F253" s="12">
        <v>9122210</v>
      </c>
      <c r="G253" s="13" t="s">
        <v>270</v>
      </c>
      <c r="Q253" t="str">
        <f t="shared" si="3"/>
        <v>9122210-Tečni butan gas</v>
      </c>
    </row>
    <row r="254" spans="1:17" x14ac:dyDescent="0.3">
      <c r="A254">
        <v>253</v>
      </c>
      <c r="B254">
        <v>9122210</v>
      </c>
      <c r="C254" t="s">
        <v>270</v>
      </c>
      <c r="E254" s="8">
        <v>254</v>
      </c>
      <c r="F254" s="9">
        <v>9123000</v>
      </c>
      <c r="G254" s="10" t="s">
        <v>271</v>
      </c>
      <c r="Q254" t="str">
        <f t="shared" si="3"/>
        <v>9123000-Prirodni gas</v>
      </c>
    </row>
    <row r="255" spans="1:17" x14ac:dyDescent="0.3">
      <c r="A255">
        <v>254</v>
      </c>
      <c r="B255">
        <v>9123000</v>
      </c>
      <c r="C255" t="s">
        <v>271</v>
      </c>
      <c r="E255" s="11">
        <v>255</v>
      </c>
      <c r="F255" s="12">
        <v>9130000</v>
      </c>
      <c r="G255" s="13" t="s">
        <v>272</v>
      </c>
      <c r="Q255" t="str">
        <f t="shared" si="3"/>
        <v>9130000-Nafta i destilati</v>
      </c>
    </row>
    <row r="256" spans="1:17" x14ac:dyDescent="0.3">
      <c r="A256">
        <v>255</v>
      </c>
      <c r="B256">
        <v>9130000</v>
      </c>
      <c r="C256" t="s">
        <v>272</v>
      </c>
      <c r="E256" s="8">
        <v>256</v>
      </c>
      <c r="F256" s="9">
        <v>9131000</v>
      </c>
      <c r="G256" s="10" t="s">
        <v>273</v>
      </c>
      <c r="Q256" t="str">
        <f t="shared" si="3"/>
        <v>9131000-Avionski kerozin</v>
      </c>
    </row>
    <row r="257" spans="1:17" x14ac:dyDescent="0.3">
      <c r="A257">
        <v>256</v>
      </c>
      <c r="B257">
        <v>9131000</v>
      </c>
      <c r="C257" t="s">
        <v>273</v>
      </c>
      <c r="E257" s="11">
        <v>257</v>
      </c>
      <c r="F257" s="12">
        <v>9131100</v>
      </c>
      <c r="G257" s="13" t="s">
        <v>274</v>
      </c>
      <c r="Q257" t="str">
        <f t="shared" si="3"/>
        <v>9131100-Gorivo tipa kerozina za mlazne avione</v>
      </c>
    </row>
    <row r="258" spans="1:17" x14ac:dyDescent="0.3">
      <c r="A258">
        <v>257</v>
      </c>
      <c r="B258">
        <v>9131100</v>
      </c>
      <c r="C258" t="s">
        <v>274</v>
      </c>
      <c r="E258" s="8">
        <v>258</v>
      </c>
      <c r="F258" s="9">
        <v>9132000</v>
      </c>
      <c r="G258" s="10" t="s">
        <v>275</v>
      </c>
      <c r="Q258" t="str">
        <f t="shared" ref="Q258:Q321" si="4">F258&amp; "-" &amp;G258</f>
        <v>9132000-Benzin</v>
      </c>
    </row>
    <row r="259" spans="1:17" x14ac:dyDescent="0.3">
      <c r="A259">
        <v>258</v>
      </c>
      <c r="B259">
        <v>9132000</v>
      </c>
      <c r="C259" t="s">
        <v>275</v>
      </c>
      <c r="E259" s="11">
        <v>259</v>
      </c>
      <c r="F259" s="12">
        <v>9132100</v>
      </c>
      <c r="G259" s="13" t="s">
        <v>276</v>
      </c>
      <c r="Q259" t="str">
        <f t="shared" si="4"/>
        <v>9132100-Bezolovni benzin</v>
      </c>
    </row>
    <row r="260" spans="1:17" x14ac:dyDescent="0.3">
      <c r="A260">
        <v>259</v>
      </c>
      <c r="B260">
        <v>9132100</v>
      </c>
      <c r="C260" t="s">
        <v>276</v>
      </c>
      <c r="E260" s="8">
        <v>260</v>
      </c>
      <c r="F260" s="9">
        <v>9132200</v>
      </c>
      <c r="G260" s="10" t="s">
        <v>277</v>
      </c>
      <c r="Q260" t="str">
        <f t="shared" si="4"/>
        <v>9132200-Olovni benzin</v>
      </c>
    </row>
    <row r="261" spans="1:17" x14ac:dyDescent="0.3">
      <c r="A261">
        <v>260</v>
      </c>
      <c r="B261">
        <v>9132200</v>
      </c>
      <c r="C261" t="s">
        <v>277</v>
      </c>
      <c r="E261" s="11">
        <v>261</v>
      </c>
      <c r="F261" s="12">
        <v>9132300</v>
      </c>
      <c r="G261" s="13" t="s">
        <v>278</v>
      </c>
      <c r="Q261" t="str">
        <f t="shared" si="4"/>
        <v>9132300-Benzin sa etanolom</v>
      </c>
    </row>
    <row r="262" spans="1:17" x14ac:dyDescent="0.3">
      <c r="A262">
        <v>261</v>
      </c>
      <c r="B262">
        <v>9132300</v>
      </c>
      <c r="C262" t="s">
        <v>278</v>
      </c>
      <c r="E262" s="8">
        <v>262</v>
      </c>
      <c r="F262" s="9">
        <v>9133000</v>
      </c>
      <c r="G262" s="10" t="s">
        <v>279</v>
      </c>
      <c r="Q262" t="str">
        <f t="shared" si="4"/>
        <v>9133000-Tečni naftni gas (LPG)</v>
      </c>
    </row>
    <row r="263" spans="1:17" x14ac:dyDescent="0.3">
      <c r="A263">
        <v>262</v>
      </c>
      <c r="B263">
        <v>9133000</v>
      </c>
      <c r="C263" t="s">
        <v>279</v>
      </c>
      <c r="E263" s="11">
        <v>263</v>
      </c>
      <c r="F263" s="12">
        <v>9134000</v>
      </c>
      <c r="G263" s="13" t="s">
        <v>280</v>
      </c>
      <c r="Q263" t="str">
        <f t="shared" si="4"/>
        <v>9134000-Gasna ulja</v>
      </c>
    </row>
    <row r="264" spans="1:17" x14ac:dyDescent="0.3">
      <c r="A264">
        <v>263</v>
      </c>
      <c r="B264">
        <v>9134000</v>
      </c>
      <c r="C264" t="s">
        <v>280</v>
      </c>
      <c r="E264" s="8">
        <v>264</v>
      </c>
      <c r="F264" s="9">
        <v>9134100</v>
      </c>
      <c r="G264" s="10" t="s">
        <v>281</v>
      </c>
      <c r="Q264" t="str">
        <f t="shared" si="4"/>
        <v>9134100-Dizel ulje</v>
      </c>
    </row>
    <row r="265" spans="1:17" x14ac:dyDescent="0.3">
      <c r="A265">
        <v>264</v>
      </c>
      <c r="B265">
        <v>9134100</v>
      </c>
      <c r="C265" t="s">
        <v>281</v>
      </c>
      <c r="E265" s="11">
        <v>265</v>
      </c>
      <c r="F265" s="12">
        <v>9134200</v>
      </c>
      <c r="G265" s="13" t="s">
        <v>282</v>
      </c>
      <c r="Q265" t="str">
        <f t="shared" si="4"/>
        <v>9134200-Dizel gorivo</v>
      </c>
    </row>
    <row r="266" spans="1:17" x14ac:dyDescent="0.3">
      <c r="A266">
        <v>265</v>
      </c>
      <c r="B266">
        <v>9134200</v>
      </c>
      <c r="C266" t="s">
        <v>282</v>
      </c>
      <c r="E266" s="8">
        <v>266</v>
      </c>
      <c r="F266" s="9">
        <v>9134210</v>
      </c>
      <c r="G266" s="10" t="s">
        <v>283</v>
      </c>
      <c r="Q266" t="str">
        <f t="shared" si="4"/>
        <v>9134210-Dizel gorivo (0,2)</v>
      </c>
    </row>
    <row r="267" spans="1:17" x14ac:dyDescent="0.3">
      <c r="A267">
        <v>266</v>
      </c>
      <c r="B267">
        <v>9134210</v>
      </c>
      <c r="C267" t="s">
        <v>283</v>
      </c>
      <c r="E267" s="11">
        <v>267</v>
      </c>
      <c r="F267" s="12">
        <v>9134220</v>
      </c>
      <c r="G267" s="13" t="s">
        <v>284</v>
      </c>
      <c r="Q267" t="str">
        <f t="shared" si="4"/>
        <v>9134220-Dizel gorivo (EN 590)</v>
      </c>
    </row>
    <row r="268" spans="1:17" x14ac:dyDescent="0.3">
      <c r="A268">
        <v>267</v>
      </c>
      <c r="B268">
        <v>9134220</v>
      </c>
      <c r="C268" t="s">
        <v>284</v>
      </c>
      <c r="E268" s="8">
        <v>268</v>
      </c>
      <c r="F268" s="9">
        <v>9134230</v>
      </c>
      <c r="G268" s="10" t="s">
        <v>285</v>
      </c>
      <c r="Q268" t="str">
        <f t="shared" si="4"/>
        <v>9134230-Biodizel</v>
      </c>
    </row>
    <row r="269" spans="1:17" x14ac:dyDescent="0.3">
      <c r="A269">
        <v>268</v>
      </c>
      <c r="B269">
        <v>9134230</v>
      </c>
      <c r="C269" t="s">
        <v>285</v>
      </c>
      <c r="E269" s="11">
        <v>269</v>
      </c>
      <c r="F269" s="12">
        <v>9134231</v>
      </c>
      <c r="G269" s="13" t="s">
        <v>286</v>
      </c>
      <c r="Q269" t="str">
        <f t="shared" si="4"/>
        <v>9134231-Biodizel (B20)</v>
      </c>
    </row>
    <row r="270" spans="1:17" x14ac:dyDescent="0.3">
      <c r="A270">
        <v>269</v>
      </c>
      <c r="B270">
        <v>9134231</v>
      </c>
      <c r="C270" t="s">
        <v>286</v>
      </c>
      <c r="E270" s="8">
        <v>270</v>
      </c>
      <c r="F270" s="9">
        <v>9134232</v>
      </c>
      <c r="G270" s="10" t="s">
        <v>287</v>
      </c>
      <c r="Q270" t="str">
        <f t="shared" si="4"/>
        <v>9134232-Biodizel (B100)</v>
      </c>
    </row>
    <row r="271" spans="1:17" x14ac:dyDescent="0.3">
      <c r="A271">
        <v>270</v>
      </c>
      <c r="B271">
        <v>9134232</v>
      </c>
      <c r="C271" t="s">
        <v>287</v>
      </c>
      <c r="E271" s="11">
        <v>271</v>
      </c>
      <c r="F271" s="12">
        <v>9135000</v>
      </c>
      <c r="G271" s="13" t="s">
        <v>288</v>
      </c>
      <c r="Q271" t="str">
        <f t="shared" si="4"/>
        <v>9135000-Ulja za loženje</v>
      </c>
    </row>
    <row r="272" spans="1:17" x14ac:dyDescent="0.3">
      <c r="A272">
        <v>271</v>
      </c>
      <c r="B272">
        <v>9135000</v>
      </c>
      <c r="C272" t="s">
        <v>288</v>
      </c>
      <c r="E272" s="8">
        <v>272</v>
      </c>
      <c r="F272" s="9">
        <v>9135100</v>
      </c>
      <c r="G272" s="10" t="s">
        <v>289</v>
      </c>
      <c r="Q272" t="str">
        <f t="shared" si="4"/>
        <v>9135100-Lož ulje</v>
      </c>
    </row>
    <row r="273" spans="1:17" x14ac:dyDescent="0.3">
      <c r="A273">
        <v>272</v>
      </c>
      <c r="B273">
        <v>9135100</v>
      </c>
      <c r="C273" t="s">
        <v>289</v>
      </c>
      <c r="E273" s="11">
        <v>273</v>
      </c>
      <c r="F273" s="12">
        <v>9135110</v>
      </c>
      <c r="G273" s="13" t="s">
        <v>290</v>
      </c>
      <c r="Q273" t="str">
        <f t="shared" si="4"/>
        <v>9135110-Zapaljiva ulja sa niskim procentom sumpora</v>
      </c>
    </row>
    <row r="274" spans="1:17" x14ac:dyDescent="0.3">
      <c r="A274">
        <v>273</v>
      </c>
      <c r="B274">
        <v>9135110</v>
      </c>
      <c r="C274" t="s">
        <v>290</v>
      </c>
      <c r="E274" s="8">
        <v>274</v>
      </c>
      <c r="F274" s="9">
        <v>9200000</v>
      </c>
      <c r="G274" s="10" t="s">
        <v>291</v>
      </c>
      <c r="Q274" t="str">
        <f t="shared" si="4"/>
        <v>9200000-Proizvodi od nafte, uglja i ulja</v>
      </c>
    </row>
    <row r="275" spans="1:17" x14ac:dyDescent="0.3">
      <c r="A275">
        <v>274</v>
      </c>
      <c r="B275">
        <v>9200000</v>
      </c>
      <c r="C275" t="s">
        <v>291</v>
      </c>
      <c r="E275" s="11">
        <v>275</v>
      </c>
      <c r="F275" s="12">
        <v>9210000</v>
      </c>
      <c r="G275" s="13" t="s">
        <v>292</v>
      </c>
      <c r="Q275" t="str">
        <f t="shared" si="4"/>
        <v>9210000-Preparati za podmazivanje</v>
      </c>
    </row>
    <row r="276" spans="1:17" x14ac:dyDescent="0.3">
      <c r="A276">
        <v>275</v>
      </c>
      <c r="B276">
        <v>9210000</v>
      </c>
      <c r="C276" t="s">
        <v>292</v>
      </c>
      <c r="E276" s="8">
        <v>276</v>
      </c>
      <c r="F276" s="9">
        <v>9211000</v>
      </c>
      <c r="G276" s="10" t="s">
        <v>293</v>
      </c>
      <c r="Q276" t="str">
        <f t="shared" si="4"/>
        <v>9211000-Ulja za podmazivanje i sredstva za podmazivanje</v>
      </c>
    </row>
    <row r="277" spans="1:17" x14ac:dyDescent="0.3">
      <c r="A277">
        <v>276</v>
      </c>
      <c r="B277">
        <v>9211000</v>
      </c>
      <c r="C277" t="s">
        <v>293</v>
      </c>
      <c r="E277" s="11">
        <v>277</v>
      </c>
      <c r="F277" s="12">
        <v>9211100</v>
      </c>
      <c r="G277" s="13" t="s">
        <v>294</v>
      </c>
      <c r="Q277" t="str">
        <f t="shared" si="4"/>
        <v>9211100-Motorna ulja</v>
      </c>
    </row>
    <row r="278" spans="1:17" x14ac:dyDescent="0.3">
      <c r="A278">
        <v>277</v>
      </c>
      <c r="B278">
        <v>9211100</v>
      </c>
      <c r="C278" t="s">
        <v>294</v>
      </c>
      <c r="E278" s="8">
        <v>278</v>
      </c>
      <c r="F278" s="9">
        <v>9211200</v>
      </c>
      <c r="G278" s="10" t="s">
        <v>295</v>
      </c>
      <c r="Q278" t="str">
        <f t="shared" si="4"/>
        <v>9211200-Ulja za podmazivanje kompresora</v>
      </c>
    </row>
    <row r="279" spans="1:17" x14ac:dyDescent="0.3">
      <c r="A279">
        <v>278</v>
      </c>
      <c r="B279">
        <v>9211200</v>
      </c>
      <c r="C279" t="s">
        <v>295</v>
      </c>
      <c r="E279" s="11">
        <v>279</v>
      </c>
      <c r="F279" s="12">
        <v>9211300</v>
      </c>
      <c r="G279" s="13" t="s">
        <v>296</v>
      </c>
      <c r="Q279" t="str">
        <f t="shared" si="4"/>
        <v>9211300-Ulja za podmazivanje turbina</v>
      </c>
    </row>
    <row r="280" spans="1:17" x14ac:dyDescent="0.3">
      <c r="A280">
        <v>279</v>
      </c>
      <c r="B280">
        <v>9211300</v>
      </c>
      <c r="C280" t="s">
        <v>296</v>
      </c>
      <c r="E280" s="8">
        <v>280</v>
      </c>
      <c r="F280" s="9">
        <v>9211400</v>
      </c>
      <c r="G280" s="10" t="s">
        <v>297</v>
      </c>
      <c r="Q280" t="str">
        <f t="shared" si="4"/>
        <v>9211400-Ulja za menjače</v>
      </c>
    </row>
    <row r="281" spans="1:17" x14ac:dyDescent="0.3">
      <c r="A281">
        <v>280</v>
      </c>
      <c r="B281">
        <v>9211400</v>
      </c>
      <c r="C281" t="s">
        <v>297</v>
      </c>
      <c r="E281" s="11">
        <v>281</v>
      </c>
      <c r="F281" s="12">
        <v>9211500</v>
      </c>
      <c r="G281" s="13" t="s">
        <v>298</v>
      </c>
      <c r="Q281" t="str">
        <f t="shared" si="4"/>
        <v>9211500-Ulja za reduktore</v>
      </c>
    </row>
    <row r="282" spans="1:17" x14ac:dyDescent="0.3">
      <c r="A282">
        <v>281</v>
      </c>
      <c r="B282">
        <v>9211500</v>
      </c>
      <c r="C282" t="s">
        <v>298</v>
      </c>
      <c r="E282" s="8">
        <v>282</v>
      </c>
      <c r="F282" s="9">
        <v>9211600</v>
      </c>
      <c r="G282" s="10" t="s">
        <v>299</v>
      </c>
      <c r="Q282" t="str">
        <f t="shared" si="4"/>
        <v>9211600-Ulja za hidraulične sisteme i druge namene</v>
      </c>
    </row>
    <row r="283" spans="1:17" x14ac:dyDescent="0.3">
      <c r="A283">
        <v>282</v>
      </c>
      <c r="B283">
        <v>9211600</v>
      </c>
      <c r="C283" t="s">
        <v>299</v>
      </c>
      <c r="E283" s="11">
        <v>283</v>
      </c>
      <c r="F283" s="12">
        <v>9211610</v>
      </c>
      <c r="G283" s="13" t="s">
        <v>300</v>
      </c>
      <c r="Q283" t="str">
        <f t="shared" si="4"/>
        <v>9211610-Tečnosti za hidrauliku</v>
      </c>
    </row>
    <row r="284" spans="1:17" x14ac:dyDescent="0.3">
      <c r="A284">
        <v>283</v>
      </c>
      <c r="B284">
        <v>9211610</v>
      </c>
      <c r="C284" t="s">
        <v>300</v>
      </c>
      <c r="E284" s="8">
        <v>284</v>
      </c>
      <c r="F284" s="9">
        <v>9211620</v>
      </c>
      <c r="G284" s="10" t="s">
        <v>301</v>
      </c>
      <c r="Q284" t="str">
        <f t="shared" si="4"/>
        <v>9211620-Ulja za odvajanje kalupa</v>
      </c>
    </row>
    <row r="285" spans="1:17" x14ac:dyDescent="0.3">
      <c r="A285">
        <v>284</v>
      </c>
      <c r="B285">
        <v>9211620</v>
      </c>
      <c r="C285" t="s">
        <v>301</v>
      </c>
      <c r="E285" s="11">
        <v>285</v>
      </c>
      <c r="F285" s="12">
        <v>9211630</v>
      </c>
      <c r="G285" s="13" t="s">
        <v>302</v>
      </c>
      <c r="Q285" t="str">
        <f t="shared" si="4"/>
        <v>9211630-Ulja za sprečavanje korozije</v>
      </c>
    </row>
    <row r="286" spans="1:17" x14ac:dyDescent="0.3">
      <c r="A286">
        <v>285</v>
      </c>
      <c r="B286">
        <v>9211630</v>
      </c>
      <c r="C286" t="s">
        <v>302</v>
      </c>
      <c r="E286" s="8">
        <v>286</v>
      </c>
      <c r="F286" s="9">
        <v>9211640</v>
      </c>
      <c r="G286" s="10" t="s">
        <v>303</v>
      </c>
      <c r="Q286" t="str">
        <f t="shared" si="4"/>
        <v>9211640-Elektroizolaciona ulja</v>
      </c>
    </row>
    <row r="287" spans="1:17" x14ac:dyDescent="0.3">
      <c r="A287">
        <v>286</v>
      </c>
      <c r="B287">
        <v>9211640</v>
      </c>
      <c r="C287" t="s">
        <v>303</v>
      </c>
      <c r="E287" s="11">
        <v>287</v>
      </c>
      <c r="F287" s="12">
        <v>9211650</v>
      </c>
      <c r="G287" s="13" t="s">
        <v>304</v>
      </c>
      <c r="Q287" t="str">
        <f t="shared" si="4"/>
        <v>9211650-Tečnosti za kočnice</v>
      </c>
    </row>
    <row r="288" spans="1:17" x14ac:dyDescent="0.3">
      <c r="A288">
        <v>287</v>
      </c>
      <c r="B288">
        <v>9211650</v>
      </c>
      <c r="C288" t="s">
        <v>304</v>
      </c>
      <c r="E288" s="8">
        <v>288</v>
      </c>
      <c r="F288" s="9">
        <v>9211700</v>
      </c>
      <c r="G288" s="10" t="s">
        <v>305</v>
      </c>
      <c r="Q288" t="str">
        <f t="shared" si="4"/>
        <v>9211700-Bela ulja i tečni parafin</v>
      </c>
    </row>
    <row r="289" spans="1:17" x14ac:dyDescent="0.3">
      <c r="A289">
        <v>288</v>
      </c>
      <c r="B289">
        <v>9211700</v>
      </c>
      <c r="C289" t="s">
        <v>305</v>
      </c>
      <c r="E289" s="11">
        <v>289</v>
      </c>
      <c r="F289" s="12">
        <v>9211710</v>
      </c>
      <c r="G289" s="13" t="s">
        <v>306</v>
      </c>
      <c r="Q289" t="str">
        <f t="shared" si="4"/>
        <v>9211710-Bela ulja</v>
      </c>
    </row>
    <row r="290" spans="1:17" x14ac:dyDescent="0.3">
      <c r="A290">
        <v>289</v>
      </c>
      <c r="B290">
        <v>9211710</v>
      </c>
      <c r="C290" t="s">
        <v>306</v>
      </c>
      <c r="E290" s="8">
        <v>290</v>
      </c>
      <c r="F290" s="9">
        <v>9211720</v>
      </c>
      <c r="G290" s="10" t="s">
        <v>307</v>
      </c>
      <c r="Q290" t="str">
        <f t="shared" si="4"/>
        <v>9211720-Tečni parafin</v>
      </c>
    </row>
    <row r="291" spans="1:17" x14ac:dyDescent="0.3">
      <c r="A291">
        <v>290</v>
      </c>
      <c r="B291">
        <v>9211720</v>
      </c>
      <c r="C291" t="s">
        <v>307</v>
      </c>
      <c r="E291" s="11">
        <v>291</v>
      </c>
      <c r="F291" s="12">
        <v>9211800</v>
      </c>
      <c r="G291" s="13" t="s">
        <v>308</v>
      </c>
      <c r="Q291" t="str">
        <f t="shared" si="4"/>
        <v>9211800-Naftna ulja i preparati</v>
      </c>
    </row>
    <row r="292" spans="1:17" x14ac:dyDescent="0.3">
      <c r="A292">
        <v>291</v>
      </c>
      <c r="B292">
        <v>9211800</v>
      </c>
      <c r="C292" t="s">
        <v>308</v>
      </c>
      <c r="E292" s="8">
        <v>292</v>
      </c>
      <c r="F292" s="9">
        <v>9211810</v>
      </c>
      <c r="G292" s="10" t="s">
        <v>309</v>
      </c>
      <c r="Q292" t="str">
        <f t="shared" si="4"/>
        <v>9211810-Laka ulja</v>
      </c>
    </row>
    <row r="293" spans="1:17" x14ac:dyDescent="0.3">
      <c r="A293">
        <v>292</v>
      </c>
      <c r="B293">
        <v>9211810</v>
      </c>
      <c r="C293" t="s">
        <v>309</v>
      </c>
      <c r="E293" s="11">
        <v>293</v>
      </c>
      <c r="F293" s="12">
        <v>9211820</v>
      </c>
      <c r="G293" s="13" t="s">
        <v>310</v>
      </c>
      <c r="Q293" t="str">
        <f t="shared" si="4"/>
        <v>9211820-Naftna ulja</v>
      </c>
    </row>
    <row r="294" spans="1:17" x14ac:dyDescent="0.3">
      <c r="A294">
        <v>293</v>
      </c>
      <c r="B294">
        <v>9211820</v>
      </c>
      <c r="C294" t="s">
        <v>310</v>
      </c>
      <c r="E294" s="8">
        <v>294</v>
      </c>
      <c r="F294" s="9">
        <v>9211900</v>
      </c>
      <c r="G294" s="10" t="s">
        <v>311</v>
      </c>
      <c r="Q294" t="str">
        <f t="shared" si="4"/>
        <v>9211900-Ulja za podmazivanje za vuču</v>
      </c>
    </row>
    <row r="295" spans="1:17" x14ac:dyDescent="0.3">
      <c r="A295">
        <v>294</v>
      </c>
      <c r="B295">
        <v>9211900</v>
      </c>
      <c r="C295" t="s">
        <v>311</v>
      </c>
      <c r="E295" s="11">
        <v>295</v>
      </c>
      <c r="F295" s="12">
        <v>9220000</v>
      </c>
      <c r="G295" s="13" t="s">
        <v>312</v>
      </c>
      <c r="Q295" t="str">
        <f t="shared" si="4"/>
        <v>9220000-Vazelin, voskovi i specijalni benzini (specijalni razređivači i rastvarači)</v>
      </c>
    </row>
    <row r="296" spans="1:17" x14ac:dyDescent="0.3">
      <c r="A296">
        <v>295</v>
      </c>
      <c r="B296">
        <v>9220000</v>
      </c>
      <c r="C296" t="s">
        <v>312</v>
      </c>
      <c r="E296" s="8">
        <v>296</v>
      </c>
      <c r="F296" s="9">
        <v>9221000</v>
      </c>
      <c r="G296" s="10" t="s">
        <v>313</v>
      </c>
      <c r="Q296" t="str">
        <f t="shared" si="4"/>
        <v>9221000-Vazelin i voskovi</v>
      </c>
    </row>
    <row r="297" spans="1:17" x14ac:dyDescent="0.3">
      <c r="A297">
        <v>296</v>
      </c>
      <c r="B297">
        <v>9221000</v>
      </c>
      <c r="C297" t="s">
        <v>313</v>
      </c>
      <c r="E297" s="11">
        <v>297</v>
      </c>
      <c r="F297" s="12">
        <v>9221100</v>
      </c>
      <c r="G297" s="13" t="s">
        <v>314</v>
      </c>
      <c r="Q297" t="str">
        <f t="shared" si="4"/>
        <v>9221100-Vazelin</v>
      </c>
    </row>
    <row r="298" spans="1:17" x14ac:dyDescent="0.3">
      <c r="A298">
        <v>297</v>
      </c>
      <c r="B298">
        <v>9221100</v>
      </c>
      <c r="C298" t="s">
        <v>314</v>
      </c>
      <c r="E298" s="8">
        <v>298</v>
      </c>
      <c r="F298" s="9">
        <v>9221200</v>
      </c>
      <c r="G298" s="10" t="s">
        <v>315</v>
      </c>
      <c r="Q298" t="str">
        <f t="shared" si="4"/>
        <v>9221200-Parafinski vosak</v>
      </c>
    </row>
    <row r="299" spans="1:17" x14ac:dyDescent="0.3">
      <c r="A299">
        <v>298</v>
      </c>
      <c r="B299">
        <v>9221200</v>
      </c>
      <c r="C299" t="s">
        <v>315</v>
      </c>
      <c r="E299" s="11">
        <v>299</v>
      </c>
      <c r="F299" s="12">
        <v>9221300</v>
      </c>
      <c r="G299" s="13" t="s">
        <v>316</v>
      </c>
      <c r="Q299" t="str">
        <f t="shared" si="4"/>
        <v>9221300-Vosak od nafte</v>
      </c>
    </row>
    <row r="300" spans="1:17" x14ac:dyDescent="0.3">
      <c r="A300">
        <v>299</v>
      </c>
      <c r="B300">
        <v>9221300</v>
      </c>
      <c r="C300" t="s">
        <v>316</v>
      </c>
      <c r="E300" s="8">
        <v>300</v>
      </c>
      <c r="F300" s="9">
        <v>9221400</v>
      </c>
      <c r="G300" s="10" t="s">
        <v>317</v>
      </c>
      <c r="Q300" t="str">
        <f t="shared" si="4"/>
        <v>9221400-Ostaci od prerade nafte</v>
      </c>
    </row>
    <row r="301" spans="1:17" x14ac:dyDescent="0.3">
      <c r="A301">
        <v>300</v>
      </c>
      <c r="B301">
        <v>9221400</v>
      </c>
      <c r="C301" t="s">
        <v>317</v>
      </c>
      <c r="E301" s="11">
        <v>301</v>
      </c>
      <c r="F301" s="12">
        <v>9222000</v>
      </c>
      <c r="G301" s="13" t="s">
        <v>318</v>
      </c>
      <c r="Q301" t="str">
        <f t="shared" si="4"/>
        <v>9222000-Specijalni benzini (specijalni razređivači i rastvarači)</v>
      </c>
    </row>
    <row r="302" spans="1:17" x14ac:dyDescent="0.3">
      <c r="A302">
        <v>301</v>
      </c>
      <c r="B302">
        <v>9222000</v>
      </c>
      <c r="C302" t="s">
        <v>318</v>
      </c>
      <c r="E302" s="8">
        <v>302</v>
      </c>
      <c r="F302" s="9">
        <v>9222100</v>
      </c>
      <c r="G302" s="10" t="s">
        <v>319</v>
      </c>
      <c r="Q302" t="str">
        <f t="shared" si="4"/>
        <v>9222100-Vajt spirit</v>
      </c>
    </row>
    <row r="303" spans="1:17" x14ac:dyDescent="0.3">
      <c r="A303">
        <v>302</v>
      </c>
      <c r="B303">
        <v>9222100</v>
      </c>
      <c r="C303" t="s">
        <v>319</v>
      </c>
      <c r="E303" s="11">
        <v>303</v>
      </c>
      <c r="F303" s="12">
        <v>9230000</v>
      </c>
      <c r="G303" s="13" t="s">
        <v>320</v>
      </c>
      <c r="Q303" t="str">
        <f t="shared" si="4"/>
        <v>9230000-Nafta (sirova)</v>
      </c>
    </row>
    <row r="304" spans="1:17" x14ac:dyDescent="0.3">
      <c r="A304">
        <v>303</v>
      </c>
      <c r="B304">
        <v>9230000</v>
      </c>
      <c r="C304" t="s">
        <v>320</v>
      </c>
      <c r="E304" s="8">
        <v>304</v>
      </c>
      <c r="F304" s="9">
        <v>9240000</v>
      </c>
      <c r="G304" s="10" t="s">
        <v>321</v>
      </c>
      <c r="Q304" t="str">
        <f t="shared" si="4"/>
        <v>9240000-Proizvodi od nafte i uglja</v>
      </c>
    </row>
    <row r="305" spans="1:17" x14ac:dyDescent="0.3">
      <c r="A305">
        <v>304</v>
      </c>
      <c r="B305">
        <v>9240000</v>
      </c>
      <c r="C305" t="s">
        <v>321</v>
      </c>
      <c r="E305" s="11">
        <v>305</v>
      </c>
      <c r="F305" s="12">
        <v>9241000</v>
      </c>
      <c r="G305" s="13" t="s">
        <v>322</v>
      </c>
      <c r="Q305" t="str">
        <f t="shared" si="4"/>
        <v>9241000-Bitumenozni ili uljni škriljci</v>
      </c>
    </row>
    <row r="306" spans="1:17" x14ac:dyDescent="0.3">
      <c r="A306">
        <v>305</v>
      </c>
      <c r="B306">
        <v>9241000</v>
      </c>
      <c r="C306" t="s">
        <v>322</v>
      </c>
      <c r="E306" s="8">
        <v>306</v>
      </c>
      <c r="F306" s="9">
        <v>9242000</v>
      </c>
      <c r="G306" s="10" t="s">
        <v>323</v>
      </c>
      <c r="Q306" t="str">
        <f t="shared" si="4"/>
        <v>9242000-Proizvodi od uglja</v>
      </c>
    </row>
    <row r="307" spans="1:17" x14ac:dyDescent="0.3">
      <c r="A307">
        <v>306</v>
      </c>
      <c r="B307">
        <v>9242000</v>
      </c>
      <c r="C307" t="s">
        <v>323</v>
      </c>
      <c r="E307" s="11">
        <v>307</v>
      </c>
      <c r="F307" s="12">
        <v>9242100</v>
      </c>
      <c r="G307" s="13" t="s">
        <v>324</v>
      </c>
      <c r="Q307" t="str">
        <f t="shared" si="4"/>
        <v>9242100-Petrolej</v>
      </c>
    </row>
    <row r="308" spans="1:17" x14ac:dyDescent="0.3">
      <c r="A308">
        <v>307</v>
      </c>
      <c r="B308">
        <v>9242100</v>
      </c>
      <c r="C308" t="s">
        <v>324</v>
      </c>
      <c r="E308" s="8">
        <v>308</v>
      </c>
      <c r="F308" s="9">
        <v>9300000</v>
      </c>
      <c r="G308" s="10" t="s">
        <v>325</v>
      </c>
      <c r="Q308" t="str">
        <f t="shared" si="4"/>
        <v>9300000-Električna energija, energija za grejanje, solarna i nuklearna energija</v>
      </c>
    </row>
    <row r="309" spans="1:17" x14ac:dyDescent="0.3">
      <c r="A309">
        <v>308</v>
      </c>
      <c r="B309">
        <v>9300000</v>
      </c>
      <c r="C309" t="s">
        <v>325</v>
      </c>
      <c r="E309" s="11">
        <v>309</v>
      </c>
      <c r="F309" s="12">
        <v>9310000</v>
      </c>
      <c r="G309" s="13" t="s">
        <v>326</v>
      </c>
      <c r="Q309" t="str">
        <f t="shared" si="4"/>
        <v>9310000-Električna energija</v>
      </c>
    </row>
    <row r="310" spans="1:17" x14ac:dyDescent="0.3">
      <c r="A310">
        <v>309</v>
      </c>
      <c r="B310">
        <v>9310000</v>
      </c>
      <c r="C310" t="s">
        <v>326</v>
      </c>
      <c r="E310" s="8">
        <v>310</v>
      </c>
      <c r="F310" s="9">
        <v>9320000</v>
      </c>
      <c r="G310" s="10" t="s">
        <v>327</v>
      </c>
      <c r="Q310" t="str">
        <f t="shared" si="4"/>
        <v>9320000-Para, topla voda i srodni proizvodi</v>
      </c>
    </row>
    <row r="311" spans="1:17" x14ac:dyDescent="0.3">
      <c r="A311">
        <v>310</v>
      </c>
      <c r="B311">
        <v>9320000</v>
      </c>
      <c r="C311" t="s">
        <v>327</v>
      </c>
      <c r="E311" s="11">
        <v>311</v>
      </c>
      <c r="F311" s="12">
        <v>9321000</v>
      </c>
      <c r="G311" s="13" t="s">
        <v>328</v>
      </c>
      <c r="Q311" t="str">
        <f t="shared" si="4"/>
        <v>9321000-Topla voda</v>
      </c>
    </row>
    <row r="312" spans="1:17" x14ac:dyDescent="0.3">
      <c r="A312">
        <v>311</v>
      </c>
      <c r="B312">
        <v>9321000</v>
      </c>
      <c r="C312" t="s">
        <v>328</v>
      </c>
      <c r="E312" s="8">
        <v>312</v>
      </c>
      <c r="F312" s="9">
        <v>9322000</v>
      </c>
      <c r="G312" s="10" t="s">
        <v>329</v>
      </c>
      <c r="Q312" t="str">
        <f t="shared" si="4"/>
        <v>9322000-Para</v>
      </c>
    </row>
    <row r="313" spans="1:17" x14ac:dyDescent="0.3">
      <c r="A313">
        <v>312</v>
      </c>
      <c r="B313">
        <v>9322000</v>
      </c>
      <c r="C313" t="s">
        <v>329</v>
      </c>
      <c r="E313" s="11">
        <v>313</v>
      </c>
      <c r="F313" s="12">
        <v>9323000</v>
      </c>
      <c r="G313" s="13" t="s">
        <v>330</v>
      </c>
      <c r="Q313" t="str">
        <f t="shared" si="4"/>
        <v>9323000-Centralno grejanje</v>
      </c>
    </row>
    <row r="314" spans="1:17" x14ac:dyDescent="0.3">
      <c r="A314">
        <v>313</v>
      </c>
      <c r="B314">
        <v>9323000</v>
      </c>
      <c r="C314" t="s">
        <v>330</v>
      </c>
      <c r="E314" s="8">
        <v>314</v>
      </c>
      <c r="F314" s="9">
        <v>9324000</v>
      </c>
      <c r="G314" s="10" t="s">
        <v>331</v>
      </c>
      <c r="Q314" t="str">
        <f t="shared" si="4"/>
        <v>9324000-Daljinsko grejanje</v>
      </c>
    </row>
    <row r="315" spans="1:17" x14ac:dyDescent="0.3">
      <c r="A315">
        <v>314</v>
      </c>
      <c r="B315">
        <v>9324000</v>
      </c>
      <c r="C315" t="s">
        <v>331</v>
      </c>
      <c r="E315" s="11">
        <v>315</v>
      </c>
      <c r="F315" s="12">
        <v>9330000</v>
      </c>
      <c r="G315" s="13" t="s">
        <v>332</v>
      </c>
      <c r="Q315" t="str">
        <f t="shared" si="4"/>
        <v>9330000-Solarna energija</v>
      </c>
    </row>
    <row r="316" spans="1:17" x14ac:dyDescent="0.3">
      <c r="A316">
        <v>315</v>
      </c>
      <c r="B316">
        <v>9330000</v>
      </c>
      <c r="C316" t="s">
        <v>332</v>
      </c>
      <c r="E316" s="8">
        <v>316</v>
      </c>
      <c r="F316" s="9">
        <v>9331000</v>
      </c>
      <c r="G316" s="10" t="s">
        <v>333</v>
      </c>
      <c r="Q316" t="str">
        <f t="shared" si="4"/>
        <v>9331000-Solarne ploče</v>
      </c>
    </row>
    <row r="317" spans="1:17" x14ac:dyDescent="0.3">
      <c r="A317">
        <v>316</v>
      </c>
      <c r="B317">
        <v>9331000</v>
      </c>
      <c r="C317" t="s">
        <v>333</v>
      </c>
      <c r="E317" s="11">
        <v>317</v>
      </c>
      <c r="F317" s="12">
        <v>9331100</v>
      </c>
      <c r="G317" s="13" t="s">
        <v>334</v>
      </c>
      <c r="Q317" t="str">
        <f t="shared" si="4"/>
        <v>9331100-Solarni kolektori za proizvodnju toplote</v>
      </c>
    </row>
    <row r="318" spans="1:17" x14ac:dyDescent="0.3">
      <c r="A318">
        <v>317</v>
      </c>
      <c r="B318">
        <v>9331100</v>
      </c>
      <c r="C318" t="s">
        <v>334</v>
      </c>
      <c r="E318" s="8">
        <v>318</v>
      </c>
      <c r="F318" s="9">
        <v>9331200</v>
      </c>
      <c r="G318" s="10" t="s">
        <v>335</v>
      </c>
      <c r="Q318" t="str">
        <f t="shared" si="4"/>
        <v>9331200-Solarni fotonaponski moduli</v>
      </c>
    </row>
    <row r="319" spans="1:17" x14ac:dyDescent="0.3">
      <c r="A319">
        <v>318</v>
      </c>
      <c r="B319">
        <v>9331200</v>
      </c>
      <c r="C319" t="s">
        <v>335</v>
      </c>
      <c r="E319" s="11">
        <v>319</v>
      </c>
      <c r="F319" s="12">
        <v>9332000</v>
      </c>
      <c r="G319" s="13" t="s">
        <v>336</v>
      </c>
      <c r="Q319" t="str">
        <f t="shared" si="4"/>
        <v>9332000-Instalacije za solarnu energiju</v>
      </c>
    </row>
    <row r="320" spans="1:17" x14ac:dyDescent="0.3">
      <c r="A320">
        <v>319</v>
      </c>
      <c r="B320">
        <v>9332000</v>
      </c>
      <c r="C320" t="s">
        <v>336</v>
      </c>
      <c r="E320" s="8">
        <v>320</v>
      </c>
      <c r="F320" s="9">
        <v>9340000</v>
      </c>
      <c r="G320" s="10" t="s">
        <v>337</v>
      </c>
      <c r="Q320" t="str">
        <f t="shared" si="4"/>
        <v>9340000-Nuklearna goriva</v>
      </c>
    </row>
    <row r="321" spans="1:17" x14ac:dyDescent="0.3">
      <c r="A321">
        <v>320</v>
      </c>
      <c r="B321">
        <v>9340000</v>
      </c>
      <c r="C321" t="s">
        <v>337</v>
      </c>
      <c r="E321" s="11">
        <v>321</v>
      </c>
      <c r="F321" s="12">
        <v>9341000</v>
      </c>
      <c r="G321" s="13" t="s">
        <v>338</v>
      </c>
      <c r="Q321" t="str">
        <f t="shared" si="4"/>
        <v>9341000-Uranijum</v>
      </c>
    </row>
    <row r="322" spans="1:17" x14ac:dyDescent="0.3">
      <c r="A322">
        <v>321</v>
      </c>
      <c r="B322">
        <v>9341000</v>
      </c>
      <c r="C322" t="s">
        <v>338</v>
      </c>
      <c r="E322" s="8">
        <v>322</v>
      </c>
      <c r="F322" s="9">
        <v>9342000</v>
      </c>
      <c r="G322" s="10" t="s">
        <v>339</v>
      </c>
      <c r="Q322" t="str">
        <f t="shared" ref="Q322:Q385" si="5">F322&amp; "-" &amp;G322</f>
        <v>9342000-Plutonijum</v>
      </c>
    </row>
    <row r="323" spans="1:17" x14ac:dyDescent="0.3">
      <c r="A323">
        <v>322</v>
      </c>
      <c r="B323">
        <v>9342000</v>
      </c>
      <c r="C323" t="s">
        <v>339</v>
      </c>
      <c r="E323" s="11">
        <v>323</v>
      </c>
      <c r="F323" s="12">
        <v>9343000</v>
      </c>
      <c r="G323" s="13" t="s">
        <v>340</v>
      </c>
      <c r="Q323" t="str">
        <f t="shared" si="5"/>
        <v>9343000-Radioaktivni materijali</v>
      </c>
    </row>
    <row r="324" spans="1:17" x14ac:dyDescent="0.3">
      <c r="A324">
        <v>323</v>
      </c>
      <c r="B324">
        <v>9343000</v>
      </c>
      <c r="C324" t="s">
        <v>340</v>
      </c>
      <c r="E324" s="8">
        <v>324</v>
      </c>
      <c r="F324" s="9">
        <v>9344000</v>
      </c>
      <c r="G324" s="10" t="s">
        <v>341</v>
      </c>
      <c r="Q324" t="str">
        <f t="shared" si="5"/>
        <v>9344000-Radioizotopi</v>
      </c>
    </row>
    <row r="325" spans="1:17" x14ac:dyDescent="0.3">
      <c r="A325">
        <v>324</v>
      </c>
      <c r="B325">
        <v>9344000</v>
      </c>
      <c r="C325" t="s">
        <v>341</v>
      </c>
      <c r="E325" s="11">
        <v>325</v>
      </c>
      <c r="F325" s="12">
        <v>14000000</v>
      </c>
      <c r="G325" s="13" t="s">
        <v>342</v>
      </c>
      <c r="Q325" t="str">
        <f t="shared" si="5"/>
        <v>14000000-Rudarstvo, prosti metali i prateći proizvodi</v>
      </c>
    </row>
    <row r="326" spans="1:17" x14ac:dyDescent="0.3">
      <c r="A326">
        <v>325</v>
      </c>
      <c r="B326">
        <v>14000000</v>
      </c>
      <c r="C326" t="s">
        <v>342</v>
      </c>
      <c r="E326" s="8">
        <v>326</v>
      </c>
      <c r="F326" s="9">
        <v>14200000</v>
      </c>
      <c r="G326" s="10" t="s">
        <v>343</v>
      </c>
      <c r="Q326" t="str">
        <f t="shared" si="5"/>
        <v>14200000-Pesak i glina</v>
      </c>
    </row>
    <row r="327" spans="1:17" x14ac:dyDescent="0.3">
      <c r="A327">
        <v>326</v>
      </c>
      <c r="B327">
        <v>14200000</v>
      </c>
      <c r="C327" t="s">
        <v>343</v>
      </c>
      <c r="E327" s="11">
        <v>327</v>
      </c>
      <c r="F327" s="12">
        <v>14210000</v>
      </c>
      <c r="G327" s="13" t="s">
        <v>344</v>
      </c>
      <c r="Q327" t="str">
        <f t="shared" si="5"/>
        <v>14210000-Šljunak, pesak, drobljeni kamen i agregati</v>
      </c>
    </row>
    <row r="328" spans="1:17" x14ac:dyDescent="0.3">
      <c r="A328">
        <v>327</v>
      </c>
      <c r="B328">
        <v>14210000</v>
      </c>
      <c r="C328" t="s">
        <v>344</v>
      </c>
      <c r="E328" s="8">
        <v>328</v>
      </c>
      <c r="F328" s="9">
        <v>14211000</v>
      </c>
      <c r="G328" s="10" t="s">
        <v>345</v>
      </c>
      <c r="Q328" t="str">
        <f t="shared" si="5"/>
        <v>14211000-Pesak</v>
      </c>
    </row>
    <row r="329" spans="1:17" x14ac:dyDescent="0.3">
      <c r="A329">
        <v>328</v>
      </c>
      <c r="B329">
        <v>14211000</v>
      </c>
      <c r="C329" t="s">
        <v>345</v>
      </c>
      <c r="E329" s="11">
        <v>329</v>
      </c>
      <c r="F329" s="12">
        <v>14211100</v>
      </c>
      <c r="G329" s="13" t="s">
        <v>346</v>
      </c>
      <c r="Q329" t="str">
        <f t="shared" si="5"/>
        <v>14211100-Prirodni pesak</v>
      </c>
    </row>
    <row r="330" spans="1:17" x14ac:dyDescent="0.3">
      <c r="A330">
        <v>329</v>
      </c>
      <c r="B330">
        <v>14211100</v>
      </c>
      <c r="C330" t="s">
        <v>346</v>
      </c>
      <c r="E330" s="8">
        <v>330</v>
      </c>
      <c r="F330" s="9">
        <v>14212000</v>
      </c>
      <c r="G330" s="10" t="s">
        <v>347</v>
      </c>
      <c r="Q330" t="str">
        <f t="shared" si="5"/>
        <v>14212000-Granule, odlomci od kamena, kamen u prahu, obluci, šljunak, lomljen i drobljen kamen, mešavine kamena, mešavine peska i šljunka i drugi agregati</v>
      </c>
    </row>
    <row r="331" spans="1:17" x14ac:dyDescent="0.3">
      <c r="A331">
        <v>330</v>
      </c>
      <c r="B331">
        <v>14212000</v>
      </c>
      <c r="C331" t="s">
        <v>347</v>
      </c>
      <c r="E331" s="11">
        <v>331</v>
      </c>
      <c r="F331" s="12">
        <v>14212100</v>
      </c>
      <c r="G331" s="13" t="s">
        <v>348</v>
      </c>
      <c r="Q331" t="str">
        <f t="shared" si="5"/>
        <v>14212100-Obluci i šljunak</v>
      </c>
    </row>
    <row r="332" spans="1:17" x14ac:dyDescent="0.3">
      <c r="A332">
        <v>331</v>
      </c>
      <c r="B332">
        <v>14212100</v>
      </c>
      <c r="C332" t="s">
        <v>348</v>
      </c>
      <c r="E332" s="8">
        <v>332</v>
      </c>
      <c r="F332" s="9">
        <v>14212110</v>
      </c>
      <c r="G332" s="10" t="s">
        <v>349</v>
      </c>
      <c r="Q332" t="str">
        <f t="shared" si="5"/>
        <v>14212110-Obluci</v>
      </c>
    </row>
    <row r="333" spans="1:17" x14ac:dyDescent="0.3">
      <c r="A333">
        <v>332</v>
      </c>
      <c r="B333">
        <v>14212110</v>
      </c>
      <c r="C333" t="s">
        <v>349</v>
      </c>
      <c r="E333" s="11">
        <v>333</v>
      </c>
      <c r="F333" s="12">
        <v>14212120</v>
      </c>
      <c r="G333" s="13" t="s">
        <v>350</v>
      </c>
      <c r="Q333" t="str">
        <f t="shared" si="5"/>
        <v>14212120-Šljunak</v>
      </c>
    </row>
    <row r="334" spans="1:17" x14ac:dyDescent="0.3">
      <c r="A334">
        <v>333</v>
      </c>
      <c r="B334">
        <v>14212120</v>
      </c>
      <c r="C334" t="s">
        <v>350</v>
      </c>
      <c r="E334" s="8">
        <v>334</v>
      </c>
      <c r="F334" s="9">
        <v>14212200</v>
      </c>
      <c r="G334" s="10" t="s">
        <v>351</v>
      </c>
      <c r="Q334" t="str">
        <f t="shared" si="5"/>
        <v>14212200-Agregati</v>
      </c>
    </row>
    <row r="335" spans="1:17" x14ac:dyDescent="0.3">
      <c r="A335">
        <v>334</v>
      </c>
      <c r="B335">
        <v>14212200</v>
      </c>
      <c r="C335" t="s">
        <v>351</v>
      </c>
      <c r="E335" s="11">
        <v>335</v>
      </c>
      <c r="F335" s="12">
        <v>14212210</v>
      </c>
      <c r="G335" s="13" t="s">
        <v>352</v>
      </c>
      <c r="Q335" t="str">
        <f t="shared" si="5"/>
        <v>14212210-Mešavina peska i šljunka</v>
      </c>
    </row>
    <row r="336" spans="1:17" x14ac:dyDescent="0.3">
      <c r="A336">
        <v>335</v>
      </c>
      <c r="B336">
        <v>14212210</v>
      </c>
      <c r="C336" t="s">
        <v>352</v>
      </c>
      <c r="E336" s="8">
        <v>336</v>
      </c>
      <c r="F336" s="9">
        <v>14212300</v>
      </c>
      <c r="G336" s="10" t="s">
        <v>353</v>
      </c>
      <c r="Q336" t="str">
        <f t="shared" si="5"/>
        <v>14212300-Lomljen i drobljen kamen</v>
      </c>
    </row>
    <row r="337" spans="1:17" x14ac:dyDescent="0.3">
      <c r="A337">
        <v>336</v>
      </c>
      <c r="B337">
        <v>14212300</v>
      </c>
      <c r="C337" t="s">
        <v>353</v>
      </c>
      <c r="E337" s="11">
        <v>337</v>
      </c>
      <c r="F337" s="12">
        <v>14212310</v>
      </c>
      <c r="G337" s="13" t="s">
        <v>354</v>
      </c>
      <c r="Q337" t="str">
        <f t="shared" si="5"/>
        <v>14212310-Kamen za nasipanje</v>
      </c>
    </row>
    <row r="338" spans="1:17" x14ac:dyDescent="0.3">
      <c r="A338">
        <v>337</v>
      </c>
      <c r="B338">
        <v>14212310</v>
      </c>
      <c r="C338" t="s">
        <v>354</v>
      </c>
      <c r="E338" s="8">
        <v>338</v>
      </c>
      <c r="F338" s="9">
        <v>14212320</v>
      </c>
      <c r="G338" s="10" t="s">
        <v>355</v>
      </c>
      <c r="Q338" t="str">
        <f t="shared" si="5"/>
        <v>14212320-Drobljeni granit</v>
      </c>
    </row>
    <row r="339" spans="1:17" x14ac:dyDescent="0.3">
      <c r="A339">
        <v>338</v>
      </c>
      <c r="B339">
        <v>14212320</v>
      </c>
      <c r="C339" t="s">
        <v>355</v>
      </c>
      <c r="E339" s="11">
        <v>339</v>
      </c>
      <c r="F339" s="12">
        <v>14212330</v>
      </c>
      <c r="G339" s="13" t="s">
        <v>356</v>
      </c>
      <c r="Q339" t="str">
        <f t="shared" si="5"/>
        <v>14212330-Drobljeni bazalt</v>
      </c>
    </row>
    <row r="340" spans="1:17" x14ac:dyDescent="0.3">
      <c r="A340">
        <v>339</v>
      </c>
      <c r="B340">
        <v>14212330</v>
      </c>
      <c r="C340" t="s">
        <v>356</v>
      </c>
      <c r="E340" s="8">
        <v>340</v>
      </c>
      <c r="F340" s="9">
        <v>14212400</v>
      </c>
      <c r="G340" s="10" t="s">
        <v>357</v>
      </c>
      <c r="Q340" t="str">
        <f t="shared" si="5"/>
        <v>14212400-Zemlja</v>
      </c>
    </row>
    <row r="341" spans="1:17" x14ac:dyDescent="0.3">
      <c r="A341">
        <v>340</v>
      </c>
      <c r="B341">
        <v>14212400</v>
      </c>
      <c r="C341" t="s">
        <v>357</v>
      </c>
      <c r="E341" s="11">
        <v>341</v>
      </c>
      <c r="F341" s="12">
        <v>14212410</v>
      </c>
      <c r="G341" s="13" t="s">
        <v>358</v>
      </c>
      <c r="Q341" t="str">
        <f t="shared" si="5"/>
        <v>14212410-Površinski sloj zemlje</v>
      </c>
    </row>
    <row r="342" spans="1:17" x14ac:dyDescent="0.3">
      <c r="A342">
        <v>341</v>
      </c>
      <c r="B342">
        <v>14212410</v>
      </c>
      <c r="C342" t="s">
        <v>358</v>
      </c>
      <c r="E342" s="8">
        <v>342</v>
      </c>
      <c r="F342" s="9">
        <v>14212420</v>
      </c>
      <c r="G342" s="10" t="s">
        <v>359</v>
      </c>
      <c r="Q342" t="str">
        <f t="shared" si="5"/>
        <v>14212420-Sloj zemlje ispod površinskog sloja</v>
      </c>
    </row>
    <row r="343" spans="1:17" x14ac:dyDescent="0.3">
      <c r="A343">
        <v>342</v>
      </c>
      <c r="B343">
        <v>14212420</v>
      </c>
      <c r="C343" t="s">
        <v>359</v>
      </c>
      <c r="E343" s="11">
        <v>343</v>
      </c>
      <c r="F343" s="12">
        <v>14212430</v>
      </c>
      <c r="G343" s="13" t="s">
        <v>360</v>
      </c>
      <c r="Q343" t="str">
        <f t="shared" si="5"/>
        <v>14212430-Odlomci od kamena</v>
      </c>
    </row>
    <row r="344" spans="1:17" x14ac:dyDescent="0.3">
      <c r="A344">
        <v>343</v>
      </c>
      <c r="B344">
        <v>14212430</v>
      </c>
      <c r="C344" t="s">
        <v>360</v>
      </c>
      <c r="E344" s="8">
        <v>344</v>
      </c>
      <c r="F344" s="9">
        <v>14213000</v>
      </c>
      <c r="G344" s="10" t="s">
        <v>361</v>
      </c>
      <c r="Q344" t="str">
        <f t="shared" si="5"/>
        <v>14213000-Makadam, katranski makadam (ter makadam) i katranski pesak</v>
      </c>
    </row>
    <row r="345" spans="1:17" x14ac:dyDescent="0.3">
      <c r="A345">
        <v>344</v>
      </c>
      <c r="B345">
        <v>14213000</v>
      </c>
      <c r="C345" t="s">
        <v>361</v>
      </c>
      <c r="E345" s="11">
        <v>345</v>
      </c>
      <c r="F345" s="12">
        <v>14213100</v>
      </c>
      <c r="G345" s="13" t="s">
        <v>362</v>
      </c>
      <c r="Q345" t="str">
        <f t="shared" si="5"/>
        <v>14213100-Makadam</v>
      </c>
    </row>
    <row r="346" spans="1:17" x14ac:dyDescent="0.3">
      <c r="A346">
        <v>345</v>
      </c>
      <c r="B346">
        <v>14213100</v>
      </c>
      <c r="C346" t="s">
        <v>362</v>
      </c>
      <c r="E346" s="8">
        <v>346</v>
      </c>
      <c r="F346" s="9">
        <v>14213200</v>
      </c>
      <c r="G346" s="10" t="s">
        <v>363</v>
      </c>
      <c r="Q346" t="str">
        <f t="shared" si="5"/>
        <v>14213200-Katranski makadam (ter makadam)</v>
      </c>
    </row>
    <row r="347" spans="1:17" x14ac:dyDescent="0.3">
      <c r="A347">
        <v>346</v>
      </c>
      <c r="B347">
        <v>14213200</v>
      </c>
      <c r="C347" t="s">
        <v>363</v>
      </c>
      <c r="E347" s="11">
        <v>347</v>
      </c>
      <c r="F347" s="12">
        <v>14213300</v>
      </c>
      <c r="G347" s="13" t="s">
        <v>364</v>
      </c>
      <c r="Q347" t="str">
        <f t="shared" si="5"/>
        <v>14213300-Katranski pesak</v>
      </c>
    </row>
    <row r="348" spans="1:17" x14ac:dyDescent="0.3">
      <c r="A348">
        <v>347</v>
      </c>
      <c r="B348">
        <v>14213300</v>
      </c>
      <c r="C348" t="s">
        <v>364</v>
      </c>
      <c r="E348" s="8">
        <v>348</v>
      </c>
      <c r="F348" s="9">
        <v>14220000</v>
      </c>
      <c r="G348" s="10" t="s">
        <v>365</v>
      </c>
      <c r="Q348" t="str">
        <f t="shared" si="5"/>
        <v>14220000-Glina i kaolin</v>
      </c>
    </row>
    <row r="349" spans="1:17" x14ac:dyDescent="0.3">
      <c r="A349">
        <v>348</v>
      </c>
      <c r="B349">
        <v>14220000</v>
      </c>
      <c r="C349" t="s">
        <v>365</v>
      </c>
      <c r="E349" s="11">
        <v>349</v>
      </c>
      <c r="F349" s="12">
        <v>14221000</v>
      </c>
      <c r="G349" s="13" t="s">
        <v>366</v>
      </c>
      <c r="Q349" t="str">
        <f t="shared" si="5"/>
        <v>14221000-Glina</v>
      </c>
    </row>
    <row r="350" spans="1:17" x14ac:dyDescent="0.3">
      <c r="A350">
        <v>349</v>
      </c>
      <c r="B350">
        <v>14221000</v>
      </c>
      <c r="C350" t="s">
        <v>366</v>
      </c>
      <c r="E350" s="8">
        <v>350</v>
      </c>
      <c r="F350" s="9">
        <v>14222000</v>
      </c>
      <c r="G350" s="10" t="s">
        <v>367</v>
      </c>
      <c r="Q350" t="str">
        <f t="shared" si="5"/>
        <v>14222000-Kaolin</v>
      </c>
    </row>
    <row r="351" spans="1:17" x14ac:dyDescent="0.3">
      <c r="A351">
        <v>350</v>
      </c>
      <c r="B351">
        <v>14222000</v>
      </c>
      <c r="C351" t="s">
        <v>367</v>
      </c>
      <c r="E351" s="11">
        <v>351</v>
      </c>
      <c r="F351" s="12">
        <v>14300000</v>
      </c>
      <c r="G351" s="13" t="s">
        <v>368</v>
      </c>
      <c r="Q351" t="str">
        <f t="shared" si="5"/>
        <v>14300000-Minerali za hemijsku industriju i veštačka đubriva</v>
      </c>
    </row>
    <row r="352" spans="1:17" x14ac:dyDescent="0.3">
      <c r="A352">
        <v>351</v>
      </c>
      <c r="B352">
        <v>14300000</v>
      </c>
      <c r="C352" t="s">
        <v>368</v>
      </c>
      <c r="E352" s="8">
        <v>352</v>
      </c>
      <c r="F352" s="9">
        <v>14310000</v>
      </c>
      <c r="G352" s="10" t="s">
        <v>369</v>
      </c>
      <c r="Q352" t="str">
        <f t="shared" si="5"/>
        <v>14310000-Minerali za veštačka đubriva</v>
      </c>
    </row>
    <row r="353" spans="1:17" x14ac:dyDescent="0.3">
      <c r="A353">
        <v>352</v>
      </c>
      <c r="B353">
        <v>14310000</v>
      </c>
      <c r="C353" t="s">
        <v>369</v>
      </c>
      <c r="E353" s="11">
        <v>353</v>
      </c>
      <c r="F353" s="12">
        <v>14311000</v>
      </c>
      <c r="G353" s="13" t="s">
        <v>370</v>
      </c>
      <c r="Q353" t="str">
        <f t="shared" si="5"/>
        <v>14311000-Prirodni kalcijum, aluminijum-kalcijum fosfati i sirove prirodne soli kalijuma</v>
      </c>
    </row>
    <row r="354" spans="1:17" x14ac:dyDescent="0.3">
      <c r="A354">
        <v>353</v>
      </c>
      <c r="B354">
        <v>14311000</v>
      </c>
      <c r="C354" t="s">
        <v>370</v>
      </c>
      <c r="E354" s="8">
        <v>354</v>
      </c>
      <c r="F354" s="9">
        <v>14311100</v>
      </c>
      <c r="G354" s="10" t="s">
        <v>371</v>
      </c>
      <c r="Q354" t="str">
        <f t="shared" si="5"/>
        <v>14311100-Prirodni kalcijum</v>
      </c>
    </row>
    <row r="355" spans="1:17" x14ac:dyDescent="0.3">
      <c r="A355">
        <v>354</v>
      </c>
      <c r="B355">
        <v>14311100</v>
      </c>
      <c r="C355" t="s">
        <v>371</v>
      </c>
      <c r="E355" s="11">
        <v>355</v>
      </c>
      <c r="F355" s="12">
        <v>14311200</v>
      </c>
      <c r="G355" s="13" t="s">
        <v>372</v>
      </c>
      <c r="Q355" t="str">
        <f t="shared" si="5"/>
        <v>14311200-Aluminijum-kalcijum fosfati</v>
      </c>
    </row>
    <row r="356" spans="1:17" x14ac:dyDescent="0.3">
      <c r="A356">
        <v>355</v>
      </c>
      <c r="B356">
        <v>14311200</v>
      </c>
      <c r="C356" t="s">
        <v>372</v>
      </c>
      <c r="E356" s="8">
        <v>356</v>
      </c>
      <c r="F356" s="9">
        <v>14311300</v>
      </c>
      <c r="G356" s="10" t="s">
        <v>373</v>
      </c>
      <c r="Q356" t="str">
        <f t="shared" si="5"/>
        <v>14311300-Sirove prirodne soli kalijuma</v>
      </c>
    </row>
    <row r="357" spans="1:17" x14ac:dyDescent="0.3">
      <c r="A357">
        <v>356</v>
      </c>
      <c r="B357">
        <v>14311300</v>
      </c>
      <c r="C357" t="s">
        <v>373</v>
      </c>
      <c r="E357" s="11">
        <v>357</v>
      </c>
      <c r="F357" s="12">
        <v>14312000</v>
      </c>
      <c r="G357" s="13" t="s">
        <v>374</v>
      </c>
      <c r="Q357" t="str">
        <f t="shared" si="5"/>
        <v>14312000-Piriti gvožđa</v>
      </c>
    </row>
    <row r="358" spans="1:17" x14ac:dyDescent="0.3">
      <c r="A358">
        <v>357</v>
      </c>
      <c r="B358">
        <v>14312000</v>
      </c>
      <c r="C358" t="s">
        <v>374</v>
      </c>
      <c r="E358" s="8">
        <v>358</v>
      </c>
      <c r="F358" s="9">
        <v>14312100</v>
      </c>
      <c r="G358" s="10" t="s">
        <v>375</v>
      </c>
      <c r="Q358" t="str">
        <f t="shared" si="5"/>
        <v>14312100-Neprženi piriti gvožđa</v>
      </c>
    </row>
    <row r="359" spans="1:17" x14ac:dyDescent="0.3">
      <c r="A359">
        <v>358</v>
      </c>
      <c r="B359">
        <v>14312100</v>
      </c>
      <c r="C359" t="s">
        <v>375</v>
      </c>
      <c r="E359" s="11">
        <v>359</v>
      </c>
      <c r="F359" s="12">
        <v>14320000</v>
      </c>
      <c r="G359" s="13" t="s">
        <v>376</v>
      </c>
      <c r="Q359" t="str">
        <f t="shared" si="5"/>
        <v>14320000-Minerali za hemijsku industriju</v>
      </c>
    </row>
    <row r="360" spans="1:17" x14ac:dyDescent="0.3">
      <c r="A360">
        <v>359</v>
      </c>
      <c r="B360">
        <v>14320000</v>
      </c>
      <c r="C360" t="s">
        <v>376</v>
      </c>
      <c r="E360" s="8">
        <v>360</v>
      </c>
      <c r="F360" s="9">
        <v>14400000</v>
      </c>
      <c r="G360" s="10" t="s">
        <v>377</v>
      </c>
      <c r="Q360" t="str">
        <f t="shared" si="5"/>
        <v>14400000-So i čisti natrijum hlorid</v>
      </c>
    </row>
    <row r="361" spans="1:17" x14ac:dyDescent="0.3">
      <c r="A361">
        <v>360</v>
      </c>
      <c r="B361">
        <v>14400000</v>
      </c>
      <c r="C361" t="s">
        <v>377</v>
      </c>
      <c r="E361" s="11">
        <v>361</v>
      </c>
      <c r="F361" s="12">
        <v>14410000</v>
      </c>
      <c r="G361" s="13" t="s">
        <v>378</v>
      </c>
      <c r="Q361" t="str">
        <f t="shared" si="5"/>
        <v>14410000-Kamena so</v>
      </c>
    </row>
    <row r="362" spans="1:17" x14ac:dyDescent="0.3">
      <c r="A362">
        <v>361</v>
      </c>
      <c r="B362">
        <v>14410000</v>
      </c>
      <c r="C362" t="s">
        <v>378</v>
      </c>
      <c r="E362" s="8">
        <v>362</v>
      </c>
      <c r="F362" s="9">
        <v>14420000</v>
      </c>
      <c r="G362" s="10" t="s">
        <v>379</v>
      </c>
      <c r="Q362" t="str">
        <f t="shared" si="5"/>
        <v>14420000-Morska so</v>
      </c>
    </row>
    <row r="363" spans="1:17" x14ac:dyDescent="0.3">
      <c r="A363">
        <v>362</v>
      </c>
      <c r="B363">
        <v>14420000</v>
      </c>
      <c r="C363" t="s">
        <v>379</v>
      </c>
      <c r="E363" s="11">
        <v>363</v>
      </c>
      <c r="F363" s="12">
        <v>14430000</v>
      </c>
      <c r="G363" s="13" t="s">
        <v>380</v>
      </c>
      <c r="Q363" t="str">
        <f t="shared" si="5"/>
        <v>14430000-Evaporisana so i čisti natrijum hlorid</v>
      </c>
    </row>
    <row r="364" spans="1:17" x14ac:dyDescent="0.3">
      <c r="A364">
        <v>363</v>
      </c>
      <c r="B364">
        <v>14430000</v>
      </c>
      <c r="C364" t="s">
        <v>380</v>
      </c>
      <c r="E364" s="8">
        <v>364</v>
      </c>
      <c r="F364" s="9">
        <v>14450000</v>
      </c>
      <c r="G364" s="10" t="s">
        <v>381</v>
      </c>
      <c r="Q364" t="str">
        <f t="shared" si="5"/>
        <v>14450000-So u salamuri</v>
      </c>
    </row>
    <row r="365" spans="1:17" x14ac:dyDescent="0.3">
      <c r="A365">
        <v>364</v>
      </c>
      <c r="B365">
        <v>14450000</v>
      </c>
      <c r="C365" t="s">
        <v>381</v>
      </c>
      <c r="E365" s="11">
        <v>365</v>
      </c>
      <c r="F365" s="12">
        <v>14500000</v>
      </c>
      <c r="G365" s="13" t="s">
        <v>382</v>
      </c>
      <c r="Q365" t="str">
        <f t="shared" si="5"/>
        <v>14500000-Proizvodi srodni rudarstvu i eksploataciji kamena</v>
      </c>
    </row>
    <row r="366" spans="1:17" x14ac:dyDescent="0.3">
      <c r="A366">
        <v>365</v>
      </c>
      <c r="B366">
        <v>14500000</v>
      </c>
      <c r="C366" t="s">
        <v>382</v>
      </c>
      <c r="E366" s="8">
        <v>366</v>
      </c>
      <c r="F366" s="9">
        <v>14520000</v>
      </c>
      <c r="G366" s="10" t="s">
        <v>383</v>
      </c>
      <c r="Q366" t="str">
        <f t="shared" si="5"/>
        <v>14520000-Drago i poludrago kamenje, plovućac, sitnozrni korund, prirodni abrazivi, drugi minerali i plemeniti metali</v>
      </c>
    </row>
    <row r="367" spans="1:17" x14ac:dyDescent="0.3">
      <c r="A367">
        <v>366</v>
      </c>
      <c r="B367">
        <v>14520000</v>
      </c>
      <c r="C367" t="s">
        <v>383</v>
      </c>
      <c r="E367" s="11">
        <v>367</v>
      </c>
      <c r="F367" s="12">
        <v>14521000</v>
      </c>
      <c r="G367" s="13" t="s">
        <v>384</v>
      </c>
      <c r="Q367" t="str">
        <f t="shared" si="5"/>
        <v>14521000-Drago i poludrago kamenje</v>
      </c>
    </row>
    <row r="368" spans="1:17" x14ac:dyDescent="0.3">
      <c r="A368">
        <v>367</v>
      </c>
      <c r="B368">
        <v>14521000</v>
      </c>
      <c r="C368" t="s">
        <v>384</v>
      </c>
      <c r="E368" s="8">
        <v>368</v>
      </c>
      <c r="F368" s="9">
        <v>14521100</v>
      </c>
      <c r="G368" s="10" t="s">
        <v>385</v>
      </c>
      <c r="Q368" t="str">
        <f t="shared" si="5"/>
        <v>14521100-Drago kamenje</v>
      </c>
    </row>
    <row r="369" spans="1:17" x14ac:dyDescent="0.3">
      <c r="A369">
        <v>368</v>
      </c>
      <c r="B369">
        <v>14521100</v>
      </c>
      <c r="C369" t="s">
        <v>385</v>
      </c>
      <c r="E369" s="11">
        <v>369</v>
      </c>
      <c r="F369" s="12">
        <v>14521140</v>
      </c>
      <c r="G369" s="13" t="s">
        <v>386</v>
      </c>
      <c r="Q369" t="str">
        <f t="shared" si="5"/>
        <v>14521140-Prašina ili prah od dragog kamenja</v>
      </c>
    </row>
    <row r="370" spans="1:17" x14ac:dyDescent="0.3">
      <c r="A370">
        <v>369</v>
      </c>
      <c r="B370">
        <v>14521140</v>
      </c>
      <c r="C370" t="s">
        <v>386</v>
      </c>
      <c r="E370" s="8">
        <v>370</v>
      </c>
      <c r="F370" s="9">
        <v>14521200</v>
      </c>
      <c r="G370" s="10" t="s">
        <v>387</v>
      </c>
      <c r="Q370" t="str">
        <f t="shared" si="5"/>
        <v>14521200-Poludrago kamenje</v>
      </c>
    </row>
    <row r="371" spans="1:17" x14ac:dyDescent="0.3">
      <c r="A371">
        <v>370</v>
      </c>
      <c r="B371">
        <v>14521200</v>
      </c>
      <c r="C371" t="s">
        <v>387</v>
      </c>
      <c r="E371" s="11">
        <v>371</v>
      </c>
      <c r="F371" s="12">
        <v>14521210</v>
      </c>
      <c r="G371" s="13" t="s">
        <v>388</v>
      </c>
      <c r="Q371" t="str">
        <f t="shared" si="5"/>
        <v>14521210-Prašina ili prah od poludragog kamenja</v>
      </c>
    </row>
    <row r="372" spans="1:17" x14ac:dyDescent="0.3">
      <c r="A372">
        <v>371</v>
      </c>
      <c r="B372">
        <v>14521210</v>
      </c>
      <c r="C372" t="s">
        <v>388</v>
      </c>
      <c r="E372" s="8">
        <v>372</v>
      </c>
      <c r="F372" s="9">
        <v>14522000</v>
      </c>
      <c r="G372" s="10" t="s">
        <v>389</v>
      </c>
      <c r="Q372" t="str">
        <f t="shared" si="5"/>
        <v>14522000-Industrijski dijamanti, plovućac, sitnozrni korund i drugi prirodni abrazivi</v>
      </c>
    </row>
    <row r="373" spans="1:17" x14ac:dyDescent="0.3">
      <c r="A373">
        <v>372</v>
      </c>
      <c r="B373">
        <v>14522000</v>
      </c>
      <c r="C373" t="s">
        <v>389</v>
      </c>
      <c r="E373" s="11">
        <v>373</v>
      </c>
      <c r="F373" s="12">
        <v>14522100</v>
      </c>
      <c r="G373" s="13" t="s">
        <v>390</v>
      </c>
      <c r="Q373" t="str">
        <f t="shared" si="5"/>
        <v>14522100-Plovućac</v>
      </c>
    </row>
    <row r="374" spans="1:17" x14ac:dyDescent="0.3">
      <c r="A374">
        <v>373</v>
      </c>
      <c r="B374">
        <v>14522100</v>
      </c>
      <c r="C374" t="s">
        <v>390</v>
      </c>
      <c r="E374" s="8">
        <v>374</v>
      </c>
      <c r="F374" s="9">
        <v>14522200</v>
      </c>
      <c r="G374" s="10" t="s">
        <v>391</v>
      </c>
      <c r="Q374" t="str">
        <f t="shared" si="5"/>
        <v>14522200-Industrijski dijamanti</v>
      </c>
    </row>
    <row r="375" spans="1:17" x14ac:dyDescent="0.3">
      <c r="A375">
        <v>374</v>
      </c>
      <c r="B375">
        <v>14522200</v>
      </c>
      <c r="C375" t="s">
        <v>391</v>
      </c>
      <c r="E375" s="11">
        <v>375</v>
      </c>
      <c r="F375" s="12">
        <v>14522300</v>
      </c>
      <c r="G375" s="13" t="s">
        <v>392</v>
      </c>
      <c r="Q375" t="str">
        <f t="shared" si="5"/>
        <v>14522300-Sitnozrni korund</v>
      </c>
    </row>
    <row r="376" spans="1:17" x14ac:dyDescent="0.3">
      <c r="A376">
        <v>375</v>
      </c>
      <c r="B376">
        <v>14522300</v>
      </c>
      <c r="C376" t="s">
        <v>392</v>
      </c>
      <c r="E376" s="8">
        <v>376</v>
      </c>
      <c r="F376" s="9">
        <v>14522400</v>
      </c>
      <c r="G376" s="10" t="s">
        <v>393</v>
      </c>
      <c r="Q376" t="str">
        <f t="shared" si="5"/>
        <v>14522400-Prirodni abrazivi</v>
      </c>
    </row>
    <row r="377" spans="1:17" x14ac:dyDescent="0.3">
      <c r="A377">
        <v>376</v>
      </c>
      <c r="B377">
        <v>14522400</v>
      </c>
      <c r="C377" t="s">
        <v>393</v>
      </c>
      <c r="E377" s="11">
        <v>377</v>
      </c>
      <c r="F377" s="12">
        <v>14523000</v>
      </c>
      <c r="G377" s="13" t="s">
        <v>394</v>
      </c>
      <c r="Q377" t="str">
        <f t="shared" si="5"/>
        <v>14523000-Srodni minerali, plemeniti metali i proizvodi s njima u vezi</v>
      </c>
    </row>
    <row r="378" spans="1:17" x14ac:dyDescent="0.3">
      <c r="A378">
        <v>377</v>
      </c>
      <c r="B378">
        <v>14523000</v>
      </c>
      <c r="C378" t="s">
        <v>394</v>
      </c>
      <c r="E378" s="8">
        <v>378</v>
      </c>
      <c r="F378" s="9">
        <v>14523100</v>
      </c>
      <c r="G378" s="10" t="s">
        <v>395</v>
      </c>
      <c r="Q378" t="str">
        <f t="shared" si="5"/>
        <v>14523100-Minerali</v>
      </c>
    </row>
    <row r="379" spans="1:17" x14ac:dyDescent="0.3">
      <c r="A379">
        <v>378</v>
      </c>
      <c r="B379">
        <v>14523100</v>
      </c>
      <c r="C379" t="s">
        <v>395</v>
      </c>
      <c r="E379" s="11">
        <v>379</v>
      </c>
      <c r="F379" s="12">
        <v>14523200</v>
      </c>
      <c r="G379" s="13" t="s">
        <v>396</v>
      </c>
      <c r="Q379" t="str">
        <f t="shared" si="5"/>
        <v>14523200-Zlato</v>
      </c>
    </row>
    <row r="380" spans="1:17" x14ac:dyDescent="0.3">
      <c r="A380">
        <v>379</v>
      </c>
      <c r="B380">
        <v>14523200</v>
      </c>
      <c r="C380" t="s">
        <v>396</v>
      </c>
      <c r="E380" s="8">
        <v>380</v>
      </c>
      <c r="F380" s="9">
        <v>14523300</v>
      </c>
      <c r="G380" s="10" t="s">
        <v>397</v>
      </c>
      <c r="Q380" t="str">
        <f t="shared" si="5"/>
        <v>14523300-Srebro</v>
      </c>
    </row>
    <row r="381" spans="1:17" x14ac:dyDescent="0.3">
      <c r="A381">
        <v>380</v>
      </c>
      <c r="B381">
        <v>14523300</v>
      </c>
      <c r="C381" t="s">
        <v>397</v>
      </c>
      <c r="E381" s="11">
        <v>381</v>
      </c>
      <c r="F381" s="12">
        <v>14523400</v>
      </c>
      <c r="G381" s="13" t="s">
        <v>398</v>
      </c>
      <c r="Q381" t="str">
        <f t="shared" si="5"/>
        <v>14523400-Platina</v>
      </c>
    </row>
    <row r="382" spans="1:17" x14ac:dyDescent="0.3">
      <c r="A382">
        <v>381</v>
      </c>
      <c r="B382">
        <v>14523400</v>
      </c>
      <c r="C382" t="s">
        <v>398</v>
      </c>
      <c r="E382" s="8">
        <v>382</v>
      </c>
      <c r="F382" s="9">
        <v>14600000</v>
      </c>
      <c r="G382" s="10" t="s">
        <v>399</v>
      </c>
      <c r="Q382" t="str">
        <f t="shared" si="5"/>
        <v>14600000-Rude i legure metala</v>
      </c>
    </row>
    <row r="383" spans="1:17" x14ac:dyDescent="0.3">
      <c r="A383">
        <v>382</v>
      </c>
      <c r="B383">
        <v>14600000</v>
      </c>
      <c r="C383" t="s">
        <v>399</v>
      </c>
      <c r="E383" s="11">
        <v>383</v>
      </c>
      <c r="F383" s="12">
        <v>14610000</v>
      </c>
      <c r="G383" s="13" t="s">
        <v>400</v>
      </c>
      <c r="Q383" t="str">
        <f t="shared" si="5"/>
        <v>14610000-Rude metala</v>
      </c>
    </row>
    <row r="384" spans="1:17" x14ac:dyDescent="0.3">
      <c r="A384">
        <v>383</v>
      </c>
      <c r="B384">
        <v>14610000</v>
      </c>
      <c r="C384" t="s">
        <v>400</v>
      </c>
      <c r="E384" s="8">
        <v>384</v>
      </c>
      <c r="F384" s="9">
        <v>14611000</v>
      </c>
      <c r="G384" s="10" t="s">
        <v>401</v>
      </c>
      <c r="Q384" t="str">
        <f t="shared" si="5"/>
        <v>14611000-Rude gvožđa</v>
      </c>
    </row>
    <row r="385" spans="1:17" x14ac:dyDescent="0.3">
      <c r="A385">
        <v>384</v>
      </c>
      <c r="B385">
        <v>14611000</v>
      </c>
      <c r="C385" t="s">
        <v>401</v>
      </c>
      <c r="E385" s="11">
        <v>385</v>
      </c>
      <c r="F385" s="12">
        <v>14612000</v>
      </c>
      <c r="G385" s="13" t="s">
        <v>402</v>
      </c>
      <c r="Q385" t="str">
        <f t="shared" si="5"/>
        <v>14612000-Rude obojenih metala</v>
      </c>
    </row>
    <row r="386" spans="1:17" x14ac:dyDescent="0.3">
      <c r="A386">
        <v>385</v>
      </c>
      <c r="B386">
        <v>14612000</v>
      </c>
      <c r="C386" t="s">
        <v>402</v>
      </c>
      <c r="E386" s="8">
        <v>386</v>
      </c>
      <c r="F386" s="9">
        <v>14612100</v>
      </c>
      <c r="G386" s="10" t="s">
        <v>403</v>
      </c>
      <c r="Q386" t="str">
        <f t="shared" ref="Q386:Q449" si="6">F386&amp; "-" &amp;G386</f>
        <v>14612100-Rude bakra</v>
      </c>
    </row>
    <row r="387" spans="1:17" x14ac:dyDescent="0.3">
      <c r="A387">
        <v>386</v>
      </c>
      <c r="B387">
        <v>14612100</v>
      </c>
      <c r="C387" t="s">
        <v>403</v>
      </c>
      <c r="E387" s="11">
        <v>387</v>
      </c>
      <c r="F387" s="12">
        <v>14612200</v>
      </c>
      <c r="G387" s="13" t="s">
        <v>404</v>
      </c>
      <c r="Q387" t="str">
        <f t="shared" si="6"/>
        <v>14612200-Rude nikla</v>
      </c>
    </row>
    <row r="388" spans="1:17" x14ac:dyDescent="0.3">
      <c r="A388">
        <v>387</v>
      </c>
      <c r="B388">
        <v>14612200</v>
      </c>
      <c r="C388" t="s">
        <v>404</v>
      </c>
      <c r="E388" s="8">
        <v>388</v>
      </c>
      <c r="F388" s="9">
        <v>14612300</v>
      </c>
      <c r="G388" s="10" t="s">
        <v>405</v>
      </c>
      <c r="Q388" t="str">
        <f t="shared" si="6"/>
        <v>14612300-Rude aluminijuma</v>
      </c>
    </row>
    <row r="389" spans="1:17" x14ac:dyDescent="0.3">
      <c r="A389">
        <v>388</v>
      </c>
      <c r="B389">
        <v>14612300</v>
      </c>
      <c r="C389" t="s">
        <v>405</v>
      </c>
      <c r="E389" s="11">
        <v>389</v>
      </c>
      <c r="F389" s="12">
        <v>14612400</v>
      </c>
      <c r="G389" s="13" t="s">
        <v>406</v>
      </c>
      <c r="Q389" t="str">
        <f t="shared" si="6"/>
        <v>14612400-Rude plemenitih metala</v>
      </c>
    </row>
    <row r="390" spans="1:17" x14ac:dyDescent="0.3">
      <c r="A390">
        <v>389</v>
      </c>
      <c r="B390">
        <v>14612400</v>
      </c>
      <c r="C390" t="s">
        <v>406</v>
      </c>
      <c r="E390" s="8">
        <v>390</v>
      </c>
      <c r="F390" s="9">
        <v>14612500</v>
      </c>
      <c r="G390" s="10" t="s">
        <v>407</v>
      </c>
      <c r="Q390" t="str">
        <f t="shared" si="6"/>
        <v>14612500-Rude olova</v>
      </c>
    </row>
    <row r="391" spans="1:17" x14ac:dyDescent="0.3">
      <c r="A391">
        <v>390</v>
      </c>
      <c r="B391">
        <v>14612500</v>
      </c>
      <c r="C391" t="s">
        <v>407</v>
      </c>
      <c r="E391" s="11">
        <v>391</v>
      </c>
      <c r="F391" s="12">
        <v>14612600</v>
      </c>
      <c r="G391" s="13" t="s">
        <v>408</v>
      </c>
      <c r="Q391" t="str">
        <f t="shared" si="6"/>
        <v>14612600-Rude cinka</v>
      </c>
    </row>
    <row r="392" spans="1:17" x14ac:dyDescent="0.3">
      <c r="A392">
        <v>391</v>
      </c>
      <c r="B392">
        <v>14612600</v>
      </c>
      <c r="C392" t="s">
        <v>408</v>
      </c>
      <c r="E392" s="8">
        <v>392</v>
      </c>
      <c r="F392" s="9">
        <v>14612700</v>
      </c>
      <c r="G392" s="10" t="s">
        <v>409</v>
      </c>
      <c r="Q392" t="str">
        <f t="shared" si="6"/>
        <v>14612700-Rude kalaja</v>
      </c>
    </row>
    <row r="393" spans="1:17" x14ac:dyDescent="0.3">
      <c r="A393">
        <v>392</v>
      </c>
      <c r="B393">
        <v>14612700</v>
      </c>
      <c r="C393" t="s">
        <v>409</v>
      </c>
      <c r="E393" s="11">
        <v>393</v>
      </c>
      <c r="F393" s="12">
        <v>14613000</v>
      </c>
      <c r="G393" s="13" t="s">
        <v>410</v>
      </c>
      <c r="Q393" t="str">
        <f t="shared" si="6"/>
        <v>14613000-Rude urana i torijuma</v>
      </c>
    </row>
    <row r="394" spans="1:17" x14ac:dyDescent="0.3">
      <c r="A394">
        <v>393</v>
      </c>
      <c r="B394">
        <v>14613000</v>
      </c>
      <c r="C394" t="s">
        <v>410</v>
      </c>
      <c r="E394" s="8">
        <v>394</v>
      </c>
      <c r="F394" s="9">
        <v>14613100</v>
      </c>
      <c r="G394" s="10" t="s">
        <v>411</v>
      </c>
      <c r="Q394" t="str">
        <f t="shared" si="6"/>
        <v>14613100-Rude urana</v>
      </c>
    </row>
    <row r="395" spans="1:17" x14ac:dyDescent="0.3">
      <c r="A395">
        <v>394</v>
      </c>
      <c r="B395">
        <v>14613100</v>
      </c>
      <c r="C395" t="s">
        <v>411</v>
      </c>
      <c r="E395" s="11">
        <v>395</v>
      </c>
      <c r="F395" s="12">
        <v>14613200</v>
      </c>
      <c r="G395" s="13" t="s">
        <v>412</v>
      </c>
      <c r="Q395" t="str">
        <f t="shared" si="6"/>
        <v>14613200-Rude torijuma</v>
      </c>
    </row>
    <row r="396" spans="1:17" x14ac:dyDescent="0.3">
      <c r="A396">
        <v>395</v>
      </c>
      <c r="B396">
        <v>14613200</v>
      </c>
      <c r="C396" t="s">
        <v>412</v>
      </c>
      <c r="E396" s="8">
        <v>396</v>
      </c>
      <c r="F396" s="9">
        <v>14614000</v>
      </c>
      <c r="G396" s="10" t="s">
        <v>413</v>
      </c>
      <c r="Q396" t="str">
        <f t="shared" si="6"/>
        <v>14614000-Razne rude</v>
      </c>
    </row>
    <row r="397" spans="1:17" x14ac:dyDescent="0.3">
      <c r="A397">
        <v>396</v>
      </c>
      <c r="B397">
        <v>14614000</v>
      </c>
      <c r="C397" t="s">
        <v>413</v>
      </c>
      <c r="E397" s="11">
        <v>397</v>
      </c>
      <c r="F397" s="12">
        <v>14620000</v>
      </c>
      <c r="G397" s="13" t="s">
        <v>414</v>
      </c>
      <c r="Q397" t="str">
        <f t="shared" si="6"/>
        <v>14620000-Legure</v>
      </c>
    </row>
    <row r="398" spans="1:17" x14ac:dyDescent="0.3">
      <c r="A398">
        <v>397</v>
      </c>
      <c r="B398">
        <v>14620000</v>
      </c>
      <c r="C398" t="s">
        <v>414</v>
      </c>
      <c r="E398" s="8">
        <v>398</v>
      </c>
      <c r="F398" s="9">
        <v>14621000</v>
      </c>
      <c r="G398" s="10" t="s">
        <v>415</v>
      </c>
      <c r="Q398" t="str">
        <f t="shared" si="6"/>
        <v>14621000-Ferolegure</v>
      </c>
    </row>
    <row r="399" spans="1:17" x14ac:dyDescent="0.3">
      <c r="A399">
        <v>398</v>
      </c>
      <c r="B399">
        <v>14621000</v>
      </c>
      <c r="C399" t="s">
        <v>415</v>
      </c>
      <c r="E399" s="11">
        <v>399</v>
      </c>
      <c r="F399" s="12">
        <v>14621100</v>
      </c>
      <c r="G399" s="13" t="s">
        <v>416</v>
      </c>
      <c r="Q399" t="str">
        <f t="shared" si="6"/>
        <v>14621100-Ferolegure osim ECSC</v>
      </c>
    </row>
    <row r="400" spans="1:17" x14ac:dyDescent="0.3">
      <c r="A400">
        <v>399</v>
      </c>
      <c r="B400">
        <v>14621100</v>
      </c>
      <c r="C400" t="s">
        <v>416</v>
      </c>
      <c r="E400" s="8">
        <v>400</v>
      </c>
      <c r="F400" s="9">
        <v>14621110</v>
      </c>
      <c r="G400" s="10" t="s">
        <v>417</v>
      </c>
      <c r="Q400" t="str">
        <f t="shared" si="6"/>
        <v>14621110-Feromangan</v>
      </c>
    </row>
    <row r="401" spans="1:17" x14ac:dyDescent="0.3">
      <c r="A401">
        <v>400</v>
      </c>
      <c r="B401">
        <v>14621110</v>
      </c>
      <c r="C401" t="s">
        <v>417</v>
      </c>
      <c r="E401" s="11">
        <v>401</v>
      </c>
      <c r="F401" s="12">
        <v>14621120</v>
      </c>
      <c r="G401" s="13" t="s">
        <v>418</v>
      </c>
      <c r="Q401" t="str">
        <f t="shared" si="6"/>
        <v>14621120-Ferohrom</v>
      </c>
    </row>
    <row r="402" spans="1:17" x14ac:dyDescent="0.3">
      <c r="A402">
        <v>401</v>
      </c>
      <c r="B402">
        <v>14621120</v>
      </c>
      <c r="C402" t="s">
        <v>418</v>
      </c>
      <c r="E402" s="8">
        <v>402</v>
      </c>
      <c r="F402" s="9">
        <v>14621130</v>
      </c>
      <c r="G402" s="10" t="s">
        <v>419</v>
      </c>
      <c r="Q402" t="str">
        <f t="shared" si="6"/>
        <v>14621130-Feronikl</v>
      </c>
    </row>
    <row r="403" spans="1:17" x14ac:dyDescent="0.3">
      <c r="A403">
        <v>402</v>
      </c>
      <c r="B403">
        <v>14621130</v>
      </c>
      <c r="C403" t="s">
        <v>419</v>
      </c>
      <c r="E403" s="11">
        <v>403</v>
      </c>
      <c r="F403" s="12">
        <v>14622000</v>
      </c>
      <c r="G403" s="13" t="s">
        <v>420</v>
      </c>
      <c r="Q403" t="str">
        <f t="shared" si="6"/>
        <v>14622000-Čelik</v>
      </c>
    </row>
    <row r="404" spans="1:17" x14ac:dyDescent="0.3">
      <c r="A404">
        <v>403</v>
      </c>
      <c r="B404">
        <v>14622000</v>
      </c>
      <c r="C404" t="s">
        <v>420</v>
      </c>
      <c r="E404" s="8">
        <v>404</v>
      </c>
      <c r="F404" s="9">
        <v>14630000</v>
      </c>
      <c r="G404" s="10" t="s">
        <v>421</v>
      </c>
      <c r="Q404" t="str">
        <f t="shared" si="6"/>
        <v>14630000-Zgura, šljaka, otpaci i ostaci od gvožđa</v>
      </c>
    </row>
    <row r="405" spans="1:17" x14ac:dyDescent="0.3">
      <c r="A405">
        <v>404</v>
      </c>
      <c r="B405">
        <v>14630000</v>
      </c>
      <c r="C405" t="s">
        <v>421</v>
      </c>
      <c r="E405" s="11">
        <v>405</v>
      </c>
      <c r="F405" s="12">
        <v>14700000</v>
      </c>
      <c r="G405" s="13" t="s">
        <v>422</v>
      </c>
      <c r="Q405" t="str">
        <f t="shared" si="6"/>
        <v>14700000-Prosti metali</v>
      </c>
    </row>
    <row r="406" spans="1:17" x14ac:dyDescent="0.3">
      <c r="A406">
        <v>405</v>
      </c>
      <c r="B406">
        <v>14700000</v>
      </c>
      <c r="C406" t="s">
        <v>422</v>
      </c>
      <c r="E406" s="8">
        <v>406</v>
      </c>
      <c r="F406" s="9">
        <v>14710000</v>
      </c>
      <c r="G406" s="10" t="s">
        <v>423</v>
      </c>
      <c r="Q406" t="str">
        <f t="shared" si="6"/>
        <v>14710000-Gvožđe, olovo, cink, kalaj i bakar</v>
      </c>
    </row>
    <row r="407" spans="1:17" x14ac:dyDescent="0.3">
      <c r="A407">
        <v>406</v>
      </c>
      <c r="B407">
        <v>14710000</v>
      </c>
      <c r="C407" t="s">
        <v>423</v>
      </c>
      <c r="E407" s="11">
        <v>407</v>
      </c>
      <c r="F407" s="12">
        <v>14711000</v>
      </c>
      <c r="G407" s="13" t="s">
        <v>424</v>
      </c>
      <c r="Q407" t="str">
        <f t="shared" si="6"/>
        <v>14711000-Gvožđe</v>
      </c>
    </row>
    <row r="408" spans="1:17" x14ac:dyDescent="0.3">
      <c r="A408">
        <v>407</v>
      </c>
      <c r="B408">
        <v>14711000</v>
      </c>
      <c r="C408" t="s">
        <v>424</v>
      </c>
      <c r="E408" s="8">
        <v>408</v>
      </c>
      <c r="F408" s="9">
        <v>14711100</v>
      </c>
      <c r="G408" s="10" t="s">
        <v>425</v>
      </c>
      <c r="Q408" t="str">
        <f t="shared" si="6"/>
        <v>14711100-Sirovo gvožđe</v>
      </c>
    </row>
    <row r="409" spans="1:17" x14ac:dyDescent="0.3">
      <c r="A409">
        <v>408</v>
      </c>
      <c r="B409">
        <v>14711100</v>
      </c>
      <c r="C409" t="s">
        <v>425</v>
      </c>
      <c r="E409" s="11">
        <v>409</v>
      </c>
      <c r="F409" s="12">
        <v>14712000</v>
      </c>
      <c r="G409" s="13" t="s">
        <v>426</v>
      </c>
      <c r="Q409" t="str">
        <f t="shared" si="6"/>
        <v>14712000-Olovo</v>
      </c>
    </row>
    <row r="410" spans="1:17" x14ac:dyDescent="0.3">
      <c r="A410">
        <v>409</v>
      </c>
      <c r="B410">
        <v>14712000</v>
      </c>
      <c r="C410" t="s">
        <v>426</v>
      </c>
      <c r="E410" s="8">
        <v>410</v>
      </c>
      <c r="F410" s="9">
        <v>14713000</v>
      </c>
      <c r="G410" s="10" t="s">
        <v>427</v>
      </c>
      <c r="Q410" t="str">
        <f t="shared" si="6"/>
        <v>14713000-Cink</v>
      </c>
    </row>
    <row r="411" spans="1:17" x14ac:dyDescent="0.3">
      <c r="A411">
        <v>410</v>
      </c>
      <c r="B411">
        <v>14713000</v>
      </c>
      <c r="C411" t="s">
        <v>427</v>
      </c>
      <c r="E411" s="11">
        <v>411</v>
      </c>
      <c r="F411" s="12">
        <v>14714000</v>
      </c>
      <c r="G411" s="13" t="s">
        <v>428</v>
      </c>
      <c r="Q411" t="str">
        <f t="shared" si="6"/>
        <v>14714000-Kalaj</v>
      </c>
    </row>
    <row r="412" spans="1:17" x14ac:dyDescent="0.3">
      <c r="A412">
        <v>411</v>
      </c>
      <c r="B412">
        <v>14714000</v>
      </c>
      <c r="C412" t="s">
        <v>428</v>
      </c>
      <c r="E412" s="8">
        <v>412</v>
      </c>
      <c r="F412" s="9">
        <v>14715000</v>
      </c>
      <c r="G412" s="10" t="s">
        <v>429</v>
      </c>
      <c r="Q412" t="str">
        <f t="shared" si="6"/>
        <v>14715000-Bakar</v>
      </c>
    </row>
    <row r="413" spans="1:17" x14ac:dyDescent="0.3">
      <c r="A413">
        <v>412</v>
      </c>
      <c r="B413">
        <v>14715000</v>
      </c>
      <c r="C413" t="s">
        <v>429</v>
      </c>
      <c r="E413" s="11">
        <v>413</v>
      </c>
      <c r="F413" s="12">
        <v>14720000</v>
      </c>
      <c r="G413" s="13" t="s">
        <v>430</v>
      </c>
      <c r="Q413" t="str">
        <f t="shared" si="6"/>
        <v>14720000-Aluminijum, nikl, skandijum, titan i vanadijum</v>
      </c>
    </row>
    <row r="414" spans="1:17" x14ac:dyDescent="0.3">
      <c r="A414">
        <v>413</v>
      </c>
      <c r="B414">
        <v>14720000</v>
      </c>
      <c r="C414" t="s">
        <v>430</v>
      </c>
      <c r="E414" s="8">
        <v>414</v>
      </c>
      <c r="F414" s="9">
        <v>14721000</v>
      </c>
      <c r="G414" s="10" t="s">
        <v>431</v>
      </c>
      <c r="Q414" t="str">
        <f t="shared" si="6"/>
        <v>14721000-Aluminijum</v>
      </c>
    </row>
    <row r="415" spans="1:17" x14ac:dyDescent="0.3">
      <c r="A415">
        <v>414</v>
      </c>
      <c r="B415">
        <v>14721000</v>
      </c>
      <c r="C415" t="s">
        <v>431</v>
      </c>
      <c r="E415" s="11">
        <v>415</v>
      </c>
      <c r="F415" s="12">
        <v>14721100</v>
      </c>
      <c r="G415" s="13" t="s">
        <v>432</v>
      </c>
      <c r="Q415" t="str">
        <f t="shared" si="6"/>
        <v>14721100-Aluminijum oksid</v>
      </c>
    </row>
    <row r="416" spans="1:17" x14ac:dyDescent="0.3">
      <c r="A416">
        <v>415</v>
      </c>
      <c r="B416">
        <v>14721100</v>
      </c>
      <c r="C416" t="s">
        <v>432</v>
      </c>
      <c r="E416" s="8">
        <v>416</v>
      </c>
      <c r="F416" s="9">
        <v>14722000</v>
      </c>
      <c r="G416" s="10" t="s">
        <v>433</v>
      </c>
      <c r="Q416" t="str">
        <f t="shared" si="6"/>
        <v>14722000-Nikl</v>
      </c>
    </row>
    <row r="417" spans="1:17" x14ac:dyDescent="0.3">
      <c r="A417">
        <v>416</v>
      </c>
      <c r="B417">
        <v>14722000</v>
      </c>
      <c r="C417" t="s">
        <v>433</v>
      </c>
      <c r="E417" s="11">
        <v>417</v>
      </c>
      <c r="F417" s="12">
        <v>14723000</v>
      </c>
      <c r="G417" s="13" t="s">
        <v>434</v>
      </c>
      <c r="Q417" t="str">
        <f t="shared" si="6"/>
        <v>14723000-Skandijum</v>
      </c>
    </row>
    <row r="418" spans="1:17" x14ac:dyDescent="0.3">
      <c r="A418">
        <v>417</v>
      </c>
      <c r="B418">
        <v>14723000</v>
      </c>
      <c r="C418" t="s">
        <v>434</v>
      </c>
      <c r="E418" s="8">
        <v>418</v>
      </c>
      <c r="F418" s="9">
        <v>14724000</v>
      </c>
      <c r="G418" s="10" t="s">
        <v>435</v>
      </c>
      <c r="Q418" t="str">
        <f t="shared" si="6"/>
        <v>14724000-Titanijum</v>
      </c>
    </row>
    <row r="419" spans="1:17" x14ac:dyDescent="0.3">
      <c r="A419">
        <v>418</v>
      </c>
      <c r="B419">
        <v>14724000</v>
      </c>
      <c r="C419" t="s">
        <v>435</v>
      </c>
      <c r="E419" s="11">
        <v>419</v>
      </c>
      <c r="F419" s="12">
        <v>14725000</v>
      </c>
      <c r="G419" s="13" t="s">
        <v>436</v>
      </c>
      <c r="Q419" t="str">
        <f t="shared" si="6"/>
        <v>14725000-Vanadijum</v>
      </c>
    </row>
    <row r="420" spans="1:17" x14ac:dyDescent="0.3">
      <c r="A420">
        <v>419</v>
      </c>
      <c r="B420">
        <v>14725000</v>
      </c>
      <c r="C420" t="s">
        <v>436</v>
      </c>
      <c r="E420" s="8">
        <v>420</v>
      </c>
      <c r="F420" s="9">
        <v>14730000</v>
      </c>
      <c r="G420" s="10" t="s">
        <v>437</v>
      </c>
      <c r="Q420" t="str">
        <f t="shared" si="6"/>
        <v>14730000-Hrom, mangan, kobalt, itrijum i cirkonijum</v>
      </c>
    </row>
    <row r="421" spans="1:17" x14ac:dyDescent="0.3">
      <c r="A421">
        <v>420</v>
      </c>
      <c r="B421">
        <v>14730000</v>
      </c>
      <c r="C421" t="s">
        <v>437</v>
      </c>
      <c r="E421" s="11">
        <v>421</v>
      </c>
      <c r="F421" s="12">
        <v>14731000</v>
      </c>
      <c r="G421" s="13" t="s">
        <v>438</v>
      </c>
      <c r="Q421" t="str">
        <f t="shared" si="6"/>
        <v>14731000-Hrom</v>
      </c>
    </row>
    <row r="422" spans="1:17" x14ac:dyDescent="0.3">
      <c r="A422">
        <v>421</v>
      </c>
      <c r="B422">
        <v>14731000</v>
      </c>
      <c r="C422" t="s">
        <v>438</v>
      </c>
      <c r="E422" s="8">
        <v>422</v>
      </c>
      <c r="F422" s="9">
        <v>14732000</v>
      </c>
      <c r="G422" s="10" t="s">
        <v>439</v>
      </c>
      <c r="Q422" t="str">
        <f t="shared" si="6"/>
        <v>14732000-Mangan</v>
      </c>
    </row>
    <row r="423" spans="1:17" x14ac:dyDescent="0.3">
      <c r="A423">
        <v>422</v>
      </c>
      <c r="B423">
        <v>14732000</v>
      </c>
      <c r="C423" t="s">
        <v>439</v>
      </c>
      <c r="E423" s="11">
        <v>423</v>
      </c>
      <c r="F423" s="12">
        <v>14733000</v>
      </c>
      <c r="G423" s="13" t="s">
        <v>440</v>
      </c>
      <c r="Q423" t="str">
        <f t="shared" si="6"/>
        <v>14733000-Kobalt</v>
      </c>
    </row>
    <row r="424" spans="1:17" x14ac:dyDescent="0.3">
      <c r="A424">
        <v>423</v>
      </c>
      <c r="B424">
        <v>14733000</v>
      </c>
      <c r="C424" t="s">
        <v>440</v>
      </c>
      <c r="E424" s="8">
        <v>424</v>
      </c>
      <c r="F424" s="9">
        <v>14734000</v>
      </c>
      <c r="G424" s="10" t="s">
        <v>441</v>
      </c>
      <c r="Q424" t="str">
        <f t="shared" si="6"/>
        <v>14734000-Itrijum</v>
      </c>
    </row>
    <row r="425" spans="1:17" x14ac:dyDescent="0.3">
      <c r="A425">
        <v>424</v>
      </c>
      <c r="B425">
        <v>14734000</v>
      </c>
      <c r="C425" t="s">
        <v>441</v>
      </c>
      <c r="E425" s="11">
        <v>425</v>
      </c>
      <c r="F425" s="12">
        <v>14735000</v>
      </c>
      <c r="G425" s="13" t="s">
        <v>442</v>
      </c>
      <c r="Q425" t="str">
        <f t="shared" si="6"/>
        <v>14735000-Cirkonijum</v>
      </c>
    </row>
    <row r="426" spans="1:17" x14ac:dyDescent="0.3">
      <c r="A426">
        <v>425</v>
      </c>
      <c r="B426">
        <v>14735000</v>
      </c>
      <c r="C426" t="s">
        <v>442</v>
      </c>
      <c r="E426" s="8">
        <v>426</v>
      </c>
      <c r="F426" s="9">
        <v>14740000</v>
      </c>
      <c r="G426" s="10" t="s">
        <v>443</v>
      </c>
      <c r="Q426" t="str">
        <f t="shared" si="6"/>
        <v>14740000-Molibden, tehnicijum, rutenijum i rodijum</v>
      </c>
    </row>
    <row r="427" spans="1:17" x14ac:dyDescent="0.3">
      <c r="A427">
        <v>426</v>
      </c>
      <c r="B427">
        <v>14740000</v>
      </c>
      <c r="C427" t="s">
        <v>443</v>
      </c>
      <c r="E427" s="11">
        <v>427</v>
      </c>
      <c r="F427" s="12">
        <v>14741000</v>
      </c>
      <c r="G427" s="13" t="s">
        <v>444</v>
      </c>
      <c r="Q427" t="str">
        <f t="shared" si="6"/>
        <v>14741000-Molibden</v>
      </c>
    </row>
    <row r="428" spans="1:17" x14ac:dyDescent="0.3">
      <c r="A428">
        <v>427</v>
      </c>
      <c r="B428">
        <v>14741000</v>
      </c>
      <c r="C428" t="s">
        <v>444</v>
      </c>
      <c r="E428" s="8">
        <v>428</v>
      </c>
      <c r="F428" s="9">
        <v>14742000</v>
      </c>
      <c r="G428" s="10" t="s">
        <v>445</v>
      </c>
      <c r="Q428" t="str">
        <f t="shared" si="6"/>
        <v>14742000-Tehnicijum</v>
      </c>
    </row>
    <row r="429" spans="1:17" x14ac:dyDescent="0.3">
      <c r="A429">
        <v>428</v>
      </c>
      <c r="B429">
        <v>14742000</v>
      </c>
      <c r="C429" t="s">
        <v>445</v>
      </c>
      <c r="E429" s="11">
        <v>429</v>
      </c>
      <c r="F429" s="12">
        <v>14743000</v>
      </c>
      <c r="G429" s="13" t="s">
        <v>446</v>
      </c>
      <c r="Q429" t="str">
        <f t="shared" si="6"/>
        <v>14743000-Rutenijum</v>
      </c>
    </row>
    <row r="430" spans="1:17" x14ac:dyDescent="0.3">
      <c r="A430">
        <v>429</v>
      </c>
      <c r="B430">
        <v>14743000</v>
      </c>
      <c r="C430" t="s">
        <v>446</v>
      </c>
      <c r="E430" s="8">
        <v>430</v>
      </c>
      <c r="F430" s="9">
        <v>14744000</v>
      </c>
      <c r="G430" s="10" t="s">
        <v>447</v>
      </c>
      <c r="Q430" t="str">
        <f t="shared" si="6"/>
        <v>14744000-Rodijum</v>
      </c>
    </row>
    <row r="431" spans="1:17" x14ac:dyDescent="0.3">
      <c r="A431">
        <v>430</v>
      </c>
      <c r="B431">
        <v>14744000</v>
      </c>
      <c r="C431" t="s">
        <v>447</v>
      </c>
      <c r="E431" s="11">
        <v>431</v>
      </c>
      <c r="F431" s="12">
        <v>14750000</v>
      </c>
      <c r="G431" s="13" t="s">
        <v>448</v>
      </c>
      <c r="Q431" t="str">
        <f t="shared" si="6"/>
        <v>14750000-Kadmijum, lutecijum, hafnijum, tantal i volfram</v>
      </c>
    </row>
    <row r="432" spans="1:17" x14ac:dyDescent="0.3">
      <c r="A432">
        <v>431</v>
      </c>
      <c r="B432">
        <v>14750000</v>
      </c>
      <c r="C432" t="s">
        <v>448</v>
      </c>
      <c r="E432" s="8">
        <v>432</v>
      </c>
      <c r="F432" s="9">
        <v>14751000</v>
      </c>
      <c r="G432" s="10" t="s">
        <v>449</v>
      </c>
      <c r="Q432" t="str">
        <f t="shared" si="6"/>
        <v>14751000-Kadmijum</v>
      </c>
    </row>
    <row r="433" spans="1:17" x14ac:dyDescent="0.3">
      <c r="A433">
        <v>432</v>
      </c>
      <c r="B433">
        <v>14751000</v>
      </c>
      <c r="C433" t="s">
        <v>449</v>
      </c>
      <c r="E433" s="11">
        <v>433</v>
      </c>
      <c r="F433" s="12">
        <v>14752000</v>
      </c>
      <c r="G433" s="13" t="s">
        <v>450</v>
      </c>
      <c r="Q433" t="str">
        <f t="shared" si="6"/>
        <v>14752000-Lutecijum</v>
      </c>
    </row>
    <row r="434" spans="1:17" x14ac:dyDescent="0.3">
      <c r="A434">
        <v>433</v>
      </c>
      <c r="B434">
        <v>14752000</v>
      </c>
      <c r="C434" t="s">
        <v>450</v>
      </c>
      <c r="E434" s="8">
        <v>434</v>
      </c>
      <c r="F434" s="9">
        <v>14753000</v>
      </c>
      <c r="G434" s="10" t="s">
        <v>451</v>
      </c>
      <c r="Q434" t="str">
        <f t="shared" si="6"/>
        <v>14753000-Hafnijum</v>
      </c>
    </row>
    <row r="435" spans="1:17" x14ac:dyDescent="0.3">
      <c r="A435">
        <v>434</v>
      </c>
      <c r="B435">
        <v>14753000</v>
      </c>
      <c r="C435" t="s">
        <v>451</v>
      </c>
      <c r="E435" s="11">
        <v>435</v>
      </c>
      <c r="F435" s="12">
        <v>14754000</v>
      </c>
      <c r="G435" s="13" t="s">
        <v>452</v>
      </c>
      <c r="Q435" t="str">
        <f t="shared" si="6"/>
        <v>14754000-Tantal</v>
      </c>
    </row>
    <row r="436" spans="1:17" x14ac:dyDescent="0.3">
      <c r="A436">
        <v>435</v>
      </c>
      <c r="B436">
        <v>14754000</v>
      </c>
      <c r="C436" t="s">
        <v>452</v>
      </c>
      <c r="E436" s="8">
        <v>436</v>
      </c>
      <c r="F436" s="9">
        <v>14755000</v>
      </c>
      <c r="G436" s="10" t="s">
        <v>453</v>
      </c>
      <c r="Q436" t="str">
        <f t="shared" si="6"/>
        <v>14755000-Volfram</v>
      </c>
    </row>
    <row r="437" spans="1:17" x14ac:dyDescent="0.3">
      <c r="A437">
        <v>436</v>
      </c>
      <c r="B437">
        <v>14755000</v>
      </c>
      <c r="C437" t="s">
        <v>453</v>
      </c>
      <c r="E437" s="11">
        <v>437</v>
      </c>
      <c r="F437" s="12">
        <v>14760000</v>
      </c>
      <c r="G437" s="13" t="s">
        <v>454</v>
      </c>
      <c r="Q437" t="str">
        <f t="shared" si="6"/>
        <v>14760000-Iridijum, galijum, indijum, talijum i barijum</v>
      </c>
    </row>
    <row r="438" spans="1:17" x14ac:dyDescent="0.3">
      <c r="A438">
        <v>437</v>
      </c>
      <c r="B438">
        <v>14760000</v>
      </c>
      <c r="C438" t="s">
        <v>454</v>
      </c>
      <c r="E438" s="8">
        <v>438</v>
      </c>
      <c r="F438" s="9">
        <v>14761000</v>
      </c>
      <c r="G438" s="10" t="s">
        <v>455</v>
      </c>
      <c r="Q438" t="str">
        <f t="shared" si="6"/>
        <v>14761000-Iridijum</v>
      </c>
    </row>
    <row r="439" spans="1:17" x14ac:dyDescent="0.3">
      <c r="A439">
        <v>438</v>
      </c>
      <c r="B439">
        <v>14761000</v>
      </c>
      <c r="C439" t="s">
        <v>455</v>
      </c>
      <c r="E439" s="11">
        <v>439</v>
      </c>
      <c r="F439" s="12">
        <v>14762000</v>
      </c>
      <c r="G439" s="13" t="s">
        <v>456</v>
      </c>
      <c r="Q439" t="str">
        <f t="shared" si="6"/>
        <v>14762000-Galijum</v>
      </c>
    </row>
    <row r="440" spans="1:17" x14ac:dyDescent="0.3">
      <c r="A440">
        <v>439</v>
      </c>
      <c r="B440">
        <v>14762000</v>
      </c>
      <c r="C440" t="s">
        <v>456</v>
      </c>
      <c r="E440" s="8">
        <v>440</v>
      </c>
      <c r="F440" s="9">
        <v>14763000</v>
      </c>
      <c r="G440" s="10" t="s">
        <v>457</v>
      </c>
      <c r="Q440" t="str">
        <f t="shared" si="6"/>
        <v>14763000-Indijum</v>
      </c>
    </row>
    <row r="441" spans="1:17" x14ac:dyDescent="0.3">
      <c r="A441">
        <v>440</v>
      </c>
      <c r="B441">
        <v>14763000</v>
      </c>
      <c r="C441" t="s">
        <v>457</v>
      </c>
      <c r="E441" s="11">
        <v>441</v>
      </c>
      <c r="F441" s="12">
        <v>14764000</v>
      </c>
      <c r="G441" s="13" t="s">
        <v>458</v>
      </c>
      <c r="Q441" t="str">
        <f t="shared" si="6"/>
        <v>14764000-Talijum</v>
      </c>
    </row>
    <row r="442" spans="1:17" x14ac:dyDescent="0.3">
      <c r="A442">
        <v>441</v>
      </c>
      <c r="B442">
        <v>14764000</v>
      </c>
      <c r="C442" t="s">
        <v>458</v>
      </c>
      <c r="E442" s="8">
        <v>442</v>
      </c>
      <c r="F442" s="9">
        <v>14765000</v>
      </c>
      <c r="G442" s="10" t="s">
        <v>459</v>
      </c>
      <c r="Q442" t="str">
        <f t="shared" si="6"/>
        <v>14765000-Barijum</v>
      </c>
    </row>
    <row r="443" spans="1:17" x14ac:dyDescent="0.3">
      <c r="A443">
        <v>442</v>
      </c>
      <c r="B443">
        <v>14765000</v>
      </c>
      <c r="C443" t="s">
        <v>459</v>
      </c>
      <c r="E443" s="11">
        <v>443</v>
      </c>
      <c r="F443" s="12">
        <v>14770000</v>
      </c>
      <c r="G443" s="13" t="s">
        <v>460</v>
      </c>
      <c r="Q443" t="str">
        <f t="shared" si="6"/>
        <v>14770000-Cezijum, stroncijum, rubidijum i kalcijum</v>
      </c>
    </row>
    <row r="444" spans="1:17" x14ac:dyDescent="0.3">
      <c r="A444">
        <v>443</v>
      </c>
      <c r="B444">
        <v>14770000</v>
      </c>
      <c r="C444" t="s">
        <v>460</v>
      </c>
      <c r="E444" s="8">
        <v>444</v>
      </c>
      <c r="F444" s="9">
        <v>14771000</v>
      </c>
      <c r="G444" s="10" t="s">
        <v>461</v>
      </c>
      <c r="Q444" t="str">
        <f t="shared" si="6"/>
        <v>14771000-Cezijum</v>
      </c>
    </row>
    <row r="445" spans="1:17" x14ac:dyDescent="0.3">
      <c r="A445">
        <v>444</v>
      </c>
      <c r="B445">
        <v>14771000</v>
      </c>
      <c r="C445" t="s">
        <v>461</v>
      </c>
      <c r="E445" s="11">
        <v>445</v>
      </c>
      <c r="F445" s="12">
        <v>14772000</v>
      </c>
      <c r="G445" s="13" t="s">
        <v>462</v>
      </c>
      <c r="Q445" t="str">
        <f t="shared" si="6"/>
        <v>14772000-Stroncijum</v>
      </c>
    </row>
    <row r="446" spans="1:17" x14ac:dyDescent="0.3">
      <c r="A446">
        <v>445</v>
      </c>
      <c r="B446">
        <v>14772000</v>
      </c>
      <c r="C446" t="s">
        <v>462</v>
      </c>
      <c r="E446" s="8">
        <v>446</v>
      </c>
      <c r="F446" s="9">
        <v>14773000</v>
      </c>
      <c r="G446" s="10" t="s">
        <v>463</v>
      </c>
      <c r="Q446" t="str">
        <f t="shared" si="6"/>
        <v>14773000-Rubidijum</v>
      </c>
    </row>
    <row r="447" spans="1:17" x14ac:dyDescent="0.3">
      <c r="A447">
        <v>446</v>
      </c>
      <c r="B447">
        <v>14773000</v>
      </c>
      <c r="C447" t="s">
        <v>463</v>
      </c>
      <c r="E447" s="11">
        <v>447</v>
      </c>
      <c r="F447" s="12">
        <v>14774000</v>
      </c>
      <c r="G447" s="13" t="s">
        <v>464</v>
      </c>
      <c r="Q447" t="str">
        <f t="shared" si="6"/>
        <v>14774000-Kalcijum</v>
      </c>
    </row>
    <row r="448" spans="1:17" x14ac:dyDescent="0.3">
      <c r="A448">
        <v>447</v>
      </c>
      <c r="B448">
        <v>14774000</v>
      </c>
      <c r="C448" t="s">
        <v>464</v>
      </c>
      <c r="E448" s="8">
        <v>448</v>
      </c>
      <c r="F448" s="9">
        <v>14780000</v>
      </c>
      <c r="G448" s="10" t="s">
        <v>465</v>
      </c>
      <c r="Q448" t="str">
        <f t="shared" si="6"/>
        <v>14780000-Kalijum, magnezijum, natrijum i litijum</v>
      </c>
    </row>
    <row r="449" spans="1:17" x14ac:dyDescent="0.3">
      <c r="A449">
        <v>448</v>
      </c>
      <c r="B449">
        <v>14780000</v>
      </c>
      <c r="C449" t="s">
        <v>465</v>
      </c>
      <c r="E449" s="11">
        <v>449</v>
      </c>
      <c r="F449" s="12">
        <v>14781000</v>
      </c>
      <c r="G449" s="13" t="s">
        <v>466</v>
      </c>
      <c r="Q449" t="str">
        <f t="shared" si="6"/>
        <v>14781000-Kalijum</v>
      </c>
    </row>
    <row r="450" spans="1:17" x14ac:dyDescent="0.3">
      <c r="A450">
        <v>449</v>
      </c>
      <c r="B450">
        <v>14781000</v>
      </c>
      <c r="C450" t="s">
        <v>466</v>
      </c>
      <c r="E450" s="8">
        <v>450</v>
      </c>
      <c r="F450" s="9">
        <v>14782000</v>
      </c>
      <c r="G450" s="10" t="s">
        <v>467</v>
      </c>
      <c r="Q450" t="str">
        <f t="shared" ref="Q450:Q513" si="7">F450&amp; "-" &amp;G450</f>
        <v>14782000-Magnezijum</v>
      </c>
    </row>
    <row r="451" spans="1:17" x14ac:dyDescent="0.3">
      <c r="A451">
        <v>450</v>
      </c>
      <c r="B451">
        <v>14782000</v>
      </c>
      <c r="C451" t="s">
        <v>467</v>
      </c>
      <c r="E451" s="11">
        <v>451</v>
      </c>
      <c r="F451" s="12">
        <v>14783000</v>
      </c>
      <c r="G451" s="13" t="s">
        <v>468</v>
      </c>
      <c r="Q451" t="str">
        <f t="shared" si="7"/>
        <v>14783000-Natrijum</v>
      </c>
    </row>
    <row r="452" spans="1:17" x14ac:dyDescent="0.3">
      <c r="A452">
        <v>451</v>
      </c>
      <c r="B452">
        <v>14783000</v>
      </c>
      <c r="C452" t="s">
        <v>468</v>
      </c>
      <c r="E452" s="8">
        <v>452</v>
      </c>
      <c r="F452" s="9">
        <v>14784000</v>
      </c>
      <c r="G452" s="10" t="s">
        <v>469</v>
      </c>
      <c r="Q452" t="str">
        <f t="shared" si="7"/>
        <v>14784000-Litijum</v>
      </c>
    </row>
    <row r="453" spans="1:17" x14ac:dyDescent="0.3">
      <c r="A453">
        <v>452</v>
      </c>
      <c r="B453">
        <v>14784000</v>
      </c>
      <c r="C453" t="s">
        <v>469</v>
      </c>
      <c r="E453" s="11">
        <v>453</v>
      </c>
      <c r="F453" s="12">
        <v>14790000</v>
      </c>
      <c r="G453" s="13" t="s">
        <v>470</v>
      </c>
      <c r="Q453" t="str">
        <f t="shared" si="7"/>
        <v>14790000-Niobijum, osmijum, renijum i paladijum</v>
      </c>
    </row>
    <row r="454" spans="1:17" x14ac:dyDescent="0.3">
      <c r="A454">
        <v>453</v>
      </c>
      <c r="B454">
        <v>14790000</v>
      </c>
      <c r="C454" t="s">
        <v>470</v>
      </c>
      <c r="E454" s="8">
        <v>454</v>
      </c>
      <c r="F454" s="9">
        <v>14791000</v>
      </c>
      <c r="G454" s="10" t="s">
        <v>471</v>
      </c>
      <c r="Q454" t="str">
        <f t="shared" si="7"/>
        <v>14791000-Niobijum</v>
      </c>
    </row>
    <row r="455" spans="1:17" x14ac:dyDescent="0.3">
      <c r="A455">
        <v>454</v>
      </c>
      <c r="B455">
        <v>14791000</v>
      </c>
      <c r="C455" t="s">
        <v>471</v>
      </c>
      <c r="E455" s="11">
        <v>455</v>
      </c>
      <c r="F455" s="12">
        <v>14792000</v>
      </c>
      <c r="G455" s="13" t="s">
        <v>472</v>
      </c>
      <c r="Q455" t="str">
        <f t="shared" si="7"/>
        <v>14792000-Osmijum</v>
      </c>
    </row>
    <row r="456" spans="1:17" x14ac:dyDescent="0.3">
      <c r="A456">
        <v>455</v>
      </c>
      <c r="B456">
        <v>14792000</v>
      </c>
      <c r="C456" t="s">
        <v>472</v>
      </c>
      <c r="E456" s="8">
        <v>456</v>
      </c>
      <c r="F456" s="9">
        <v>14793000</v>
      </c>
      <c r="G456" s="10" t="s">
        <v>473</v>
      </c>
      <c r="Q456" t="str">
        <f t="shared" si="7"/>
        <v>14793000-Renijum</v>
      </c>
    </row>
    <row r="457" spans="1:17" x14ac:dyDescent="0.3">
      <c r="A457">
        <v>456</v>
      </c>
      <c r="B457">
        <v>14793000</v>
      </c>
      <c r="C457" t="s">
        <v>473</v>
      </c>
      <c r="E457" s="11">
        <v>457</v>
      </c>
      <c r="F457" s="12">
        <v>14794000</v>
      </c>
      <c r="G457" s="13" t="s">
        <v>474</v>
      </c>
      <c r="Q457" t="str">
        <f t="shared" si="7"/>
        <v>14794000-Paladijum</v>
      </c>
    </row>
    <row r="458" spans="1:17" x14ac:dyDescent="0.3">
      <c r="A458">
        <v>457</v>
      </c>
      <c r="B458">
        <v>14794000</v>
      </c>
      <c r="C458" t="s">
        <v>474</v>
      </c>
      <c r="E458" s="8">
        <v>458</v>
      </c>
      <c r="F458" s="9">
        <v>14800000</v>
      </c>
      <c r="G458" s="10" t="s">
        <v>475</v>
      </c>
      <c r="Q458" t="str">
        <f t="shared" si="7"/>
        <v>14800000-Razni nemetalni mineralni proizvodi</v>
      </c>
    </row>
    <row r="459" spans="1:17" x14ac:dyDescent="0.3">
      <c r="A459">
        <v>458</v>
      </c>
      <c r="B459">
        <v>14800000</v>
      </c>
      <c r="C459" t="s">
        <v>475</v>
      </c>
      <c r="E459" s="11">
        <v>459</v>
      </c>
      <c r="F459" s="12">
        <v>14810000</v>
      </c>
      <c r="G459" s="13" t="s">
        <v>476</v>
      </c>
      <c r="Q459" t="str">
        <f t="shared" si="7"/>
        <v>14810000-Abrazivni proizvodi (abrazivi)</v>
      </c>
    </row>
    <row r="460" spans="1:17" x14ac:dyDescent="0.3">
      <c r="A460">
        <v>459</v>
      </c>
      <c r="B460">
        <v>14810000</v>
      </c>
      <c r="C460" t="s">
        <v>476</v>
      </c>
      <c r="E460" s="8">
        <v>460</v>
      </c>
      <c r="F460" s="9">
        <v>14811000</v>
      </c>
      <c r="G460" s="10" t="s">
        <v>477</v>
      </c>
      <c r="Q460" t="str">
        <f t="shared" si="7"/>
        <v>14811000-Mlinski kamen, brusni kamen i brusna ploča</v>
      </c>
    </row>
    <row r="461" spans="1:17" x14ac:dyDescent="0.3">
      <c r="A461">
        <v>460</v>
      </c>
      <c r="B461">
        <v>14811000</v>
      </c>
      <c r="C461" t="s">
        <v>477</v>
      </c>
      <c r="E461" s="11">
        <v>461</v>
      </c>
      <c r="F461" s="12">
        <v>14811100</v>
      </c>
      <c r="G461" s="13" t="s">
        <v>478</v>
      </c>
      <c r="Q461" t="str">
        <f t="shared" si="7"/>
        <v>14811100-Mlinski kamen</v>
      </c>
    </row>
    <row r="462" spans="1:17" x14ac:dyDescent="0.3">
      <c r="A462">
        <v>461</v>
      </c>
      <c r="B462">
        <v>14811100</v>
      </c>
      <c r="C462" t="s">
        <v>478</v>
      </c>
      <c r="E462" s="8">
        <v>462</v>
      </c>
      <c r="F462" s="9">
        <v>14811200</v>
      </c>
      <c r="G462" s="10" t="s">
        <v>479</v>
      </c>
      <c r="Q462" t="str">
        <f t="shared" si="7"/>
        <v>14811200-Brusni kamen</v>
      </c>
    </row>
    <row r="463" spans="1:17" x14ac:dyDescent="0.3">
      <c r="A463">
        <v>462</v>
      </c>
      <c r="B463">
        <v>14811200</v>
      </c>
      <c r="C463" t="s">
        <v>479</v>
      </c>
      <c r="E463" s="11">
        <v>463</v>
      </c>
      <c r="F463" s="12">
        <v>14811300</v>
      </c>
      <c r="G463" s="13" t="s">
        <v>480</v>
      </c>
      <c r="Q463" t="str">
        <f t="shared" si="7"/>
        <v>14811300-Brusne ploče</v>
      </c>
    </row>
    <row r="464" spans="1:17" x14ac:dyDescent="0.3">
      <c r="A464">
        <v>463</v>
      </c>
      <c r="B464">
        <v>14811300</v>
      </c>
      <c r="C464" t="s">
        <v>480</v>
      </c>
      <c r="E464" s="8">
        <v>464</v>
      </c>
      <c r="F464" s="9">
        <v>14812000</v>
      </c>
      <c r="G464" s="10" t="s">
        <v>481</v>
      </c>
      <c r="Q464" t="str">
        <f t="shared" si="7"/>
        <v>14812000-Abrazivni materijali u prahu ili zrnu</v>
      </c>
    </row>
    <row r="465" spans="1:17" x14ac:dyDescent="0.3">
      <c r="A465">
        <v>464</v>
      </c>
      <c r="B465">
        <v>14812000</v>
      </c>
      <c r="C465" t="s">
        <v>481</v>
      </c>
      <c r="E465" s="11">
        <v>465</v>
      </c>
      <c r="F465" s="12">
        <v>14813000</v>
      </c>
      <c r="G465" s="13" t="s">
        <v>482</v>
      </c>
      <c r="Q465" t="str">
        <f t="shared" si="7"/>
        <v>14813000-Veštački korund</v>
      </c>
    </row>
    <row r="466" spans="1:17" x14ac:dyDescent="0.3">
      <c r="A466">
        <v>465</v>
      </c>
      <c r="B466">
        <v>14813000</v>
      </c>
      <c r="C466" t="s">
        <v>482</v>
      </c>
      <c r="E466" s="8">
        <v>466</v>
      </c>
      <c r="F466" s="9">
        <v>14814000</v>
      </c>
      <c r="G466" s="10" t="s">
        <v>483</v>
      </c>
      <c r="Q466" t="str">
        <f t="shared" si="7"/>
        <v>14814000-Veštački grafit</v>
      </c>
    </row>
    <row r="467" spans="1:17" x14ac:dyDescent="0.3">
      <c r="A467">
        <v>466</v>
      </c>
      <c r="B467">
        <v>14814000</v>
      </c>
      <c r="C467" t="s">
        <v>483</v>
      </c>
      <c r="E467" s="11">
        <v>467</v>
      </c>
      <c r="F467" s="12">
        <v>14820000</v>
      </c>
      <c r="G467" s="13" t="s">
        <v>484</v>
      </c>
      <c r="Q467" t="str">
        <f t="shared" si="7"/>
        <v>14820000-Staklo</v>
      </c>
    </row>
    <row r="468" spans="1:17" x14ac:dyDescent="0.3">
      <c r="A468">
        <v>467</v>
      </c>
      <c r="B468">
        <v>14820000</v>
      </c>
      <c r="C468" t="s">
        <v>484</v>
      </c>
      <c r="E468" s="8">
        <v>468</v>
      </c>
      <c r="F468" s="9">
        <v>14830000</v>
      </c>
      <c r="G468" s="10" t="s">
        <v>485</v>
      </c>
      <c r="Q468" t="str">
        <f t="shared" si="7"/>
        <v>14830000-Fiberglas</v>
      </c>
    </row>
    <row r="469" spans="1:17" x14ac:dyDescent="0.3">
      <c r="A469">
        <v>468</v>
      </c>
      <c r="B469">
        <v>14830000</v>
      </c>
      <c r="C469" t="s">
        <v>485</v>
      </c>
      <c r="E469" s="11">
        <v>469</v>
      </c>
      <c r="F469" s="12">
        <v>14900000</v>
      </c>
      <c r="G469" s="13" t="s">
        <v>486</v>
      </c>
      <c r="Q469" t="str">
        <f t="shared" si="7"/>
        <v>14900000-Obnovljene sekundarne sirovine</v>
      </c>
    </row>
    <row r="470" spans="1:17" x14ac:dyDescent="0.3">
      <c r="A470">
        <v>469</v>
      </c>
      <c r="B470">
        <v>14900000</v>
      </c>
      <c r="C470" t="s">
        <v>486</v>
      </c>
      <c r="E470" s="8">
        <v>470</v>
      </c>
      <c r="F470" s="9">
        <v>14910000</v>
      </c>
      <c r="G470" s="10" t="s">
        <v>487</v>
      </c>
      <c r="Q470" t="str">
        <f t="shared" si="7"/>
        <v>14910000-Obnovljene metalne sekundarne sirovine</v>
      </c>
    </row>
    <row r="471" spans="1:17" x14ac:dyDescent="0.3">
      <c r="A471">
        <v>470</v>
      </c>
      <c r="B471">
        <v>14910000</v>
      </c>
      <c r="C471" t="s">
        <v>487</v>
      </c>
      <c r="E471" s="11">
        <v>471</v>
      </c>
      <c r="F471" s="12">
        <v>14920000</v>
      </c>
      <c r="G471" s="13" t="s">
        <v>488</v>
      </c>
      <c r="Q471" t="str">
        <f t="shared" si="7"/>
        <v>14920000-Obnovljene nemetalne sekundarne sirovine</v>
      </c>
    </row>
    <row r="472" spans="1:17" x14ac:dyDescent="0.3">
      <c r="A472">
        <v>471</v>
      </c>
      <c r="B472">
        <v>14920000</v>
      </c>
      <c r="C472" t="s">
        <v>488</v>
      </c>
      <c r="E472" s="8">
        <v>472</v>
      </c>
      <c r="F472" s="9">
        <v>14930000</v>
      </c>
      <c r="G472" s="10" t="s">
        <v>489</v>
      </c>
      <c r="Q472" t="str">
        <f t="shared" si="7"/>
        <v>14930000-Pepeo i ostaci koji sadrže metale</v>
      </c>
    </row>
    <row r="473" spans="1:17" x14ac:dyDescent="0.3">
      <c r="A473">
        <v>472</v>
      </c>
      <c r="B473">
        <v>14930000</v>
      </c>
      <c r="C473" t="s">
        <v>489</v>
      </c>
      <c r="E473" s="11">
        <v>473</v>
      </c>
      <c r="F473" s="12">
        <v>15000000</v>
      </c>
      <c r="G473" s="13" t="s">
        <v>490</v>
      </c>
      <c r="Q473" t="str">
        <f t="shared" si="7"/>
        <v>15000000-Hrana, piće, duvan i srodni proizvodi</v>
      </c>
    </row>
    <row r="474" spans="1:17" x14ac:dyDescent="0.3">
      <c r="A474">
        <v>473</v>
      </c>
      <c r="B474">
        <v>15000000</v>
      </c>
      <c r="C474" t="s">
        <v>490</v>
      </c>
      <c r="E474" s="8">
        <v>474</v>
      </c>
      <c r="F474" s="9">
        <v>15100000</v>
      </c>
      <c r="G474" s="10" t="s">
        <v>491</v>
      </c>
      <c r="Q474" t="str">
        <f t="shared" si="7"/>
        <v>15100000-Proizvodi životinjskog porekla, meso i mesni proizvodi</v>
      </c>
    </row>
    <row r="475" spans="1:17" x14ac:dyDescent="0.3">
      <c r="A475">
        <v>474</v>
      </c>
      <c r="B475">
        <v>15100000</v>
      </c>
      <c r="C475" t="s">
        <v>491</v>
      </c>
      <c r="E475" s="11">
        <v>475</v>
      </c>
      <c r="F475" s="12">
        <v>15110000</v>
      </c>
      <c r="G475" s="13" t="s">
        <v>492</v>
      </c>
      <c r="Q475" t="str">
        <f t="shared" si="7"/>
        <v>15110000-Meso</v>
      </c>
    </row>
    <row r="476" spans="1:17" x14ac:dyDescent="0.3">
      <c r="A476">
        <v>475</v>
      </c>
      <c r="B476">
        <v>15110000</v>
      </c>
      <c r="C476" t="s">
        <v>492</v>
      </c>
      <c r="E476" s="8">
        <v>476</v>
      </c>
      <c r="F476" s="9">
        <v>15111000</v>
      </c>
      <c r="G476" s="10" t="s">
        <v>493</v>
      </c>
      <c r="Q476" t="str">
        <f t="shared" si="7"/>
        <v>15111000-Goveđe meso</v>
      </c>
    </row>
    <row r="477" spans="1:17" x14ac:dyDescent="0.3">
      <c r="A477">
        <v>476</v>
      </c>
      <c r="B477">
        <v>15111000</v>
      </c>
      <c r="C477" t="s">
        <v>493</v>
      </c>
      <c r="E477" s="11">
        <v>477</v>
      </c>
      <c r="F477" s="12">
        <v>15111100</v>
      </c>
      <c r="G477" s="13" t="s">
        <v>494</v>
      </c>
      <c r="Q477" t="str">
        <f t="shared" si="7"/>
        <v>15111100-Junetina</v>
      </c>
    </row>
    <row r="478" spans="1:17" x14ac:dyDescent="0.3">
      <c r="A478">
        <v>477</v>
      </c>
      <c r="B478">
        <v>15111100</v>
      </c>
      <c r="C478" t="s">
        <v>494</v>
      </c>
      <c r="E478" s="8">
        <v>478</v>
      </c>
      <c r="F478" s="9">
        <v>15111200</v>
      </c>
      <c r="G478" s="10" t="s">
        <v>495</v>
      </c>
      <c r="Q478" t="str">
        <f t="shared" si="7"/>
        <v>15111200-Teletina</v>
      </c>
    </row>
    <row r="479" spans="1:17" x14ac:dyDescent="0.3">
      <c r="A479">
        <v>478</v>
      </c>
      <c r="B479">
        <v>15111200</v>
      </c>
      <c r="C479" t="s">
        <v>495</v>
      </c>
      <c r="E479" s="11">
        <v>479</v>
      </c>
      <c r="F479" s="12">
        <v>15112000</v>
      </c>
      <c r="G479" s="13" t="s">
        <v>496</v>
      </c>
      <c r="Q479" t="str">
        <f t="shared" si="7"/>
        <v>15112000-Živinsko meso</v>
      </c>
    </row>
    <row r="480" spans="1:17" x14ac:dyDescent="0.3">
      <c r="A480">
        <v>479</v>
      </c>
      <c r="B480">
        <v>15112000</v>
      </c>
      <c r="C480" t="s">
        <v>496</v>
      </c>
      <c r="E480" s="8">
        <v>480</v>
      </c>
      <c r="F480" s="9">
        <v>15112100</v>
      </c>
      <c r="G480" s="10" t="s">
        <v>497</v>
      </c>
      <c r="Q480" t="str">
        <f t="shared" si="7"/>
        <v>15112100-Sveže živinsko meso</v>
      </c>
    </row>
    <row r="481" spans="1:17" x14ac:dyDescent="0.3">
      <c r="A481">
        <v>480</v>
      </c>
      <c r="B481">
        <v>15112100</v>
      </c>
      <c r="C481" t="s">
        <v>497</v>
      </c>
      <c r="E481" s="11">
        <v>481</v>
      </c>
      <c r="F481" s="12">
        <v>15112110</v>
      </c>
      <c r="G481" s="13" t="s">
        <v>498</v>
      </c>
      <c r="Q481" t="str">
        <f t="shared" si="7"/>
        <v>15112110-Guščje meso</v>
      </c>
    </row>
    <row r="482" spans="1:17" x14ac:dyDescent="0.3">
      <c r="A482">
        <v>481</v>
      </c>
      <c r="B482">
        <v>15112110</v>
      </c>
      <c r="C482" t="s">
        <v>498</v>
      </c>
      <c r="E482" s="8">
        <v>482</v>
      </c>
      <c r="F482" s="9">
        <v>15112120</v>
      </c>
      <c r="G482" s="10" t="s">
        <v>499</v>
      </c>
      <c r="Q482" t="str">
        <f t="shared" si="7"/>
        <v>15112120-Ćureće meso</v>
      </c>
    </row>
    <row r="483" spans="1:17" x14ac:dyDescent="0.3">
      <c r="A483">
        <v>482</v>
      </c>
      <c r="B483">
        <v>15112120</v>
      </c>
      <c r="C483" t="s">
        <v>499</v>
      </c>
      <c r="E483" s="11">
        <v>483</v>
      </c>
      <c r="F483" s="12">
        <v>15112130</v>
      </c>
      <c r="G483" s="13" t="s">
        <v>500</v>
      </c>
      <c r="Q483" t="str">
        <f t="shared" si="7"/>
        <v>15112130-Pileće meso</v>
      </c>
    </row>
    <row r="484" spans="1:17" x14ac:dyDescent="0.3">
      <c r="A484">
        <v>483</v>
      </c>
      <c r="B484">
        <v>15112130</v>
      </c>
      <c r="C484" t="s">
        <v>500</v>
      </c>
      <c r="E484" s="8">
        <v>484</v>
      </c>
      <c r="F484" s="9">
        <v>15112140</v>
      </c>
      <c r="G484" s="10" t="s">
        <v>501</v>
      </c>
      <c r="Q484" t="str">
        <f t="shared" si="7"/>
        <v>15112140-Pačije meso</v>
      </c>
    </row>
    <row r="485" spans="1:17" x14ac:dyDescent="0.3">
      <c r="A485">
        <v>484</v>
      </c>
      <c r="B485">
        <v>15112140</v>
      </c>
      <c r="C485" t="s">
        <v>501</v>
      </c>
      <c r="E485" s="11">
        <v>485</v>
      </c>
      <c r="F485" s="12">
        <v>15112300</v>
      </c>
      <c r="G485" s="13" t="s">
        <v>502</v>
      </c>
      <c r="Q485" t="str">
        <f t="shared" si="7"/>
        <v>15112300-Živinska džigerica</v>
      </c>
    </row>
    <row r="486" spans="1:17" x14ac:dyDescent="0.3">
      <c r="A486">
        <v>485</v>
      </c>
      <c r="B486">
        <v>15112300</v>
      </c>
      <c r="C486" t="s">
        <v>502</v>
      </c>
      <c r="E486" s="8">
        <v>486</v>
      </c>
      <c r="F486" s="9">
        <v>15112310</v>
      </c>
      <c r="G486" s="10" t="s">
        <v>503</v>
      </c>
      <c r="Q486" t="str">
        <f t="shared" si="7"/>
        <v>15112310-Guščija džigerica</v>
      </c>
    </row>
    <row r="487" spans="1:17" x14ac:dyDescent="0.3">
      <c r="A487">
        <v>486</v>
      </c>
      <c r="B487">
        <v>15112310</v>
      </c>
      <c r="C487" t="s">
        <v>503</v>
      </c>
      <c r="E487" s="11">
        <v>487</v>
      </c>
      <c r="F487" s="12">
        <v>15113000</v>
      </c>
      <c r="G487" s="13" t="s">
        <v>504</v>
      </c>
      <c r="Q487" t="str">
        <f t="shared" si="7"/>
        <v>15113000-Svinjetina</v>
      </c>
    </row>
    <row r="488" spans="1:17" x14ac:dyDescent="0.3">
      <c r="A488">
        <v>487</v>
      </c>
      <c r="B488">
        <v>15113000</v>
      </c>
      <c r="C488" t="s">
        <v>504</v>
      </c>
      <c r="E488" s="8">
        <v>488</v>
      </c>
      <c r="F488" s="9">
        <v>15114000</v>
      </c>
      <c r="G488" s="10" t="s">
        <v>505</v>
      </c>
      <c r="Q488" t="str">
        <f t="shared" si="7"/>
        <v>15114000-Iznutrice</v>
      </c>
    </row>
    <row r="489" spans="1:17" x14ac:dyDescent="0.3">
      <c r="A489">
        <v>488</v>
      </c>
      <c r="B489">
        <v>15114000</v>
      </c>
      <c r="C489" t="s">
        <v>505</v>
      </c>
      <c r="E489" s="11">
        <v>489</v>
      </c>
      <c r="F489" s="12">
        <v>15115000</v>
      </c>
      <c r="G489" s="13" t="s">
        <v>506</v>
      </c>
      <c r="Q489" t="str">
        <f t="shared" si="7"/>
        <v>15115000-Jagnjetina i ovčetina</v>
      </c>
    </row>
    <row r="490" spans="1:17" x14ac:dyDescent="0.3">
      <c r="A490">
        <v>489</v>
      </c>
      <c r="B490">
        <v>15115000</v>
      </c>
      <c r="C490" t="s">
        <v>506</v>
      </c>
      <c r="E490" s="8">
        <v>490</v>
      </c>
      <c r="F490" s="9">
        <v>15115100</v>
      </c>
      <c r="G490" s="10" t="s">
        <v>507</v>
      </c>
      <c r="Q490" t="str">
        <f t="shared" si="7"/>
        <v>15115100-Jagnjetina</v>
      </c>
    </row>
    <row r="491" spans="1:17" x14ac:dyDescent="0.3">
      <c r="A491">
        <v>490</v>
      </c>
      <c r="B491">
        <v>15115100</v>
      </c>
      <c r="C491" t="s">
        <v>507</v>
      </c>
      <c r="E491" s="11">
        <v>491</v>
      </c>
      <c r="F491" s="12">
        <v>15115200</v>
      </c>
      <c r="G491" s="13" t="s">
        <v>508</v>
      </c>
      <c r="Q491" t="str">
        <f t="shared" si="7"/>
        <v>15115200-Ovčetina</v>
      </c>
    </row>
    <row r="492" spans="1:17" x14ac:dyDescent="0.3">
      <c r="A492">
        <v>491</v>
      </c>
      <c r="B492">
        <v>15115200</v>
      </c>
      <c r="C492" t="s">
        <v>508</v>
      </c>
      <c r="E492" s="8">
        <v>492</v>
      </c>
      <c r="F492" s="9">
        <v>15117000</v>
      </c>
      <c r="G492" s="10" t="s">
        <v>509</v>
      </c>
      <c r="Q492" t="str">
        <f t="shared" si="7"/>
        <v>15117000-Kozije meso</v>
      </c>
    </row>
    <row r="493" spans="1:17" x14ac:dyDescent="0.3">
      <c r="A493">
        <v>492</v>
      </c>
      <c r="B493">
        <v>15117000</v>
      </c>
      <c r="C493" t="s">
        <v>509</v>
      </c>
      <c r="E493" s="11">
        <v>493</v>
      </c>
      <c r="F493" s="12">
        <v>15118000</v>
      </c>
      <c r="G493" s="13" t="s">
        <v>510</v>
      </c>
      <c r="Q493" t="str">
        <f t="shared" si="7"/>
        <v>15118000-Konjsko meso, magareće meso, meso mula ili mazgi</v>
      </c>
    </row>
    <row r="494" spans="1:17" x14ac:dyDescent="0.3">
      <c r="A494">
        <v>493</v>
      </c>
      <c r="B494">
        <v>15118000</v>
      </c>
      <c r="C494" t="s">
        <v>510</v>
      </c>
      <c r="E494" s="8">
        <v>494</v>
      </c>
      <c r="F494" s="9">
        <v>15118100</v>
      </c>
      <c r="G494" s="10" t="s">
        <v>511</v>
      </c>
      <c r="Q494" t="str">
        <f t="shared" si="7"/>
        <v>15118100-Konjsko meso</v>
      </c>
    </row>
    <row r="495" spans="1:17" x14ac:dyDescent="0.3">
      <c r="A495">
        <v>494</v>
      </c>
      <c r="B495">
        <v>15118100</v>
      </c>
      <c r="C495" t="s">
        <v>511</v>
      </c>
      <c r="E495" s="11">
        <v>495</v>
      </c>
      <c r="F495" s="12">
        <v>15118900</v>
      </c>
      <c r="G495" s="13" t="s">
        <v>512</v>
      </c>
      <c r="Q495" t="str">
        <f t="shared" si="7"/>
        <v>15118900-Magareće meso, meso mula ili mazgi</v>
      </c>
    </row>
    <row r="496" spans="1:17" x14ac:dyDescent="0.3">
      <c r="A496">
        <v>495</v>
      </c>
      <c r="B496">
        <v>15118900</v>
      </c>
      <c r="C496" t="s">
        <v>512</v>
      </c>
      <c r="E496" s="8">
        <v>496</v>
      </c>
      <c r="F496" s="9">
        <v>15119000</v>
      </c>
      <c r="G496" s="10" t="s">
        <v>513</v>
      </c>
      <c r="Q496" t="str">
        <f t="shared" si="7"/>
        <v>15119000-Razna mesa</v>
      </c>
    </row>
    <row r="497" spans="1:17" x14ac:dyDescent="0.3">
      <c r="A497">
        <v>496</v>
      </c>
      <c r="B497">
        <v>15119000</v>
      </c>
      <c r="C497" t="s">
        <v>513</v>
      </c>
      <c r="E497" s="11">
        <v>497</v>
      </c>
      <c r="F497" s="12">
        <v>15119100</v>
      </c>
      <c r="G497" s="13" t="s">
        <v>514</v>
      </c>
      <c r="Q497" t="str">
        <f t="shared" si="7"/>
        <v>15119100-Meso kunića</v>
      </c>
    </row>
    <row r="498" spans="1:17" x14ac:dyDescent="0.3">
      <c r="A498">
        <v>497</v>
      </c>
      <c r="B498">
        <v>15119100</v>
      </c>
      <c r="C498" t="s">
        <v>514</v>
      </c>
      <c r="E498" s="8">
        <v>498</v>
      </c>
      <c r="F498" s="9">
        <v>15119200</v>
      </c>
      <c r="G498" s="10" t="s">
        <v>515</v>
      </c>
      <c r="Q498" t="str">
        <f t="shared" si="7"/>
        <v>15119200-Zečije meso</v>
      </c>
    </row>
    <row r="499" spans="1:17" x14ac:dyDescent="0.3">
      <c r="A499">
        <v>498</v>
      </c>
      <c r="B499">
        <v>15119200</v>
      </c>
      <c r="C499" t="s">
        <v>515</v>
      </c>
      <c r="E499" s="11">
        <v>499</v>
      </c>
      <c r="F499" s="12">
        <v>15119300</v>
      </c>
      <c r="G499" s="13" t="s">
        <v>516</v>
      </c>
      <c r="Q499" t="str">
        <f t="shared" si="7"/>
        <v>15119300-Divljač</v>
      </c>
    </row>
    <row r="500" spans="1:17" x14ac:dyDescent="0.3">
      <c r="A500">
        <v>499</v>
      </c>
      <c r="B500">
        <v>15119300</v>
      </c>
      <c r="C500" t="s">
        <v>516</v>
      </c>
      <c r="E500" s="8">
        <v>500</v>
      </c>
      <c r="F500" s="9">
        <v>15119400</v>
      </c>
      <c r="G500" s="10" t="s">
        <v>517</v>
      </c>
      <c r="Q500" t="str">
        <f t="shared" si="7"/>
        <v>15119400-Žablji bataci</v>
      </c>
    </row>
    <row r="501" spans="1:17" x14ac:dyDescent="0.3">
      <c r="A501">
        <v>500</v>
      </c>
      <c r="B501">
        <v>15119400</v>
      </c>
      <c r="C501" t="s">
        <v>517</v>
      </c>
      <c r="E501" s="11">
        <v>501</v>
      </c>
      <c r="F501" s="12">
        <v>15119500</v>
      </c>
      <c r="G501" s="13" t="s">
        <v>518</v>
      </c>
      <c r="Q501" t="str">
        <f t="shared" si="7"/>
        <v>15119500-Golubije meso</v>
      </c>
    </row>
    <row r="502" spans="1:17" x14ac:dyDescent="0.3">
      <c r="A502">
        <v>501</v>
      </c>
      <c r="B502">
        <v>15119500</v>
      </c>
      <c r="C502" t="s">
        <v>518</v>
      </c>
      <c r="E502" s="8">
        <v>502</v>
      </c>
      <c r="F502" s="9">
        <v>15119600</v>
      </c>
      <c r="G502" s="10" t="s">
        <v>519</v>
      </c>
      <c r="Q502" t="str">
        <f t="shared" si="7"/>
        <v>15119600-Riblje meso</v>
      </c>
    </row>
    <row r="503" spans="1:17" x14ac:dyDescent="0.3">
      <c r="A503">
        <v>502</v>
      </c>
      <c r="B503">
        <v>15119600</v>
      </c>
      <c r="C503" t="s">
        <v>519</v>
      </c>
      <c r="E503" s="11">
        <v>503</v>
      </c>
      <c r="F503" s="12">
        <v>15130000</v>
      </c>
      <c r="G503" s="13" t="s">
        <v>520</v>
      </c>
      <c r="Q503" t="str">
        <f t="shared" si="7"/>
        <v>15130000-Mesni proizvodi</v>
      </c>
    </row>
    <row r="504" spans="1:17" x14ac:dyDescent="0.3">
      <c r="A504">
        <v>503</v>
      </c>
      <c r="B504">
        <v>15130000</v>
      </c>
      <c r="C504" t="s">
        <v>520</v>
      </c>
      <c r="E504" s="8">
        <v>504</v>
      </c>
      <c r="F504" s="9">
        <v>15131000</v>
      </c>
      <c r="G504" s="10" t="s">
        <v>521</v>
      </c>
      <c r="Q504" t="str">
        <f t="shared" si="7"/>
        <v>15131000-Konzervisano meso i mesne prerađevine</v>
      </c>
    </row>
    <row r="505" spans="1:17" x14ac:dyDescent="0.3">
      <c r="A505">
        <v>504</v>
      </c>
      <c r="B505">
        <v>15131000</v>
      </c>
      <c r="C505" t="s">
        <v>521</v>
      </c>
      <c r="E505" s="11">
        <v>505</v>
      </c>
      <c r="F505" s="12">
        <v>15131100</v>
      </c>
      <c r="G505" s="13" t="s">
        <v>522</v>
      </c>
      <c r="Q505" t="str">
        <f t="shared" si="7"/>
        <v>15131100-Proizvodi od mesa za kobasice</v>
      </c>
    </row>
    <row r="506" spans="1:17" x14ac:dyDescent="0.3">
      <c r="A506">
        <v>505</v>
      </c>
      <c r="B506">
        <v>15131100</v>
      </c>
      <c r="C506" t="s">
        <v>522</v>
      </c>
      <c r="E506" s="8">
        <v>506</v>
      </c>
      <c r="F506" s="9">
        <v>15131110</v>
      </c>
      <c r="G506" s="10" t="s">
        <v>523</v>
      </c>
      <c r="Q506" t="str">
        <f t="shared" si="7"/>
        <v>15131110-Meso za kobasice</v>
      </c>
    </row>
    <row r="507" spans="1:17" x14ac:dyDescent="0.3">
      <c r="A507">
        <v>506</v>
      </c>
      <c r="B507">
        <v>15131110</v>
      </c>
      <c r="C507" t="s">
        <v>523</v>
      </c>
      <c r="E507" s="11">
        <v>507</v>
      </c>
      <c r="F507" s="12">
        <v>15131120</v>
      </c>
      <c r="G507" s="13" t="s">
        <v>524</v>
      </c>
      <c r="Q507" t="str">
        <f t="shared" si="7"/>
        <v>15131120-Kobasičarski proizvodi</v>
      </c>
    </row>
    <row r="508" spans="1:17" x14ac:dyDescent="0.3">
      <c r="A508">
        <v>507</v>
      </c>
      <c r="B508">
        <v>15131120</v>
      </c>
      <c r="C508" t="s">
        <v>524</v>
      </c>
      <c r="E508" s="8">
        <v>508</v>
      </c>
      <c r="F508" s="9">
        <v>15131130</v>
      </c>
      <c r="G508" s="10" t="s">
        <v>525</v>
      </c>
      <c r="Q508" t="str">
        <f t="shared" si="7"/>
        <v>15131130-Kobasice</v>
      </c>
    </row>
    <row r="509" spans="1:17" x14ac:dyDescent="0.3">
      <c r="A509">
        <v>508</v>
      </c>
      <c r="B509">
        <v>15131130</v>
      </c>
      <c r="C509" t="s">
        <v>525</v>
      </c>
      <c r="E509" s="11">
        <v>509</v>
      </c>
      <c r="F509" s="12">
        <v>15131134</v>
      </c>
      <c r="G509" s="13" t="s">
        <v>526</v>
      </c>
      <c r="Q509" t="str">
        <f t="shared" si="7"/>
        <v>15131134-Krvavice i druge kobasice od krvi</v>
      </c>
    </row>
    <row r="510" spans="1:17" x14ac:dyDescent="0.3">
      <c r="A510">
        <v>509</v>
      </c>
      <c r="B510">
        <v>15131134</v>
      </c>
      <c r="C510" t="s">
        <v>526</v>
      </c>
      <c r="E510" s="8">
        <v>510</v>
      </c>
      <c r="F510" s="9">
        <v>15131135</v>
      </c>
      <c r="G510" s="10" t="s">
        <v>527</v>
      </c>
      <c r="Q510" t="str">
        <f t="shared" si="7"/>
        <v>15131135-Živinske kobasice</v>
      </c>
    </row>
    <row r="511" spans="1:17" x14ac:dyDescent="0.3">
      <c r="A511">
        <v>510</v>
      </c>
      <c r="B511">
        <v>15131135</v>
      </c>
      <c r="C511" t="s">
        <v>527</v>
      </c>
      <c r="E511" s="11">
        <v>511</v>
      </c>
      <c r="F511" s="12">
        <v>15131200</v>
      </c>
      <c r="G511" s="13" t="s">
        <v>528</v>
      </c>
      <c r="Q511" t="str">
        <f t="shared" si="7"/>
        <v>15131200-Sušeno, usoljeno, dimljeno ili začinjeno meso</v>
      </c>
    </row>
    <row r="512" spans="1:17" x14ac:dyDescent="0.3">
      <c r="A512">
        <v>511</v>
      </c>
      <c r="B512">
        <v>15131200</v>
      </c>
      <c r="C512" t="s">
        <v>528</v>
      </c>
      <c r="E512" s="8">
        <v>512</v>
      </c>
      <c r="F512" s="9">
        <v>15131210</v>
      </c>
      <c r="G512" s="10" t="s">
        <v>529</v>
      </c>
      <c r="Q512" t="str">
        <f t="shared" si="7"/>
        <v>15131210-Dimljeni svinjski but</v>
      </c>
    </row>
    <row r="513" spans="1:17" x14ac:dyDescent="0.3">
      <c r="A513">
        <v>512</v>
      </c>
      <c r="B513">
        <v>15131210</v>
      </c>
      <c r="C513" t="s">
        <v>529</v>
      </c>
      <c r="E513" s="11">
        <v>513</v>
      </c>
      <c r="F513" s="12">
        <v>15131220</v>
      </c>
      <c r="G513" s="13" t="s">
        <v>530</v>
      </c>
      <c r="Q513" t="str">
        <f t="shared" si="7"/>
        <v>15131220-Slanina</v>
      </c>
    </row>
    <row r="514" spans="1:17" x14ac:dyDescent="0.3">
      <c r="A514">
        <v>513</v>
      </c>
      <c r="B514">
        <v>15131220</v>
      </c>
      <c r="C514" t="s">
        <v>530</v>
      </c>
      <c r="E514" s="8">
        <v>514</v>
      </c>
      <c r="F514" s="9">
        <v>15131230</v>
      </c>
      <c r="G514" s="10" t="s">
        <v>531</v>
      </c>
      <c r="Q514" t="str">
        <f t="shared" ref="Q514:Q577" si="8">F514&amp; "-" &amp;G514</f>
        <v>15131230-Salama</v>
      </c>
    </row>
    <row r="515" spans="1:17" x14ac:dyDescent="0.3">
      <c r="A515">
        <v>514</v>
      </c>
      <c r="B515">
        <v>15131230</v>
      </c>
      <c r="C515" t="s">
        <v>531</v>
      </c>
      <c r="E515" s="11">
        <v>515</v>
      </c>
      <c r="F515" s="12">
        <v>15131300</v>
      </c>
      <c r="G515" s="13" t="s">
        <v>532</v>
      </c>
      <c r="Q515" t="str">
        <f t="shared" si="8"/>
        <v>15131300-Prerađevine od džigerice</v>
      </c>
    </row>
    <row r="516" spans="1:17" x14ac:dyDescent="0.3">
      <c r="A516">
        <v>515</v>
      </c>
      <c r="B516">
        <v>15131300</v>
      </c>
      <c r="C516" t="s">
        <v>532</v>
      </c>
      <c r="E516" s="8">
        <v>516</v>
      </c>
      <c r="F516" s="9">
        <v>15131310</v>
      </c>
      <c r="G516" s="10" t="s">
        <v>533</v>
      </c>
      <c r="Q516" t="str">
        <f t="shared" si="8"/>
        <v>15131310-Pašteta</v>
      </c>
    </row>
    <row r="517" spans="1:17" x14ac:dyDescent="0.3">
      <c r="A517">
        <v>516</v>
      </c>
      <c r="B517">
        <v>15131310</v>
      </c>
      <c r="C517" t="s">
        <v>533</v>
      </c>
      <c r="E517" s="11">
        <v>517</v>
      </c>
      <c r="F517" s="12">
        <v>15131320</v>
      </c>
      <c r="G517" s="13" t="s">
        <v>534</v>
      </c>
      <c r="Q517" t="str">
        <f t="shared" si="8"/>
        <v>15131320-Prerađevine od guščije ili pačije džigerice</v>
      </c>
    </row>
    <row r="518" spans="1:17" x14ac:dyDescent="0.3">
      <c r="A518">
        <v>517</v>
      </c>
      <c r="B518">
        <v>15131320</v>
      </c>
      <c r="C518" t="s">
        <v>534</v>
      </c>
      <c r="E518" s="8">
        <v>518</v>
      </c>
      <c r="F518" s="9">
        <v>15131400</v>
      </c>
      <c r="G518" s="10" t="s">
        <v>535</v>
      </c>
      <c r="Q518" t="str">
        <f t="shared" si="8"/>
        <v>15131400-Proizvodi od svinjetine</v>
      </c>
    </row>
    <row r="519" spans="1:17" x14ac:dyDescent="0.3">
      <c r="A519">
        <v>518</v>
      </c>
      <c r="B519">
        <v>15131400</v>
      </c>
      <c r="C519" t="s">
        <v>535</v>
      </c>
      <c r="E519" s="11">
        <v>519</v>
      </c>
      <c r="F519" s="12">
        <v>15131410</v>
      </c>
      <c r="G519" s="13" t="s">
        <v>536</v>
      </c>
      <c r="Q519" t="str">
        <f t="shared" si="8"/>
        <v>15131410-Šunka</v>
      </c>
    </row>
    <row r="520" spans="1:17" x14ac:dyDescent="0.3">
      <c r="A520">
        <v>519</v>
      </c>
      <c r="B520">
        <v>15131410</v>
      </c>
      <c r="C520" t="s">
        <v>536</v>
      </c>
      <c r="E520" s="8">
        <v>520</v>
      </c>
      <c r="F520" s="9">
        <v>15131420</v>
      </c>
      <c r="G520" s="10" t="s">
        <v>537</v>
      </c>
      <c r="Q520" t="str">
        <f t="shared" si="8"/>
        <v>15131420-Ćufte</v>
      </c>
    </row>
    <row r="521" spans="1:17" x14ac:dyDescent="0.3">
      <c r="A521">
        <v>520</v>
      </c>
      <c r="B521">
        <v>15131420</v>
      </c>
      <c r="C521" t="s">
        <v>537</v>
      </c>
      <c r="E521" s="11">
        <v>521</v>
      </c>
      <c r="F521" s="12">
        <v>15131490</v>
      </c>
      <c r="G521" s="13" t="s">
        <v>538</v>
      </c>
      <c r="Q521" t="str">
        <f t="shared" si="8"/>
        <v>15131490-Gotova jela od svinjetine</v>
      </c>
    </row>
    <row r="522" spans="1:17" x14ac:dyDescent="0.3">
      <c r="A522">
        <v>521</v>
      </c>
      <c r="B522">
        <v>15131490</v>
      </c>
      <c r="C522" t="s">
        <v>538</v>
      </c>
      <c r="E522" s="8">
        <v>522</v>
      </c>
      <c r="F522" s="9">
        <v>15131500</v>
      </c>
      <c r="G522" s="10" t="s">
        <v>539</v>
      </c>
      <c r="Q522" t="str">
        <f t="shared" si="8"/>
        <v>15131500-Proizvodi od živinskog mesa</v>
      </c>
    </row>
    <row r="523" spans="1:17" x14ac:dyDescent="0.3">
      <c r="A523">
        <v>522</v>
      </c>
      <c r="B523">
        <v>15131500</v>
      </c>
      <c r="C523" t="s">
        <v>539</v>
      </c>
      <c r="E523" s="11">
        <v>523</v>
      </c>
      <c r="F523" s="12">
        <v>15131600</v>
      </c>
      <c r="G523" s="13" t="s">
        <v>540</v>
      </c>
      <c r="Q523" t="str">
        <f t="shared" si="8"/>
        <v>15131600-Proizvodi od junećeg i telećeg mesa</v>
      </c>
    </row>
    <row r="524" spans="1:17" x14ac:dyDescent="0.3">
      <c r="A524">
        <v>523</v>
      </c>
      <c r="B524">
        <v>15131600</v>
      </c>
      <c r="C524" t="s">
        <v>540</v>
      </c>
      <c r="E524" s="8">
        <v>524</v>
      </c>
      <c r="F524" s="9">
        <v>15131610</v>
      </c>
      <c r="G524" s="10" t="s">
        <v>541</v>
      </c>
      <c r="Q524" t="str">
        <f t="shared" si="8"/>
        <v>15131610-Juneće ćufte</v>
      </c>
    </row>
    <row r="525" spans="1:17" x14ac:dyDescent="0.3">
      <c r="A525">
        <v>524</v>
      </c>
      <c r="B525">
        <v>15131610</v>
      </c>
      <c r="C525" t="s">
        <v>541</v>
      </c>
      <c r="E525" s="11">
        <v>525</v>
      </c>
      <c r="F525" s="12">
        <v>15131620</v>
      </c>
      <c r="G525" s="13" t="s">
        <v>542</v>
      </c>
      <c r="Q525" t="str">
        <f t="shared" si="8"/>
        <v>15131620-Mlevena junetina</v>
      </c>
    </row>
    <row r="526" spans="1:17" x14ac:dyDescent="0.3">
      <c r="A526">
        <v>525</v>
      </c>
      <c r="B526">
        <v>15131620</v>
      </c>
      <c r="C526" t="s">
        <v>542</v>
      </c>
      <c r="E526" s="8">
        <v>526</v>
      </c>
      <c r="F526" s="9">
        <v>15131640</v>
      </c>
      <c r="G526" s="10" t="s">
        <v>543</v>
      </c>
      <c r="Q526" t="str">
        <f t="shared" si="8"/>
        <v>15131640-Juneće pljeskavice</v>
      </c>
    </row>
    <row r="527" spans="1:17" x14ac:dyDescent="0.3">
      <c r="A527">
        <v>526</v>
      </c>
      <c r="B527">
        <v>15131640</v>
      </c>
      <c r="C527" t="s">
        <v>543</v>
      </c>
      <c r="E527" s="11">
        <v>527</v>
      </c>
      <c r="F527" s="12">
        <v>15131700</v>
      </c>
      <c r="G527" s="13" t="s">
        <v>544</v>
      </c>
      <c r="Q527" t="str">
        <f t="shared" si="8"/>
        <v>15131700-Mesne prerađevine</v>
      </c>
    </row>
    <row r="528" spans="1:17" x14ac:dyDescent="0.3">
      <c r="A528">
        <v>527</v>
      </c>
      <c r="B528">
        <v>15131700</v>
      </c>
      <c r="C528" t="s">
        <v>544</v>
      </c>
      <c r="E528" s="8">
        <v>528</v>
      </c>
      <c r="F528" s="9">
        <v>15200000</v>
      </c>
      <c r="G528" s="10" t="s">
        <v>545</v>
      </c>
      <c r="Q528" t="str">
        <f t="shared" si="8"/>
        <v>15200000-Pripremljena i konzervisana riba</v>
      </c>
    </row>
    <row r="529" spans="1:17" x14ac:dyDescent="0.3">
      <c r="A529">
        <v>528</v>
      </c>
      <c r="B529">
        <v>15200000</v>
      </c>
      <c r="C529" t="s">
        <v>545</v>
      </c>
      <c r="E529" s="11">
        <v>529</v>
      </c>
      <c r="F529" s="12">
        <v>15210000</v>
      </c>
      <c r="G529" s="13" t="s">
        <v>546</v>
      </c>
      <c r="Q529" t="str">
        <f t="shared" si="8"/>
        <v>15210000-Riblji fileti, riblja džigerica i ikra</v>
      </c>
    </row>
    <row r="530" spans="1:17" x14ac:dyDescent="0.3">
      <c r="A530">
        <v>529</v>
      </c>
      <c r="B530">
        <v>15210000</v>
      </c>
      <c r="C530" t="s">
        <v>546</v>
      </c>
      <c r="E530" s="8">
        <v>530</v>
      </c>
      <c r="F530" s="9">
        <v>15211000</v>
      </c>
      <c r="G530" s="10" t="s">
        <v>547</v>
      </c>
      <c r="Q530" t="str">
        <f t="shared" si="8"/>
        <v>15211000-Riblji fileti</v>
      </c>
    </row>
    <row r="531" spans="1:17" x14ac:dyDescent="0.3">
      <c r="A531">
        <v>530</v>
      </c>
      <c r="B531">
        <v>15211000</v>
      </c>
      <c r="C531" t="s">
        <v>547</v>
      </c>
      <c r="E531" s="11">
        <v>531</v>
      </c>
      <c r="F531" s="12">
        <v>15211100</v>
      </c>
      <c r="G531" s="13" t="s">
        <v>548</v>
      </c>
      <c r="Q531" t="str">
        <f t="shared" si="8"/>
        <v>15211100-Sveži riblji fileti</v>
      </c>
    </row>
    <row r="532" spans="1:17" x14ac:dyDescent="0.3">
      <c r="A532">
        <v>531</v>
      </c>
      <c r="B532">
        <v>15211100</v>
      </c>
      <c r="C532" t="s">
        <v>548</v>
      </c>
      <c r="E532" s="8">
        <v>532</v>
      </c>
      <c r="F532" s="9">
        <v>15212000</v>
      </c>
      <c r="G532" s="10" t="s">
        <v>549</v>
      </c>
      <c r="Q532" t="str">
        <f t="shared" si="8"/>
        <v>15212000-Riblja ikra</v>
      </c>
    </row>
    <row r="533" spans="1:17" x14ac:dyDescent="0.3">
      <c r="A533">
        <v>532</v>
      </c>
      <c r="B533">
        <v>15212000</v>
      </c>
      <c r="C533" t="s">
        <v>549</v>
      </c>
      <c r="E533" s="11">
        <v>533</v>
      </c>
      <c r="F533" s="12">
        <v>15213000</v>
      </c>
      <c r="G533" s="13" t="s">
        <v>550</v>
      </c>
      <c r="Q533" t="str">
        <f t="shared" si="8"/>
        <v>15213000-Riblja džigerica</v>
      </c>
    </row>
    <row r="534" spans="1:17" x14ac:dyDescent="0.3">
      <c r="A534">
        <v>533</v>
      </c>
      <c r="B534">
        <v>15213000</v>
      </c>
      <c r="C534" t="s">
        <v>550</v>
      </c>
      <c r="E534" s="8">
        <v>534</v>
      </c>
      <c r="F534" s="9">
        <v>15220000</v>
      </c>
      <c r="G534" s="10" t="s">
        <v>551</v>
      </c>
      <c r="Q534" t="str">
        <f t="shared" si="8"/>
        <v>15220000-Smrznuta riba, riblji fileti i ostalo riblje meso</v>
      </c>
    </row>
    <row r="535" spans="1:17" x14ac:dyDescent="0.3">
      <c r="A535">
        <v>534</v>
      </c>
      <c r="B535">
        <v>15220000</v>
      </c>
      <c r="C535" t="s">
        <v>551</v>
      </c>
      <c r="E535" s="11">
        <v>535</v>
      </c>
      <c r="F535" s="12">
        <v>15221000</v>
      </c>
      <c r="G535" s="13" t="s">
        <v>552</v>
      </c>
      <c r="Q535" t="str">
        <f t="shared" si="8"/>
        <v>15221000-Smrznuta riba</v>
      </c>
    </row>
    <row r="536" spans="1:17" x14ac:dyDescent="0.3">
      <c r="A536">
        <v>535</v>
      </c>
      <c r="B536">
        <v>15221000</v>
      </c>
      <c r="C536" t="s">
        <v>552</v>
      </c>
      <c r="E536" s="8">
        <v>536</v>
      </c>
      <c r="F536" s="9">
        <v>15229000</v>
      </c>
      <c r="G536" s="10" t="s">
        <v>553</v>
      </c>
      <c r="Q536" t="str">
        <f t="shared" si="8"/>
        <v>15229000-Smrznuti riblji proizvodi</v>
      </c>
    </row>
    <row r="537" spans="1:17" x14ac:dyDescent="0.3">
      <c r="A537">
        <v>536</v>
      </c>
      <c r="B537">
        <v>15229000</v>
      </c>
      <c r="C537" t="s">
        <v>553</v>
      </c>
      <c r="E537" s="11">
        <v>537</v>
      </c>
      <c r="F537" s="12">
        <v>15230000</v>
      </c>
      <c r="G537" s="13" t="s">
        <v>554</v>
      </c>
      <c r="Q537" t="str">
        <f t="shared" si="8"/>
        <v>15230000-Sušena ili usoljena riba; riba u salamuri; dimljena riba</v>
      </c>
    </row>
    <row r="538" spans="1:17" x14ac:dyDescent="0.3">
      <c r="A538">
        <v>537</v>
      </c>
      <c r="B538">
        <v>15230000</v>
      </c>
      <c r="C538" t="s">
        <v>554</v>
      </c>
      <c r="E538" s="8">
        <v>538</v>
      </c>
      <c r="F538" s="9">
        <v>15231000</v>
      </c>
      <c r="G538" s="10" t="s">
        <v>555</v>
      </c>
      <c r="Q538" t="str">
        <f t="shared" si="8"/>
        <v>15231000-Sušena riba</v>
      </c>
    </row>
    <row r="539" spans="1:17" x14ac:dyDescent="0.3">
      <c r="A539">
        <v>538</v>
      </c>
      <c r="B539">
        <v>15231000</v>
      </c>
      <c r="C539" t="s">
        <v>555</v>
      </c>
      <c r="E539" s="11">
        <v>539</v>
      </c>
      <c r="F539" s="12">
        <v>15232000</v>
      </c>
      <c r="G539" s="13" t="s">
        <v>556</v>
      </c>
      <c r="Q539" t="str">
        <f t="shared" si="8"/>
        <v>15232000-Usoljena riba</v>
      </c>
    </row>
    <row r="540" spans="1:17" x14ac:dyDescent="0.3">
      <c r="A540">
        <v>539</v>
      </c>
      <c r="B540">
        <v>15232000</v>
      </c>
      <c r="C540" t="s">
        <v>556</v>
      </c>
      <c r="E540" s="8">
        <v>540</v>
      </c>
      <c r="F540" s="9">
        <v>15233000</v>
      </c>
      <c r="G540" s="10" t="s">
        <v>557</v>
      </c>
      <c r="Q540" t="str">
        <f t="shared" si="8"/>
        <v>15233000-Riba u salamuri</v>
      </c>
    </row>
    <row r="541" spans="1:17" x14ac:dyDescent="0.3">
      <c r="A541">
        <v>540</v>
      </c>
      <c r="B541">
        <v>15233000</v>
      </c>
      <c r="C541" t="s">
        <v>557</v>
      </c>
      <c r="E541" s="11">
        <v>541</v>
      </c>
      <c r="F541" s="12">
        <v>15234000</v>
      </c>
      <c r="G541" s="13" t="s">
        <v>558</v>
      </c>
      <c r="Q541" t="str">
        <f t="shared" si="8"/>
        <v>15234000-Dimljena riba</v>
      </c>
    </row>
    <row r="542" spans="1:17" x14ac:dyDescent="0.3">
      <c r="A542">
        <v>541</v>
      </c>
      <c r="B542">
        <v>15234000</v>
      </c>
      <c r="C542" t="s">
        <v>558</v>
      </c>
      <c r="E542" s="8">
        <v>542</v>
      </c>
      <c r="F542" s="9">
        <v>15235000</v>
      </c>
      <c r="G542" s="10" t="s">
        <v>559</v>
      </c>
      <c r="Q542" t="str">
        <f t="shared" si="8"/>
        <v>15235000-Konzervisana riba</v>
      </c>
    </row>
    <row r="543" spans="1:17" x14ac:dyDescent="0.3">
      <c r="A543">
        <v>542</v>
      </c>
      <c r="B543">
        <v>15235000</v>
      </c>
      <c r="C543" t="s">
        <v>559</v>
      </c>
      <c r="E543" s="11">
        <v>543</v>
      </c>
      <c r="F543" s="12">
        <v>15240000</v>
      </c>
      <c r="G543" s="13" t="s">
        <v>560</v>
      </c>
      <c r="Q543" t="str">
        <f t="shared" si="8"/>
        <v>15240000-Riba u konzervi i druga pripremljena ili konzervisana riba</v>
      </c>
    </row>
    <row r="544" spans="1:17" x14ac:dyDescent="0.3">
      <c r="A544">
        <v>543</v>
      </c>
      <c r="B544">
        <v>15240000</v>
      </c>
      <c r="C544" t="s">
        <v>560</v>
      </c>
      <c r="E544" s="8">
        <v>544</v>
      </c>
      <c r="F544" s="9">
        <v>15241000</v>
      </c>
      <c r="G544" s="10" t="s">
        <v>561</v>
      </c>
      <c r="Q544" t="str">
        <f t="shared" si="8"/>
        <v>15241000-Panirana riba i riba u konzervi</v>
      </c>
    </row>
    <row r="545" spans="1:17" x14ac:dyDescent="0.3">
      <c r="A545">
        <v>544</v>
      </c>
      <c r="B545">
        <v>15241000</v>
      </c>
      <c r="C545" t="s">
        <v>561</v>
      </c>
      <c r="E545" s="11">
        <v>545</v>
      </c>
      <c r="F545" s="12">
        <v>15241100</v>
      </c>
      <c r="G545" s="13" t="s">
        <v>562</v>
      </c>
      <c r="Q545" t="str">
        <f t="shared" si="8"/>
        <v>15241100-Losos u konzervi</v>
      </c>
    </row>
    <row r="546" spans="1:17" x14ac:dyDescent="0.3">
      <c r="A546">
        <v>545</v>
      </c>
      <c r="B546">
        <v>15241100</v>
      </c>
      <c r="C546" t="s">
        <v>562</v>
      </c>
      <c r="E546" s="8">
        <v>546</v>
      </c>
      <c r="F546" s="9">
        <v>15241200</v>
      </c>
      <c r="G546" s="10" t="s">
        <v>563</v>
      </c>
      <c r="Q546" t="str">
        <f t="shared" si="8"/>
        <v>15241200-Pripremljena ili konzervisana haringa</v>
      </c>
    </row>
    <row r="547" spans="1:17" x14ac:dyDescent="0.3">
      <c r="A547">
        <v>546</v>
      </c>
      <c r="B547">
        <v>15241200</v>
      </c>
      <c r="C547" t="s">
        <v>563</v>
      </c>
      <c r="E547" s="11">
        <v>547</v>
      </c>
      <c r="F547" s="12">
        <v>15241300</v>
      </c>
      <c r="G547" s="13" t="s">
        <v>564</v>
      </c>
      <c r="Q547" t="str">
        <f t="shared" si="8"/>
        <v>15241300-Sardine</v>
      </c>
    </row>
    <row r="548" spans="1:17" x14ac:dyDescent="0.3">
      <c r="A548">
        <v>547</v>
      </c>
      <c r="B548">
        <v>15241300</v>
      </c>
      <c r="C548" t="s">
        <v>564</v>
      </c>
      <c r="E548" s="8">
        <v>548</v>
      </c>
      <c r="F548" s="9">
        <v>15241400</v>
      </c>
      <c r="G548" s="10" t="s">
        <v>565</v>
      </c>
      <c r="Q548" t="str">
        <f t="shared" si="8"/>
        <v>15241400-Tuna u konzervi</v>
      </c>
    </row>
    <row r="549" spans="1:17" x14ac:dyDescent="0.3">
      <c r="A549">
        <v>548</v>
      </c>
      <c r="B549">
        <v>15241400</v>
      </c>
      <c r="C549" t="s">
        <v>565</v>
      </c>
      <c r="E549" s="11">
        <v>549</v>
      </c>
      <c r="F549" s="12">
        <v>15241500</v>
      </c>
      <c r="G549" s="13" t="s">
        <v>566</v>
      </c>
      <c r="Q549" t="str">
        <f t="shared" si="8"/>
        <v>15241500-Skuša</v>
      </c>
    </row>
    <row r="550" spans="1:17" x14ac:dyDescent="0.3">
      <c r="A550">
        <v>549</v>
      </c>
      <c r="B550">
        <v>15241500</v>
      </c>
      <c r="C550" t="s">
        <v>566</v>
      </c>
      <c r="E550" s="8">
        <v>550</v>
      </c>
      <c r="F550" s="9">
        <v>15241600</v>
      </c>
      <c r="G550" s="10" t="s">
        <v>567</v>
      </c>
      <c r="Q550" t="str">
        <f t="shared" si="8"/>
        <v>15241600-Inćuni</v>
      </c>
    </row>
    <row r="551" spans="1:17" x14ac:dyDescent="0.3">
      <c r="A551">
        <v>550</v>
      </c>
      <c r="B551">
        <v>15241600</v>
      </c>
      <c r="C551" t="s">
        <v>567</v>
      </c>
      <c r="E551" s="11">
        <v>551</v>
      </c>
      <c r="F551" s="12">
        <v>15241700</v>
      </c>
      <c r="G551" s="13" t="s">
        <v>568</v>
      </c>
      <c r="Q551" t="str">
        <f t="shared" si="8"/>
        <v>15241700-Riblji štapići</v>
      </c>
    </row>
    <row r="552" spans="1:17" x14ac:dyDescent="0.3">
      <c r="A552">
        <v>551</v>
      </c>
      <c r="B552">
        <v>15241700</v>
      </c>
      <c r="C552" t="s">
        <v>568</v>
      </c>
      <c r="E552" s="8">
        <v>552</v>
      </c>
      <c r="F552" s="9">
        <v>15241800</v>
      </c>
      <c r="G552" s="10" t="s">
        <v>569</v>
      </c>
      <c r="Q552" t="str">
        <f t="shared" si="8"/>
        <v>15241800-Panirane riblje prerađevine</v>
      </c>
    </row>
    <row r="553" spans="1:17" x14ac:dyDescent="0.3">
      <c r="A553">
        <v>552</v>
      </c>
      <c r="B553">
        <v>15241800</v>
      </c>
      <c r="C553" t="s">
        <v>569</v>
      </c>
      <c r="E553" s="11">
        <v>553</v>
      </c>
      <c r="F553" s="12">
        <v>15242000</v>
      </c>
      <c r="G553" s="13" t="s">
        <v>570</v>
      </c>
      <c r="Q553" t="str">
        <f t="shared" si="8"/>
        <v>15242000-Gotova riblja jela</v>
      </c>
    </row>
    <row r="554" spans="1:17" x14ac:dyDescent="0.3">
      <c r="A554">
        <v>553</v>
      </c>
      <c r="B554">
        <v>15242000</v>
      </c>
      <c r="C554" t="s">
        <v>570</v>
      </c>
      <c r="E554" s="8">
        <v>554</v>
      </c>
      <c r="F554" s="9">
        <v>15243000</v>
      </c>
      <c r="G554" s="10" t="s">
        <v>571</v>
      </c>
      <c r="Q554" t="str">
        <f t="shared" si="8"/>
        <v>15243000-Riblje prerađevine</v>
      </c>
    </row>
    <row r="555" spans="1:17" x14ac:dyDescent="0.3">
      <c r="A555">
        <v>554</v>
      </c>
      <c r="B555">
        <v>15243000</v>
      </c>
      <c r="C555" t="s">
        <v>571</v>
      </c>
      <c r="E555" s="11">
        <v>555</v>
      </c>
      <c r="F555" s="12">
        <v>15244000</v>
      </c>
      <c r="G555" s="13" t="s">
        <v>572</v>
      </c>
      <c r="Q555" t="str">
        <f t="shared" si="8"/>
        <v>15244000-Kavijar i riblja jaja</v>
      </c>
    </row>
    <row r="556" spans="1:17" x14ac:dyDescent="0.3">
      <c r="A556">
        <v>555</v>
      </c>
      <c r="B556">
        <v>15244000</v>
      </c>
      <c r="C556" t="s">
        <v>572</v>
      </c>
      <c r="E556" s="8">
        <v>556</v>
      </c>
      <c r="F556" s="9">
        <v>15244100</v>
      </c>
      <c r="G556" s="10" t="s">
        <v>573</v>
      </c>
      <c r="Q556" t="str">
        <f t="shared" si="8"/>
        <v>15244100-Kavijar</v>
      </c>
    </row>
    <row r="557" spans="1:17" x14ac:dyDescent="0.3">
      <c r="A557">
        <v>556</v>
      </c>
      <c r="B557">
        <v>15244100</v>
      </c>
      <c r="C557" t="s">
        <v>573</v>
      </c>
      <c r="E557" s="11">
        <v>557</v>
      </c>
      <c r="F557" s="12">
        <v>15244200</v>
      </c>
      <c r="G557" s="13" t="s">
        <v>574</v>
      </c>
      <c r="Q557" t="str">
        <f t="shared" si="8"/>
        <v>15244200-Riblja jaja</v>
      </c>
    </row>
    <row r="558" spans="1:17" x14ac:dyDescent="0.3">
      <c r="A558">
        <v>557</v>
      </c>
      <c r="B558">
        <v>15244200</v>
      </c>
      <c r="C558" t="s">
        <v>574</v>
      </c>
      <c r="E558" s="8">
        <v>558</v>
      </c>
      <c r="F558" s="9">
        <v>15250000</v>
      </c>
      <c r="G558" s="10" t="s">
        <v>575</v>
      </c>
      <c r="Q558" t="str">
        <f t="shared" si="8"/>
        <v>15250000-Plodovi mora</v>
      </c>
    </row>
    <row r="559" spans="1:17" x14ac:dyDescent="0.3">
      <c r="A559">
        <v>558</v>
      </c>
      <c r="B559">
        <v>15250000</v>
      </c>
      <c r="C559" t="s">
        <v>575</v>
      </c>
      <c r="E559" s="11">
        <v>559</v>
      </c>
      <c r="F559" s="12">
        <v>15251000</v>
      </c>
      <c r="G559" s="13" t="s">
        <v>576</v>
      </c>
      <c r="Q559" t="str">
        <f t="shared" si="8"/>
        <v>15251000-Smrznuti ljuskari</v>
      </c>
    </row>
    <row r="560" spans="1:17" x14ac:dyDescent="0.3">
      <c r="A560">
        <v>559</v>
      </c>
      <c r="B560">
        <v>15251000</v>
      </c>
      <c r="C560" t="s">
        <v>576</v>
      </c>
      <c r="E560" s="8">
        <v>560</v>
      </c>
      <c r="F560" s="9">
        <v>15252000</v>
      </c>
      <c r="G560" s="10" t="s">
        <v>577</v>
      </c>
      <c r="Q560" t="str">
        <f t="shared" si="8"/>
        <v>15252000-Pripremljeni ili konzervisani ljuskari</v>
      </c>
    </row>
    <row r="561" spans="1:17" x14ac:dyDescent="0.3">
      <c r="A561">
        <v>560</v>
      </c>
      <c r="B561">
        <v>15252000</v>
      </c>
      <c r="C561" t="s">
        <v>577</v>
      </c>
      <c r="E561" s="11">
        <v>561</v>
      </c>
      <c r="F561" s="12">
        <v>15253000</v>
      </c>
      <c r="G561" s="13" t="s">
        <v>578</v>
      </c>
      <c r="Q561" t="str">
        <f t="shared" si="8"/>
        <v>15253000-Proizvodi od školjaka</v>
      </c>
    </row>
    <row r="562" spans="1:17" x14ac:dyDescent="0.3">
      <c r="A562">
        <v>561</v>
      </c>
      <c r="B562">
        <v>15253000</v>
      </c>
      <c r="C562" t="s">
        <v>578</v>
      </c>
      <c r="E562" s="8">
        <v>562</v>
      </c>
      <c r="F562" s="9">
        <v>15300000</v>
      </c>
      <c r="G562" s="10" t="s">
        <v>579</v>
      </c>
      <c r="Q562" t="str">
        <f t="shared" si="8"/>
        <v>15300000-Voće, povrće i srodni proizvodi</v>
      </c>
    </row>
    <row r="563" spans="1:17" x14ac:dyDescent="0.3">
      <c r="A563">
        <v>562</v>
      </c>
      <c r="B563">
        <v>15300000</v>
      </c>
      <c r="C563" t="s">
        <v>579</v>
      </c>
      <c r="E563" s="11">
        <v>563</v>
      </c>
      <c r="F563" s="12">
        <v>15310000</v>
      </c>
      <c r="G563" s="13" t="s">
        <v>580</v>
      </c>
      <c r="Q563" t="str">
        <f t="shared" si="8"/>
        <v>15310000-Krompir i proizvodi od krompira</v>
      </c>
    </row>
    <row r="564" spans="1:17" x14ac:dyDescent="0.3">
      <c r="A564">
        <v>563</v>
      </c>
      <c r="B564">
        <v>15310000</v>
      </c>
      <c r="C564" t="s">
        <v>580</v>
      </c>
      <c r="E564" s="8">
        <v>564</v>
      </c>
      <c r="F564" s="9">
        <v>15311000</v>
      </c>
      <c r="G564" s="10" t="s">
        <v>581</v>
      </c>
      <c r="Q564" t="str">
        <f t="shared" si="8"/>
        <v>15311000-Smrznuti krompir</v>
      </c>
    </row>
    <row r="565" spans="1:17" x14ac:dyDescent="0.3">
      <c r="A565">
        <v>564</v>
      </c>
      <c r="B565">
        <v>15311000</v>
      </c>
      <c r="C565" t="s">
        <v>581</v>
      </c>
      <c r="E565" s="11">
        <v>565</v>
      </c>
      <c r="F565" s="12">
        <v>15311100</v>
      </c>
      <c r="G565" s="13" t="s">
        <v>582</v>
      </c>
      <c r="Q565" t="str">
        <f t="shared" si="8"/>
        <v>15311100-Listići od krompira ili pomfrit</v>
      </c>
    </row>
    <row r="566" spans="1:17" x14ac:dyDescent="0.3">
      <c r="A566">
        <v>565</v>
      </c>
      <c r="B566">
        <v>15311100</v>
      </c>
      <c r="C566" t="s">
        <v>582</v>
      </c>
      <c r="E566" s="8">
        <v>566</v>
      </c>
      <c r="F566" s="9">
        <v>15311200</v>
      </c>
      <c r="G566" s="10" t="s">
        <v>583</v>
      </c>
      <c r="Q566" t="str">
        <f t="shared" si="8"/>
        <v>15311200-Smrznuti krompir iseckan na kocke, kriške ili drugačije</v>
      </c>
    </row>
    <row r="567" spans="1:17" x14ac:dyDescent="0.3">
      <c r="A567">
        <v>566</v>
      </c>
      <c r="B567">
        <v>15311200</v>
      </c>
      <c r="C567" t="s">
        <v>583</v>
      </c>
      <c r="E567" s="11">
        <v>567</v>
      </c>
      <c r="F567" s="12">
        <v>15312000</v>
      </c>
      <c r="G567" s="13" t="s">
        <v>584</v>
      </c>
      <c r="Q567" t="str">
        <f t="shared" si="8"/>
        <v>15312000-Proizvodi od krompira</v>
      </c>
    </row>
    <row r="568" spans="1:17" x14ac:dyDescent="0.3">
      <c r="A568">
        <v>567</v>
      </c>
      <c r="B568">
        <v>15312000</v>
      </c>
      <c r="C568" t="s">
        <v>584</v>
      </c>
      <c r="E568" s="8">
        <v>568</v>
      </c>
      <c r="F568" s="9">
        <v>15312100</v>
      </c>
      <c r="G568" s="10" t="s">
        <v>585</v>
      </c>
      <c r="Q568" t="str">
        <f t="shared" si="8"/>
        <v>15312100-Instant krompir pire</v>
      </c>
    </row>
    <row r="569" spans="1:17" x14ac:dyDescent="0.3">
      <c r="A569">
        <v>568</v>
      </c>
      <c r="B569">
        <v>15312100</v>
      </c>
      <c r="C569" t="s">
        <v>585</v>
      </c>
      <c r="E569" s="11">
        <v>569</v>
      </c>
      <c r="F569" s="12">
        <v>15312200</v>
      </c>
      <c r="G569" s="13" t="s">
        <v>586</v>
      </c>
      <c r="Q569" t="str">
        <f t="shared" si="8"/>
        <v>15312200-Delimično prženi listići od krompira</v>
      </c>
    </row>
    <row r="570" spans="1:17" x14ac:dyDescent="0.3">
      <c r="A570">
        <v>569</v>
      </c>
      <c r="B570">
        <v>15312200</v>
      </c>
      <c r="C570" t="s">
        <v>586</v>
      </c>
      <c r="E570" s="8">
        <v>570</v>
      </c>
      <c r="F570" s="9">
        <v>15312300</v>
      </c>
      <c r="G570" s="10" t="s">
        <v>587</v>
      </c>
      <c r="Q570" t="str">
        <f t="shared" si="8"/>
        <v>15312300-Čips</v>
      </c>
    </row>
    <row r="571" spans="1:17" x14ac:dyDescent="0.3">
      <c r="A571">
        <v>570</v>
      </c>
      <c r="B571">
        <v>15312300</v>
      </c>
      <c r="C571" t="s">
        <v>587</v>
      </c>
      <c r="E571" s="11">
        <v>571</v>
      </c>
      <c r="F571" s="12">
        <v>15312310</v>
      </c>
      <c r="G571" s="13" t="s">
        <v>588</v>
      </c>
      <c r="Q571" t="str">
        <f t="shared" si="8"/>
        <v>15312310-Aromatizovan čips</v>
      </c>
    </row>
    <row r="572" spans="1:17" x14ac:dyDescent="0.3">
      <c r="A572">
        <v>571</v>
      </c>
      <c r="B572">
        <v>15312310</v>
      </c>
      <c r="C572" t="s">
        <v>588</v>
      </c>
      <c r="E572" s="8">
        <v>572</v>
      </c>
      <c r="F572" s="9">
        <v>15312400</v>
      </c>
      <c r="G572" s="10" t="s">
        <v>589</v>
      </c>
      <c r="Q572" t="str">
        <f t="shared" si="8"/>
        <v>15312400-Grickalice od krompira</v>
      </c>
    </row>
    <row r="573" spans="1:17" x14ac:dyDescent="0.3">
      <c r="A573">
        <v>572</v>
      </c>
      <c r="B573">
        <v>15312400</v>
      </c>
      <c r="C573" t="s">
        <v>589</v>
      </c>
      <c r="E573" s="11">
        <v>573</v>
      </c>
      <c r="F573" s="12">
        <v>15312500</v>
      </c>
      <c r="G573" s="13" t="s">
        <v>590</v>
      </c>
      <c r="Q573" t="str">
        <f t="shared" si="8"/>
        <v>15312500-Kroketi od krompira</v>
      </c>
    </row>
    <row r="574" spans="1:17" x14ac:dyDescent="0.3">
      <c r="A574">
        <v>573</v>
      </c>
      <c r="B574">
        <v>15312500</v>
      </c>
      <c r="C574" t="s">
        <v>590</v>
      </c>
      <c r="E574" s="8">
        <v>574</v>
      </c>
      <c r="F574" s="9">
        <v>15313000</v>
      </c>
      <c r="G574" s="10" t="s">
        <v>591</v>
      </c>
      <c r="Q574" t="str">
        <f t="shared" si="8"/>
        <v>15313000-Prerađeni krompir</v>
      </c>
    </row>
    <row r="575" spans="1:17" x14ac:dyDescent="0.3">
      <c r="A575">
        <v>574</v>
      </c>
      <c r="B575">
        <v>15313000</v>
      </c>
      <c r="C575" t="s">
        <v>591</v>
      </c>
      <c r="E575" s="11">
        <v>575</v>
      </c>
      <c r="F575" s="12">
        <v>15320000</v>
      </c>
      <c r="G575" s="13" t="s">
        <v>592</v>
      </c>
      <c r="Q575" t="str">
        <f t="shared" si="8"/>
        <v>15320000-Sokovi od voća i povrća</v>
      </c>
    </row>
    <row r="576" spans="1:17" x14ac:dyDescent="0.3">
      <c r="A576">
        <v>575</v>
      </c>
      <c r="B576">
        <v>15320000</v>
      </c>
      <c r="C576" t="s">
        <v>592</v>
      </c>
      <c r="E576" s="8">
        <v>576</v>
      </c>
      <c r="F576" s="9">
        <v>15321000</v>
      </c>
      <c r="G576" s="10" t="s">
        <v>593</v>
      </c>
      <c r="Q576" t="str">
        <f t="shared" si="8"/>
        <v>15321000-Voćni sokovi</v>
      </c>
    </row>
    <row r="577" spans="1:17" x14ac:dyDescent="0.3">
      <c r="A577">
        <v>576</v>
      </c>
      <c r="B577">
        <v>15321000</v>
      </c>
      <c r="C577" t="s">
        <v>593</v>
      </c>
      <c r="E577" s="11">
        <v>577</v>
      </c>
      <c r="F577" s="12">
        <v>15321100</v>
      </c>
      <c r="G577" s="13" t="s">
        <v>594</v>
      </c>
      <c r="Q577" t="str">
        <f t="shared" si="8"/>
        <v>15321100-Sok od pomorandže</v>
      </c>
    </row>
    <row r="578" spans="1:17" x14ac:dyDescent="0.3">
      <c r="A578">
        <v>577</v>
      </c>
      <c r="B578">
        <v>15321100</v>
      </c>
      <c r="C578" t="s">
        <v>594</v>
      </c>
      <c r="E578" s="8">
        <v>578</v>
      </c>
      <c r="F578" s="9">
        <v>15321200</v>
      </c>
      <c r="G578" s="10" t="s">
        <v>595</v>
      </c>
      <c r="Q578" t="str">
        <f t="shared" ref="Q578:Q641" si="9">F578&amp; "-" &amp;G578</f>
        <v>15321200-Sok od grejpfruta</v>
      </c>
    </row>
    <row r="579" spans="1:17" x14ac:dyDescent="0.3">
      <c r="A579">
        <v>578</v>
      </c>
      <c r="B579">
        <v>15321200</v>
      </c>
      <c r="C579" t="s">
        <v>595</v>
      </c>
      <c r="E579" s="11">
        <v>579</v>
      </c>
      <c r="F579" s="12">
        <v>15321300</v>
      </c>
      <c r="G579" s="13" t="s">
        <v>596</v>
      </c>
      <c r="Q579" t="str">
        <f t="shared" si="9"/>
        <v>15321300-Sok od limuna</v>
      </c>
    </row>
    <row r="580" spans="1:17" x14ac:dyDescent="0.3">
      <c r="A580">
        <v>579</v>
      </c>
      <c r="B580">
        <v>15321300</v>
      </c>
      <c r="C580" t="s">
        <v>596</v>
      </c>
      <c r="E580" s="8">
        <v>580</v>
      </c>
      <c r="F580" s="9">
        <v>15321400</v>
      </c>
      <c r="G580" s="10" t="s">
        <v>597</v>
      </c>
      <c r="Q580" t="str">
        <f t="shared" si="9"/>
        <v>15321400-Sok od ananasa</v>
      </c>
    </row>
    <row r="581" spans="1:17" x14ac:dyDescent="0.3">
      <c r="A581">
        <v>580</v>
      </c>
      <c r="B581">
        <v>15321400</v>
      </c>
      <c r="C581" t="s">
        <v>597</v>
      </c>
      <c r="E581" s="11">
        <v>581</v>
      </c>
      <c r="F581" s="12">
        <v>15321500</v>
      </c>
      <c r="G581" s="13" t="s">
        <v>598</v>
      </c>
      <c r="Q581" t="str">
        <f t="shared" si="9"/>
        <v>15321500-Sok od grožđa</v>
      </c>
    </row>
    <row r="582" spans="1:17" x14ac:dyDescent="0.3">
      <c r="A582">
        <v>581</v>
      </c>
      <c r="B582">
        <v>15321500</v>
      </c>
      <c r="C582" t="s">
        <v>598</v>
      </c>
      <c r="E582" s="8">
        <v>582</v>
      </c>
      <c r="F582" s="9">
        <v>15321600</v>
      </c>
      <c r="G582" s="10" t="s">
        <v>599</v>
      </c>
      <c r="Q582" t="str">
        <f t="shared" si="9"/>
        <v>15321600-Sok od jabuke</v>
      </c>
    </row>
    <row r="583" spans="1:17" x14ac:dyDescent="0.3">
      <c r="A583">
        <v>582</v>
      </c>
      <c r="B583">
        <v>15321600</v>
      </c>
      <c r="C583" t="s">
        <v>599</v>
      </c>
      <c r="E583" s="11">
        <v>583</v>
      </c>
      <c r="F583" s="12">
        <v>15321700</v>
      </c>
      <c r="G583" s="13" t="s">
        <v>600</v>
      </c>
      <c r="Q583" t="str">
        <f t="shared" si="9"/>
        <v>15321700-Mešavine nekoncentrisanih sokova</v>
      </c>
    </row>
    <row r="584" spans="1:17" x14ac:dyDescent="0.3">
      <c r="A584">
        <v>583</v>
      </c>
      <c r="B584">
        <v>15321700</v>
      </c>
      <c r="C584" t="s">
        <v>600</v>
      </c>
      <c r="E584" s="8">
        <v>584</v>
      </c>
      <c r="F584" s="9">
        <v>15321800</v>
      </c>
      <c r="G584" s="10" t="s">
        <v>601</v>
      </c>
      <c r="Q584" t="str">
        <f t="shared" si="9"/>
        <v>15321800-Koncentrisani sokovi</v>
      </c>
    </row>
    <row r="585" spans="1:17" x14ac:dyDescent="0.3">
      <c r="A585">
        <v>584</v>
      </c>
      <c r="B585">
        <v>15321800</v>
      </c>
      <c r="C585" t="s">
        <v>601</v>
      </c>
      <c r="E585" s="11">
        <v>585</v>
      </c>
      <c r="F585" s="12">
        <v>15322000</v>
      </c>
      <c r="G585" s="13" t="s">
        <v>602</v>
      </c>
      <c r="Q585" t="str">
        <f t="shared" si="9"/>
        <v>15322000-Sokovi od povrća</v>
      </c>
    </row>
    <row r="586" spans="1:17" x14ac:dyDescent="0.3">
      <c r="A586">
        <v>585</v>
      </c>
      <c r="B586">
        <v>15322000</v>
      </c>
      <c r="C586" t="s">
        <v>602</v>
      </c>
      <c r="E586" s="8">
        <v>586</v>
      </c>
      <c r="F586" s="9">
        <v>15322100</v>
      </c>
      <c r="G586" s="10" t="s">
        <v>603</v>
      </c>
      <c r="Q586" t="str">
        <f t="shared" si="9"/>
        <v>15322100-Sok od paradajza</v>
      </c>
    </row>
    <row r="587" spans="1:17" x14ac:dyDescent="0.3">
      <c r="A587">
        <v>586</v>
      </c>
      <c r="B587">
        <v>15322100</v>
      </c>
      <c r="C587" t="s">
        <v>603</v>
      </c>
      <c r="E587" s="11">
        <v>587</v>
      </c>
      <c r="F587" s="12">
        <v>15330000</v>
      </c>
      <c r="G587" s="13" t="s">
        <v>604</v>
      </c>
      <c r="Q587" t="str">
        <f t="shared" si="9"/>
        <v>15330000-Prerađeno voće i povrće</v>
      </c>
    </row>
    <row r="588" spans="1:17" x14ac:dyDescent="0.3">
      <c r="A588">
        <v>587</v>
      </c>
      <c r="B588">
        <v>15330000</v>
      </c>
      <c r="C588" t="s">
        <v>604</v>
      </c>
      <c r="E588" s="8">
        <v>588</v>
      </c>
      <c r="F588" s="9">
        <v>15331000</v>
      </c>
      <c r="G588" s="10" t="s">
        <v>605</v>
      </c>
      <c r="Q588" t="str">
        <f t="shared" si="9"/>
        <v>15331000-Prerađeno povrće</v>
      </c>
    </row>
    <row r="589" spans="1:17" x14ac:dyDescent="0.3">
      <c r="A589">
        <v>588</v>
      </c>
      <c r="B589">
        <v>15331000</v>
      </c>
      <c r="C589" t="s">
        <v>605</v>
      </c>
      <c r="E589" s="11">
        <v>589</v>
      </c>
      <c r="F589" s="12">
        <v>15331100</v>
      </c>
      <c r="G589" s="13" t="s">
        <v>606</v>
      </c>
      <c r="Q589" t="str">
        <f t="shared" si="9"/>
        <v>15331100-Sveže i smrznuto povrće</v>
      </c>
    </row>
    <row r="590" spans="1:17" x14ac:dyDescent="0.3">
      <c r="A590">
        <v>589</v>
      </c>
      <c r="B590">
        <v>15331100</v>
      </c>
      <c r="C590" t="s">
        <v>606</v>
      </c>
      <c r="E590" s="8">
        <v>590</v>
      </c>
      <c r="F590" s="9">
        <v>15331110</v>
      </c>
      <c r="G590" s="10" t="s">
        <v>607</v>
      </c>
      <c r="Q590" t="str">
        <f t="shared" si="9"/>
        <v>15331110-Prerađeno korenasto povrće</v>
      </c>
    </row>
    <row r="591" spans="1:17" x14ac:dyDescent="0.3">
      <c r="A591">
        <v>590</v>
      </c>
      <c r="B591">
        <v>15331110</v>
      </c>
      <c r="C591" t="s">
        <v>607</v>
      </c>
      <c r="E591" s="11">
        <v>591</v>
      </c>
      <c r="F591" s="12">
        <v>15331120</v>
      </c>
      <c r="G591" s="13" t="s">
        <v>608</v>
      </c>
      <c r="Q591" t="str">
        <f t="shared" si="9"/>
        <v>15331120-Prerađeno krtolasto povrće</v>
      </c>
    </row>
    <row r="592" spans="1:17" x14ac:dyDescent="0.3">
      <c r="A592">
        <v>591</v>
      </c>
      <c r="B592">
        <v>15331120</v>
      </c>
      <c r="C592" t="s">
        <v>608</v>
      </c>
      <c r="E592" s="8">
        <v>592</v>
      </c>
      <c r="F592" s="9">
        <v>15331130</v>
      </c>
      <c r="G592" s="10" t="s">
        <v>609</v>
      </c>
      <c r="Q592" t="str">
        <f t="shared" si="9"/>
        <v>15331130-Pasulj, grašak, paprike, paradajz i drugo povrće</v>
      </c>
    </row>
    <row r="593" spans="1:17" x14ac:dyDescent="0.3">
      <c r="A593">
        <v>592</v>
      </c>
      <c r="B593">
        <v>15331130</v>
      </c>
      <c r="C593" t="s">
        <v>609</v>
      </c>
      <c r="E593" s="11">
        <v>593</v>
      </c>
      <c r="F593" s="12">
        <v>15331131</v>
      </c>
      <c r="G593" s="13" t="s">
        <v>610</v>
      </c>
      <c r="Q593" t="str">
        <f t="shared" si="9"/>
        <v>15331131-Prerađeni pasulj</v>
      </c>
    </row>
    <row r="594" spans="1:17" x14ac:dyDescent="0.3">
      <c r="A594">
        <v>593</v>
      </c>
      <c r="B594">
        <v>15331131</v>
      </c>
      <c r="C594" t="s">
        <v>610</v>
      </c>
      <c r="E594" s="8">
        <v>594</v>
      </c>
      <c r="F594" s="9">
        <v>15331132</v>
      </c>
      <c r="G594" s="10" t="s">
        <v>611</v>
      </c>
      <c r="Q594" t="str">
        <f t="shared" si="9"/>
        <v>15331132-Prerađeni grašak</v>
      </c>
    </row>
    <row r="595" spans="1:17" x14ac:dyDescent="0.3">
      <c r="A595">
        <v>594</v>
      </c>
      <c r="B595">
        <v>15331132</v>
      </c>
      <c r="C595" t="s">
        <v>611</v>
      </c>
      <c r="E595" s="11">
        <v>595</v>
      </c>
      <c r="F595" s="12">
        <v>15331133</v>
      </c>
      <c r="G595" s="13" t="s">
        <v>612</v>
      </c>
      <c r="Q595" t="str">
        <f t="shared" si="9"/>
        <v>15331133-Očišćeni grašak</v>
      </c>
    </row>
    <row r="596" spans="1:17" x14ac:dyDescent="0.3">
      <c r="A596">
        <v>595</v>
      </c>
      <c r="B596">
        <v>15331133</v>
      </c>
      <c r="C596" t="s">
        <v>612</v>
      </c>
      <c r="E596" s="8">
        <v>596</v>
      </c>
      <c r="F596" s="9">
        <v>15331134</v>
      </c>
      <c r="G596" s="10" t="s">
        <v>613</v>
      </c>
      <c r="Q596" t="str">
        <f t="shared" si="9"/>
        <v>15331134-Prerađeni paradajz</v>
      </c>
    </row>
    <row r="597" spans="1:17" x14ac:dyDescent="0.3">
      <c r="A597">
        <v>596</v>
      </c>
      <c r="B597">
        <v>15331134</v>
      </c>
      <c r="C597" t="s">
        <v>613</v>
      </c>
      <c r="E597" s="11">
        <v>597</v>
      </c>
      <c r="F597" s="12">
        <v>15331135</v>
      </c>
      <c r="G597" s="13" t="s">
        <v>614</v>
      </c>
      <c r="Q597" t="str">
        <f t="shared" si="9"/>
        <v>15331135-Prerađene pečurke</v>
      </c>
    </row>
    <row r="598" spans="1:17" x14ac:dyDescent="0.3">
      <c r="A598">
        <v>597</v>
      </c>
      <c r="B598">
        <v>15331135</v>
      </c>
      <c r="C598" t="s">
        <v>614</v>
      </c>
      <c r="E598" s="8">
        <v>598</v>
      </c>
      <c r="F598" s="9">
        <v>15331136</v>
      </c>
      <c r="G598" s="10" t="s">
        <v>615</v>
      </c>
      <c r="Q598" t="str">
        <f t="shared" si="9"/>
        <v>15331136-Prerađene paprike</v>
      </c>
    </row>
    <row r="599" spans="1:17" x14ac:dyDescent="0.3">
      <c r="A599">
        <v>598</v>
      </c>
      <c r="B599">
        <v>15331136</v>
      </c>
      <c r="C599" t="s">
        <v>615</v>
      </c>
      <c r="E599" s="11">
        <v>599</v>
      </c>
      <c r="F599" s="12">
        <v>15331137</v>
      </c>
      <c r="G599" s="13" t="s">
        <v>616</v>
      </c>
      <c r="Q599" t="str">
        <f t="shared" si="9"/>
        <v>15331137-Sojine klice</v>
      </c>
    </row>
    <row r="600" spans="1:17" x14ac:dyDescent="0.3">
      <c r="A600">
        <v>599</v>
      </c>
      <c r="B600">
        <v>15331137</v>
      </c>
      <c r="C600" t="s">
        <v>616</v>
      </c>
      <c r="E600" s="8">
        <v>600</v>
      </c>
      <c r="F600" s="9">
        <v>15331138</v>
      </c>
      <c r="G600" s="10" t="s">
        <v>617</v>
      </c>
      <c r="Q600" t="str">
        <f t="shared" si="9"/>
        <v>15331138-Tartufi</v>
      </c>
    </row>
    <row r="601" spans="1:17" x14ac:dyDescent="0.3">
      <c r="A601">
        <v>600</v>
      </c>
      <c r="B601">
        <v>15331138</v>
      </c>
      <c r="C601" t="s">
        <v>617</v>
      </c>
      <c r="E601" s="11">
        <v>601</v>
      </c>
      <c r="F601" s="12">
        <v>15331140</v>
      </c>
      <c r="G601" s="13" t="s">
        <v>618</v>
      </c>
      <c r="Q601" t="str">
        <f t="shared" si="9"/>
        <v>15331140-Lisnato povrće i kupusnjače</v>
      </c>
    </row>
    <row r="602" spans="1:17" x14ac:dyDescent="0.3">
      <c r="A602">
        <v>601</v>
      </c>
      <c r="B602">
        <v>15331140</v>
      </c>
      <c r="C602" t="s">
        <v>618</v>
      </c>
      <c r="E602" s="8">
        <v>602</v>
      </c>
      <c r="F602" s="9">
        <v>15331142</v>
      </c>
      <c r="G602" s="10" t="s">
        <v>619</v>
      </c>
      <c r="Q602" t="str">
        <f t="shared" si="9"/>
        <v>15331142-Prerađeni kupus</v>
      </c>
    </row>
    <row r="603" spans="1:17" x14ac:dyDescent="0.3">
      <c r="A603">
        <v>602</v>
      </c>
      <c r="B603">
        <v>15331142</v>
      </c>
      <c r="C603" t="s">
        <v>619</v>
      </c>
      <c r="E603" s="11">
        <v>603</v>
      </c>
      <c r="F603" s="12">
        <v>15331150</v>
      </c>
      <c r="G603" s="13" t="s">
        <v>620</v>
      </c>
      <c r="Q603" t="str">
        <f t="shared" si="9"/>
        <v>15331150-Prerađena zrna mahunarki</v>
      </c>
    </row>
    <row r="604" spans="1:17" x14ac:dyDescent="0.3">
      <c r="A604">
        <v>603</v>
      </c>
      <c r="B604">
        <v>15331150</v>
      </c>
      <c r="C604" t="s">
        <v>620</v>
      </c>
      <c r="E604" s="8">
        <v>604</v>
      </c>
      <c r="F604" s="9">
        <v>15331170</v>
      </c>
      <c r="G604" s="10" t="s">
        <v>621</v>
      </c>
      <c r="Q604" t="str">
        <f t="shared" si="9"/>
        <v>15331170-Smrznuto povrće</v>
      </c>
    </row>
    <row r="605" spans="1:17" x14ac:dyDescent="0.3">
      <c r="A605">
        <v>604</v>
      </c>
      <c r="B605">
        <v>15331170</v>
      </c>
      <c r="C605" t="s">
        <v>621</v>
      </c>
      <c r="E605" s="11">
        <v>605</v>
      </c>
      <c r="F605" s="12">
        <v>15331400</v>
      </c>
      <c r="G605" s="13" t="s">
        <v>622</v>
      </c>
      <c r="Q605" t="str">
        <f t="shared" si="9"/>
        <v>15331400-Konzervisano povrće i/ili povrće u konzervi</v>
      </c>
    </row>
    <row r="606" spans="1:17" x14ac:dyDescent="0.3">
      <c r="A606">
        <v>605</v>
      </c>
      <c r="B606">
        <v>15331400</v>
      </c>
      <c r="C606" t="s">
        <v>622</v>
      </c>
      <c r="E606" s="8">
        <v>606</v>
      </c>
      <c r="F606" s="9">
        <v>15331410</v>
      </c>
      <c r="G606" s="10" t="s">
        <v>623</v>
      </c>
      <c r="Q606" t="str">
        <f t="shared" si="9"/>
        <v>15331410-Pasulj u sosu od paradajza</v>
      </c>
    </row>
    <row r="607" spans="1:17" x14ac:dyDescent="0.3">
      <c r="A607">
        <v>606</v>
      </c>
      <c r="B607">
        <v>15331410</v>
      </c>
      <c r="C607" t="s">
        <v>623</v>
      </c>
      <c r="E607" s="11">
        <v>607</v>
      </c>
      <c r="F607" s="12">
        <v>15331411</v>
      </c>
      <c r="G607" s="13" t="s">
        <v>624</v>
      </c>
      <c r="Q607" t="str">
        <f t="shared" si="9"/>
        <v>15331411-Prebranac</v>
      </c>
    </row>
    <row r="608" spans="1:17" x14ac:dyDescent="0.3">
      <c r="A608">
        <v>607</v>
      </c>
      <c r="B608">
        <v>15331411</v>
      </c>
      <c r="C608" t="s">
        <v>624</v>
      </c>
      <c r="E608" s="8">
        <v>608</v>
      </c>
      <c r="F608" s="9">
        <v>15331420</v>
      </c>
      <c r="G608" s="10" t="s">
        <v>625</v>
      </c>
      <c r="Q608" t="str">
        <f t="shared" si="9"/>
        <v>15331420-Konzervisani paradajz</v>
      </c>
    </row>
    <row r="609" spans="1:17" x14ac:dyDescent="0.3">
      <c r="A609">
        <v>608</v>
      </c>
      <c r="B609">
        <v>15331420</v>
      </c>
      <c r="C609" t="s">
        <v>625</v>
      </c>
      <c r="E609" s="11">
        <v>609</v>
      </c>
      <c r="F609" s="12">
        <v>15331423</v>
      </c>
      <c r="G609" s="13" t="s">
        <v>626</v>
      </c>
      <c r="Q609" t="str">
        <f t="shared" si="9"/>
        <v>15331423-Paradajz u konzervi</v>
      </c>
    </row>
    <row r="610" spans="1:17" x14ac:dyDescent="0.3">
      <c r="A610">
        <v>609</v>
      </c>
      <c r="B610">
        <v>15331423</v>
      </c>
      <c r="C610" t="s">
        <v>626</v>
      </c>
      <c r="E610" s="8">
        <v>610</v>
      </c>
      <c r="F610" s="9">
        <v>15331425</v>
      </c>
      <c r="G610" s="10" t="s">
        <v>627</v>
      </c>
      <c r="Q610" t="str">
        <f t="shared" si="9"/>
        <v>15331425-Paradajz pire</v>
      </c>
    </row>
    <row r="611" spans="1:17" x14ac:dyDescent="0.3">
      <c r="A611">
        <v>610</v>
      </c>
      <c r="B611">
        <v>15331425</v>
      </c>
      <c r="C611" t="s">
        <v>627</v>
      </c>
      <c r="E611" s="11">
        <v>611</v>
      </c>
      <c r="F611" s="12">
        <v>15331427</v>
      </c>
      <c r="G611" s="13" t="s">
        <v>628</v>
      </c>
      <c r="Q611" t="str">
        <f t="shared" si="9"/>
        <v>15331427-Koncentrisani paradajz pire</v>
      </c>
    </row>
    <row r="612" spans="1:17" x14ac:dyDescent="0.3">
      <c r="A612">
        <v>611</v>
      </c>
      <c r="B612">
        <v>15331427</v>
      </c>
      <c r="C612" t="s">
        <v>628</v>
      </c>
      <c r="E612" s="8">
        <v>612</v>
      </c>
      <c r="F612" s="9">
        <v>15331428</v>
      </c>
      <c r="G612" s="10" t="s">
        <v>629</v>
      </c>
      <c r="Q612" t="str">
        <f t="shared" si="9"/>
        <v>15331428-Paradajz sos</v>
      </c>
    </row>
    <row r="613" spans="1:17" x14ac:dyDescent="0.3">
      <c r="A613">
        <v>612</v>
      </c>
      <c r="B613">
        <v>15331428</v>
      </c>
      <c r="C613" t="s">
        <v>629</v>
      </c>
      <c r="E613" s="11">
        <v>613</v>
      </c>
      <c r="F613" s="12">
        <v>15331430</v>
      </c>
      <c r="G613" s="13" t="s">
        <v>630</v>
      </c>
      <c r="Q613" t="str">
        <f t="shared" si="9"/>
        <v>15331430-Pečurke u konzervi</v>
      </c>
    </row>
    <row r="614" spans="1:17" x14ac:dyDescent="0.3">
      <c r="A614">
        <v>613</v>
      </c>
      <c r="B614">
        <v>15331430</v>
      </c>
      <c r="C614" t="s">
        <v>630</v>
      </c>
      <c r="E614" s="8">
        <v>614</v>
      </c>
      <c r="F614" s="9">
        <v>15331450</v>
      </c>
      <c r="G614" s="10" t="s">
        <v>631</v>
      </c>
      <c r="Q614" t="str">
        <f t="shared" si="9"/>
        <v>15331450-Prerađene masline</v>
      </c>
    </row>
    <row r="615" spans="1:17" x14ac:dyDescent="0.3">
      <c r="A615">
        <v>614</v>
      </c>
      <c r="B615">
        <v>15331450</v>
      </c>
      <c r="C615" t="s">
        <v>631</v>
      </c>
      <c r="E615" s="11">
        <v>615</v>
      </c>
      <c r="F615" s="12">
        <v>15331460</v>
      </c>
      <c r="G615" s="13" t="s">
        <v>632</v>
      </c>
      <c r="Q615" t="str">
        <f t="shared" si="9"/>
        <v>15331460-Povrće u konzervi</v>
      </c>
    </row>
    <row r="616" spans="1:17" x14ac:dyDescent="0.3">
      <c r="A616">
        <v>615</v>
      </c>
      <c r="B616">
        <v>15331460</v>
      </c>
      <c r="C616" t="s">
        <v>632</v>
      </c>
      <c r="E616" s="8">
        <v>616</v>
      </c>
      <c r="F616" s="9">
        <v>15331461</v>
      </c>
      <c r="G616" s="10" t="s">
        <v>633</v>
      </c>
      <c r="Q616" t="str">
        <f t="shared" si="9"/>
        <v>15331461-Kiseli kupus u konzervi</v>
      </c>
    </row>
    <row r="617" spans="1:17" x14ac:dyDescent="0.3">
      <c r="A617">
        <v>616</v>
      </c>
      <c r="B617">
        <v>15331461</v>
      </c>
      <c r="C617" t="s">
        <v>633</v>
      </c>
      <c r="E617" s="11">
        <v>617</v>
      </c>
      <c r="F617" s="12">
        <v>15331462</v>
      </c>
      <c r="G617" s="13" t="s">
        <v>634</v>
      </c>
      <c r="Q617" t="str">
        <f t="shared" si="9"/>
        <v>15331462-Grašak u konzervi</v>
      </c>
    </row>
    <row r="618" spans="1:17" x14ac:dyDescent="0.3">
      <c r="A618">
        <v>617</v>
      </c>
      <c r="B618">
        <v>15331462</v>
      </c>
      <c r="C618" t="s">
        <v>634</v>
      </c>
      <c r="E618" s="8">
        <v>618</v>
      </c>
      <c r="F618" s="9">
        <v>15331463</v>
      </c>
      <c r="G618" s="10" t="s">
        <v>635</v>
      </c>
      <c r="Q618" t="str">
        <f t="shared" si="9"/>
        <v>15331463-Oljušteni pasulj u konzervi</v>
      </c>
    </row>
    <row r="619" spans="1:17" x14ac:dyDescent="0.3">
      <c r="A619">
        <v>618</v>
      </c>
      <c r="B619">
        <v>15331463</v>
      </c>
      <c r="C619" t="s">
        <v>635</v>
      </c>
      <c r="E619" s="11">
        <v>619</v>
      </c>
      <c r="F619" s="12">
        <v>15331464</v>
      </c>
      <c r="G619" s="13" t="s">
        <v>636</v>
      </c>
      <c r="Q619" t="str">
        <f t="shared" si="9"/>
        <v>15331464-Pasulj u zrnu u konzervi</v>
      </c>
    </row>
    <row r="620" spans="1:17" x14ac:dyDescent="0.3">
      <c r="A620">
        <v>619</v>
      </c>
      <c r="B620">
        <v>15331464</v>
      </c>
      <c r="C620" t="s">
        <v>636</v>
      </c>
      <c r="E620" s="8">
        <v>620</v>
      </c>
      <c r="F620" s="9">
        <v>15331465</v>
      </c>
      <c r="G620" s="10" t="s">
        <v>637</v>
      </c>
      <c r="Q620" t="str">
        <f t="shared" si="9"/>
        <v>15331465-Špargla u konzervi</v>
      </c>
    </row>
    <row r="621" spans="1:17" x14ac:dyDescent="0.3">
      <c r="A621">
        <v>620</v>
      </c>
      <c r="B621">
        <v>15331465</v>
      </c>
      <c r="C621" t="s">
        <v>637</v>
      </c>
      <c r="E621" s="11">
        <v>621</v>
      </c>
      <c r="F621" s="12">
        <v>15331466</v>
      </c>
      <c r="G621" s="13" t="s">
        <v>638</v>
      </c>
      <c r="Q621" t="str">
        <f t="shared" si="9"/>
        <v>15331466-Masline u konzervi</v>
      </c>
    </row>
    <row r="622" spans="1:17" x14ac:dyDescent="0.3">
      <c r="A622">
        <v>621</v>
      </c>
      <c r="B622">
        <v>15331466</v>
      </c>
      <c r="C622" t="s">
        <v>638</v>
      </c>
      <c r="E622" s="8">
        <v>622</v>
      </c>
      <c r="F622" s="9">
        <v>15331470</v>
      </c>
      <c r="G622" s="10" t="s">
        <v>639</v>
      </c>
      <c r="Q622" t="str">
        <f t="shared" si="9"/>
        <v>15331470-Kukuruz šećerac</v>
      </c>
    </row>
    <row r="623" spans="1:17" x14ac:dyDescent="0.3">
      <c r="A623">
        <v>622</v>
      </c>
      <c r="B623">
        <v>15331470</v>
      </c>
      <c r="C623" t="s">
        <v>639</v>
      </c>
      <c r="E623" s="11">
        <v>623</v>
      </c>
      <c r="F623" s="12">
        <v>15331480</v>
      </c>
      <c r="G623" s="13" t="s">
        <v>640</v>
      </c>
      <c r="Q623" t="str">
        <f t="shared" si="9"/>
        <v>15331480-Privremeno konzervisano povrće</v>
      </c>
    </row>
    <row r="624" spans="1:17" x14ac:dyDescent="0.3">
      <c r="A624">
        <v>623</v>
      </c>
      <c r="B624">
        <v>15331480</v>
      </c>
      <c r="C624" t="s">
        <v>640</v>
      </c>
      <c r="E624" s="8">
        <v>624</v>
      </c>
      <c r="F624" s="9">
        <v>15331500</v>
      </c>
      <c r="G624" s="10" t="s">
        <v>641</v>
      </c>
      <c r="Q624" t="str">
        <f t="shared" si="9"/>
        <v>15331500-Povrće konzervisano u sirćetu</v>
      </c>
    </row>
    <row r="625" spans="1:17" x14ac:dyDescent="0.3">
      <c r="A625">
        <v>624</v>
      </c>
      <c r="B625">
        <v>15331500</v>
      </c>
      <c r="C625" t="s">
        <v>641</v>
      </c>
      <c r="E625" s="11">
        <v>625</v>
      </c>
      <c r="F625" s="12">
        <v>15332000</v>
      </c>
      <c r="G625" s="13" t="s">
        <v>642</v>
      </c>
      <c r="Q625" t="str">
        <f t="shared" si="9"/>
        <v>15332000-Prerađeno voće i orašasti plodovi</v>
      </c>
    </row>
    <row r="626" spans="1:17" x14ac:dyDescent="0.3">
      <c r="A626">
        <v>625</v>
      </c>
      <c r="B626">
        <v>15332000</v>
      </c>
      <c r="C626" t="s">
        <v>642</v>
      </c>
      <c r="E626" s="8">
        <v>626</v>
      </c>
      <c r="F626" s="9">
        <v>15332100</v>
      </c>
      <c r="G626" s="10" t="s">
        <v>643</v>
      </c>
      <c r="Q626" t="str">
        <f t="shared" si="9"/>
        <v>15332100-Prerađeno voće</v>
      </c>
    </row>
    <row r="627" spans="1:17" x14ac:dyDescent="0.3">
      <c r="A627">
        <v>626</v>
      </c>
      <c r="B627">
        <v>15332100</v>
      </c>
      <c r="C627" t="s">
        <v>643</v>
      </c>
      <c r="E627" s="11">
        <v>627</v>
      </c>
      <c r="F627" s="12">
        <v>15332140</v>
      </c>
      <c r="G627" s="13" t="s">
        <v>644</v>
      </c>
      <c r="Q627" t="str">
        <f t="shared" si="9"/>
        <v>15332140-Prerađene jabuke</v>
      </c>
    </row>
    <row r="628" spans="1:17" x14ac:dyDescent="0.3">
      <c r="A628">
        <v>627</v>
      </c>
      <c r="B628">
        <v>15332140</v>
      </c>
      <c r="C628" t="s">
        <v>644</v>
      </c>
      <c r="E628" s="8">
        <v>628</v>
      </c>
      <c r="F628" s="9">
        <v>15332150</v>
      </c>
      <c r="G628" s="10" t="s">
        <v>645</v>
      </c>
      <c r="Q628" t="str">
        <f t="shared" si="9"/>
        <v>15332150-Prerađene kruške</v>
      </c>
    </row>
    <row r="629" spans="1:17" x14ac:dyDescent="0.3">
      <c r="A629">
        <v>628</v>
      </c>
      <c r="B629">
        <v>15332150</v>
      </c>
      <c r="C629" t="s">
        <v>645</v>
      </c>
      <c r="E629" s="11">
        <v>629</v>
      </c>
      <c r="F629" s="12">
        <v>15332160</v>
      </c>
      <c r="G629" s="13" t="s">
        <v>646</v>
      </c>
      <c r="Q629" t="str">
        <f t="shared" si="9"/>
        <v>15332160-Prerađene banane</v>
      </c>
    </row>
    <row r="630" spans="1:17" x14ac:dyDescent="0.3">
      <c r="A630">
        <v>629</v>
      </c>
      <c r="B630">
        <v>15332160</v>
      </c>
      <c r="C630" t="s">
        <v>646</v>
      </c>
      <c r="E630" s="8">
        <v>630</v>
      </c>
      <c r="F630" s="9">
        <v>15332170</v>
      </c>
      <c r="G630" s="10" t="s">
        <v>647</v>
      </c>
      <c r="Q630" t="str">
        <f t="shared" si="9"/>
        <v>15332170-Rabarbara</v>
      </c>
    </row>
    <row r="631" spans="1:17" x14ac:dyDescent="0.3">
      <c r="A631">
        <v>630</v>
      </c>
      <c r="B631">
        <v>15332170</v>
      </c>
      <c r="C631" t="s">
        <v>647</v>
      </c>
      <c r="E631" s="11">
        <v>631</v>
      </c>
      <c r="F631" s="12">
        <v>15332180</v>
      </c>
      <c r="G631" s="13" t="s">
        <v>648</v>
      </c>
      <c r="Q631" t="str">
        <f t="shared" si="9"/>
        <v>15332180-Dinje i lubenice</v>
      </c>
    </row>
    <row r="632" spans="1:17" x14ac:dyDescent="0.3">
      <c r="A632">
        <v>631</v>
      </c>
      <c r="B632">
        <v>15332180</v>
      </c>
      <c r="C632" t="s">
        <v>648</v>
      </c>
      <c r="E632" s="8">
        <v>632</v>
      </c>
      <c r="F632" s="9">
        <v>15332200</v>
      </c>
      <c r="G632" s="10" t="s">
        <v>649</v>
      </c>
      <c r="Q632" t="str">
        <f t="shared" si="9"/>
        <v>15332200-Džemovi i marmelade; voćni žele; pire i kaša od voća i orašastih plodova</v>
      </c>
    </row>
    <row r="633" spans="1:17" x14ac:dyDescent="0.3">
      <c r="A633">
        <v>632</v>
      </c>
      <c r="B633">
        <v>15332200</v>
      </c>
      <c r="C633" t="s">
        <v>649</v>
      </c>
      <c r="E633" s="11">
        <v>633</v>
      </c>
      <c r="F633" s="12">
        <v>15332230</v>
      </c>
      <c r="G633" s="13" t="s">
        <v>650</v>
      </c>
      <c r="Q633" t="str">
        <f t="shared" si="9"/>
        <v>15332230-Marmelade</v>
      </c>
    </row>
    <row r="634" spans="1:17" x14ac:dyDescent="0.3">
      <c r="A634">
        <v>633</v>
      </c>
      <c r="B634">
        <v>15332230</v>
      </c>
      <c r="C634" t="s">
        <v>650</v>
      </c>
      <c r="E634" s="8">
        <v>634</v>
      </c>
      <c r="F634" s="9">
        <v>15332231</v>
      </c>
      <c r="G634" s="10" t="s">
        <v>651</v>
      </c>
      <c r="Q634" t="str">
        <f t="shared" si="9"/>
        <v>15332231-Marmelada od pomorandže</v>
      </c>
    </row>
    <row r="635" spans="1:17" x14ac:dyDescent="0.3">
      <c r="A635">
        <v>634</v>
      </c>
      <c r="B635">
        <v>15332231</v>
      </c>
      <c r="C635" t="s">
        <v>651</v>
      </c>
      <c r="E635" s="11">
        <v>635</v>
      </c>
      <c r="F635" s="12">
        <v>15332232</v>
      </c>
      <c r="G635" s="13" t="s">
        <v>652</v>
      </c>
      <c r="Q635" t="str">
        <f t="shared" si="9"/>
        <v>15332232-Marmelada od limuna</v>
      </c>
    </row>
    <row r="636" spans="1:17" x14ac:dyDescent="0.3">
      <c r="A636">
        <v>635</v>
      </c>
      <c r="B636">
        <v>15332232</v>
      </c>
      <c r="C636" t="s">
        <v>652</v>
      </c>
      <c r="E636" s="8">
        <v>636</v>
      </c>
      <c r="F636" s="9">
        <v>15332240</v>
      </c>
      <c r="G636" s="10" t="s">
        <v>653</v>
      </c>
      <c r="Q636" t="str">
        <f t="shared" si="9"/>
        <v>15332240-Voćni žele</v>
      </c>
    </row>
    <row r="637" spans="1:17" x14ac:dyDescent="0.3">
      <c r="A637">
        <v>636</v>
      </c>
      <c r="B637">
        <v>15332240</v>
      </c>
      <c r="C637" t="s">
        <v>653</v>
      </c>
      <c r="E637" s="11">
        <v>637</v>
      </c>
      <c r="F637" s="12">
        <v>15332250</v>
      </c>
      <c r="G637" s="13" t="s">
        <v>654</v>
      </c>
      <c r="Q637" t="str">
        <f t="shared" si="9"/>
        <v>15332250-Voćne kaše</v>
      </c>
    </row>
    <row r="638" spans="1:17" x14ac:dyDescent="0.3">
      <c r="A638">
        <v>637</v>
      </c>
      <c r="B638">
        <v>15332250</v>
      </c>
      <c r="C638" t="s">
        <v>654</v>
      </c>
      <c r="E638" s="8">
        <v>638</v>
      </c>
      <c r="F638" s="9">
        <v>15332260</v>
      </c>
      <c r="G638" s="10" t="s">
        <v>655</v>
      </c>
      <c r="Q638" t="str">
        <f t="shared" si="9"/>
        <v>15332260-Paste od orašastih plodova</v>
      </c>
    </row>
    <row r="639" spans="1:17" x14ac:dyDescent="0.3">
      <c r="A639">
        <v>638</v>
      </c>
      <c r="B639">
        <v>15332260</v>
      </c>
      <c r="C639" t="s">
        <v>655</v>
      </c>
      <c r="E639" s="11">
        <v>639</v>
      </c>
      <c r="F639" s="12">
        <v>15332261</v>
      </c>
      <c r="G639" s="13" t="s">
        <v>656</v>
      </c>
      <c r="Q639" t="str">
        <f t="shared" si="9"/>
        <v>15332261-Puter od kikirikija</v>
      </c>
    </row>
    <row r="640" spans="1:17" x14ac:dyDescent="0.3">
      <c r="A640">
        <v>639</v>
      </c>
      <c r="B640">
        <v>15332261</v>
      </c>
      <c r="C640" t="s">
        <v>656</v>
      </c>
      <c r="E640" s="8">
        <v>640</v>
      </c>
      <c r="F640" s="9">
        <v>15332270</v>
      </c>
      <c r="G640" s="10" t="s">
        <v>657</v>
      </c>
      <c r="Q640" t="str">
        <f t="shared" si="9"/>
        <v>15332270-Voćni pire</v>
      </c>
    </row>
    <row r="641" spans="1:17" x14ac:dyDescent="0.3">
      <c r="A641">
        <v>640</v>
      </c>
      <c r="B641">
        <v>15332270</v>
      </c>
      <c r="C641" t="s">
        <v>657</v>
      </c>
      <c r="E641" s="11">
        <v>641</v>
      </c>
      <c r="F641" s="12">
        <v>15332290</v>
      </c>
      <c r="G641" s="13" t="s">
        <v>658</v>
      </c>
      <c r="Q641" t="str">
        <f t="shared" si="9"/>
        <v>15332290-Džemovi</v>
      </c>
    </row>
    <row r="642" spans="1:17" x14ac:dyDescent="0.3">
      <c r="A642">
        <v>641</v>
      </c>
      <c r="B642">
        <v>15332290</v>
      </c>
      <c r="C642" t="s">
        <v>658</v>
      </c>
      <c r="E642" s="8">
        <v>642</v>
      </c>
      <c r="F642" s="9">
        <v>15332291</v>
      </c>
      <c r="G642" s="10" t="s">
        <v>659</v>
      </c>
      <c r="Q642" t="str">
        <f t="shared" ref="Q642:Q705" si="10">F642&amp; "-" &amp;G642</f>
        <v>15332291-Džem od kajsija</v>
      </c>
    </row>
    <row r="643" spans="1:17" x14ac:dyDescent="0.3">
      <c r="A643">
        <v>642</v>
      </c>
      <c r="B643">
        <v>15332291</v>
      </c>
      <c r="C643" t="s">
        <v>659</v>
      </c>
      <c r="E643" s="11">
        <v>643</v>
      </c>
      <c r="F643" s="12">
        <v>15332292</v>
      </c>
      <c r="G643" s="13" t="s">
        <v>660</v>
      </c>
      <c r="Q643" t="str">
        <f t="shared" si="10"/>
        <v>15332292-Džem od kupine</v>
      </c>
    </row>
    <row r="644" spans="1:17" x14ac:dyDescent="0.3">
      <c r="A644">
        <v>643</v>
      </c>
      <c r="B644">
        <v>15332292</v>
      </c>
      <c r="C644" t="s">
        <v>660</v>
      </c>
      <c r="E644" s="8">
        <v>644</v>
      </c>
      <c r="F644" s="9">
        <v>15332293</v>
      </c>
      <c r="G644" s="10" t="s">
        <v>661</v>
      </c>
      <c r="Q644" t="str">
        <f t="shared" si="10"/>
        <v>15332293-Džem od crne ribizle</v>
      </c>
    </row>
    <row r="645" spans="1:17" x14ac:dyDescent="0.3">
      <c r="A645">
        <v>644</v>
      </c>
      <c r="B645">
        <v>15332293</v>
      </c>
      <c r="C645" t="s">
        <v>661</v>
      </c>
      <c r="E645" s="11">
        <v>645</v>
      </c>
      <c r="F645" s="12">
        <v>15332294</v>
      </c>
      <c r="G645" s="13" t="s">
        <v>662</v>
      </c>
      <c r="Q645" t="str">
        <f t="shared" si="10"/>
        <v>15332294-Džem od višnje i trešnje</v>
      </c>
    </row>
    <row r="646" spans="1:17" x14ac:dyDescent="0.3">
      <c r="A646">
        <v>645</v>
      </c>
      <c r="B646">
        <v>15332294</v>
      </c>
      <c r="C646" t="s">
        <v>662</v>
      </c>
      <c r="E646" s="8">
        <v>646</v>
      </c>
      <c r="F646" s="9">
        <v>15332295</v>
      </c>
      <c r="G646" s="10" t="s">
        <v>663</v>
      </c>
      <c r="Q646" t="str">
        <f t="shared" si="10"/>
        <v>15332295-Džem od maline</v>
      </c>
    </row>
    <row r="647" spans="1:17" x14ac:dyDescent="0.3">
      <c r="A647">
        <v>646</v>
      </c>
      <c r="B647">
        <v>15332295</v>
      </c>
      <c r="C647" t="s">
        <v>663</v>
      </c>
      <c r="E647" s="11">
        <v>647</v>
      </c>
      <c r="F647" s="12">
        <v>15332296</v>
      </c>
      <c r="G647" s="13" t="s">
        <v>664</v>
      </c>
      <c r="Q647" t="str">
        <f t="shared" si="10"/>
        <v>15332296-Džem od jagode</v>
      </c>
    </row>
    <row r="648" spans="1:17" x14ac:dyDescent="0.3">
      <c r="A648">
        <v>647</v>
      </c>
      <c r="B648">
        <v>15332296</v>
      </c>
      <c r="C648" t="s">
        <v>664</v>
      </c>
      <c r="E648" s="8">
        <v>648</v>
      </c>
      <c r="F648" s="9">
        <v>15332300</v>
      </c>
      <c r="G648" s="10" t="s">
        <v>665</v>
      </c>
      <c r="Q648" t="str">
        <f t="shared" si="10"/>
        <v>15332300-Prerađeni orašasti plodovi</v>
      </c>
    </row>
    <row r="649" spans="1:17" x14ac:dyDescent="0.3">
      <c r="A649">
        <v>648</v>
      </c>
      <c r="B649">
        <v>15332300</v>
      </c>
      <c r="C649" t="s">
        <v>665</v>
      </c>
      <c r="E649" s="11">
        <v>649</v>
      </c>
      <c r="F649" s="12">
        <v>15332310</v>
      </c>
      <c r="G649" s="13" t="s">
        <v>666</v>
      </c>
      <c r="Q649" t="str">
        <f t="shared" si="10"/>
        <v>15332310-Pečeni ili usoljeni orašasti plodovi</v>
      </c>
    </row>
    <row r="650" spans="1:17" x14ac:dyDescent="0.3">
      <c r="A650">
        <v>649</v>
      </c>
      <c r="B650">
        <v>15332310</v>
      </c>
      <c r="C650" t="s">
        <v>666</v>
      </c>
      <c r="E650" s="8">
        <v>650</v>
      </c>
      <c r="F650" s="9">
        <v>15332400</v>
      </c>
      <c r="G650" s="10" t="s">
        <v>667</v>
      </c>
      <c r="Q650" t="str">
        <f t="shared" si="10"/>
        <v>15332400-Konzervisano voće</v>
      </c>
    </row>
    <row r="651" spans="1:17" x14ac:dyDescent="0.3">
      <c r="A651">
        <v>650</v>
      </c>
      <c r="B651">
        <v>15332400</v>
      </c>
      <c r="C651" t="s">
        <v>667</v>
      </c>
      <c r="E651" s="11">
        <v>651</v>
      </c>
      <c r="F651" s="12">
        <v>15332410</v>
      </c>
      <c r="G651" s="13" t="s">
        <v>668</v>
      </c>
      <c r="Q651" t="str">
        <f t="shared" si="10"/>
        <v>15332410-Osušeno voće</v>
      </c>
    </row>
    <row r="652" spans="1:17" x14ac:dyDescent="0.3">
      <c r="A652">
        <v>651</v>
      </c>
      <c r="B652">
        <v>15332410</v>
      </c>
      <c r="C652" t="s">
        <v>668</v>
      </c>
      <c r="E652" s="8">
        <v>652</v>
      </c>
      <c r="F652" s="9">
        <v>15332411</v>
      </c>
      <c r="G652" s="10" t="s">
        <v>669</v>
      </c>
      <c r="Q652" t="str">
        <f t="shared" si="10"/>
        <v>15332411-Prerađena ribizla</v>
      </c>
    </row>
    <row r="653" spans="1:17" x14ac:dyDescent="0.3">
      <c r="A653">
        <v>652</v>
      </c>
      <c r="B653">
        <v>15332411</v>
      </c>
      <c r="C653" t="s">
        <v>669</v>
      </c>
      <c r="E653" s="11">
        <v>653</v>
      </c>
      <c r="F653" s="12">
        <v>15332412</v>
      </c>
      <c r="G653" s="13" t="s">
        <v>670</v>
      </c>
      <c r="Q653" t="str">
        <f t="shared" si="10"/>
        <v>15332412-Prerađeno suvo grožđe</v>
      </c>
    </row>
    <row r="654" spans="1:17" x14ac:dyDescent="0.3">
      <c r="A654">
        <v>653</v>
      </c>
      <c r="B654">
        <v>15332412</v>
      </c>
      <c r="C654" t="s">
        <v>670</v>
      </c>
      <c r="E654" s="8">
        <v>654</v>
      </c>
      <c r="F654" s="9">
        <v>15332419</v>
      </c>
      <c r="G654" s="10" t="s">
        <v>671</v>
      </c>
      <c r="Q654" t="str">
        <f t="shared" si="10"/>
        <v>15332419-Sultanina (vrsta grožđa bez koštica)</v>
      </c>
    </row>
    <row r="655" spans="1:17" x14ac:dyDescent="0.3">
      <c r="A655">
        <v>654</v>
      </c>
      <c r="B655">
        <v>15332419</v>
      </c>
      <c r="C655" t="s">
        <v>671</v>
      </c>
      <c r="E655" s="11">
        <v>655</v>
      </c>
      <c r="F655" s="12">
        <v>15333000</v>
      </c>
      <c r="G655" s="13" t="s">
        <v>672</v>
      </c>
      <c r="Q655" t="str">
        <f t="shared" si="10"/>
        <v>15333000-Nusproizvodi od povrća</v>
      </c>
    </row>
    <row r="656" spans="1:17" x14ac:dyDescent="0.3">
      <c r="A656">
        <v>655</v>
      </c>
      <c r="B656">
        <v>15333000</v>
      </c>
      <c r="C656" t="s">
        <v>672</v>
      </c>
      <c r="E656" s="8">
        <v>656</v>
      </c>
      <c r="F656" s="9">
        <v>15400000</v>
      </c>
      <c r="G656" s="10" t="s">
        <v>673</v>
      </c>
      <c r="Q656" t="str">
        <f t="shared" si="10"/>
        <v>15400000-Životinjska ili biljna ulja i masti</v>
      </c>
    </row>
    <row r="657" spans="1:17" x14ac:dyDescent="0.3">
      <c r="A657">
        <v>656</v>
      </c>
      <c r="B657">
        <v>15400000</v>
      </c>
      <c r="C657" t="s">
        <v>673</v>
      </c>
      <c r="E657" s="11">
        <v>657</v>
      </c>
      <c r="F657" s="12">
        <v>15410000</v>
      </c>
      <c r="G657" s="13" t="s">
        <v>674</v>
      </c>
      <c r="Q657" t="str">
        <f t="shared" si="10"/>
        <v>15410000-Neprerađena životinjska ili biljna ulja i masti</v>
      </c>
    </row>
    <row r="658" spans="1:17" x14ac:dyDescent="0.3">
      <c r="A658">
        <v>657</v>
      </c>
      <c r="B658">
        <v>15410000</v>
      </c>
      <c r="C658" t="s">
        <v>674</v>
      </c>
      <c r="E658" s="8">
        <v>658</v>
      </c>
      <c r="F658" s="9">
        <v>15411000</v>
      </c>
      <c r="G658" s="10" t="s">
        <v>675</v>
      </c>
      <c r="Q658" t="str">
        <f t="shared" si="10"/>
        <v>15411000-Životinjska ili biljna ulja</v>
      </c>
    </row>
    <row r="659" spans="1:17" x14ac:dyDescent="0.3">
      <c r="A659">
        <v>658</v>
      </c>
      <c r="B659">
        <v>15411000</v>
      </c>
      <c r="C659" t="s">
        <v>675</v>
      </c>
      <c r="E659" s="11">
        <v>659</v>
      </c>
      <c r="F659" s="12">
        <v>15411100</v>
      </c>
      <c r="G659" s="13" t="s">
        <v>676</v>
      </c>
      <c r="Q659" t="str">
        <f t="shared" si="10"/>
        <v>15411100-Biljna ulja</v>
      </c>
    </row>
    <row r="660" spans="1:17" x14ac:dyDescent="0.3">
      <c r="A660">
        <v>659</v>
      </c>
      <c r="B660">
        <v>15411100</v>
      </c>
      <c r="C660" t="s">
        <v>676</v>
      </c>
      <c r="E660" s="8">
        <v>660</v>
      </c>
      <c r="F660" s="9">
        <v>15411110</v>
      </c>
      <c r="G660" s="10" t="s">
        <v>677</v>
      </c>
      <c r="Q660" t="str">
        <f t="shared" si="10"/>
        <v>15411110-Maslinovo ulje</v>
      </c>
    </row>
    <row r="661" spans="1:17" x14ac:dyDescent="0.3">
      <c r="A661">
        <v>660</v>
      </c>
      <c r="B661">
        <v>15411110</v>
      </c>
      <c r="C661" t="s">
        <v>677</v>
      </c>
      <c r="E661" s="11">
        <v>661</v>
      </c>
      <c r="F661" s="12">
        <v>15411120</v>
      </c>
      <c r="G661" s="13" t="s">
        <v>678</v>
      </c>
      <c r="Q661" t="str">
        <f t="shared" si="10"/>
        <v>15411120-Susamovo ulje</v>
      </c>
    </row>
    <row r="662" spans="1:17" x14ac:dyDescent="0.3">
      <c r="A662">
        <v>661</v>
      </c>
      <c r="B662">
        <v>15411120</v>
      </c>
      <c r="C662" t="s">
        <v>678</v>
      </c>
      <c r="E662" s="8">
        <v>662</v>
      </c>
      <c r="F662" s="9">
        <v>15411130</v>
      </c>
      <c r="G662" s="10" t="s">
        <v>679</v>
      </c>
      <c r="Q662" t="str">
        <f t="shared" si="10"/>
        <v>15411130-Ulje od kikirikija</v>
      </c>
    </row>
    <row r="663" spans="1:17" x14ac:dyDescent="0.3">
      <c r="A663">
        <v>662</v>
      </c>
      <c r="B663">
        <v>15411130</v>
      </c>
      <c r="C663" t="s">
        <v>679</v>
      </c>
      <c r="E663" s="11">
        <v>663</v>
      </c>
      <c r="F663" s="12">
        <v>15411140</v>
      </c>
      <c r="G663" s="13" t="s">
        <v>680</v>
      </c>
      <c r="Q663" t="str">
        <f t="shared" si="10"/>
        <v>15411140-Kokosovo ulje</v>
      </c>
    </row>
    <row r="664" spans="1:17" x14ac:dyDescent="0.3">
      <c r="A664">
        <v>663</v>
      </c>
      <c r="B664">
        <v>15411140</v>
      </c>
      <c r="C664" t="s">
        <v>680</v>
      </c>
      <c r="E664" s="8">
        <v>664</v>
      </c>
      <c r="F664" s="9">
        <v>15411200</v>
      </c>
      <c r="G664" s="10" t="s">
        <v>681</v>
      </c>
      <c r="Q664" t="str">
        <f t="shared" si="10"/>
        <v>15411200-Ulje za kuvanje</v>
      </c>
    </row>
    <row r="665" spans="1:17" x14ac:dyDescent="0.3">
      <c r="A665">
        <v>664</v>
      </c>
      <c r="B665">
        <v>15411200</v>
      </c>
      <c r="C665" t="s">
        <v>681</v>
      </c>
      <c r="E665" s="11">
        <v>665</v>
      </c>
      <c r="F665" s="12">
        <v>15411210</v>
      </c>
      <c r="G665" s="13" t="s">
        <v>682</v>
      </c>
      <c r="Q665" t="str">
        <f t="shared" si="10"/>
        <v>15411210-Ulje za prženje</v>
      </c>
    </row>
    <row r="666" spans="1:17" x14ac:dyDescent="0.3">
      <c r="A666">
        <v>665</v>
      </c>
      <c r="B666">
        <v>15411210</v>
      </c>
      <c r="C666" t="s">
        <v>682</v>
      </c>
      <c r="E666" s="8">
        <v>666</v>
      </c>
      <c r="F666" s="9">
        <v>15412000</v>
      </c>
      <c r="G666" s="10" t="s">
        <v>683</v>
      </c>
      <c r="Q666" t="str">
        <f t="shared" si="10"/>
        <v>15412000-Masti</v>
      </c>
    </row>
    <row r="667" spans="1:17" x14ac:dyDescent="0.3">
      <c r="A667">
        <v>666</v>
      </c>
      <c r="B667">
        <v>15412000</v>
      </c>
      <c r="C667" t="s">
        <v>683</v>
      </c>
      <c r="E667" s="11">
        <v>667</v>
      </c>
      <c r="F667" s="12">
        <v>15412100</v>
      </c>
      <c r="G667" s="13" t="s">
        <v>684</v>
      </c>
      <c r="Q667" t="str">
        <f t="shared" si="10"/>
        <v>15412100-Životinjske masti</v>
      </c>
    </row>
    <row r="668" spans="1:17" x14ac:dyDescent="0.3">
      <c r="A668">
        <v>667</v>
      </c>
      <c r="B668">
        <v>15412100</v>
      </c>
      <c r="C668" t="s">
        <v>684</v>
      </c>
      <c r="E668" s="8">
        <v>668</v>
      </c>
      <c r="F668" s="9">
        <v>15412200</v>
      </c>
      <c r="G668" s="10" t="s">
        <v>685</v>
      </c>
      <c r="Q668" t="str">
        <f t="shared" si="10"/>
        <v>15412200-Biljne masti</v>
      </c>
    </row>
    <row r="669" spans="1:17" x14ac:dyDescent="0.3">
      <c r="A669">
        <v>668</v>
      </c>
      <c r="B669">
        <v>15412200</v>
      </c>
      <c r="C669" t="s">
        <v>685</v>
      </c>
      <c r="E669" s="11">
        <v>669</v>
      </c>
      <c r="F669" s="12">
        <v>15413000</v>
      </c>
      <c r="G669" s="13" t="s">
        <v>686</v>
      </c>
      <c r="Q669" t="str">
        <f t="shared" si="10"/>
        <v>15413000-Ostaci biljnih masti ili ulja u čvrstom stanju</v>
      </c>
    </row>
    <row r="670" spans="1:17" x14ac:dyDescent="0.3">
      <c r="A670">
        <v>669</v>
      </c>
      <c r="B670">
        <v>15413000</v>
      </c>
      <c r="C670" t="s">
        <v>686</v>
      </c>
      <c r="E670" s="8">
        <v>670</v>
      </c>
      <c r="F670" s="9">
        <v>15413100</v>
      </c>
      <c r="G670" s="10" t="s">
        <v>687</v>
      </c>
      <c r="Q670" t="str">
        <f t="shared" si="10"/>
        <v>15413100-Uljane pogače</v>
      </c>
    </row>
    <row r="671" spans="1:17" x14ac:dyDescent="0.3">
      <c r="A671">
        <v>670</v>
      </c>
      <c r="B671">
        <v>15413100</v>
      </c>
      <c r="C671" t="s">
        <v>687</v>
      </c>
      <c r="E671" s="11">
        <v>671</v>
      </c>
      <c r="F671" s="12">
        <v>15420000</v>
      </c>
      <c r="G671" s="13" t="s">
        <v>688</v>
      </c>
      <c r="Q671" t="str">
        <f t="shared" si="10"/>
        <v>15420000-Rafinisana ulja i masti</v>
      </c>
    </row>
    <row r="672" spans="1:17" x14ac:dyDescent="0.3">
      <c r="A672">
        <v>671</v>
      </c>
      <c r="B672">
        <v>15420000</v>
      </c>
      <c r="C672" t="s">
        <v>688</v>
      </c>
      <c r="E672" s="8">
        <v>672</v>
      </c>
      <c r="F672" s="9">
        <v>15421000</v>
      </c>
      <c r="G672" s="10" t="s">
        <v>689</v>
      </c>
      <c r="Q672" t="str">
        <f t="shared" si="10"/>
        <v>15421000-Rafinisana ulja</v>
      </c>
    </row>
    <row r="673" spans="1:17" x14ac:dyDescent="0.3">
      <c r="A673">
        <v>672</v>
      </c>
      <c r="B673">
        <v>15421000</v>
      </c>
      <c r="C673" t="s">
        <v>689</v>
      </c>
      <c r="E673" s="11">
        <v>673</v>
      </c>
      <c r="F673" s="12">
        <v>15422000</v>
      </c>
      <c r="G673" s="13" t="s">
        <v>690</v>
      </c>
      <c r="Q673" t="str">
        <f t="shared" si="10"/>
        <v>15422000-Rafinisane masti</v>
      </c>
    </row>
    <row r="674" spans="1:17" x14ac:dyDescent="0.3">
      <c r="A674">
        <v>673</v>
      </c>
      <c r="B674">
        <v>15422000</v>
      </c>
      <c r="C674" t="s">
        <v>690</v>
      </c>
      <c r="E674" s="8">
        <v>674</v>
      </c>
      <c r="F674" s="9">
        <v>15423000</v>
      </c>
      <c r="G674" s="10" t="s">
        <v>691</v>
      </c>
      <c r="Q674" t="str">
        <f t="shared" si="10"/>
        <v>15423000-Hidrogenizovana ili esterifikovana ulja ili masti</v>
      </c>
    </row>
    <row r="675" spans="1:17" x14ac:dyDescent="0.3">
      <c r="A675">
        <v>674</v>
      </c>
      <c r="B675">
        <v>15423000</v>
      </c>
      <c r="C675" t="s">
        <v>691</v>
      </c>
      <c r="E675" s="11">
        <v>675</v>
      </c>
      <c r="F675" s="12">
        <v>15424000</v>
      </c>
      <c r="G675" s="13" t="s">
        <v>692</v>
      </c>
      <c r="Q675" t="str">
        <f t="shared" si="10"/>
        <v>15424000-Biljni voskovi</v>
      </c>
    </row>
    <row r="676" spans="1:17" x14ac:dyDescent="0.3">
      <c r="A676">
        <v>675</v>
      </c>
      <c r="B676">
        <v>15424000</v>
      </c>
      <c r="C676" t="s">
        <v>692</v>
      </c>
      <c r="E676" s="8">
        <v>676</v>
      </c>
      <c r="F676" s="9">
        <v>15430000</v>
      </c>
      <c r="G676" s="10" t="s">
        <v>693</v>
      </c>
      <c r="Q676" t="str">
        <f t="shared" si="10"/>
        <v>15430000-Jestive masti</v>
      </c>
    </row>
    <row r="677" spans="1:17" x14ac:dyDescent="0.3">
      <c r="A677">
        <v>676</v>
      </c>
      <c r="B677">
        <v>15430000</v>
      </c>
      <c r="C677" t="s">
        <v>693</v>
      </c>
      <c r="E677" s="11">
        <v>677</v>
      </c>
      <c r="F677" s="12">
        <v>15431000</v>
      </c>
      <c r="G677" s="13" t="s">
        <v>694</v>
      </c>
      <c r="Q677" t="str">
        <f t="shared" si="10"/>
        <v>15431000-Margarin i slični proizvodi</v>
      </c>
    </row>
    <row r="678" spans="1:17" x14ac:dyDescent="0.3">
      <c r="A678">
        <v>677</v>
      </c>
      <c r="B678">
        <v>15431000</v>
      </c>
      <c r="C678" t="s">
        <v>694</v>
      </c>
      <c r="E678" s="8">
        <v>678</v>
      </c>
      <c r="F678" s="9">
        <v>15431100</v>
      </c>
      <c r="G678" s="10" t="s">
        <v>695</v>
      </c>
      <c r="Q678" t="str">
        <f t="shared" si="10"/>
        <v>15431100-Margarin</v>
      </c>
    </row>
    <row r="679" spans="1:17" x14ac:dyDescent="0.3">
      <c r="A679">
        <v>678</v>
      </c>
      <c r="B679">
        <v>15431100</v>
      </c>
      <c r="C679" t="s">
        <v>695</v>
      </c>
      <c r="E679" s="11">
        <v>679</v>
      </c>
      <c r="F679" s="12">
        <v>15431110</v>
      </c>
      <c r="G679" s="13" t="s">
        <v>696</v>
      </c>
      <c r="Q679" t="str">
        <f t="shared" si="10"/>
        <v>15431110-Tečni margarin</v>
      </c>
    </row>
    <row r="680" spans="1:17" x14ac:dyDescent="0.3">
      <c r="A680">
        <v>679</v>
      </c>
      <c r="B680">
        <v>15431110</v>
      </c>
      <c r="C680" t="s">
        <v>696</v>
      </c>
      <c r="E680" s="8">
        <v>680</v>
      </c>
      <c r="F680" s="9">
        <v>15431200</v>
      </c>
      <c r="G680" s="10" t="s">
        <v>697</v>
      </c>
      <c r="Q680" t="str">
        <f t="shared" si="10"/>
        <v>15431200-Namazi sa sniženim ili niskim procentom masnoće</v>
      </c>
    </row>
    <row r="681" spans="1:17" x14ac:dyDescent="0.3">
      <c r="A681">
        <v>680</v>
      </c>
      <c r="B681">
        <v>15431200</v>
      </c>
      <c r="C681" t="s">
        <v>697</v>
      </c>
      <c r="E681" s="11">
        <v>681</v>
      </c>
      <c r="F681" s="12">
        <v>15500000</v>
      </c>
      <c r="G681" s="13" t="s">
        <v>698</v>
      </c>
      <c r="Q681" t="str">
        <f t="shared" si="10"/>
        <v>15500000-Mlečni proizvodi</v>
      </c>
    </row>
    <row r="682" spans="1:17" x14ac:dyDescent="0.3">
      <c r="A682">
        <v>681</v>
      </c>
      <c r="B682">
        <v>15500000</v>
      </c>
      <c r="C682" t="s">
        <v>698</v>
      </c>
      <c r="E682" s="8">
        <v>682</v>
      </c>
      <c r="F682" s="9">
        <v>15510000</v>
      </c>
      <c r="G682" s="10" t="s">
        <v>699</v>
      </c>
      <c r="Q682" t="str">
        <f t="shared" si="10"/>
        <v>15510000-Mleko i pavlaka</v>
      </c>
    </row>
    <row r="683" spans="1:17" x14ac:dyDescent="0.3">
      <c r="A683">
        <v>682</v>
      </c>
      <c r="B683">
        <v>15510000</v>
      </c>
      <c r="C683" t="s">
        <v>699</v>
      </c>
      <c r="E683" s="11">
        <v>683</v>
      </c>
      <c r="F683" s="12">
        <v>15511000</v>
      </c>
      <c r="G683" s="13" t="s">
        <v>700</v>
      </c>
      <c r="Q683" t="str">
        <f t="shared" si="10"/>
        <v>15511000-Mleko</v>
      </c>
    </row>
    <row r="684" spans="1:17" x14ac:dyDescent="0.3">
      <c r="A684">
        <v>683</v>
      </c>
      <c r="B684">
        <v>15511000</v>
      </c>
      <c r="C684" t="s">
        <v>700</v>
      </c>
      <c r="E684" s="8">
        <v>684</v>
      </c>
      <c r="F684" s="9">
        <v>15511100</v>
      </c>
      <c r="G684" s="10" t="s">
        <v>701</v>
      </c>
      <c r="Q684" t="str">
        <f t="shared" si="10"/>
        <v>15511100-Pasterizovano mleko</v>
      </c>
    </row>
    <row r="685" spans="1:17" x14ac:dyDescent="0.3">
      <c r="A685">
        <v>684</v>
      </c>
      <c r="B685">
        <v>15511100</v>
      </c>
      <c r="C685" t="s">
        <v>701</v>
      </c>
      <c r="E685" s="11">
        <v>685</v>
      </c>
      <c r="F685" s="12">
        <v>15511200</v>
      </c>
      <c r="G685" s="13" t="s">
        <v>702</v>
      </c>
      <c r="Q685" t="str">
        <f t="shared" si="10"/>
        <v>15511200-Sterilizovano mleko</v>
      </c>
    </row>
    <row r="686" spans="1:17" x14ac:dyDescent="0.3">
      <c r="A686">
        <v>685</v>
      </c>
      <c r="B686">
        <v>15511200</v>
      </c>
      <c r="C686" t="s">
        <v>702</v>
      </c>
      <c r="E686" s="8">
        <v>686</v>
      </c>
      <c r="F686" s="9">
        <v>15511210</v>
      </c>
      <c r="G686" s="10" t="s">
        <v>703</v>
      </c>
      <c r="Q686" t="str">
        <f t="shared" si="10"/>
        <v>15511210-Dugotrajno (UHT) mleko</v>
      </c>
    </row>
    <row r="687" spans="1:17" x14ac:dyDescent="0.3">
      <c r="A687">
        <v>686</v>
      </c>
      <c r="B687">
        <v>15511210</v>
      </c>
      <c r="C687" t="s">
        <v>703</v>
      </c>
      <c r="E687" s="11">
        <v>687</v>
      </c>
      <c r="F687" s="12">
        <v>15511300</v>
      </c>
      <c r="G687" s="13" t="s">
        <v>704</v>
      </c>
      <c r="Q687" t="str">
        <f t="shared" si="10"/>
        <v>15511300-Obrano mleko</v>
      </c>
    </row>
    <row r="688" spans="1:17" x14ac:dyDescent="0.3">
      <c r="A688">
        <v>687</v>
      </c>
      <c r="B688">
        <v>15511300</v>
      </c>
      <c r="C688" t="s">
        <v>704</v>
      </c>
      <c r="E688" s="8">
        <v>688</v>
      </c>
      <c r="F688" s="9">
        <v>15511400</v>
      </c>
      <c r="G688" s="10" t="s">
        <v>705</v>
      </c>
      <c r="Q688" t="str">
        <f t="shared" si="10"/>
        <v>15511400-Delimično obrano mleko</v>
      </c>
    </row>
    <row r="689" spans="1:17" x14ac:dyDescent="0.3">
      <c r="A689">
        <v>688</v>
      </c>
      <c r="B689">
        <v>15511400</v>
      </c>
      <c r="C689" t="s">
        <v>705</v>
      </c>
      <c r="E689" s="11">
        <v>689</v>
      </c>
      <c r="F689" s="12">
        <v>15511500</v>
      </c>
      <c r="G689" s="13" t="s">
        <v>706</v>
      </c>
      <c r="Q689" t="str">
        <f t="shared" si="10"/>
        <v>15511500-Punomasno mleko</v>
      </c>
    </row>
    <row r="690" spans="1:17" x14ac:dyDescent="0.3">
      <c r="A690">
        <v>689</v>
      </c>
      <c r="B690">
        <v>15511500</v>
      </c>
      <c r="C690" t="s">
        <v>706</v>
      </c>
      <c r="E690" s="8">
        <v>690</v>
      </c>
      <c r="F690" s="9">
        <v>15511600</v>
      </c>
      <c r="G690" s="10" t="s">
        <v>707</v>
      </c>
      <c r="Q690" t="str">
        <f t="shared" si="10"/>
        <v>15511600-Kondenzovano mleko</v>
      </c>
    </row>
    <row r="691" spans="1:17" x14ac:dyDescent="0.3">
      <c r="A691">
        <v>690</v>
      </c>
      <c r="B691">
        <v>15511600</v>
      </c>
      <c r="C691" t="s">
        <v>707</v>
      </c>
      <c r="E691" s="11">
        <v>691</v>
      </c>
      <c r="F691" s="12">
        <v>15511700</v>
      </c>
      <c r="G691" s="13" t="s">
        <v>708</v>
      </c>
      <c r="Q691" t="str">
        <f t="shared" si="10"/>
        <v>15511700-Mleko u prahu</v>
      </c>
    </row>
    <row r="692" spans="1:17" x14ac:dyDescent="0.3">
      <c r="A692">
        <v>691</v>
      </c>
      <c r="B692">
        <v>15511700</v>
      </c>
      <c r="C692" t="s">
        <v>708</v>
      </c>
      <c r="E692" s="8">
        <v>692</v>
      </c>
      <c r="F692" s="9">
        <v>15512000</v>
      </c>
      <c r="G692" s="10" t="s">
        <v>709</v>
      </c>
      <c r="Q692" t="str">
        <f t="shared" si="10"/>
        <v>15512000-Pavlaka</v>
      </c>
    </row>
    <row r="693" spans="1:17" x14ac:dyDescent="0.3">
      <c r="A693">
        <v>692</v>
      </c>
      <c r="B693">
        <v>15512000</v>
      </c>
      <c r="C693" t="s">
        <v>709</v>
      </c>
      <c r="E693" s="11">
        <v>693</v>
      </c>
      <c r="F693" s="12">
        <v>15512100</v>
      </c>
      <c r="G693" s="13" t="s">
        <v>710</v>
      </c>
      <c r="Q693" t="str">
        <f t="shared" si="10"/>
        <v>15512100-Pavlaka sa niskim procentom masnoće</v>
      </c>
    </row>
    <row r="694" spans="1:17" x14ac:dyDescent="0.3">
      <c r="A694">
        <v>693</v>
      </c>
      <c r="B694">
        <v>15512100</v>
      </c>
      <c r="C694" t="s">
        <v>710</v>
      </c>
      <c r="E694" s="8">
        <v>694</v>
      </c>
      <c r="F694" s="9">
        <v>15512200</v>
      </c>
      <c r="G694" s="10" t="s">
        <v>711</v>
      </c>
      <c r="Q694" t="str">
        <f t="shared" si="10"/>
        <v>15512200-Pavlaka sa visokim procentom masnoće</v>
      </c>
    </row>
    <row r="695" spans="1:17" x14ac:dyDescent="0.3">
      <c r="A695">
        <v>694</v>
      </c>
      <c r="B695">
        <v>15512200</v>
      </c>
      <c r="C695" t="s">
        <v>711</v>
      </c>
      <c r="E695" s="11">
        <v>695</v>
      </c>
      <c r="F695" s="12">
        <v>15512300</v>
      </c>
      <c r="G695" s="13" t="s">
        <v>712</v>
      </c>
      <c r="Q695" t="str">
        <f t="shared" si="10"/>
        <v>15512300-Gusta pavlaka</v>
      </c>
    </row>
    <row r="696" spans="1:17" x14ac:dyDescent="0.3">
      <c r="A696">
        <v>695</v>
      </c>
      <c r="B696">
        <v>15512300</v>
      </c>
      <c r="C696" t="s">
        <v>712</v>
      </c>
      <c r="E696" s="8">
        <v>696</v>
      </c>
      <c r="F696" s="9">
        <v>15512900</v>
      </c>
      <c r="G696" s="10" t="s">
        <v>713</v>
      </c>
      <c r="Q696" t="str">
        <f t="shared" si="10"/>
        <v>15512900-Slatka pavlaka</v>
      </c>
    </row>
    <row r="697" spans="1:17" x14ac:dyDescent="0.3">
      <c r="A697">
        <v>696</v>
      </c>
      <c r="B697">
        <v>15512900</v>
      </c>
      <c r="C697" t="s">
        <v>713</v>
      </c>
      <c r="E697" s="11">
        <v>697</v>
      </c>
      <c r="F697" s="12">
        <v>15530000</v>
      </c>
      <c r="G697" s="13" t="s">
        <v>714</v>
      </c>
      <c r="Q697" t="str">
        <f t="shared" si="10"/>
        <v>15530000-Maslac</v>
      </c>
    </row>
    <row r="698" spans="1:17" x14ac:dyDescent="0.3">
      <c r="A698">
        <v>697</v>
      </c>
      <c r="B698">
        <v>15530000</v>
      </c>
      <c r="C698" t="s">
        <v>714</v>
      </c>
      <c r="E698" s="8">
        <v>698</v>
      </c>
      <c r="F698" s="9">
        <v>15540000</v>
      </c>
      <c r="G698" s="10" t="s">
        <v>715</v>
      </c>
      <c r="Q698" t="str">
        <f t="shared" si="10"/>
        <v>15540000-Sirevi</v>
      </c>
    </row>
    <row r="699" spans="1:17" x14ac:dyDescent="0.3">
      <c r="A699">
        <v>698</v>
      </c>
      <c r="B699">
        <v>15540000</v>
      </c>
      <c r="C699" t="s">
        <v>715</v>
      </c>
      <c r="E699" s="11">
        <v>699</v>
      </c>
      <c r="F699" s="12">
        <v>15541000</v>
      </c>
      <c r="G699" s="13" t="s">
        <v>716</v>
      </c>
      <c r="Q699" t="str">
        <f t="shared" si="10"/>
        <v>15541000-Stoni sir</v>
      </c>
    </row>
    <row r="700" spans="1:17" x14ac:dyDescent="0.3">
      <c r="A700">
        <v>699</v>
      </c>
      <c r="B700">
        <v>15541000</v>
      </c>
      <c r="C700" t="s">
        <v>716</v>
      </c>
      <c r="E700" s="8">
        <v>700</v>
      </c>
      <c r="F700" s="9">
        <v>15542000</v>
      </c>
      <c r="G700" s="10" t="s">
        <v>717</v>
      </c>
      <c r="Q700" t="str">
        <f t="shared" si="10"/>
        <v>15542000-Mladi sir</v>
      </c>
    </row>
    <row r="701" spans="1:17" x14ac:dyDescent="0.3">
      <c r="A701">
        <v>700</v>
      </c>
      <c r="B701">
        <v>15542000</v>
      </c>
      <c r="C701" t="s">
        <v>717</v>
      </c>
      <c r="E701" s="11">
        <v>701</v>
      </c>
      <c r="F701" s="12">
        <v>15542100</v>
      </c>
      <c r="G701" s="13" t="s">
        <v>718</v>
      </c>
      <c r="Q701" t="str">
        <f t="shared" si="10"/>
        <v>15542100-Beli meki sir</v>
      </c>
    </row>
    <row r="702" spans="1:17" x14ac:dyDescent="0.3">
      <c r="A702">
        <v>701</v>
      </c>
      <c r="B702">
        <v>15542100</v>
      </c>
      <c r="C702" t="s">
        <v>718</v>
      </c>
      <c r="E702" s="8">
        <v>702</v>
      </c>
      <c r="F702" s="9">
        <v>15542200</v>
      </c>
      <c r="G702" s="10" t="s">
        <v>719</v>
      </c>
      <c r="Q702" t="str">
        <f t="shared" si="10"/>
        <v>15542200-Meki sir</v>
      </c>
    </row>
    <row r="703" spans="1:17" x14ac:dyDescent="0.3">
      <c r="A703">
        <v>702</v>
      </c>
      <c r="B703">
        <v>15542200</v>
      </c>
      <c r="C703" t="s">
        <v>719</v>
      </c>
      <c r="E703" s="11">
        <v>703</v>
      </c>
      <c r="F703" s="12">
        <v>15542300</v>
      </c>
      <c r="G703" s="13" t="s">
        <v>720</v>
      </c>
      <c r="Q703" t="str">
        <f t="shared" si="10"/>
        <v>15542300-Feta sir</v>
      </c>
    </row>
    <row r="704" spans="1:17" x14ac:dyDescent="0.3">
      <c r="A704">
        <v>703</v>
      </c>
      <c r="B704">
        <v>15542300</v>
      </c>
      <c r="C704" t="s">
        <v>720</v>
      </c>
      <c r="E704" s="8">
        <v>704</v>
      </c>
      <c r="F704" s="9">
        <v>15543000</v>
      </c>
      <c r="G704" s="10" t="s">
        <v>721</v>
      </c>
      <c r="Q704" t="str">
        <f t="shared" si="10"/>
        <v>15543000-Rendani sir, sir u prahu, sir sa plavom plesni i drugi sirevi</v>
      </c>
    </row>
    <row r="705" spans="1:17" x14ac:dyDescent="0.3">
      <c r="A705">
        <v>704</v>
      </c>
      <c r="B705">
        <v>15543000</v>
      </c>
      <c r="C705" t="s">
        <v>721</v>
      </c>
      <c r="E705" s="11">
        <v>705</v>
      </c>
      <c r="F705" s="12">
        <v>15543100</v>
      </c>
      <c r="G705" s="13" t="s">
        <v>722</v>
      </c>
      <c r="Q705" t="str">
        <f t="shared" si="10"/>
        <v>15543100-Plavi sirevi</v>
      </c>
    </row>
    <row r="706" spans="1:17" x14ac:dyDescent="0.3">
      <c r="A706">
        <v>705</v>
      </c>
      <c r="B706">
        <v>15543100</v>
      </c>
      <c r="C706" t="s">
        <v>722</v>
      </c>
      <c r="E706" s="8">
        <v>706</v>
      </c>
      <c r="F706" s="9">
        <v>15543200</v>
      </c>
      <c r="G706" s="10" t="s">
        <v>723</v>
      </c>
      <c r="Q706" t="str">
        <f t="shared" ref="Q706:Q769" si="11">F706&amp; "-" &amp;G706</f>
        <v>15543200-Čedar sir</v>
      </c>
    </row>
    <row r="707" spans="1:17" x14ac:dyDescent="0.3">
      <c r="A707">
        <v>706</v>
      </c>
      <c r="B707">
        <v>15543200</v>
      </c>
      <c r="C707" t="s">
        <v>723</v>
      </c>
      <c r="E707" s="11">
        <v>707</v>
      </c>
      <c r="F707" s="12">
        <v>15543300</v>
      </c>
      <c r="G707" s="13" t="s">
        <v>724</v>
      </c>
      <c r="Q707" t="str">
        <f t="shared" si="11"/>
        <v>15543300-Rendani sir</v>
      </c>
    </row>
    <row r="708" spans="1:17" x14ac:dyDescent="0.3">
      <c r="A708">
        <v>707</v>
      </c>
      <c r="B708">
        <v>15543300</v>
      </c>
      <c r="C708" t="s">
        <v>724</v>
      </c>
      <c r="E708" s="8">
        <v>708</v>
      </c>
      <c r="F708" s="9">
        <v>15543400</v>
      </c>
      <c r="G708" s="10" t="s">
        <v>725</v>
      </c>
      <c r="Q708" t="str">
        <f t="shared" si="11"/>
        <v>15543400-Parmezan</v>
      </c>
    </row>
    <row r="709" spans="1:17" x14ac:dyDescent="0.3">
      <c r="A709">
        <v>708</v>
      </c>
      <c r="B709">
        <v>15543400</v>
      </c>
      <c r="C709" t="s">
        <v>725</v>
      </c>
      <c r="E709" s="11">
        <v>709</v>
      </c>
      <c r="F709" s="12">
        <v>15544000</v>
      </c>
      <c r="G709" s="13" t="s">
        <v>726</v>
      </c>
      <c r="Q709" t="str">
        <f t="shared" si="11"/>
        <v>15544000-Tvrdi sirevi</v>
      </c>
    </row>
    <row r="710" spans="1:17" x14ac:dyDescent="0.3">
      <c r="A710">
        <v>709</v>
      </c>
      <c r="B710">
        <v>15544000</v>
      </c>
      <c r="C710" t="s">
        <v>726</v>
      </c>
      <c r="E710" s="8">
        <v>710</v>
      </c>
      <c r="F710" s="9">
        <v>15545000</v>
      </c>
      <c r="G710" s="10" t="s">
        <v>727</v>
      </c>
      <c r="Q710" t="str">
        <f t="shared" si="11"/>
        <v>15545000-Sirni namazi</v>
      </c>
    </row>
    <row r="711" spans="1:17" x14ac:dyDescent="0.3">
      <c r="A711">
        <v>710</v>
      </c>
      <c r="B711">
        <v>15545000</v>
      </c>
      <c r="C711" t="s">
        <v>727</v>
      </c>
      <c r="E711" s="11">
        <v>711</v>
      </c>
      <c r="F711" s="12">
        <v>15550000</v>
      </c>
      <c r="G711" s="13" t="s">
        <v>728</v>
      </c>
      <c r="Q711" t="str">
        <f t="shared" si="11"/>
        <v>15550000-Razni mlečni proizvodi</v>
      </c>
    </row>
    <row r="712" spans="1:17" x14ac:dyDescent="0.3">
      <c r="A712">
        <v>711</v>
      </c>
      <c r="B712">
        <v>15550000</v>
      </c>
      <c r="C712" t="s">
        <v>728</v>
      </c>
      <c r="E712" s="8">
        <v>712</v>
      </c>
      <c r="F712" s="9">
        <v>15551000</v>
      </c>
      <c r="G712" s="10" t="s">
        <v>729</v>
      </c>
      <c r="Q712" t="str">
        <f t="shared" si="11"/>
        <v>15551000-Jogurt i drugi fermentisani mlečni proizvodi</v>
      </c>
    </row>
    <row r="713" spans="1:17" x14ac:dyDescent="0.3">
      <c r="A713">
        <v>712</v>
      </c>
      <c r="B713">
        <v>15551000</v>
      </c>
      <c r="C713" t="s">
        <v>729</v>
      </c>
      <c r="E713" s="11">
        <v>713</v>
      </c>
      <c r="F713" s="12">
        <v>15551300</v>
      </c>
      <c r="G713" s="13" t="s">
        <v>730</v>
      </c>
      <c r="Q713" t="str">
        <f t="shared" si="11"/>
        <v>15551300-Jogurt</v>
      </c>
    </row>
    <row r="714" spans="1:17" x14ac:dyDescent="0.3">
      <c r="A714">
        <v>713</v>
      </c>
      <c r="B714">
        <v>15551300</v>
      </c>
      <c r="C714" t="s">
        <v>730</v>
      </c>
      <c r="E714" s="8">
        <v>714</v>
      </c>
      <c r="F714" s="9">
        <v>15551310</v>
      </c>
      <c r="G714" s="10" t="s">
        <v>731</v>
      </c>
      <c r="Q714" t="str">
        <f t="shared" si="11"/>
        <v>15551310-Nearomatizovani jogurt</v>
      </c>
    </row>
    <row r="715" spans="1:17" x14ac:dyDescent="0.3">
      <c r="A715">
        <v>714</v>
      </c>
      <c r="B715">
        <v>15551310</v>
      </c>
      <c r="C715" t="s">
        <v>731</v>
      </c>
      <c r="E715" s="11">
        <v>715</v>
      </c>
      <c r="F715" s="12">
        <v>15551320</v>
      </c>
      <c r="G715" s="13" t="s">
        <v>732</v>
      </c>
      <c r="Q715" t="str">
        <f t="shared" si="11"/>
        <v>15551320-Aromatizovani jogurt</v>
      </c>
    </row>
    <row r="716" spans="1:17" x14ac:dyDescent="0.3">
      <c r="A716">
        <v>715</v>
      </c>
      <c r="B716">
        <v>15551320</v>
      </c>
      <c r="C716" t="s">
        <v>732</v>
      </c>
      <c r="E716" s="8">
        <v>716</v>
      </c>
      <c r="F716" s="9">
        <v>15551500</v>
      </c>
      <c r="G716" s="10" t="s">
        <v>733</v>
      </c>
      <c r="Q716" t="str">
        <f t="shared" si="11"/>
        <v>15551500-Mlaćenica</v>
      </c>
    </row>
    <row r="717" spans="1:17" x14ac:dyDescent="0.3">
      <c r="A717">
        <v>716</v>
      </c>
      <c r="B717">
        <v>15551500</v>
      </c>
      <c r="C717" t="s">
        <v>733</v>
      </c>
      <c r="E717" s="11">
        <v>717</v>
      </c>
      <c r="F717" s="12">
        <v>15552000</v>
      </c>
      <c r="G717" s="13" t="s">
        <v>734</v>
      </c>
      <c r="Q717" t="str">
        <f t="shared" si="11"/>
        <v>15552000-Kazein</v>
      </c>
    </row>
    <row r="718" spans="1:17" x14ac:dyDescent="0.3">
      <c r="A718">
        <v>717</v>
      </c>
      <c r="B718">
        <v>15552000</v>
      </c>
      <c r="C718" t="s">
        <v>734</v>
      </c>
      <c r="E718" s="8">
        <v>718</v>
      </c>
      <c r="F718" s="9">
        <v>15553000</v>
      </c>
      <c r="G718" s="10" t="s">
        <v>735</v>
      </c>
      <c r="Q718" t="str">
        <f t="shared" si="11"/>
        <v>15553000-Laktoza ili laktozni sirup</v>
      </c>
    </row>
    <row r="719" spans="1:17" x14ac:dyDescent="0.3">
      <c r="A719">
        <v>718</v>
      </c>
      <c r="B719">
        <v>15553000</v>
      </c>
      <c r="C719" t="s">
        <v>735</v>
      </c>
      <c r="E719" s="11">
        <v>719</v>
      </c>
      <c r="F719" s="12">
        <v>15554000</v>
      </c>
      <c r="G719" s="13" t="s">
        <v>736</v>
      </c>
      <c r="Q719" t="str">
        <f t="shared" si="11"/>
        <v>15554000-Surutka</v>
      </c>
    </row>
    <row r="720" spans="1:17" x14ac:dyDescent="0.3">
      <c r="A720">
        <v>719</v>
      </c>
      <c r="B720">
        <v>15554000</v>
      </c>
      <c r="C720" t="s">
        <v>736</v>
      </c>
      <c r="E720" s="8">
        <v>720</v>
      </c>
      <c r="F720" s="9">
        <v>15555000</v>
      </c>
      <c r="G720" s="10" t="s">
        <v>737</v>
      </c>
      <c r="Q720" t="str">
        <f t="shared" si="11"/>
        <v>15555000-Sladoled i slični proizvodi</v>
      </c>
    </row>
    <row r="721" spans="1:17" x14ac:dyDescent="0.3">
      <c r="A721">
        <v>720</v>
      </c>
      <c r="B721">
        <v>15555000</v>
      </c>
      <c r="C721" t="s">
        <v>737</v>
      </c>
      <c r="E721" s="11">
        <v>721</v>
      </c>
      <c r="F721" s="12">
        <v>15555100</v>
      </c>
      <c r="G721" s="13" t="s">
        <v>738</v>
      </c>
      <c r="Q721" t="str">
        <f t="shared" si="11"/>
        <v>15555100-Sladoled</v>
      </c>
    </row>
    <row r="722" spans="1:17" x14ac:dyDescent="0.3">
      <c r="A722">
        <v>721</v>
      </c>
      <c r="B722">
        <v>15555100</v>
      </c>
      <c r="C722" t="s">
        <v>738</v>
      </c>
      <c r="E722" s="8">
        <v>722</v>
      </c>
      <c r="F722" s="9">
        <v>15555200</v>
      </c>
      <c r="G722" s="10" t="s">
        <v>739</v>
      </c>
      <c r="Q722" t="str">
        <f t="shared" si="11"/>
        <v>15555200-Šerbet</v>
      </c>
    </row>
    <row r="723" spans="1:17" x14ac:dyDescent="0.3">
      <c r="A723">
        <v>722</v>
      </c>
      <c r="B723">
        <v>15555200</v>
      </c>
      <c r="C723" t="s">
        <v>739</v>
      </c>
      <c r="E723" s="11">
        <v>723</v>
      </c>
      <c r="F723" s="12">
        <v>15600000</v>
      </c>
      <c r="G723" s="13" t="s">
        <v>740</v>
      </c>
      <c r="Q723" t="str">
        <f t="shared" si="11"/>
        <v>15600000-Mlinarski proizvodi, skrob i skrobni proizvodi</v>
      </c>
    </row>
    <row r="724" spans="1:17" x14ac:dyDescent="0.3">
      <c r="A724">
        <v>723</v>
      </c>
      <c r="B724">
        <v>15600000</v>
      </c>
      <c r="C724" t="s">
        <v>740</v>
      </c>
      <c r="E724" s="8">
        <v>724</v>
      </c>
      <c r="F724" s="9">
        <v>15610000</v>
      </c>
      <c r="G724" s="10" t="s">
        <v>741</v>
      </c>
      <c r="Q724" t="str">
        <f t="shared" si="11"/>
        <v>15610000-Mlinarski proizvodi</v>
      </c>
    </row>
    <row r="725" spans="1:17" x14ac:dyDescent="0.3">
      <c r="A725">
        <v>724</v>
      </c>
      <c r="B725">
        <v>15610000</v>
      </c>
      <c r="C725" t="s">
        <v>741</v>
      </c>
      <c r="E725" s="11">
        <v>725</v>
      </c>
      <c r="F725" s="12">
        <v>15611000</v>
      </c>
      <c r="G725" s="13" t="s">
        <v>742</v>
      </c>
      <c r="Q725" t="str">
        <f t="shared" si="11"/>
        <v>15611000-Oljušteni pirinač</v>
      </c>
    </row>
    <row r="726" spans="1:17" x14ac:dyDescent="0.3">
      <c r="A726">
        <v>725</v>
      </c>
      <c r="B726">
        <v>15611000</v>
      </c>
      <c r="C726" t="s">
        <v>742</v>
      </c>
      <c r="E726" s="8">
        <v>726</v>
      </c>
      <c r="F726" s="9">
        <v>15612000</v>
      </c>
      <c r="G726" s="10" t="s">
        <v>743</v>
      </c>
      <c r="Q726" t="str">
        <f t="shared" si="11"/>
        <v>15612000-Brašno od žitarica ili povrća i srodni proizvodi</v>
      </c>
    </row>
    <row r="727" spans="1:17" x14ac:dyDescent="0.3">
      <c r="A727">
        <v>726</v>
      </c>
      <c r="B727">
        <v>15612000</v>
      </c>
      <c r="C727" t="s">
        <v>743</v>
      </c>
      <c r="E727" s="11">
        <v>727</v>
      </c>
      <c r="F727" s="12">
        <v>15612100</v>
      </c>
      <c r="G727" s="13" t="s">
        <v>744</v>
      </c>
      <c r="Q727" t="str">
        <f t="shared" si="11"/>
        <v>15612100-Pšenično brašno</v>
      </c>
    </row>
    <row r="728" spans="1:17" x14ac:dyDescent="0.3">
      <c r="A728">
        <v>727</v>
      </c>
      <c r="B728">
        <v>15612100</v>
      </c>
      <c r="C728" t="s">
        <v>744</v>
      </c>
      <c r="E728" s="8">
        <v>728</v>
      </c>
      <c r="F728" s="9">
        <v>15612110</v>
      </c>
      <c r="G728" s="10" t="s">
        <v>745</v>
      </c>
      <c r="Q728" t="str">
        <f t="shared" si="11"/>
        <v>15612110-Integralno brašno</v>
      </c>
    </row>
    <row r="729" spans="1:17" x14ac:dyDescent="0.3">
      <c r="A729">
        <v>728</v>
      </c>
      <c r="B729">
        <v>15612110</v>
      </c>
      <c r="C729" t="s">
        <v>745</v>
      </c>
      <c r="E729" s="11">
        <v>729</v>
      </c>
      <c r="F729" s="12">
        <v>15612120</v>
      </c>
      <c r="G729" s="13" t="s">
        <v>746</v>
      </c>
      <c r="Q729" t="str">
        <f t="shared" si="11"/>
        <v>15612120-Hlebno brašno</v>
      </c>
    </row>
    <row r="730" spans="1:17" x14ac:dyDescent="0.3">
      <c r="A730">
        <v>729</v>
      </c>
      <c r="B730">
        <v>15612120</v>
      </c>
      <c r="C730" t="s">
        <v>746</v>
      </c>
      <c r="E730" s="8">
        <v>730</v>
      </c>
      <c r="F730" s="9">
        <v>15612130</v>
      </c>
      <c r="G730" s="10" t="s">
        <v>747</v>
      </c>
      <c r="Q730" t="str">
        <f t="shared" si="11"/>
        <v>15612130-Obično brašno</v>
      </c>
    </row>
    <row r="731" spans="1:17" x14ac:dyDescent="0.3">
      <c r="A731">
        <v>730</v>
      </c>
      <c r="B731">
        <v>15612130</v>
      </c>
      <c r="C731" t="s">
        <v>747</v>
      </c>
      <c r="E731" s="11">
        <v>731</v>
      </c>
      <c r="F731" s="12">
        <v>15612150</v>
      </c>
      <c r="G731" s="13" t="s">
        <v>748</v>
      </c>
      <c r="Q731" t="str">
        <f t="shared" si="11"/>
        <v>15612150-Brašno za peciva</v>
      </c>
    </row>
    <row r="732" spans="1:17" x14ac:dyDescent="0.3">
      <c r="A732">
        <v>731</v>
      </c>
      <c r="B732">
        <v>15612150</v>
      </c>
      <c r="C732" t="s">
        <v>748</v>
      </c>
      <c r="E732" s="8">
        <v>732</v>
      </c>
      <c r="F732" s="9">
        <v>15612190</v>
      </c>
      <c r="G732" s="10" t="s">
        <v>749</v>
      </c>
      <c r="Q732" t="str">
        <f t="shared" si="11"/>
        <v>15612190-Brašno sa dodatkom sredstva za dizanje</v>
      </c>
    </row>
    <row r="733" spans="1:17" x14ac:dyDescent="0.3">
      <c r="A733">
        <v>732</v>
      </c>
      <c r="B733">
        <v>15612190</v>
      </c>
      <c r="C733" t="s">
        <v>749</v>
      </c>
      <c r="E733" s="11">
        <v>733</v>
      </c>
      <c r="F733" s="12">
        <v>15612200</v>
      </c>
      <c r="G733" s="13" t="s">
        <v>750</v>
      </c>
      <c r="Q733" t="str">
        <f t="shared" si="11"/>
        <v>15612200-Brašno od žitarica</v>
      </c>
    </row>
    <row r="734" spans="1:17" x14ac:dyDescent="0.3">
      <c r="A734">
        <v>733</v>
      </c>
      <c r="B734">
        <v>15612200</v>
      </c>
      <c r="C734" t="s">
        <v>750</v>
      </c>
      <c r="E734" s="8">
        <v>734</v>
      </c>
      <c r="F734" s="9">
        <v>15612210</v>
      </c>
      <c r="G734" s="10" t="s">
        <v>751</v>
      </c>
      <c r="Q734" t="str">
        <f t="shared" si="11"/>
        <v>15612210-Kukuruzno brašno</v>
      </c>
    </row>
    <row r="735" spans="1:17" x14ac:dyDescent="0.3">
      <c r="A735">
        <v>734</v>
      </c>
      <c r="B735">
        <v>15612210</v>
      </c>
      <c r="C735" t="s">
        <v>751</v>
      </c>
      <c r="E735" s="11">
        <v>735</v>
      </c>
      <c r="F735" s="12">
        <v>15612220</v>
      </c>
      <c r="G735" s="13" t="s">
        <v>752</v>
      </c>
      <c r="Q735" t="str">
        <f t="shared" si="11"/>
        <v>15612220-Pirinčano brašno</v>
      </c>
    </row>
    <row r="736" spans="1:17" x14ac:dyDescent="0.3">
      <c r="A736">
        <v>735</v>
      </c>
      <c r="B736">
        <v>15612220</v>
      </c>
      <c r="C736" t="s">
        <v>752</v>
      </c>
      <c r="E736" s="8">
        <v>736</v>
      </c>
      <c r="F736" s="9">
        <v>15612300</v>
      </c>
      <c r="G736" s="10" t="s">
        <v>753</v>
      </c>
      <c r="Q736" t="str">
        <f t="shared" si="11"/>
        <v>15612300-Brašno i griz od povrća</v>
      </c>
    </row>
    <row r="737" spans="1:17" x14ac:dyDescent="0.3">
      <c r="A737">
        <v>736</v>
      </c>
      <c r="B737">
        <v>15612300</v>
      </c>
      <c r="C737" t="s">
        <v>753</v>
      </c>
      <c r="E737" s="11">
        <v>737</v>
      </c>
      <c r="F737" s="12">
        <v>15612400</v>
      </c>
      <c r="G737" s="13" t="s">
        <v>754</v>
      </c>
      <c r="Q737" t="str">
        <f t="shared" si="11"/>
        <v>15612400-Mešavine za pripremu pekarskih proizvoda</v>
      </c>
    </row>
    <row r="738" spans="1:17" x14ac:dyDescent="0.3">
      <c r="A738">
        <v>737</v>
      </c>
      <c r="B738">
        <v>15612400</v>
      </c>
      <c r="C738" t="s">
        <v>754</v>
      </c>
      <c r="E738" s="8">
        <v>738</v>
      </c>
      <c r="F738" s="9">
        <v>15612410</v>
      </c>
      <c r="G738" s="10" t="s">
        <v>755</v>
      </c>
      <c r="Q738" t="str">
        <f t="shared" si="11"/>
        <v>15612410-Mešavine za kolače</v>
      </c>
    </row>
    <row r="739" spans="1:17" x14ac:dyDescent="0.3">
      <c r="A739">
        <v>738</v>
      </c>
      <c r="B739">
        <v>15612410</v>
      </c>
      <c r="C739" t="s">
        <v>755</v>
      </c>
      <c r="E739" s="11">
        <v>739</v>
      </c>
      <c r="F739" s="12">
        <v>15612420</v>
      </c>
      <c r="G739" s="13" t="s">
        <v>756</v>
      </c>
      <c r="Q739" t="str">
        <f t="shared" si="11"/>
        <v>15612420-Pekarske mešavine</v>
      </c>
    </row>
    <row r="740" spans="1:17" x14ac:dyDescent="0.3">
      <c r="A740">
        <v>739</v>
      </c>
      <c r="B740">
        <v>15612420</v>
      </c>
      <c r="C740" t="s">
        <v>756</v>
      </c>
      <c r="E740" s="8">
        <v>740</v>
      </c>
      <c r="F740" s="9">
        <v>15612500</v>
      </c>
      <c r="G740" s="10" t="s">
        <v>757</v>
      </c>
      <c r="Q740" t="str">
        <f t="shared" si="11"/>
        <v>15612500-Pekarski proizvodi</v>
      </c>
    </row>
    <row r="741" spans="1:17" x14ac:dyDescent="0.3">
      <c r="A741">
        <v>740</v>
      </c>
      <c r="B741">
        <v>15612500</v>
      </c>
      <c r="C741" t="s">
        <v>757</v>
      </c>
      <c r="E741" s="11">
        <v>741</v>
      </c>
      <c r="F741" s="12">
        <v>15613000</v>
      </c>
      <c r="G741" s="13" t="s">
        <v>758</v>
      </c>
      <c r="Q741" t="str">
        <f t="shared" si="11"/>
        <v>15613000-Proizvodi od zrna žitarica</v>
      </c>
    </row>
    <row r="742" spans="1:17" x14ac:dyDescent="0.3">
      <c r="A742">
        <v>741</v>
      </c>
      <c r="B742">
        <v>15613000</v>
      </c>
      <c r="C742" t="s">
        <v>758</v>
      </c>
      <c r="E742" s="8">
        <v>742</v>
      </c>
      <c r="F742" s="9">
        <v>15613100</v>
      </c>
      <c r="G742" s="10" t="s">
        <v>759</v>
      </c>
      <c r="Q742" t="str">
        <f t="shared" si="11"/>
        <v>15613100-Mleveni ovas</v>
      </c>
    </row>
    <row r="743" spans="1:17" x14ac:dyDescent="0.3">
      <c r="A743">
        <v>742</v>
      </c>
      <c r="B743">
        <v>15613100</v>
      </c>
      <c r="C743" t="s">
        <v>759</v>
      </c>
      <c r="E743" s="11">
        <v>743</v>
      </c>
      <c r="F743" s="12">
        <v>15613300</v>
      </c>
      <c r="G743" s="13" t="s">
        <v>88</v>
      </c>
      <c r="Q743" t="str">
        <f t="shared" si="11"/>
        <v>15613300-Proizvodi od žitarica</v>
      </c>
    </row>
    <row r="744" spans="1:17" x14ac:dyDescent="0.3">
      <c r="A744">
        <v>743</v>
      </c>
      <c r="B744">
        <v>15613300</v>
      </c>
      <c r="C744" t="s">
        <v>88</v>
      </c>
      <c r="E744" s="8">
        <v>744</v>
      </c>
      <c r="F744" s="9">
        <v>15613310</v>
      </c>
      <c r="G744" s="10" t="s">
        <v>760</v>
      </c>
      <c r="Q744" t="str">
        <f t="shared" si="11"/>
        <v>15613310-Pripremljene žitarice za doručak</v>
      </c>
    </row>
    <row r="745" spans="1:17" x14ac:dyDescent="0.3">
      <c r="A745">
        <v>744</v>
      </c>
      <c r="B745">
        <v>15613310</v>
      </c>
      <c r="C745" t="s">
        <v>760</v>
      </c>
      <c r="E745" s="11">
        <v>745</v>
      </c>
      <c r="F745" s="12">
        <v>15613311</v>
      </c>
      <c r="G745" s="13" t="s">
        <v>761</v>
      </c>
      <c r="Q745" t="str">
        <f t="shared" si="11"/>
        <v>15613311-Kukuruzne pahuljice</v>
      </c>
    </row>
    <row r="746" spans="1:17" x14ac:dyDescent="0.3">
      <c r="A746">
        <v>745</v>
      </c>
      <c r="B746">
        <v>15613311</v>
      </c>
      <c r="C746" t="s">
        <v>761</v>
      </c>
      <c r="E746" s="8">
        <v>746</v>
      </c>
      <c r="F746" s="9">
        <v>15613313</v>
      </c>
      <c r="G746" s="10" t="s">
        <v>762</v>
      </c>
      <c r="Q746" t="str">
        <f t="shared" si="11"/>
        <v>15613313-Musli ili slični proizvodi</v>
      </c>
    </row>
    <row r="747" spans="1:17" x14ac:dyDescent="0.3">
      <c r="A747">
        <v>746</v>
      </c>
      <c r="B747">
        <v>15613313</v>
      </c>
      <c r="C747" t="s">
        <v>762</v>
      </c>
      <c r="E747" s="11">
        <v>747</v>
      </c>
      <c r="F747" s="12">
        <v>15613319</v>
      </c>
      <c r="G747" s="13" t="s">
        <v>763</v>
      </c>
      <c r="Q747" t="str">
        <f t="shared" si="11"/>
        <v>15613319-Ekspandirana pšenica</v>
      </c>
    </row>
    <row r="748" spans="1:17" x14ac:dyDescent="0.3">
      <c r="A748">
        <v>747</v>
      </c>
      <c r="B748">
        <v>15613319</v>
      </c>
      <c r="C748" t="s">
        <v>763</v>
      </c>
      <c r="E748" s="8">
        <v>748</v>
      </c>
      <c r="F748" s="9">
        <v>15613380</v>
      </c>
      <c r="G748" s="10" t="s">
        <v>764</v>
      </c>
      <c r="Q748" t="str">
        <f t="shared" si="11"/>
        <v>15613380-Ovsene pahuljice</v>
      </c>
    </row>
    <row r="749" spans="1:17" x14ac:dyDescent="0.3">
      <c r="A749">
        <v>748</v>
      </c>
      <c r="B749">
        <v>15613380</v>
      </c>
      <c r="C749" t="s">
        <v>764</v>
      </c>
      <c r="E749" s="11">
        <v>749</v>
      </c>
      <c r="F749" s="12">
        <v>15614000</v>
      </c>
      <c r="G749" s="13" t="s">
        <v>765</v>
      </c>
      <c r="Q749" t="str">
        <f t="shared" si="11"/>
        <v>15614000-Glazirani pirinač</v>
      </c>
    </row>
    <row r="750" spans="1:17" x14ac:dyDescent="0.3">
      <c r="A750">
        <v>749</v>
      </c>
      <c r="B750">
        <v>15614000</v>
      </c>
      <c r="C750" t="s">
        <v>765</v>
      </c>
      <c r="E750" s="8">
        <v>750</v>
      </c>
      <c r="F750" s="9">
        <v>15614100</v>
      </c>
      <c r="G750" s="10" t="s">
        <v>766</v>
      </c>
      <c r="Q750" t="str">
        <f t="shared" si="11"/>
        <v>15614100-Pirinač dugog zrna</v>
      </c>
    </row>
    <row r="751" spans="1:17" x14ac:dyDescent="0.3">
      <c r="A751">
        <v>750</v>
      </c>
      <c r="B751">
        <v>15614100</v>
      </c>
      <c r="C751" t="s">
        <v>766</v>
      </c>
      <c r="E751" s="11">
        <v>751</v>
      </c>
      <c r="F751" s="12">
        <v>15614200</v>
      </c>
      <c r="G751" s="13" t="s">
        <v>767</v>
      </c>
      <c r="Q751" t="str">
        <f t="shared" si="11"/>
        <v>15614200-Mleveni pirinač</v>
      </c>
    </row>
    <row r="752" spans="1:17" x14ac:dyDescent="0.3">
      <c r="A752">
        <v>751</v>
      </c>
      <c r="B752">
        <v>15614200</v>
      </c>
      <c r="C752" t="s">
        <v>767</v>
      </c>
      <c r="E752" s="8">
        <v>752</v>
      </c>
      <c r="F752" s="9">
        <v>15614300</v>
      </c>
      <c r="G752" s="10" t="s">
        <v>768</v>
      </c>
      <c r="Q752" t="str">
        <f t="shared" si="11"/>
        <v>15614300-Lomljeni pirinač</v>
      </c>
    </row>
    <row r="753" spans="1:17" x14ac:dyDescent="0.3">
      <c r="A753">
        <v>752</v>
      </c>
      <c r="B753">
        <v>15614300</v>
      </c>
      <c r="C753" t="s">
        <v>768</v>
      </c>
      <c r="E753" s="11">
        <v>753</v>
      </c>
      <c r="F753" s="12">
        <v>15615000</v>
      </c>
      <c r="G753" s="13" t="s">
        <v>769</v>
      </c>
      <c r="Q753" t="str">
        <f t="shared" si="11"/>
        <v>15615000-Mekinje</v>
      </c>
    </row>
    <row r="754" spans="1:17" x14ac:dyDescent="0.3">
      <c r="A754">
        <v>753</v>
      </c>
      <c r="B754">
        <v>15615000</v>
      </c>
      <c r="C754" t="s">
        <v>769</v>
      </c>
      <c r="E754" s="8">
        <v>754</v>
      </c>
      <c r="F754" s="9">
        <v>15620000</v>
      </c>
      <c r="G754" s="10" t="s">
        <v>770</v>
      </c>
      <c r="Q754" t="str">
        <f t="shared" si="11"/>
        <v>15620000-Skrob i proizvodi od skroba</v>
      </c>
    </row>
    <row r="755" spans="1:17" x14ac:dyDescent="0.3">
      <c r="A755">
        <v>754</v>
      </c>
      <c r="B755">
        <v>15620000</v>
      </c>
      <c r="C755" t="s">
        <v>770</v>
      </c>
      <c r="E755" s="11">
        <v>755</v>
      </c>
      <c r="F755" s="12">
        <v>15621000</v>
      </c>
      <c r="G755" s="13" t="s">
        <v>771</v>
      </c>
      <c r="Q755" t="str">
        <f t="shared" si="11"/>
        <v>15621000-Kukuruzno ulje</v>
      </c>
    </row>
    <row r="756" spans="1:17" x14ac:dyDescent="0.3">
      <c r="A756">
        <v>755</v>
      </c>
      <c r="B756">
        <v>15621000</v>
      </c>
      <c r="C756" t="s">
        <v>771</v>
      </c>
      <c r="E756" s="8">
        <v>756</v>
      </c>
      <c r="F756" s="9">
        <v>15622000</v>
      </c>
      <c r="G756" s="10" t="s">
        <v>772</v>
      </c>
      <c r="Q756" t="str">
        <f t="shared" si="11"/>
        <v>15622000-Glukoza i proizvodi od glukoze; fruktoza i proizvodi od fruktoze</v>
      </c>
    </row>
    <row r="757" spans="1:17" x14ac:dyDescent="0.3">
      <c r="A757">
        <v>756</v>
      </c>
      <c r="B757">
        <v>15622000</v>
      </c>
      <c r="C757" t="s">
        <v>772</v>
      </c>
      <c r="E757" s="11">
        <v>757</v>
      </c>
      <c r="F757" s="12">
        <v>15622100</v>
      </c>
      <c r="G757" s="13" t="s">
        <v>773</v>
      </c>
      <c r="Q757" t="str">
        <f t="shared" si="11"/>
        <v>15622100-Glukoza i proizvodi od glukoze</v>
      </c>
    </row>
    <row r="758" spans="1:17" x14ac:dyDescent="0.3">
      <c r="A758">
        <v>757</v>
      </c>
      <c r="B758">
        <v>15622100</v>
      </c>
      <c r="C758" t="s">
        <v>773</v>
      </c>
      <c r="E758" s="8">
        <v>758</v>
      </c>
      <c r="F758" s="9">
        <v>15622110</v>
      </c>
      <c r="G758" s="10" t="s">
        <v>774</v>
      </c>
      <c r="Q758" t="str">
        <f t="shared" si="11"/>
        <v>15622110-Glukoza</v>
      </c>
    </row>
    <row r="759" spans="1:17" x14ac:dyDescent="0.3">
      <c r="A759">
        <v>758</v>
      </c>
      <c r="B759">
        <v>15622110</v>
      </c>
      <c r="C759" t="s">
        <v>774</v>
      </c>
      <c r="E759" s="11">
        <v>759</v>
      </c>
      <c r="F759" s="12">
        <v>15622120</v>
      </c>
      <c r="G759" s="13" t="s">
        <v>775</v>
      </c>
      <c r="Q759" t="str">
        <f t="shared" si="11"/>
        <v>15622120-Glukozni sirup</v>
      </c>
    </row>
    <row r="760" spans="1:17" x14ac:dyDescent="0.3">
      <c r="A760">
        <v>759</v>
      </c>
      <c r="B760">
        <v>15622120</v>
      </c>
      <c r="C760" t="s">
        <v>775</v>
      </c>
      <c r="E760" s="8">
        <v>760</v>
      </c>
      <c r="F760" s="9">
        <v>15622300</v>
      </c>
      <c r="G760" s="10" t="s">
        <v>776</v>
      </c>
      <c r="Q760" t="str">
        <f t="shared" si="11"/>
        <v>15622300-Fruktoza i proizvodi od fruktoze</v>
      </c>
    </row>
    <row r="761" spans="1:17" x14ac:dyDescent="0.3">
      <c r="A761">
        <v>760</v>
      </c>
      <c r="B761">
        <v>15622300</v>
      </c>
      <c r="C761" t="s">
        <v>776</v>
      </c>
      <c r="E761" s="11">
        <v>761</v>
      </c>
      <c r="F761" s="12">
        <v>15622310</v>
      </c>
      <c r="G761" s="13" t="s">
        <v>777</v>
      </c>
      <c r="Q761" t="str">
        <f t="shared" si="11"/>
        <v>15622310-Fruktoza</v>
      </c>
    </row>
    <row r="762" spans="1:17" x14ac:dyDescent="0.3">
      <c r="A762">
        <v>761</v>
      </c>
      <c r="B762">
        <v>15622310</v>
      </c>
      <c r="C762" t="s">
        <v>777</v>
      </c>
      <c r="E762" s="8">
        <v>762</v>
      </c>
      <c r="F762" s="9">
        <v>15622320</v>
      </c>
      <c r="G762" s="10" t="s">
        <v>778</v>
      </c>
      <c r="Q762" t="str">
        <f t="shared" si="11"/>
        <v>15622320-Preparati od fruktoze</v>
      </c>
    </row>
    <row r="763" spans="1:17" x14ac:dyDescent="0.3">
      <c r="A763">
        <v>762</v>
      </c>
      <c r="B763">
        <v>15622320</v>
      </c>
      <c r="C763" t="s">
        <v>778</v>
      </c>
      <c r="E763" s="11">
        <v>763</v>
      </c>
      <c r="F763" s="12">
        <v>15622321</v>
      </c>
      <c r="G763" s="13" t="s">
        <v>779</v>
      </c>
      <c r="Q763" t="str">
        <f t="shared" si="11"/>
        <v>15622321-Rastvori fruktoze</v>
      </c>
    </row>
    <row r="764" spans="1:17" x14ac:dyDescent="0.3">
      <c r="A764">
        <v>763</v>
      </c>
      <c r="B764">
        <v>15622321</v>
      </c>
      <c r="C764" t="s">
        <v>779</v>
      </c>
      <c r="E764" s="8">
        <v>764</v>
      </c>
      <c r="F764" s="9">
        <v>15622322</v>
      </c>
      <c r="G764" s="10" t="s">
        <v>780</v>
      </c>
      <c r="Q764" t="str">
        <f t="shared" si="11"/>
        <v>15622322-Fruktozni sirup</v>
      </c>
    </row>
    <row r="765" spans="1:17" x14ac:dyDescent="0.3">
      <c r="A765">
        <v>764</v>
      </c>
      <c r="B765">
        <v>15622322</v>
      </c>
      <c r="C765" t="s">
        <v>780</v>
      </c>
      <c r="E765" s="11">
        <v>765</v>
      </c>
      <c r="F765" s="12">
        <v>15623000</v>
      </c>
      <c r="G765" s="13" t="s">
        <v>781</v>
      </c>
      <c r="Q765" t="str">
        <f t="shared" si="11"/>
        <v>15623000-Skrob</v>
      </c>
    </row>
    <row r="766" spans="1:17" x14ac:dyDescent="0.3">
      <c r="A766">
        <v>765</v>
      </c>
      <c r="B766">
        <v>15623000</v>
      </c>
      <c r="C766" t="s">
        <v>781</v>
      </c>
      <c r="E766" s="8">
        <v>766</v>
      </c>
      <c r="F766" s="9">
        <v>15624000</v>
      </c>
      <c r="G766" s="10" t="s">
        <v>782</v>
      </c>
      <c r="Q766" t="str">
        <f t="shared" si="11"/>
        <v>15624000-Tapioka</v>
      </c>
    </row>
    <row r="767" spans="1:17" x14ac:dyDescent="0.3">
      <c r="A767">
        <v>766</v>
      </c>
      <c r="B767">
        <v>15624000</v>
      </c>
      <c r="C767" t="s">
        <v>782</v>
      </c>
      <c r="E767" s="11">
        <v>767</v>
      </c>
      <c r="F767" s="12">
        <v>15625000</v>
      </c>
      <c r="G767" s="13" t="s">
        <v>783</v>
      </c>
      <c r="Q767" t="str">
        <f t="shared" si="11"/>
        <v>15625000-Brašno od tvrde pšenice</v>
      </c>
    </row>
    <row r="768" spans="1:17" x14ac:dyDescent="0.3">
      <c r="A768">
        <v>767</v>
      </c>
      <c r="B768">
        <v>15625000</v>
      </c>
      <c r="C768" t="s">
        <v>783</v>
      </c>
      <c r="E768" s="8">
        <v>768</v>
      </c>
      <c r="F768" s="9">
        <v>15626000</v>
      </c>
      <c r="G768" s="10" t="s">
        <v>784</v>
      </c>
      <c r="Q768" t="str">
        <f t="shared" si="11"/>
        <v>15626000-Puding u prahu</v>
      </c>
    </row>
    <row r="769" spans="1:17" x14ac:dyDescent="0.3">
      <c r="A769">
        <v>768</v>
      </c>
      <c r="B769">
        <v>15626000</v>
      </c>
      <c r="C769" t="s">
        <v>784</v>
      </c>
      <c r="E769" s="11">
        <v>769</v>
      </c>
      <c r="F769" s="12">
        <v>15700000</v>
      </c>
      <c r="G769" s="13" t="s">
        <v>785</v>
      </c>
      <c r="Q769" t="str">
        <f t="shared" si="11"/>
        <v>15700000-Hrana za životinje</v>
      </c>
    </row>
    <row r="770" spans="1:17" x14ac:dyDescent="0.3">
      <c r="A770">
        <v>769</v>
      </c>
      <c r="B770">
        <v>15700000</v>
      </c>
      <c r="C770" t="s">
        <v>785</v>
      </c>
      <c r="E770" s="8">
        <v>770</v>
      </c>
      <c r="F770" s="9">
        <v>15710000</v>
      </c>
      <c r="G770" s="10" t="s">
        <v>786</v>
      </c>
      <c r="Q770" t="str">
        <f t="shared" ref="Q770:Q833" si="12">F770&amp; "-" &amp;G770</f>
        <v>15710000-Pripremljena hrana za domaće i druge životinje</v>
      </c>
    </row>
    <row r="771" spans="1:17" x14ac:dyDescent="0.3">
      <c r="A771">
        <v>770</v>
      </c>
      <c r="B771">
        <v>15710000</v>
      </c>
      <c r="C771" t="s">
        <v>786</v>
      </c>
      <c r="E771" s="11">
        <v>771</v>
      </c>
      <c r="F771" s="12">
        <v>15711000</v>
      </c>
      <c r="G771" s="13" t="s">
        <v>787</v>
      </c>
      <c r="Q771" t="str">
        <f t="shared" si="12"/>
        <v>15711000-Hrana za ribe</v>
      </c>
    </row>
    <row r="772" spans="1:17" x14ac:dyDescent="0.3">
      <c r="A772">
        <v>771</v>
      </c>
      <c r="B772">
        <v>15711000</v>
      </c>
      <c r="C772" t="s">
        <v>787</v>
      </c>
      <c r="E772" s="8">
        <v>772</v>
      </c>
      <c r="F772" s="9">
        <v>15712000</v>
      </c>
      <c r="G772" s="10" t="s">
        <v>788</v>
      </c>
      <c r="Q772" t="str">
        <f t="shared" si="12"/>
        <v>15712000-Suva stočna hrana</v>
      </c>
    </row>
    <row r="773" spans="1:17" x14ac:dyDescent="0.3">
      <c r="A773">
        <v>772</v>
      </c>
      <c r="B773">
        <v>15712000</v>
      </c>
      <c r="C773" t="s">
        <v>788</v>
      </c>
      <c r="E773" s="11">
        <v>773</v>
      </c>
      <c r="F773" s="12">
        <v>15713000</v>
      </c>
      <c r="G773" s="13" t="s">
        <v>789</v>
      </c>
      <c r="Q773" t="str">
        <f t="shared" si="12"/>
        <v>15713000-Hrana za kućne ljubimce</v>
      </c>
    </row>
    <row r="774" spans="1:17" x14ac:dyDescent="0.3">
      <c r="A774">
        <v>773</v>
      </c>
      <c r="B774">
        <v>15713000</v>
      </c>
      <c r="C774" t="s">
        <v>789</v>
      </c>
      <c r="E774" s="8">
        <v>774</v>
      </c>
      <c r="F774" s="9">
        <v>15800000</v>
      </c>
      <c r="G774" s="10" t="s">
        <v>790</v>
      </c>
      <c r="Q774" t="str">
        <f t="shared" si="12"/>
        <v>15800000-Razni prehrambeni proizvodi</v>
      </c>
    </row>
    <row r="775" spans="1:17" x14ac:dyDescent="0.3">
      <c r="A775">
        <v>774</v>
      </c>
      <c r="B775">
        <v>15800000</v>
      </c>
      <c r="C775" t="s">
        <v>790</v>
      </c>
      <c r="E775" s="11">
        <v>775</v>
      </c>
      <c r="F775" s="12">
        <v>15810000</v>
      </c>
      <c r="G775" s="13" t="s">
        <v>791</v>
      </c>
      <c r="Q775" t="str">
        <f t="shared" si="12"/>
        <v>15810000-Hlebni proizvodi, sveža peciva i kolači</v>
      </c>
    </row>
    <row r="776" spans="1:17" x14ac:dyDescent="0.3">
      <c r="A776">
        <v>775</v>
      </c>
      <c r="B776">
        <v>15810000</v>
      </c>
      <c r="C776" t="s">
        <v>791</v>
      </c>
      <c r="E776" s="8">
        <v>776</v>
      </c>
      <c r="F776" s="9">
        <v>15811000</v>
      </c>
      <c r="G776" s="10" t="s">
        <v>792</v>
      </c>
      <c r="Q776" t="str">
        <f t="shared" si="12"/>
        <v>15811000-Hlebni proizvodi</v>
      </c>
    </row>
    <row r="777" spans="1:17" x14ac:dyDescent="0.3">
      <c r="A777">
        <v>776</v>
      </c>
      <c r="B777">
        <v>15811000</v>
      </c>
      <c r="C777" t="s">
        <v>792</v>
      </c>
      <c r="E777" s="11">
        <v>777</v>
      </c>
      <c r="F777" s="12">
        <v>15811100</v>
      </c>
      <c r="G777" s="13" t="s">
        <v>793</v>
      </c>
      <c r="Q777" t="str">
        <f t="shared" si="12"/>
        <v>15811100-Hleb</v>
      </c>
    </row>
    <row r="778" spans="1:17" x14ac:dyDescent="0.3">
      <c r="A778">
        <v>777</v>
      </c>
      <c r="B778">
        <v>15811100</v>
      </c>
      <c r="C778" t="s">
        <v>793</v>
      </c>
      <c r="E778" s="8">
        <v>778</v>
      </c>
      <c r="F778" s="9">
        <v>15811200</v>
      </c>
      <c r="G778" s="10" t="s">
        <v>794</v>
      </c>
      <c r="Q778" t="str">
        <f t="shared" si="12"/>
        <v>15811200-Kifle</v>
      </c>
    </row>
    <row r="779" spans="1:17" x14ac:dyDescent="0.3">
      <c r="A779">
        <v>778</v>
      </c>
      <c r="B779">
        <v>15811200</v>
      </c>
      <c r="C779" t="s">
        <v>794</v>
      </c>
      <c r="E779" s="11">
        <v>779</v>
      </c>
      <c r="F779" s="12">
        <v>15811300</v>
      </c>
      <c r="G779" s="13" t="s">
        <v>795</v>
      </c>
      <c r="Q779" t="str">
        <f t="shared" si="12"/>
        <v>15811300-Kroasani</v>
      </c>
    </row>
    <row r="780" spans="1:17" x14ac:dyDescent="0.3">
      <c r="A780">
        <v>779</v>
      </c>
      <c r="B780">
        <v>15811300</v>
      </c>
      <c r="C780" t="s">
        <v>795</v>
      </c>
      <c r="E780" s="8">
        <v>780</v>
      </c>
      <c r="F780" s="9">
        <v>15811400</v>
      </c>
      <c r="G780" s="10" t="s">
        <v>796</v>
      </c>
      <c r="Q780" t="str">
        <f t="shared" si="12"/>
        <v>15811400-Čajno pecivo</v>
      </c>
    </row>
    <row r="781" spans="1:17" x14ac:dyDescent="0.3">
      <c r="A781">
        <v>780</v>
      </c>
      <c r="B781">
        <v>15811400</v>
      </c>
      <c r="C781" t="s">
        <v>796</v>
      </c>
      <c r="E781" s="11">
        <v>781</v>
      </c>
      <c r="F781" s="12">
        <v>15811500</v>
      </c>
      <c r="G781" s="13" t="s">
        <v>797</v>
      </c>
      <c r="Q781" t="str">
        <f t="shared" si="12"/>
        <v>15811500-Pripremljeni hlebni proizvodi</v>
      </c>
    </row>
    <row r="782" spans="1:17" x14ac:dyDescent="0.3">
      <c r="A782">
        <v>781</v>
      </c>
      <c r="B782">
        <v>15811500</v>
      </c>
      <c r="C782" t="s">
        <v>797</v>
      </c>
      <c r="E782" s="8">
        <v>782</v>
      </c>
      <c r="F782" s="9">
        <v>15811510</v>
      </c>
      <c r="G782" s="10" t="s">
        <v>798</v>
      </c>
      <c r="Q782" t="str">
        <f t="shared" si="12"/>
        <v>15811510-Sendviči</v>
      </c>
    </row>
    <row r="783" spans="1:17" x14ac:dyDescent="0.3">
      <c r="A783">
        <v>782</v>
      </c>
      <c r="B783">
        <v>15811510</v>
      </c>
      <c r="C783" t="s">
        <v>798</v>
      </c>
      <c r="E783" s="11">
        <v>783</v>
      </c>
      <c r="F783" s="12">
        <v>15811511</v>
      </c>
      <c r="G783" s="13" t="s">
        <v>799</v>
      </c>
      <c r="Q783" t="str">
        <f t="shared" si="12"/>
        <v>15811511-Pripremljeni sendviči</v>
      </c>
    </row>
    <row r="784" spans="1:17" x14ac:dyDescent="0.3">
      <c r="A784">
        <v>783</v>
      </c>
      <c r="B784">
        <v>15811511</v>
      </c>
      <c r="C784" t="s">
        <v>799</v>
      </c>
      <c r="E784" s="8">
        <v>784</v>
      </c>
      <c r="F784" s="9">
        <v>15812000</v>
      </c>
      <c r="G784" s="10" t="s">
        <v>800</v>
      </c>
      <c r="Q784" t="str">
        <f t="shared" si="12"/>
        <v>15812000-Peciva i kolači</v>
      </c>
    </row>
    <row r="785" spans="1:17" x14ac:dyDescent="0.3">
      <c r="A785">
        <v>784</v>
      </c>
      <c r="B785">
        <v>15812000</v>
      </c>
      <c r="C785" t="s">
        <v>800</v>
      </c>
      <c r="E785" s="11">
        <v>785</v>
      </c>
      <c r="F785" s="12">
        <v>15812100</v>
      </c>
      <c r="G785" s="13" t="s">
        <v>801</v>
      </c>
      <c r="Q785" t="str">
        <f t="shared" si="12"/>
        <v>15812100-Peciva</v>
      </c>
    </row>
    <row r="786" spans="1:17" x14ac:dyDescent="0.3">
      <c r="A786">
        <v>785</v>
      </c>
      <c r="B786">
        <v>15812100</v>
      </c>
      <c r="C786" t="s">
        <v>801</v>
      </c>
      <c r="E786" s="8">
        <v>786</v>
      </c>
      <c r="F786" s="9">
        <v>15812120</v>
      </c>
      <c r="G786" s="10" t="s">
        <v>802</v>
      </c>
      <c r="Q786" t="str">
        <f t="shared" si="12"/>
        <v>15812120-Pite</v>
      </c>
    </row>
    <row r="787" spans="1:17" x14ac:dyDescent="0.3">
      <c r="A787">
        <v>786</v>
      </c>
      <c r="B787">
        <v>15812120</v>
      </c>
      <c r="C787" t="s">
        <v>802</v>
      </c>
      <c r="E787" s="11">
        <v>787</v>
      </c>
      <c r="F787" s="12">
        <v>15812121</v>
      </c>
      <c r="G787" s="13" t="s">
        <v>803</v>
      </c>
      <c r="Q787" t="str">
        <f t="shared" si="12"/>
        <v>15812121-Slane pite</v>
      </c>
    </row>
    <row r="788" spans="1:17" x14ac:dyDescent="0.3">
      <c r="A788">
        <v>787</v>
      </c>
      <c r="B788">
        <v>15812121</v>
      </c>
      <c r="C788" t="s">
        <v>803</v>
      </c>
      <c r="E788" s="8">
        <v>788</v>
      </c>
      <c r="F788" s="9">
        <v>15812122</v>
      </c>
      <c r="G788" s="10" t="s">
        <v>804</v>
      </c>
      <c r="Q788" t="str">
        <f t="shared" si="12"/>
        <v>15812122-Slatke pite</v>
      </c>
    </row>
    <row r="789" spans="1:17" x14ac:dyDescent="0.3">
      <c r="A789">
        <v>788</v>
      </c>
      <c r="B789">
        <v>15812122</v>
      </c>
      <c r="C789" t="s">
        <v>804</v>
      </c>
      <c r="E789" s="11">
        <v>789</v>
      </c>
      <c r="F789" s="12">
        <v>15812200</v>
      </c>
      <c r="G789" s="13" t="s">
        <v>805</v>
      </c>
      <c r="Q789" t="str">
        <f t="shared" si="12"/>
        <v>15812200-Kolači</v>
      </c>
    </row>
    <row r="790" spans="1:17" x14ac:dyDescent="0.3">
      <c r="A790">
        <v>789</v>
      </c>
      <c r="B790">
        <v>15812200</v>
      </c>
      <c r="C790" t="s">
        <v>805</v>
      </c>
      <c r="E790" s="8">
        <v>790</v>
      </c>
      <c r="F790" s="9">
        <v>15813000</v>
      </c>
      <c r="G790" s="10" t="s">
        <v>806</v>
      </c>
      <c r="Q790" t="str">
        <f t="shared" si="12"/>
        <v>15813000-Hrana za doručak</v>
      </c>
    </row>
    <row r="791" spans="1:17" x14ac:dyDescent="0.3">
      <c r="A791">
        <v>790</v>
      </c>
      <c r="B791">
        <v>15813000</v>
      </c>
      <c r="C791" t="s">
        <v>806</v>
      </c>
      <c r="E791" s="11">
        <v>791</v>
      </c>
      <c r="F791" s="12">
        <v>15820000</v>
      </c>
      <c r="G791" s="13" t="s">
        <v>807</v>
      </c>
      <c r="Q791" t="str">
        <f t="shared" si="12"/>
        <v>15820000-Dvopek i biskviti; trajno pecivo i kolači</v>
      </c>
    </row>
    <row r="792" spans="1:17" x14ac:dyDescent="0.3">
      <c r="A792">
        <v>791</v>
      </c>
      <c r="B792">
        <v>15820000</v>
      </c>
      <c r="C792" t="s">
        <v>807</v>
      </c>
      <c r="E792" s="8">
        <v>792</v>
      </c>
      <c r="F792" s="9">
        <v>15821000</v>
      </c>
      <c r="G792" s="10" t="s">
        <v>808</v>
      </c>
      <c r="Q792" t="str">
        <f t="shared" si="12"/>
        <v>15821000-Proizvodi od hleba za tost i peciva</v>
      </c>
    </row>
    <row r="793" spans="1:17" x14ac:dyDescent="0.3">
      <c r="A793">
        <v>792</v>
      </c>
      <c r="B793">
        <v>15821000</v>
      </c>
      <c r="C793" t="s">
        <v>808</v>
      </c>
      <c r="E793" s="11">
        <v>793</v>
      </c>
      <c r="F793" s="12">
        <v>15821100</v>
      </c>
      <c r="G793" s="13" t="s">
        <v>809</v>
      </c>
      <c r="Q793" t="str">
        <f t="shared" si="12"/>
        <v>15821100-Proizvodi od hleba za tost</v>
      </c>
    </row>
    <row r="794" spans="1:17" x14ac:dyDescent="0.3">
      <c r="A794">
        <v>793</v>
      </c>
      <c r="B794">
        <v>15821100</v>
      </c>
      <c r="C794" t="s">
        <v>809</v>
      </c>
      <c r="E794" s="8">
        <v>794</v>
      </c>
      <c r="F794" s="9">
        <v>15821110</v>
      </c>
      <c r="G794" s="10" t="s">
        <v>810</v>
      </c>
      <c r="Q794" t="str">
        <f t="shared" si="12"/>
        <v>15821110-Preprečen hleb (tost)</v>
      </c>
    </row>
    <row r="795" spans="1:17" x14ac:dyDescent="0.3">
      <c r="A795">
        <v>794</v>
      </c>
      <c r="B795">
        <v>15821110</v>
      </c>
      <c r="C795" t="s">
        <v>810</v>
      </c>
      <c r="E795" s="11">
        <v>795</v>
      </c>
      <c r="F795" s="12">
        <v>15821130</v>
      </c>
      <c r="G795" s="13" t="s">
        <v>811</v>
      </c>
      <c r="Q795" t="str">
        <f t="shared" si="12"/>
        <v>15821130-Hrskavi hleb</v>
      </c>
    </row>
    <row r="796" spans="1:17" x14ac:dyDescent="0.3">
      <c r="A796">
        <v>795</v>
      </c>
      <c r="B796">
        <v>15821130</v>
      </c>
      <c r="C796" t="s">
        <v>811</v>
      </c>
      <c r="E796" s="8">
        <v>796</v>
      </c>
      <c r="F796" s="9">
        <v>15821150</v>
      </c>
      <c r="G796" s="10" t="s">
        <v>812</v>
      </c>
      <c r="Q796" t="str">
        <f t="shared" si="12"/>
        <v>15821150-Dvopek</v>
      </c>
    </row>
    <row r="797" spans="1:17" x14ac:dyDescent="0.3">
      <c r="A797">
        <v>796</v>
      </c>
      <c r="B797">
        <v>15821150</v>
      </c>
      <c r="C797" t="s">
        <v>812</v>
      </c>
      <c r="E797" s="11">
        <v>797</v>
      </c>
      <c r="F797" s="12">
        <v>15821200</v>
      </c>
      <c r="G797" s="13" t="s">
        <v>813</v>
      </c>
      <c r="Q797" t="str">
        <f t="shared" si="12"/>
        <v>15821200-Slatki biskviti</v>
      </c>
    </row>
    <row r="798" spans="1:17" x14ac:dyDescent="0.3">
      <c r="A798">
        <v>797</v>
      </c>
      <c r="B798">
        <v>15821200</v>
      </c>
      <c r="C798" t="s">
        <v>813</v>
      </c>
      <c r="E798" s="8">
        <v>798</v>
      </c>
      <c r="F798" s="9">
        <v>15830000</v>
      </c>
      <c r="G798" s="10" t="s">
        <v>814</v>
      </c>
      <c r="Q798" t="str">
        <f t="shared" si="12"/>
        <v>15830000-Šećer i srodni proizvodi</v>
      </c>
    </row>
    <row r="799" spans="1:17" x14ac:dyDescent="0.3">
      <c r="A799">
        <v>798</v>
      </c>
      <c r="B799">
        <v>15830000</v>
      </c>
      <c r="C799" t="s">
        <v>814</v>
      </c>
      <c r="E799" s="11">
        <v>799</v>
      </c>
      <c r="F799" s="12">
        <v>15831000</v>
      </c>
      <c r="G799" s="13" t="s">
        <v>815</v>
      </c>
      <c r="Q799" t="str">
        <f t="shared" si="12"/>
        <v>15831000-Šećer</v>
      </c>
    </row>
    <row r="800" spans="1:17" x14ac:dyDescent="0.3">
      <c r="A800">
        <v>799</v>
      </c>
      <c r="B800">
        <v>15831000</v>
      </c>
      <c r="C800" t="s">
        <v>815</v>
      </c>
      <c r="E800" s="8">
        <v>800</v>
      </c>
      <c r="F800" s="9">
        <v>15831200</v>
      </c>
      <c r="G800" s="10" t="s">
        <v>816</v>
      </c>
      <c r="Q800" t="str">
        <f t="shared" si="12"/>
        <v>15831200-Beli šećer</v>
      </c>
    </row>
    <row r="801" spans="1:17" x14ac:dyDescent="0.3">
      <c r="A801">
        <v>800</v>
      </c>
      <c r="B801">
        <v>15831200</v>
      </c>
      <c r="C801" t="s">
        <v>816</v>
      </c>
      <c r="E801" s="11">
        <v>801</v>
      </c>
      <c r="F801" s="12">
        <v>15831300</v>
      </c>
      <c r="G801" s="13" t="s">
        <v>817</v>
      </c>
      <c r="Q801" t="str">
        <f t="shared" si="12"/>
        <v>15831300-Javorov šećer i javorov sirup</v>
      </c>
    </row>
    <row r="802" spans="1:17" x14ac:dyDescent="0.3">
      <c r="A802">
        <v>801</v>
      </c>
      <c r="B802">
        <v>15831300</v>
      </c>
      <c r="C802" t="s">
        <v>817</v>
      </c>
      <c r="E802" s="8">
        <v>802</v>
      </c>
      <c r="F802" s="9">
        <v>15831400</v>
      </c>
      <c r="G802" s="10" t="s">
        <v>818</v>
      </c>
      <c r="Q802" t="str">
        <f t="shared" si="12"/>
        <v>15831400-Melasa</v>
      </c>
    </row>
    <row r="803" spans="1:17" x14ac:dyDescent="0.3">
      <c r="A803">
        <v>802</v>
      </c>
      <c r="B803">
        <v>15831400</v>
      </c>
      <c r="C803" t="s">
        <v>818</v>
      </c>
      <c r="E803" s="11">
        <v>803</v>
      </c>
      <c r="F803" s="12">
        <v>15831500</v>
      </c>
      <c r="G803" s="13" t="s">
        <v>819</v>
      </c>
      <c r="Q803" t="str">
        <f t="shared" si="12"/>
        <v>15831500-Šećerni sirupi</v>
      </c>
    </row>
    <row r="804" spans="1:17" x14ac:dyDescent="0.3">
      <c r="A804">
        <v>803</v>
      </c>
      <c r="B804">
        <v>15831500</v>
      </c>
      <c r="C804" t="s">
        <v>819</v>
      </c>
      <c r="E804" s="8">
        <v>804</v>
      </c>
      <c r="F804" s="9">
        <v>15831600</v>
      </c>
      <c r="G804" s="10" t="s">
        <v>820</v>
      </c>
      <c r="Q804" t="str">
        <f t="shared" si="12"/>
        <v>15831600-Med</v>
      </c>
    </row>
    <row r="805" spans="1:17" x14ac:dyDescent="0.3">
      <c r="A805">
        <v>804</v>
      </c>
      <c r="B805">
        <v>15831600</v>
      </c>
      <c r="C805" t="s">
        <v>820</v>
      </c>
      <c r="E805" s="11">
        <v>805</v>
      </c>
      <c r="F805" s="12">
        <v>15832000</v>
      </c>
      <c r="G805" s="13" t="s">
        <v>821</v>
      </c>
      <c r="Q805" t="str">
        <f t="shared" si="12"/>
        <v>15832000-Otpad od proizvodnje šećera</v>
      </c>
    </row>
    <row r="806" spans="1:17" x14ac:dyDescent="0.3">
      <c r="A806">
        <v>805</v>
      </c>
      <c r="B806">
        <v>15832000</v>
      </c>
      <c r="C806" t="s">
        <v>821</v>
      </c>
      <c r="E806" s="8">
        <v>806</v>
      </c>
      <c r="F806" s="9">
        <v>15833000</v>
      </c>
      <c r="G806" s="10" t="s">
        <v>822</v>
      </c>
      <c r="Q806" t="str">
        <f t="shared" si="12"/>
        <v>15833000-Proizvodi od šećera</v>
      </c>
    </row>
    <row r="807" spans="1:17" x14ac:dyDescent="0.3">
      <c r="A807">
        <v>806</v>
      </c>
      <c r="B807">
        <v>15833000</v>
      </c>
      <c r="C807" t="s">
        <v>822</v>
      </c>
      <c r="E807" s="11">
        <v>807</v>
      </c>
      <c r="F807" s="12">
        <v>15833100</v>
      </c>
      <c r="G807" s="13" t="s">
        <v>823</v>
      </c>
      <c r="Q807" t="str">
        <f t="shared" si="12"/>
        <v>15833100-Poslastice</v>
      </c>
    </row>
    <row r="808" spans="1:17" x14ac:dyDescent="0.3">
      <c r="A808">
        <v>807</v>
      </c>
      <c r="B808">
        <v>15833100</v>
      </c>
      <c r="C808" t="s">
        <v>823</v>
      </c>
      <c r="E808" s="8">
        <v>808</v>
      </c>
      <c r="F808" s="9">
        <v>15833110</v>
      </c>
      <c r="G808" s="10" t="s">
        <v>824</v>
      </c>
      <c r="Q808" t="str">
        <f t="shared" si="12"/>
        <v>15833110-Kore za torte</v>
      </c>
    </row>
    <row r="809" spans="1:17" x14ac:dyDescent="0.3">
      <c r="A809">
        <v>808</v>
      </c>
      <c r="B809">
        <v>15833110</v>
      </c>
      <c r="C809" t="s">
        <v>824</v>
      </c>
      <c r="E809" s="11">
        <v>809</v>
      </c>
      <c r="F809" s="12">
        <v>15840000</v>
      </c>
      <c r="G809" s="13" t="s">
        <v>825</v>
      </c>
      <c r="Q809" t="str">
        <f t="shared" si="12"/>
        <v>15840000-Kakao; čokolada i slatkiši</v>
      </c>
    </row>
    <row r="810" spans="1:17" x14ac:dyDescent="0.3">
      <c r="A810">
        <v>809</v>
      </c>
      <c r="B810">
        <v>15840000</v>
      </c>
      <c r="C810" t="s">
        <v>825</v>
      </c>
      <c r="E810" s="8">
        <v>810</v>
      </c>
      <c r="F810" s="9">
        <v>15841000</v>
      </c>
      <c r="G810" s="10" t="s">
        <v>826</v>
      </c>
      <c r="Q810" t="str">
        <f t="shared" si="12"/>
        <v>15841000-Kakao</v>
      </c>
    </row>
    <row r="811" spans="1:17" x14ac:dyDescent="0.3">
      <c r="A811">
        <v>810</v>
      </c>
      <c r="B811">
        <v>15841000</v>
      </c>
      <c r="C811" t="s">
        <v>826</v>
      </c>
      <c r="E811" s="11">
        <v>811</v>
      </c>
      <c r="F811" s="12">
        <v>15841100</v>
      </c>
      <c r="G811" s="13" t="s">
        <v>827</v>
      </c>
      <c r="Q811" t="str">
        <f t="shared" si="12"/>
        <v>15841100-Kakao masa</v>
      </c>
    </row>
    <row r="812" spans="1:17" x14ac:dyDescent="0.3">
      <c r="A812">
        <v>811</v>
      </c>
      <c r="B812">
        <v>15841100</v>
      </c>
      <c r="C812" t="s">
        <v>827</v>
      </c>
      <c r="E812" s="8">
        <v>812</v>
      </c>
      <c r="F812" s="9">
        <v>15841200</v>
      </c>
      <c r="G812" s="10" t="s">
        <v>828</v>
      </c>
      <c r="Q812" t="str">
        <f t="shared" si="12"/>
        <v>15841200-Kakao maslac, mast ili ulje</v>
      </c>
    </row>
    <row r="813" spans="1:17" x14ac:dyDescent="0.3">
      <c r="A813">
        <v>812</v>
      </c>
      <c r="B813">
        <v>15841200</v>
      </c>
      <c r="C813" t="s">
        <v>828</v>
      </c>
      <c r="E813" s="11">
        <v>813</v>
      </c>
      <c r="F813" s="12">
        <v>15841300</v>
      </c>
      <c r="G813" s="13" t="s">
        <v>829</v>
      </c>
      <c r="Q813" t="str">
        <f t="shared" si="12"/>
        <v>15841300-Nezaslađeni kakao u prahu</v>
      </c>
    </row>
    <row r="814" spans="1:17" x14ac:dyDescent="0.3">
      <c r="A814">
        <v>813</v>
      </c>
      <c r="B814">
        <v>15841300</v>
      </c>
      <c r="C814" t="s">
        <v>829</v>
      </c>
      <c r="E814" s="8">
        <v>814</v>
      </c>
      <c r="F814" s="9">
        <v>15841400</v>
      </c>
      <c r="G814" s="10" t="s">
        <v>830</v>
      </c>
      <c r="Q814" t="str">
        <f t="shared" si="12"/>
        <v>15841400-Zaslađeni kakao u prahu</v>
      </c>
    </row>
    <row r="815" spans="1:17" x14ac:dyDescent="0.3">
      <c r="A815">
        <v>814</v>
      </c>
      <c r="B815">
        <v>15841400</v>
      </c>
      <c r="C815" t="s">
        <v>830</v>
      </c>
      <c r="E815" s="11">
        <v>815</v>
      </c>
      <c r="F815" s="12">
        <v>15842000</v>
      </c>
      <c r="G815" s="13" t="s">
        <v>831</v>
      </c>
      <c r="Q815" t="str">
        <f t="shared" si="12"/>
        <v>15842000-Čokolada i slatkiši</v>
      </c>
    </row>
    <row r="816" spans="1:17" x14ac:dyDescent="0.3">
      <c r="A816">
        <v>815</v>
      </c>
      <c r="B816">
        <v>15842000</v>
      </c>
      <c r="C816" t="s">
        <v>831</v>
      </c>
      <c r="E816" s="8">
        <v>816</v>
      </c>
      <c r="F816" s="9">
        <v>15842100</v>
      </c>
      <c r="G816" s="10" t="s">
        <v>832</v>
      </c>
      <c r="Q816" t="str">
        <f t="shared" si="12"/>
        <v>15842100-Čokolada</v>
      </c>
    </row>
    <row r="817" spans="1:17" x14ac:dyDescent="0.3">
      <c r="A817">
        <v>816</v>
      </c>
      <c r="B817">
        <v>15842100</v>
      </c>
      <c r="C817" t="s">
        <v>832</v>
      </c>
      <c r="E817" s="11">
        <v>817</v>
      </c>
      <c r="F817" s="12">
        <v>15842200</v>
      </c>
      <c r="G817" s="13" t="s">
        <v>833</v>
      </c>
      <c r="Q817" t="str">
        <f t="shared" si="12"/>
        <v>15842200-Čokoladni proizvodi</v>
      </c>
    </row>
    <row r="818" spans="1:17" x14ac:dyDescent="0.3">
      <c r="A818">
        <v>817</v>
      </c>
      <c r="B818">
        <v>15842200</v>
      </c>
      <c r="C818" t="s">
        <v>833</v>
      </c>
      <c r="E818" s="8">
        <v>818</v>
      </c>
      <c r="F818" s="9">
        <v>15842210</v>
      </c>
      <c r="G818" s="10" t="s">
        <v>834</v>
      </c>
      <c r="Q818" t="str">
        <f t="shared" si="12"/>
        <v>15842210-Čokoladni napici</v>
      </c>
    </row>
    <row r="819" spans="1:17" x14ac:dyDescent="0.3">
      <c r="A819">
        <v>818</v>
      </c>
      <c r="B819">
        <v>15842210</v>
      </c>
      <c r="C819" t="s">
        <v>834</v>
      </c>
      <c r="E819" s="11">
        <v>819</v>
      </c>
      <c r="F819" s="12">
        <v>15842220</v>
      </c>
      <c r="G819" s="13" t="s">
        <v>835</v>
      </c>
      <c r="Q819" t="str">
        <f t="shared" si="12"/>
        <v>15842220-Čokoladne table</v>
      </c>
    </row>
    <row r="820" spans="1:17" x14ac:dyDescent="0.3">
      <c r="A820">
        <v>819</v>
      </c>
      <c r="B820">
        <v>15842220</v>
      </c>
      <c r="C820" t="s">
        <v>835</v>
      </c>
      <c r="E820" s="8">
        <v>820</v>
      </c>
      <c r="F820" s="9">
        <v>15842300</v>
      </c>
      <c r="G820" s="10" t="s">
        <v>836</v>
      </c>
      <c r="Q820" t="str">
        <f t="shared" si="12"/>
        <v>15842300-Slatkiši</v>
      </c>
    </row>
    <row r="821" spans="1:17" x14ac:dyDescent="0.3">
      <c r="A821">
        <v>820</v>
      </c>
      <c r="B821">
        <v>15842300</v>
      </c>
      <c r="C821" t="s">
        <v>836</v>
      </c>
      <c r="E821" s="11">
        <v>821</v>
      </c>
      <c r="F821" s="12">
        <v>15842310</v>
      </c>
      <c r="G821" s="13" t="s">
        <v>837</v>
      </c>
      <c r="Q821" t="str">
        <f t="shared" si="12"/>
        <v>15842310-Bombone</v>
      </c>
    </row>
    <row r="822" spans="1:17" x14ac:dyDescent="0.3">
      <c r="A822">
        <v>821</v>
      </c>
      <c r="B822">
        <v>15842310</v>
      </c>
      <c r="C822" t="s">
        <v>837</v>
      </c>
      <c r="E822" s="8">
        <v>822</v>
      </c>
      <c r="F822" s="9">
        <v>15842320</v>
      </c>
      <c r="G822" s="10" t="s">
        <v>838</v>
      </c>
      <c r="Q822" t="str">
        <f t="shared" si="12"/>
        <v>15842320-Nugat</v>
      </c>
    </row>
    <row r="823" spans="1:17" x14ac:dyDescent="0.3">
      <c r="A823">
        <v>822</v>
      </c>
      <c r="B823">
        <v>15842320</v>
      </c>
      <c r="C823" t="s">
        <v>838</v>
      </c>
      <c r="E823" s="11">
        <v>823</v>
      </c>
      <c r="F823" s="12">
        <v>15842400</v>
      </c>
      <c r="G823" s="13" t="s">
        <v>839</v>
      </c>
      <c r="Q823" t="str">
        <f t="shared" si="12"/>
        <v>15842400-Ušećereno voće, orašasti plodovi ili kore od voća</v>
      </c>
    </row>
    <row r="824" spans="1:17" x14ac:dyDescent="0.3">
      <c r="A824">
        <v>823</v>
      </c>
      <c r="B824">
        <v>15842400</v>
      </c>
      <c r="C824" t="s">
        <v>839</v>
      </c>
      <c r="E824" s="8">
        <v>824</v>
      </c>
      <c r="F824" s="9">
        <v>15850000</v>
      </c>
      <c r="G824" s="10" t="s">
        <v>840</v>
      </c>
      <c r="Q824" t="str">
        <f t="shared" si="12"/>
        <v>15850000-Testenine</v>
      </c>
    </row>
    <row r="825" spans="1:17" x14ac:dyDescent="0.3">
      <c r="A825">
        <v>824</v>
      </c>
      <c r="B825">
        <v>15850000</v>
      </c>
      <c r="C825" t="s">
        <v>840</v>
      </c>
      <c r="E825" s="11">
        <v>825</v>
      </c>
      <c r="F825" s="12">
        <v>15851000</v>
      </c>
      <c r="G825" s="13" t="s">
        <v>841</v>
      </c>
      <c r="Q825" t="str">
        <f t="shared" si="12"/>
        <v>15851000-Proizvodi od brašna</v>
      </c>
    </row>
    <row r="826" spans="1:17" x14ac:dyDescent="0.3">
      <c r="A826">
        <v>825</v>
      </c>
      <c r="B826">
        <v>15851000</v>
      </c>
      <c r="C826" t="s">
        <v>841</v>
      </c>
      <c r="E826" s="8">
        <v>826</v>
      </c>
      <c r="F826" s="9">
        <v>15851100</v>
      </c>
      <c r="G826" s="10" t="s">
        <v>842</v>
      </c>
      <c r="Q826" t="str">
        <f t="shared" si="12"/>
        <v>15851100-Nekuvana testenina</v>
      </c>
    </row>
    <row r="827" spans="1:17" x14ac:dyDescent="0.3">
      <c r="A827">
        <v>826</v>
      </c>
      <c r="B827">
        <v>15851100</v>
      </c>
      <c r="C827" t="s">
        <v>842</v>
      </c>
      <c r="E827" s="11">
        <v>827</v>
      </c>
      <c r="F827" s="12">
        <v>15851200</v>
      </c>
      <c r="G827" s="13" t="s">
        <v>843</v>
      </c>
      <c r="Q827" t="str">
        <f t="shared" si="12"/>
        <v>15851200-Pripremljena testenina i kus-kus</v>
      </c>
    </row>
    <row r="828" spans="1:17" x14ac:dyDescent="0.3">
      <c r="A828">
        <v>827</v>
      </c>
      <c r="B828">
        <v>15851200</v>
      </c>
      <c r="C828" t="s">
        <v>843</v>
      </c>
      <c r="E828" s="8">
        <v>828</v>
      </c>
      <c r="F828" s="9">
        <v>15851210</v>
      </c>
      <c r="G828" s="10" t="s">
        <v>844</v>
      </c>
      <c r="Q828" t="str">
        <f t="shared" si="12"/>
        <v>15851210-Pripremljena testenina</v>
      </c>
    </row>
    <row r="829" spans="1:17" x14ac:dyDescent="0.3">
      <c r="A829">
        <v>828</v>
      </c>
      <c r="B829">
        <v>15851210</v>
      </c>
      <c r="C829" t="s">
        <v>844</v>
      </c>
      <c r="E829" s="11">
        <v>829</v>
      </c>
      <c r="F829" s="12">
        <v>15851220</v>
      </c>
      <c r="G829" s="13" t="s">
        <v>845</v>
      </c>
      <c r="Q829" t="str">
        <f t="shared" si="12"/>
        <v>15851220-Punjena testenina</v>
      </c>
    </row>
    <row r="830" spans="1:17" x14ac:dyDescent="0.3">
      <c r="A830">
        <v>829</v>
      </c>
      <c r="B830">
        <v>15851220</v>
      </c>
      <c r="C830" t="s">
        <v>845</v>
      </c>
      <c r="E830" s="8">
        <v>830</v>
      </c>
      <c r="F830" s="9">
        <v>15851230</v>
      </c>
      <c r="G830" s="10" t="s">
        <v>846</v>
      </c>
      <c r="Q830" t="str">
        <f t="shared" si="12"/>
        <v>15851230-Lazanje</v>
      </c>
    </row>
    <row r="831" spans="1:17" x14ac:dyDescent="0.3">
      <c r="A831">
        <v>830</v>
      </c>
      <c r="B831">
        <v>15851230</v>
      </c>
      <c r="C831" t="s">
        <v>846</v>
      </c>
      <c r="E831" s="11">
        <v>831</v>
      </c>
      <c r="F831" s="12">
        <v>15851250</v>
      </c>
      <c r="G831" s="13" t="s">
        <v>847</v>
      </c>
      <c r="Q831" t="str">
        <f t="shared" si="12"/>
        <v>15851250-Kus-kus</v>
      </c>
    </row>
    <row r="832" spans="1:17" x14ac:dyDescent="0.3">
      <c r="A832">
        <v>831</v>
      </c>
      <c r="B832">
        <v>15851250</v>
      </c>
      <c r="C832" t="s">
        <v>847</v>
      </c>
      <c r="E832" s="8">
        <v>832</v>
      </c>
      <c r="F832" s="9">
        <v>15851290</v>
      </c>
      <c r="G832" s="10" t="s">
        <v>848</v>
      </c>
      <c r="Q832" t="str">
        <f t="shared" si="12"/>
        <v>15851290-Testenina u konzervi</v>
      </c>
    </row>
    <row r="833" spans="1:17" x14ac:dyDescent="0.3">
      <c r="A833">
        <v>832</v>
      </c>
      <c r="B833">
        <v>15851290</v>
      </c>
      <c r="C833" t="s">
        <v>848</v>
      </c>
      <c r="E833" s="11">
        <v>833</v>
      </c>
      <c r="F833" s="12">
        <v>15860000</v>
      </c>
      <c r="G833" s="13" t="s">
        <v>849</v>
      </c>
      <c r="Q833" t="str">
        <f t="shared" si="12"/>
        <v>15860000-Kafa, čaj i srodni proizvodi</v>
      </c>
    </row>
    <row r="834" spans="1:17" x14ac:dyDescent="0.3">
      <c r="A834">
        <v>833</v>
      </c>
      <c r="B834">
        <v>15860000</v>
      </c>
      <c r="C834" t="s">
        <v>849</v>
      </c>
      <c r="E834" s="8">
        <v>834</v>
      </c>
      <c r="F834" s="9">
        <v>15861000</v>
      </c>
      <c r="G834" s="10" t="s">
        <v>850</v>
      </c>
      <c r="Q834" t="str">
        <f t="shared" ref="Q834:Q897" si="13">F834&amp; "-" &amp;G834</f>
        <v>15861000-Kafa</v>
      </c>
    </row>
    <row r="835" spans="1:17" x14ac:dyDescent="0.3">
      <c r="A835">
        <v>834</v>
      </c>
      <c r="B835">
        <v>15861000</v>
      </c>
      <c r="C835" t="s">
        <v>850</v>
      </c>
      <c r="E835" s="11">
        <v>835</v>
      </c>
      <c r="F835" s="12">
        <v>15861100</v>
      </c>
      <c r="G835" s="13" t="s">
        <v>851</v>
      </c>
      <c r="Q835" t="str">
        <f t="shared" si="13"/>
        <v>15861100-Pržena kafa</v>
      </c>
    </row>
    <row r="836" spans="1:17" x14ac:dyDescent="0.3">
      <c r="A836">
        <v>835</v>
      </c>
      <c r="B836">
        <v>15861100</v>
      </c>
      <c r="C836" t="s">
        <v>851</v>
      </c>
      <c r="E836" s="8">
        <v>836</v>
      </c>
      <c r="F836" s="9">
        <v>15861200</v>
      </c>
      <c r="G836" s="10" t="s">
        <v>852</v>
      </c>
      <c r="Q836" t="str">
        <f t="shared" si="13"/>
        <v>15861200-Kafa bez kofeina</v>
      </c>
    </row>
    <row r="837" spans="1:17" x14ac:dyDescent="0.3">
      <c r="A837">
        <v>836</v>
      </c>
      <c r="B837">
        <v>15861200</v>
      </c>
      <c r="C837" t="s">
        <v>852</v>
      </c>
      <c r="E837" s="11">
        <v>837</v>
      </c>
      <c r="F837" s="12">
        <v>15862000</v>
      </c>
      <c r="G837" s="13" t="s">
        <v>853</v>
      </c>
      <c r="Q837" t="str">
        <f t="shared" si="13"/>
        <v>15862000-Zamene za kafu</v>
      </c>
    </row>
    <row r="838" spans="1:17" x14ac:dyDescent="0.3">
      <c r="A838">
        <v>837</v>
      </c>
      <c r="B838">
        <v>15862000</v>
      </c>
      <c r="C838" t="s">
        <v>853</v>
      </c>
      <c r="E838" s="8">
        <v>838</v>
      </c>
      <c r="F838" s="9">
        <v>15863000</v>
      </c>
      <c r="G838" s="10" t="s">
        <v>854</v>
      </c>
      <c r="Q838" t="str">
        <f t="shared" si="13"/>
        <v>15863000-Čaj</v>
      </c>
    </row>
    <row r="839" spans="1:17" x14ac:dyDescent="0.3">
      <c r="A839">
        <v>838</v>
      </c>
      <c r="B839">
        <v>15863000</v>
      </c>
      <c r="C839" t="s">
        <v>854</v>
      </c>
      <c r="E839" s="11">
        <v>839</v>
      </c>
      <c r="F839" s="12">
        <v>15863100</v>
      </c>
      <c r="G839" s="13" t="s">
        <v>855</v>
      </c>
      <c r="Q839" t="str">
        <f t="shared" si="13"/>
        <v>15863100-Zeleni čaj</v>
      </c>
    </row>
    <row r="840" spans="1:17" x14ac:dyDescent="0.3">
      <c r="A840">
        <v>839</v>
      </c>
      <c r="B840">
        <v>15863100</v>
      </c>
      <c r="C840" t="s">
        <v>855</v>
      </c>
      <c r="E840" s="8">
        <v>840</v>
      </c>
      <c r="F840" s="9">
        <v>15863200</v>
      </c>
      <c r="G840" s="10" t="s">
        <v>856</v>
      </c>
      <c r="Q840" t="str">
        <f t="shared" si="13"/>
        <v>15863200-Crni čaj</v>
      </c>
    </row>
    <row r="841" spans="1:17" x14ac:dyDescent="0.3">
      <c r="A841">
        <v>840</v>
      </c>
      <c r="B841">
        <v>15863200</v>
      </c>
      <c r="C841" t="s">
        <v>856</v>
      </c>
      <c r="E841" s="11">
        <v>841</v>
      </c>
      <c r="F841" s="12">
        <v>15864000</v>
      </c>
      <c r="G841" s="13" t="s">
        <v>857</v>
      </c>
      <c r="Q841" t="str">
        <f t="shared" si="13"/>
        <v>15864000-Preparati od čaja ili mate-čaja</v>
      </c>
    </row>
    <row r="842" spans="1:17" x14ac:dyDescent="0.3">
      <c r="A842">
        <v>841</v>
      </c>
      <c r="B842">
        <v>15864000</v>
      </c>
      <c r="C842" t="s">
        <v>857</v>
      </c>
      <c r="E842" s="8">
        <v>842</v>
      </c>
      <c r="F842" s="9">
        <v>15864100</v>
      </c>
      <c r="G842" s="10" t="s">
        <v>858</v>
      </c>
      <c r="Q842" t="str">
        <f t="shared" si="13"/>
        <v>15864100-Čaj u vrećicama</v>
      </c>
    </row>
    <row r="843" spans="1:17" x14ac:dyDescent="0.3">
      <c r="A843">
        <v>842</v>
      </c>
      <c r="B843">
        <v>15864100</v>
      </c>
      <c r="C843" t="s">
        <v>858</v>
      </c>
      <c r="E843" s="11">
        <v>843</v>
      </c>
      <c r="F843" s="12">
        <v>15865000</v>
      </c>
      <c r="G843" s="13" t="s">
        <v>859</v>
      </c>
      <c r="Q843" t="str">
        <f t="shared" si="13"/>
        <v>15865000-Biljni čajevi</v>
      </c>
    </row>
    <row r="844" spans="1:17" x14ac:dyDescent="0.3">
      <c r="A844">
        <v>843</v>
      </c>
      <c r="B844">
        <v>15865000</v>
      </c>
      <c r="C844" t="s">
        <v>859</v>
      </c>
      <c r="E844" s="8">
        <v>844</v>
      </c>
      <c r="F844" s="9">
        <v>15870000</v>
      </c>
      <c r="G844" s="10" t="s">
        <v>860</v>
      </c>
      <c r="Q844" t="str">
        <f t="shared" si="13"/>
        <v>15870000-Začini i začinska sredstva</v>
      </c>
    </row>
    <row r="845" spans="1:17" x14ac:dyDescent="0.3">
      <c r="A845">
        <v>844</v>
      </c>
      <c r="B845">
        <v>15870000</v>
      </c>
      <c r="C845" t="s">
        <v>860</v>
      </c>
      <c r="E845" s="11">
        <v>845</v>
      </c>
      <c r="F845" s="12">
        <v>15871000</v>
      </c>
      <c r="G845" s="13" t="s">
        <v>861</v>
      </c>
      <c r="Q845" t="str">
        <f t="shared" si="13"/>
        <v>15871000-Sirće; sosovi; mešani začini; brašno i griz od slačice; pripremljena slačica (senf)</v>
      </c>
    </row>
    <row r="846" spans="1:17" x14ac:dyDescent="0.3">
      <c r="A846">
        <v>845</v>
      </c>
      <c r="B846">
        <v>15871000</v>
      </c>
      <c r="C846" t="s">
        <v>861</v>
      </c>
      <c r="E846" s="8">
        <v>846</v>
      </c>
      <c r="F846" s="9">
        <v>15871100</v>
      </c>
      <c r="G846" s="10" t="s">
        <v>862</v>
      </c>
      <c r="Q846" t="str">
        <f t="shared" si="13"/>
        <v>15871100-Sirće i zamene za sirće</v>
      </c>
    </row>
    <row r="847" spans="1:17" x14ac:dyDescent="0.3">
      <c r="A847">
        <v>846</v>
      </c>
      <c r="B847">
        <v>15871100</v>
      </c>
      <c r="C847" t="s">
        <v>862</v>
      </c>
      <c r="E847" s="11">
        <v>847</v>
      </c>
      <c r="F847" s="12">
        <v>15871110</v>
      </c>
      <c r="G847" s="13" t="s">
        <v>863</v>
      </c>
      <c r="Q847" t="str">
        <f t="shared" si="13"/>
        <v>15871110-Sirće ili slični proizvodi</v>
      </c>
    </row>
    <row r="848" spans="1:17" x14ac:dyDescent="0.3">
      <c r="A848">
        <v>847</v>
      </c>
      <c r="B848">
        <v>15871110</v>
      </c>
      <c r="C848" t="s">
        <v>863</v>
      </c>
      <c r="E848" s="8">
        <v>848</v>
      </c>
      <c r="F848" s="9">
        <v>15871200</v>
      </c>
      <c r="G848" s="10" t="s">
        <v>864</v>
      </c>
      <c r="Q848" t="str">
        <f t="shared" si="13"/>
        <v>15871200-Sosovi, mešani začini i mešana začinska sredstva</v>
      </c>
    </row>
    <row r="849" spans="1:17" x14ac:dyDescent="0.3">
      <c r="A849">
        <v>848</v>
      </c>
      <c r="B849">
        <v>15871200</v>
      </c>
      <c r="C849" t="s">
        <v>864</v>
      </c>
      <c r="E849" s="11">
        <v>849</v>
      </c>
      <c r="F849" s="12">
        <v>15871210</v>
      </c>
      <c r="G849" s="13" t="s">
        <v>865</v>
      </c>
      <c r="Q849" t="str">
        <f t="shared" si="13"/>
        <v>15871210-Soja sos</v>
      </c>
    </row>
    <row r="850" spans="1:17" x14ac:dyDescent="0.3">
      <c r="A850">
        <v>849</v>
      </c>
      <c r="B850">
        <v>15871210</v>
      </c>
      <c r="C850" t="s">
        <v>865</v>
      </c>
      <c r="E850" s="8">
        <v>850</v>
      </c>
      <c r="F850" s="9">
        <v>15871230</v>
      </c>
      <c r="G850" s="10" t="s">
        <v>866</v>
      </c>
      <c r="Q850" t="str">
        <f t="shared" si="13"/>
        <v>15871230-Kečap od paradajza</v>
      </c>
    </row>
    <row r="851" spans="1:17" x14ac:dyDescent="0.3">
      <c r="A851">
        <v>850</v>
      </c>
      <c r="B851">
        <v>15871230</v>
      </c>
      <c r="C851" t="s">
        <v>866</v>
      </c>
      <c r="E851" s="11">
        <v>851</v>
      </c>
      <c r="F851" s="12">
        <v>15871250</v>
      </c>
      <c r="G851" s="13" t="s">
        <v>867</v>
      </c>
      <c r="Q851" t="str">
        <f t="shared" si="13"/>
        <v>15871250-Senf</v>
      </c>
    </row>
    <row r="852" spans="1:17" x14ac:dyDescent="0.3">
      <c r="A852">
        <v>851</v>
      </c>
      <c r="B852">
        <v>15871250</v>
      </c>
      <c r="C852" t="s">
        <v>867</v>
      </c>
      <c r="E852" s="8">
        <v>852</v>
      </c>
      <c r="F852" s="9">
        <v>15871260</v>
      </c>
      <c r="G852" s="10" t="s">
        <v>868</v>
      </c>
      <c r="Q852" t="str">
        <f t="shared" si="13"/>
        <v>15871260-Sosovi</v>
      </c>
    </row>
    <row r="853" spans="1:17" x14ac:dyDescent="0.3">
      <c r="A853">
        <v>852</v>
      </c>
      <c r="B853">
        <v>15871260</v>
      </c>
      <c r="C853" t="s">
        <v>868</v>
      </c>
      <c r="E853" s="11">
        <v>853</v>
      </c>
      <c r="F853" s="12">
        <v>15871270</v>
      </c>
      <c r="G853" s="13" t="s">
        <v>869</v>
      </c>
      <c r="Q853" t="str">
        <f t="shared" si="13"/>
        <v>15871270-Mešani začini</v>
      </c>
    </row>
    <row r="854" spans="1:17" x14ac:dyDescent="0.3">
      <c r="A854">
        <v>853</v>
      </c>
      <c r="B854">
        <v>15871270</v>
      </c>
      <c r="C854" t="s">
        <v>869</v>
      </c>
      <c r="E854" s="8">
        <v>854</v>
      </c>
      <c r="F854" s="9">
        <v>15871273</v>
      </c>
      <c r="G854" s="10" t="s">
        <v>870</v>
      </c>
      <c r="Q854" t="str">
        <f t="shared" si="13"/>
        <v>15871273-Majonez</v>
      </c>
    </row>
    <row r="855" spans="1:17" x14ac:dyDescent="0.3">
      <c r="A855">
        <v>854</v>
      </c>
      <c r="B855">
        <v>15871273</v>
      </c>
      <c r="C855" t="s">
        <v>870</v>
      </c>
      <c r="E855" s="11">
        <v>855</v>
      </c>
      <c r="F855" s="12">
        <v>15871274</v>
      </c>
      <c r="G855" s="13" t="s">
        <v>871</v>
      </c>
      <c r="Q855" t="str">
        <f t="shared" si="13"/>
        <v>15871274-Namazi sa sendviče</v>
      </c>
    </row>
    <row r="856" spans="1:17" x14ac:dyDescent="0.3">
      <c r="A856">
        <v>855</v>
      </c>
      <c r="B856">
        <v>15871274</v>
      </c>
      <c r="C856" t="s">
        <v>871</v>
      </c>
      <c r="E856" s="8">
        <v>856</v>
      </c>
      <c r="F856" s="9">
        <v>15871279</v>
      </c>
      <c r="G856" s="10" t="s">
        <v>872</v>
      </c>
      <c r="Q856" t="str">
        <f t="shared" si="13"/>
        <v>15871279-Slatko-kiseli voćni ajvar (čatni)</v>
      </c>
    </row>
    <row r="857" spans="1:17" x14ac:dyDescent="0.3">
      <c r="A857">
        <v>856</v>
      </c>
      <c r="B857">
        <v>15871279</v>
      </c>
      <c r="C857" t="s">
        <v>872</v>
      </c>
      <c r="E857" s="11">
        <v>857</v>
      </c>
      <c r="F857" s="12">
        <v>15872000</v>
      </c>
      <c r="G857" s="13" t="s">
        <v>873</v>
      </c>
      <c r="Q857" t="str">
        <f t="shared" si="13"/>
        <v>15872000-Začinsko bilje i začini</v>
      </c>
    </row>
    <row r="858" spans="1:17" x14ac:dyDescent="0.3">
      <c r="A858">
        <v>857</v>
      </c>
      <c r="B858">
        <v>15872000</v>
      </c>
      <c r="C858" t="s">
        <v>873</v>
      </c>
      <c r="E858" s="8">
        <v>858</v>
      </c>
      <c r="F858" s="9">
        <v>15872100</v>
      </c>
      <c r="G858" s="10" t="s">
        <v>874</v>
      </c>
      <c r="Q858" t="str">
        <f t="shared" si="13"/>
        <v>15872100-Biber</v>
      </c>
    </row>
    <row r="859" spans="1:17" x14ac:dyDescent="0.3">
      <c r="A859">
        <v>858</v>
      </c>
      <c r="B859">
        <v>15872100</v>
      </c>
      <c r="C859" t="s">
        <v>874</v>
      </c>
      <c r="E859" s="11">
        <v>859</v>
      </c>
      <c r="F859" s="12">
        <v>15872200</v>
      </c>
      <c r="G859" s="13" t="s">
        <v>875</v>
      </c>
      <c r="Q859" t="str">
        <f t="shared" si="13"/>
        <v>15872200-Začini</v>
      </c>
    </row>
    <row r="860" spans="1:17" x14ac:dyDescent="0.3">
      <c r="A860">
        <v>859</v>
      </c>
      <c r="B860">
        <v>15872200</v>
      </c>
      <c r="C860" t="s">
        <v>875</v>
      </c>
      <c r="E860" s="8">
        <v>860</v>
      </c>
      <c r="F860" s="9">
        <v>15872300</v>
      </c>
      <c r="G860" s="10" t="s">
        <v>876</v>
      </c>
      <c r="Q860" t="str">
        <f t="shared" si="13"/>
        <v>15872300-Začinsko bilje</v>
      </c>
    </row>
    <row r="861" spans="1:17" x14ac:dyDescent="0.3">
      <c r="A861">
        <v>860</v>
      </c>
      <c r="B861">
        <v>15872300</v>
      </c>
      <c r="C861" t="s">
        <v>876</v>
      </c>
      <c r="E861" s="11">
        <v>861</v>
      </c>
      <c r="F861" s="12">
        <v>15872400</v>
      </c>
      <c r="G861" s="13" t="s">
        <v>877</v>
      </c>
      <c r="Q861" t="str">
        <f t="shared" si="13"/>
        <v>15872400-So</v>
      </c>
    </row>
    <row r="862" spans="1:17" x14ac:dyDescent="0.3">
      <c r="A862">
        <v>861</v>
      </c>
      <c r="B862">
        <v>15872400</v>
      </c>
      <c r="C862" t="s">
        <v>877</v>
      </c>
      <c r="E862" s="8">
        <v>862</v>
      </c>
      <c r="F862" s="9">
        <v>15872500</v>
      </c>
      <c r="G862" s="10" t="s">
        <v>878</v>
      </c>
      <c r="Q862" t="str">
        <f t="shared" si="13"/>
        <v>15872500-Đumbir</v>
      </c>
    </row>
    <row r="863" spans="1:17" x14ac:dyDescent="0.3">
      <c r="A863">
        <v>862</v>
      </c>
      <c r="B863">
        <v>15872500</v>
      </c>
      <c r="C863" t="s">
        <v>878</v>
      </c>
      <c r="E863" s="11">
        <v>863</v>
      </c>
      <c r="F863" s="12">
        <v>15880000</v>
      </c>
      <c r="G863" s="13" t="s">
        <v>879</v>
      </c>
      <c r="Q863" t="str">
        <f t="shared" si="13"/>
        <v>15880000-Proizvodi za posebne prehrambene potrebe</v>
      </c>
    </row>
    <row r="864" spans="1:17" x14ac:dyDescent="0.3">
      <c r="A864">
        <v>863</v>
      </c>
      <c r="B864">
        <v>15880000</v>
      </c>
      <c r="C864" t="s">
        <v>879</v>
      </c>
      <c r="E864" s="8">
        <v>864</v>
      </c>
      <c r="F864" s="9">
        <v>15881000</v>
      </c>
      <c r="G864" s="10" t="s">
        <v>880</v>
      </c>
      <c r="Q864" t="str">
        <f t="shared" si="13"/>
        <v>15881000-Homogenizovani prehrambeni proizvodi</v>
      </c>
    </row>
    <row r="865" spans="1:17" x14ac:dyDescent="0.3">
      <c r="A865">
        <v>864</v>
      </c>
      <c r="B865">
        <v>15881000</v>
      </c>
      <c r="C865" t="s">
        <v>880</v>
      </c>
      <c r="E865" s="11">
        <v>865</v>
      </c>
      <c r="F865" s="12">
        <v>15882000</v>
      </c>
      <c r="G865" s="13" t="s">
        <v>881</v>
      </c>
      <c r="Q865" t="str">
        <f t="shared" si="13"/>
        <v>15882000-Dijetetski proizvodi</v>
      </c>
    </row>
    <row r="866" spans="1:17" x14ac:dyDescent="0.3">
      <c r="A866">
        <v>865</v>
      </c>
      <c r="B866">
        <v>15882000</v>
      </c>
      <c r="C866" t="s">
        <v>881</v>
      </c>
      <c r="E866" s="8">
        <v>866</v>
      </c>
      <c r="F866" s="9">
        <v>15884000</v>
      </c>
      <c r="G866" s="10" t="s">
        <v>882</v>
      </c>
      <c r="Q866" t="str">
        <f t="shared" si="13"/>
        <v>15884000-Hrana za bebe</v>
      </c>
    </row>
    <row r="867" spans="1:17" x14ac:dyDescent="0.3">
      <c r="A867">
        <v>866</v>
      </c>
      <c r="B867">
        <v>15884000</v>
      </c>
      <c r="C867" t="s">
        <v>882</v>
      </c>
      <c r="E867" s="11">
        <v>867</v>
      </c>
      <c r="F867" s="12">
        <v>15890000</v>
      </c>
      <c r="G867" s="13" t="s">
        <v>883</v>
      </c>
      <c r="Q867" t="str">
        <f t="shared" si="13"/>
        <v>15890000-Razni prehrambeni i osušeni proizvodi</v>
      </c>
    </row>
    <row r="868" spans="1:17" x14ac:dyDescent="0.3">
      <c r="A868">
        <v>867</v>
      </c>
      <c r="B868">
        <v>15890000</v>
      </c>
      <c r="C868" t="s">
        <v>883</v>
      </c>
      <c r="E868" s="8">
        <v>868</v>
      </c>
      <c r="F868" s="9">
        <v>15891000</v>
      </c>
      <c r="G868" s="10" t="s">
        <v>884</v>
      </c>
      <c r="Q868" t="str">
        <f t="shared" si="13"/>
        <v>15891000-Supe i čorbe</v>
      </c>
    </row>
    <row r="869" spans="1:17" x14ac:dyDescent="0.3">
      <c r="A869">
        <v>868</v>
      </c>
      <c r="B869">
        <v>15891000</v>
      </c>
      <c r="C869" t="s">
        <v>884</v>
      </c>
      <c r="E869" s="11">
        <v>869</v>
      </c>
      <c r="F869" s="12">
        <v>15891100</v>
      </c>
      <c r="G869" s="13" t="s">
        <v>885</v>
      </c>
      <c r="Q869" t="str">
        <f t="shared" si="13"/>
        <v>15891100-Supe od mesa</v>
      </c>
    </row>
    <row r="870" spans="1:17" x14ac:dyDescent="0.3">
      <c r="A870">
        <v>869</v>
      </c>
      <c r="B870">
        <v>15891100</v>
      </c>
      <c r="C870" t="s">
        <v>885</v>
      </c>
      <c r="E870" s="8">
        <v>870</v>
      </c>
      <c r="F870" s="9">
        <v>15891200</v>
      </c>
      <c r="G870" s="10" t="s">
        <v>886</v>
      </c>
      <c r="Q870" t="str">
        <f t="shared" si="13"/>
        <v>15891200-Riblje čorbe</v>
      </c>
    </row>
    <row r="871" spans="1:17" x14ac:dyDescent="0.3">
      <c r="A871">
        <v>870</v>
      </c>
      <c r="B871">
        <v>15891200</v>
      </c>
      <c r="C871" t="s">
        <v>886</v>
      </c>
      <c r="E871" s="11">
        <v>871</v>
      </c>
      <c r="F871" s="12">
        <v>15891300</v>
      </c>
      <c r="G871" s="13" t="s">
        <v>887</v>
      </c>
      <c r="Q871" t="str">
        <f t="shared" si="13"/>
        <v>15891300-Mešane supe</v>
      </c>
    </row>
    <row r="872" spans="1:17" x14ac:dyDescent="0.3">
      <c r="A872">
        <v>871</v>
      </c>
      <c r="B872">
        <v>15891300</v>
      </c>
      <c r="C872" t="s">
        <v>887</v>
      </c>
      <c r="E872" s="8">
        <v>872</v>
      </c>
      <c r="F872" s="9">
        <v>15891400</v>
      </c>
      <c r="G872" s="10" t="s">
        <v>888</v>
      </c>
      <c r="Q872" t="str">
        <f t="shared" si="13"/>
        <v>15891400-Supe</v>
      </c>
    </row>
    <row r="873" spans="1:17" x14ac:dyDescent="0.3">
      <c r="A873">
        <v>872</v>
      </c>
      <c r="B873">
        <v>15891400</v>
      </c>
      <c r="C873" t="s">
        <v>888</v>
      </c>
      <c r="E873" s="11">
        <v>873</v>
      </c>
      <c r="F873" s="12">
        <v>15891410</v>
      </c>
      <c r="G873" s="13" t="s">
        <v>889</v>
      </c>
      <c r="Q873" t="str">
        <f t="shared" si="13"/>
        <v>15891410-Mešavine za supe</v>
      </c>
    </row>
    <row r="874" spans="1:17" x14ac:dyDescent="0.3">
      <c r="A874">
        <v>873</v>
      </c>
      <c r="B874">
        <v>15891410</v>
      </c>
      <c r="C874" t="s">
        <v>889</v>
      </c>
      <c r="E874" s="8">
        <v>874</v>
      </c>
      <c r="F874" s="9">
        <v>15891500</v>
      </c>
      <c r="G874" s="10" t="s">
        <v>890</v>
      </c>
      <c r="Q874" t="str">
        <f t="shared" si="13"/>
        <v>15891500-Čorbe</v>
      </c>
    </row>
    <row r="875" spans="1:17" x14ac:dyDescent="0.3">
      <c r="A875">
        <v>874</v>
      </c>
      <c r="B875">
        <v>15891500</v>
      </c>
      <c r="C875" t="s">
        <v>890</v>
      </c>
      <c r="E875" s="11">
        <v>875</v>
      </c>
      <c r="F875" s="12">
        <v>15891600</v>
      </c>
      <c r="G875" s="13" t="s">
        <v>891</v>
      </c>
      <c r="Q875" t="str">
        <f t="shared" si="13"/>
        <v>15891600-Bujon</v>
      </c>
    </row>
    <row r="876" spans="1:17" x14ac:dyDescent="0.3">
      <c r="A876">
        <v>875</v>
      </c>
      <c r="B876">
        <v>15891600</v>
      </c>
      <c r="C876" t="s">
        <v>891</v>
      </c>
      <c r="E876" s="8">
        <v>876</v>
      </c>
      <c r="F876" s="9">
        <v>15891610</v>
      </c>
      <c r="G876" s="10" t="s">
        <v>892</v>
      </c>
      <c r="Q876" t="str">
        <f t="shared" si="13"/>
        <v>15891610-Mešavine za bujon</v>
      </c>
    </row>
    <row r="877" spans="1:17" x14ac:dyDescent="0.3">
      <c r="A877">
        <v>876</v>
      </c>
      <c r="B877">
        <v>15891610</v>
      </c>
      <c r="C877" t="s">
        <v>892</v>
      </c>
      <c r="E877" s="11">
        <v>877</v>
      </c>
      <c r="F877" s="12">
        <v>15891900</v>
      </c>
      <c r="G877" s="13" t="s">
        <v>893</v>
      </c>
      <c r="Q877" t="str">
        <f t="shared" si="13"/>
        <v>15891900-Supe od povrća</v>
      </c>
    </row>
    <row r="878" spans="1:17" x14ac:dyDescent="0.3">
      <c r="A878">
        <v>877</v>
      </c>
      <c r="B878">
        <v>15891900</v>
      </c>
      <c r="C878" t="s">
        <v>893</v>
      </c>
      <c r="E878" s="8">
        <v>878</v>
      </c>
      <c r="F878" s="9">
        <v>15892000</v>
      </c>
      <c r="G878" s="10" t="s">
        <v>894</v>
      </c>
      <c r="Q878" t="str">
        <f t="shared" si="13"/>
        <v>15892000-Sokovi i ekstrakti od povrća, peptičke materije i zgušnjivači</v>
      </c>
    </row>
    <row r="879" spans="1:17" x14ac:dyDescent="0.3">
      <c r="A879">
        <v>878</v>
      </c>
      <c r="B879">
        <v>15892000</v>
      </c>
      <c r="C879" t="s">
        <v>894</v>
      </c>
      <c r="E879" s="11">
        <v>879</v>
      </c>
      <c r="F879" s="12">
        <v>15892100</v>
      </c>
      <c r="G879" s="13" t="s">
        <v>602</v>
      </c>
      <c r="Q879" t="str">
        <f t="shared" si="13"/>
        <v>15892100-Sokovi od povrća</v>
      </c>
    </row>
    <row r="880" spans="1:17" x14ac:dyDescent="0.3">
      <c r="A880">
        <v>879</v>
      </c>
      <c r="B880">
        <v>15892100</v>
      </c>
      <c r="C880" t="s">
        <v>602</v>
      </c>
      <c r="E880" s="8">
        <v>880</v>
      </c>
      <c r="F880" s="9">
        <v>15892200</v>
      </c>
      <c r="G880" s="10" t="s">
        <v>895</v>
      </c>
      <c r="Q880" t="str">
        <f t="shared" si="13"/>
        <v>15892200-Ekstrakti od povrća</v>
      </c>
    </row>
    <row r="881" spans="1:17" x14ac:dyDescent="0.3">
      <c r="A881">
        <v>880</v>
      </c>
      <c r="B881">
        <v>15892200</v>
      </c>
      <c r="C881" t="s">
        <v>895</v>
      </c>
      <c r="E881" s="11">
        <v>881</v>
      </c>
      <c r="F881" s="12">
        <v>15892400</v>
      </c>
      <c r="G881" s="13" t="s">
        <v>896</v>
      </c>
      <c r="Q881" t="str">
        <f t="shared" si="13"/>
        <v>15892400-Zgušnjivači</v>
      </c>
    </row>
    <row r="882" spans="1:17" x14ac:dyDescent="0.3">
      <c r="A882">
        <v>881</v>
      </c>
      <c r="B882">
        <v>15892400</v>
      </c>
      <c r="C882" t="s">
        <v>896</v>
      </c>
      <c r="E882" s="8">
        <v>882</v>
      </c>
      <c r="F882" s="9">
        <v>15893000</v>
      </c>
      <c r="G882" s="10" t="s">
        <v>897</v>
      </c>
      <c r="Q882" t="str">
        <f t="shared" si="13"/>
        <v>15893000-Suvi proizvodi</v>
      </c>
    </row>
    <row r="883" spans="1:17" x14ac:dyDescent="0.3">
      <c r="A883">
        <v>882</v>
      </c>
      <c r="B883">
        <v>15893000</v>
      </c>
      <c r="C883" t="s">
        <v>897</v>
      </c>
      <c r="E883" s="11">
        <v>883</v>
      </c>
      <c r="F883" s="12">
        <v>15893100</v>
      </c>
      <c r="G883" s="13" t="s">
        <v>898</v>
      </c>
      <c r="Q883" t="str">
        <f t="shared" si="13"/>
        <v>15893100-Mešavine za prehrambene proizvode</v>
      </c>
    </row>
    <row r="884" spans="1:17" x14ac:dyDescent="0.3">
      <c r="A884">
        <v>883</v>
      </c>
      <c r="B884">
        <v>15893100</v>
      </c>
      <c r="C884" t="s">
        <v>898</v>
      </c>
      <c r="E884" s="8">
        <v>884</v>
      </c>
      <c r="F884" s="9">
        <v>15893200</v>
      </c>
      <c r="G884" s="10" t="s">
        <v>899</v>
      </c>
      <c r="Q884" t="str">
        <f t="shared" si="13"/>
        <v>15893200-Mešavine za poslastice</v>
      </c>
    </row>
    <row r="885" spans="1:17" x14ac:dyDescent="0.3">
      <c r="A885">
        <v>884</v>
      </c>
      <c r="B885">
        <v>15893200</v>
      </c>
      <c r="C885" t="s">
        <v>899</v>
      </c>
      <c r="E885" s="11">
        <v>885</v>
      </c>
      <c r="F885" s="12">
        <v>15893300</v>
      </c>
      <c r="G885" s="13" t="s">
        <v>900</v>
      </c>
      <c r="Q885" t="str">
        <f t="shared" si="13"/>
        <v>15893300-Mešavine za sosove</v>
      </c>
    </row>
    <row r="886" spans="1:17" x14ac:dyDescent="0.3">
      <c r="A886">
        <v>885</v>
      </c>
      <c r="B886">
        <v>15893300</v>
      </c>
      <c r="C886" t="s">
        <v>900</v>
      </c>
      <c r="E886" s="8">
        <v>886</v>
      </c>
      <c r="F886" s="9">
        <v>15894000</v>
      </c>
      <c r="G886" s="10" t="s">
        <v>901</v>
      </c>
      <c r="Q886" t="str">
        <f t="shared" si="13"/>
        <v>15894000-Prerađeni prehrambeni proizvodi</v>
      </c>
    </row>
    <row r="887" spans="1:17" x14ac:dyDescent="0.3">
      <c r="A887">
        <v>886</v>
      </c>
      <c r="B887">
        <v>15894000</v>
      </c>
      <c r="C887" t="s">
        <v>901</v>
      </c>
      <c r="E887" s="11">
        <v>887</v>
      </c>
      <c r="F887" s="12">
        <v>15894100</v>
      </c>
      <c r="G887" s="13" t="s">
        <v>902</v>
      </c>
      <c r="Q887" t="str">
        <f t="shared" si="13"/>
        <v>15894100-Vegetarijanski obroci</v>
      </c>
    </row>
    <row r="888" spans="1:17" x14ac:dyDescent="0.3">
      <c r="A888">
        <v>887</v>
      </c>
      <c r="B888">
        <v>15894100</v>
      </c>
      <c r="C888" t="s">
        <v>902</v>
      </c>
      <c r="E888" s="8">
        <v>888</v>
      </c>
      <c r="F888" s="9">
        <v>15894200</v>
      </c>
      <c r="G888" s="10" t="s">
        <v>903</v>
      </c>
      <c r="Q888" t="str">
        <f t="shared" si="13"/>
        <v>15894200-Pripremljeni obroci</v>
      </c>
    </row>
    <row r="889" spans="1:17" x14ac:dyDescent="0.3">
      <c r="A889">
        <v>888</v>
      </c>
      <c r="B889">
        <v>15894200</v>
      </c>
      <c r="C889" t="s">
        <v>903</v>
      </c>
      <c r="E889" s="11">
        <v>889</v>
      </c>
      <c r="F889" s="12">
        <v>15894210</v>
      </c>
      <c r="G889" s="13" t="s">
        <v>904</v>
      </c>
      <c r="Q889" t="str">
        <f t="shared" si="13"/>
        <v>15894210-Školski obroci</v>
      </c>
    </row>
    <row r="890" spans="1:17" x14ac:dyDescent="0.3">
      <c r="A890">
        <v>889</v>
      </c>
      <c r="B890">
        <v>15894210</v>
      </c>
      <c r="C890" t="s">
        <v>904</v>
      </c>
      <c r="E890" s="8">
        <v>890</v>
      </c>
      <c r="F890" s="9">
        <v>15894220</v>
      </c>
      <c r="G890" s="10" t="s">
        <v>905</v>
      </c>
      <c r="Q890" t="str">
        <f t="shared" si="13"/>
        <v>15894220-Bolnički obroci</v>
      </c>
    </row>
    <row r="891" spans="1:17" x14ac:dyDescent="0.3">
      <c r="A891">
        <v>890</v>
      </c>
      <c r="B891">
        <v>15894220</v>
      </c>
      <c r="C891" t="s">
        <v>905</v>
      </c>
      <c r="E891" s="11">
        <v>891</v>
      </c>
      <c r="F891" s="12">
        <v>15894300</v>
      </c>
      <c r="G891" s="13" t="s">
        <v>906</v>
      </c>
      <c r="Q891" t="str">
        <f t="shared" si="13"/>
        <v>15894300-Gotova jela</v>
      </c>
    </row>
    <row r="892" spans="1:17" x14ac:dyDescent="0.3">
      <c r="A892">
        <v>891</v>
      </c>
      <c r="B892">
        <v>15894300</v>
      </c>
      <c r="C892" t="s">
        <v>906</v>
      </c>
      <c r="E892" s="8">
        <v>892</v>
      </c>
      <c r="F892" s="9">
        <v>15894400</v>
      </c>
      <c r="G892" s="10" t="s">
        <v>907</v>
      </c>
      <c r="Q892" t="str">
        <f t="shared" si="13"/>
        <v>15894400-Grickalice (lagani obroci)</v>
      </c>
    </row>
    <row r="893" spans="1:17" x14ac:dyDescent="0.3">
      <c r="A893">
        <v>892</v>
      </c>
      <c r="B893">
        <v>15894400</v>
      </c>
      <c r="C893" t="s">
        <v>907</v>
      </c>
      <c r="E893" s="11">
        <v>893</v>
      </c>
      <c r="F893" s="12">
        <v>15894500</v>
      </c>
      <c r="G893" s="13" t="s">
        <v>908</v>
      </c>
      <c r="Q893" t="str">
        <f t="shared" si="13"/>
        <v>15894500-Proizvodi koji se mogu prodavati u automatskim mašinama za prodaju robe</v>
      </c>
    </row>
    <row r="894" spans="1:17" x14ac:dyDescent="0.3">
      <c r="A894">
        <v>893</v>
      </c>
      <c r="B894">
        <v>15894500</v>
      </c>
      <c r="C894" t="s">
        <v>908</v>
      </c>
      <c r="E894" s="8">
        <v>894</v>
      </c>
      <c r="F894" s="9">
        <v>15894600</v>
      </c>
      <c r="G894" s="10" t="s">
        <v>909</v>
      </c>
      <c r="Q894" t="str">
        <f t="shared" si="13"/>
        <v>15894600-Nadevi za  sendviče</v>
      </c>
    </row>
    <row r="895" spans="1:17" x14ac:dyDescent="0.3">
      <c r="A895">
        <v>894</v>
      </c>
      <c r="B895">
        <v>15894600</v>
      </c>
      <c r="C895" t="s">
        <v>909</v>
      </c>
      <c r="E895" s="11">
        <v>895</v>
      </c>
      <c r="F895" s="12">
        <v>15894700</v>
      </c>
      <c r="G895" s="13" t="s">
        <v>910</v>
      </c>
      <c r="Q895" t="str">
        <f t="shared" si="13"/>
        <v>15894700-Delikatesi</v>
      </c>
    </row>
    <row r="896" spans="1:17" x14ac:dyDescent="0.3">
      <c r="A896">
        <v>895</v>
      </c>
      <c r="B896">
        <v>15894700</v>
      </c>
      <c r="C896" t="s">
        <v>910</v>
      </c>
      <c r="E896" s="8">
        <v>896</v>
      </c>
      <c r="F896" s="9">
        <v>15895000</v>
      </c>
      <c r="G896" s="10" t="s">
        <v>911</v>
      </c>
      <c r="Q896" t="str">
        <f t="shared" si="13"/>
        <v>15895000-Brza hrana</v>
      </c>
    </row>
    <row r="897" spans="1:17" x14ac:dyDescent="0.3">
      <c r="A897">
        <v>896</v>
      </c>
      <c r="B897">
        <v>15895000</v>
      </c>
      <c r="C897" t="s">
        <v>911</v>
      </c>
      <c r="E897" s="11">
        <v>897</v>
      </c>
      <c r="F897" s="12">
        <v>15895100</v>
      </c>
      <c r="G897" s="13" t="s">
        <v>912</v>
      </c>
      <c r="Q897" t="str">
        <f t="shared" si="13"/>
        <v>15895100-Hamburgeri</v>
      </c>
    </row>
    <row r="898" spans="1:17" x14ac:dyDescent="0.3">
      <c r="A898">
        <v>897</v>
      </c>
      <c r="B898">
        <v>15895100</v>
      </c>
      <c r="C898" t="s">
        <v>912</v>
      </c>
      <c r="E898" s="8">
        <v>898</v>
      </c>
      <c r="F898" s="9">
        <v>15896000</v>
      </c>
      <c r="G898" s="10" t="s">
        <v>913</v>
      </c>
      <c r="Q898" t="str">
        <f t="shared" ref="Q898:Q961" si="14">F898&amp; "-" &amp;G898</f>
        <v>15896000-Duboko smrznuti proizvodi</v>
      </c>
    </row>
    <row r="899" spans="1:17" x14ac:dyDescent="0.3">
      <c r="A899">
        <v>898</v>
      </c>
      <c r="B899">
        <v>15896000</v>
      </c>
      <c r="C899" t="s">
        <v>913</v>
      </c>
      <c r="E899" s="11">
        <v>899</v>
      </c>
      <c r="F899" s="12">
        <v>15897000</v>
      </c>
      <c r="G899" s="13" t="s">
        <v>914</v>
      </c>
      <c r="Q899" t="str">
        <f t="shared" si="14"/>
        <v>15897000-Hrana u konzervi i vojnička sledovanja</v>
      </c>
    </row>
    <row r="900" spans="1:17" x14ac:dyDescent="0.3">
      <c r="A900">
        <v>899</v>
      </c>
      <c r="B900">
        <v>15897000</v>
      </c>
      <c r="C900" t="s">
        <v>914</v>
      </c>
      <c r="E900" s="8">
        <v>900</v>
      </c>
      <c r="F900" s="9">
        <v>15897100</v>
      </c>
      <c r="G900" s="10" t="s">
        <v>915</v>
      </c>
      <c r="Q900" t="str">
        <f t="shared" si="14"/>
        <v>15897100-Vojnička sledovanja</v>
      </c>
    </row>
    <row r="901" spans="1:17" x14ac:dyDescent="0.3">
      <c r="A901">
        <v>900</v>
      </c>
      <c r="B901">
        <v>15897100</v>
      </c>
      <c r="C901" t="s">
        <v>915</v>
      </c>
      <c r="E901" s="11">
        <v>901</v>
      </c>
      <c r="F901" s="12">
        <v>15897200</v>
      </c>
      <c r="G901" s="13" t="s">
        <v>916</v>
      </c>
      <c r="Q901" t="str">
        <f t="shared" si="14"/>
        <v>15897200-Proizvodi u konzervi</v>
      </c>
    </row>
    <row r="902" spans="1:17" x14ac:dyDescent="0.3">
      <c r="A902">
        <v>901</v>
      </c>
      <c r="B902">
        <v>15897200</v>
      </c>
      <c r="C902" t="s">
        <v>916</v>
      </c>
      <c r="E902" s="8">
        <v>902</v>
      </c>
      <c r="F902" s="9">
        <v>15897300</v>
      </c>
      <c r="G902" s="10" t="s">
        <v>917</v>
      </c>
      <c r="Q902" t="str">
        <f t="shared" si="14"/>
        <v>15897300-Paketi hrane</v>
      </c>
    </row>
    <row r="903" spans="1:17" x14ac:dyDescent="0.3">
      <c r="A903">
        <v>902</v>
      </c>
      <c r="B903">
        <v>15897300</v>
      </c>
      <c r="C903" t="s">
        <v>917</v>
      </c>
      <c r="E903" s="11">
        <v>903</v>
      </c>
      <c r="F903" s="12">
        <v>15898000</v>
      </c>
      <c r="G903" s="13" t="s">
        <v>918</v>
      </c>
      <c r="Q903" t="str">
        <f t="shared" si="14"/>
        <v>15898000-Kvasac</v>
      </c>
    </row>
    <row r="904" spans="1:17" x14ac:dyDescent="0.3">
      <c r="A904">
        <v>903</v>
      </c>
      <c r="B904">
        <v>15898000</v>
      </c>
      <c r="C904" t="s">
        <v>918</v>
      </c>
      <c r="E904" s="8">
        <v>904</v>
      </c>
      <c r="F904" s="9">
        <v>15899000</v>
      </c>
      <c r="G904" s="10" t="s">
        <v>919</v>
      </c>
      <c r="Q904" t="str">
        <f t="shared" si="14"/>
        <v>15899000-Prašak za pecivo</v>
      </c>
    </row>
    <row r="905" spans="1:17" x14ac:dyDescent="0.3">
      <c r="A905">
        <v>904</v>
      </c>
      <c r="B905">
        <v>15899000</v>
      </c>
      <c r="C905" t="s">
        <v>919</v>
      </c>
      <c r="E905" s="11">
        <v>905</v>
      </c>
      <c r="F905" s="12">
        <v>15900000</v>
      </c>
      <c r="G905" s="13" t="s">
        <v>920</v>
      </c>
      <c r="Q905" t="str">
        <f t="shared" si="14"/>
        <v>15900000-Pića, duvan i srodni proizvodi</v>
      </c>
    </row>
    <row r="906" spans="1:17" x14ac:dyDescent="0.3">
      <c r="A906">
        <v>905</v>
      </c>
      <c r="B906">
        <v>15900000</v>
      </c>
      <c r="C906" t="s">
        <v>920</v>
      </c>
      <c r="E906" s="8">
        <v>906</v>
      </c>
      <c r="F906" s="9">
        <v>15910000</v>
      </c>
      <c r="G906" s="10" t="s">
        <v>921</v>
      </c>
      <c r="Q906" t="str">
        <f t="shared" si="14"/>
        <v>15910000-Destilovana alkoholna pića</v>
      </c>
    </row>
    <row r="907" spans="1:17" x14ac:dyDescent="0.3">
      <c r="A907">
        <v>906</v>
      </c>
      <c r="B907">
        <v>15910000</v>
      </c>
      <c r="C907" t="s">
        <v>921</v>
      </c>
      <c r="E907" s="11">
        <v>907</v>
      </c>
      <c r="F907" s="12">
        <v>15911000</v>
      </c>
      <c r="G907" s="13" t="s">
        <v>922</v>
      </c>
      <c r="Q907" t="str">
        <f t="shared" si="14"/>
        <v>15911000-Alkoholna pića</v>
      </c>
    </row>
    <row r="908" spans="1:17" x14ac:dyDescent="0.3">
      <c r="A908">
        <v>907</v>
      </c>
      <c r="B908">
        <v>15911000</v>
      </c>
      <c r="C908" t="s">
        <v>922</v>
      </c>
      <c r="E908" s="8">
        <v>908</v>
      </c>
      <c r="F908" s="9">
        <v>15911100</v>
      </c>
      <c r="G908" s="10" t="s">
        <v>923</v>
      </c>
      <c r="Q908" t="str">
        <f t="shared" si="14"/>
        <v>15911100-Žestoka alkoholna pića</v>
      </c>
    </row>
    <row r="909" spans="1:17" x14ac:dyDescent="0.3">
      <c r="A909">
        <v>908</v>
      </c>
      <c r="B909">
        <v>15911100</v>
      </c>
      <c r="C909" t="s">
        <v>923</v>
      </c>
      <c r="E909" s="11">
        <v>909</v>
      </c>
      <c r="F909" s="12">
        <v>15911200</v>
      </c>
      <c r="G909" s="13" t="s">
        <v>924</v>
      </c>
      <c r="Q909" t="str">
        <f t="shared" si="14"/>
        <v>15911200-Likeri</v>
      </c>
    </row>
    <row r="910" spans="1:17" x14ac:dyDescent="0.3">
      <c r="A910">
        <v>909</v>
      </c>
      <c r="B910">
        <v>15911200</v>
      </c>
      <c r="C910" t="s">
        <v>924</v>
      </c>
      <c r="E910" s="8">
        <v>910</v>
      </c>
      <c r="F910" s="9">
        <v>15930000</v>
      </c>
      <c r="G910" s="10" t="s">
        <v>925</v>
      </c>
      <c r="Q910" t="str">
        <f t="shared" si="14"/>
        <v>15930000-Vina</v>
      </c>
    </row>
    <row r="911" spans="1:17" x14ac:dyDescent="0.3">
      <c r="A911">
        <v>910</v>
      </c>
      <c r="B911">
        <v>15930000</v>
      </c>
      <c r="C911" t="s">
        <v>925</v>
      </c>
      <c r="E911" s="11">
        <v>911</v>
      </c>
      <c r="F911" s="12">
        <v>15931000</v>
      </c>
      <c r="G911" s="13" t="s">
        <v>926</v>
      </c>
      <c r="Q911" t="str">
        <f t="shared" si="14"/>
        <v>15931000-Nearomatizovana vina</v>
      </c>
    </row>
    <row r="912" spans="1:17" x14ac:dyDescent="0.3">
      <c r="A912">
        <v>911</v>
      </c>
      <c r="B912">
        <v>15931000</v>
      </c>
      <c r="C912" t="s">
        <v>926</v>
      </c>
      <c r="E912" s="8">
        <v>912</v>
      </c>
      <c r="F912" s="9">
        <v>15931100</v>
      </c>
      <c r="G912" s="10" t="s">
        <v>927</v>
      </c>
      <c r="Q912" t="str">
        <f t="shared" si="14"/>
        <v>15931100-Penušava vina</v>
      </c>
    </row>
    <row r="913" spans="1:17" x14ac:dyDescent="0.3">
      <c r="A913">
        <v>912</v>
      </c>
      <c r="B913">
        <v>15931100</v>
      </c>
      <c r="C913" t="s">
        <v>927</v>
      </c>
      <c r="E913" s="11">
        <v>913</v>
      </c>
      <c r="F913" s="12">
        <v>15931200</v>
      </c>
      <c r="G913" s="13" t="s">
        <v>928</v>
      </c>
      <c r="Q913" t="str">
        <f t="shared" si="14"/>
        <v>15931200-Stona vina</v>
      </c>
    </row>
    <row r="914" spans="1:17" x14ac:dyDescent="0.3">
      <c r="A914">
        <v>913</v>
      </c>
      <c r="B914">
        <v>15931200</v>
      </c>
      <c r="C914" t="s">
        <v>928</v>
      </c>
      <c r="E914" s="8">
        <v>914</v>
      </c>
      <c r="F914" s="9">
        <v>15931300</v>
      </c>
      <c r="G914" s="10" t="s">
        <v>929</v>
      </c>
      <c r="Q914" t="str">
        <f t="shared" si="14"/>
        <v>15931300-Porto</v>
      </c>
    </row>
    <row r="915" spans="1:17" x14ac:dyDescent="0.3">
      <c r="A915">
        <v>914</v>
      </c>
      <c r="B915">
        <v>15931300</v>
      </c>
      <c r="C915" t="s">
        <v>929</v>
      </c>
      <c r="E915" s="11">
        <v>915</v>
      </c>
      <c r="F915" s="12">
        <v>15931400</v>
      </c>
      <c r="G915" s="13" t="s">
        <v>930</v>
      </c>
      <c r="Q915" t="str">
        <f t="shared" si="14"/>
        <v>15931400-Madera</v>
      </c>
    </row>
    <row r="916" spans="1:17" x14ac:dyDescent="0.3">
      <c r="A916">
        <v>915</v>
      </c>
      <c r="B916">
        <v>15931400</v>
      </c>
      <c r="C916" t="s">
        <v>930</v>
      </c>
      <c r="E916" s="8">
        <v>916</v>
      </c>
      <c r="F916" s="9">
        <v>15931500</v>
      </c>
      <c r="G916" s="10" t="s">
        <v>931</v>
      </c>
      <c r="Q916" t="str">
        <f t="shared" si="14"/>
        <v>15931500-Šira</v>
      </c>
    </row>
    <row r="917" spans="1:17" x14ac:dyDescent="0.3">
      <c r="A917">
        <v>916</v>
      </c>
      <c r="B917">
        <v>15931500</v>
      </c>
      <c r="C917" t="s">
        <v>931</v>
      </c>
      <c r="E917" s="11">
        <v>917</v>
      </c>
      <c r="F917" s="12">
        <v>15931600</v>
      </c>
      <c r="G917" s="13" t="s">
        <v>932</v>
      </c>
      <c r="Q917" t="str">
        <f t="shared" si="14"/>
        <v>15931600-Šeri</v>
      </c>
    </row>
    <row r="918" spans="1:17" x14ac:dyDescent="0.3">
      <c r="A918">
        <v>917</v>
      </c>
      <c r="B918">
        <v>15931600</v>
      </c>
      <c r="C918" t="s">
        <v>932</v>
      </c>
      <c r="E918" s="8">
        <v>918</v>
      </c>
      <c r="F918" s="9">
        <v>15932000</v>
      </c>
      <c r="G918" s="10" t="s">
        <v>933</v>
      </c>
      <c r="Q918" t="str">
        <f t="shared" si="14"/>
        <v>15932000-Vinski talog</v>
      </c>
    </row>
    <row r="919" spans="1:17" x14ac:dyDescent="0.3">
      <c r="A919">
        <v>918</v>
      </c>
      <c r="B919">
        <v>15932000</v>
      </c>
      <c r="C919" t="s">
        <v>933</v>
      </c>
      <c r="E919" s="11">
        <v>919</v>
      </c>
      <c r="F919" s="12">
        <v>15940000</v>
      </c>
      <c r="G919" s="13" t="s">
        <v>934</v>
      </c>
      <c r="Q919" t="str">
        <f t="shared" si="14"/>
        <v>15940000-Voćno vino od jabuke ili kruške i druga voćna vina</v>
      </c>
    </row>
    <row r="920" spans="1:17" x14ac:dyDescent="0.3">
      <c r="A920">
        <v>919</v>
      </c>
      <c r="B920">
        <v>15940000</v>
      </c>
      <c r="C920" t="s">
        <v>934</v>
      </c>
      <c r="E920" s="8">
        <v>920</v>
      </c>
      <c r="F920" s="9">
        <v>15941000</v>
      </c>
      <c r="G920" s="10" t="s">
        <v>935</v>
      </c>
      <c r="Q920" t="str">
        <f t="shared" si="14"/>
        <v>15941000-Voćno vino od jabuke ili kruške</v>
      </c>
    </row>
    <row r="921" spans="1:17" x14ac:dyDescent="0.3">
      <c r="A921">
        <v>920</v>
      </c>
      <c r="B921">
        <v>15941000</v>
      </c>
      <c r="C921" t="s">
        <v>935</v>
      </c>
      <c r="E921" s="11">
        <v>921</v>
      </c>
      <c r="F921" s="12">
        <v>15942000</v>
      </c>
      <c r="G921" s="13" t="s">
        <v>936</v>
      </c>
      <c r="Q921" t="str">
        <f t="shared" si="14"/>
        <v>15942000-Voćna vina</v>
      </c>
    </row>
    <row r="922" spans="1:17" x14ac:dyDescent="0.3">
      <c r="A922">
        <v>921</v>
      </c>
      <c r="B922">
        <v>15942000</v>
      </c>
      <c r="C922" t="s">
        <v>936</v>
      </c>
      <c r="E922" s="8">
        <v>922</v>
      </c>
      <c r="F922" s="9">
        <v>15950000</v>
      </c>
      <c r="G922" s="10" t="s">
        <v>937</v>
      </c>
      <c r="Q922" t="str">
        <f t="shared" si="14"/>
        <v>15950000-Nedestilovana fermentisana pića</v>
      </c>
    </row>
    <row r="923" spans="1:17" x14ac:dyDescent="0.3">
      <c r="A923">
        <v>922</v>
      </c>
      <c r="B923">
        <v>15950000</v>
      </c>
      <c r="C923" t="s">
        <v>937</v>
      </c>
      <c r="E923" s="11">
        <v>923</v>
      </c>
      <c r="F923" s="12">
        <v>15951000</v>
      </c>
      <c r="G923" s="13" t="s">
        <v>938</v>
      </c>
      <c r="Q923" t="str">
        <f t="shared" si="14"/>
        <v>15951000-Vermut</v>
      </c>
    </row>
    <row r="924" spans="1:17" x14ac:dyDescent="0.3">
      <c r="A924">
        <v>923</v>
      </c>
      <c r="B924">
        <v>15951000</v>
      </c>
      <c r="C924" t="s">
        <v>938</v>
      </c>
      <c r="E924" s="8">
        <v>924</v>
      </c>
      <c r="F924" s="9">
        <v>15960000</v>
      </c>
      <c r="G924" s="10" t="s">
        <v>939</v>
      </c>
      <c r="Q924" t="str">
        <f t="shared" si="14"/>
        <v>15960000-Pivo od slada</v>
      </c>
    </row>
    <row r="925" spans="1:17" x14ac:dyDescent="0.3">
      <c r="A925">
        <v>924</v>
      </c>
      <c r="B925">
        <v>15960000</v>
      </c>
      <c r="C925" t="s">
        <v>939</v>
      </c>
      <c r="E925" s="11">
        <v>925</v>
      </c>
      <c r="F925" s="12">
        <v>15961000</v>
      </c>
      <c r="G925" s="13" t="s">
        <v>940</v>
      </c>
      <c r="Q925" t="str">
        <f t="shared" si="14"/>
        <v>15961000-Pivo</v>
      </c>
    </row>
    <row r="926" spans="1:17" x14ac:dyDescent="0.3">
      <c r="A926">
        <v>925</v>
      </c>
      <c r="B926">
        <v>15961000</v>
      </c>
      <c r="C926" t="s">
        <v>940</v>
      </c>
      <c r="E926" s="8">
        <v>926</v>
      </c>
      <c r="F926" s="9">
        <v>15961100</v>
      </c>
      <c r="G926" s="10" t="s">
        <v>941</v>
      </c>
      <c r="Q926" t="str">
        <f t="shared" si="14"/>
        <v>15961100-Lagano pivo (lager)</v>
      </c>
    </row>
    <row r="927" spans="1:17" x14ac:dyDescent="0.3">
      <c r="A927">
        <v>926</v>
      </c>
      <c r="B927">
        <v>15961100</v>
      </c>
      <c r="C927" t="s">
        <v>941</v>
      </c>
      <c r="E927" s="11">
        <v>927</v>
      </c>
      <c r="F927" s="12">
        <v>15962000</v>
      </c>
      <c r="G927" s="13" t="s">
        <v>942</v>
      </c>
      <c r="Q927" t="str">
        <f t="shared" si="14"/>
        <v>15962000-Talog od vrenja ili destilacije</v>
      </c>
    </row>
    <row r="928" spans="1:17" x14ac:dyDescent="0.3">
      <c r="A928">
        <v>927</v>
      </c>
      <c r="B928">
        <v>15962000</v>
      </c>
      <c r="C928" t="s">
        <v>942</v>
      </c>
      <c r="E928" s="8">
        <v>928</v>
      </c>
      <c r="F928" s="9">
        <v>15980000</v>
      </c>
      <c r="G928" s="10" t="s">
        <v>943</v>
      </c>
      <c r="Q928" t="str">
        <f t="shared" si="14"/>
        <v>15980000-Bezalkoholna pića</v>
      </c>
    </row>
    <row r="929" spans="1:17" x14ac:dyDescent="0.3">
      <c r="A929">
        <v>928</v>
      </c>
      <c r="B929">
        <v>15980000</v>
      </c>
      <c r="C929" t="s">
        <v>943</v>
      </c>
      <c r="E929" s="11">
        <v>929</v>
      </c>
      <c r="F929" s="12">
        <v>15981000</v>
      </c>
      <c r="G929" s="13" t="s">
        <v>944</v>
      </c>
      <c r="Q929" t="str">
        <f t="shared" si="14"/>
        <v>15981000-Mineralna voda</v>
      </c>
    </row>
    <row r="930" spans="1:17" x14ac:dyDescent="0.3">
      <c r="A930">
        <v>929</v>
      </c>
      <c r="B930">
        <v>15981000</v>
      </c>
      <c r="C930" t="s">
        <v>944</v>
      </c>
      <c r="E930" s="8">
        <v>930</v>
      </c>
      <c r="F930" s="9">
        <v>15981100</v>
      </c>
      <c r="G930" s="10" t="s">
        <v>945</v>
      </c>
      <c r="Q930" t="str">
        <f t="shared" si="14"/>
        <v>15981100-Negazirana mineralna voda</v>
      </c>
    </row>
    <row r="931" spans="1:17" x14ac:dyDescent="0.3">
      <c r="A931">
        <v>930</v>
      </c>
      <c r="B931">
        <v>15981100</v>
      </c>
      <c r="C931" t="s">
        <v>945</v>
      </c>
      <c r="E931" s="11">
        <v>931</v>
      </c>
      <c r="F931" s="12">
        <v>15981200</v>
      </c>
      <c r="G931" s="13" t="s">
        <v>946</v>
      </c>
      <c r="Q931" t="str">
        <f t="shared" si="14"/>
        <v>15981200-Gazirana mineralna voda</v>
      </c>
    </row>
    <row r="932" spans="1:17" x14ac:dyDescent="0.3">
      <c r="A932">
        <v>931</v>
      </c>
      <c r="B932">
        <v>15981200</v>
      </c>
      <c r="C932" t="s">
        <v>946</v>
      </c>
      <c r="E932" s="8">
        <v>932</v>
      </c>
      <c r="F932" s="9">
        <v>15981300</v>
      </c>
      <c r="G932" s="10" t="s">
        <v>947</v>
      </c>
      <c r="Q932" t="str">
        <f t="shared" si="14"/>
        <v>15981300-Voda u čvrstom stanju</v>
      </c>
    </row>
    <row r="933" spans="1:17" x14ac:dyDescent="0.3">
      <c r="A933">
        <v>932</v>
      </c>
      <c r="B933">
        <v>15981300</v>
      </c>
      <c r="C933" t="s">
        <v>947</v>
      </c>
      <c r="E933" s="11">
        <v>933</v>
      </c>
      <c r="F933" s="12">
        <v>15981310</v>
      </c>
      <c r="G933" s="13" t="s">
        <v>948</v>
      </c>
      <c r="Q933" t="str">
        <f t="shared" si="14"/>
        <v>15981310-Led</v>
      </c>
    </row>
    <row r="934" spans="1:17" x14ac:dyDescent="0.3">
      <c r="A934">
        <v>933</v>
      </c>
      <c r="B934">
        <v>15981310</v>
      </c>
      <c r="C934" t="s">
        <v>948</v>
      </c>
      <c r="E934" s="8">
        <v>934</v>
      </c>
      <c r="F934" s="9">
        <v>15981320</v>
      </c>
      <c r="G934" s="10" t="s">
        <v>949</v>
      </c>
      <c r="Q934" t="str">
        <f t="shared" si="14"/>
        <v>15981320-Sneg</v>
      </c>
    </row>
    <row r="935" spans="1:17" x14ac:dyDescent="0.3">
      <c r="A935">
        <v>934</v>
      </c>
      <c r="B935">
        <v>15981320</v>
      </c>
      <c r="C935" t="s">
        <v>949</v>
      </c>
      <c r="E935" s="11">
        <v>935</v>
      </c>
      <c r="F935" s="12">
        <v>15981400</v>
      </c>
      <c r="G935" s="13" t="s">
        <v>950</v>
      </c>
      <c r="Q935" t="str">
        <f t="shared" si="14"/>
        <v>15981400-Aromatizovane mineralne vode</v>
      </c>
    </row>
    <row r="936" spans="1:17" x14ac:dyDescent="0.3">
      <c r="A936">
        <v>935</v>
      </c>
      <c r="B936">
        <v>15981400</v>
      </c>
      <c r="C936" t="s">
        <v>950</v>
      </c>
      <c r="E936" s="8">
        <v>936</v>
      </c>
      <c r="F936" s="9">
        <v>15982000</v>
      </c>
      <c r="G936" s="10" t="s">
        <v>951</v>
      </c>
      <c r="Q936" t="str">
        <f t="shared" si="14"/>
        <v>15982000-Bezalkoholni osvežavajući napici</v>
      </c>
    </row>
    <row r="937" spans="1:17" x14ac:dyDescent="0.3">
      <c r="A937">
        <v>936</v>
      </c>
      <c r="B937">
        <v>15982000</v>
      </c>
      <c r="C937" t="s">
        <v>951</v>
      </c>
      <c r="E937" s="11">
        <v>937</v>
      </c>
      <c r="F937" s="12">
        <v>15982100</v>
      </c>
      <c r="G937" s="13" t="s">
        <v>952</v>
      </c>
      <c r="Q937" t="str">
        <f t="shared" si="14"/>
        <v>15982100-Koncentrati prirodnih voćnih sokova</v>
      </c>
    </row>
    <row r="938" spans="1:17" x14ac:dyDescent="0.3">
      <c r="A938">
        <v>937</v>
      </c>
      <c r="B938">
        <v>15982100</v>
      </c>
      <c r="C938" t="s">
        <v>952</v>
      </c>
      <c r="E938" s="8">
        <v>938</v>
      </c>
      <c r="F938" s="9">
        <v>15982200</v>
      </c>
      <c r="G938" s="10" t="s">
        <v>953</v>
      </c>
      <c r="Q938" t="str">
        <f t="shared" si="14"/>
        <v>15982200-Čokoladno mleko</v>
      </c>
    </row>
    <row r="939" spans="1:17" x14ac:dyDescent="0.3">
      <c r="A939">
        <v>938</v>
      </c>
      <c r="B939">
        <v>15982200</v>
      </c>
      <c r="C939" t="s">
        <v>953</v>
      </c>
      <c r="E939" s="11">
        <v>939</v>
      </c>
      <c r="F939" s="12">
        <v>15990000</v>
      </c>
      <c r="G939" s="13" t="s">
        <v>954</v>
      </c>
      <c r="Q939" t="str">
        <f t="shared" si="14"/>
        <v>15990000-Duvan, duvanski proizvodi i pribor</v>
      </c>
    </row>
    <row r="940" spans="1:17" x14ac:dyDescent="0.3">
      <c r="A940">
        <v>939</v>
      </c>
      <c r="B940">
        <v>15990000</v>
      </c>
      <c r="C940" t="s">
        <v>954</v>
      </c>
      <c r="E940" s="8">
        <v>940</v>
      </c>
      <c r="F940" s="9">
        <v>15991000</v>
      </c>
      <c r="G940" s="10" t="s">
        <v>955</v>
      </c>
      <c r="Q940" t="str">
        <f t="shared" si="14"/>
        <v>15991000-Duvanski proizvodi</v>
      </c>
    </row>
    <row r="941" spans="1:17" x14ac:dyDescent="0.3">
      <c r="A941">
        <v>940</v>
      </c>
      <c r="B941">
        <v>15991000</v>
      </c>
      <c r="C941" t="s">
        <v>955</v>
      </c>
      <c r="E941" s="11">
        <v>941</v>
      </c>
      <c r="F941" s="12">
        <v>15991100</v>
      </c>
      <c r="G941" s="13" t="s">
        <v>956</v>
      </c>
      <c r="Q941" t="str">
        <f t="shared" si="14"/>
        <v>15991100-Cigare</v>
      </c>
    </row>
    <row r="942" spans="1:17" x14ac:dyDescent="0.3">
      <c r="A942">
        <v>941</v>
      </c>
      <c r="B942">
        <v>15991100</v>
      </c>
      <c r="C942" t="s">
        <v>956</v>
      </c>
      <c r="E942" s="8">
        <v>942</v>
      </c>
      <c r="F942" s="9">
        <v>15991200</v>
      </c>
      <c r="G942" s="10" t="s">
        <v>957</v>
      </c>
      <c r="Q942" t="str">
        <f t="shared" si="14"/>
        <v>15991200-Cigarilosi</v>
      </c>
    </row>
    <row r="943" spans="1:17" x14ac:dyDescent="0.3">
      <c r="A943">
        <v>942</v>
      </c>
      <c r="B943">
        <v>15991200</v>
      </c>
      <c r="C943" t="s">
        <v>957</v>
      </c>
      <c r="E943" s="11">
        <v>943</v>
      </c>
      <c r="F943" s="12">
        <v>15991300</v>
      </c>
      <c r="G943" s="13" t="s">
        <v>958</v>
      </c>
      <c r="Q943" t="str">
        <f t="shared" si="14"/>
        <v>15991300-Cigarete</v>
      </c>
    </row>
    <row r="944" spans="1:17" x14ac:dyDescent="0.3">
      <c r="A944">
        <v>943</v>
      </c>
      <c r="B944">
        <v>15991300</v>
      </c>
      <c r="C944" t="s">
        <v>958</v>
      </c>
      <c r="E944" s="8">
        <v>944</v>
      </c>
      <c r="F944" s="9">
        <v>15992000</v>
      </c>
      <c r="G944" s="10" t="s">
        <v>959</v>
      </c>
      <c r="Q944" t="str">
        <f t="shared" si="14"/>
        <v>15992000-Duvan</v>
      </c>
    </row>
    <row r="945" spans="1:17" x14ac:dyDescent="0.3">
      <c r="A945">
        <v>944</v>
      </c>
      <c r="B945">
        <v>15992000</v>
      </c>
      <c r="C945" t="s">
        <v>959</v>
      </c>
      <c r="E945" s="11">
        <v>945</v>
      </c>
      <c r="F945" s="12">
        <v>15992100</v>
      </c>
      <c r="G945" s="13" t="s">
        <v>960</v>
      </c>
      <c r="Q945" t="str">
        <f t="shared" si="14"/>
        <v>15992100-Prerađeni duvan</v>
      </c>
    </row>
    <row r="946" spans="1:17" x14ac:dyDescent="0.3">
      <c r="A946">
        <v>945</v>
      </c>
      <c r="B946">
        <v>15992100</v>
      </c>
      <c r="C946" t="s">
        <v>960</v>
      </c>
      <c r="E946" s="8">
        <v>946</v>
      </c>
      <c r="F946" s="9">
        <v>15993000</v>
      </c>
      <c r="G946" s="10" t="s">
        <v>961</v>
      </c>
      <c r="Q946" t="str">
        <f t="shared" si="14"/>
        <v>15993000-Materijal za duvanske proizvode</v>
      </c>
    </row>
    <row r="947" spans="1:17" x14ac:dyDescent="0.3">
      <c r="A947">
        <v>946</v>
      </c>
      <c r="B947">
        <v>15993000</v>
      </c>
      <c r="C947" t="s">
        <v>961</v>
      </c>
      <c r="E947" s="11">
        <v>947</v>
      </c>
      <c r="F947" s="12">
        <v>15994000</v>
      </c>
      <c r="G947" s="13" t="s">
        <v>962</v>
      </c>
      <c r="Q947" t="str">
        <f t="shared" si="14"/>
        <v>15994000-Cigaret hartija i filter  hartija</v>
      </c>
    </row>
    <row r="948" spans="1:17" x14ac:dyDescent="0.3">
      <c r="A948">
        <v>947</v>
      </c>
      <c r="B948">
        <v>15994000</v>
      </c>
      <c r="C948" t="s">
        <v>962</v>
      </c>
      <c r="E948" s="8">
        <v>948</v>
      </c>
      <c r="F948" s="9">
        <v>15994100</v>
      </c>
      <c r="G948" s="10" t="s">
        <v>963</v>
      </c>
      <c r="Q948" t="str">
        <f t="shared" si="14"/>
        <v>15994100-Cigaret hartija</v>
      </c>
    </row>
    <row r="949" spans="1:17" x14ac:dyDescent="0.3">
      <c r="A949">
        <v>948</v>
      </c>
      <c r="B949">
        <v>15994100</v>
      </c>
      <c r="C949" t="s">
        <v>963</v>
      </c>
      <c r="E949" s="11">
        <v>949</v>
      </c>
      <c r="F949" s="12">
        <v>15994200</v>
      </c>
      <c r="G949" s="13" t="s">
        <v>964</v>
      </c>
      <c r="Q949" t="str">
        <f t="shared" si="14"/>
        <v>15994200-Filter hartija</v>
      </c>
    </row>
    <row r="950" spans="1:17" x14ac:dyDescent="0.3">
      <c r="A950">
        <v>949</v>
      </c>
      <c r="B950">
        <v>15994200</v>
      </c>
      <c r="C950" t="s">
        <v>964</v>
      </c>
      <c r="E950" s="8">
        <v>950</v>
      </c>
      <c r="F950" s="9">
        <v>16000000</v>
      </c>
      <c r="G950" s="10" t="s">
        <v>965</v>
      </c>
      <c r="Q950" t="str">
        <f t="shared" si="14"/>
        <v>16000000-Poljoprivredne mašine</v>
      </c>
    </row>
    <row r="951" spans="1:17" x14ac:dyDescent="0.3">
      <c r="A951">
        <v>950</v>
      </c>
      <c r="B951">
        <v>16000000</v>
      </c>
      <c r="C951" t="s">
        <v>965</v>
      </c>
      <c r="E951" s="11">
        <v>951</v>
      </c>
      <c r="F951" s="12">
        <v>16100000</v>
      </c>
      <c r="G951" s="13" t="s">
        <v>966</v>
      </c>
      <c r="Q951" t="str">
        <f t="shared" si="14"/>
        <v>16100000-Mašine za pripremanje i kultivisanje zemlje u poljoprivredi i šumarstvu</v>
      </c>
    </row>
    <row r="952" spans="1:17" x14ac:dyDescent="0.3">
      <c r="A952">
        <v>951</v>
      </c>
      <c r="B952">
        <v>16100000</v>
      </c>
      <c r="C952" t="s">
        <v>966</v>
      </c>
      <c r="E952" s="8">
        <v>952</v>
      </c>
      <c r="F952" s="9">
        <v>16110000</v>
      </c>
      <c r="G952" s="10" t="s">
        <v>967</v>
      </c>
      <c r="Q952" t="str">
        <f t="shared" si="14"/>
        <v>16110000-Plugovi itanjirače</v>
      </c>
    </row>
    <row r="953" spans="1:17" x14ac:dyDescent="0.3">
      <c r="A953">
        <v>952</v>
      </c>
      <c r="B953">
        <v>16110000</v>
      </c>
      <c r="C953" t="s">
        <v>967</v>
      </c>
      <c r="E953" s="11">
        <v>953</v>
      </c>
      <c r="F953" s="12">
        <v>16120000</v>
      </c>
      <c r="G953" s="13" t="s">
        <v>968</v>
      </c>
      <c r="Q953" t="str">
        <f t="shared" si="14"/>
        <v>16120000-Drljače, aeratori, kultivatori, plevilice i kopačice</v>
      </c>
    </row>
    <row r="954" spans="1:17" x14ac:dyDescent="0.3">
      <c r="A954">
        <v>953</v>
      </c>
      <c r="B954">
        <v>16120000</v>
      </c>
      <c r="C954" t="s">
        <v>968</v>
      </c>
      <c r="E954" s="8">
        <v>954</v>
      </c>
      <c r="F954" s="9">
        <v>16130000</v>
      </c>
      <c r="G954" s="10" t="s">
        <v>969</v>
      </c>
      <c r="Q954" t="str">
        <f t="shared" si="14"/>
        <v>16130000-Mašine za sejanje, sađenje ili presađivanje</v>
      </c>
    </row>
    <row r="955" spans="1:17" x14ac:dyDescent="0.3">
      <c r="A955">
        <v>954</v>
      </c>
      <c r="B955">
        <v>16130000</v>
      </c>
      <c r="C955" t="s">
        <v>969</v>
      </c>
      <c r="E955" s="11">
        <v>955</v>
      </c>
      <c r="F955" s="12">
        <v>16140000</v>
      </c>
      <c r="G955" s="13" t="s">
        <v>970</v>
      </c>
      <c r="Q955" t="str">
        <f t="shared" si="14"/>
        <v>16140000-Rasturači stajskog đubriva</v>
      </c>
    </row>
    <row r="956" spans="1:17" x14ac:dyDescent="0.3">
      <c r="A956">
        <v>955</v>
      </c>
      <c r="B956">
        <v>16140000</v>
      </c>
      <c r="C956" t="s">
        <v>970</v>
      </c>
      <c r="E956" s="8">
        <v>956</v>
      </c>
      <c r="F956" s="9">
        <v>16141000</v>
      </c>
      <c r="G956" s="10" t="s">
        <v>971</v>
      </c>
      <c r="Q956" t="str">
        <f t="shared" si="14"/>
        <v>16141000-Rasturači veštačkog đubriva</v>
      </c>
    </row>
    <row r="957" spans="1:17" x14ac:dyDescent="0.3">
      <c r="A957">
        <v>956</v>
      </c>
      <c r="B957">
        <v>16141000</v>
      </c>
      <c r="C957" t="s">
        <v>971</v>
      </c>
      <c r="E957" s="11">
        <v>957</v>
      </c>
      <c r="F957" s="12">
        <v>16150000</v>
      </c>
      <c r="G957" s="13" t="s">
        <v>972</v>
      </c>
      <c r="Q957" t="str">
        <f t="shared" si="14"/>
        <v>16150000-Valjci za travnjake ili sportske terene</v>
      </c>
    </row>
    <row r="958" spans="1:17" x14ac:dyDescent="0.3">
      <c r="A958">
        <v>957</v>
      </c>
      <c r="B958">
        <v>16150000</v>
      </c>
      <c r="C958" t="s">
        <v>972</v>
      </c>
      <c r="E958" s="8">
        <v>958</v>
      </c>
      <c r="F958" s="9">
        <v>16160000</v>
      </c>
      <c r="G958" s="10" t="s">
        <v>973</v>
      </c>
      <c r="Q958" t="str">
        <f t="shared" si="14"/>
        <v>16160000-Razna baštenska oprema</v>
      </c>
    </row>
    <row r="959" spans="1:17" x14ac:dyDescent="0.3">
      <c r="A959">
        <v>958</v>
      </c>
      <c r="B959">
        <v>16160000</v>
      </c>
      <c r="C959" t="s">
        <v>973</v>
      </c>
      <c r="E959" s="11">
        <v>959</v>
      </c>
      <c r="F959" s="12">
        <v>16300000</v>
      </c>
      <c r="G959" s="13" t="s">
        <v>974</v>
      </c>
      <c r="Q959" t="str">
        <f t="shared" si="14"/>
        <v>16300000-Mašine za berbu ili žetvu</v>
      </c>
    </row>
    <row r="960" spans="1:17" x14ac:dyDescent="0.3">
      <c r="A960">
        <v>959</v>
      </c>
      <c r="B960">
        <v>16300000</v>
      </c>
      <c r="C960" t="s">
        <v>974</v>
      </c>
      <c r="E960" s="8">
        <v>960</v>
      </c>
      <c r="F960" s="9">
        <v>16310000</v>
      </c>
      <c r="G960" s="10" t="s">
        <v>975</v>
      </c>
      <c r="Q960" t="str">
        <f t="shared" si="14"/>
        <v>16310000-Kosilice</v>
      </c>
    </row>
    <row r="961" spans="1:17" x14ac:dyDescent="0.3">
      <c r="A961">
        <v>960</v>
      </c>
      <c r="B961">
        <v>16310000</v>
      </c>
      <c r="C961" t="s">
        <v>975</v>
      </c>
      <c r="E961" s="11">
        <v>961</v>
      </c>
      <c r="F961" s="12">
        <v>16311000</v>
      </c>
      <c r="G961" s="13" t="s">
        <v>976</v>
      </c>
      <c r="Q961" t="str">
        <f t="shared" si="14"/>
        <v>16311000-Kosilice za travu</v>
      </c>
    </row>
    <row r="962" spans="1:17" x14ac:dyDescent="0.3">
      <c r="A962">
        <v>961</v>
      </c>
      <c r="B962">
        <v>16311000</v>
      </c>
      <c r="C962" t="s">
        <v>976</v>
      </c>
      <c r="E962" s="8">
        <v>962</v>
      </c>
      <c r="F962" s="9">
        <v>16311100</v>
      </c>
      <c r="G962" s="10" t="s">
        <v>977</v>
      </c>
      <c r="Q962" t="str">
        <f t="shared" ref="Q962:Q1025" si="15">F962&amp; "-" &amp;G962</f>
        <v>16311100-Kosilice za travnjake, parkove ili sportske terene</v>
      </c>
    </row>
    <row r="963" spans="1:17" x14ac:dyDescent="0.3">
      <c r="A963">
        <v>962</v>
      </c>
      <c r="B963">
        <v>16311100</v>
      </c>
      <c r="C963" t="s">
        <v>977</v>
      </c>
      <c r="E963" s="11">
        <v>963</v>
      </c>
      <c r="F963" s="12">
        <v>16320000</v>
      </c>
      <c r="G963" s="13" t="s">
        <v>978</v>
      </c>
      <c r="Q963" t="str">
        <f t="shared" si="15"/>
        <v>16320000-Mašine za seno</v>
      </c>
    </row>
    <row r="964" spans="1:17" x14ac:dyDescent="0.3">
      <c r="A964">
        <v>963</v>
      </c>
      <c r="B964">
        <v>16320000</v>
      </c>
      <c r="C964" t="s">
        <v>978</v>
      </c>
      <c r="E964" s="8">
        <v>964</v>
      </c>
      <c r="F964" s="9">
        <v>16330000</v>
      </c>
      <c r="G964" s="10" t="s">
        <v>979</v>
      </c>
      <c r="Q964" t="str">
        <f t="shared" si="15"/>
        <v>16330000-Prese za baliranje slame istočne hrane</v>
      </c>
    </row>
    <row r="965" spans="1:17" x14ac:dyDescent="0.3">
      <c r="A965">
        <v>964</v>
      </c>
      <c r="B965">
        <v>16330000</v>
      </c>
      <c r="C965" t="s">
        <v>979</v>
      </c>
      <c r="E965" s="11">
        <v>965</v>
      </c>
      <c r="F965" s="12">
        <v>16331000</v>
      </c>
      <c r="G965" s="13" t="s">
        <v>980</v>
      </c>
      <c r="Q965" t="str">
        <f t="shared" si="15"/>
        <v>16331000-Mašine za skupljanje i vezivanje u bale</v>
      </c>
    </row>
    <row r="966" spans="1:17" x14ac:dyDescent="0.3">
      <c r="A966">
        <v>965</v>
      </c>
      <c r="B966">
        <v>16331000</v>
      </c>
      <c r="C966" t="s">
        <v>980</v>
      </c>
      <c r="E966" s="8">
        <v>966</v>
      </c>
      <c r="F966" s="9">
        <v>16340000</v>
      </c>
      <c r="G966" s="10" t="s">
        <v>981</v>
      </c>
      <c r="Q966" t="str">
        <f t="shared" si="15"/>
        <v>16340000-Mašine za berbu, žetvu i vršidbu</v>
      </c>
    </row>
    <row r="967" spans="1:17" x14ac:dyDescent="0.3">
      <c r="A967">
        <v>966</v>
      </c>
      <c r="B967">
        <v>16340000</v>
      </c>
      <c r="C967" t="s">
        <v>981</v>
      </c>
      <c r="E967" s="11">
        <v>967</v>
      </c>
      <c r="F967" s="12">
        <v>16400000</v>
      </c>
      <c r="G967" s="13" t="s">
        <v>982</v>
      </c>
      <c r="Q967" t="str">
        <f t="shared" si="15"/>
        <v>16400000-Prskalice za poljoprivredu ili hortikulturu</v>
      </c>
    </row>
    <row r="968" spans="1:17" x14ac:dyDescent="0.3">
      <c r="A968">
        <v>967</v>
      </c>
      <c r="B968">
        <v>16400000</v>
      </c>
      <c r="C968" t="s">
        <v>982</v>
      </c>
      <c r="E968" s="8">
        <v>968</v>
      </c>
      <c r="F968" s="9">
        <v>16500000</v>
      </c>
      <c r="G968" s="10" t="s">
        <v>983</v>
      </c>
      <c r="Q968" t="str">
        <f t="shared" si="15"/>
        <v>16500000-Samoutovarne ili istovarne prikolice i poluprikolice za poljoprivredne namene</v>
      </c>
    </row>
    <row r="969" spans="1:17" x14ac:dyDescent="0.3">
      <c r="A969">
        <v>968</v>
      </c>
      <c r="B969">
        <v>16500000</v>
      </c>
      <c r="C969" t="s">
        <v>983</v>
      </c>
      <c r="E969" s="11">
        <v>969</v>
      </c>
      <c r="F969" s="12">
        <v>16510000</v>
      </c>
      <c r="G969" s="13" t="s">
        <v>984</v>
      </c>
      <c r="Q969" t="str">
        <f t="shared" si="15"/>
        <v>16510000-Samoutovarne prikolice za poljoprivredne namene</v>
      </c>
    </row>
    <row r="970" spans="1:17" x14ac:dyDescent="0.3">
      <c r="A970">
        <v>969</v>
      </c>
      <c r="B970">
        <v>16510000</v>
      </c>
      <c r="C970" t="s">
        <v>984</v>
      </c>
      <c r="E970" s="8">
        <v>970</v>
      </c>
      <c r="F970" s="9">
        <v>16520000</v>
      </c>
      <c r="G970" s="10" t="s">
        <v>985</v>
      </c>
      <c r="Q970" t="str">
        <f t="shared" si="15"/>
        <v>16520000-Istovarne prikolice za poljoprivredne namene</v>
      </c>
    </row>
    <row r="971" spans="1:17" x14ac:dyDescent="0.3">
      <c r="A971">
        <v>970</v>
      </c>
      <c r="B971">
        <v>16520000</v>
      </c>
      <c r="C971" t="s">
        <v>985</v>
      </c>
      <c r="E971" s="11">
        <v>971</v>
      </c>
      <c r="F971" s="12">
        <v>16530000</v>
      </c>
      <c r="G971" s="13" t="s">
        <v>986</v>
      </c>
      <c r="Q971" t="str">
        <f t="shared" si="15"/>
        <v>16530000-Samoutovarne poluprikolice za poljoprivredne namene</v>
      </c>
    </row>
    <row r="972" spans="1:17" x14ac:dyDescent="0.3">
      <c r="A972">
        <v>971</v>
      </c>
      <c r="B972">
        <v>16530000</v>
      </c>
      <c r="C972" t="s">
        <v>986</v>
      </c>
      <c r="E972" s="8">
        <v>972</v>
      </c>
      <c r="F972" s="9">
        <v>16540000</v>
      </c>
      <c r="G972" s="10" t="s">
        <v>987</v>
      </c>
      <c r="Q972" t="str">
        <f t="shared" si="15"/>
        <v>16540000-Istovarne poluprikolice za poljoprivredne namene</v>
      </c>
    </row>
    <row r="973" spans="1:17" x14ac:dyDescent="0.3">
      <c r="A973">
        <v>972</v>
      </c>
      <c r="B973">
        <v>16540000</v>
      </c>
      <c r="C973" t="s">
        <v>987</v>
      </c>
      <c r="E973" s="11">
        <v>973</v>
      </c>
      <c r="F973" s="12">
        <v>16600000</v>
      </c>
      <c r="G973" s="13" t="s">
        <v>988</v>
      </c>
      <c r="Q973" t="str">
        <f t="shared" si="15"/>
        <v>16600000-Specijalne poljoprivredne ili šumarske mašine</v>
      </c>
    </row>
    <row r="974" spans="1:17" x14ac:dyDescent="0.3">
      <c r="A974">
        <v>973</v>
      </c>
      <c r="B974">
        <v>16600000</v>
      </c>
      <c r="C974" t="s">
        <v>988</v>
      </c>
      <c r="E974" s="8">
        <v>974</v>
      </c>
      <c r="F974" s="9">
        <v>16610000</v>
      </c>
      <c r="G974" s="10" t="s">
        <v>989</v>
      </c>
      <c r="Q974" t="str">
        <f t="shared" si="15"/>
        <v>16610000-Mašine za čišćenje, sortiranje ili gradiranje jaja, voća i drugih poljoprivrednih proizvoda</v>
      </c>
    </row>
    <row r="975" spans="1:17" x14ac:dyDescent="0.3">
      <c r="A975">
        <v>974</v>
      </c>
      <c r="B975">
        <v>16610000</v>
      </c>
      <c r="C975" t="s">
        <v>989</v>
      </c>
      <c r="E975" s="11">
        <v>975</v>
      </c>
      <c r="F975" s="12">
        <v>16611000</v>
      </c>
      <c r="G975" s="13" t="s">
        <v>990</v>
      </c>
      <c r="Q975" t="str">
        <f t="shared" si="15"/>
        <v>16611000-Mašine za čišćenje poljoprivrednih proizvoda</v>
      </c>
    </row>
    <row r="976" spans="1:17" x14ac:dyDescent="0.3">
      <c r="A976">
        <v>975</v>
      </c>
      <c r="B976">
        <v>16611000</v>
      </c>
      <c r="C976" t="s">
        <v>990</v>
      </c>
      <c r="E976" s="8">
        <v>976</v>
      </c>
      <c r="F976" s="9">
        <v>16611100</v>
      </c>
      <c r="G976" s="10" t="s">
        <v>991</v>
      </c>
      <c r="Q976" t="str">
        <f t="shared" si="15"/>
        <v>16611100-Mašine za čišćenje jaja</v>
      </c>
    </row>
    <row r="977" spans="1:17" x14ac:dyDescent="0.3">
      <c r="A977">
        <v>976</v>
      </c>
      <c r="B977">
        <v>16611100</v>
      </c>
      <c r="C977" t="s">
        <v>991</v>
      </c>
      <c r="E977" s="11">
        <v>977</v>
      </c>
      <c r="F977" s="12">
        <v>16611200</v>
      </c>
      <c r="G977" s="13" t="s">
        <v>992</v>
      </c>
      <c r="Q977" t="str">
        <f t="shared" si="15"/>
        <v>16611200-Mašine za čišćenje voća</v>
      </c>
    </row>
    <row r="978" spans="1:17" x14ac:dyDescent="0.3">
      <c r="A978">
        <v>977</v>
      </c>
      <c r="B978">
        <v>16611200</v>
      </c>
      <c r="C978" t="s">
        <v>992</v>
      </c>
      <c r="E978" s="8">
        <v>978</v>
      </c>
      <c r="F978" s="9">
        <v>16612000</v>
      </c>
      <c r="G978" s="10" t="s">
        <v>993</v>
      </c>
      <c r="Q978" t="str">
        <f t="shared" si="15"/>
        <v>16612000-Mašine za čišćenje ili gradiranje poljoprivrednih proizvoda</v>
      </c>
    </row>
    <row r="979" spans="1:17" x14ac:dyDescent="0.3">
      <c r="A979">
        <v>978</v>
      </c>
      <c r="B979">
        <v>16612000</v>
      </c>
      <c r="C979" t="s">
        <v>993</v>
      </c>
      <c r="E979" s="11">
        <v>979</v>
      </c>
      <c r="F979" s="12">
        <v>16612100</v>
      </c>
      <c r="G979" s="13" t="s">
        <v>994</v>
      </c>
      <c r="Q979" t="str">
        <f t="shared" si="15"/>
        <v>16612100-Mašine za sortiranje ili gradiranje jaja</v>
      </c>
    </row>
    <row r="980" spans="1:17" x14ac:dyDescent="0.3">
      <c r="A980">
        <v>979</v>
      </c>
      <c r="B980">
        <v>16612100</v>
      </c>
      <c r="C980" t="s">
        <v>994</v>
      </c>
      <c r="E980" s="8">
        <v>980</v>
      </c>
      <c r="F980" s="9">
        <v>16612200</v>
      </c>
      <c r="G980" s="10" t="s">
        <v>995</v>
      </c>
      <c r="Q980" t="str">
        <f t="shared" si="15"/>
        <v>16612200-Mašine za sortiranje ili gradiranje voća</v>
      </c>
    </row>
    <row r="981" spans="1:17" x14ac:dyDescent="0.3">
      <c r="A981">
        <v>980</v>
      </c>
      <c r="B981">
        <v>16612200</v>
      </c>
      <c r="C981" t="s">
        <v>995</v>
      </c>
      <c r="E981" s="11">
        <v>981</v>
      </c>
      <c r="F981" s="12">
        <v>16613000</v>
      </c>
      <c r="G981" s="13" t="s">
        <v>996</v>
      </c>
      <c r="Q981" t="str">
        <f t="shared" si="15"/>
        <v>16613000-Mašine za čišćenje, sortiranje ili gradiranje semena, zrnja ili sušenog povrća</v>
      </c>
    </row>
    <row r="982" spans="1:17" x14ac:dyDescent="0.3">
      <c r="A982">
        <v>981</v>
      </c>
      <c r="B982">
        <v>16613000</v>
      </c>
      <c r="C982" t="s">
        <v>996</v>
      </c>
      <c r="E982" s="8">
        <v>982</v>
      </c>
      <c r="F982" s="9">
        <v>16620000</v>
      </c>
      <c r="G982" s="10" t="s">
        <v>997</v>
      </c>
      <c r="Q982" t="str">
        <f t="shared" si="15"/>
        <v>16620000-Mašine za mužu</v>
      </c>
    </row>
    <row r="983" spans="1:17" x14ac:dyDescent="0.3">
      <c r="A983">
        <v>982</v>
      </c>
      <c r="B983">
        <v>16620000</v>
      </c>
      <c r="C983" t="s">
        <v>997</v>
      </c>
      <c r="E983" s="11">
        <v>983</v>
      </c>
      <c r="F983" s="12">
        <v>16630000</v>
      </c>
      <c r="G983" s="13" t="s">
        <v>998</v>
      </c>
      <c r="Q983" t="str">
        <f t="shared" si="15"/>
        <v>16630000-Mašine za pripremu stočne hrane</v>
      </c>
    </row>
    <row r="984" spans="1:17" x14ac:dyDescent="0.3">
      <c r="A984">
        <v>983</v>
      </c>
      <c r="B984">
        <v>16630000</v>
      </c>
      <c r="C984" t="s">
        <v>998</v>
      </c>
      <c r="E984" s="8">
        <v>984</v>
      </c>
      <c r="F984" s="9">
        <v>16640000</v>
      </c>
      <c r="G984" s="10" t="s">
        <v>999</v>
      </c>
      <c r="Q984" t="str">
        <f t="shared" si="15"/>
        <v>16640000-Mašine za pčelarstvo</v>
      </c>
    </row>
    <row r="985" spans="1:17" x14ac:dyDescent="0.3">
      <c r="A985">
        <v>984</v>
      </c>
      <c r="B985">
        <v>16640000</v>
      </c>
      <c r="C985" t="s">
        <v>999</v>
      </c>
      <c r="E985" s="11">
        <v>985</v>
      </c>
      <c r="F985" s="12">
        <v>16650000</v>
      </c>
      <c r="G985" s="13" t="s">
        <v>1000</v>
      </c>
      <c r="Q985" t="str">
        <f t="shared" si="15"/>
        <v>16650000-Mašine za živinarstvo</v>
      </c>
    </row>
    <row r="986" spans="1:17" x14ac:dyDescent="0.3">
      <c r="A986">
        <v>985</v>
      </c>
      <c r="B986">
        <v>16650000</v>
      </c>
      <c r="C986" t="s">
        <v>1000</v>
      </c>
      <c r="E986" s="8">
        <v>986</v>
      </c>
      <c r="F986" s="9">
        <v>16651000</v>
      </c>
      <c r="G986" s="10" t="s">
        <v>1001</v>
      </c>
      <c r="Q986" t="str">
        <f t="shared" si="15"/>
        <v>16651000-Inkubatori za živinu i živinarnici</v>
      </c>
    </row>
    <row r="987" spans="1:17" x14ac:dyDescent="0.3">
      <c r="A987">
        <v>986</v>
      </c>
      <c r="B987">
        <v>16651000</v>
      </c>
      <c r="C987" t="s">
        <v>1001</v>
      </c>
      <c r="E987" s="11">
        <v>987</v>
      </c>
      <c r="F987" s="12">
        <v>16700000</v>
      </c>
      <c r="G987" s="13" t="s">
        <v>1002</v>
      </c>
      <c r="Q987" t="str">
        <f t="shared" si="15"/>
        <v>16700000-Traktori</v>
      </c>
    </row>
    <row r="988" spans="1:17" x14ac:dyDescent="0.3">
      <c r="A988">
        <v>987</v>
      </c>
      <c r="B988">
        <v>16700000</v>
      </c>
      <c r="C988" t="s">
        <v>1002</v>
      </c>
      <c r="E988" s="8">
        <v>988</v>
      </c>
      <c r="F988" s="9">
        <v>16710000</v>
      </c>
      <c r="G988" s="10" t="s">
        <v>1003</v>
      </c>
      <c r="Q988" t="str">
        <f t="shared" si="15"/>
        <v>16710000-Jednoosovinski traktori za poljoprivredu</v>
      </c>
    </row>
    <row r="989" spans="1:17" x14ac:dyDescent="0.3">
      <c r="A989">
        <v>988</v>
      </c>
      <c r="B989">
        <v>16710000</v>
      </c>
      <c r="C989" t="s">
        <v>1003</v>
      </c>
      <c r="E989" s="11">
        <v>989</v>
      </c>
      <c r="F989" s="12">
        <v>16720000</v>
      </c>
      <c r="G989" s="13" t="s">
        <v>1004</v>
      </c>
      <c r="Q989" t="str">
        <f t="shared" si="15"/>
        <v>16720000-Polovni traktori</v>
      </c>
    </row>
    <row r="990" spans="1:17" x14ac:dyDescent="0.3">
      <c r="A990">
        <v>989</v>
      </c>
      <c r="B990">
        <v>16720000</v>
      </c>
      <c r="C990" t="s">
        <v>1004</v>
      </c>
      <c r="E990" s="8">
        <v>990</v>
      </c>
      <c r="F990" s="9">
        <v>16730000</v>
      </c>
      <c r="G990" s="10" t="s">
        <v>1005</v>
      </c>
      <c r="Q990" t="str">
        <f t="shared" si="15"/>
        <v>16730000-Vučni motori</v>
      </c>
    </row>
    <row r="991" spans="1:17" x14ac:dyDescent="0.3">
      <c r="A991">
        <v>990</v>
      </c>
      <c r="B991">
        <v>16730000</v>
      </c>
      <c r="C991" t="s">
        <v>1005</v>
      </c>
      <c r="E991" s="11">
        <v>991</v>
      </c>
      <c r="F991" s="12">
        <v>16800000</v>
      </c>
      <c r="G991" s="13" t="s">
        <v>1006</v>
      </c>
      <c r="Q991" t="str">
        <f t="shared" si="15"/>
        <v>16800000-Delovi mašina za poljoprivredu i šumarstvo</v>
      </c>
    </row>
    <row r="992" spans="1:17" x14ac:dyDescent="0.3">
      <c r="A992">
        <v>991</v>
      </c>
      <c r="B992">
        <v>16800000</v>
      </c>
      <c r="C992" t="s">
        <v>1006</v>
      </c>
      <c r="E992" s="8">
        <v>992</v>
      </c>
      <c r="F992" s="9">
        <v>16810000</v>
      </c>
      <c r="G992" s="10" t="s">
        <v>1007</v>
      </c>
      <c r="Q992" t="str">
        <f t="shared" si="15"/>
        <v>16810000-Delovi poljoprivrednih mašina</v>
      </c>
    </row>
    <row r="993" spans="1:17" x14ac:dyDescent="0.3">
      <c r="A993">
        <v>992</v>
      </c>
      <c r="B993">
        <v>16810000</v>
      </c>
      <c r="C993" t="s">
        <v>1007</v>
      </c>
      <c r="E993" s="11">
        <v>993</v>
      </c>
      <c r="F993" s="12">
        <v>16820000</v>
      </c>
      <c r="G993" s="13" t="s">
        <v>1008</v>
      </c>
      <c r="Q993" t="str">
        <f t="shared" si="15"/>
        <v>16820000-Delovi mašina za šumarstvo</v>
      </c>
    </row>
    <row r="994" spans="1:17" x14ac:dyDescent="0.3">
      <c r="A994">
        <v>993</v>
      </c>
      <c r="B994">
        <v>16820000</v>
      </c>
      <c r="C994" t="s">
        <v>1008</v>
      </c>
      <c r="E994" s="8">
        <v>994</v>
      </c>
      <c r="F994" s="9">
        <v>18000000</v>
      </c>
      <c r="G994" s="10" t="s">
        <v>1009</v>
      </c>
      <c r="Q994" t="str">
        <f t="shared" si="15"/>
        <v>18000000-Odeća, obuća, prtljag i pribor</v>
      </c>
    </row>
    <row r="995" spans="1:17" x14ac:dyDescent="0.3">
      <c r="A995">
        <v>994</v>
      </c>
      <c r="B995">
        <v>18000000</v>
      </c>
      <c r="C995" t="s">
        <v>1009</v>
      </c>
      <c r="E995" s="11">
        <v>995</v>
      </c>
      <c r="F995" s="12">
        <v>18100000</v>
      </c>
      <c r="G995" s="13" t="s">
        <v>1010</v>
      </c>
      <c r="Q995" t="str">
        <f t="shared" si="15"/>
        <v>18100000-Radna odeća, specijalna radna odeća i prateća oprema</v>
      </c>
    </row>
    <row r="996" spans="1:17" x14ac:dyDescent="0.3">
      <c r="A996">
        <v>995</v>
      </c>
      <c r="B996">
        <v>18100000</v>
      </c>
      <c r="C996" t="s">
        <v>1010</v>
      </c>
      <c r="E996" s="8">
        <v>996</v>
      </c>
      <c r="F996" s="9">
        <v>18110000</v>
      </c>
      <c r="G996" s="10" t="s">
        <v>1011</v>
      </c>
      <c r="Q996" t="str">
        <f t="shared" si="15"/>
        <v>18110000-Radna odeća</v>
      </c>
    </row>
    <row r="997" spans="1:17" x14ac:dyDescent="0.3">
      <c r="A997">
        <v>996</v>
      </c>
      <c r="B997">
        <v>18110000</v>
      </c>
      <c r="C997" t="s">
        <v>1011</v>
      </c>
      <c r="E997" s="11">
        <v>997</v>
      </c>
      <c r="F997" s="12">
        <v>18113000</v>
      </c>
      <c r="G997" s="13" t="s">
        <v>1012</v>
      </c>
      <c r="Q997" t="str">
        <f t="shared" si="15"/>
        <v>18113000-Industrijska radna odeća</v>
      </c>
    </row>
    <row r="998" spans="1:17" x14ac:dyDescent="0.3">
      <c r="A998">
        <v>997</v>
      </c>
      <c r="B998">
        <v>18113000</v>
      </c>
      <c r="C998" t="s">
        <v>1012</v>
      </c>
      <c r="E998" s="8">
        <v>998</v>
      </c>
      <c r="F998" s="9">
        <v>18114000</v>
      </c>
      <c r="G998" s="10" t="s">
        <v>1013</v>
      </c>
      <c r="Q998" t="str">
        <f t="shared" si="15"/>
        <v>18114000-Radni kombinezoni</v>
      </c>
    </row>
    <row r="999" spans="1:17" x14ac:dyDescent="0.3">
      <c r="A999">
        <v>998</v>
      </c>
      <c r="B999">
        <v>18114000</v>
      </c>
      <c r="C999" t="s">
        <v>1013</v>
      </c>
      <c r="E999" s="11">
        <v>999</v>
      </c>
      <c r="F999" s="12">
        <v>18130000</v>
      </c>
      <c r="G999" s="13" t="s">
        <v>1014</v>
      </c>
      <c r="Q999" t="str">
        <f t="shared" si="15"/>
        <v>18130000-Specijalna radna odeća</v>
      </c>
    </row>
    <row r="1000" spans="1:17" x14ac:dyDescent="0.3">
      <c r="A1000">
        <v>999</v>
      </c>
      <c r="B1000">
        <v>18130000</v>
      </c>
      <c r="C1000" t="s">
        <v>1014</v>
      </c>
      <c r="E1000" s="8">
        <v>1000</v>
      </c>
      <c r="F1000" s="9">
        <v>18132000</v>
      </c>
      <c r="G1000" s="10" t="s">
        <v>1015</v>
      </c>
      <c r="Q1000" t="str">
        <f t="shared" si="15"/>
        <v>18132000-Letačka odeća</v>
      </c>
    </row>
    <row r="1001" spans="1:17" x14ac:dyDescent="0.3">
      <c r="A1001">
        <v>1000</v>
      </c>
      <c r="B1001">
        <v>18132000</v>
      </c>
      <c r="C1001" t="s">
        <v>1015</v>
      </c>
      <c r="E1001" s="11">
        <v>1001</v>
      </c>
      <c r="F1001" s="12">
        <v>18132100</v>
      </c>
      <c r="G1001" s="13" t="s">
        <v>1016</v>
      </c>
      <c r="Q1001" t="str">
        <f t="shared" si="15"/>
        <v>18132100-Letačke jakne</v>
      </c>
    </row>
    <row r="1002" spans="1:17" x14ac:dyDescent="0.3">
      <c r="A1002">
        <v>1001</v>
      </c>
      <c r="B1002">
        <v>18132100</v>
      </c>
      <c r="C1002" t="s">
        <v>1016</v>
      </c>
      <c r="E1002" s="8">
        <v>1002</v>
      </c>
      <c r="F1002" s="9">
        <v>18132200</v>
      </c>
      <c r="G1002" s="10" t="s">
        <v>1017</v>
      </c>
      <c r="Q1002" t="str">
        <f t="shared" si="15"/>
        <v>18132200-Letačka odela</v>
      </c>
    </row>
    <row r="1003" spans="1:17" x14ac:dyDescent="0.3">
      <c r="A1003">
        <v>1002</v>
      </c>
      <c r="B1003">
        <v>18132200</v>
      </c>
      <c r="C1003" t="s">
        <v>1017</v>
      </c>
      <c r="E1003" s="11">
        <v>1003</v>
      </c>
      <c r="F1003" s="12">
        <v>18140000</v>
      </c>
      <c r="G1003" s="13" t="s">
        <v>1018</v>
      </c>
      <c r="Q1003" t="str">
        <f t="shared" si="15"/>
        <v>18140000-Dodaci uz radnu odeću</v>
      </c>
    </row>
    <row r="1004" spans="1:17" x14ac:dyDescent="0.3">
      <c r="A1004">
        <v>1003</v>
      </c>
      <c r="B1004">
        <v>18140000</v>
      </c>
      <c r="C1004" t="s">
        <v>1018</v>
      </c>
      <c r="E1004" s="8">
        <v>1004</v>
      </c>
      <c r="F1004" s="9">
        <v>18141000</v>
      </c>
      <c r="G1004" s="10" t="s">
        <v>1019</v>
      </c>
      <c r="Q1004" t="str">
        <f t="shared" si="15"/>
        <v>18141000-Radne rukavice</v>
      </c>
    </row>
    <row r="1005" spans="1:17" x14ac:dyDescent="0.3">
      <c r="A1005">
        <v>1004</v>
      </c>
      <c r="B1005">
        <v>18141000</v>
      </c>
      <c r="C1005" t="s">
        <v>1019</v>
      </c>
      <c r="E1005" s="11">
        <v>1005</v>
      </c>
      <c r="F1005" s="12">
        <v>18142000</v>
      </c>
      <c r="G1005" s="13" t="s">
        <v>1020</v>
      </c>
      <c r="Q1005" t="str">
        <f t="shared" si="15"/>
        <v>18142000-Štitnici za lice</v>
      </c>
    </row>
    <row r="1006" spans="1:17" x14ac:dyDescent="0.3">
      <c r="A1006">
        <v>1005</v>
      </c>
      <c r="B1006">
        <v>18142000</v>
      </c>
      <c r="C1006" t="s">
        <v>1020</v>
      </c>
      <c r="E1006" s="8">
        <v>1006</v>
      </c>
      <c r="F1006" s="9">
        <v>18143000</v>
      </c>
      <c r="G1006" s="10" t="s">
        <v>1021</v>
      </c>
      <c r="Q1006" t="str">
        <f t="shared" si="15"/>
        <v>18143000-Zaštitna oprema</v>
      </c>
    </row>
    <row r="1007" spans="1:17" x14ac:dyDescent="0.3">
      <c r="A1007">
        <v>1006</v>
      </c>
      <c r="B1007">
        <v>18143000</v>
      </c>
      <c r="C1007" t="s">
        <v>1021</v>
      </c>
      <c r="E1007" s="11">
        <v>1007</v>
      </c>
      <c r="F1007" s="12">
        <v>18200000</v>
      </c>
      <c r="G1007" s="13" t="s">
        <v>1022</v>
      </c>
      <c r="Q1007" t="str">
        <f t="shared" si="15"/>
        <v>18200000-Odeća za spoljne uslove</v>
      </c>
    </row>
    <row r="1008" spans="1:17" x14ac:dyDescent="0.3">
      <c r="A1008">
        <v>1007</v>
      </c>
      <c r="B1008">
        <v>18200000</v>
      </c>
      <c r="C1008" t="s">
        <v>1022</v>
      </c>
      <c r="E1008" s="8">
        <v>1008</v>
      </c>
      <c r="F1008" s="9">
        <v>18210000</v>
      </c>
      <c r="G1008" s="10" t="s">
        <v>1023</v>
      </c>
      <c r="Q1008" t="str">
        <f t="shared" si="15"/>
        <v>18210000-Kaputi</v>
      </c>
    </row>
    <row r="1009" spans="1:17" x14ac:dyDescent="0.3">
      <c r="A1009">
        <v>1008</v>
      </c>
      <c r="B1009">
        <v>18210000</v>
      </c>
      <c r="C1009" t="s">
        <v>1023</v>
      </c>
      <c r="E1009" s="11">
        <v>1009</v>
      </c>
      <c r="F1009" s="12">
        <v>18211000</v>
      </c>
      <c r="G1009" s="13" t="s">
        <v>1024</v>
      </c>
      <c r="Q1009" t="str">
        <f t="shared" si="15"/>
        <v>18211000-Pelerine</v>
      </c>
    </row>
    <row r="1010" spans="1:17" x14ac:dyDescent="0.3">
      <c r="A1010">
        <v>1009</v>
      </c>
      <c r="B1010">
        <v>18211000</v>
      </c>
      <c r="C1010" t="s">
        <v>1024</v>
      </c>
      <c r="E1010" s="8">
        <v>1010</v>
      </c>
      <c r="F1010" s="9">
        <v>18212000</v>
      </c>
      <c r="G1010" s="10" t="s">
        <v>1025</v>
      </c>
      <c r="Q1010" t="str">
        <f t="shared" si="15"/>
        <v>18212000-Ogrtači</v>
      </c>
    </row>
    <row r="1011" spans="1:17" x14ac:dyDescent="0.3">
      <c r="A1011">
        <v>1010</v>
      </c>
      <c r="B1011">
        <v>18212000</v>
      </c>
      <c r="C1011" t="s">
        <v>1025</v>
      </c>
      <c r="E1011" s="11">
        <v>1011</v>
      </c>
      <c r="F1011" s="12">
        <v>18213000</v>
      </c>
      <c r="G1011" s="13" t="s">
        <v>1026</v>
      </c>
      <c r="Q1011" t="str">
        <f t="shared" si="15"/>
        <v>18213000-Vetrovke</v>
      </c>
    </row>
    <row r="1012" spans="1:17" x14ac:dyDescent="0.3">
      <c r="A1012">
        <v>1011</v>
      </c>
      <c r="B1012">
        <v>18213000</v>
      </c>
      <c r="C1012" t="s">
        <v>1026</v>
      </c>
      <c r="E1012" s="8">
        <v>1012</v>
      </c>
      <c r="F1012" s="9">
        <v>18220000</v>
      </c>
      <c r="G1012" s="10" t="s">
        <v>1027</v>
      </c>
      <c r="Q1012" t="str">
        <f t="shared" si="15"/>
        <v>18220000-Odeća za zaštitu od vremenskih uslova</v>
      </c>
    </row>
    <row r="1013" spans="1:17" x14ac:dyDescent="0.3">
      <c r="A1013">
        <v>1012</v>
      </c>
      <c r="B1013">
        <v>18220000</v>
      </c>
      <c r="C1013" t="s">
        <v>1027</v>
      </c>
      <c r="E1013" s="11">
        <v>1013</v>
      </c>
      <c r="F1013" s="12">
        <v>18221000</v>
      </c>
      <c r="G1013" s="13" t="s">
        <v>1028</v>
      </c>
      <c r="Q1013" t="str">
        <f t="shared" si="15"/>
        <v>18221000-Nepromočiva odeća</v>
      </c>
    </row>
    <row r="1014" spans="1:17" x14ac:dyDescent="0.3">
      <c r="A1014">
        <v>1013</v>
      </c>
      <c r="B1014">
        <v>18221000</v>
      </c>
      <c r="C1014" t="s">
        <v>1028</v>
      </c>
      <c r="E1014" s="8">
        <v>1014</v>
      </c>
      <c r="F1014" s="9">
        <v>18221100</v>
      </c>
      <c r="G1014" s="10" t="s">
        <v>1029</v>
      </c>
      <c r="Q1014" t="str">
        <f t="shared" si="15"/>
        <v>18221100-Nepromočive pelerine</v>
      </c>
    </row>
    <row r="1015" spans="1:17" x14ac:dyDescent="0.3">
      <c r="A1015">
        <v>1014</v>
      </c>
      <c r="B1015">
        <v>18221100</v>
      </c>
      <c r="C1015" t="s">
        <v>1029</v>
      </c>
      <c r="E1015" s="11">
        <v>1015</v>
      </c>
      <c r="F1015" s="12">
        <v>18221200</v>
      </c>
      <c r="G1015" s="13" t="s">
        <v>1030</v>
      </c>
      <c r="Q1015" t="str">
        <f t="shared" si="15"/>
        <v>18221200-Jakne sa kapuljačom (anorak)</v>
      </c>
    </row>
    <row r="1016" spans="1:17" x14ac:dyDescent="0.3">
      <c r="A1016">
        <v>1015</v>
      </c>
      <c r="B1016">
        <v>18221200</v>
      </c>
      <c r="C1016" t="s">
        <v>1030</v>
      </c>
      <c r="E1016" s="8">
        <v>1016</v>
      </c>
      <c r="F1016" s="9">
        <v>18221300</v>
      </c>
      <c r="G1016" s="10" t="s">
        <v>1031</v>
      </c>
      <c r="Q1016" t="str">
        <f t="shared" si="15"/>
        <v>18221300-Kišne kabanice</v>
      </c>
    </row>
    <row r="1017" spans="1:17" x14ac:dyDescent="0.3">
      <c r="A1017">
        <v>1016</v>
      </c>
      <c r="B1017">
        <v>18221300</v>
      </c>
      <c r="C1017" t="s">
        <v>1031</v>
      </c>
      <c r="E1017" s="11">
        <v>1017</v>
      </c>
      <c r="F1017" s="12">
        <v>18222000</v>
      </c>
      <c r="G1017" s="13" t="s">
        <v>1032</v>
      </c>
      <c r="Q1017" t="str">
        <f t="shared" si="15"/>
        <v>18222000-Poslovna odeća</v>
      </c>
    </row>
    <row r="1018" spans="1:17" x14ac:dyDescent="0.3">
      <c r="A1018">
        <v>1017</v>
      </c>
      <c r="B1018">
        <v>18222000</v>
      </c>
      <c r="C1018" t="s">
        <v>1032</v>
      </c>
      <c r="E1018" s="8">
        <v>1018</v>
      </c>
      <c r="F1018" s="9">
        <v>18222100</v>
      </c>
      <c r="G1018" s="10" t="s">
        <v>1033</v>
      </c>
      <c r="Q1018" t="str">
        <f t="shared" si="15"/>
        <v>18222100-Muška odela</v>
      </c>
    </row>
    <row r="1019" spans="1:17" x14ac:dyDescent="0.3">
      <c r="A1019">
        <v>1018</v>
      </c>
      <c r="B1019">
        <v>18222100</v>
      </c>
      <c r="C1019" t="s">
        <v>1033</v>
      </c>
      <c r="E1019" s="11">
        <v>1019</v>
      </c>
      <c r="F1019" s="12">
        <v>18222200</v>
      </c>
      <c r="G1019" s="13" t="s">
        <v>1034</v>
      </c>
      <c r="Q1019" t="str">
        <f t="shared" si="15"/>
        <v>18222200-Ženski kompleti</v>
      </c>
    </row>
    <row r="1020" spans="1:17" x14ac:dyDescent="0.3">
      <c r="A1020">
        <v>1019</v>
      </c>
      <c r="B1020">
        <v>18222200</v>
      </c>
      <c r="C1020" t="s">
        <v>1034</v>
      </c>
      <c r="E1020" s="8">
        <v>1020</v>
      </c>
      <c r="F1020" s="9">
        <v>18223000</v>
      </c>
      <c r="G1020" s="10" t="s">
        <v>1035</v>
      </c>
      <c r="Q1020" t="str">
        <f t="shared" si="15"/>
        <v>18223000-Jakne i sakoi</v>
      </c>
    </row>
    <row r="1021" spans="1:17" x14ac:dyDescent="0.3">
      <c r="A1021">
        <v>1020</v>
      </c>
      <c r="B1021">
        <v>18223000</v>
      </c>
      <c r="C1021" t="s">
        <v>1035</v>
      </c>
      <c r="E1021" s="11">
        <v>1021</v>
      </c>
      <c r="F1021" s="12">
        <v>18223100</v>
      </c>
      <c r="G1021" s="13" t="s">
        <v>1036</v>
      </c>
      <c r="Q1021" t="str">
        <f t="shared" si="15"/>
        <v>18223100-Sakoi</v>
      </c>
    </row>
    <row r="1022" spans="1:17" x14ac:dyDescent="0.3">
      <c r="A1022">
        <v>1021</v>
      </c>
      <c r="B1022">
        <v>18223100</v>
      </c>
      <c r="C1022" t="s">
        <v>1036</v>
      </c>
      <c r="E1022" s="8">
        <v>1022</v>
      </c>
      <c r="F1022" s="9">
        <v>18223200</v>
      </c>
      <c r="G1022" s="10" t="s">
        <v>1037</v>
      </c>
      <c r="Q1022" t="str">
        <f t="shared" si="15"/>
        <v>18223200-Jakne</v>
      </c>
    </row>
    <row r="1023" spans="1:17" x14ac:dyDescent="0.3">
      <c r="A1023">
        <v>1022</v>
      </c>
      <c r="B1023">
        <v>18223200</v>
      </c>
      <c r="C1023" t="s">
        <v>1037</v>
      </c>
      <c r="E1023" s="11">
        <v>1023</v>
      </c>
      <c r="F1023" s="12">
        <v>18224000</v>
      </c>
      <c r="G1023" s="13" t="s">
        <v>1038</v>
      </c>
      <c r="Q1023" t="str">
        <f t="shared" si="15"/>
        <v>18224000-Odeća od prevučenih ili impregniranih tekstilnih tkanina</v>
      </c>
    </row>
    <row r="1024" spans="1:17" x14ac:dyDescent="0.3">
      <c r="A1024">
        <v>1023</v>
      </c>
      <c r="B1024">
        <v>18224000</v>
      </c>
      <c r="C1024" t="s">
        <v>1038</v>
      </c>
      <c r="E1024" s="8">
        <v>1024</v>
      </c>
      <c r="F1024" s="9">
        <v>18230000</v>
      </c>
      <c r="G1024" s="10" t="s">
        <v>1039</v>
      </c>
      <c r="Q1024" t="str">
        <f t="shared" si="15"/>
        <v>18230000-Razna odeća za spoljne uslove</v>
      </c>
    </row>
    <row r="1025" spans="1:17" x14ac:dyDescent="0.3">
      <c r="A1025">
        <v>1024</v>
      </c>
      <c r="B1025">
        <v>18230000</v>
      </c>
      <c r="C1025" t="s">
        <v>1039</v>
      </c>
      <c r="E1025" s="11">
        <v>1025</v>
      </c>
      <c r="F1025" s="12">
        <v>18231000</v>
      </c>
      <c r="G1025" s="13" t="s">
        <v>1040</v>
      </c>
      <c r="Q1025" t="str">
        <f t="shared" si="15"/>
        <v>18231000-Haljine</v>
      </c>
    </row>
    <row r="1026" spans="1:17" x14ac:dyDescent="0.3">
      <c r="A1026">
        <v>1025</v>
      </c>
      <c r="B1026">
        <v>18231000</v>
      </c>
      <c r="C1026" t="s">
        <v>1040</v>
      </c>
      <c r="E1026" s="8">
        <v>1026</v>
      </c>
      <c r="F1026" s="9">
        <v>18232000</v>
      </c>
      <c r="G1026" s="10" t="s">
        <v>1041</v>
      </c>
      <c r="Q1026" t="str">
        <f t="shared" ref="Q1026:Q1089" si="16">F1026&amp; "-" &amp;G1026</f>
        <v>18232000-Suknje</v>
      </c>
    </row>
    <row r="1027" spans="1:17" x14ac:dyDescent="0.3">
      <c r="A1027">
        <v>1026</v>
      </c>
      <c r="B1027">
        <v>18232000</v>
      </c>
      <c r="C1027" t="s">
        <v>1041</v>
      </c>
      <c r="E1027" s="11">
        <v>1027</v>
      </c>
      <c r="F1027" s="12">
        <v>18233000</v>
      </c>
      <c r="G1027" s="13" t="s">
        <v>1042</v>
      </c>
      <c r="Q1027" t="str">
        <f t="shared" si="16"/>
        <v>18233000-Kratke pantalone</v>
      </c>
    </row>
    <row r="1028" spans="1:17" x14ac:dyDescent="0.3">
      <c r="A1028">
        <v>1027</v>
      </c>
      <c r="B1028">
        <v>18233000</v>
      </c>
      <c r="C1028" t="s">
        <v>1042</v>
      </c>
      <c r="E1028" s="8">
        <v>1028</v>
      </c>
      <c r="F1028" s="9">
        <v>18234000</v>
      </c>
      <c r="G1028" s="10" t="s">
        <v>1043</v>
      </c>
      <c r="Q1028" t="str">
        <f t="shared" si="16"/>
        <v>18234000-Pantalone</v>
      </c>
    </row>
    <row r="1029" spans="1:17" x14ac:dyDescent="0.3">
      <c r="A1029">
        <v>1028</v>
      </c>
      <c r="B1029">
        <v>18234000</v>
      </c>
      <c r="C1029" t="s">
        <v>1043</v>
      </c>
      <c r="E1029" s="11">
        <v>1029</v>
      </c>
      <c r="F1029" s="12">
        <v>18235000</v>
      </c>
      <c r="G1029" s="13" t="s">
        <v>1044</v>
      </c>
      <c r="Q1029" t="str">
        <f t="shared" si="16"/>
        <v>18235000-Puloveri, džemperi sa zakopčavanjem i slični proizvodi</v>
      </c>
    </row>
    <row r="1030" spans="1:17" x14ac:dyDescent="0.3">
      <c r="A1030">
        <v>1029</v>
      </c>
      <c r="B1030">
        <v>18235000</v>
      </c>
      <c r="C1030" t="s">
        <v>1044</v>
      </c>
      <c r="E1030" s="8">
        <v>1030</v>
      </c>
      <c r="F1030" s="9">
        <v>18235100</v>
      </c>
      <c r="G1030" s="10" t="s">
        <v>1045</v>
      </c>
      <c r="Q1030" t="str">
        <f t="shared" si="16"/>
        <v>18235100-Puloveri</v>
      </c>
    </row>
    <row r="1031" spans="1:17" x14ac:dyDescent="0.3">
      <c r="A1031">
        <v>1030</v>
      </c>
      <c r="B1031">
        <v>18235100</v>
      </c>
      <c r="C1031" t="s">
        <v>1045</v>
      </c>
      <c r="E1031" s="11">
        <v>1031</v>
      </c>
      <c r="F1031" s="12">
        <v>18235200</v>
      </c>
      <c r="G1031" s="13" t="s">
        <v>1046</v>
      </c>
      <c r="Q1031" t="str">
        <f t="shared" si="16"/>
        <v>18235200-Džemperi sa zakopčavanjem</v>
      </c>
    </row>
    <row r="1032" spans="1:17" x14ac:dyDescent="0.3">
      <c r="A1032">
        <v>1031</v>
      </c>
      <c r="B1032">
        <v>18235200</v>
      </c>
      <c r="C1032" t="s">
        <v>1046</v>
      </c>
      <c r="E1032" s="8">
        <v>1032</v>
      </c>
      <c r="F1032" s="9">
        <v>18235300</v>
      </c>
      <c r="G1032" s="10" t="s">
        <v>1047</v>
      </c>
      <c r="Q1032" t="str">
        <f t="shared" si="16"/>
        <v>18235300-Majice</v>
      </c>
    </row>
    <row r="1033" spans="1:17" x14ac:dyDescent="0.3">
      <c r="A1033">
        <v>1032</v>
      </c>
      <c r="B1033">
        <v>18235300</v>
      </c>
      <c r="C1033" t="s">
        <v>1047</v>
      </c>
      <c r="E1033" s="11">
        <v>1033</v>
      </c>
      <c r="F1033" s="12">
        <v>18235400</v>
      </c>
      <c r="G1033" s="13" t="s">
        <v>1048</v>
      </c>
      <c r="Q1033" t="str">
        <f t="shared" si="16"/>
        <v>18235400-Prsluci</v>
      </c>
    </row>
    <row r="1034" spans="1:17" x14ac:dyDescent="0.3">
      <c r="A1034">
        <v>1033</v>
      </c>
      <c r="B1034">
        <v>18235400</v>
      </c>
      <c r="C1034" t="s">
        <v>1048</v>
      </c>
      <c r="E1034" s="8">
        <v>1034</v>
      </c>
      <c r="F1034" s="9">
        <v>18300000</v>
      </c>
      <c r="G1034" s="10" t="s">
        <v>1049</v>
      </c>
      <c r="Q1034" t="str">
        <f t="shared" si="16"/>
        <v>18300000-Odevni predmeti</v>
      </c>
    </row>
    <row r="1035" spans="1:17" x14ac:dyDescent="0.3">
      <c r="A1035">
        <v>1034</v>
      </c>
      <c r="B1035">
        <v>18300000</v>
      </c>
      <c r="C1035" t="s">
        <v>1049</v>
      </c>
      <c r="E1035" s="11">
        <v>1035</v>
      </c>
      <c r="F1035" s="12">
        <v>18310000</v>
      </c>
      <c r="G1035" s="13" t="s">
        <v>1050</v>
      </c>
      <c r="Q1035" t="str">
        <f t="shared" si="16"/>
        <v>18310000-Donje rublje</v>
      </c>
    </row>
    <row r="1036" spans="1:17" x14ac:dyDescent="0.3">
      <c r="A1036">
        <v>1035</v>
      </c>
      <c r="B1036">
        <v>18310000</v>
      </c>
      <c r="C1036" t="s">
        <v>1050</v>
      </c>
      <c r="E1036" s="8">
        <v>1036</v>
      </c>
      <c r="F1036" s="9">
        <v>18311000</v>
      </c>
      <c r="G1036" s="10" t="s">
        <v>1051</v>
      </c>
      <c r="Q1036" t="str">
        <f t="shared" si="16"/>
        <v>18311000-Ženski kombinezoni</v>
      </c>
    </row>
    <row r="1037" spans="1:17" x14ac:dyDescent="0.3">
      <c r="A1037">
        <v>1036</v>
      </c>
      <c r="B1037">
        <v>18311000</v>
      </c>
      <c r="C1037" t="s">
        <v>1051</v>
      </c>
      <c r="E1037" s="11">
        <v>1037</v>
      </c>
      <c r="F1037" s="12">
        <v>18312000</v>
      </c>
      <c r="G1037" s="13" t="s">
        <v>1052</v>
      </c>
      <c r="Q1037" t="str">
        <f t="shared" si="16"/>
        <v>18312000-Muške gaće</v>
      </c>
    </row>
    <row r="1038" spans="1:17" x14ac:dyDescent="0.3">
      <c r="A1038">
        <v>1037</v>
      </c>
      <c r="B1038">
        <v>18312000</v>
      </c>
      <c r="C1038" t="s">
        <v>1052</v>
      </c>
      <c r="E1038" s="8">
        <v>1038</v>
      </c>
      <c r="F1038" s="9">
        <v>18313000</v>
      </c>
      <c r="G1038" s="10" t="s">
        <v>1053</v>
      </c>
      <c r="Q1038" t="str">
        <f t="shared" si="16"/>
        <v>18313000-Ženske gaćice</v>
      </c>
    </row>
    <row r="1039" spans="1:17" x14ac:dyDescent="0.3">
      <c r="A1039">
        <v>1038</v>
      </c>
      <c r="B1039">
        <v>18313000</v>
      </c>
      <c r="C1039" t="s">
        <v>1053</v>
      </c>
      <c r="E1039" s="11">
        <v>1039</v>
      </c>
      <c r="F1039" s="12">
        <v>18314000</v>
      </c>
      <c r="G1039" s="13" t="s">
        <v>1054</v>
      </c>
      <c r="Q1039" t="str">
        <f t="shared" si="16"/>
        <v>18314000-Bade mantili</v>
      </c>
    </row>
    <row r="1040" spans="1:17" x14ac:dyDescent="0.3">
      <c r="A1040">
        <v>1039</v>
      </c>
      <c r="B1040">
        <v>18314000</v>
      </c>
      <c r="C1040" t="s">
        <v>1054</v>
      </c>
      <c r="E1040" s="8">
        <v>1040</v>
      </c>
      <c r="F1040" s="9">
        <v>18315000</v>
      </c>
      <c r="G1040" s="10" t="s">
        <v>1055</v>
      </c>
      <c r="Q1040" t="str">
        <f t="shared" si="16"/>
        <v>18315000-Čarape</v>
      </c>
    </row>
    <row r="1041" spans="1:17" x14ac:dyDescent="0.3">
      <c r="A1041">
        <v>1040</v>
      </c>
      <c r="B1041">
        <v>18315000</v>
      </c>
      <c r="C1041" t="s">
        <v>1055</v>
      </c>
      <c r="E1041" s="11">
        <v>1041</v>
      </c>
      <c r="F1041" s="12">
        <v>18316000</v>
      </c>
      <c r="G1041" s="13" t="s">
        <v>1056</v>
      </c>
      <c r="Q1041" t="str">
        <f t="shared" si="16"/>
        <v>18316000-Unihop čarape</v>
      </c>
    </row>
    <row r="1042" spans="1:17" x14ac:dyDescent="0.3">
      <c r="A1042">
        <v>1041</v>
      </c>
      <c r="B1042">
        <v>18316000</v>
      </c>
      <c r="C1042" t="s">
        <v>1056</v>
      </c>
      <c r="E1042" s="8">
        <v>1042</v>
      </c>
      <c r="F1042" s="9">
        <v>18317000</v>
      </c>
      <c r="G1042" s="10" t="s">
        <v>1057</v>
      </c>
      <c r="Q1042" t="str">
        <f t="shared" si="16"/>
        <v>18317000-Kratke čarape</v>
      </c>
    </row>
    <row r="1043" spans="1:17" x14ac:dyDescent="0.3">
      <c r="A1043">
        <v>1042</v>
      </c>
      <c r="B1043">
        <v>18317000</v>
      </c>
      <c r="C1043" t="s">
        <v>1057</v>
      </c>
      <c r="E1043" s="11">
        <v>1043</v>
      </c>
      <c r="F1043" s="12">
        <v>18318000</v>
      </c>
      <c r="G1043" s="13" t="s">
        <v>1058</v>
      </c>
      <c r="Q1043" t="str">
        <f t="shared" si="16"/>
        <v>18318000-Spavaćice i pidžame</v>
      </c>
    </row>
    <row r="1044" spans="1:17" x14ac:dyDescent="0.3">
      <c r="A1044">
        <v>1043</v>
      </c>
      <c r="B1044">
        <v>18318000</v>
      </c>
      <c r="C1044" t="s">
        <v>1058</v>
      </c>
      <c r="E1044" s="8">
        <v>1044</v>
      </c>
      <c r="F1044" s="9">
        <v>18318100</v>
      </c>
      <c r="G1044" s="10" t="s">
        <v>1059</v>
      </c>
      <c r="Q1044" t="str">
        <f t="shared" si="16"/>
        <v>18318100-Noćne košulje</v>
      </c>
    </row>
    <row r="1045" spans="1:17" x14ac:dyDescent="0.3">
      <c r="A1045">
        <v>1044</v>
      </c>
      <c r="B1045">
        <v>18318100</v>
      </c>
      <c r="C1045" t="s">
        <v>1059</v>
      </c>
      <c r="E1045" s="11">
        <v>1045</v>
      </c>
      <c r="F1045" s="12">
        <v>18318200</v>
      </c>
      <c r="G1045" s="13" t="s">
        <v>1060</v>
      </c>
      <c r="Q1045" t="str">
        <f t="shared" si="16"/>
        <v>18318200-Kućne haljine</v>
      </c>
    </row>
    <row r="1046" spans="1:17" x14ac:dyDescent="0.3">
      <c r="A1046">
        <v>1045</v>
      </c>
      <c r="B1046">
        <v>18318200</v>
      </c>
      <c r="C1046" t="s">
        <v>1060</v>
      </c>
      <c r="E1046" s="8">
        <v>1046</v>
      </c>
      <c r="F1046" s="9">
        <v>18318300</v>
      </c>
      <c r="G1046" s="10" t="s">
        <v>1061</v>
      </c>
      <c r="Q1046" t="str">
        <f t="shared" si="16"/>
        <v>18318300-Pidžame</v>
      </c>
    </row>
    <row r="1047" spans="1:17" x14ac:dyDescent="0.3">
      <c r="A1047">
        <v>1046</v>
      </c>
      <c r="B1047">
        <v>18318300</v>
      </c>
      <c r="C1047" t="s">
        <v>1061</v>
      </c>
      <c r="E1047" s="11">
        <v>1047</v>
      </c>
      <c r="F1047" s="12">
        <v>18318400</v>
      </c>
      <c r="G1047" s="13" t="s">
        <v>1062</v>
      </c>
      <c r="Q1047" t="str">
        <f t="shared" si="16"/>
        <v>18318400-Potkošulje</v>
      </c>
    </row>
    <row r="1048" spans="1:17" x14ac:dyDescent="0.3">
      <c r="A1048">
        <v>1047</v>
      </c>
      <c r="B1048">
        <v>18318400</v>
      </c>
      <c r="C1048" t="s">
        <v>1062</v>
      </c>
      <c r="E1048" s="8">
        <v>1048</v>
      </c>
      <c r="F1048" s="9">
        <v>18318500</v>
      </c>
      <c r="G1048" s="10" t="s">
        <v>1063</v>
      </c>
      <c r="Q1048" t="str">
        <f t="shared" si="16"/>
        <v>18318500-Spavaćice</v>
      </c>
    </row>
    <row r="1049" spans="1:17" x14ac:dyDescent="0.3">
      <c r="A1049">
        <v>1048</v>
      </c>
      <c r="B1049">
        <v>18318500</v>
      </c>
      <c r="C1049" t="s">
        <v>1063</v>
      </c>
      <c r="E1049" s="11">
        <v>1049</v>
      </c>
      <c r="F1049" s="12">
        <v>18320000</v>
      </c>
      <c r="G1049" s="13" t="s">
        <v>1064</v>
      </c>
      <c r="Q1049" t="str">
        <f t="shared" si="16"/>
        <v>18320000-Grudnjaci, steznici, podvezice i slični proizvodi</v>
      </c>
    </row>
    <row r="1050" spans="1:17" x14ac:dyDescent="0.3">
      <c r="A1050">
        <v>1049</v>
      </c>
      <c r="B1050">
        <v>18320000</v>
      </c>
      <c r="C1050" t="s">
        <v>1064</v>
      </c>
      <c r="E1050" s="8">
        <v>1050</v>
      </c>
      <c r="F1050" s="9">
        <v>18321000</v>
      </c>
      <c r="G1050" s="10" t="s">
        <v>1065</v>
      </c>
      <c r="Q1050" t="str">
        <f t="shared" si="16"/>
        <v>18321000-Grudnjaci</v>
      </c>
    </row>
    <row r="1051" spans="1:17" x14ac:dyDescent="0.3">
      <c r="A1051">
        <v>1050</v>
      </c>
      <c r="B1051">
        <v>18321000</v>
      </c>
      <c r="C1051" t="s">
        <v>1065</v>
      </c>
      <c r="E1051" s="11">
        <v>1051</v>
      </c>
      <c r="F1051" s="12">
        <v>18322000</v>
      </c>
      <c r="G1051" s="13" t="s">
        <v>1066</v>
      </c>
      <c r="Q1051" t="str">
        <f t="shared" si="16"/>
        <v>18322000-Steznici</v>
      </c>
    </row>
    <row r="1052" spans="1:17" x14ac:dyDescent="0.3">
      <c r="A1052">
        <v>1051</v>
      </c>
      <c r="B1052">
        <v>18322000</v>
      </c>
      <c r="C1052" t="s">
        <v>1066</v>
      </c>
      <c r="E1052" s="8">
        <v>1052</v>
      </c>
      <c r="F1052" s="9">
        <v>18323000</v>
      </c>
      <c r="G1052" s="10" t="s">
        <v>1067</v>
      </c>
      <c r="Q1052" t="str">
        <f t="shared" si="16"/>
        <v>18323000-Podvezice</v>
      </c>
    </row>
    <row r="1053" spans="1:17" x14ac:dyDescent="0.3">
      <c r="A1053">
        <v>1052</v>
      </c>
      <c r="B1053">
        <v>18323000</v>
      </c>
      <c r="C1053" t="s">
        <v>1067</v>
      </c>
      <c r="E1053" s="11">
        <v>1053</v>
      </c>
      <c r="F1053" s="12">
        <v>18330000</v>
      </c>
      <c r="G1053" s="13" t="s">
        <v>1068</v>
      </c>
      <c r="Q1053" t="str">
        <f t="shared" si="16"/>
        <v>18330000-Majice sa kratkim rukavima i košulje</v>
      </c>
    </row>
    <row r="1054" spans="1:17" x14ac:dyDescent="0.3">
      <c r="A1054">
        <v>1053</v>
      </c>
      <c r="B1054">
        <v>18330000</v>
      </c>
      <c r="C1054" t="s">
        <v>1068</v>
      </c>
      <c r="E1054" s="8">
        <v>1054</v>
      </c>
      <c r="F1054" s="9">
        <v>18331000</v>
      </c>
      <c r="G1054" s="10" t="s">
        <v>1069</v>
      </c>
      <c r="Q1054" t="str">
        <f t="shared" si="16"/>
        <v>18331000-Majice sa kratkim rukavima</v>
      </c>
    </row>
    <row r="1055" spans="1:17" x14ac:dyDescent="0.3">
      <c r="A1055">
        <v>1054</v>
      </c>
      <c r="B1055">
        <v>18331000</v>
      </c>
      <c r="C1055" t="s">
        <v>1069</v>
      </c>
      <c r="E1055" s="11">
        <v>1055</v>
      </c>
      <c r="F1055" s="12">
        <v>18332000</v>
      </c>
      <c r="G1055" s="13" t="s">
        <v>1070</v>
      </c>
      <c r="Q1055" t="str">
        <f t="shared" si="16"/>
        <v>18332000-Košulje</v>
      </c>
    </row>
    <row r="1056" spans="1:17" x14ac:dyDescent="0.3">
      <c r="A1056">
        <v>1055</v>
      </c>
      <c r="B1056">
        <v>18332000</v>
      </c>
      <c r="C1056" t="s">
        <v>1070</v>
      </c>
      <c r="E1056" s="8">
        <v>1056</v>
      </c>
      <c r="F1056" s="9">
        <v>18333000</v>
      </c>
      <c r="G1056" s="10" t="s">
        <v>1071</v>
      </c>
      <c r="Q1056" t="str">
        <f t="shared" si="16"/>
        <v>18333000-Majice sa kragnom (polo majice)</v>
      </c>
    </row>
    <row r="1057" spans="1:17" x14ac:dyDescent="0.3">
      <c r="A1057">
        <v>1056</v>
      </c>
      <c r="B1057">
        <v>18333000</v>
      </c>
      <c r="C1057" t="s">
        <v>1071</v>
      </c>
      <c r="E1057" s="11">
        <v>1057</v>
      </c>
      <c r="F1057" s="12">
        <v>18400000</v>
      </c>
      <c r="G1057" s="13" t="s">
        <v>1072</v>
      </c>
      <c r="Q1057" t="str">
        <f t="shared" si="16"/>
        <v>18400000-Posebna odeća i prateća oprema</v>
      </c>
    </row>
    <row r="1058" spans="1:17" x14ac:dyDescent="0.3">
      <c r="A1058">
        <v>1057</v>
      </c>
      <c r="B1058">
        <v>18400000</v>
      </c>
      <c r="C1058" t="s">
        <v>1072</v>
      </c>
      <c r="E1058" s="8">
        <v>1058</v>
      </c>
      <c r="F1058" s="9">
        <v>18410000</v>
      </c>
      <c r="G1058" s="10" t="s">
        <v>1073</v>
      </c>
      <c r="Q1058" t="str">
        <f t="shared" si="16"/>
        <v>18410000-Posebna odeća</v>
      </c>
    </row>
    <row r="1059" spans="1:17" x14ac:dyDescent="0.3">
      <c r="A1059">
        <v>1058</v>
      </c>
      <c r="B1059">
        <v>18410000</v>
      </c>
      <c r="C1059" t="s">
        <v>1073</v>
      </c>
      <c r="E1059" s="11">
        <v>1059</v>
      </c>
      <c r="F1059" s="12">
        <v>18411000</v>
      </c>
      <c r="G1059" s="13" t="s">
        <v>1074</v>
      </c>
      <c r="Q1059" t="str">
        <f t="shared" si="16"/>
        <v>18411000-Odeća za bebe i malu decu</v>
      </c>
    </row>
    <row r="1060" spans="1:17" x14ac:dyDescent="0.3">
      <c r="A1060">
        <v>1059</v>
      </c>
      <c r="B1060">
        <v>18411000</v>
      </c>
      <c r="C1060" t="s">
        <v>1074</v>
      </c>
      <c r="E1060" s="8">
        <v>1060</v>
      </c>
      <c r="F1060" s="9">
        <v>18412000</v>
      </c>
      <c r="G1060" s="10" t="s">
        <v>1075</v>
      </c>
      <c r="Q1060" t="str">
        <f t="shared" si="16"/>
        <v>18412000-Sportska odeća</v>
      </c>
    </row>
    <row r="1061" spans="1:17" x14ac:dyDescent="0.3">
      <c r="A1061">
        <v>1060</v>
      </c>
      <c r="B1061">
        <v>18412000</v>
      </c>
      <c r="C1061" t="s">
        <v>1075</v>
      </c>
      <c r="E1061" s="11">
        <v>1061</v>
      </c>
      <c r="F1061" s="12">
        <v>18412100</v>
      </c>
      <c r="G1061" s="13" t="s">
        <v>1076</v>
      </c>
      <c r="Q1061" t="str">
        <f t="shared" si="16"/>
        <v>18412100-Trenerke</v>
      </c>
    </row>
    <row r="1062" spans="1:17" x14ac:dyDescent="0.3">
      <c r="A1062">
        <v>1061</v>
      </c>
      <c r="B1062">
        <v>18412100</v>
      </c>
      <c r="C1062" t="s">
        <v>1076</v>
      </c>
      <c r="E1062" s="8">
        <v>1062</v>
      </c>
      <c r="F1062" s="9">
        <v>18412200</v>
      </c>
      <c r="G1062" s="10" t="s">
        <v>1077</v>
      </c>
      <c r="Q1062" t="str">
        <f t="shared" si="16"/>
        <v>18412200-Sportske majice</v>
      </c>
    </row>
    <row r="1063" spans="1:17" x14ac:dyDescent="0.3">
      <c r="A1063">
        <v>1062</v>
      </c>
      <c r="B1063">
        <v>18412200</v>
      </c>
      <c r="C1063" t="s">
        <v>1077</v>
      </c>
      <c r="E1063" s="11">
        <v>1063</v>
      </c>
      <c r="F1063" s="12">
        <v>18412300</v>
      </c>
      <c r="G1063" s="13" t="s">
        <v>1078</v>
      </c>
      <c r="Q1063" t="str">
        <f t="shared" si="16"/>
        <v>18412300-Skijaška odela</v>
      </c>
    </row>
    <row r="1064" spans="1:17" x14ac:dyDescent="0.3">
      <c r="A1064">
        <v>1063</v>
      </c>
      <c r="B1064">
        <v>18412300</v>
      </c>
      <c r="C1064" t="s">
        <v>1078</v>
      </c>
      <c r="E1064" s="8">
        <v>1064</v>
      </c>
      <c r="F1064" s="9">
        <v>18412800</v>
      </c>
      <c r="G1064" s="10" t="s">
        <v>1079</v>
      </c>
      <c r="Q1064" t="str">
        <f t="shared" si="16"/>
        <v>18412800-Kupaće gaćice ili kostimi</v>
      </c>
    </row>
    <row r="1065" spans="1:17" x14ac:dyDescent="0.3">
      <c r="A1065">
        <v>1064</v>
      </c>
      <c r="B1065">
        <v>18412800</v>
      </c>
      <c r="C1065" t="s">
        <v>1079</v>
      </c>
      <c r="E1065" s="11">
        <v>1065</v>
      </c>
      <c r="F1065" s="12">
        <v>18420000</v>
      </c>
      <c r="G1065" s="13" t="s">
        <v>1080</v>
      </c>
      <c r="Q1065" t="str">
        <f t="shared" si="16"/>
        <v>18420000-Dodaci uz odeću</v>
      </c>
    </row>
    <row r="1066" spans="1:17" x14ac:dyDescent="0.3">
      <c r="A1066">
        <v>1065</v>
      </c>
      <c r="B1066">
        <v>18420000</v>
      </c>
      <c r="C1066" t="s">
        <v>1080</v>
      </c>
      <c r="E1066" s="8">
        <v>1066</v>
      </c>
      <c r="F1066" s="9">
        <v>18421000</v>
      </c>
      <c r="G1066" s="10" t="s">
        <v>1081</v>
      </c>
      <c r="Q1066" t="str">
        <f t="shared" si="16"/>
        <v>18421000-Maramice</v>
      </c>
    </row>
    <row r="1067" spans="1:17" x14ac:dyDescent="0.3">
      <c r="A1067">
        <v>1066</v>
      </c>
      <c r="B1067">
        <v>18421000</v>
      </c>
      <c r="C1067" t="s">
        <v>1081</v>
      </c>
      <c r="E1067" s="11">
        <v>1067</v>
      </c>
      <c r="F1067" s="12">
        <v>18422000</v>
      </c>
      <c r="G1067" s="13" t="s">
        <v>1082</v>
      </c>
      <c r="Q1067" t="str">
        <f t="shared" si="16"/>
        <v>18422000-Šalovi</v>
      </c>
    </row>
    <row r="1068" spans="1:17" x14ac:dyDescent="0.3">
      <c r="A1068">
        <v>1067</v>
      </c>
      <c r="B1068">
        <v>18422000</v>
      </c>
      <c r="C1068" t="s">
        <v>1082</v>
      </c>
      <c r="E1068" s="8">
        <v>1068</v>
      </c>
      <c r="F1068" s="9">
        <v>18423000</v>
      </c>
      <c r="G1068" s="10" t="s">
        <v>1083</v>
      </c>
      <c r="Q1068" t="str">
        <f t="shared" si="16"/>
        <v>18423000-Kravate</v>
      </c>
    </row>
    <row r="1069" spans="1:17" x14ac:dyDescent="0.3">
      <c r="A1069">
        <v>1068</v>
      </c>
      <c r="B1069">
        <v>18423000</v>
      </c>
      <c r="C1069" t="s">
        <v>1083</v>
      </c>
      <c r="E1069" s="11">
        <v>1069</v>
      </c>
      <c r="F1069" s="12">
        <v>18424000</v>
      </c>
      <c r="G1069" s="13" t="s">
        <v>1084</v>
      </c>
      <c r="Q1069" t="str">
        <f t="shared" si="16"/>
        <v>18424000-Rukavice</v>
      </c>
    </row>
    <row r="1070" spans="1:17" x14ac:dyDescent="0.3">
      <c r="A1070">
        <v>1069</v>
      </c>
      <c r="B1070">
        <v>18424000</v>
      </c>
      <c r="C1070" t="s">
        <v>1084</v>
      </c>
      <c r="E1070" s="8">
        <v>1070</v>
      </c>
      <c r="F1070" s="9">
        <v>18424300</v>
      </c>
      <c r="G1070" s="10" t="s">
        <v>1085</v>
      </c>
      <c r="Q1070" t="str">
        <f t="shared" si="16"/>
        <v>18424300-Rukavice za jednokratnu upotrebu</v>
      </c>
    </row>
    <row r="1071" spans="1:17" x14ac:dyDescent="0.3">
      <c r="A1071">
        <v>1070</v>
      </c>
      <c r="B1071">
        <v>18424300</v>
      </c>
      <c r="C1071" t="s">
        <v>1085</v>
      </c>
      <c r="E1071" s="11">
        <v>1071</v>
      </c>
      <c r="F1071" s="12">
        <v>18424400</v>
      </c>
      <c r="G1071" s="13" t="s">
        <v>1086</v>
      </c>
      <c r="Q1071" t="str">
        <f t="shared" si="16"/>
        <v>18424400-Rukavice bez prstiju</v>
      </c>
    </row>
    <row r="1072" spans="1:17" x14ac:dyDescent="0.3">
      <c r="A1072">
        <v>1071</v>
      </c>
      <c r="B1072">
        <v>18424400</v>
      </c>
      <c r="C1072" t="s">
        <v>1086</v>
      </c>
      <c r="E1072" s="8">
        <v>1072</v>
      </c>
      <c r="F1072" s="9">
        <v>18424500</v>
      </c>
      <c r="G1072" s="10" t="s">
        <v>1087</v>
      </c>
      <c r="Q1072" t="str">
        <f t="shared" si="16"/>
        <v>18424500-Rukavice sa dugim zaštitnim nastavkom</v>
      </c>
    </row>
    <row r="1073" spans="1:17" x14ac:dyDescent="0.3">
      <c r="A1073">
        <v>1072</v>
      </c>
      <c r="B1073">
        <v>18424500</v>
      </c>
      <c r="C1073" t="s">
        <v>1087</v>
      </c>
      <c r="E1073" s="11">
        <v>1073</v>
      </c>
      <c r="F1073" s="12">
        <v>18425000</v>
      </c>
      <c r="G1073" s="13" t="s">
        <v>1088</v>
      </c>
      <c r="Q1073" t="str">
        <f t="shared" si="16"/>
        <v>18425000-Pojasevi i kaiševi</v>
      </c>
    </row>
    <row r="1074" spans="1:17" x14ac:dyDescent="0.3">
      <c r="A1074">
        <v>1073</v>
      </c>
      <c r="B1074">
        <v>18425000</v>
      </c>
      <c r="C1074" t="s">
        <v>1088</v>
      </c>
      <c r="E1074" s="8">
        <v>1074</v>
      </c>
      <c r="F1074" s="9">
        <v>18425100</v>
      </c>
      <c r="G1074" s="10" t="s">
        <v>1089</v>
      </c>
      <c r="Q1074" t="str">
        <f t="shared" si="16"/>
        <v>18425100-Remenici</v>
      </c>
    </row>
    <row r="1075" spans="1:17" x14ac:dyDescent="0.3">
      <c r="A1075">
        <v>1074</v>
      </c>
      <c r="B1075">
        <v>18425100</v>
      </c>
      <c r="C1075" t="s">
        <v>1089</v>
      </c>
      <c r="E1075" s="11">
        <v>1075</v>
      </c>
      <c r="F1075" s="12">
        <v>18440000</v>
      </c>
      <c r="G1075" s="13" t="s">
        <v>1090</v>
      </c>
      <c r="Q1075" t="str">
        <f t="shared" si="16"/>
        <v>18440000-Šeširi i pokrivke  za glavu</v>
      </c>
    </row>
    <row r="1076" spans="1:17" x14ac:dyDescent="0.3">
      <c r="A1076">
        <v>1075</v>
      </c>
      <c r="B1076">
        <v>18440000</v>
      </c>
      <c r="C1076" t="s">
        <v>1090</v>
      </c>
      <c r="E1076" s="8">
        <v>1076</v>
      </c>
      <c r="F1076" s="9">
        <v>18441000</v>
      </c>
      <c r="G1076" s="10" t="s">
        <v>1091</v>
      </c>
      <c r="Q1076" t="str">
        <f t="shared" si="16"/>
        <v>18441000-Šeširi</v>
      </c>
    </row>
    <row r="1077" spans="1:17" x14ac:dyDescent="0.3">
      <c r="A1077">
        <v>1076</v>
      </c>
      <c r="B1077">
        <v>18441000</v>
      </c>
      <c r="C1077" t="s">
        <v>1091</v>
      </c>
      <c r="E1077" s="11">
        <v>1077</v>
      </c>
      <c r="F1077" s="12">
        <v>18443000</v>
      </c>
      <c r="G1077" s="13" t="s">
        <v>1092</v>
      </c>
      <c r="Q1077" t="str">
        <f t="shared" si="16"/>
        <v>18443000-Pokrivke za glavu i prateća oprema za pokrivke za glavu</v>
      </c>
    </row>
    <row r="1078" spans="1:17" x14ac:dyDescent="0.3">
      <c r="A1078">
        <v>1077</v>
      </c>
      <c r="B1078">
        <v>18443000</v>
      </c>
      <c r="C1078" t="s">
        <v>1092</v>
      </c>
      <c r="E1078" s="8">
        <v>1078</v>
      </c>
      <c r="F1078" s="9">
        <v>18443100</v>
      </c>
      <c r="G1078" s="10" t="s">
        <v>1093</v>
      </c>
      <c r="Q1078" t="str">
        <f t="shared" si="16"/>
        <v>18443100-Trake za glavu</v>
      </c>
    </row>
    <row r="1079" spans="1:17" x14ac:dyDescent="0.3">
      <c r="A1079">
        <v>1078</v>
      </c>
      <c r="B1079">
        <v>18443100</v>
      </c>
      <c r="C1079" t="s">
        <v>1093</v>
      </c>
      <c r="E1079" s="11">
        <v>1079</v>
      </c>
      <c r="F1079" s="12">
        <v>18443300</v>
      </c>
      <c r="G1079" s="13" t="s">
        <v>1094</v>
      </c>
      <c r="Q1079" t="str">
        <f t="shared" si="16"/>
        <v>18443300-Pokrivke za glavu</v>
      </c>
    </row>
    <row r="1080" spans="1:17" x14ac:dyDescent="0.3">
      <c r="A1080">
        <v>1079</v>
      </c>
      <c r="B1080">
        <v>18443300</v>
      </c>
      <c r="C1080" t="s">
        <v>1094</v>
      </c>
      <c r="E1080" s="8">
        <v>1080</v>
      </c>
      <c r="F1080" s="9">
        <v>18443310</v>
      </c>
      <c r="G1080" s="10" t="s">
        <v>1095</v>
      </c>
      <c r="Q1080" t="str">
        <f t="shared" si="16"/>
        <v>18443310-Beretke</v>
      </c>
    </row>
    <row r="1081" spans="1:17" x14ac:dyDescent="0.3">
      <c r="A1081">
        <v>1080</v>
      </c>
      <c r="B1081">
        <v>18443310</v>
      </c>
      <c r="C1081" t="s">
        <v>1095</v>
      </c>
      <c r="E1081" s="11">
        <v>1081</v>
      </c>
      <c r="F1081" s="12">
        <v>18443320</v>
      </c>
      <c r="G1081" s="13" t="s">
        <v>1096</v>
      </c>
      <c r="Q1081" t="str">
        <f t="shared" si="16"/>
        <v>18443320-Kape sa štitnikom</v>
      </c>
    </row>
    <row r="1082" spans="1:17" x14ac:dyDescent="0.3">
      <c r="A1082">
        <v>1081</v>
      </c>
      <c r="B1082">
        <v>18443320</v>
      </c>
      <c r="C1082" t="s">
        <v>1096</v>
      </c>
      <c r="E1082" s="8">
        <v>1082</v>
      </c>
      <c r="F1082" s="9">
        <v>18443330</v>
      </c>
      <c r="G1082" s="10" t="s">
        <v>1097</v>
      </c>
      <c r="Q1082" t="str">
        <f t="shared" si="16"/>
        <v>18443330-Kapuljače</v>
      </c>
    </row>
    <row r="1083" spans="1:17" x14ac:dyDescent="0.3">
      <c r="A1083">
        <v>1082</v>
      </c>
      <c r="B1083">
        <v>18443330</v>
      </c>
      <c r="C1083" t="s">
        <v>1097</v>
      </c>
      <c r="E1083" s="11">
        <v>1083</v>
      </c>
      <c r="F1083" s="12">
        <v>18443340</v>
      </c>
      <c r="G1083" s="13" t="s">
        <v>1098</v>
      </c>
      <c r="Q1083" t="str">
        <f t="shared" si="16"/>
        <v>18443340-Kačketi</v>
      </c>
    </row>
    <row r="1084" spans="1:17" x14ac:dyDescent="0.3">
      <c r="A1084">
        <v>1083</v>
      </c>
      <c r="B1084">
        <v>18443340</v>
      </c>
      <c r="C1084" t="s">
        <v>1098</v>
      </c>
      <c r="E1084" s="8">
        <v>1084</v>
      </c>
      <c r="F1084" s="9">
        <v>18443400</v>
      </c>
      <c r="G1084" s="10" t="s">
        <v>1099</v>
      </c>
      <c r="Q1084" t="str">
        <f t="shared" si="16"/>
        <v>18443400-Trake za vezivanje pokrivki za glavu  ispod brade</v>
      </c>
    </row>
    <row r="1085" spans="1:17" x14ac:dyDescent="0.3">
      <c r="A1085">
        <v>1084</v>
      </c>
      <c r="B1085">
        <v>18443400</v>
      </c>
      <c r="C1085" t="s">
        <v>1099</v>
      </c>
      <c r="E1085" s="11">
        <v>1085</v>
      </c>
      <c r="F1085" s="12">
        <v>18443500</v>
      </c>
      <c r="G1085" s="13" t="s">
        <v>1100</v>
      </c>
      <c r="Q1085" t="str">
        <f t="shared" si="16"/>
        <v>18443500-Štitnici od sunca</v>
      </c>
    </row>
    <row r="1086" spans="1:17" x14ac:dyDescent="0.3">
      <c r="A1086">
        <v>1085</v>
      </c>
      <c r="B1086">
        <v>18443500</v>
      </c>
      <c r="C1086" t="s">
        <v>1100</v>
      </c>
      <c r="E1086" s="8">
        <v>1086</v>
      </c>
      <c r="F1086" s="9">
        <v>18444000</v>
      </c>
      <c r="G1086" s="10" t="s">
        <v>1101</v>
      </c>
      <c r="Q1086" t="str">
        <f t="shared" si="16"/>
        <v>18444000-Zaštitne pokrivke za glavu</v>
      </c>
    </row>
    <row r="1087" spans="1:17" x14ac:dyDescent="0.3">
      <c r="A1087">
        <v>1086</v>
      </c>
      <c r="B1087">
        <v>18444000</v>
      </c>
      <c r="C1087" t="s">
        <v>1101</v>
      </c>
      <c r="E1087" s="11">
        <v>1087</v>
      </c>
      <c r="F1087" s="12">
        <v>18444100</v>
      </c>
      <c r="G1087" s="13" t="s">
        <v>1102</v>
      </c>
      <c r="Q1087" t="str">
        <f t="shared" si="16"/>
        <v>18444100-Sigurnosne pokrivke za glavu</v>
      </c>
    </row>
    <row r="1088" spans="1:17" x14ac:dyDescent="0.3">
      <c r="A1088">
        <v>1087</v>
      </c>
      <c r="B1088">
        <v>18444100</v>
      </c>
      <c r="C1088" t="s">
        <v>1102</v>
      </c>
      <c r="E1088" s="8">
        <v>1088</v>
      </c>
      <c r="F1088" s="9">
        <v>18444110</v>
      </c>
      <c r="G1088" s="10" t="s">
        <v>1103</v>
      </c>
      <c r="Q1088" t="str">
        <f t="shared" si="16"/>
        <v>18444110-Šlemovi</v>
      </c>
    </row>
    <row r="1089" spans="1:17" x14ac:dyDescent="0.3">
      <c r="A1089">
        <v>1088</v>
      </c>
      <c r="B1089">
        <v>18444110</v>
      </c>
      <c r="C1089" t="s">
        <v>1103</v>
      </c>
      <c r="E1089" s="11">
        <v>1089</v>
      </c>
      <c r="F1089" s="12">
        <v>18444111</v>
      </c>
      <c r="G1089" s="13" t="s">
        <v>1104</v>
      </c>
      <c r="Q1089" t="str">
        <f t="shared" si="16"/>
        <v>18444111-Zaštitne kacige (za motoriste)</v>
      </c>
    </row>
    <row r="1090" spans="1:17" x14ac:dyDescent="0.3">
      <c r="A1090">
        <v>1089</v>
      </c>
      <c r="B1090">
        <v>18444111</v>
      </c>
      <c r="C1090" t="s">
        <v>1104</v>
      </c>
      <c r="E1090" s="8">
        <v>1090</v>
      </c>
      <c r="F1090" s="9">
        <v>18444112</v>
      </c>
      <c r="G1090" s="10" t="s">
        <v>1105</v>
      </c>
      <c r="Q1090" t="str">
        <f t="shared" ref="Q1090:Q1153" si="17">F1090&amp; "-" &amp;G1090</f>
        <v>18444112-Biciklističke kacige</v>
      </c>
    </row>
    <row r="1091" spans="1:17" x14ac:dyDescent="0.3">
      <c r="A1091">
        <v>1090</v>
      </c>
      <c r="B1091">
        <v>18444112</v>
      </c>
      <c r="C1091" t="s">
        <v>1105</v>
      </c>
      <c r="E1091" s="11">
        <v>1091</v>
      </c>
      <c r="F1091" s="12">
        <v>18444200</v>
      </c>
      <c r="G1091" s="13" t="s">
        <v>1106</v>
      </c>
      <c r="Q1091" t="str">
        <f t="shared" si="17"/>
        <v>18444200-Građevinski šlemovi</v>
      </c>
    </row>
    <row r="1092" spans="1:17" x14ac:dyDescent="0.3">
      <c r="A1092">
        <v>1091</v>
      </c>
      <c r="B1092">
        <v>18444200</v>
      </c>
      <c r="C1092" t="s">
        <v>1106</v>
      </c>
      <c r="E1092" s="8">
        <v>1092</v>
      </c>
      <c r="F1092" s="9">
        <v>18450000</v>
      </c>
      <c r="G1092" s="10" t="s">
        <v>1107</v>
      </c>
      <c r="Q1092" t="str">
        <f t="shared" si="17"/>
        <v>18450000-Kopče (odeća)</v>
      </c>
    </row>
    <row r="1093" spans="1:17" x14ac:dyDescent="0.3">
      <c r="A1093">
        <v>1092</v>
      </c>
      <c r="B1093">
        <v>18450000</v>
      </c>
      <c r="C1093" t="s">
        <v>1107</v>
      </c>
      <c r="E1093" s="11">
        <v>1093</v>
      </c>
      <c r="F1093" s="12">
        <v>18451000</v>
      </c>
      <c r="G1093" s="13" t="s">
        <v>1108</v>
      </c>
      <c r="Q1093" t="str">
        <f t="shared" si="17"/>
        <v>18451000-Dugmad</v>
      </c>
    </row>
    <row r="1094" spans="1:17" x14ac:dyDescent="0.3">
      <c r="A1094">
        <v>1093</v>
      </c>
      <c r="B1094">
        <v>18451000</v>
      </c>
      <c r="C1094" t="s">
        <v>1108</v>
      </c>
      <c r="E1094" s="8">
        <v>1094</v>
      </c>
      <c r="F1094" s="9">
        <v>18451100</v>
      </c>
      <c r="G1094" s="10" t="s">
        <v>1109</v>
      </c>
      <c r="Q1094" t="str">
        <f t="shared" si="17"/>
        <v>18451100-Delovi dugmadi</v>
      </c>
    </row>
    <row r="1095" spans="1:17" x14ac:dyDescent="0.3">
      <c r="A1095">
        <v>1094</v>
      </c>
      <c r="B1095">
        <v>18451100</v>
      </c>
      <c r="C1095" t="s">
        <v>1109</v>
      </c>
      <c r="E1095" s="11">
        <v>1095</v>
      </c>
      <c r="F1095" s="12">
        <v>18452000</v>
      </c>
      <c r="G1095" s="13" t="s">
        <v>1110</v>
      </c>
      <c r="Q1095" t="str">
        <f t="shared" si="17"/>
        <v>18452000-Zihernadle</v>
      </c>
    </row>
    <row r="1096" spans="1:17" x14ac:dyDescent="0.3">
      <c r="A1096">
        <v>1095</v>
      </c>
      <c r="B1096">
        <v>18452000</v>
      </c>
      <c r="C1096" t="s">
        <v>1110</v>
      </c>
      <c r="E1096" s="8">
        <v>1096</v>
      </c>
      <c r="F1096" s="9">
        <v>18453000</v>
      </c>
      <c r="G1096" s="10" t="s">
        <v>1111</v>
      </c>
      <c r="Q1096" t="str">
        <f t="shared" si="17"/>
        <v>18453000-Patent zatvarači (rajsferšlusi)</v>
      </c>
    </row>
    <row r="1097" spans="1:17" x14ac:dyDescent="0.3">
      <c r="A1097">
        <v>1096</v>
      </c>
      <c r="B1097">
        <v>18453000</v>
      </c>
      <c r="C1097" t="s">
        <v>1111</v>
      </c>
      <c r="E1097" s="11">
        <v>1097</v>
      </c>
      <c r="F1097" s="12">
        <v>18500000</v>
      </c>
      <c r="G1097" s="13" t="s">
        <v>1112</v>
      </c>
      <c r="Q1097" t="str">
        <f t="shared" si="17"/>
        <v>18500000-Nakit, satovi i srodni proizvodi</v>
      </c>
    </row>
    <row r="1098" spans="1:17" x14ac:dyDescent="0.3">
      <c r="A1098">
        <v>1097</v>
      </c>
      <c r="B1098">
        <v>18500000</v>
      </c>
      <c r="C1098" t="s">
        <v>1112</v>
      </c>
      <c r="E1098" s="8">
        <v>1098</v>
      </c>
      <c r="F1098" s="9">
        <v>18510000</v>
      </c>
      <c r="G1098" s="10" t="s">
        <v>1113</v>
      </c>
      <c r="Q1098" t="str">
        <f t="shared" si="17"/>
        <v>18510000-Nakit i srodni proizvodi</v>
      </c>
    </row>
    <row r="1099" spans="1:17" x14ac:dyDescent="0.3">
      <c r="A1099">
        <v>1098</v>
      </c>
      <c r="B1099">
        <v>18510000</v>
      </c>
      <c r="C1099" t="s">
        <v>1113</v>
      </c>
      <c r="E1099" s="11">
        <v>1099</v>
      </c>
      <c r="F1099" s="12">
        <v>18511000</v>
      </c>
      <c r="G1099" s="13" t="s">
        <v>1114</v>
      </c>
      <c r="Q1099" t="str">
        <f t="shared" si="17"/>
        <v>18511000-Drago kamenje za nakit</v>
      </c>
    </row>
    <row r="1100" spans="1:17" x14ac:dyDescent="0.3">
      <c r="A1100">
        <v>1099</v>
      </c>
      <c r="B1100">
        <v>18511000</v>
      </c>
      <c r="C1100" t="s">
        <v>1114</v>
      </c>
      <c r="E1100" s="8">
        <v>1100</v>
      </c>
      <c r="F1100" s="9">
        <v>18511100</v>
      </c>
      <c r="G1100" s="10" t="s">
        <v>1115</v>
      </c>
      <c r="Q1100" t="str">
        <f t="shared" si="17"/>
        <v>18511100-Dijamanti</v>
      </c>
    </row>
    <row r="1101" spans="1:17" x14ac:dyDescent="0.3">
      <c r="A1101">
        <v>1100</v>
      </c>
      <c r="B1101">
        <v>18511100</v>
      </c>
      <c r="C1101" t="s">
        <v>1115</v>
      </c>
      <c r="E1101" s="11">
        <v>1101</v>
      </c>
      <c r="F1101" s="12">
        <v>18511200</v>
      </c>
      <c r="G1101" s="13" t="s">
        <v>1116</v>
      </c>
      <c r="Q1101" t="str">
        <f t="shared" si="17"/>
        <v>18511200-Rubini</v>
      </c>
    </row>
    <row r="1102" spans="1:17" x14ac:dyDescent="0.3">
      <c r="A1102">
        <v>1101</v>
      </c>
      <c r="B1102">
        <v>18511200</v>
      </c>
      <c r="C1102" t="s">
        <v>1116</v>
      </c>
      <c r="E1102" s="8">
        <v>1102</v>
      </c>
      <c r="F1102" s="9">
        <v>18511300</v>
      </c>
      <c r="G1102" s="10" t="s">
        <v>1117</v>
      </c>
      <c r="Q1102" t="str">
        <f t="shared" si="17"/>
        <v>18511300-Smaragdi</v>
      </c>
    </row>
    <row r="1103" spans="1:17" x14ac:dyDescent="0.3">
      <c r="A1103">
        <v>1102</v>
      </c>
      <c r="B1103">
        <v>18511300</v>
      </c>
      <c r="C1103" t="s">
        <v>1117</v>
      </c>
      <c r="E1103" s="11">
        <v>1103</v>
      </c>
      <c r="F1103" s="12">
        <v>18511400</v>
      </c>
      <c r="G1103" s="13" t="s">
        <v>1118</v>
      </c>
      <c r="Q1103" t="str">
        <f t="shared" si="17"/>
        <v>18511400-Opal</v>
      </c>
    </row>
    <row r="1104" spans="1:17" x14ac:dyDescent="0.3">
      <c r="A1104">
        <v>1103</v>
      </c>
      <c r="B1104">
        <v>18511400</v>
      </c>
      <c r="C1104" t="s">
        <v>1118</v>
      </c>
      <c r="E1104" s="8">
        <v>1104</v>
      </c>
      <c r="F1104" s="9">
        <v>18511500</v>
      </c>
      <c r="G1104" s="10" t="s">
        <v>1119</v>
      </c>
      <c r="Q1104" t="str">
        <f t="shared" si="17"/>
        <v>18511500-Kvarc</v>
      </c>
    </row>
    <row r="1105" spans="1:17" x14ac:dyDescent="0.3">
      <c r="A1105">
        <v>1104</v>
      </c>
      <c r="B1105">
        <v>18511500</v>
      </c>
      <c r="C1105" t="s">
        <v>1119</v>
      </c>
      <c r="E1105" s="11">
        <v>1105</v>
      </c>
      <c r="F1105" s="12">
        <v>18511600</v>
      </c>
      <c r="G1105" s="13" t="s">
        <v>1120</v>
      </c>
      <c r="Q1105" t="str">
        <f t="shared" si="17"/>
        <v>18511600-Turmalin</v>
      </c>
    </row>
    <row r="1106" spans="1:17" x14ac:dyDescent="0.3">
      <c r="A1106">
        <v>1105</v>
      </c>
      <c r="B1106">
        <v>18511600</v>
      </c>
      <c r="C1106" t="s">
        <v>1120</v>
      </c>
      <c r="E1106" s="8">
        <v>1106</v>
      </c>
      <c r="F1106" s="9">
        <v>18512000</v>
      </c>
      <c r="G1106" s="10" t="s">
        <v>1121</v>
      </c>
      <c r="Q1106" t="str">
        <f t="shared" si="17"/>
        <v>18512000-Kovanice i medalje</v>
      </c>
    </row>
    <row r="1107" spans="1:17" x14ac:dyDescent="0.3">
      <c r="A1107">
        <v>1106</v>
      </c>
      <c r="B1107">
        <v>18512000</v>
      </c>
      <c r="C1107" t="s">
        <v>1121</v>
      </c>
      <c r="E1107" s="11">
        <v>1107</v>
      </c>
      <c r="F1107" s="12">
        <v>18512100</v>
      </c>
      <c r="G1107" s="13" t="s">
        <v>1122</v>
      </c>
      <c r="Q1107" t="str">
        <f t="shared" si="17"/>
        <v>18512100-Kovanice</v>
      </c>
    </row>
    <row r="1108" spans="1:17" x14ac:dyDescent="0.3">
      <c r="A1108">
        <v>1107</v>
      </c>
      <c r="B1108">
        <v>18512100</v>
      </c>
      <c r="C1108" t="s">
        <v>1122</v>
      </c>
      <c r="E1108" s="8">
        <v>1108</v>
      </c>
      <c r="F1108" s="9">
        <v>18512200</v>
      </c>
      <c r="G1108" s="10" t="s">
        <v>1123</v>
      </c>
      <c r="Q1108" t="str">
        <f t="shared" si="17"/>
        <v>18512200-Medalje</v>
      </c>
    </row>
    <row r="1109" spans="1:17" x14ac:dyDescent="0.3">
      <c r="A1109">
        <v>1108</v>
      </c>
      <c r="B1109">
        <v>18512200</v>
      </c>
      <c r="C1109" t="s">
        <v>1123</v>
      </c>
      <c r="E1109" s="11">
        <v>1109</v>
      </c>
      <c r="F1109" s="12">
        <v>18513000</v>
      </c>
      <c r="G1109" s="13" t="s">
        <v>1124</v>
      </c>
      <c r="Q1109" t="str">
        <f t="shared" si="17"/>
        <v>18513000-Komadi nakita</v>
      </c>
    </row>
    <row r="1110" spans="1:17" x14ac:dyDescent="0.3">
      <c r="A1110">
        <v>1109</v>
      </c>
      <c r="B1110">
        <v>18513000</v>
      </c>
      <c r="C1110" t="s">
        <v>1124</v>
      </c>
      <c r="E1110" s="8">
        <v>1110</v>
      </c>
      <c r="F1110" s="9">
        <v>18513100</v>
      </c>
      <c r="G1110" s="10" t="s">
        <v>1125</v>
      </c>
      <c r="Q1110" t="str">
        <f t="shared" si="17"/>
        <v>18513100-Biseri</v>
      </c>
    </row>
    <row r="1111" spans="1:17" x14ac:dyDescent="0.3">
      <c r="A1111">
        <v>1110</v>
      </c>
      <c r="B1111">
        <v>18513100</v>
      </c>
      <c r="C1111" t="s">
        <v>1125</v>
      </c>
      <c r="E1111" s="11">
        <v>1111</v>
      </c>
      <c r="F1111" s="12">
        <v>18513200</v>
      </c>
      <c r="G1111" s="13" t="s">
        <v>1126</v>
      </c>
      <c r="Q1111" t="str">
        <f t="shared" si="17"/>
        <v>18513200-Juvelirski proizvodi od zlata</v>
      </c>
    </row>
    <row r="1112" spans="1:17" x14ac:dyDescent="0.3">
      <c r="A1112">
        <v>1111</v>
      </c>
      <c r="B1112">
        <v>18513200</v>
      </c>
      <c r="C1112" t="s">
        <v>1126</v>
      </c>
      <c r="E1112" s="8">
        <v>1112</v>
      </c>
      <c r="F1112" s="9">
        <v>18513300</v>
      </c>
      <c r="G1112" s="10" t="s">
        <v>1127</v>
      </c>
      <c r="Q1112" t="str">
        <f t="shared" si="17"/>
        <v>18513300-Proizvodi od plemenitih metala</v>
      </c>
    </row>
    <row r="1113" spans="1:17" x14ac:dyDescent="0.3">
      <c r="A1113">
        <v>1112</v>
      </c>
      <c r="B1113">
        <v>18513300</v>
      </c>
      <c r="C1113" t="s">
        <v>1127</v>
      </c>
      <c r="E1113" s="11">
        <v>1113</v>
      </c>
      <c r="F1113" s="12">
        <v>18513400</v>
      </c>
      <c r="G1113" s="13" t="s">
        <v>1128</v>
      </c>
      <c r="Q1113" t="str">
        <f t="shared" si="17"/>
        <v>18513400-Proizvodi od dragog ili poludragog kamenja</v>
      </c>
    </row>
    <row r="1114" spans="1:17" x14ac:dyDescent="0.3">
      <c r="A1114">
        <v>1113</v>
      </c>
      <c r="B1114">
        <v>18513400</v>
      </c>
      <c r="C1114" t="s">
        <v>1128</v>
      </c>
      <c r="E1114" s="8">
        <v>1114</v>
      </c>
      <c r="F1114" s="9">
        <v>18513500</v>
      </c>
      <c r="G1114" s="10" t="s">
        <v>1129</v>
      </c>
      <c r="Q1114" t="str">
        <f t="shared" si="17"/>
        <v>18513500-Juvelirski proizvodi od srebra</v>
      </c>
    </row>
    <row r="1115" spans="1:17" x14ac:dyDescent="0.3">
      <c r="A1115">
        <v>1114</v>
      </c>
      <c r="B1115">
        <v>18513500</v>
      </c>
      <c r="C1115" t="s">
        <v>1129</v>
      </c>
      <c r="E1115" s="11">
        <v>1115</v>
      </c>
      <c r="F1115" s="12">
        <v>18520000</v>
      </c>
      <c r="G1115" s="13" t="s">
        <v>1130</v>
      </c>
      <c r="Q1115" t="str">
        <f t="shared" si="17"/>
        <v>18520000-Lični uređaji za merenje vremena</v>
      </c>
    </row>
    <row r="1116" spans="1:17" x14ac:dyDescent="0.3">
      <c r="A1116">
        <v>1115</v>
      </c>
      <c r="B1116">
        <v>18520000</v>
      </c>
      <c r="C1116" t="s">
        <v>1130</v>
      </c>
      <c r="E1116" s="8">
        <v>1116</v>
      </c>
      <c r="F1116" s="9">
        <v>18521000</v>
      </c>
      <c r="G1116" s="10" t="s">
        <v>1131</v>
      </c>
      <c r="Q1116" t="str">
        <f t="shared" si="17"/>
        <v>18521000-Ručni ili džepni satovi</v>
      </c>
    </row>
    <row r="1117" spans="1:17" x14ac:dyDescent="0.3">
      <c r="A1117">
        <v>1116</v>
      </c>
      <c r="B1117">
        <v>18521000</v>
      </c>
      <c r="C1117" t="s">
        <v>1131</v>
      </c>
      <c r="E1117" s="11">
        <v>1117</v>
      </c>
      <c r="F1117" s="12">
        <v>18521100</v>
      </c>
      <c r="G1117" s="13" t="s">
        <v>1132</v>
      </c>
      <c r="Q1117" t="str">
        <f t="shared" si="17"/>
        <v>18521100-Stakla za ručne ili džepne satove</v>
      </c>
    </row>
    <row r="1118" spans="1:17" x14ac:dyDescent="0.3">
      <c r="A1118">
        <v>1117</v>
      </c>
      <c r="B1118">
        <v>18521100</v>
      </c>
      <c r="C1118" t="s">
        <v>1132</v>
      </c>
      <c r="E1118" s="8">
        <v>1118</v>
      </c>
      <c r="F1118" s="9">
        <v>18522000</v>
      </c>
      <c r="G1118" s="10" t="s">
        <v>1133</v>
      </c>
      <c r="Q1118" t="str">
        <f t="shared" si="17"/>
        <v>18522000-Ručni satovi</v>
      </c>
    </row>
    <row r="1119" spans="1:17" x14ac:dyDescent="0.3">
      <c r="A1119">
        <v>1118</v>
      </c>
      <c r="B1119">
        <v>18522000</v>
      </c>
      <c r="C1119" t="s">
        <v>1133</v>
      </c>
      <c r="E1119" s="11">
        <v>1119</v>
      </c>
      <c r="F1119" s="12">
        <v>18523000</v>
      </c>
      <c r="G1119" s="13" t="s">
        <v>1134</v>
      </c>
      <c r="Q1119" t="str">
        <f t="shared" si="17"/>
        <v>18523000-Štoperice</v>
      </c>
    </row>
    <row r="1120" spans="1:17" x14ac:dyDescent="0.3">
      <c r="A1120">
        <v>1119</v>
      </c>
      <c r="B1120">
        <v>18523000</v>
      </c>
      <c r="C1120" t="s">
        <v>1134</v>
      </c>
      <c r="E1120" s="8">
        <v>1120</v>
      </c>
      <c r="F1120" s="9">
        <v>18530000</v>
      </c>
      <c r="G1120" s="10" t="s">
        <v>1135</v>
      </c>
      <c r="Q1120" t="str">
        <f t="shared" si="17"/>
        <v>18530000-Pokloni i nagrade</v>
      </c>
    </row>
    <row r="1121" spans="1:17" x14ac:dyDescent="0.3">
      <c r="A1121">
        <v>1120</v>
      </c>
      <c r="B1121">
        <v>18530000</v>
      </c>
      <c r="C1121" t="s">
        <v>1135</v>
      </c>
      <c r="E1121" s="11">
        <v>1121</v>
      </c>
      <c r="F1121" s="12">
        <v>18600000</v>
      </c>
      <c r="G1121" s="13" t="s">
        <v>1136</v>
      </c>
      <c r="Q1121" t="str">
        <f t="shared" si="17"/>
        <v>18600000-Krzna i proizvodi od krzna</v>
      </c>
    </row>
    <row r="1122" spans="1:17" x14ac:dyDescent="0.3">
      <c r="A1122">
        <v>1121</v>
      </c>
      <c r="B1122">
        <v>18600000</v>
      </c>
      <c r="C1122" t="s">
        <v>1136</v>
      </c>
      <c r="E1122" s="8">
        <v>1122</v>
      </c>
      <c r="F1122" s="9">
        <v>18610000</v>
      </c>
      <c r="G1122" s="10" t="s">
        <v>1137</v>
      </c>
      <c r="Q1122" t="str">
        <f t="shared" si="17"/>
        <v>18610000-Proizvodi od krzna</v>
      </c>
    </row>
    <row r="1123" spans="1:17" x14ac:dyDescent="0.3">
      <c r="A1123">
        <v>1122</v>
      </c>
      <c r="B1123">
        <v>18610000</v>
      </c>
      <c r="C1123" t="s">
        <v>1137</v>
      </c>
      <c r="E1123" s="11">
        <v>1123</v>
      </c>
      <c r="F1123" s="12">
        <v>18611000</v>
      </c>
      <c r="G1123" s="13" t="s">
        <v>1138</v>
      </c>
      <c r="Q1123" t="str">
        <f t="shared" si="17"/>
        <v>18611000-Životinjska koža sa krznom</v>
      </c>
    </row>
    <row r="1124" spans="1:17" x14ac:dyDescent="0.3">
      <c r="A1124">
        <v>1123</v>
      </c>
      <c r="B1124">
        <v>18611000</v>
      </c>
      <c r="C1124" t="s">
        <v>1138</v>
      </c>
      <c r="E1124" s="8">
        <v>1124</v>
      </c>
      <c r="F1124" s="9">
        <v>18612000</v>
      </c>
      <c r="G1124" s="10" t="s">
        <v>1139</v>
      </c>
      <c r="Q1124" t="str">
        <f t="shared" si="17"/>
        <v>18612000-Krznena odeća</v>
      </c>
    </row>
    <row r="1125" spans="1:17" x14ac:dyDescent="0.3">
      <c r="A1125">
        <v>1124</v>
      </c>
      <c r="B1125">
        <v>18612000</v>
      </c>
      <c r="C1125" t="s">
        <v>1139</v>
      </c>
      <c r="E1125" s="11">
        <v>1125</v>
      </c>
      <c r="F1125" s="12">
        <v>18613000</v>
      </c>
      <c r="G1125" s="13" t="s">
        <v>1140</v>
      </c>
      <c r="Q1125" t="str">
        <f t="shared" si="17"/>
        <v>18613000-Proizvodi od veštačkog krzna</v>
      </c>
    </row>
    <row r="1126" spans="1:17" x14ac:dyDescent="0.3">
      <c r="A1126">
        <v>1125</v>
      </c>
      <c r="B1126">
        <v>18613000</v>
      </c>
      <c r="C1126" t="s">
        <v>1140</v>
      </c>
      <c r="E1126" s="8">
        <v>1126</v>
      </c>
      <c r="F1126" s="9">
        <v>18620000</v>
      </c>
      <c r="G1126" s="10" t="s">
        <v>1141</v>
      </c>
      <c r="Q1126" t="str">
        <f t="shared" si="17"/>
        <v>18620000-Krzna</v>
      </c>
    </row>
    <row r="1127" spans="1:17" x14ac:dyDescent="0.3">
      <c r="A1127">
        <v>1126</v>
      </c>
      <c r="B1127">
        <v>18620000</v>
      </c>
      <c r="C1127" t="s">
        <v>1141</v>
      </c>
      <c r="E1127" s="11">
        <v>1127</v>
      </c>
      <c r="F1127" s="12">
        <v>18800000</v>
      </c>
      <c r="G1127" s="13" t="s">
        <v>1142</v>
      </c>
      <c r="Q1127" t="str">
        <f t="shared" si="17"/>
        <v>18800000-Obuća</v>
      </c>
    </row>
    <row r="1128" spans="1:17" x14ac:dyDescent="0.3">
      <c r="A1128">
        <v>1127</v>
      </c>
      <c r="B1128">
        <v>18800000</v>
      </c>
      <c r="C1128" t="s">
        <v>1142</v>
      </c>
      <c r="E1128" s="8">
        <v>1128</v>
      </c>
      <c r="F1128" s="9">
        <v>18810000</v>
      </c>
      <c r="G1128" s="10" t="s">
        <v>1143</v>
      </c>
      <c r="Q1128" t="str">
        <f t="shared" si="17"/>
        <v>18810000-Obuća, osim sportske i zaštitne obuće</v>
      </c>
    </row>
    <row r="1129" spans="1:17" x14ac:dyDescent="0.3">
      <c r="A1129">
        <v>1128</v>
      </c>
      <c r="B1129">
        <v>18810000</v>
      </c>
      <c r="C1129" t="s">
        <v>1143</v>
      </c>
      <c r="E1129" s="11">
        <v>1129</v>
      </c>
      <c r="F1129" s="12">
        <v>18811000</v>
      </c>
      <c r="G1129" s="13" t="s">
        <v>1144</v>
      </c>
      <c r="Q1129" t="str">
        <f t="shared" si="17"/>
        <v>18811000-Nepromočiva obuća</v>
      </c>
    </row>
    <row r="1130" spans="1:17" x14ac:dyDescent="0.3">
      <c r="A1130">
        <v>1129</v>
      </c>
      <c r="B1130">
        <v>18811000</v>
      </c>
      <c r="C1130" t="s">
        <v>1144</v>
      </c>
      <c r="E1130" s="8">
        <v>1130</v>
      </c>
      <c r="F1130" s="9">
        <v>18812000</v>
      </c>
      <c r="G1130" s="10" t="s">
        <v>1145</v>
      </c>
      <c r="Q1130" t="str">
        <f t="shared" si="17"/>
        <v>18812000-Obuća sa delovima od gume ili plastične mase</v>
      </c>
    </row>
    <row r="1131" spans="1:17" x14ac:dyDescent="0.3">
      <c r="A1131">
        <v>1130</v>
      </c>
      <c r="B1131">
        <v>18812000</v>
      </c>
      <c r="C1131" t="s">
        <v>1145</v>
      </c>
      <c r="E1131" s="11">
        <v>1131</v>
      </c>
      <c r="F1131" s="12">
        <v>18812100</v>
      </c>
      <c r="G1131" s="13" t="s">
        <v>1146</v>
      </c>
      <c r="Q1131" t="str">
        <f t="shared" si="17"/>
        <v>18812100-Sandale sa gornjištem od gume ili plastične mase</v>
      </c>
    </row>
    <row r="1132" spans="1:17" x14ac:dyDescent="0.3">
      <c r="A1132">
        <v>1131</v>
      </c>
      <c r="B1132">
        <v>18812100</v>
      </c>
      <c r="C1132" t="s">
        <v>1146</v>
      </c>
      <c r="E1132" s="8">
        <v>1132</v>
      </c>
      <c r="F1132" s="9">
        <v>18812200</v>
      </c>
      <c r="G1132" s="10" t="s">
        <v>1147</v>
      </c>
      <c r="Q1132" t="str">
        <f t="shared" si="17"/>
        <v>18812200-Gumene čizme</v>
      </c>
    </row>
    <row r="1133" spans="1:17" x14ac:dyDescent="0.3">
      <c r="A1133">
        <v>1132</v>
      </c>
      <c r="B1133">
        <v>18812200</v>
      </c>
      <c r="C1133" t="s">
        <v>1147</v>
      </c>
      <c r="E1133" s="11">
        <v>1133</v>
      </c>
      <c r="F1133" s="12">
        <v>18812300</v>
      </c>
      <c r="G1133" s="13" t="s">
        <v>1148</v>
      </c>
      <c r="Q1133" t="str">
        <f t="shared" si="17"/>
        <v>18812300-Obuća za grad sa gumenim ili plastičnim gornjištem</v>
      </c>
    </row>
    <row r="1134" spans="1:17" x14ac:dyDescent="0.3">
      <c r="A1134">
        <v>1133</v>
      </c>
      <c r="B1134">
        <v>18812300</v>
      </c>
      <c r="C1134" t="s">
        <v>1148</v>
      </c>
      <c r="E1134" s="8">
        <v>1134</v>
      </c>
      <c r="F1134" s="9">
        <v>18812400</v>
      </c>
      <c r="G1134" s="10" t="s">
        <v>1149</v>
      </c>
      <c r="Q1134" t="str">
        <f t="shared" si="17"/>
        <v>18812400-Japanke</v>
      </c>
    </row>
    <row r="1135" spans="1:17" x14ac:dyDescent="0.3">
      <c r="A1135">
        <v>1134</v>
      </c>
      <c r="B1135">
        <v>18812400</v>
      </c>
      <c r="C1135" t="s">
        <v>1149</v>
      </c>
      <c r="E1135" s="11">
        <v>1135</v>
      </c>
      <c r="F1135" s="12">
        <v>18813000</v>
      </c>
      <c r="G1135" s="13" t="s">
        <v>1150</v>
      </c>
      <c r="Q1135" t="str">
        <f t="shared" si="17"/>
        <v>18813000-Obuća sa gornjištem od kože</v>
      </c>
    </row>
    <row r="1136" spans="1:17" x14ac:dyDescent="0.3">
      <c r="A1136">
        <v>1135</v>
      </c>
      <c r="B1136">
        <v>18813000</v>
      </c>
      <c r="C1136" t="s">
        <v>1150</v>
      </c>
      <c r="E1136" s="8">
        <v>1136</v>
      </c>
      <c r="F1136" s="9">
        <v>18813100</v>
      </c>
      <c r="G1136" s="10" t="s">
        <v>1151</v>
      </c>
      <c r="Q1136" t="str">
        <f t="shared" si="17"/>
        <v>18813100-Sandale</v>
      </c>
    </row>
    <row r="1137" spans="1:17" x14ac:dyDescent="0.3">
      <c r="A1137">
        <v>1136</v>
      </c>
      <c r="B1137">
        <v>18813100</v>
      </c>
      <c r="C1137" t="s">
        <v>1151</v>
      </c>
      <c r="E1137" s="11">
        <v>1137</v>
      </c>
      <c r="F1137" s="12">
        <v>18813200</v>
      </c>
      <c r="G1137" s="13" t="s">
        <v>1152</v>
      </c>
      <c r="Q1137" t="str">
        <f t="shared" si="17"/>
        <v>18813200-Papuče</v>
      </c>
    </row>
    <row r="1138" spans="1:17" x14ac:dyDescent="0.3">
      <c r="A1138">
        <v>1137</v>
      </c>
      <c r="B1138">
        <v>18813200</v>
      </c>
      <c r="C1138" t="s">
        <v>1152</v>
      </c>
      <c r="E1138" s="8">
        <v>1138</v>
      </c>
      <c r="F1138" s="9">
        <v>18813300</v>
      </c>
      <c r="G1138" s="10" t="s">
        <v>1153</v>
      </c>
      <c r="Q1138" t="str">
        <f t="shared" si="17"/>
        <v>18813300-Obuća za grad</v>
      </c>
    </row>
    <row r="1139" spans="1:17" x14ac:dyDescent="0.3">
      <c r="A1139">
        <v>1138</v>
      </c>
      <c r="B1139">
        <v>18813300</v>
      </c>
      <c r="C1139" t="s">
        <v>1153</v>
      </c>
      <c r="E1139" s="11">
        <v>1139</v>
      </c>
      <c r="F1139" s="12">
        <v>18814000</v>
      </c>
      <c r="G1139" s="13" t="s">
        <v>1154</v>
      </c>
      <c r="Q1139" t="str">
        <f t="shared" si="17"/>
        <v>18814000-Obuća sa gornjištem od tekstila</v>
      </c>
    </row>
    <row r="1140" spans="1:17" x14ac:dyDescent="0.3">
      <c r="A1140">
        <v>1139</v>
      </c>
      <c r="B1140">
        <v>18814000</v>
      </c>
      <c r="C1140" t="s">
        <v>1154</v>
      </c>
      <c r="E1140" s="8">
        <v>1140</v>
      </c>
      <c r="F1140" s="9">
        <v>18815000</v>
      </c>
      <c r="G1140" s="10" t="s">
        <v>1155</v>
      </c>
      <c r="Q1140" t="str">
        <f t="shared" si="17"/>
        <v>18815000-Čizme</v>
      </c>
    </row>
    <row r="1141" spans="1:17" x14ac:dyDescent="0.3">
      <c r="A1141">
        <v>1140</v>
      </c>
      <c r="B1141">
        <v>18815000</v>
      </c>
      <c r="C1141" t="s">
        <v>1155</v>
      </c>
      <c r="E1141" s="11">
        <v>1141</v>
      </c>
      <c r="F1141" s="12">
        <v>18815100</v>
      </c>
      <c r="G1141" s="13" t="s">
        <v>1156</v>
      </c>
      <c r="Q1141" t="str">
        <f t="shared" si="17"/>
        <v>18815100-Čizme do gležnja</v>
      </c>
    </row>
    <row r="1142" spans="1:17" x14ac:dyDescent="0.3">
      <c r="A1142">
        <v>1141</v>
      </c>
      <c r="B1142">
        <v>18815100</v>
      </c>
      <c r="C1142" t="s">
        <v>1156</v>
      </c>
      <c r="E1142" s="8">
        <v>1142</v>
      </c>
      <c r="F1142" s="9">
        <v>18815200</v>
      </c>
      <c r="G1142" s="10" t="s">
        <v>1157</v>
      </c>
      <c r="Q1142" t="str">
        <f t="shared" si="17"/>
        <v>18815200-Čizme do lista</v>
      </c>
    </row>
    <row r="1143" spans="1:17" x14ac:dyDescent="0.3">
      <c r="A1143">
        <v>1142</v>
      </c>
      <c r="B1143">
        <v>18815200</v>
      </c>
      <c r="C1143" t="s">
        <v>1157</v>
      </c>
      <c r="E1143" s="11">
        <v>1143</v>
      </c>
      <c r="F1143" s="12">
        <v>18815300</v>
      </c>
      <c r="G1143" s="13" t="s">
        <v>1158</v>
      </c>
      <c r="Q1143" t="str">
        <f t="shared" si="17"/>
        <v>18815300-Čizme do kolena</v>
      </c>
    </row>
    <row r="1144" spans="1:17" x14ac:dyDescent="0.3">
      <c r="A1144">
        <v>1143</v>
      </c>
      <c r="B1144">
        <v>18815300</v>
      </c>
      <c r="C1144" t="s">
        <v>1158</v>
      </c>
      <c r="E1144" s="8">
        <v>1144</v>
      </c>
      <c r="F1144" s="9">
        <v>18815400</v>
      </c>
      <c r="G1144" s="10" t="s">
        <v>1159</v>
      </c>
      <c r="Q1144" t="str">
        <f t="shared" si="17"/>
        <v>18815400-Ribarske (visoke) čizme</v>
      </c>
    </row>
    <row r="1145" spans="1:17" x14ac:dyDescent="0.3">
      <c r="A1145">
        <v>1144</v>
      </c>
      <c r="B1145">
        <v>18815400</v>
      </c>
      <c r="C1145" t="s">
        <v>1159</v>
      </c>
      <c r="E1145" s="11">
        <v>1145</v>
      </c>
      <c r="F1145" s="12">
        <v>18816000</v>
      </c>
      <c r="G1145" s="13" t="s">
        <v>1160</v>
      </c>
      <c r="Q1145" t="str">
        <f t="shared" si="17"/>
        <v>18816000-Kaljače</v>
      </c>
    </row>
    <row r="1146" spans="1:17" x14ac:dyDescent="0.3">
      <c r="A1146">
        <v>1145</v>
      </c>
      <c r="B1146">
        <v>18816000</v>
      </c>
      <c r="C1146" t="s">
        <v>1160</v>
      </c>
      <c r="E1146" s="8">
        <v>1146</v>
      </c>
      <c r="F1146" s="9">
        <v>18820000</v>
      </c>
      <c r="G1146" s="10" t="s">
        <v>1161</v>
      </c>
      <c r="Q1146" t="str">
        <f t="shared" si="17"/>
        <v>18820000-Sportska obuća</v>
      </c>
    </row>
    <row r="1147" spans="1:17" x14ac:dyDescent="0.3">
      <c r="A1147">
        <v>1146</v>
      </c>
      <c r="B1147">
        <v>18820000</v>
      </c>
      <c r="C1147" t="s">
        <v>1161</v>
      </c>
      <c r="E1147" s="11">
        <v>1147</v>
      </c>
      <c r="F1147" s="12">
        <v>18821000</v>
      </c>
      <c r="G1147" s="13" t="s">
        <v>1162</v>
      </c>
      <c r="Q1147" t="str">
        <f t="shared" si="17"/>
        <v>18821000-Skijaška obuća</v>
      </c>
    </row>
    <row r="1148" spans="1:17" x14ac:dyDescent="0.3">
      <c r="A1148">
        <v>1147</v>
      </c>
      <c r="B1148">
        <v>18821000</v>
      </c>
      <c r="C1148" t="s">
        <v>1162</v>
      </c>
      <c r="E1148" s="8">
        <v>1148</v>
      </c>
      <c r="F1148" s="9">
        <v>18821100</v>
      </c>
      <c r="G1148" s="10" t="s">
        <v>1163</v>
      </c>
      <c r="Q1148" t="str">
        <f t="shared" si="17"/>
        <v>18821100-Obuća za skijaški kros kantri</v>
      </c>
    </row>
    <row r="1149" spans="1:17" x14ac:dyDescent="0.3">
      <c r="A1149">
        <v>1148</v>
      </c>
      <c r="B1149">
        <v>18821100</v>
      </c>
      <c r="C1149" t="s">
        <v>1163</v>
      </c>
      <c r="E1149" s="11">
        <v>1149</v>
      </c>
      <c r="F1149" s="12">
        <v>18822000</v>
      </c>
      <c r="G1149" s="13" t="s">
        <v>1164</v>
      </c>
      <c r="Q1149" t="str">
        <f t="shared" si="17"/>
        <v>18822000-Obuća za vežbanje</v>
      </c>
    </row>
    <row r="1150" spans="1:17" x14ac:dyDescent="0.3">
      <c r="A1150">
        <v>1149</v>
      </c>
      <c r="B1150">
        <v>18822000</v>
      </c>
      <c r="C1150" t="s">
        <v>1164</v>
      </c>
      <c r="E1150" s="8">
        <v>1150</v>
      </c>
      <c r="F1150" s="9">
        <v>18823000</v>
      </c>
      <c r="G1150" s="10" t="s">
        <v>1165</v>
      </c>
      <c r="Q1150" t="str">
        <f t="shared" si="17"/>
        <v>18823000-Obuća za planinarenje</v>
      </c>
    </row>
    <row r="1151" spans="1:17" x14ac:dyDescent="0.3">
      <c r="A1151">
        <v>1150</v>
      </c>
      <c r="B1151">
        <v>18823000</v>
      </c>
      <c r="C1151" t="s">
        <v>1165</v>
      </c>
      <c r="E1151" s="11">
        <v>1151</v>
      </c>
      <c r="F1151" s="12">
        <v>18824000</v>
      </c>
      <c r="G1151" s="13" t="s">
        <v>1166</v>
      </c>
      <c r="Q1151" t="str">
        <f t="shared" si="17"/>
        <v>18824000-Obuća za fudbal</v>
      </c>
    </row>
    <row r="1152" spans="1:17" x14ac:dyDescent="0.3">
      <c r="A1152">
        <v>1151</v>
      </c>
      <c r="B1152">
        <v>18824000</v>
      </c>
      <c r="C1152" t="s">
        <v>1166</v>
      </c>
      <c r="E1152" s="8">
        <v>1152</v>
      </c>
      <c r="F1152" s="9">
        <v>18830000</v>
      </c>
      <c r="G1152" s="10" t="s">
        <v>1167</v>
      </c>
      <c r="Q1152" t="str">
        <f t="shared" si="17"/>
        <v>18830000-Zaštitna obuća</v>
      </c>
    </row>
    <row r="1153" spans="1:17" x14ac:dyDescent="0.3">
      <c r="A1153">
        <v>1152</v>
      </c>
      <c r="B1153">
        <v>18830000</v>
      </c>
      <c r="C1153" t="s">
        <v>1167</v>
      </c>
      <c r="E1153" s="11">
        <v>1153</v>
      </c>
      <c r="F1153" s="12">
        <v>18831000</v>
      </c>
      <c r="G1153" s="13" t="s">
        <v>1168</v>
      </c>
      <c r="Q1153" t="str">
        <f t="shared" si="17"/>
        <v>18831000-Obuća sa zaštitnom metalnom kapnom</v>
      </c>
    </row>
    <row r="1154" spans="1:17" x14ac:dyDescent="0.3">
      <c r="A1154">
        <v>1153</v>
      </c>
      <c r="B1154">
        <v>18831000</v>
      </c>
      <c r="C1154" t="s">
        <v>1168</v>
      </c>
      <c r="E1154" s="8">
        <v>1154</v>
      </c>
      <c r="F1154" s="9">
        <v>18832000</v>
      </c>
      <c r="G1154" s="10" t="s">
        <v>1169</v>
      </c>
      <c r="Q1154" t="str">
        <f t="shared" ref="Q1154:Q1217" si="18">F1154&amp; "-" &amp;G1154</f>
        <v>18832000-Specijalna obuća</v>
      </c>
    </row>
    <row r="1155" spans="1:17" x14ac:dyDescent="0.3">
      <c r="A1155">
        <v>1154</v>
      </c>
      <c r="B1155">
        <v>18832000</v>
      </c>
      <c r="C1155" t="s">
        <v>1169</v>
      </c>
      <c r="E1155" s="11">
        <v>1155</v>
      </c>
      <c r="F1155" s="12">
        <v>18832100</v>
      </c>
      <c r="G1155" s="13" t="s">
        <v>1170</v>
      </c>
      <c r="Q1155" t="str">
        <f t="shared" si="18"/>
        <v>18832100-Letačka obuća</v>
      </c>
    </row>
    <row r="1156" spans="1:17" x14ac:dyDescent="0.3">
      <c r="A1156">
        <v>1155</v>
      </c>
      <c r="B1156">
        <v>18832100</v>
      </c>
      <c r="C1156" t="s">
        <v>1170</v>
      </c>
      <c r="E1156" s="8">
        <v>1156</v>
      </c>
      <c r="F1156" s="9">
        <v>18840000</v>
      </c>
      <c r="G1156" s="10" t="s">
        <v>1171</v>
      </c>
      <c r="Q1156" t="str">
        <f t="shared" si="18"/>
        <v>18840000-Delovi obuće</v>
      </c>
    </row>
    <row r="1157" spans="1:17" x14ac:dyDescent="0.3">
      <c r="A1157">
        <v>1156</v>
      </c>
      <c r="B1157">
        <v>18840000</v>
      </c>
      <c r="C1157" t="s">
        <v>1171</v>
      </c>
      <c r="E1157" s="11">
        <v>1157</v>
      </c>
      <c r="F1157" s="12">
        <v>18841000</v>
      </c>
      <c r="G1157" s="13" t="s">
        <v>1172</v>
      </c>
      <c r="Q1157" t="str">
        <f t="shared" si="18"/>
        <v>18841000-Gornjišta</v>
      </c>
    </row>
    <row r="1158" spans="1:17" x14ac:dyDescent="0.3">
      <c r="A1158">
        <v>1157</v>
      </c>
      <c r="B1158">
        <v>18841000</v>
      </c>
      <c r="C1158" t="s">
        <v>1172</v>
      </c>
      <c r="E1158" s="8">
        <v>1158</v>
      </c>
      <c r="F1158" s="9">
        <v>18842000</v>
      </c>
      <c r="G1158" s="10" t="s">
        <v>1173</v>
      </c>
      <c r="Q1158" t="str">
        <f t="shared" si="18"/>
        <v>18842000-Đonovi</v>
      </c>
    </row>
    <row r="1159" spans="1:17" x14ac:dyDescent="0.3">
      <c r="A1159">
        <v>1158</v>
      </c>
      <c r="B1159">
        <v>18842000</v>
      </c>
      <c r="C1159" t="s">
        <v>1173</v>
      </c>
      <c r="E1159" s="11">
        <v>1159</v>
      </c>
      <c r="F1159" s="12">
        <v>18843000</v>
      </c>
      <c r="G1159" s="13" t="s">
        <v>1174</v>
      </c>
      <c r="Q1159" t="str">
        <f t="shared" si="18"/>
        <v>18843000-Potpetice</v>
      </c>
    </row>
    <row r="1160" spans="1:17" x14ac:dyDescent="0.3">
      <c r="A1160">
        <v>1159</v>
      </c>
      <c r="B1160">
        <v>18843000</v>
      </c>
      <c r="C1160" t="s">
        <v>1174</v>
      </c>
      <c r="E1160" s="8">
        <v>1160</v>
      </c>
      <c r="F1160" s="9">
        <v>18900000</v>
      </c>
      <c r="G1160" s="10" t="s">
        <v>1175</v>
      </c>
      <c r="Q1160" t="str">
        <f t="shared" si="18"/>
        <v>18900000-Prtljag, sedlarski proizvodi, vreće i torbe</v>
      </c>
    </row>
    <row r="1161" spans="1:17" x14ac:dyDescent="0.3">
      <c r="A1161">
        <v>1160</v>
      </c>
      <c r="B1161">
        <v>18900000</v>
      </c>
      <c r="C1161" t="s">
        <v>1175</v>
      </c>
      <c r="E1161" s="11">
        <v>1161</v>
      </c>
      <c r="F1161" s="12">
        <v>18910000</v>
      </c>
      <c r="G1161" s="13" t="s">
        <v>1176</v>
      </c>
      <c r="Q1161" t="str">
        <f t="shared" si="18"/>
        <v>18910000-Sedlarski proizvodi</v>
      </c>
    </row>
    <row r="1162" spans="1:17" x14ac:dyDescent="0.3">
      <c r="A1162">
        <v>1161</v>
      </c>
      <c r="B1162">
        <v>18910000</v>
      </c>
      <c r="C1162" t="s">
        <v>1176</v>
      </c>
      <c r="E1162" s="8">
        <v>1162</v>
      </c>
      <c r="F1162" s="9">
        <v>18911000</v>
      </c>
      <c r="G1162" s="10" t="s">
        <v>1177</v>
      </c>
      <c r="Q1162" t="str">
        <f t="shared" si="18"/>
        <v>18911000-Sedla</v>
      </c>
    </row>
    <row r="1163" spans="1:17" x14ac:dyDescent="0.3">
      <c r="A1163">
        <v>1162</v>
      </c>
      <c r="B1163">
        <v>18911000</v>
      </c>
      <c r="C1163" t="s">
        <v>1177</v>
      </c>
      <c r="E1163" s="11">
        <v>1163</v>
      </c>
      <c r="F1163" s="12">
        <v>18912000</v>
      </c>
      <c r="G1163" s="13" t="s">
        <v>1178</v>
      </c>
      <c r="Q1163" t="str">
        <f t="shared" si="18"/>
        <v>18912000-Jahaći korbači</v>
      </c>
    </row>
    <row r="1164" spans="1:17" x14ac:dyDescent="0.3">
      <c r="A1164">
        <v>1163</v>
      </c>
      <c r="B1164">
        <v>18912000</v>
      </c>
      <c r="C1164" t="s">
        <v>1178</v>
      </c>
      <c r="E1164" s="8">
        <v>1164</v>
      </c>
      <c r="F1164" s="9">
        <v>18913000</v>
      </c>
      <c r="G1164" s="10" t="s">
        <v>1179</v>
      </c>
      <c r="Q1164" t="str">
        <f t="shared" si="18"/>
        <v>18913000-Bičevi</v>
      </c>
    </row>
    <row r="1165" spans="1:17" x14ac:dyDescent="0.3">
      <c r="A1165">
        <v>1164</v>
      </c>
      <c r="B1165">
        <v>18913000</v>
      </c>
      <c r="C1165" t="s">
        <v>1179</v>
      </c>
      <c r="E1165" s="11">
        <v>1165</v>
      </c>
      <c r="F1165" s="12">
        <v>18920000</v>
      </c>
      <c r="G1165" s="13" t="s">
        <v>1180</v>
      </c>
      <c r="Q1165" t="str">
        <f t="shared" si="18"/>
        <v>18920000-Prtljag</v>
      </c>
    </row>
    <row r="1166" spans="1:17" x14ac:dyDescent="0.3">
      <c r="A1166">
        <v>1165</v>
      </c>
      <c r="B1166">
        <v>18920000</v>
      </c>
      <c r="C1166" t="s">
        <v>1180</v>
      </c>
      <c r="E1166" s="8">
        <v>1166</v>
      </c>
      <c r="F1166" s="9">
        <v>18921000</v>
      </c>
      <c r="G1166" s="10" t="s">
        <v>1181</v>
      </c>
      <c r="Q1166" t="str">
        <f t="shared" si="18"/>
        <v>18921000-Koferi</v>
      </c>
    </row>
    <row r="1167" spans="1:17" x14ac:dyDescent="0.3">
      <c r="A1167">
        <v>1166</v>
      </c>
      <c r="B1167">
        <v>18921000</v>
      </c>
      <c r="C1167" t="s">
        <v>1181</v>
      </c>
      <c r="E1167" s="11">
        <v>1167</v>
      </c>
      <c r="F1167" s="12">
        <v>18923000</v>
      </c>
      <c r="G1167" s="13" t="s">
        <v>1182</v>
      </c>
      <c r="Q1167" t="str">
        <f t="shared" si="18"/>
        <v>18923000-Vrećice i novčanici</v>
      </c>
    </row>
    <row r="1168" spans="1:17" x14ac:dyDescent="0.3">
      <c r="A1168">
        <v>1167</v>
      </c>
      <c r="B1168">
        <v>18923000</v>
      </c>
      <c r="C1168" t="s">
        <v>1182</v>
      </c>
      <c r="E1168" s="8">
        <v>1168</v>
      </c>
      <c r="F1168" s="9">
        <v>18923100</v>
      </c>
      <c r="G1168" s="10" t="s">
        <v>1183</v>
      </c>
      <c r="Q1168" t="str">
        <f t="shared" si="18"/>
        <v>18923100-Vrećice</v>
      </c>
    </row>
    <row r="1169" spans="1:17" x14ac:dyDescent="0.3">
      <c r="A1169">
        <v>1168</v>
      </c>
      <c r="B1169">
        <v>18923100</v>
      </c>
      <c r="C1169" t="s">
        <v>1183</v>
      </c>
      <c r="E1169" s="11">
        <v>1169</v>
      </c>
      <c r="F1169" s="12">
        <v>18923200</v>
      </c>
      <c r="G1169" s="13" t="s">
        <v>1184</v>
      </c>
      <c r="Q1169" t="str">
        <f t="shared" si="18"/>
        <v>18923200-Novčanici</v>
      </c>
    </row>
    <row r="1170" spans="1:17" x14ac:dyDescent="0.3">
      <c r="A1170">
        <v>1169</v>
      </c>
      <c r="B1170">
        <v>18923200</v>
      </c>
      <c r="C1170" t="s">
        <v>1184</v>
      </c>
      <c r="E1170" s="8">
        <v>1170</v>
      </c>
      <c r="F1170" s="9">
        <v>18924000</v>
      </c>
      <c r="G1170" s="10" t="s">
        <v>1185</v>
      </c>
      <c r="Q1170" t="str">
        <f t="shared" si="18"/>
        <v>18924000-Kovčezi</v>
      </c>
    </row>
    <row r="1171" spans="1:17" x14ac:dyDescent="0.3">
      <c r="A1171">
        <v>1170</v>
      </c>
      <c r="B1171">
        <v>18924000</v>
      </c>
      <c r="C1171" t="s">
        <v>1185</v>
      </c>
      <c r="E1171" s="11">
        <v>1171</v>
      </c>
      <c r="F1171" s="12">
        <v>18925000</v>
      </c>
      <c r="G1171" s="13" t="s">
        <v>1186</v>
      </c>
      <c r="Q1171" t="str">
        <f t="shared" si="18"/>
        <v>18925000-Držači za čuturice i futrole za pištolj</v>
      </c>
    </row>
    <row r="1172" spans="1:17" x14ac:dyDescent="0.3">
      <c r="A1172">
        <v>1171</v>
      </c>
      <c r="B1172">
        <v>18925000</v>
      </c>
      <c r="C1172" t="s">
        <v>1186</v>
      </c>
      <c r="E1172" s="8">
        <v>1172</v>
      </c>
      <c r="F1172" s="9">
        <v>18925100</v>
      </c>
      <c r="G1172" s="10" t="s">
        <v>1187</v>
      </c>
      <c r="Q1172" t="str">
        <f t="shared" si="18"/>
        <v>18925100-Držači za čuturice</v>
      </c>
    </row>
    <row r="1173" spans="1:17" x14ac:dyDescent="0.3">
      <c r="A1173">
        <v>1172</v>
      </c>
      <c r="B1173">
        <v>18925100</v>
      </c>
      <c r="C1173" t="s">
        <v>1187</v>
      </c>
      <c r="E1173" s="11">
        <v>1173</v>
      </c>
      <c r="F1173" s="12">
        <v>18925200</v>
      </c>
      <c r="G1173" s="13" t="s">
        <v>1188</v>
      </c>
      <c r="Q1173" t="str">
        <f t="shared" si="18"/>
        <v>18925200-Futrole za pištolj</v>
      </c>
    </row>
    <row r="1174" spans="1:17" x14ac:dyDescent="0.3">
      <c r="A1174">
        <v>1173</v>
      </c>
      <c r="B1174">
        <v>18925200</v>
      </c>
      <c r="C1174" t="s">
        <v>1188</v>
      </c>
      <c r="E1174" s="8">
        <v>1174</v>
      </c>
      <c r="F1174" s="9">
        <v>18929000</v>
      </c>
      <c r="G1174" s="10" t="s">
        <v>1189</v>
      </c>
      <c r="Q1174" t="str">
        <f t="shared" si="18"/>
        <v>18929000-Neseseri</v>
      </c>
    </row>
    <row r="1175" spans="1:17" x14ac:dyDescent="0.3">
      <c r="A1175">
        <v>1174</v>
      </c>
      <c r="B1175">
        <v>18929000</v>
      </c>
      <c r="C1175" t="s">
        <v>1189</v>
      </c>
      <c r="E1175" s="11">
        <v>1175</v>
      </c>
      <c r="F1175" s="12">
        <v>18930000</v>
      </c>
      <c r="G1175" s="13" t="s">
        <v>1190</v>
      </c>
      <c r="Q1175" t="str">
        <f t="shared" si="18"/>
        <v>18930000-Vreće i torbe</v>
      </c>
    </row>
    <row r="1176" spans="1:17" x14ac:dyDescent="0.3">
      <c r="A1176">
        <v>1175</v>
      </c>
      <c r="B1176">
        <v>18930000</v>
      </c>
      <c r="C1176" t="s">
        <v>1190</v>
      </c>
      <c r="E1176" s="8">
        <v>1176</v>
      </c>
      <c r="F1176" s="9">
        <v>18931000</v>
      </c>
      <c r="G1176" s="10" t="s">
        <v>1191</v>
      </c>
      <c r="Q1176" t="str">
        <f t="shared" si="18"/>
        <v>18931000-Putne torbe</v>
      </c>
    </row>
    <row r="1177" spans="1:17" x14ac:dyDescent="0.3">
      <c r="A1177">
        <v>1176</v>
      </c>
      <c r="B1177">
        <v>18931000</v>
      </c>
      <c r="C1177" t="s">
        <v>1191</v>
      </c>
      <c r="E1177" s="11">
        <v>1177</v>
      </c>
      <c r="F1177" s="12">
        <v>18931100</v>
      </c>
      <c r="G1177" s="13" t="s">
        <v>1192</v>
      </c>
      <c r="Q1177" t="str">
        <f t="shared" si="18"/>
        <v>18931100-Ruksaci</v>
      </c>
    </row>
    <row r="1178" spans="1:17" x14ac:dyDescent="0.3">
      <c r="A1178">
        <v>1177</v>
      </c>
      <c r="B1178">
        <v>18931100</v>
      </c>
      <c r="C1178" t="s">
        <v>1192</v>
      </c>
      <c r="E1178" s="8">
        <v>1178</v>
      </c>
      <c r="F1178" s="9">
        <v>18932000</v>
      </c>
      <c r="G1178" s="10" t="s">
        <v>1193</v>
      </c>
      <c r="Q1178" t="str">
        <f t="shared" si="18"/>
        <v>18932000-Sportske torbe</v>
      </c>
    </row>
    <row r="1179" spans="1:17" x14ac:dyDescent="0.3">
      <c r="A1179">
        <v>1178</v>
      </c>
      <c r="B1179">
        <v>18932000</v>
      </c>
      <c r="C1179" t="s">
        <v>1193</v>
      </c>
      <c r="E1179" s="11">
        <v>1179</v>
      </c>
      <c r="F1179" s="12">
        <v>18933000</v>
      </c>
      <c r="G1179" s="13" t="s">
        <v>1194</v>
      </c>
      <c r="Q1179" t="str">
        <f t="shared" si="18"/>
        <v>18933000-Torbe za poštanska pisma ili pakete</v>
      </c>
    </row>
    <row r="1180" spans="1:17" x14ac:dyDescent="0.3">
      <c r="A1180">
        <v>1179</v>
      </c>
      <c r="B1180">
        <v>18933000</v>
      </c>
      <c r="C1180" t="s">
        <v>1194</v>
      </c>
      <c r="E1180" s="8">
        <v>1180</v>
      </c>
      <c r="F1180" s="9">
        <v>18933100</v>
      </c>
      <c r="G1180" s="10" t="s">
        <v>1195</v>
      </c>
      <c r="Q1180" t="str">
        <f t="shared" si="18"/>
        <v>18933100-Poštanske vreće</v>
      </c>
    </row>
    <row r="1181" spans="1:17" x14ac:dyDescent="0.3">
      <c r="A1181">
        <v>1180</v>
      </c>
      <c r="B1181">
        <v>18933100</v>
      </c>
      <c r="C1181" t="s">
        <v>1195</v>
      </c>
      <c r="E1181" s="11">
        <v>1181</v>
      </c>
      <c r="F1181" s="12">
        <v>18934000</v>
      </c>
      <c r="G1181" s="13" t="s">
        <v>1196</v>
      </c>
      <c r="Q1181" t="str">
        <f t="shared" si="18"/>
        <v>18934000-Torbice za pribor</v>
      </c>
    </row>
    <row r="1182" spans="1:17" x14ac:dyDescent="0.3">
      <c r="A1182">
        <v>1181</v>
      </c>
      <c r="B1182">
        <v>18934000</v>
      </c>
      <c r="C1182" t="s">
        <v>1196</v>
      </c>
      <c r="E1182" s="8">
        <v>1182</v>
      </c>
      <c r="F1182" s="9">
        <v>18935000</v>
      </c>
      <c r="G1182" s="10" t="s">
        <v>1197</v>
      </c>
      <c r="Q1182" t="str">
        <f t="shared" si="18"/>
        <v>18935000-Vreće za prljavo rublje</v>
      </c>
    </row>
    <row r="1183" spans="1:17" x14ac:dyDescent="0.3">
      <c r="A1183">
        <v>1182</v>
      </c>
      <c r="B1183">
        <v>18935000</v>
      </c>
      <c r="C1183" t="s">
        <v>1197</v>
      </c>
      <c r="E1183" s="11">
        <v>1183</v>
      </c>
      <c r="F1183" s="12">
        <v>18936000</v>
      </c>
      <c r="G1183" s="13" t="s">
        <v>1198</v>
      </c>
      <c r="Q1183" t="str">
        <f t="shared" si="18"/>
        <v>18936000-Torbe od tekstila</v>
      </c>
    </row>
    <row r="1184" spans="1:17" x14ac:dyDescent="0.3">
      <c r="A1184">
        <v>1183</v>
      </c>
      <c r="B1184">
        <v>18936000</v>
      </c>
      <c r="C1184" t="s">
        <v>1198</v>
      </c>
      <c r="E1184" s="8">
        <v>1184</v>
      </c>
      <c r="F1184" s="9">
        <v>18937000</v>
      </c>
      <c r="G1184" s="10" t="s">
        <v>1199</v>
      </c>
      <c r="Q1184" t="str">
        <f t="shared" si="18"/>
        <v>18937000-Vreće za pakovanje robe</v>
      </c>
    </row>
    <row r="1185" spans="1:17" x14ac:dyDescent="0.3">
      <c r="A1185">
        <v>1184</v>
      </c>
      <c r="B1185">
        <v>18937000</v>
      </c>
      <c r="C1185" t="s">
        <v>1199</v>
      </c>
      <c r="E1185" s="11">
        <v>1185</v>
      </c>
      <c r="F1185" s="12">
        <v>18937100</v>
      </c>
      <c r="G1185" s="13" t="s">
        <v>1200</v>
      </c>
      <c r="Q1185" t="str">
        <f t="shared" si="18"/>
        <v>18937100-Vrećice za pakovanje robe</v>
      </c>
    </row>
    <row r="1186" spans="1:17" x14ac:dyDescent="0.3">
      <c r="A1186">
        <v>1185</v>
      </c>
      <c r="B1186">
        <v>18937100</v>
      </c>
      <c r="C1186" t="s">
        <v>1200</v>
      </c>
      <c r="E1186" s="8">
        <v>1186</v>
      </c>
      <c r="F1186" s="9">
        <v>18938000</v>
      </c>
      <c r="G1186" s="10" t="s">
        <v>1201</v>
      </c>
      <c r="Q1186" t="str">
        <f t="shared" si="18"/>
        <v>18938000-Postavljene torbe</v>
      </c>
    </row>
    <row r="1187" spans="1:17" x14ac:dyDescent="0.3">
      <c r="A1187">
        <v>1186</v>
      </c>
      <c r="B1187">
        <v>18938000</v>
      </c>
      <c r="C1187" t="s">
        <v>1201</v>
      </c>
      <c r="E1187" s="11">
        <v>1187</v>
      </c>
      <c r="F1187" s="12">
        <v>18939000</v>
      </c>
      <c r="G1187" s="13" t="s">
        <v>1202</v>
      </c>
      <c r="Q1187" t="str">
        <f t="shared" si="18"/>
        <v>18939000-Ručne torbe</v>
      </c>
    </row>
    <row r="1188" spans="1:17" x14ac:dyDescent="0.3">
      <c r="A1188">
        <v>1187</v>
      </c>
      <c r="B1188">
        <v>18939000</v>
      </c>
      <c r="C1188" t="s">
        <v>1202</v>
      </c>
      <c r="E1188" s="8">
        <v>1188</v>
      </c>
      <c r="F1188" s="9">
        <v>19000000</v>
      </c>
      <c r="G1188" s="10" t="s">
        <v>1203</v>
      </c>
      <c r="Q1188" t="str">
        <f t="shared" si="18"/>
        <v>19000000-Koža i tekstilne tkanine, plastični i gumeni materijali</v>
      </c>
    </row>
    <row r="1189" spans="1:17" x14ac:dyDescent="0.3">
      <c r="A1189">
        <v>1188</v>
      </c>
      <c r="B1189">
        <v>19000000</v>
      </c>
      <c r="C1189" t="s">
        <v>1203</v>
      </c>
      <c r="E1189" s="11">
        <v>1189</v>
      </c>
      <c r="F1189" s="12">
        <v>19100000</v>
      </c>
      <c r="G1189" s="13" t="s">
        <v>1204</v>
      </c>
      <c r="Q1189" t="str">
        <f t="shared" si="18"/>
        <v>19100000-Koža</v>
      </c>
    </row>
    <row r="1190" spans="1:17" x14ac:dyDescent="0.3">
      <c r="A1190">
        <v>1189</v>
      </c>
      <c r="B1190">
        <v>19100000</v>
      </c>
      <c r="C1190" t="s">
        <v>1204</v>
      </c>
      <c r="E1190" s="8">
        <v>1190</v>
      </c>
      <c r="F1190" s="9">
        <v>19110000</v>
      </c>
      <c r="G1190" s="10" t="s">
        <v>1205</v>
      </c>
      <c r="Q1190" t="str">
        <f t="shared" si="18"/>
        <v>19110000-Semiš koža</v>
      </c>
    </row>
    <row r="1191" spans="1:17" x14ac:dyDescent="0.3">
      <c r="A1191">
        <v>1190</v>
      </c>
      <c r="B1191">
        <v>19110000</v>
      </c>
      <c r="C1191" t="s">
        <v>1205</v>
      </c>
      <c r="E1191" s="11">
        <v>1191</v>
      </c>
      <c r="F1191" s="12">
        <v>19120000</v>
      </c>
      <c r="G1191" s="13" t="s">
        <v>1206</v>
      </c>
      <c r="Q1191" t="str">
        <f t="shared" si="18"/>
        <v>19120000-Koža goveda ili kopitara</v>
      </c>
    </row>
    <row r="1192" spans="1:17" x14ac:dyDescent="0.3">
      <c r="A1192">
        <v>1191</v>
      </c>
      <c r="B1192">
        <v>19120000</v>
      </c>
      <c r="C1192" t="s">
        <v>1206</v>
      </c>
      <c r="E1192" s="8">
        <v>1192</v>
      </c>
      <c r="F1192" s="9">
        <v>19130000</v>
      </c>
      <c r="G1192" s="10" t="s">
        <v>1207</v>
      </c>
      <c r="Q1192" t="str">
        <f t="shared" si="18"/>
        <v>19130000-Ovčija, kozija ili svinjska koža</v>
      </c>
    </row>
    <row r="1193" spans="1:17" x14ac:dyDescent="0.3">
      <c r="A1193">
        <v>1192</v>
      </c>
      <c r="B1193">
        <v>19130000</v>
      </c>
      <c r="C1193" t="s">
        <v>1207</v>
      </c>
      <c r="E1193" s="11">
        <v>1193</v>
      </c>
      <c r="F1193" s="12">
        <v>19131000</v>
      </c>
      <c r="G1193" s="13" t="s">
        <v>1208</v>
      </c>
      <c r="Q1193" t="str">
        <f t="shared" si="18"/>
        <v>19131000-Ovčija ili jagnjeća koža</v>
      </c>
    </row>
    <row r="1194" spans="1:17" x14ac:dyDescent="0.3">
      <c r="A1194">
        <v>1193</v>
      </c>
      <c r="B1194">
        <v>19131000</v>
      </c>
      <c r="C1194" t="s">
        <v>1208</v>
      </c>
      <c r="E1194" s="8">
        <v>1194</v>
      </c>
      <c r="F1194" s="9">
        <v>19132000</v>
      </c>
      <c r="G1194" s="10" t="s">
        <v>1209</v>
      </c>
      <c r="Q1194" t="str">
        <f t="shared" si="18"/>
        <v>19132000-Kozja ili jareća koža</v>
      </c>
    </row>
    <row r="1195" spans="1:17" x14ac:dyDescent="0.3">
      <c r="A1195">
        <v>1194</v>
      </c>
      <c r="B1195">
        <v>19132000</v>
      </c>
      <c r="C1195" t="s">
        <v>1209</v>
      </c>
      <c r="E1195" s="11">
        <v>1195</v>
      </c>
      <c r="F1195" s="12">
        <v>19133000</v>
      </c>
      <c r="G1195" s="13" t="s">
        <v>1210</v>
      </c>
      <c r="Q1195" t="str">
        <f t="shared" si="18"/>
        <v>19133000-Svinjska koža</v>
      </c>
    </row>
    <row r="1196" spans="1:17" x14ac:dyDescent="0.3">
      <c r="A1196">
        <v>1195</v>
      </c>
      <c r="B1196">
        <v>19133000</v>
      </c>
      <c r="C1196" t="s">
        <v>1210</v>
      </c>
      <c r="E1196" s="8">
        <v>1196</v>
      </c>
      <c r="F1196" s="9">
        <v>19140000</v>
      </c>
      <c r="G1196" s="10" t="s">
        <v>1211</v>
      </c>
      <c r="Q1196" t="str">
        <f t="shared" si="18"/>
        <v>19140000-Koža drugih životinja, veštačka i druga koža</v>
      </c>
    </row>
    <row r="1197" spans="1:17" x14ac:dyDescent="0.3">
      <c r="A1197">
        <v>1196</v>
      </c>
      <c r="B1197">
        <v>19140000</v>
      </c>
      <c r="C1197" t="s">
        <v>1211</v>
      </c>
      <c r="E1197" s="11">
        <v>1197</v>
      </c>
      <c r="F1197" s="12">
        <v>19141000</v>
      </c>
      <c r="G1197" s="13" t="s">
        <v>1212</v>
      </c>
      <c r="Q1197" t="str">
        <f t="shared" si="18"/>
        <v>19141000-Koža drugih životinja</v>
      </c>
    </row>
    <row r="1198" spans="1:17" x14ac:dyDescent="0.3">
      <c r="A1198">
        <v>1197</v>
      </c>
      <c r="B1198">
        <v>19141000</v>
      </c>
      <c r="C1198" t="s">
        <v>1212</v>
      </c>
      <c r="E1198" s="8">
        <v>1198</v>
      </c>
      <c r="F1198" s="9">
        <v>19142000</v>
      </c>
      <c r="G1198" s="10" t="s">
        <v>1213</v>
      </c>
      <c r="Q1198" t="str">
        <f t="shared" si="18"/>
        <v>19142000-Veštačka koža</v>
      </c>
    </row>
    <row r="1199" spans="1:17" x14ac:dyDescent="0.3">
      <c r="A1199">
        <v>1198</v>
      </c>
      <c r="B1199">
        <v>19142000</v>
      </c>
      <c r="C1199" t="s">
        <v>1213</v>
      </c>
      <c r="E1199" s="11">
        <v>1199</v>
      </c>
      <c r="F1199" s="12">
        <v>19143000</v>
      </c>
      <c r="G1199" s="13" t="s">
        <v>1214</v>
      </c>
      <c r="Q1199" t="str">
        <f t="shared" si="18"/>
        <v>19143000-Imitacija kože</v>
      </c>
    </row>
    <row r="1200" spans="1:17" x14ac:dyDescent="0.3">
      <c r="A1200">
        <v>1199</v>
      </c>
      <c r="B1200">
        <v>19143000</v>
      </c>
      <c r="C1200" t="s">
        <v>1214</v>
      </c>
      <c r="E1200" s="8">
        <v>1200</v>
      </c>
      <c r="F1200" s="9">
        <v>19144000</v>
      </c>
      <c r="G1200" s="10" t="s">
        <v>1215</v>
      </c>
      <c r="Q1200" t="str">
        <f t="shared" si="18"/>
        <v>19144000-Lakovana koža</v>
      </c>
    </row>
    <row r="1201" spans="1:17" x14ac:dyDescent="0.3">
      <c r="A1201">
        <v>1200</v>
      </c>
      <c r="B1201">
        <v>19144000</v>
      </c>
      <c r="C1201" t="s">
        <v>1215</v>
      </c>
      <c r="E1201" s="11">
        <v>1201</v>
      </c>
      <c r="F1201" s="12">
        <v>19160000</v>
      </c>
      <c r="G1201" s="13" t="s">
        <v>1216</v>
      </c>
      <c r="Q1201" t="str">
        <f t="shared" si="18"/>
        <v>19160000-Kaiševi za ručne satove</v>
      </c>
    </row>
    <row r="1202" spans="1:17" x14ac:dyDescent="0.3">
      <c r="A1202">
        <v>1201</v>
      </c>
      <c r="B1202">
        <v>19160000</v>
      </c>
      <c r="C1202" t="s">
        <v>1216</v>
      </c>
      <c r="E1202" s="8">
        <v>1202</v>
      </c>
      <c r="F1202" s="9">
        <v>19170000</v>
      </c>
      <c r="G1202" s="10" t="s">
        <v>1217</v>
      </c>
      <c r="Q1202" t="str">
        <f t="shared" si="18"/>
        <v>19170000-Proizvodi od kože koji se upotrebljavaju za mašine ili mehaničke uređaje</v>
      </c>
    </row>
    <row r="1203" spans="1:17" x14ac:dyDescent="0.3">
      <c r="A1203">
        <v>1202</v>
      </c>
      <c r="B1203">
        <v>19170000</v>
      </c>
      <c r="C1203" t="s">
        <v>1217</v>
      </c>
      <c r="E1203" s="11">
        <v>1203</v>
      </c>
      <c r="F1203" s="12">
        <v>19200000</v>
      </c>
      <c r="G1203" s="13" t="s">
        <v>1218</v>
      </c>
      <c r="Q1203" t="str">
        <f t="shared" si="18"/>
        <v>19200000-Tkanine od tekstila i srodni proizvodi</v>
      </c>
    </row>
    <row r="1204" spans="1:17" x14ac:dyDescent="0.3">
      <c r="A1204">
        <v>1203</v>
      </c>
      <c r="B1204">
        <v>19200000</v>
      </c>
      <c r="C1204" t="s">
        <v>1218</v>
      </c>
      <c r="E1204" s="8">
        <v>1204</v>
      </c>
      <c r="F1204" s="9">
        <v>19210000</v>
      </c>
      <c r="G1204" s="10" t="s">
        <v>1219</v>
      </c>
      <c r="Q1204" t="str">
        <f t="shared" si="18"/>
        <v>19210000-Tkanine</v>
      </c>
    </row>
    <row r="1205" spans="1:17" x14ac:dyDescent="0.3">
      <c r="A1205">
        <v>1204</v>
      </c>
      <c r="B1205">
        <v>19210000</v>
      </c>
      <c r="C1205" t="s">
        <v>1219</v>
      </c>
      <c r="E1205" s="11">
        <v>1205</v>
      </c>
      <c r="F1205" s="12">
        <v>19211000</v>
      </c>
      <c r="G1205" s="13" t="s">
        <v>1220</v>
      </c>
      <c r="Q1205" t="str">
        <f t="shared" si="18"/>
        <v>19211000-Sintetičke tkanine</v>
      </c>
    </row>
    <row r="1206" spans="1:17" x14ac:dyDescent="0.3">
      <c r="A1206">
        <v>1205</v>
      </c>
      <c r="B1206">
        <v>19211000</v>
      </c>
      <c r="C1206" t="s">
        <v>1220</v>
      </c>
      <c r="E1206" s="8">
        <v>1206</v>
      </c>
      <c r="F1206" s="9">
        <v>19211100</v>
      </c>
      <c r="G1206" s="10" t="s">
        <v>1221</v>
      </c>
      <c r="Q1206" t="str">
        <f t="shared" si="18"/>
        <v>19211100-Tkanine od mešovitih vlakana</v>
      </c>
    </row>
    <row r="1207" spans="1:17" x14ac:dyDescent="0.3">
      <c r="A1207">
        <v>1206</v>
      </c>
      <c r="B1207">
        <v>19211100</v>
      </c>
      <c r="C1207" t="s">
        <v>1221</v>
      </c>
      <c r="E1207" s="11">
        <v>1207</v>
      </c>
      <c r="F1207" s="12">
        <v>19212000</v>
      </c>
      <c r="G1207" s="13" t="s">
        <v>1222</v>
      </c>
      <c r="Q1207" t="str">
        <f t="shared" si="18"/>
        <v>19212000-Pamučne tkanine</v>
      </c>
    </row>
    <row r="1208" spans="1:17" x14ac:dyDescent="0.3">
      <c r="A1208">
        <v>1207</v>
      </c>
      <c r="B1208">
        <v>19212000</v>
      </c>
      <c r="C1208" t="s">
        <v>1222</v>
      </c>
      <c r="E1208" s="8">
        <v>1208</v>
      </c>
      <c r="F1208" s="9">
        <v>19212100</v>
      </c>
      <c r="G1208" s="10" t="s">
        <v>1223</v>
      </c>
      <c r="Q1208" t="str">
        <f t="shared" si="18"/>
        <v>19212100-Inlet platno</v>
      </c>
    </row>
    <row r="1209" spans="1:17" x14ac:dyDescent="0.3">
      <c r="A1209">
        <v>1208</v>
      </c>
      <c r="B1209">
        <v>19212100</v>
      </c>
      <c r="C1209" t="s">
        <v>1223</v>
      </c>
      <c r="E1209" s="11">
        <v>1209</v>
      </c>
      <c r="F1209" s="12">
        <v>19212200</v>
      </c>
      <c r="G1209" s="13" t="s">
        <v>1224</v>
      </c>
      <c r="Q1209" t="str">
        <f t="shared" si="18"/>
        <v>19212200-Teksas platno</v>
      </c>
    </row>
    <row r="1210" spans="1:17" x14ac:dyDescent="0.3">
      <c r="A1210">
        <v>1209</v>
      </c>
      <c r="B1210">
        <v>19212200</v>
      </c>
      <c r="C1210" t="s">
        <v>1224</v>
      </c>
      <c r="E1210" s="8">
        <v>1210</v>
      </c>
      <c r="F1210" s="9">
        <v>19212300</v>
      </c>
      <c r="G1210" s="10" t="s">
        <v>1225</v>
      </c>
      <c r="Q1210" t="str">
        <f t="shared" si="18"/>
        <v>19212300-Platno</v>
      </c>
    </row>
    <row r="1211" spans="1:17" x14ac:dyDescent="0.3">
      <c r="A1211">
        <v>1210</v>
      </c>
      <c r="B1211">
        <v>19212300</v>
      </c>
      <c r="C1211" t="s">
        <v>1225</v>
      </c>
      <c r="E1211" s="11">
        <v>1211</v>
      </c>
      <c r="F1211" s="12">
        <v>19212310</v>
      </c>
      <c r="G1211" s="13" t="s">
        <v>1226</v>
      </c>
      <c r="Q1211" t="str">
        <f t="shared" si="18"/>
        <v>19212310-Proizvodi od platna</v>
      </c>
    </row>
    <row r="1212" spans="1:17" x14ac:dyDescent="0.3">
      <c r="A1212">
        <v>1211</v>
      </c>
      <c r="B1212">
        <v>19212310</v>
      </c>
      <c r="C1212" t="s">
        <v>1226</v>
      </c>
      <c r="E1212" s="8">
        <v>1212</v>
      </c>
      <c r="F1212" s="9">
        <v>19212400</v>
      </c>
      <c r="G1212" s="10" t="s">
        <v>1227</v>
      </c>
      <c r="Q1212" t="str">
        <f t="shared" si="18"/>
        <v>19212400-Puplin</v>
      </c>
    </row>
    <row r="1213" spans="1:17" x14ac:dyDescent="0.3">
      <c r="A1213">
        <v>1212</v>
      </c>
      <c r="B1213">
        <v>19212400</v>
      </c>
      <c r="C1213" t="s">
        <v>1227</v>
      </c>
      <c r="E1213" s="11">
        <v>1213</v>
      </c>
      <c r="F1213" s="12">
        <v>19212500</v>
      </c>
      <c r="G1213" s="13" t="s">
        <v>1228</v>
      </c>
      <c r="Q1213" t="str">
        <f t="shared" si="18"/>
        <v>19212500-Gurtne</v>
      </c>
    </row>
    <row r="1214" spans="1:17" x14ac:dyDescent="0.3">
      <c r="A1214">
        <v>1213</v>
      </c>
      <c r="B1214">
        <v>19212500</v>
      </c>
      <c r="C1214" t="s">
        <v>1228</v>
      </c>
      <c r="E1214" s="8">
        <v>1214</v>
      </c>
      <c r="F1214" s="9">
        <v>19212510</v>
      </c>
      <c r="G1214" s="10" t="s">
        <v>1229</v>
      </c>
      <c r="Q1214" t="str">
        <f t="shared" si="18"/>
        <v>19212510-Trakaste gurtne</v>
      </c>
    </row>
    <row r="1215" spans="1:17" x14ac:dyDescent="0.3">
      <c r="A1215">
        <v>1214</v>
      </c>
      <c r="B1215">
        <v>19212510</v>
      </c>
      <c r="C1215" t="s">
        <v>1229</v>
      </c>
      <c r="E1215" s="11">
        <v>1215</v>
      </c>
      <c r="F1215" s="12">
        <v>19220000</v>
      </c>
      <c r="G1215" s="13" t="s">
        <v>1230</v>
      </c>
      <c r="Q1215" t="str">
        <f t="shared" si="18"/>
        <v>19220000-Vunene tkanine</v>
      </c>
    </row>
    <row r="1216" spans="1:17" x14ac:dyDescent="0.3">
      <c r="A1216">
        <v>1215</v>
      </c>
      <c r="B1216">
        <v>19220000</v>
      </c>
      <c r="C1216" t="s">
        <v>1230</v>
      </c>
      <c r="E1216" s="8">
        <v>1216</v>
      </c>
      <c r="F1216" s="9">
        <v>19230000</v>
      </c>
      <c r="G1216" s="10" t="s">
        <v>1231</v>
      </c>
      <c r="Q1216" t="str">
        <f t="shared" si="18"/>
        <v>19230000-Lanene tkanine</v>
      </c>
    </row>
    <row r="1217" spans="1:17" x14ac:dyDescent="0.3">
      <c r="A1217">
        <v>1216</v>
      </c>
      <c r="B1217">
        <v>19230000</v>
      </c>
      <c r="C1217" t="s">
        <v>1231</v>
      </c>
      <c r="E1217" s="11">
        <v>1217</v>
      </c>
      <c r="F1217" s="12">
        <v>19231000</v>
      </c>
      <c r="G1217" s="13" t="s">
        <v>1232</v>
      </c>
      <c r="Q1217" t="str">
        <f t="shared" si="18"/>
        <v>19231000-Laneno platno</v>
      </c>
    </row>
    <row r="1218" spans="1:17" x14ac:dyDescent="0.3">
      <c r="A1218">
        <v>1217</v>
      </c>
      <c r="B1218">
        <v>19231000</v>
      </c>
      <c r="C1218" t="s">
        <v>1232</v>
      </c>
      <c r="E1218" s="8">
        <v>1218</v>
      </c>
      <c r="F1218" s="9">
        <v>19240000</v>
      </c>
      <c r="G1218" s="10" t="s">
        <v>1233</v>
      </c>
      <c r="Q1218" t="str">
        <f t="shared" ref="Q1218:Q1281" si="19">F1218&amp; "-" &amp;G1218</f>
        <v>19240000-Specijalne tkanine</v>
      </c>
    </row>
    <row r="1219" spans="1:17" x14ac:dyDescent="0.3">
      <c r="A1219">
        <v>1218</v>
      </c>
      <c r="B1219">
        <v>19240000</v>
      </c>
      <c r="C1219" t="s">
        <v>1233</v>
      </c>
      <c r="E1219" s="11">
        <v>1219</v>
      </c>
      <c r="F1219" s="12">
        <v>19241000</v>
      </c>
      <c r="G1219" s="13" t="s">
        <v>1234</v>
      </c>
      <c r="Q1219" t="str">
        <f t="shared" si="19"/>
        <v>19241000-Baršun</v>
      </c>
    </row>
    <row r="1220" spans="1:17" x14ac:dyDescent="0.3">
      <c r="A1220">
        <v>1219</v>
      </c>
      <c r="B1220">
        <v>19241000</v>
      </c>
      <c r="C1220" t="s">
        <v>1234</v>
      </c>
      <c r="E1220" s="8">
        <v>1220</v>
      </c>
      <c r="F1220" s="9">
        <v>19242000</v>
      </c>
      <c r="G1220" s="10" t="s">
        <v>1235</v>
      </c>
      <c r="Q1220" t="str">
        <f t="shared" si="19"/>
        <v>19242000-Frotir tkanine</v>
      </c>
    </row>
    <row r="1221" spans="1:17" x14ac:dyDescent="0.3">
      <c r="A1221">
        <v>1220</v>
      </c>
      <c r="B1221">
        <v>19242000</v>
      </c>
      <c r="C1221" t="s">
        <v>1235</v>
      </c>
      <c r="E1221" s="11">
        <v>1221</v>
      </c>
      <c r="F1221" s="12">
        <v>19243000</v>
      </c>
      <c r="G1221" s="13" t="s">
        <v>1236</v>
      </c>
      <c r="Q1221" t="str">
        <f t="shared" si="19"/>
        <v>19243000-Mebl štofovi za nameštaj i tapaciranje</v>
      </c>
    </row>
    <row r="1222" spans="1:17" x14ac:dyDescent="0.3">
      <c r="A1222">
        <v>1221</v>
      </c>
      <c r="B1222">
        <v>19243000</v>
      </c>
      <c r="C1222" t="s">
        <v>1236</v>
      </c>
      <c r="E1222" s="8">
        <v>1222</v>
      </c>
      <c r="F1222" s="9">
        <v>19244000</v>
      </c>
      <c r="G1222" s="10" t="s">
        <v>1237</v>
      </c>
      <c r="Q1222" t="str">
        <f t="shared" si="19"/>
        <v>19244000-Tkanine za zavese</v>
      </c>
    </row>
    <row r="1223" spans="1:17" x14ac:dyDescent="0.3">
      <c r="A1223">
        <v>1222</v>
      </c>
      <c r="B1223">
        <v>19244000</v>
      </c>
      <c r="C1223" t="s">
        <v>1237</v>
      </c>
      <c r="E1223" s="11">
        <v>1223</v>
      </c>
      <c r="F1223" s="12">
        <v>19245000</v>
      </c>
      <c r="G1223" s="13" t="s">
        <v>1238</v>
      </c>
      <c r="Q1223" t="str">
        <f t="shared" si="19"/>
        <v>19245000-Tkanine za postave</v>
      </c>
    </row>
    <row r="1224" spans="1:17" x14ac:dyDescent="0.3">
      <c r="A1224">
        <v>1223</v>
      </c>
      <c r="B1224">
        <v>19245000</v>
      </c>
      <c r="C1224" t="s">
        <v>1238</v>
      </c>
      <c r="E1224" s="8">
        <v>1224</v>
      </c>
      <c r="F1224" s="9">
        <v>19250000</v>
      </c>
      <c r="G1224" s="10" t="s">
        <v>1239</v>
      </c>
      <c r="Q1224" t="str">
        <f t="shared" si="19"/>
        <v>19250000-Pleteni ili kukičani materijali</v>
      </c>
    </row>
    <row r="1225" spans="1:17" x14ac:dyDescent="0.3">
      <c r="A1225">
        <v>1224</v>
      </c>
      <c r="B1225">
        <v>19250000</v>
      </c>
      <c r="C1225" t="s">
        <v>1239</v>
      </c>
      <c r="E1225" s="11">
        <v>1225</v>
      </c>
      <c r="F1225" s="12">
        <v>19251000</v>
      </c>
      <c r="G1225" s="13" t="s">
        <v>1240</v>
      </c>
      <c r="Q1225" t="str">
        <f t="shared" si="19"/>
        <v>19251000-Pleteni materijali</v>
      </c>
    </row>
    <row r="1226" spans="1:17" x14ac:dyDescent="0.3">
      <c r="A1226">
        <v>1225</v>
      </c>
      <c r="B1226">
        <v>19251000</v>
      </c>
      <c r="C1226" t="s">
        <v>1240</v>
      </c>
      <c r="E1226" s="8">
        <v>1226</v>
      </c>
      <c r="F1226" s="9">
        <v>19251100</v>
      </c>
      <c r="G1226" s="10" t="s">
        <v>1241</v>
      </c>
      <c r="Q1226" t="str">
        <f t="shared" si="19"/>
        <v>19251100-Baršunaste tkanine</v>
      </c>
    </row>
    <row r="1227" spans="1:17" x14ac:dyDescent="0.3">
      <c r="A1227">
        <v>1226</v>
      </c>
      <c r="B1227">
        <v>19251100</v>
      </c>
      <c r="C1227" t="s">
        <v>1241</v>
      </c>
      <c r="E1227" s="11">
        <v>1227</v>
      </c>
      <c r="F1227" s="12">
        <v>19252000</v>
      </c>
      <c r="G1227" s="13" t="s">
        <v>1242</v>
      </c>
      <c r="Q1227" t="str">
        <f t="shared" si="19"/>
        <v>19252000-Kukičani materijali</v>
      </c>
    </row>
    <row r="1228" spans="1:17" x14ac:dyDescent="0.3">
      <c r="A1228">
        <v>1227</v>
      </c>
      <c r="B1228">
        <v>19252000</v>
      </c>
      <c r="C1228" t="s">
        <v>1242</v>
      </c>
      <c r="E1228" s="8">
        <v>1228</v>
      </c>
      <c r="F1228" s="9">
        <v>19260000</v>
      </c>
      <c r="G1228" s="10" t="s">
        <v>1243</v>
      </c>
      <c r="Q1228" t="str">
        <f t="shared" si="19"/>
        <v>19260000-Tekstil</v>
      </c>
    </row>
    <row r="1229" spans="1:17" x14ac:dyDescent="0.3">
      <c r="A1229">
        <v>1228</v>
      </c>
      <c r="B1229">
        <v>19260000</v>
      </c>
      <c r="C1229" t="s">
        <v>1243</v>
      </c>
      <c r="E1229" s="11">
        <v>1229</v>
      </c>
      <c r="F1229" s="12">
        <v>19270000</v>
      </c>
      <c r="G1229" s="13" t="s">
        <v>1244</v>
      </c>
      <c r="Q1229" t="str">
        <f t="shared" si="19"/>
        <v>19270000-Netkani tekstil</v>
      </c>
    </row>
    <row r="1230" spans="1:17" x14ac:dyDescent="0.3">
      <c r="A1230">
        <v>1229</v>
      </c>
      <c r="B1230">
        <v>19270000</v>
      </c>
      <c r="C1230" t="s">
        <v>1244</v>
      </c>
      <c r="E1230" s="8">
        <v>1230</v>
      </c>
      <c r="F1230" s="9">
        <v>19280000</v>
      </c>
      <c r="G1230" s="10" t="s">
        <v>1245</v>
      </c>
      <c r="Q1230" t="str">
        <f t="shared" si="19"/>
        <v>19280000-Životinjska vuna, krupne i sitne kože</v>
      </c>
    </row>
    <row r="1231" spans="1:17" x14ac:dyDescent="0.3">
      <c r="A1231">
        <v>1230</v>
      </c>
      <c r="B1231">
        <v>19280000</v>
      </c>
      <c r="C1231" t="s">
        <v>1245</v>
      </c>
      <c r="E1231" s="11">
        <v>1231</v>
      </c>
      <c r="F1231" s="12">
        <v>19281000</v>
      </c>
      <c r="G1231" s="13" t="s">
        <v>1246</v>
      </c>
      <c r="Q1231" t="str">
        <f t="shared" si="19"/>
        <v>19281000-Vuna</v>
      </c>
    </row>
    <row r="1232" spans="1:17" x14ac:dyDescent="0.3">
      <c r="A1232">
        <v>1231</v>
      </c>
      <c r="B1232">
        <v>19281000</v>
      </c>
      <c r="C1232" t="s">
        <v>1246</v>
      </c>
      <c r="E1232" s="8">
        <v>1232</v>
      </c>
      <c r="F1232" s="9">
        <v>19282000</v>
      </c>
      <c r="G1232" s="10" t="s">
        <v>1247</v>
      </c>
      <c r="Q1232" t="str">
        <f t="shared" si="19"/>
        <v>19282000-Životinjske kože</v>
      </c>
    </row>
    <row r="1233" spans="1:17" x14ac:dyDescent="0.3">
      <c r="A1233">
        <v>1232</v>
      </c>
      <c r="B1233">
        <v>19282000</v>
      </c>
      <c r="C1233" t="s">
        <v>1247</v>
      </c>
      <c r="E1233" s="11">
        <v>1233</v>
      </c>
      <c r="F1233" s="12">
        <v>19283000</v>
      </c>
      <c r="G1233" s="13" t="s">
        <v>1248</v>
      </c>
      <c r="Q1233" t="str">
        <f t="shared" si="19"/>
        <v>19283000-Ptičje kože i perje</v>
      </c>
    </row>
    <row r="1234" spans="1:17" x14ac:dyDescent="0.3">
      <c r="A1234">
        <v>1233</v>
      </c>
      <c r="B1234">
        <v>19283000</v>
      </c>
      <c r="C1234" t="s">
        <v>1248</v>
      </c>
      <c r="E1234" s="8">
        <v>1234</v>
      </c>
      <c r="F1234" s="9">
        <v>19400000</v>
      </c>
      <c r="G1234" s="10" t="s">
        <v>1249</v>
      </c>
      <c r="Q1234" t="str">
        <f t="shared" si="19"/>
        <v>19400000-Tekstilna prediva i konac</v>
      </c>
    </row>
    <row r="1235" spans="1:17" x14ac:dyDescent="0.3">
      <c r="A1235">
        <v>1234</v>
      </c>
      <c r="B1235">
        <v>19400000</v>
      </c>
      <c r="C1235" t="s">
        <v>1249</v>
      </c>
      <c r="E1235" s="11">
        <v>1235</v>
      </c>
      <c r="F1235" s="12">
        <v>19410000</v>
      </c>
      <c r="G1235" s="13" t="s">
        <v>1250</v>
      </c>
      <c r="Q1235" t="str">
        <f t="shared" si="19"/>
        <v>19410000-Prirodna tekstilna vlakna</v>
      </c>
    </row>
    <row r="1236" spans="1:17" x14ac:dyDescent="0.3">
      <c r="A1236">
        <v>1235</v>
      </c>
      <c r="B1236">
        <v>19410000</v>
      </c>
      <c r="C1236" t="s">
        <v>1250</v>
      </c>
      <c r="E1236" s="8">
        <v>1236</v>
      </c>
      <c r="F1236" s="9">
        <v>19420000</v>
      </c>
      <c r="G1236" s="10" t="s">
        <v>1251</v>
      </c>
      <c r="Q1236" t="str">
        <f t="shared" si="19"/>
        <v>19420000-Veštačka tekstilna vlakna</v>
      </c>
    </row>
    <row r="1237" spans="1:17" x14ac:dyDescent="0.3">
      <c r="A1237">
        <v>1236</v>
      </c>
      <c r="B1237">
        <v>19420000</v>
      </c>
      <c r="C1237" t="s">
        <v>1251</v>
      </c>
      <c r="E1237" s="11">
        <v>1237</v>
      </c>
      <c r="F1237" s="12">
        <v>19430000</v>
      </c>
      <c r="G1237" s="13" t="s">
        <v>1252</v>
      </c>
      <c r="Q1237" t="str">
        <f t="shared" si="19"/>
        <v>19430000-Tekstilna prediva i konac od prirodnih vlakana</v>
      </c>
    </row>
    <row r="1238" spans="1:17" x14ac:dyDescent="0.3">
      <c r="A1238">
        <v>1237</v>
      </c>
      <c r="B1238">
        <v>19430000</v>
      </c>
      <c r="C1238" t="s">
        <v>1252</v>
      </c>
      <c r="E1238" s="8">
        <v>1238</v>
      </c>
      <c r="F1238" s="9">
        <v>19431000</v>
      </c>
      <c r="G1238" s="10" t="s">
        <v>1253</v>
      </c>
      <c r="Q1238" t="str">
        <f t="shared" si="19"/>
        <v>19431000-Svileno predivo</v>
      </c>
    </row>
    <row r="1239" spans="1:17" x14ac:dyDescent="0.3">
      <c r="A1239">
        <v>1238</v>
      </c>
      <c r="B1239">
        <v>19431000</v>
      </c>
      <c r="C1239" t="s">
        <v>1253</v>
      </c>
      <c r="E1239" s="11">
        <v>1239</v>
      </c>
      <c r="F1239" s="12">
        <v>19432000</v>
      </c>
      <c r="G1239" s="13" t="s">
        <v>1254</v>
      </c>
      <c r="Q1239" t="str">
        <f t="shared" si="19"/>
        <v>19432000-Vuneno predivo</v>
      </c>
    </row>
    <row r="1240" spans="1:17" x14ac:dyDescent="0.3">
      <c r="A1240">
        <v>1239</v>
      </c>
      <c r="B1240">
        <v>19432000</v>
      </c>
      <c r="C1240" t="s">
        <v>1254</v>
      </c>
      <c r="E1240" s="8">
        <v>1240</v>
      </c>
      <c r="F1240" s="9">
        <v>19433000</v>
      </c>
      <c r="G1240" s="10" t="s">
        <v>1255</v>
      </c>
      <c r="Q1240" t="str">
        <f t="shared" si="19"/>
        <v>19433000-Pamučno predivo</v>
      </c>
    </row>
    <row r="1241" spans="1:17" x14ac:dyDescent="0.3">
      <c r="A1241">
        <v>1240</v>
      </c>
      <c r="B1241">
        <v>19433000</v>
      </c>
      <c r="C1241" t="s">
        <v>1255</v>
      </c>
      <c r="E1241" s="11">
        <v>1241</v>
      </c>
      <c r="F1241" s="12">
        <v>19434000</v>
      </c>
      <c r="G1241" s="13" t="s">
        <v>1256</v>
      </c>
      <c r="Q1241" t="str">
        <f t="shared" si="19"/>
        <v>19434000-Laneno predivo</v>
      </c>
    </row>
    <row r="1242" spans="1:17" x14ac:dyDescent="0.3">
      <c r="A1242">
        <v>1241</v>
      </c>
      <c r="B1242">
        <v>19434000</v>
      </c>
      <c r="C1242" t="s">
        <v>1256</v>
      </c>
      <c r="E1242" s="8">
        <v>1242</v>
      </c>
      <c r="F1242" s="9">
        <v>19435000</v>
      </c>
      <c r="G1242" s="10" t="s">
        <v>1257</v>
      </c>
      <c r="Q1242" t="str">
        <f t="shared" si="19"/>
        <v>19435000-Konac za šivenje i predivo od prirodnih vlakana</v>
      </c>
    </row>
    <row r="1243" spans="1:17" x14ac:dyDescent="0.3">
      <c r="A1243">
        <v>1242</v>
      </c>
      <c r="B1243">
        <v>19435000</v>
      </c>
      <c r="C1243" t="s">
        <v>1257</v>
      </c>
      <c r="E1243" s="11">
        <v>1243</v>
      </c>
      <c r="F1243" s="12">
        <v>19435100</v>
      </c>
      <c r="G1243" s="13" t="s">
        <v>1258</v>
      </c>
      <c r="Q1243" t="str">
        <f t="shared" si="19"/>
        <v>19435100-Konac za šivenje</v>
      </c>
    </row>
    <row r="1244" spans="1:17" x14ac:dyDescent="0.3">
      <c r="A1244">
        <v>1243</v>
      </c>
      <c r="B1244">
        <v>19435100</v>
      </c>
      <c r="C1244" t="s">
        <v>1258</v>
      </c>
      <c r="E1244" s="8">
        <v>1244</v>
      </c>
      <c r="F1244" s="9">
        <v>19435200</v>
      </c>
      <c r="G1244" s="10" t="s">
        <v>1259</v>
      </c>
      <c r="Q1244" t="str">
        <f t="shared" si="19"/>
        <v>19435200-Predivo za pletenje</v>
      </c>
    </row>
    <row r="1245" spans="1:17" x14ac:dyDescent="0.3">
      <c r="A1245">
        <v>1244</v>
      </c>
      <c r="B1245">
        <v>19435200</v>
      </c>
      <c r="C1245" t="s">
        <v>1259</v>
      </c>
      <c r="E1245" s="11">
        <v>1245</v>
      </c>
      <c r="F1245" s="12">
        <v>19436000</v>
      </c>
      <c r="G1245" s="13" t="s">
        <v>1260</v>
      </c>
      <c r="Q1245" t="str">
        <f t="shared" si="19"/>
        <v>19436000-Predivo od biljnih tekstilnih vlakana</v>
      </c>
    </row>
    <row r="1246" spans="1:17" x14ac:dyDescent="0.3">
      <c r="A1246">
        <v>1245</v>
      </c>
      <c r="B1246">
        <v>19436000</v>
      </c>
      <c r="C1246" t="s">
        <v>1260</v>
      </c>
      <c r="E1246" s="8">
        <v>1246</v>
      </c>
      <c r="F1246" s="9">
        <v>19440000</v>
      </c>
      <c r="G1246" s="10" t="s">
        <v>1261</v>
      </c>
      <c r="Q1246" t="str">
        <f t="shared" si="19"/>
        <v>19440000-Sintetičko predivo ili konac</v>
      </c>
    </row>
    <row r="1247" spans="1:17" x14ac:dyDescent="0.3">
      <c r="A1247">
        <v>1246</v>
      </c>
      <c r="B1247">
        <v>19440000</v>
      </c>
      <c r="C1247" t="s">
        <v>1261</v>
      </c>
      <c r="E1247" s="11">
        <v>1247</v>
      </c>
      <c r="F1247" s="12">
        <v>19441000</v>
      </c>
      <c r="G1247" s="13" t="s">
        <v>1262</v>
      </c>
      <c r="Q1247" t="str">
        <f t="shared" si="19"/>
        <v>19441000-Sintetičko predivo</v>
      </c>
    </row>
    <row r="1248" spans="1:17" x14ac:dyDescent="0.3">
      <c r="A1248">
        <v>1247</v>
      </c>
      <c r="B1248">
        <v>19441000</v>
      </c>
      <c r="C1248" t="s">
        <v>1262</v>
      </c>
      <c r="E1248" s="8">
        <v>1248</v>
      </c>
      <c r="F1248" s="9">
        <v>19442000</v>
      </c>
      <c r="G1248" s="10" t="s">
        <v>1263</v>
      </c>
      <c r="Q1248" t="str">
        <f t="shared" si="19"/>
        <v>19442000-Sintetički konac</v>
      </c>
    </row>
    <row r="1249" spans="1:17" x14ac:dyDescent="0.3">
      <c r="A1249">
        <v>1248</v>
      </c>
      <c r="B1249">
        <v>19442000</v>
      </c>
      <c r="C1249" t="s">
        <v>1263</v>
      </c>
      <c r="E1249" s="11">
        <v>1249</v>
      </c>
      <c r="F1249" s="12">
        <v>19442100</v>
      </c>
      <c r="G1249" s="13" t="s">
        <v>1264</v>
      </c>
      <c r="Q1249" t="str">
        <f t="shared" si="19"/>
        <v>19442100-Sintetički konac za šivenje</v>
      </c>
    </row>
    <row r="1250" spans="1:17" x14ac:dyDescent="0.3">
      <c r="A1250">
        <v>1249</v>
      </c>
      <c r="B1250">
        <v>19442100</v>
      </c>
      <c r="C1250" t="s">
        <v>1264</v>
      </c>
      <c r="E1250" s="8">
        <v>1250</v>
      </c>
      <c r="F1250" s="9">
        <v>19442200</v>
      </c>
      <c r="G1250" s="10" t="s">
        <v>1265</v>
      </c>
      <c r="Q1250" t="str">
        <f t="shared" si="19"/>
        <v>19442200-Sintetičko predivo za pletenje</v>
      </c>
    </row>
    <row r="1251" spans="1:17" x14ac:dyDescent="0.3">
      <c r="A1251">
        <v>1250</v>
      </c>
      <c r="B1251">
        <v>19442200</v>
      </c>
      <c r="C1251" t="s">
        <v>1265</v>
      </c>
      <c r="E1251" s="11">
        <v>1251</v>
      </c>
      <c r="F1251" s="12">
        <v>19500000</v>
      </c>
      <c r="G1251" s="13" t="s">
        <v>1266</v>
      </c>
      <c r="Q1251" t="str">
        <f t="shared" si="19"/>
        <v>19500000-Gumeni i plastični materijali</v>
      </c>
    </row>
    <row r="1252" spans="1:17" x14ac:dyDescent="0.3">
      <c r="A1252">
        <v>1251</v>
      </c>
      <c r="B1252">
        <v>19500000</v>
      </c>
      <c r="C1252" t="s">
        <v>1266</v>
      </c>
      <c r="E1252" s="8">
        <v>1252</v>
      </c>
      <c r="F1252" s="9">
        <v>19510000</v>
      </c>
      <c r="G1252" s="10" t="s">
        <v>1267</v>
      </c>
      <c r="Q1252" t="str">
        <f t="shared" si="19"/>
        <v>19510000-Gumeni proizvodi</v>
      </c>
    </row>
    <row r="1253" spans="1:17" x14ac:dyDescent="0.3">
      <c r="A1253">
        <v>1252</v>
      </c>
      <c r="B1253">
        <v>19510000</v>
      </c>
      <c r="C1253" t="s">
        <v>1267</v>
      </c>
      <c r="E1253" s="11">
        <v>1253</v>
      </c>
      <c r="F1253" s="12">
        <v>19511000</v>
      </c>
      <c r="G1253" s="13" t="s">
        <v>1268</v>
      </c>
      <c r="Q1253" t="str">
        <f t="shared" si="19"/>
        <v>19511000-Unutrašnje gume, gazeći slojevi i i zaštitni ulošci (pojasevi) od kaučuka</v>
      </c>
    </row>
    <row r="1254" spans="1:17" x14ac:dyDescent="0.3">
      <c r="A1254">
        <v>1253</v>
      </c>
      <c r="B1254">
        <v>19511000</v>
      </c>
      <c r="C1254" t="s">
        <v>1268</v>
      </c>
      <c r="E1254" s="8">
        <v>1254</v>
      </c>
      <c r="F1254" s="9">
        <v>19511100</v>
      </c>
      <c r="G1254" s="10" t="s">
        <v>1269</v>
      </c>
      <c r="Q1254" t="str">
        <f t="shared" si="19"/>
        <v>19511100-Zaštitni ulošci (pojasevi)</v>
      </c>
    </row>
    <row r="1255" spans="1:17" x14ac:dyDescent="0.3">
      <c r="A1255">
        <v>1254</v>
      </c>
      <c r="B1255">
        <v>19511100</v>
      </c>
      <c r="C1255" t="s">
        <v>1269</v>
      </c>
      <c r="E1255" s="11">
        <v>1255</v>
      </c>
      <c r="F1255" s="12">
        <v>19511200</v>
      </c>
      <c r="G1255" s="13" t="s">
        <v>1270</v>
      </c>
      <c r="Q1255" t="str">
        <f t="shared" si="19"/>
        <v>19511200-Unutrašnje gume</v>
      </c>
    </row>
    <row r="1256" spans="1:17" x14ac:dyDescent="0.3">
      <c r="A1256">
        <v>1255</v>
      </c>
      <c r="B1256">
        <v>19511200</v>
      </c>
      <c r="C1256" t="s">
        <v>1270</v>
      </c>
      <c r="E1256" s="8">
        <v>1256</v>
      </c>
      <c r="F1256" s="9">
        <v>19511300</v>
      </c>
      <c r="G1256" s="10" t="s">
        <v>1271</v>
      </c>
      <c r="Q1256" t="str">
        <f t="shared" si="19"/>
        <v>19511300-Gazeći slojevi</v>
      </c>
    </row>
    <row r="1257" spans="1:17" x14ac:dyDescent="0.3">
      <c r="A1257">
        <v>1256</v>
      </c>
      <c r="B1257">
        <v>19511300</v>
      </c>
      <c r="C1257" t="s">
        <v>1271</v>
      </c>
      <c r="E1257" s="11">
        <v>1257</v>
      </c>
      <c r="F1257" s="12">
        <v>19512000</v>
      </c>
      <c r="G1257" s="13" t="s">
        <v>1272</v>
      </c>
      <c r="Q1257" t="str">
        <f t="shared" si="19"/>
        <v>19512000-Proizvodi od nevulkanizovane gume</v>
      </c>
    </row>
    <row r="1258" spans="1:17" x14ac:dyDescent="0.3">
      <c r="A1258">
        <v>1257</v>
      </c>
      <c r="B1258">
        <v>19512000</v>
      </c>
      <c r="C1258" t="s">
        <v>1272</v>
      </c>
      <c r="E1258" s="8">
        <v>1258</v>
      </c>
      <c r="F1258" s="9">
        <v>19513000</v>
      </c>
      <c r="G1258" s="10" t="s">
        <v>1273</v>
      </c>
      <c r="Q1258" t="str">
        <f t="shared" si="19"/>
        <v>19513000-Gumirane tekstilne tkanine</v>
      </c>
    </row>
    <row r="1259" spans="1:17" x14ac:dyDescent="0.3">
      <c r="A1259">
        <v>1258</v>
      </c>
      <c r="B1259">
        <v>19513000</v>
      </c>
      <c r="C1259" t="s">
        <v>1273</v>
      </c>
      <c r="E1259" s="11">
        <v>1259</v>
      </c>
      <c r="F1259" s="12">
        <v>19513100</v>
      </c>
      <c r="G1259" s="13" t="s">
        <v>1274</v>
      </c>
      <c r="Q1259" t="str">
        <f t="shared" si="19"/>
        <v>19513100-Kord tkanine za spoljne pneumatske gume</v>
      </c>
    </row>
    <row r="1260" spans="1:17" x14ac:dyDescent="0.3">
      <c r="A1260">
        <v>1259</v>
      </c>
      <c r="B1260">
        <v>19513100</v>
      </c>
      <c r="C1260" t="s">
        <v>1274</v>
      </c>
      <c r="E1260" s="8">
        <v>1260</v>
      </c>
      <c r="F1260" s="9">
        <v>19513200</v>
      </c>
      <c r="G1260" s="10" t="s">
        <v>1275</v>
      </c>
      <c r="Q1260" t="str">
        <f t="shared" si="19"/>
        <v>19513200-Lepljive trake od gumirane tkanine</v>
      </c>
    </row>
    <row r="1261" spans="1:17" x14ac:dyDescent="0.3">
      <c r="A1261">
        <v>1260</v>
      </c>
      <c r="B1261">
        <v>19513200</v>
      </c>
      <c r="C1261" t="s">
        <v>1275</v>
      </c>
      <c r="E1261" s="11">
        <v>1261</v>
      </c>
      <c r="F1261" s="12">
        <v>19514000</v>
      </c>
      <c r="G1261" s="13" t="s">
        <v>1276</v>
      </c>
      <c r="Q1261" t="str">
        <f t="shared" si="19"/>
        <v>19514000-Regenerisana guma</v>
      </c>
    </row>
    <row r="1262" spans="1:17" x14ac:dyDescent="0.3">
      <c r="A1262">
        <v>1261</v>
      </c>
      <c r="B1262">
        <v>19514000</v>
      </c>
      <c r="C1262" t="s">
        <v>1276</v>
      </c>
      <c r="E1262" s="8">
        <v>1262</v>
      </c>
      <c r="F1262" s="9">
        <v>19520000</v>
      </c>
      <c r="G1262" s="10" t="s">
        <v>1277</v>
      </c>
      <c r="Q1262" t="str">
        <f t="shared" si="19"/>
        <v>19520000-Proizvodi od plastičnih masa</v>
      </c>
    </row>
    <row r="1263" spans="1:17" x14ac:dyDescent="0.3">
      <c r="A1263">
        <v>1262</v>
      </c>
      <c r="B1263">
        <v>19520000</v>
      </c>
      <c r="C1263" t="s">
        <v>1277</v>
      </c>
      <c r="E1263" s="11">
        <v>1263</v>
      </c>
      <c r="F1263" s="12">
        <v>19521000</v>
      </c>
      <c r="G1263" s="13" t="s">
        <v>1278</v>
      </c>
      <c r="Q1263" t="str">
        <f t="shared" si="19"/>
        <v>19521000-Proizvodi od polistirena</v>
      </c>
    </row>
    <row r="1264" spans="1:17" x14ac:dyDescent="0.3">
      <c r="A1264">
        <v>1263</v>
      </c>
      <c r="B1264">
        <v>19521000</v>
      </c>
      <c r="C1264" t="s">
        <v>1278</v>
      </c>
      <c r="E1264" s="8">
        <v>1264</v>
      </c>
      <c r="F1264" s="9">
        <v>19521100</v>
      </c>
      <c r="G1264" s="10" t="s">
        <v>1279</v>
      </c>
      <c r="Q1264" t="str">
        <f t="shared" si="19"/>
        <v>19521100-Folije od polistirena</v>
      </c>
    </row>
    <row r="1265" spans="1:17" x14ac:dyDescent="0.3">
      <c r="A1265">
        <v>1264</v>
      </c>
      <c r="B1265">
        <v>19521100</v>
      </c>
      <c r="C1265" t="s">
        <v>1279</v>
      </c>
      <c r="E1265" s="11">
        <v>1265</v>
      </c>
      <c r="F1265" s="12">
        <v>19521200</v>
      </c>
      <c r="G1265" s="13" t="s">
        <v>1280</v>
      </c>
      <c r="Q1265" t="str">
        <f t="shared" si="19"/>
        <v>19521200-Ploče od polistirena</v>
      </c>
    </row>
    <row r="1266" spans="1:17" x14ac:dyDescent="0.3">
      <c r="A1266">
        <v>1265</v>
      </c>
      <c r="B1266">
        <v>19521200</v>
      </c>
      <c r="C1266" t="s">
        <v>1280</v>
      </c>
      <c r="E1266" s="8">
        <v>1266</v>
      </c>
      <c r="F1266" s="9">
        <v>19522000</v>
      </c>
      <c r="G1266" s="10" t="s">
        <v>230</v>
      </c>
      <c r="Q1266" t="str">
        <f t="shared" si="19"/>
        <v>19522000-Smole</v>
      </c>
    </row>
    <row r="1267" spans="1:17" x14ac:dyDescent="0.3">
      <c r="A1267">
        <v>1266</v>
      </c>
      <c r="B1267">
        <v>19522000</v>
      </c>
      <c r="C1267" t="s">
        <v>230</v>
      </c>
      <c r="E1267" s="11">
        <v>1267</v>
      </c>
      <c r="F1267" s="12">
        <v>19522100</v>
      </c>
      <c r="G1267" s="13" t="s">
        <v>1281</v>
      </c>
      <c r="Q1267" t="str">
        <f t="shared" si="19"/>
        <v>19522100-Epoksi smola</v>
      </c>
    </row>
    <row r="1268" spans="1:17" x14ac:dyDescent="0.3">
      <c r="A1268">
        <v>1267</v>
      </c>
      <c r="B1268">
        <v>19522100</v>
      </c>
      <c r="C1268" t="s">
        <v>1281</v>
      </c>
      <c r="E1268" s="8">
        <v>1268</v>
      </c>
      <c r="F1268" s="9">
        <v>19522110</v>
      </c>
      <c r="G1268" s="10" t="s">
        <v>1282</v>
      </c>
      <c r="Q1268" t="str">
        <f t="shared" si="19"/>
        <v>19522110-Cevi od epoksi smole</v>
      </c>
    </row>
    <row r="1269" spans="1:17" x14ac:dyDescent="0.3">
      <c r="A1269">
        <v>1268</v>
      </c>
      <c r="B1269">
        <v>19522110</v>
      </c>
      <c r="C1269" t="s">
        <v>1282</v>
      </c>
      <c r="E1269" s="11">
        <v>1269</v>
      </c>
      <c r="F1269" s="12">
        <v>19600000</v>
      </c>
      <c r="G1269" s="13" t="s">
        <v>1283</v>
      </c>
      <c r="Q1269" t="str">
        <f t="shared" si="19"/>
        <v>19600000-Kožni, tekstilni, gumeni i plastični otpad</v>
      </c>
    </row>
    <row r="1270" spans="1:17" x14ac:dyDescent="0.3">
      <c r="A1270">
        <v>1269</v>
      </c>
      <c r="B1270">
        <v>19600000</v>
      </c>
      <c r="C1270" t="s">
        <v>1283</v>
      </c>
      <c r="E1270" s="8">
        <v>1270</v>
      </c>
      <c r="F1270" s="9">
        <v>19610000</v>
      </c>
      <c r="G1270" s="10" t="s">
        <v>1284</v>
      </c>
      <c r="Q1270" t="str">
        <f t="shared" si="19"/>
        <v>19610000-Kožni otpad</v>
      </c>
    </row>
    <row r="1271" spans="1:17" x14ac:dyDescent="0.3">
      <c r="A1271">
        <v>1270</v>
      </c>
      <c r="B1271">
        <v>19610000</v>
      </c>
      <c r="C1271" t="s">
        <v>1284</v>
      </c>
      <c r="E1271" s="11">
        <v>1271</v>
      </c>
      <c r="F1271" s="12">
        <v>19620000</v>
      </c>
      <c r="G1271" s="13" t="s">
        <v>1285</v>
      </c>
      <c r="Q1271" t="str">
        <f t="shared" si="19"/>
        <v>19620000-Tekstilni otpad</v>
      </c>
    </row>
    <row r="1272" spans="1:17" x14ac:dyDescent="0.3">
      <c r="A1272">
        <v>1271</v>
      </c>
      <c r="B1272">
        <v>19620000</v>
      </c>
      <c r="C1272" t="s">
        <v>1285</v>
      </c>
      <c r="E1272" s="8">
        <v>1272</v>
      </c>
      <c r="F1272" s="9">
        <v>19630000</v>
      </c>
      <c r="G1272" s="10" t="s">
        <v>1286</v>
      </c>
      <c r="Q1272" t="str">
        <f t="shared" si="19"/>
        <v>19630000-Gumeni otpad</v>
      </c>
    </row>
    <row r="1273" spans="1:17" x14ac:dyDescent="0.3">
      <c r="A1273">
        <v>1272</v>
      </c>
      <c r="B1273">
        <v>19630000</v>
      </c>
      <c r="C1273" t="s">
        <v>1286</v>
      </c>
      <c r="E1273" s="11">
        <v>1273</v>
      </c>
      <c r="F1273" s="12">
        <v>19640000</v>
      </c>
      <c r="G1273" s="13" t="s">
        <v>1287</v>
      </c>
      <c r="Q1273" t="str">
        <f t="shared" si="19"/>
        <v>19640000-Vreće i kese za otpad od polietilena</v>
      </c>
    </row>
    <row r="1274" spans="1:17" x14ac:dyDescent="0.3">
      <c r="A1274">
        <v>1273</v>
      </c>
      <c r="B1274">
        <v>19640000</v>
      </c>
      <c r="C1274" t="s">
        <v>1287</v>
      </c>
      <c r="E1274" s="8">
        <v>1274</v>
      </c>
      <c r="F1274" s="9">
        <v>19700000</v>
      </c>
      <c r="G1274" s="10" t="s">
        <v>1288</v>
      </c>
      <c r="Q1274" t="str">
        <f t="shared" si="19"/>
        <v>19700000-Sintetička guma i vlakna</v>
      </c>
    </row>
    <row r="1275" spans="1:17" x14ac:dyDescent="0.3">
      <c r="A1275">
        <v>1274</v>
      </c>
      <c r="B1275">
        <v>19700000</v>
      </c>
      <c r="C1275" t="s">
        <v>1288</v>
      </c>
      <c r="E1275" s="11">
        <v>1275</v>
      </c>
      <c r="F1275" s="12">
        <v>19710000</v>
      </c>
      <c r="G1275" s="13" t="s">
        <v>1289</v>
      </c>
      <c r="Q1275" t="str">
        <f t="shared" si="19"/>
        <v>19710000-Sintetička guma</v>
      </c>
    </row>
    <row r="1276" spans="1:17" x14ac:dyDescent="0.3">
      <c r="A1276">
        <v>1275</v>
      </c>
      <c r="B1276">
        <v>19710000</v>
      </c>
      <c r="C1276" t="s">
        <v>1289</v>
      </c>
      <c r="E1276" s="8">
        <v>1276</v>
      </c>
      <c r="F1276" s="9">
        <v>19720000</v>
      </c>
      <c r="G1276" s="10" t="s">
        <v>1290</v>
      </c>
      <c r="Q1276" t="str">
        <f t="shared" si="19"/>
        <v>19720000-Sintetička vlakna</v>
      </c>
    </row>
    <row r="1277" spans="1:17" x14ac:dyDescent="0.3">
      <c r="A1277">
        <v>1276</v>
      </c>
      <c r="B1277">
        <v>19720000</v>
      </c>
      <c r="C1277" t="s">
        <v>1290</v>
      </c>
      <c r="E1277" s="11">
        <v>1277</v>
      </c>
      <c r="F1277" s="12">
        <v>19721000</v>
      </c>
      <c r="G1277" s="13" t="s">
        <v>1291</v>
      </c>
      <c r="Q1277" t="str">
        <f t="shared" si="19"/>
        <v>19721000-Kučina od sintetičkih filamenata</v>
      </c>
    </row>
    <row r="1278" spans="1:17" x14ac:dyDescent="0.3">
      <c r="A1278">
        <v>1277</v>
      </c>
      <c r="B1278">
        <v>19721000</v>
      </c>
      <c r="C1278" t="s">
        <v>1291</v>
      </c>
      <c r="E1278" s="8">
        <v>1278</v>
      </c>
      <c r="F1278" s="9">
        <v>19722000</v>
      </c>
      <c r="G1278" s="10" t="s">
        <v>1292</v>
      </c>
      <c r="Q1278" t="str">
        <f t="shared" si="19"/>
        <v>19722000-Predivo velike jačine</v>
      </c>
    </row>
    <row r="1279" spans="1:17" x14ac:dyDescent="0.3">
      <c r="A1279">
        <v>1278</v>
      </c>
      <c r="B1279">
        <v>19722000</v>
      </c>
      <c r="C1279" t="s">
        <v>1292</v>
      </c>
      <c r="E1279" s="11">
        <v>1279</v>
      </c>
      <c r="F1279" s="12">
        <v>19723000</v>
      </c>
      <c r="G1279" s="13" t="s">
        <v>1293</v>
      </c>
      <c r="Q1279" t="str">
        <f t="shared" si="19"/>
        <v>19723000-Teksturirano jednožično predivo</v>
      </c>
    </row>
    <row r="1280" spans="1:17" x14ac:dyDescent="0.3">
      <c r="A1280">
        <v>1279</v>
      </c>
      <c r="B1280">
        <v>19723000</v>
      </c>
      <c r="C1280" t="s">
        <v>1293</v>
      </c>
      <c r="E1280" s="8">
        <v>1280</v>
      </c>
      <c r="F1280" s="9">
        <v>19724000</v>
      </c>
      <c r="G1280" s="10" t="s">
        <v>1294</v>
      </c>
      <c r="Q1280" t="str">
        <f t="shared" si="19"/>
        <v>19724000-Sintetički monofilament</v>
      </c>
    </row>
    <row r="1281" spans="1:17" x14ac:dyDescent="0.3">
      <c r="A1281">
        <v>1280</v>
      </c>
      <c r="B1281">
        <v>19724000</v>
      </c>
      <c r="C1281" t="s">
        <v>1294</v>
      </c>
      <c r="E1281" s="11">
        <v>1281</v>
      </c>
      <c r="F1281" s="12">
        <v>19730000</v>
      </c>
      <c r="G1281" s="13" t="s">
        <v>1295</v>
      </c>
      <c r="Q1281" t="str">
        <f t="shared" si="19"/>
        <v>19730000-Veštačka vlakna</v>
      </c>
    </row>
    <row r="1282" spans="1:17" x14ac:dyDescent="0.3">
      <c r="A1282">
        <v>1281</v>
      </c>
      <c r="B1282">
        <v>19730000</v>
      </c>
      <c r="C1282" t="s">
        <v>1295</v>
      </c>
      <c r="E1282" s="8">
        <v>1282</v>
      </c>
      <c r="F1282" s="9">
        <v>19731000</v>
      </c>
      <c r="G1282" s="10" t="s">
        <v>1296</v>
      </c>
      <c r="Q1282" t="str">
        <f t="shared" ref="Q1282:Q1345" si="20">F1282&amp; "-" &amp;G1282</f>
        <v>19731000-Veštačka vlakna, sečena</v>
      </c>
    </row>
    <row r="1283" spans="1:17" x14ac:dyDescent="0.3">
      <c r="A1283">
        <v>1282</v>
      </c>
      <c r="B1283">
        <v>19731000</v>
      </c>
      <c r="C1283" t="s">
        <v>1296</v>
      </c>
      <c r="E1283" s="11">
        <v>1283</v>
      </c>
      <c r="F1283" s="12">
        <v>19732000</v>
      </c>
      <c r="G1283" s="13" t="s">
        <v>1297</v>
      </c>
      <c r="Q1283" t="str">
        <f t="shared" si="20"/>
        <v>19732000-Polipropilen</v>
      </c>
    </row>
    <row r="1284" spans="1:17" x14ac:dyDescent="0.3">
      <c r="A1284">
        <v>1283</v>
      </c>
      <c r="B1284">
        <v>19732000</v>
      </c>
      <c r="C1284" t="s">
        <v>1297</v>
      </c>
      <c r="E1284" s="8">
        <v>1284</v>
      </c>
      <c r="F1284" s="9">
        <v>19733000</v>
      </c>
      <c r="G1284" s="10" t="s">
        <v>1298</v>
      </c>
      <c r="Q1284" t="str">
        <f t="shared" si="20"/>
        <v>19733000-Veštačka teksturirana vlakna</v>
      </c>
    </row>
    <row r="1285" spans="1:17" x14ac:dyDescent="0.3">
      <c r="A1285">
        <v>1284</v>
      </c>
      <c r="B1285">
        <v>19733000</v>
      </c>
      <c r="C1285" t="s">
        <v>1298</v>
      </c>
      <c r="E1285" s="11">
        <v>1285</v>
      </c>
      <c r="F1285" s="12">
        <v>22000000</v>
      </c>
      <c r="G1285" s="13" t="s">
        <v>1299</v>
      </c>
      <c r="Q1285" t="str">
        <f t="shared" si="20"/>
        <v>22000000-Štampani materijal i srodni proizvodi</v>
      </c>
    </row>
    <row r="1286" spans="1:17" x14ac:dyDescent="0.3">
      <c r="A1286">
        <v>1285</v>
      </c>
      <c r="B1286">
        <v>22000000</v>
      </c>
      <c r="C1286" t="s">
        <v>1299</v>
      </c>
      <c r="E1286" s="8">
        <v>1286</v>
      </c>
      <c r="F1286" s="9">
        <v>22100000</v>
      </c>
      <c r="G1286" s="10" t="s">
        <v>1300</v>
      </c>
      <c r="Q1286" t="str">
        <f t="shared" si="20"/>
        <v>22100000-Štampane knjige, brošure i leci</v>
      </c>
    </row>
    <row r="1287" spans="1:17" x14ac:dyDescent="0.3">
      <c r="A1287">
        <v>1286</v>
      </c>
      <c r="B1287">
        <v>22100000</v>
      </c>
      <c r="C1287" t="s">
        <v>1300</v>
      </c>
      <c r="E1287" s="11">
        <v>1287</v>
      </c>
      <c r="F1287" s="12">
        <v>22110000</v>
      </c>
      <c r="G1287" s="13" t="s">
        <v>1301</v>
      </c>
      <c r="Q1287" t="str">
        <f t="shared" si="20"/>
        <v>22110000-Štampane knjige</v>
      </c>
    </row>
    <row r="1288" spans="1:17" x14ac:dyDescent="0.3">
      <c r="A1288">
        <v>1287</v>
      </c>
      <c r="B1288">
        <v>22110000</v>
      </c>
      <c r="C1288" t="s">
        <v>1301</v>
      </c>
      <c r="E1288" s="8">
        <v>1288</v>
      </c>
      <c r="F1288" s="9">
        <v>22111000</v>
      </c>
      <c r="G1288" s="10" t="s">
        <v>1302</v>
      </c>
      <c r="Q1288" t="str">
        <f t="shared" si="20"/>
        <v>22111000-Školske knjige</v>
      </c>
    </row>
    <row r="1289" spans="1:17" x14ac:dyDescent="0.3">
      <c r="A1289">
        <v>1288</v>
      </c>
      <c r="B1289">
        <v>22111000</v>
      </c>
      <c r="C1289" t="s">
        <v>1302</v>
      </c>
      <c r="E1289" s="11">
        <v>1289</v>
      </c>
      <c r="F1289" s="12">
        <v>22112000</v>
      </c>
      <c r="G1289" s="13" t="s">
        <v>1303</v>
      </c>
      <c r="Q1289" t="str">
        <f t="shared" si="20"/>
        <v>22112000-Udžbenici</v>
      </c>
    </row>
    <row r="1290" spans="1:17" x14ac:dyDescent="0.3">
      <c r="A1290">
        <v>1289</v>
      </c>
      <c r="B1290">
        <v>22112000</v>
      </c>
      <c r="C1290" t="s">
        <v>1303</v>
      </c>
      <c r="E1290" s="8">
        <v>1290</v>
      </c>
      <c r="F1290" s="9">
        <v>22113000</v>
      </c>
      <c r="G1290" s="10" t="s">
        <v>1304</v>
      </c>
      <c r="Q1290" t="str">
        <f t="shared" si="20"/>
        <v>22113000-Knjige za biblioteke</v>
      </c>
    </row>
    <row r="1291" spans="1:17" x14ac:dyDescent="0.3">
      <c r="A1291">
        <v>1290</v>
      </c>
      <c r="B1291">
        <v>22113000</v>
      </c>
      <c r="C1291" t="s">
        <v>1304</v>
      </c>
      <c r="E1291" s="11">
        <v>1291</v>
      </c>
      <c r="F1291" s="12">
        <v>22114000</v>
      </c>
      <c r="G1291" s="13" t="s">
        <v>1305</v>
      </c>
      <c r="Q1291" t="str">
        <f t="shared" si="20"/>
        <v>22114000-Rečnici, geografske karte, notne sveske i druge knjige</v>
      </c>
    </row>
    <row r="1292" spans="1:17" x14ac:dyDescent="0.3">
      <c r="A1292">
        <v>1291</v>
      </c>
      <c r="B1292">
        <v>22114000</v>
      </c>
      <c r="C1292" t="s">
        <v>1305</v>
      </c>
      <c r="E1292" s="8">
        <v>1292</v>
      </c>
      <c r="F1292" s="9">
        <v>22114100</v>
      </c>
      <c r="G1292" s="10" t="s">
        <v>1306</v>
      </c>
      <c r="Q1292" t="str">
        <f t="shared" si="20"/>
        <v>22114100-Rečnici</v>
      </c>
    </row>
    <row r="1293" spans="1:17" x14ac:dyDescent="0.3">
      <c r="A1293">
        <v>1292</v>
      </c>
      <c r="B1293">
        <v>22114100</v>
      </c>
      <c r="C1293" t="s">
        <v>1306</v>
      </c>
      <c r="E1293" s="11">
        <v>1293</v>
      </c>
      <c r="F1293" s="12">
        <v>22114200</v>
      </c>
      <c r="G1293" s="13" t="s">
        <v>1307</v>
      </c>
      <c r="Q1293" t="str">
        <f t="shared" si="20"/>
        <v>22114200-Atlasi</v>
      </c>
    </row>
    <row r="1294" spans="1:17" x14ac:dyDescent="0.3">
      <c r="A1294">
        <v>1293</v>
      </c>
      <c r="B1294">
        <v>22114200</v>
      </c>
      <c r="C1294" t="s">
        <v>1307</v>
      </c>
      <c r="E1294" s="8">
        <v>1294</v>
      </c>
      <c r="F1294" s="9">
        <v>22114300</v>
      </c>
      <c r="G1294" s="10" t="s">
        <v>1308</v>
      </c>
      <c r="Q1294" t="str">
        <f t="shared" si="20"/>
        <v>22114300-Geografske karte</v>
      </c>
    </row>
    <row r="1295" spans="1:17" x14ac:dyDescent="0.3">
      <c r="A1295">
        <v>1294</v>
      </c>
      <c r="B1295">
        <v>22114300</v>
      </c>
      <c r="C1295" t="s">
        <v>1308</v>
      </c>
      <c r="E1295" s="11">
        <v>1295</v>
      </c>
      <c r="F1295" s="12">
        <v>22114310</v>
      </c>
      <c r="G1295" s="13" t="s">
        <v>1309</v>
      </c>
      <c r="Q1295" t="str">
        <f t="shared" si="20"/>
        <v>22114310-Katastarske mape</v>
      </c>
    </row>
    <row r="1296" spans="1:17" x14ac:dyDescent="0.3">
      <c r="A1296">
        <v>1295</v>
      </c>
      <c r="B1296">
        <v>22114310</v>
      </c>
      <c r="C1296" t="s">
        <v>1309</v>
      </c>
      <c r="E1296" s="8">
        <v>1296</v>
      </c>
      <c r="F1296" s="9">
        <v>22114311</v>
      </c>
      <c r="G1296" s="10" t="s">
        <v>1310</v>
      </c>
      <c r="Q1296" t="str">
        <f t="shared" si="20"/>
        <v>22114311-Reprodukcije tehničkih crteža</v>
      </c>
    </row>
    <row r="1297" spans="1:17" x14ac:dyDescent="0.3">
      <c r="A1297">
        <v>1296</v>
      </c>
      <c r="B1297">
        <v>22114311</v>
      </c>
      <c r="C1297" t="s">
        <v>1310</v>
      </c>
      <c r="E1297" s="11">
        <v>1297</v>
      </c>
      <c r="F1297" s="12">
        <v>22114400</v>
      </c>
      <c r="G1297" s="13" t="s">
        <v>1311</v>
      </c>
      <c r="Q1297" t="str">
        <f t="shared" si="20"/>
        <v>22114400-Štampane note</v>
      </c>
    </row>
    <row r="1298" spans="1:17" x14ac:dyDescent="0.3">
      <c r="A1298">
        <v>1297</v>
      </c>
      <c r="B1298">
        <v>22114400</v>
      </c>
      <c r="C1298" t="s">
        <v>1311</v>
      </c>
      <c r="E1298" s="8">
        <v>1298</v>
      </c>
      <c r="F1298" s="9">
        <v>22114500</v>
      </c>
      <c r="G1298" s="10" t="s">
        <v>1312</v>
      </c>
      <c r="Q1298" t="str">
        <f t="shared" si="20"/>
        <v>22114500-Enciklopedije</v>
      </c>
    </row>
    <row r="1299" spans="1:17" x14ac:dyDescent="0.3">
      <c r="A1299">
        <v>1298</v>
      </c>
      <c r="B1299">
        <v>22114500</v>
      </c>
      <c r="C1299" t="s">
        <v>1312</v>
      </c>
      <c r="E1299" s="11">
        <v>1299</v>
      </c>
      <c r="F1299" s="12">
        <v>22120000</v>
      </c>
      <c r="G1299" s="13" t="s">
        <v>1313</v>
      </c>
      <c r="Q1299" t="str">
        <f t="shared" si="20"/>
        <v>22120000-Publikacije</v>
      </c>
    </row>
    <row r="1300" spans="1:17" x14ac:dyDescent="0.3">
      <c r="A1300">
        <v>1299</v>
      </c>
      <c r="B1300">
        <v>22120000</v>
      </c>
      <c r="C1300" t="s">
        <v>1313</v>
      </c>
      <c r="E1300" s="8">
        <v>1300</v>
      </c>
      <c r="F1300" s="9">
        <v>22121000</v>
      </c>
      <c r="G1300" s="10" t="s">
        <v>1314</v>
      </c>
      <c r="Q1300" t="str">
        <f t="shared" si="20"/>
        <v>22121000-Tehničke publikacije</v>
      </c>
    </row>
    <row r="1301" spans="1:17" x14ac:dyDescent="0.3">
      <c r="A1301">
        <v>1300</v>
      </c>
      <c r="B1301">
        <v>22121000</v>
      </c>
      <c r="C1301" t="s">
        <v>1314</v>
      </c>
      <c r="E1301" s="11">
        <v>1301</v>
      </c>
      <c r="F1301" s="12">
        <v>22130000</v>
      </c>
      <c r="G1301" s="13" t="s">
        <v>1315</v>
      </c>
      <c r="Q1301" t="str">
        <f t="shared" si="20"/>
        <v>22130000-Telefonski imenici</v>
      </c>
    </row>
    <row r="1302" spans="1:17" x14ac:dyDescent="0.3">
      <c r="A1302">
        <v>1301</v>
      </c>
      <c r="B1302">
        <v>22130000</v>
      </c>
      <c r="C1302" t="s">
        <v>1315</v>
      </c>
      <c r="E1302" s="8">
        <v>1302</v>
      </c>
      <c r="F1302" s="9">
        <v>22140000</v>
      </c>
      <c r="G1302" s="10" t="s">
        <v>1316</v>
      </c>
      <c r="Q1302" t="str">
        <f t="shared" si="20"/>
        <v>22140000-Leci</v>
      </c>
    </row>
    <row r="1303" spans="1:17" x14ac:dyDescent="0.3">
      <c r="A1303">
        <v>1302</v>
      </c>
      <c r="B1303">
        <v>22140000</v>
      </c>
      <c r="C1303" t="s">
        <v>1316</v>
      </c>
      <c r="E1303" s="11">
        <v>1303</v>
      </c>
      <c r="F1303" s="12">
        <v>22150000</v>
      </c>
      <c r="G1303" s="13" t="s">
        <v>1317</v>
      </c>
      <c r="Q1303" t="str">
        <f t="shared" si="20"/>
        <v>22150000-Brošure</v>
      </c>
    </row>
    <row r="1304" spans="1:17" x14ac:dyDescent="0.3">
      <c r="A1304">
        <v>1303</v>
      </c>
      <c r="B1304">
        <v>22150000</v>
      </c>
      <c r="C1304" t="s">
        <v>1317</v>
      </c>
      <c r="E1304" s="8">
        <v>1304</v>
      </c>
      <c r="F1304" s="9">
        <v>22160000</v>
      </c>
      <c r="G1304" s="10" t="s">
        <v>1318</v>
      </c>
      <c r="Q1304" t="str">
        <f t="shared" si="20"/>
        <v>22160000-Knjižice</v>
      </c>
    </row>
    <row r="1305" spans="1:17" x14ac:dyDescent="0.3">
      <c r="A1305">
        <v>1304</v>
      </c>
      <c r="B1305">
        <v>22160000</v>
      </c>
      <c r="C1305" t="s">
        <v>1318</v>
      </c>
      <c r="E1305" s="11">
        <v>1305</v>
      </c>
      <c r="F1305" s="12">
        <v>22200000</v>
      </c>
      <c r="G1305" s="13" t="s">
        <v>1319</v>
      </c>
      <c r="Q1305" t="str">
        <f t="shared" si="20"/>
        <v>22200000-Novine, revije, periodične publikacije i časopisi</v>
      </c>
    </row>
    <row r="1306" spans="1:17" x14ac:dyDescent="0.3">
      <c r="A1306">
        <v>1305</v>
      </c>
      <c r="B1306">
        <v>22200000</v>
      </c>
      <c r="C1306" t="s">
        <v>1319</v>
      </c>
      <c r="E1306" s="8">
        <v>1306</v>
      </c>
      <c r="F1306" s="9">
        <v>22210000</v>
      </c>
      <c r="G1306" s="10" t="s">
        <v>1320</v>
      </c>
      <c r="Q1306" t="str">
        <f t="shared" si="20"/>
        <v>22210000-Novine</v>
      </c>
    </row>
    <row r="1307" spans="1:17" x14ac:dyDescent="0.3">
      <c r="A1307">
        <v>1306</v>
      </c>
      <c r="B1307">
        <v>22210000</v>
      </c>
      <c r="C1307" t="s">
        <v>1320</v>
      </c>
      <c r="E1307" s="11">
        <v>1307</v>
      </c>
      <c r="F1307" s="12">
        <v>22211000</v>
      </c>
      <c r="G1307" s="13" t="s">
        <v>1321</v>
      </c>
      <c r="Q1307" t="str">
        <f t="shared" si="20"/>
        <v>22211000-Revije</v>
      </c>
    </row>
    <row r="1308" spans="1:17" x14ac:dyDescent="0.3">
      <c r="A1308">
        <v>1307</v>
      </c>
      <c r="B1308">
        <v>22211000</v>
      </c>
      <c r="C1308" t="s">
        <v>1321</v>
      </c>
      <c r="E1308" s="8">
        <v>1308</v>
      </c>
      <c r="F1308" s="9">
        <v>22211100</v>
      </c>
      <c r="G1308" s="10" t="s">
        <v>1322</v>
      </c>
      <c r="Q1308" t="str">
        <f t="shared" si="20"/>
        <v>22211100-Službene novine</v>
      </c>
    </row>
    <row r="1309" spans="1:17" x14ac:dyDescent="0.3">
      <c r="A1309">
        <v>1308</v>
      </c>
      <c r="B1309">
        <v>22211100</v>
      </c>
      <c r="C1309" t="s">
        <v>1322</v>
      </c>
      <c r="E1309" s="11">
        <v>1309</v>
      </c>
      <c r="F1309" s="12">
        <v>22212000</v>
      </c>
      <c r="G1309" s="13" t="s">
        <v>1323</v>
      </c>
      <c r="Q1309" t="str">
        <f t="shared" si="20"/>
        <v>22212000-Periodične publikacije</v>
      </c>
    </row>
    <row r="1310" spans="1:17" x14ac:dyDescent="0.3">
      <c r="A1310">
        <v>1309</v>
      </c>
      <c r="B1310">
        <v>22212000</v>
      </c>
      <c r="C1310" t="s">
        <v>1323</v>
      </c>
      <c r="E1310" s="8">
        <v>1310</v>
      </c>
      <c r="F1310" s="9">
        <v>22212100</v>
      </c>
      <c r="G1310" s="10" t="s">
        <v>1324</v>
      </c>
      <c r="Q1310" t="str">
        <f t="shared" si="20"/>
        <v>22212100-Serijske publikacije</v>
      </c>
    </row>
    <row r="1311" spans="1:17" x14ac:dyDescent="0.3">
      <c r="A1311">
        <v>1310</v>
      </c>
      <c r="B1311">
        <v>22212100</v>
      </c>
      <c r="C1311" t="s">
        <v>1324</v>
      </c>
      <c r="E1311" s="11">
        <v>1311</v>
      </c>
      <c r="F1311" s="12">
        <v>22213000</v>
      </c>
      <c r="G1311" s="13" t="s">
        <v>1325</v>
      </c>
      <c r="Q1311" t="str">
        <f t="shared" si="20"/>
        <v>22213000-Časopisi</v>
      </c>
    </row>
    <row r="1312" spans="1:17" x14ac:dyDescent="0.3">
      <c r="A1312">
        <v>1311</v>
      </c>
      <c r="B1312">
        <v>22213000</v>
      </c>
      <c r="C1312" t="s">
        <v>1325</v>
      </c>
      <c r="E1312" s="8">
        <v>1312</v>
      </c>
      <c r="F1312" s="9">
        <v>22300000</v>
      </c>
      <c r="G1312" s="10" t="s">
        <v>1326</v>
      </c>
      <c r="Q1312" t="str">
        <f t="shared" si="20"/>
        <v>22300000-Razglednice, čestitke i drugi štampani materijal</v>
      </c>
    </row>
    <row r="1313" spans="1:17" x14ac:dyDescent="0.3">
      <c r="A1313">
        <v>1312</v>
      </c>
      <c r="B1313">
        <v>22300000</v>
      </c>
      <c r="C1313" t="s">
        <v>1326</v>
      </c>
      <c r="E1313" s="11">
        <v>1313</v>
      </c>
      <c r="F1313" s="12">
        <v>22310000</v>
      </c>
      <c r="G1313" s="13" t="s">
        <v>1327</v>
      </c>
      <c r="Q1313" t="str">
        <f t="shared" si="20"/>
        <v>22310000-Razglednice</v>
      </c>
    </row>
    <row r="1314" spans="1:17" x14ac:dyDescent="0.3">
      <c r="A1314">
        <v>1313</v>
      </c>
      <c r="B1314">
        <v>22310000</v>
      </c>
      <c r="C1314" t="s">
        <v>1327</v>
      </c>
      <c r="E1314" s="8">
        <v>1314</v>
      </c>
      <c r="F1314" s="9">
        <v>22312000</v>
      </c>
      <c r="G1314" s="10" t="s">
        <v>1328</v>
      </c>
      <c r="Q1314" t="str">
        <f t="shared" si="20"/>
        <v>22312000-Slike</v>
      </c>
    </row>
    <row r="1315" spans="1:17" x14ac:dyDescent="0.3">
      <c r="A1315">
        <v>1314</v>
      </c>
      <c r="B1315">
        <v>22312000</v>
      </c>
      <c r="C1315" t="s">
        <v>1328</v>
      </c>
      <c r="E1315" s="11">
        <v>1315</v>
      </c>
      <c r="F1315" s="12">
        <v>22313000</v>
      </c>
      <c r="G1315" s="13" t="s">
        <v>1329</v>
      </c>
      <c r="Q1315" t="str">
        <f t="shared" si="20"/>
        <v>22313000-Hartije za preslikavanje</v>
      </c>
    </row>
    <row r="1316" spans="1:17" x14ac:dyDescent="0.3">
      <c r="A1316">
        <v>1315</v>
      </c>
      <c r="B1316">
        <v>22313000</v>
      </c>
      <c r="C1316" t="s">
        <v>1329</v>
      </c>
      <c r="E1316" s="8">
        <v>1316</v>
      </c>
      <c r="F1316" s="9">
        <v>22314000</v>
      </c>
      <c r="G1316" s="10" t="s">
        <v>1330</v>
      </c>
      <c r="Q1316" t="str">
        <f t="shared" si="20"/>
        <v>22314000-Gravure</v>
      </c>
    </row>
    <row r="1317" spans="1:17" x14ac:dyDescent="0.3">
      <c r="A1317">
        <v>1316</v>
      </c>
      <c r="B1317">
        <v>22314000</v>
      </c>
      <c r="C1317" t="s">
        <v>1330</v>
      </c>
      <c r="E1317" s="11">
        <v>1317</v>
      </c>
      <c r="F1317" s="12">
        <v>22315000</v>
      </c>
      <c r="G1317" s="13" t="s">
        <v>1331</v>
      </c>
      <c r="Q1317" t="str">
        <f t="shared" si="20"/>
        <v>22315000-Fotografije</v>
      </c>
    </row>
    <row r="1318" spans="1:17" x14ac:dyDescent="0.3">
      <c r="A1318">
        <v>1317</v>
      </c>
      <c r="B1318">
        <v>22315000</v>
      </c>
      <c r="C1318" t="s">
        <v>1331</v>
      </c>
      <c r="E1318" s="8">
        <v>1318</v>
      </c>
      <c r="F1318" s="9">
        <v>22320000</v>
      </c>
      <c r="G1318" s="10" t="s">
        <v>1332</v>
      </c>
      <c r="Q1318" t="str">
        <f t="shared" si="20"/>
        <v>22320000-Čestitke</v>
      </c>
    </row>
    <row r="1319" spans="1:17" x14ac:dyDescent="0.3">
      <c r="A1319">
        <v>1318</v>
      </c>
      <c r="B1319">
        <v>22320000</v>
      </c>
      <c r="C1319" t="s">
        <v>1332</v>
      </c>
      <c r="E1319" s="11">
        <v>1319</v>
      </c>
      <c r="F1319" s="12">
        <v>22321000</v>
      </c>
      <c r="G1319" s="13" t="s">
        <v>1333</v>
      </c>
      <c r="Q1319" t="str">
        <f t="shared" si="20"/>
        <v>22321000-Božićne čestitke</v>
      </c>
    </row>
    <row r="1320" spans="1:17" x14ac:dyDescent="0.3">
      <c r="A1320">
        <v>1319</v>
      </c>
      <c r="B1320">
        <v>22321000</v>
      </c>
      <c r="C1320" t="s">
        <v>1333</v>
      </c>
      <c r="E1320" s="8">
        <v>1320</v>
      </c>
      <c r="F1320" s="9">
        <v>22400000</v>
      </c>
      <c r="G1320" s="10" t="s">
        <v>1334</v>
      </c>
      <c r="Q1320" t="str">
        <f t="shared" si="20"/>
        <v>22400000-Marke, čekovi, novčanice, potvrde o izdatim deonicama, trgovački reklamni materijal, katalozi i priručnici</v>
      </c>
    </row>
    <row r="1321" spans="1:17" x14ac:dyDescent="0.3">
      <c r="A1321">
        <v>1320</v>
      </c>
      <c r="B1321">
        <v>22400000</v>
      </c>
      <c r="C1321" t="s">
        <v>1334</v>
      </c>
      <c r="E1321" s="11">
        <v>1321</v>
      </c>
      <c r="F1321" s="12">
        <v>22410000</v>
      </c>
      <c r="G1321" s="13" t="s">
        <v>1335</v>
      </c>
      <c r="Q1321" t="str">
        <f t="shared" si="20"/>
        <v>22410000-Poštanske marke</v>
      </c>
    </row>
    <row r="1322" spans="1:17" x14ac:dyDescent="0.3">
      <c r="A1322">
        <v>1321</v>
      </c>
      <c r="B1322">
        <v>22410000</v>
      </c>
      <c r="C1322" t="s">
        <v>1335</v>
      </c>
      <c r="E1322" s="8">
        <v>1322</v>
      </c>
      <c r="F1322" s="9">
        <v>22411000</v>
      </c>
      <c r="G1322" s="10" t="s">
        <v>1336</v>
      </c>
      <c r="Q1322" t="str">
        <f t="shared" si="20"/>
        <v>22411000-Božićne poštanske marke</v>
      </c>
    </row>
    <row r="1323" spans="1:17" x14ac:dyDescent="0.3">
      <c r="A1323">
        <v>1322</v>
      </c>
      <c r="B1323">
        <v>22411000</v>
      </c>
      <c r="C1323" t="s">
        <v>1336</v>
      </c>
      <c r="E1323" s="11">
        <v>1323</v>
      </c>
      <c r="F1323" s="12">
        <v>22412000</v>
      </c>
      <c r="G1323" s="13" t="s">
        <v>1337</v>
      </c>
      <c r="Q1323" t="str">
        <f t="shared" si="20"/>
        <v>22412000-Nove marke</v>
      </c>
    </row>
    <row r="1324" spans="1:17" x14ac:dyDescent="0.3">
      <c r="A1324">
        <v>1323</v>
      </c>
      <c r="B1324">
        <v>22412000</v>
      </c>
      <c r="C1324" t="s">
        <v>1337</v>
      </c>
      <c r="E1324" s="8">
        <v>1324</v>
      </c>
      <c r="F1324" s="9">
        <v>22413000</v>
      </c>
      <c r="G1324" s="10" t="s">
        <v>1338</v>
      </c>
      <c r="Q1324" t="str">
        <f t="shared" si="20"/>
        <v>22413000-Kuponi za popust</v>
      </c>
    </row>
    <row r="1325" spans="1:17" x14ac:dyDescent="0.3">
      <c r="A1325">
        <v>1324</v>
      </c>
      <c r="B1325">
        <v>22413000</v>
      </c>
      <c r="C1325" t="s">
        <v>1338</v>
      </c>
      <c r="E1325" s="11">
        <v>1325</v>
      </c>
      <c r="F1325" s="12">
        <v>22414000</v>
      </c>
      <c r="G1325" s="13" t="s">
        <v>1339</v>
      </c>
      <c r="Q1325" t="str">
        <f t="shared" si="20"/>
        <v>22414000-Držači za  poštanske  marke</v>
      </c>
    </row>
    <row r="1326" spans="1:17" x14ac:dyDescent="0.3">
      <c r="A1326">
        <v>1325</v>
      </c>
      <c r="B1326">
        <v>22414000</v>
      </c>
      <c r="C1326" t="s">
        <v>1339</v>
      </c>
      <c r="E1326" s="8">
        <v>1326</v>
      </c>
      <c r="F1326" s="9">
        <v>22420000</v>
      </c>
      <c r="G1326" s="10" t="s">
        <v>1340</v>
      </c>
      <c r="Q1326" t="str">
        <f t="shared" si="20"/>
        <v>22420000-Hartija sa suvim žigom</v>
      </c>
    </row>
    <row r="1327" spans="1:17" x14ac:dyDescent="0.3">
      <c r="A1327">
        <v>1326</v>
      </c>
      <c r="B1327">
        <v>22420000</v>
      </c>
      <c r="C1327" t="s">
        <v>1340</v>
      </c>
      <c r="E1327" s="11">
        <v>1327</v>
      </c>
      <c r="F1327" s="12">
        <v>22430000</v>
      </c>
      <c r="G1327" s="13" t="s">
        <v>1341</v>
      </c>
      <c r="Q1327" t="str">
        <f t="shared" si="20"/>
        <v>22430000-Novčanice</v>
      </c>
    </row>
    <row r="1328" spans="1:17" x14ac:dyDescent="0.3">
      <c r="A1328">
        <v>1327</v>
      </c>
      <c r="B1328">
        <v>22430000</v>
      </c>
      <c r="C1328" t="s">
        <v>1341</v>
      </c>
      <c r="E1328" s="8">
        <v>1328</v>
      </c>
      <c r="F1328" s="9">
        <v>22440000</v>
      </c>
      <c r="G1328" s="10" t="s">
        <v>1342</v>
      </c>
      <c r="Q1328" t="str">
        <f t="shared" si="20"/>
        <v>22440000-Čekovi</v>
      </c>
    </row>
    <row r="1329" spans="1:17" x14ac:dyDescent="0.3">
      <c r="A1329">
        <v>1328</v>
      </c>
      <c r="B1329">
        <v>22440000</v>
      </c>
      <c r="C1329" t="s">
        <v>1342</v>
      </c>
      <c r="E1329" s="11">
        <v>1329</v>
      </c>
      <c r="F1329" s="12">
        <v>22450000</v>
      </c>
      <c r="G1329" s="13" t="s">
        <v>1343</v>
      </c>
      <c r="Q1329" t="str">
        <f t="shared" si="20"/>
        <v>22450000-Štampani materijal sa zaštitom od falsifikovanja</v>
      </c>
    </row>
    <row r="1330" spans="1:17" x14ac:dyDescent="0.3">
      <c r="A1330">
        <v>1329</v>
      </c>
      <c r="B1330">
        <v>22450000</v>
      </c>
      <c r="C1330" t="s">
        <v>1343</v>
      </c>
      <c r="E1330" s="8">
        <v>1330</v>
      </c>
      <c r="F1330" s="9">
        <v>22451000</v>
      </c>
      <c r="G1330" s="10" t="s">
        <v>1344</v>
      </c>
      <c r="Q1330" t="str">
        <f t="shared" si="20"/>
        <v>22451000-Pasoši</v>
      </c>
    </row>
    <row r="1331" spans="1:17" x14ac:dyDescent="0.3">
      <c r="A1331">
        <v>1330</v>
      </c>
      <c r="B1331">
        <v>22451000</v>
      </c>
      <c r="C1331" t="s">
        <v>1344</v>
      </c>
      <c r="E1331" s="11">
        <v>1331</v>
      </c>
      <c r="F1331" s="12">
        <v>22452000</v>
      </c>
      <c r="G1331" s="13" t="s">
        <v>1345</v>
      </c>
      <c r="Q1331" t="str">
        <f t="shared" si="20"/>
        <v>22452000-Poštanske narudžbenice</v>
      </c>
    </row>
    <row r="1332" spans="1:17" x14ac:dyDescent="0.3">
      <c r="A1332">
        <v>1331</v>
      </c>
      <c r="B1332">
        <v>22452000</v>
      </c>
      <c r="C1332" t="s">
        <v>1345</v>
      </c>
      <c r="E1332" s="8">
        <v>1332</v>
      </c>
      <c r="F1332" s="9">
        <v>22453000</v>
      </c>
      <c r="G1332" s="10" t="s">
        <v>1346</v>
      </c>
      <c r="Q1332" t="str">
        <f t="shared" si="20"/>
        <v>22453000-Nalepnice za plaćenu naknadu za korišćenje puteva</v>
      </c>
    </row>
    <row r="1333" spans="1:17" x14ac:dyDescent="0.3">
      <c r="A1333">
        <v>1332</v>
      </c>
      <c r="B1333">
        <v>22453000</v>
      </c>
      <c r="C1333" t="s">
        <v>1346</v>
      </c>
      <c r="E1333" s="11">
        <v>1333</v>
      </c>
      <c r="F1333" s="12">
        <v>22454000</v>
      </c>
      <c r="G1333" s="13" t="s">
        <v>1347</v>
      </c>
      <c r="Q1333" t="str">
        <f t="shared" si="20"/>
        <v>22454000-Vozačke dozvole</v>
      </c>
    </row>
    <row r="1334" spans="1:17" x14ac:dyDescent="0.3">
      <c r="A1334">
        <v>1333</v>
      </c>
      <c r="B1334">
        <v>22454000</v>
      </c>
      <c r="C1334" t="s">
        <v>1347</v>
      </c>
      <c r="E1334" s="8">
        <v>1334</v>
      </c>
      <c r="F1334" s="9">
        <v>22455000</v>
      </c>
      <c r="G1334" s="10" t="s">
        <v>1348</v>
      </c>
      <c r="Q1334" t="str">
        <f t="shared" si="20"/>
        <v>22455000-Lične karte</v>
      </c>
    </row>
    <row r="1335" spans="1:17" x14ac:dyDescent="0.3">
      <c r="A1335">
        <v>1334</v>
      </c>
      <c r="B1335">
        <v>22455000</v>
      </c>
      <c r="C1335" t="s">
        <v>1348</v>
      </c>
      <c r="E1335" s="11">
        <v>1335</v>
      </c>
      <c r="F1335" s="12">
        <v>22455100</v>
      </c>
      <c r="G1335" s="13" t="s">
        <v>1349</v>
      </c>
      <c r="Q1335" t="str">
        <f t="shared" si="20"/>
        <v>22455100-Identifikacione narukvice</v>
      </c>
    </row>
    <row r="1336" spans="1:17" x14ac:dyDescent="0.3">
      <c r="A1336">
        <v>1335</v>
      </c>
      <c r="B1336">
        <v>22455100</v>
      </c>
      <c r="C1336" t="s">
        <v>1349</v>
      </c>
      <c r="E1336" s="8">
        <v>1336</v>
      </c>
      <c r="F1336" s="9">
        <v>22456000</v>
      </c>
      <c r="G1336" s="10" t="s">
        <v>1350</v>
      </c>
      <c r="Q1336" t="str">
        <f t="shared" si="20"/>
        <v>22456000-Dozvole</v>
      </c>
    </row>
    <row r="1337" spans="1:17" x14ac:dyDescent="0.3">
      <c r="A1337">
        <v>1336</v>
      </c>
      <c r="B1337">
        <v>22456000</v>
      </c>
      <c r="C1337" t="s">
        <v>1350</v>
      </c>
      <c r="E1337" s="11">
        <v>1337</v>
      </c>
      <c r="F1337" s="12">
        <v>22457000</v>
      </c>
      <c r="G1337" s="13" t="s">
        <v>1351</v>
      </c>
      <c r="Q1337" t="str">
        <f t="shared" si="20"/>
        <v>22457000-Ulaznice</v>
      </c>
    </row>
    <row r="1338" spans="1:17" x14ac:dyDescent="0.3">
      <c r="A1338">
        <v>1337</v>
      </c>
      <c r="B1338">
        <v>22457000</v>
      </c>
      <c r="C1338" t="s">
        <v>1351</v>
      </c>
      <c r="E1338" s="8">
        <v>1338</v>
      </c>
      <c r="F1338" s="9">
        <v>22458000</v>
      </c>
      <c r="G1338" s="10" t="s">
        <v>1352</v>
      </c>
      <c r="Q1338" t="str">
        <f t="shared" si="20"/>
        <v>22458000-Materijal štampan po narudžbini</v>
      </c>
    </row>
    <row r="1339" spans="1:17" x14ac:dyDescent="0.3">
      <c r="A1339">
        <v>1338</v>
      </c>
      <c r="B1339">
        <v>22458000</v>
      </c>
      <c r="C1339" t="s">
        <v>1352</v>
      </c>
      <c r="E1339" s="11">
        <v>1339</v>
      </c>
      <c r="F1339" s="12">
        <v>22459000</v>
      </c>
      <c r="G1339" s="13" t="s">
        <v>1353</v>
      </c>
      <c r="Q1339" t="str">
        <f t="shared" si="20"/>
        <v>22459000-Karte</v>
      </c>
    </row>
    <row r="1340" spans="1:17" x14ac:dyDescent="0.3">
      <c r="A1340">
        <v>1339</v>
      </c>
      <c r="B1340">
        <v>22459000</v>
      </c>
      <c r="C1340" t="s">
        <v>1353</v>
      </c>
      <c r="E1340" s="8">
        <v>1340</v>
      </c>
      <c r="F1340" s="9">
        <v>22459100</v>
      </c>
      <c r="G1340" s="10" t="s">
        <v>1354</v>
      </c>
      <c r="Q1340" t="str">
        <f t="shared" si="20"/>
        <v>22459100-Reklamne nalepnice i trake</v>
      </c>
    </row>
    <row r="1341" spans="1:17" x14ac:dyDescent="0.3">
      <c r="A1341">
        <v>1340</v>
      </c>
      <c r="B1341">
        <v>22459100</v>
      </c>
      <c r="C1341" t="s">
        <v>1354</v>
      </c>
      <c r="E1341" s="11">
        <v>1341</v>
      </c>
      <c r="F1341" s="12">
        <v>22460000</v>
      </c>
      <c r="G1341" s="13" t="s">
        <v>1355</v>
      </c>
      <c r="Q1341" t="str">
        <f t="shared" si="20"/>
        <v>22460000-Trgovački reklamni materijal, prodajni katalozi i priručnici</v>
      </c>
    </row>
    <row r="1342" spans="1:17" x14ac:dyDescent="0.3">
      <c r="A1342">
        <v>1341</v>
      </c>
      <c r="B1342">
        <v>22460000</v>
      </c>
      <c r="C1342" t="s">
        <v>1355</v>
      </c>
      <c r="E1342" s="8">
        <v>1342</v>
      </c>
      <c r="F1342" s="9">
        <v>22461000</v>
      </c>
      <c r="G1342" s="10" t="s">
        <v>1356</v>
      </c>
      <c r="Q1342" t="str">
        <f t="shared" si="20"/>
        <v>22461000-Katalozi</v>
      </c>
    </row>
    <row r="1343" spans="1:17" x14ac:dyDescent="0.3">
      <c r="A1343">
        <v>1342</v>
      </c>
      <c r="B1343">
        <v>22461000</v>
      </c>
      <c r="C1343" t="s">
        <v>1356</v>
      </c>
      <c r="E1343" s="11">
        <v>1343</v>
      </c>
      <c r="F1343" s="12">
        <v>22461100</v>
      </c>
      <c r="G1343" s="13" t="s">
        <v>1357</v>
      </c>
      <c r="Q1343" t="str">
        <f t="shared" si="20"/>
        <v>22461100-Držači za listove</v>
      </c>
    </row>
    <row r="1344" spans="1:17" x14ac:dyDescent="0.3">
      <c r="A1344">
        <v>1343</v>
      </c>
      <c r="B1344">
        <v>22461100</v>
      </c>
      <c r="C1344" t="s">
        <v>1357</v>
      </c>
      <c r="E1344" s="8">
        <v>1344</v>
      </c>
      <c r="F1344" s="9">
        <v>22462000</v>
      </c>
      <c r="G1344" s="10" t="s">
        <v>1358</v>
      </c>
      <c r="Q1344" t="str">
        <f t="shared" si="20"/>
        <v>22462000-Reklamni materijal</v>
      </c>
    </row>
    <row r="1345" spans="1:17" x14ac:dyDescent="0.3">
      <c r="A1345">
        <v>1344</v>
      </c>
      <c r="B1345">
        <v>22462000</v>
      </c>
      <c r="C1345" t="s">
        <v>1358</v>
      </c>
      <c r="E1345" s="11">
        <v>1345</v>
      </c>
      <c r="F1345" s="12">
        <v>22470000</v>
      </c>
      <c r="G1345" s="13" t="s">
        <v>1359</v>
      </c>
      <c r="Q1345" t="str">
        <f t="shared" si="20"/>
        <v>22470000-Priručnici</v>
      </c>
    </row>
    <row r="1346" spans="1:17" x14ac:dyDescent="0.3">
      <c r="A1346">
        <v>1345</v>
      </c>
      <c r="B1346">
        <v>22470000</v>
      </c>
      <c r="C1346" t="s">
        <v>1359</v>
      </c>
      <c r="E1346" s="8">
        <v>1346</v>
      </c>
      <c r="F1346" s="9">
        <v>22471000</v>
      </c>
      <c r="G1346" s="10" t="s">
        <v>1360</v>
      </c>
      <c r="Q1346" t="str">
        <f t="shared" ref="Q1346:Q1409" si="21">F1346&amp; "-" &amp;G1346</f>
        <v>22471000-Priručnici za računare</v>
      </c>
    </row>
    <row r="1347" spans="1:17" x14ac:dyDescent="0.3">
      <c r="A1347">
        <v>1346</v>
      </c>
      <c r="B1347">
        <v>22471000</v>
      </c>
      <c r="C1347" t="s">
        <v>1360</v>
      </c>
      <c r="E1347" s="11">
        <v>1347</v>
      </c>
      <c r="F1347" s="12">
        <v>22472000</v>
      </c>
      <c r="G1347" s="13" t="s">
        <v>1361</v>
      </c>
      <c r="Q1347" t="str">
        <f t="shared" si="21"/>
        <v>22472000-Uputstva za upotrebu</v>
      </c>
    </row>
    <row r="1348" spans="1:17" x14ac:dyDescent="0.3">
      <c r="A1348">
        <v>1347</v>
      </c>
      <c r="B1348">
        <v>22472000</v>
      </c>
      <c r="C1348" t="s">
        <v>1361</v>
      </c>
      <c r="E1348" s="8">
        <v>1348</v>
      </c>
      <c r="F1348" s="9">
        <v>22473000</v>
      </c>
      <c r="G1348" s="10" t="s">
        <v>1362</v>
      </c>
      <c r="Q1348" t="str">
        <f t="shared" si="21"/>
        <v>22473000-Tehnički priručnici</v>
      </c>
    </row>
    <row r="1349" spans="1:17" x14ac:dyDescent="0.3">
      <c r="A1349">
        <v>1348</v>
      </c>
      <c r="B1349">
        <v>22473000</v>
      </c>
      <c r="C1349" t="s">
        <v>1362</v>
      </c>
      <c r="E1349" s="11">
        <v>1349</v>
      </c>
      <c r="F1349" s="12">
        <v>22500000</v>
      </c>
      <c r="G1349" s="13" t="s">
        <v>1363</v>
      </c>
      <c r="Q1349" t="str">
        <f t="shared" si="21"/>
        <v>22500000-Štamparske ploče ili valjci ili druge podloge koje se koriste u štampanju</v>
      </c>
    </row>
    <row r="1350" spans="1:17" x14ac:dyDescent="0.3">
      <c r="A1350">
        <v>1349</v>
      </c>
      <c r="B1350">
        <v>22500000</v>
      </c>
      <c r="C1350" t="s">
        <v>1363</v>
      </c>
      <c r="E1350" s="8">
        <v>1350</v>
      </c>
      <c r="F1350" s="9">
        <v>22510000</v>
      </c>
      <c r="G1350" s="10" t="s">
        <v>1364</v>
      </c>
      <c r="Q1350" t="str">
        <f t="shared" si="21"/>
        <v>22510000-Ploče za ofset štampu</v>
      </c>
    </row>
    <row r="1351" spans="1:17" x14ac:dyDescent="0.3">
      <c r="A1351">
        <v>1350</v>
      </c>
      <c r="B1351">
        <v>22510000</v>
      </c>
      <c r="C1351" t="s">
        <v>1364</v>
      </c>
      <c r="E1351" s="11">
        <v>1351</v>
      </c>
      <c r="F1351" s="12">
        <v>22520000</v>
      </c>
      <c r="G1351" s="13" t="s">
        <v>1365</v>
      </c>
      <c r="Q1351" t="str">
        <f t="shared" si="21"/>
        <v>22520000-Oprema za suvo graviranje</v>
      </c>
    </row>
    <row r="1352" spans="1:17" x14ac:dyDescent="0.3">
      <c r="A1352">
        <v>1351</v>
      </c>
      <c r="B1352">
        <v>22520000</v>
      </c>
      <c r="C1352" t="s">
        <v>1365</v>
      </c>
      <c r="E1352" s="8">
        <v>1352</v>
      </c>
      <c r="F1352" s="9">
        <v>22521000</v>
      </c>
      <c r="G1352" s="10" t="s">
        <v>1366</v>
      </c>
      <c r="Q1352" t="str">
        <f t="shared" si="21"/>
        <v>22521000-Oprema za graviranje</v>
      </c>
    </row>
    <row r="1353" spans="1:17" x14ac:dyDescent="0.3">
      <c r="A1353">
        <v>1352</v>
      </c>
      <c r="B1353">
        <v>22521000</v>
      </c>
      <c r="C1353" t="s">
        <v>1366</v>
      </c>
      <c r="E1353" s="11">
        <v>1353</v>
      </c>
      <c r="F1353" s="12">
        <v>22600000</v>
      </c>
      <c r="G1353" s="13" t="s">
        <v>1367</v>
      </c>
      <c r="Q1353" t="str">
        <f t="shared" si="21"/>
        <v>22600000-Mastilo</v>
      </c>
    </row>
    <row r="1354" spans="1:17" x14ac:dyDescent="0.3">
      <c r="A1354">
        <v>1353</v>
      </c>
      <c r="B1354">
        <v>22600000</v>
      </c>
      <c r="C1354" t="s">
        <v>1367</v>
      </c>
      <c r="E1354" s="8">
        <v>1354</v>
      </c>
      <c r="F1354" s="9">
        <v>22610000</v>
      </c>
      <c r="G1354" s="10" t="s">
        <v>1368</v>
      </c>
      <c r="Q1354" t="str">
        <f t="shared" si="21"/>
        <v>22610000-Štamparske boje</v>
      </c>
    </row>
    <row r="1355" spans="1:17" x14ac:dyDescent="0.3">
      <c r="A1355">
        <v>1354</v>
      </c>
      <c r="B1355">
        <v>22610000</v>
      </c>
      <c r="C1355" t="s">
        <v>1368</v>
      </c>
      <c r="E1355" s="11">
        <v>1355</v>
      </c>
      <c r="F1355" s="12">
        <v>22611000</v>
      </c>
      <c r="G1355" s="13" t="s">
        <v>1369</v>
      </c>
      <c r="Q1355" t="str">
        <f t="shared" si="21"/>
        <v>22611000-Mastilo za duboku štampu</v>
      </c>
    </row>
    <row r="1356" spans="1:17" x14ac:dyDescent="0.3">
      <c r="A1356">
        <v>1355</v>
      </c>
      <c r="B1356">
        <v>22611000</v>
      </c>
      <c r="C1356" t="s">
        <v>1369</v>
      </c>
      <c r="E1356" s="8">
        <v>1356</v>
      </c>
      <c r="F1356" s="9">
        <v>22612000</v>
      </c>
      <c r="G1356" s="10" t="s">
        <v>1370</v>
      </c>
      <c r="Q1356" t="str">
        <f t="shared" si="21"/>
        <v>22612000-Tuš</v>
      </c>
    </row>
    <row r="1357" spans="1:17" x14ac:dyDescent="0.3">
      <c r="A1357">
        <v>1356</v>
      </c>
      <c r="B1357">
        <v>22612000</v>
      </c>
      <c r="C1357" t="s">
        <v>1370</v>
      </c>
      <c r="E1357" s="11">
        <v>1357</v>
      </c>
      <c r="F1357" s="12">
        <v>22800000</v>
      </c>
      <c r="G1357" s="13" t="s">
        <v>1371</v>
      </c>
      <c r="Q1357" t="str">
        <f t="shared" si="21"/>
        <v>22800000-Registratori od hartije ili kartona, računovodstvene knjige, fascikle, obrasci i drugi štampani kancelarijski materijal</v>
      </c>
    </row>
    <row r="1358" spans="1:17" x14ac:dyDescent="0.3">
      <c r="A1358">
        <v>1357</v>
      </c>
      <c r="B1358">
        <v>22800000</v>
      </c>
      <c r="C1358" t="s">
        <v>1371</v>
      </c>
      <c r="E1358" s="8">
        <v>1358</v>
      </c>
      <c r="F1358" s="9">
        <v>22810000</v>
      </c>
      <c r="G1358" s="10" t="s">
        <v>1372</v>
      </c>
      <c r="Q1358" t="str">
        <f t="shared" si="21"/>
        <v>22810000-Registratori od hartije ili kartona</v>
      </c>
    </row>
    <row r="1359" spans="1:17" x14ac:dyDescent="0.3">
      <c r="A1359">
        <v>1358</v>
      </c>
      <c r="B1359">
        <v>22810000</v>
      </c>
      <c r="C1359" t="s">
        <v>1372</v>
      </c>
      <c r="E1359" s="11">
        <v>1359</v>
      </c>
      <c r="F1359" s="12">
        <v>22813000</v>
      </c>
      <c r="G1359" s="13" t="s">
        <v>1373</v>
      </c>
      <c r="Q1359" t="str">
        <f t="shared" si="21"/>
        <v>22813000-Računovodstvene knjige</v>
      </c>
    </row>
    <row r="1360" spans="1:17" x14ac:dyDescent="0.3">
      <c r="A1360">
        <v>1359</v>
      </c>
      <c r="B1360">
        <v>22813000</v>
      </c>
      <c r="C1360" t="s">
        <v>1373</v>
      </c>
      <c r="E1360" s="8">
        <v>1360</v>
      </c>
      <c r="F1360" s="9">
        <v>22814000</v>
      </c>
      <c r="G1360" s="10" t="s">
        <v>1374</v>
      </c>
      <c r="Q1360" t="str">
        <f t="shared" si="21"/>
        <v>22814000-Blok priznanice</v>
      </c>
    </row>
    <row r="1361" spans="1:17" x14ac:dyDescent="0.3">
      <c r="A1361">
        <v>1360</v>
      </c>
      <c r="B1361">
        <v>22814000</v>
      </c>
      <c r="C1361" t="s">
        <v>1374</v>
      </c>
      <c r="E1361" s="11">
        <v>1361</v>
      </c>
      <c r="F1361" s="12">
        <v>22815000</v>
      </c>
      <c r="G1361" s="13" t="s">
        <v>1375</v>
      </c>
      <c r="Q1361" t="str">
        <f t="shared" si="21"/>
        <v>22815000-Sveske</v>
      </c>
    </row>
    <row r="1362" spans="1:17" x14ac:dyDescent="0.3">
      <c r="A1362">
        <v>1361</v>
      </c>
      <c r="B1362">
        <v>22815000</v>
      </c>
      <c r="C1362" t="s">
        <v>1375</v>
      </c>
      <c r="E1362" s="8">
        <v>1362</v>
      </c>
      <c r="F1362" s="9">
        <v>22816000</v>
      </c>
      <c r="G1362" s="10" t="s">
        <v>1376</v>
      </c>
      <c r="Q1362" t="str">
        <f t="shared" si="21"/>
        <v>22816000-Blokovi</v>
      </c>
    </row>
    <row r="1363" spans="1:17" x14ac:dyDescent="0.3">
      <c r="A1363">
        <v>1362</v>
      </c>
      <c r="B1363">
        <v>22816000</v>
      </c>
      <c r="C1363" t="s">
        <v>1376</v>
      </c>
      <c r="E1363" s="11">
        <v>1363</v>
      </c>
      <c r="F1363" s="12">
        <v>22816100</v>
      </c>
      <c r="G1363" s="13" t="s">
        <v>1377</v>
      </c>
      <c r="Q1363" t="str">
        <f t="shared" si="21"/>
        <v>22816100-Blokovi za beleške</v>
      </c>
    </row>
    <row r="1364" spans="1:17" x14ac:dyDescent="0.3">
      <c r="A1364">
        <v>1363</v>
      </c>
      <c r="B1364">
        <v>22816100</v>
      </c>
      <c r="C1364" t="s">
        <v>1377</v>
      </c>
      <c r="E1364" s="8">
        <v>1364</v>
      </c>
      <c r="F1364" s="9">
        <v>22816200</v>
      </c>
      <c r="G1364" s="10" t="s">
        <v>1378</v>
      </c>
      <c r="Q1364" t="str">
        <f t="shared" si="21"/>
        <v>22816200-Blokovi za stenografsko pisanje</v>
      </c>
    </row>
    <row r="1365" spans="1:17" x14ac:dyDescent="0.3">
      <c r="A1365">
        <v>1364</v>
      </c>
      <c r="B1365">
        <v>22816200</v>
      </c>
      <c r="C1365" t="s">
        <v>1378</v>
      </c>
      <c r="E1365" s="11">
        <v>1365</v>
      </c>
      <c r="F1365" s="12">
        <v>22816300</v>
      </c>
      <c r="G1365" s="13" t="s">
        <v>1379</v>
      </c>
      <c r="Q1365" t="str">
        <f t="shared" si="21"/>
        <v>22816300-Blokovi sa lepljivim listićima</v>
      </c>
    </row>
    <row r="1366" spans="1:17" x14ac:dyDescent="0.3">
      <c r="A1366">
        <v>1365</v>
      </c>
      <c r="B1366">
        <v>22816300</v>
      </c>
      <c r="C1366" t="s">
        <v>1379</v>
      </c>
      <c r="E1366" s="8">
        <v>1366</v>
      </c>
      <c r="F1366" s="9">
        <v>22817000</v>
      </c>
      <c r="G1366" s="10" t="s">
        <v>1380</v>
      </c>
      <c r="Q1366" t="str">
        <f t="shared" si="21"/>
        <v>22817000-Dnevnici ili rokovnici</v>
      </c>
    </row>
    <row r="1367" spans="1:17" x14ac:dyDescent="0.3">
      <c r="A1367">
        <v>1366</v>
      </c>
      <c r="B1367">
        <v>22817000</v>
      </c>
      <c r="C1367" t="s">
        <v>1380</v>
      </c>
      <c r="E1367" s="11">
        <v>1367</v>
      </c>
      <c r="F1367" s="12">
        <v>22819000</v>
      </c>
      <c r="G1367" s="13" t="s">
        <v>1381</v>
      </c>
      <c r="Q1367" t="str">
        <f t="shared" si="21"/>
        <v>22819000-Adresari</v>
      </c>
    </row>
    <row r="1368" spans="1:17" x14ac:dyDescent="0.3">
      <c r="A1368">
        <v>1367</v>
      </c>
      <c r="B1368">
        <v>22819000</v>
      </c>
      <c r="C1368" t="s">
        <v>1381</v>
      </c>
      <c r="E1368" s="8">
        <v>1368</v>
      </c>
      <c r="F1368" s="9">
        <v>22820000</v>
      </c>
      <c r="G1368" s="10" t="s">
        <v>1382</v>
      </c>
      <c r="Q1368" t="str">
        <f t="shared" si="21"/>
        <v>22820000-Obrasci</v>
      </c>
    </row>
    <row r="1369" spans="1:17" x14ac:dyDescent="0.3">
      <c r="A1369">
        <v>1368</v>
      </c>
      <c r="B1369">
        <v>22820000</v>
      </c>
      <c r="C1369" t="s">
        <v>1382</v>
      </c>
      <c r="E1369" s="11">
        <v>1369</v>
      </c>
      <c r="F1369" s="12">
        <v>22821000</v>
      </c>
      <c r="G1369" s="13" t="s">
        <v>1383</v>
      </c>
      <c r="Q1369" t="str">
        <f t="shared" si="21"/>
        <v>22821000-Listići za izbore</v>
      </c>
    </row>
    <row r="1370" spans="1:17" x14ac:dyDescent="0.3">
      <c r="A1370">
        <v>1369</v>
      </c>
      <c r="B1370">
        <v>22821000</v>
      </c>
      <c r="C1370" t="s">
        <v>1383</v>
      </c>
      <c r="E1370" s="8">
        <v>1370</v>
      </c>
      <c r="F1370" s="9">
        <v>22822000</v>
      </c>
      <c r="G1370" s="10" t="s">
        <v>1384</v>
      </c>
      <c r="Q1370" t="str">
        <f t="shared" si="21"/>
        <v>22822000-Poslovni obrasci</v>
      </c>
    </row>
    <row r="1371" spans="1:17" x14ac:dyDescent="0.3">
      <c r="A1371">
        <v>1370</v>
      </c>
      <c r="B1371">
        <v>22822000</v>
      </c>
      <c r="C1371" t="s">
        <v>1384</v>
      </c>
      <c r="E1371" s="11">
        <v>1371</v>
      </c>
      <c r="F1371" s="12">
        <v>22822100</v>
      </c>
      <c r="G1371" s="13" t="s">
        <v>1385</v>
      </c>
      <c r="Q1371" t="str">
        <f t="shared" si="21"/>
        <v>22822100-Beskonačni poslovni obrasci</v>
      </c>
    </row>
    <row r="1372" spans="1:17" x14ac:dyDescent="0.3">
      <c r="A1372">
        <v>1371</v>
      </c>
      <c r="B1372">
        <v>22822100</v>
      </c>
      <c r="C1372" t="s">
        <v>1385</v>
      </c>
      <c r="E1372" s="8">
        <v>1372</v>
      </c>
      <c r="F1372" s="9">
        <v>22822200</v>
      </c>
      <c r="G1372" s="10" t="s">
        <v>1386</v>
      </c>
      <c r="Q1372" t="str">
        <f t="shared" si="21"/>
        <v>22822200-Pojedinačni poslovni obrasci</v>
      </c>
    </row>
    <row r="1373" spans="1:17" x14ac:dyDescent="0.3">
      <c r="A1373">
        <v>1372</v>
      </c>
      <c r="B1373">
        <v>22822200</v>
      </c>
      <c r="C1373" t="s">
        <v>1386</v>
      </c>
      <c r="E1373" s="11">
        <v>1373</v>
      </c>
      <c r="F1373" s="12">
        <v>22830000</v>
      </c>
      <c r="G1373" s="13" t="s">
        <v>1387</v>
      </c>
      <c r="Q1373" t="str">
        <f t="shared" si="21"/>
        <v>22830000-Školske vežbanke</v>
      </c>
    </row>
    <row r="1374" spans="1:17" x14ac:dyDescent="0.3">
      <c r="A1374">
        <v>1373</v>
      </c>
      <c r="B1374">
        <v>22830000</v>
      </c>
      <c r="C1374" t="s">
        <v>1387</v>
      </c>
      <c r="E1374" s="8">
        <v>1374</v>
      </c>
      <c r="F1374" s="9">
        <v>22831000</v>
      </c>
      <c r="G1374" s="10" t="s">
        <v>1388</v>
      </c>
      <c r="Q1374" t="str">
        <f t="shared" si="21"/>
        <v>22831000-Dodatni listovi za školske sveske</v>
      </c>
    </row>
    <row r="1375" spans="1:17" x14ac:dyDescent="0.3">
      <c r="A1375">
        <v>1374</v>
      </c>
      <c r="B1375">
        <v>22831000</v>
      </c>
      <c r="C1375" t="s">
        <v>1388</v>
      </c>
      <c r="E1375" s="11">
        <v>1375</v>
      </c>
      <c r="F1375" s="12">
        <v>22832000</v>
      </c>
      <c r="G1375" s="13" t="s">
        <v>1389</v>
      </c>
      <c r="Q1375" t="str">
        <f t="shared" si="21"/>
        <v>22832000-Hartija za vežbanje</v>
      </c>
    </row>
    <row r="1376" spans="1:17" x14ac:dyDescent="0.3">
      <c r="A1376">
        <v>1375</v>
      </c>
      <c r="B1376">
        <v>22832000</v>
      </c>
      <c r="C1376" t="s">
        <v>1389</v>
      </c>
      <c r="E1376" s="8">
        <v>1376</v>
      </c>
      <c r="F1376" s="9">
        <v>22840000</v>
      </c>
      <c r="G1376" s="10" t="s">
        <v>1390</v>
      </c>
      <c r="Q1376" t="str">
        <f t="shared" si="21"/>
        <v>22840000-Albumi za uzorke</v>
      </c>
    </row>
    <row r="1377" spans="1:17" x14ac:dyDescent="0.3">
      <c r="A1377">
        <v>1376</v>
      </c>
      <c r="B1377">
        <v>22840000</v>
      </c>
      <c r="C1377" t="s">
        <v>1390</v>
      </c>
      <c r="E1377" s="11">
        <v>1377</v>
      </c>
      <c r="F1377" s="12">
        <v>22841000</v>
      </c>
      <c r="G1377" s="13" t="s">
        <v>1391</v>
      </c>
      <c r="Q1377" t="str">
        <f t="shared" si="21"/>
        <v>22841000-Albumi za zbirke</v>
      </c>
    </row>
    <row r="1378" spans="1:17" x14ac:dyDescent="0.3">
      <c r="A1378">
        <v>1377</v>
      </c>
      <c r="B1378">
        <v>22841000</v>
      </c>
      <c r="C1378" t="s">
        <v>1391</v>
      </c>
      <c r="E1378" s="8">
        <v>1378</v>
      </c>
      <c r="F1378" s="9">
        <v>22841100</v>
      </c>
      <c r="G1378" s="10" t="s">
        <v>1392</v>
      </c>
      <c r="Q1378" t="str">
        <f t="shared" si="21"/>
        <v>22841100-Kompleti poštanskih maraka</v>
      </c>
    </row>
    <row r="1379" spans="1:17" x14ac:dyDescent="0.3">
      <c r="A1379">
        <v>1378</v>
      </c>
      <c r="B1379">
        <v>22841100</v>
      </c>
      <c r="C1379" t="s">
        <v>1392</v>
      </c>
      <c r="E1379" s="11">
        <v>1379</v>
      </c>
      <c r="F1379" s="12">
        <v>22841200</v>
      </c>
      <c r="G1379" s="13" t="s">
        <v>1393</v>
      </c>
      <c r="Q1379" t="str">
        <f t="shared" si="21"/>
        <v>22841200-Albumi za poštanske marke</v>
      </c>
    </row>
    <row r="1380" spans="1:17" x14ac:dyDescent="0.3">
      <c r="A1380">
        <v>1379</v>
      </c>
      <c r="B1380">
        <v>22841200</v>
      </c>
      <c r="C1380" t="s">
        <v>1393</v>
      </c>
      <c r="E1380" s="8">
        <v>1380</v>
      </c>
      <c r="F1380" s="9">
        <v>22850000</v>
      </c>
      <c r="G1380" s="10" t="s">
        <v>1394</v>
      </c>
      <c r="Q1380" t="str">
        <f t="shared" si="21"/>
        <v>22850000-Fascikle i srodni proizvodi</v>
      </c>
    </row>
    <row r="1381" spans="1:17" x14ac:dyDescent="0.3">
      <c r="A1381">
        <v>1380</v>
      </c>
      <c r="B1381">
        <v>22850000</v>
      </c>
      <c r="C1381" t="s">
        <v>1394</v>
      </c>
      <c r="E1381" s="11">
        <v>1381</v>
      </c>
      <c r="F1381" s="12">
        <v>22851000</v>
      </c>
      <c r="G1381" s="13" t="s">
        <v>1395</v>
      </c>
      <c r="Q1381" t="str">
        <f t="shared" si="21"/>
        <v>22851000-Fascikle</v>
      </c>
    </row>
    <row r="1382" spans="1:17" x14ac:dyDescent="0.3">
      <c r="A1382">
        <v>1381</v>
      </c>
      <c r="B1382">
        <v>22851000</v>
      </c>
      <c r="C1382" t="s">
        <v>1395</v>
      </c>
      <c r="E1382" s="8">
        <v>1382</v>
      </c>
      <c r="F1382" s="9">
        <v>22852000</v>
      </c>
      <c r="G1382" s="10" t="s">
        <v>1396</v>
      </c>
      <c r="Q1382" t="str">
        <f t="shared" si="21"/>
        <v>22852000-Registratori ili klaseri za spise</v>
      </c>
    </row>
    <row r="1383" spans="1:17" x14ac:dyDescent="0.3">
      <c r="A1383">
        <v>1382</v>
      </c>
      <c r="B1383">
        <v>22852000</v>
      </c>
      <c r="C1383" t="s">
        <v>1396</v>
      </c>
      <c r="E1383" s="11">
        <v>1383</v>
      </c>
      <c r="F1383" s="12">
        <v>22852100</v>
      </c>
      <c r="G1383" s="13" t="s">
        <v>1397</v>
      </c>
      <c r="Q1383" t="str">
        <f t="shared" si="21"/>
        <v>22852100-Košuljice za spise</v>
      </c>
    </row>
    <row r="1384" spans="1:17" x14ac:dyDescent="0.3">
      <c r="A1384">
        <v>1383</v>
      </c>
      <c r="B1384">
        <v>22852100</v>
      </c>
      <c r="C1384" t="s">
        <v>1397</v>
      </c>
      <c r="E1384" s="8">
        <v>1384</v>
      </c>
      <c r="F1384" s="9">
        <v>22853000</v>
      </c>
      <c r="G1384" s="10" t="s">
        <v>1398</v>
      </c>
      <c r="Q1384" t="str">
        <f t="shared" si="21"/>
        <v>22853000-Držači za spise</v>
      </c>
    </row>
    <row r="1385" spans="1:17" x14ac:dyDescent="0.3">
      <c r="A1385">
        <v>1384</v>
      </c>
      <c r="B1385">
        <v>22853000</v>
      </c>
      <c r="C1385" t="s">
        <v>1398</v>
      </c>
      <c r="E1385" s="11">
        <v>1385</v>
      </c>
      <c r="F1385" s="12">
        <v>22900000</v>
      </c>
      <c r="G1385" s="13" t="s">
        <v>1399</v>
      </c>
      <c r="Q1385" t="str">
        <f t="shared" si="21"/>
        <v>22900000-Razni štampani materijal</v>
      </c>
    </row>
    <row r="1386" spans="1:17" x14ac:dyDescent="0.3">
      <c r="A1386">
        <v>1385</v>
      </c>
      <c r="B1386">
        <v>22900000</v>
      </c>
      <c r="C1386" t="s">
        <v>1399</v>
      </c>
      <c r="E1386" s="8">
        <v>1386</v>
      </c>
      <c r="F1386" s="9">
        <v>22990000</v>
      </c>
      <c r="G1386" s="10" t="s">
        <v>1400</v>
      </c>
      <c r="Q1386" t="str">
        <f t="shared" si="21"/>
        <v>22990000-Novinska hartija, ručno izrađena hartija i druga nepremazana hartija ili karton za grafičku upotrebu</v>
      </c>
    </row>
    <row r="1387" spans="1:17" x14ac:dyDescent="0.3">
      <c r="A1387">
        <v>1386</v>
      </c>
      <c r="B1387">
        <v>22990000</v>
      </c>
      <c r="C1387" t="s">
        <v>1400</v>
      </c>
      <c r="E1387" s="11">
        <v>1387</v>
      </c>
      <c r="F1387" s="12">
        <v>22991000</v>
      </c>
      <c r="G1387" s="13" t="s">
        <v>1401</v>
      </c>
      <c r="Q1387" t="str">
        <f t="shared" si="21"/>
        <v>22991000-Novinska hartija</v>
      </c>
    </row>
    <row r="1388" spans="1:17" x14ac:dyDescent="0.3">
      <c r="A1388">
        <v>1387</v>
      </c>
      <c r="B1388">
        <v>22991000</v>
      </c>
      <c r="C1388" t="s">
        <v>1401</v>
      </c>
      <c r="E1388" s="8">
        <v>1388</v>
      </c>
      <c r="F1388" s="9">
        <v>22992000</v>
      </c>
      <c r="G1388" s="10" t="s">
        <v>1402</v>
      </c>
      <c r="Q1388" t="str">
        <f t="shared" si="21"/>
        <v>22992000-Ručno izrađena hartija ili karton</v>
      </c>
    </row>
    <row r="1389" spans="1:17" x14ac:dyDescent="0.3">
      <c r="A1389">
        <v>1388</v>
      </c>
      <c r="B1389">
        <v>22992000</v>
      </c>
      <c r="C1389" t="s">
        <v>1402</v>
      </c>
      <c r="E1389" s="11">
        <v>1389</v>
      </c>
      <c r="F1389" s="12">
        <v>22993000</v>
      </c>
      <c r="G1389" s="13" t="s">
        <v>1403</v>
      </c>
      <c r="Q1389" t="str">
        <f t="shared" si="21"/>
        <v>22993000-Fotoosetljiva, termoosetljiva ili termografska hartija i karton</v>
      </c>
    </row>
    <row r="1390" spans="1:17" x14ac:dyDescent="0.3">
      <c r="A1390">
        <v>1389</v>
      </c>
      <c r="B1390">
        <v>22993000</v>
      </c>
      <c r="C1390" t="s">
        <v>1403</v>
      </c>
      <c r="E1390" s="8">
        <v>1390</v>
      </c>
      <c r="F1390" s="9">
        <v>22993100</v>
      </c>
      <c r="G1390" s="10" t="s">
        <v>1404</v>
      </c>
      <c r="Q1390" t="str">
        <f t="shared" si="21"/>
        <v>22993100-Fotoosetljiva hartija ili karton</v>
      </c>
    </row>
    <row r="1391" spans="1:17" x14ac:dyDescent="0.3">
      <c r="A1391">
        <v>1390</v>
      </c>
      <c r="B1391">
        <v>22993100</v>
      </c>
      <c r="C1391" t="s">
        <v>1404</v>
      </c>
      <c r="E1391" s="11">
        <v>1391</v>
      </c>
      <c r="F1391" s="12">
        <v>22993200</v>
      </c>
      <c r="G1391" s="13" t="s">
        <v>1405</v>
      </c>
      <c r="Q1391" t="str">
        <f t="shared" si="21"/>
        <v>22993200-Termoosetljiva hartija ili karton</v>
      </c>
    </row>
    <row r="1392" spans="1:17" x14ac:dyDescent="0.3">
      <c r="A1392">
        <v>1391</v>
      </c>
      <c r="B1392">
        <v>22993200</v>
      </c>
      <c r="C1392" t="s">
        <v>1405</v>
      </c>
      <c r="E1392" s="8">
        <v>1392</v>
      </c>
      <c r="F1392" s="9">
        <v>22993300</v>
      </c>
      <c r="G1392" s="10" t="s">
        <v>1406</v>
      </c>
      <c r="Q1392" t="str">
        <f t="shared" si="21"/>
        <v>22993300-Termografska hartija ili karton</v>
      </c>
    </row>
    <row r="1393" spans="1:17" x14ac:dyDescent="0.3">
      <c r="A1393">
        <v>1392</v>
      </c>
      <c r="B1393">
        <v>22993300</v>
      </c>
      <c r="C1393" t="s">
        <v>1406</v>
      </c>
      <c r="E1393" s="11">
        <v>1393</v>
      </c>
      <c r="F1393" s="12">
        <v>22993400</v>
      </c>
      <c r="G1393" s="13" t="s">
        <v>1407</v>
      </c>
      <c r="Q1393" t="str">
        <f t="shared" si="21"/>
        <v>22993400-Rebrasta hartija ili karton</v>
      </c>
    </row>
    <row r="1394" spans="1:17" x14ac:dyDescent="0.3">
      <c r="A1394">
        <v>1393</v>
      </c>
      <c r="B1394">
        <v>22993400</v>
      </c>
      <c r="C1394" t="s">
        <v>1407</v>
      </c>
      <c r="E1394" s="8">
        <v>1394</v>
      </c>
      <c r="F1394" s="9">
        <v>24000000</v>
      </c>
      <c r="G1394" s="10" t="s">
        <v>1408</v>
      </c>
      <c r="Q1394" t="str">
        <f t="shared" si="21"/>
        <v>24000000-Hemijski proizvodi</v>
      </c>
    </row>
    <row r="1395" spans="1:17" x14ac:dyDescent="0.3">
      <c r="A1395">
        <v>1394</v>
      </c>
      <c r="B1395">
        <v>24000000</v>
      </c>
      <c r="C1395" t="s">
        <v>1408</v>
      </c>
      <c r="E1395" s="11">
        <v>1395</v>
      </c>
      <c r="F1395" s="12">
        <v>24100000</v>
      </c>
      <c r="G1395" s="13" t="s">
        <v>1409</v>
      </c>
      <c r="Q1395" t="str">
        <f t="shared" si="21"/>
        <v>24100000-Gasovi</v>
      </c>
    </row>
    <row r="1396" spans="1:17" x14ac:dyDescent="0.3">
      <c r="A1396">
        <v>1395</v>
      </c>
      <c r="B1396">
        <v>24100000</v>
      </c>
      <c r="C1396" t="s">
        <v>1409</v>
      </c>
      <c r="E1396" s="8">
        <v>1396</v>
      </c>
      <c r="F1396" s="9">
        <v>24110000</v>
      </c>
      <c r="G1396" s="10" t="s">
        <v>1410</v>
      </c>
      <c r="Q1396" t="str">
        <f t="shared" si="21"/>
        <v>24110000-Industrijski gasovi</v>
      </c>
    </row>
    <row r="1397" spans="1:17" x14ac:dyDescent="0.3">
      <c r="A1397">
        <v>1396</v>
      </c>
      <c r="B1397">
        <v>24110000</v>
      </c>
      <c r="C1397" t="s">
        <v>1410</v>
      </c>
      <c r="E1397" s="11">
        <v>1397</v>
      </c>
      <c r="F1397" s="12">
        <v>24111000</v>
      </c>
      <c r="G1397" s="13" t="s">
        <v>1411</v>
      </c>
      <c r="Q1397" t="str">
        <f t="shared" si="21"/>
        <v>24111000-Vodonik, argon, retki gasovi, azot i kiseonik</v>
      </c>
    </row>
    <row r="1398" spans="1:17" x14ac:dyDescent="0.3">
      <c r="A1398">
        <v>1397</v>
      </c>
      <c r="B1398">
        <v>24111000</v>
      </c>
      <c r="C1398" t="s">
        <v>1411</v>
      </c>
      <c r="E1398" s="8">
        <v>1398</v>
      </c>
      <c r="F1398" s="9">
        <v>24111100</v>
      </c>
      <c r="G1398" s="10" t="s">
        <v>1412</v>
      </c>
      <c r="Q1398" t="str">
        <f t="shared" si="21"/>
        <v>24111100-Argon</v>
      </c>
    </row>
    <row r="1399" spans="1:17" x14ac:dyDescent="0.3">
      <c r="A1399">
        <v>1398</v>
      </c>
      <c r="B1399">
        <v>24111100</v>
      </c>
      <c r="C1399" t="s">
        <v>1412</v>
      </c>
      <c r="E1399" s="11">
        <v>1399</v>
      </c>
      <c r="F1399" s="12">
        <v>24111200</v>
      </c>
      <c r="G1399" s="13" t="s">
        <v>1413</v>
      </c>
      <c r="Q1399" t="str">
        <f t="shared" si="21"/>
        <v>24111200-Retki gasovi</v>
      </c>
    </row>
    <row r="1400" spans="1:17" x14ac:dyDescent="0.3">
      <c r="A1400">
        <v>1399</v>
      </c>
      <c r="B1400">
        <v>24111200</v>
      </c>
      <c r="C1400" t="s">
        <v>1413</v>
      </c>
      <c r="E1400" s="8">
        <v>1400</v>
      </c>
      <c r="F1400" s="9">
        <v>24111300</v>
      </c>
      <c r="G1400" s="10" t="s">
        <v>1414</v>
      </c>
      <c r="Q1400" t="str">
        <f t="shared" si="21"/>
        <v>24111300-Helijum</v>
      </c>
    </row>
    <row r="1401" spans="1:17" x14ac:dyDescent="0.3">
      <c r="A1401">
        <v>1400</v>
      </c>
      <c r="B1401">
        <v>24111300</v>
      </c>
      <c r="C1401" t="s">
        <v>1414</v>
      </c>
      <c r="E1401" s="11">
        <v>1401</v>
      </c>
      <c r="F1401" s="12">
        <v>24111400</v>
      </c>
      <c r="G1401" s="13" t="s">
        <v>1415</v>
      </c>
      <c r="Q1401" t="str">
        <f t="shared" si="21"/>
        <v>24111400-Neon</v>
      </c>
    </row>
    <row r="1402" spans="1:17" x14ac:dyDescent="0.3">
      <c r="A1402">
        <v>1401</v>
      </c>
      <c r="B1402">
        <v>24111400</v>
      </c>
      <c r="C1402" t="s">
        <v>1415</v>
      </c>
      <c r="E1402" s="8">
        <v>1402</v>
      </c>
      <c r="F1402" s="9">
        <v>24111500</v>
      </c>
      <c r="G1402" s="10" t="s">
        <v>1416</v>
      </c>
      <c r="Q1402" t="str">
        <f t="shared" si="21"/>
        <v>24111500-Gasovi za medicinske namene</v>
      </c>
    </row>
    <row r="1403" spans="1:17" x14ac:dyDescent="0.3">
      <c r="A1403">
        <v>1402</v>
      </c>
      <c r="B1403">
        <v>24111500</v>
      </c>
      <c r="C1403" t="s">
        <v>1416</v>
      </c>
      <c r="E1403" s="11">
        <v>1403</v>
      </c>
      <c r="F1403" s="12">
        <v>24111600</v>
      </c>
      <c r="G1403" s="13" t="s">
        <v>1417</v>
      </c>
      <c r="Q1403" t="str">
        <f t="shared" si="21"/>
        <v>24111600-Vodonik</v>
      </c>
    </row>
    <row r="1404" spans="1:17" x14ac:dyDescent="0.3">
      <c r="A1404">
        <v>1403</v>
      </c>
      <c r="B1404">
        <v>24111600</v>
      </c>
      <c r="C1404" t="s">
        <v>1417</v>
      </c>
      <c r="E1404" s="8">
        <v>1404</v>
      </c>
      <c r="F1404" s="9">
        <v>24111700</v>
      </c>
      <c r="G1404" s="10" t="s">
        <v>1418</v>
      </c>
      <c r="Q1404" t="str">
        <f t="shared" si="21"/>
        <v>24111700-Azot</v>
      </c>
    </row>
    <row r="1405" spans="1:17" x14ac:dyDescent="0.3">
      <c r="A1405">
        <v>1404</v>
      </c>
      <c r="B1405">
        <v>24111700</v>
      </c>
      <c r="C1405" t="s">
        <v>1418</v>
      </c>
      <c r="E1405" s="11">
        <v>1405</v>
      </c>
      <c r="F1405" s="12">
        <v>24111800</v>
      </c>
      <c r="G1405" s="13" t="s">
        <v>1419</v>
      </c>
      <c r="Q1405" t="str">
        <f t="shared" si="21"/>
        <v>24111800-Tečni azot</v>
      </c>
    </row>
    <row r="1406" spans="1:17" x14ac:dyDescent="0.3">
      <c r="A1406">
        <v>1405</v>
      </c>
      <c r="B1406">
        <v>24111800</v>
      </c>
      <c r="C1406" t="s">
        <v>1419</v>
      </c>
      <c r="E1406" s="8">
        <v>1406</v>
      </c>
      <c r="F1406" s="9">
        <v>24111900</v>
      </c>
      <c r="G1406" s="10" t="s">
        <v>1420</v>
      </c>
      <c r="Q1406" t="str">
        <f t="shared" si="21"/>
        <v>24111900-Kiseonik</v>
      </c>
    </row>
    <row r="1407" spans="1:17" x14ac:dyDescent="0.3">
      <c r="A1407">
        <v>1406</v>
      </c>
      <c r="B1407">
        <v>24111900</v>
      </c>
      <c r="C1407" t="s">
        <v>1420</v>
      </c>
      <c r="E1407" s="11">
        <v>1407</v>
      </c>
      <c r="F1407" s="12">
        <v>24112000</v>
      </c>
      <c r="G1407" s="13" t="s">
        <v>1421</v>
      </c>
      <c r="Q1407" t="str">
        <f t="shared" si="21"/>
        <v>24112000-Neorganska kiseonikova jedinjenja</v>
      </c>
    </row>
    <row r="1408" spans="1:17" x14ac:dyDescent="0.3">
      <c r="A1408">
        <v>1407</v>
      </c>
      <c r="B1408">
        <v>24112000</v>
      </c>
      <c r="C1408" t="s">
        <v>1421</v>
      </c>
      <c r="E1408" s="8">
        <v>1408</v>
      </c>
      <c r="F1408" s="9">
        <v>24112100</v>
      </c>
      <c r="G1408" s="10" t="s">
        <v>1422</v>
      </c>
      <c r="Q1408" t="str">
        <f t="shared" si="21"/>
        <v>24112100-Ugljen-dioksid</v>
      </c>
    </row>
    <row r="1409" spans="1:17" x14ac:dyDescent="0.3">
      <c r="A1409">
        <v>1408</v>
      </c>
      <c r="B1409">
        <v>24112100</v>
      </c>
      <c r="C1409" t="s">
        <v>1422</v>
      </c>
      <c r="E1409" s="11">
        <v>1409</v>
      </c>
      <c r="F1409" s="12">
        <v>24112200</v>
      </c>
      <c r="G1409" s="13" t="s">
        <v>1423</v>
      </c>
      <c r="Q1409" t="str">
        <f t="shared" si="21"/>
        <v>24112200-Azotni oksidi</v>
      </c>
    </row>
    <row r="1410" spans="1:17" x14ac:dyDescent="0.3">
      <c r="A1410">
        <v>1409</v>
      </c>
      <c r="B1410">
        <v>24112200</v>
      </c>
      <c r="C1410" t="s">
        <v>1423</v>
      </c>
      <c r="E1410" s="8">
        <v>1410</v>
      </c>
      <c r="F1410" s="9">
        <v>24112300</v>
      </c>
      <c r="G1410" s="10" t="s">
        <v>1424</v>
      </c>
      <c r="Q1410" t="str">
        <f t="shared" ref="Q1410:Q1473" si="22">F1410&amp; "-" &amp;G1410</f>
        <v>24112300-Gasovita neorganska kiseonikova jedinjenja</v>
      </c>
    </row>
    <row r="1411" spans="1:17" x14ac:dyDescent="0.3">
      <c r="A1411">
        <v>1410</v>
      </c>
      <c r="B1411">
        <v>24112300</v>
      </c>
      <c r="C1411" t="s">
        <v>1424</v>
      </c>
      <c r="E1411" s="11">
        <v>1411</v>
      </c>
      <c r="F1411" s="12">
        <v>24113000</v>
      </c>
      <c r="G1411" s="13" t="s">
        <v>1425</v>
      </c>
      <c r="Q1411" t="str">
        <f t="shared" si="22"/>
        <v>24113000-Tečni i komprimovani vazduh</v>
      </c>
    </row>
    <row r="1412" spans="1:17" x14ac:dyDescent="0.3">
      <c r="A1412">
        <v>1411</v>
      </c>
      <c r="B1412">
        <v>24113000</v>
      </c>
      <c r="C1412" t="s">
        <v>1425</v>
      </c>
      <c r="E1412" s="8">
        <v>1412</v>
      </c>
      <c r="F1412" s="9">
        <v>24113100</v>
      </c>
      <c r="G1412" s="10" t="s">
        <v>1426</v>
      </c>
      <c r="Q1412" t="str">
        <f t="shared" si="22"/>
        <v>24113100-Tečni vazduh</v>
      </c>
    </row>
    <row r="1413" spans="1:17" x14ac:dyDescent="0.3">
      <c r="A1413">
        <v>1412</v>
      </c>
      <c r="B1413">
        <v>24113100</v>
      </c>
      <c r="C1413" t="s">
        <v>1426</v>
      </c>
      <c r="E1413" s="11">
        <v>1413</v>
      </c>
      <c r="F1413" s="12">
        <v>24113200</v>
      </c>
      <c r="G1413" s="13" t="s">
        <v>1427</v>
      </c>
      <c r="Q1413" t="str">
        <f t="shared" si="22"/>
        <v>24113200-Komprimovani vazduh</v>
      </c>
    </row>
    <row r="1414" spans="1:17" x14ac:dyDescent="0.3">
      <c r="A1414">
        <v>1413</v>
      </c>
      <c r="B1414">
        <v>24113200</v>
      </c>
      <c r="C1414" t="s">
        <v>1427</v>
      </c>
      <c r="E1414" s="8">
        <v>1414</v>
      </c>
      <c r="F1414" s="9">
        <v>24200000</v>
      </c>
      <c r="G1414" s="10" t="s">
        <v>1428</v>
      </c>
      <c r="Q1414" t="str">
        <f t="shared" si="22"/>
        <v>24200000-Boje i pigmenti</v>
      </c>
    </row>
    <row r="1415" spans="1:17" x14ac:dyDescent="0.3">
      <c r="A1415">
        <v>1414</v>
      </c>
      <c r="B1415">
        <v>24200000</v>
      </c>
      <c r="C1415" t="s">
        <v>1428</v>
      </c>
      <c r="E1415" s="11">
        <v>1415</v>
      </c>
      <c r="F1415" s="12">
        <v>24210000</v>
      </c>
      <c r="G1415" s="13" t="s">
        <v>1429</v>
      </c>
      <c r="Q1415" t="str">
        <f t="shared" si="22"/>
        <v>24210000-Oksidi, peroksidi i hidroksidi</v>
      </c>
    </row>
    <row r="1416" spans="1:17" x14ac:dyDescent="0.3">
      <c r="A1416">
        <v>1415</v>
      </c>
      <c r="B1416">
        <v>24210000</v>
      </c>
      <c r="C1416" t="s">
        <v>1429</v>
      </c>
      <c r="E1416" s="8">
        <v>1416</v>
      </c>
      <c r="F1416" s="9">
        <v>24211000</v>
      </c>
      <c r="G1416" s="10" t="s">
        <v>1430</v>
      </c>
      <c r="Q1416" t="str">
        <f t="shared" si="22"/>
        <v>24211000-Cink oksid i peroksid, titanijum oksid, boje i pigmenti</v>
      </c>
    </row>
    <row r="1417" spans="1:17" x14ac:dyDescent="0.3">
      <c r="A1417">
        <v>1416</v>
      </c>
      <c r="B1417">
        <v>24211000</v>
      </c>
      <c r="C1417" t="s">
        <v>1430</v>
      </c>
      <c r="E1417" s="11">
        <v>1417</v>
      </c>
      <c r="F1417" s="12">
        <v>24211100</v>
      </c>
      <c r="G1417" s="13" t="s">
        <v>1431</v>
      </c>
      <c r="Q1417" t="str">
        <f t="shared" si="22"/>
        <v>24211100-Cink oksid</v>
      </c>
    </row>
    <row r="1418" spans="1:17" x14ac:dyDescent="0.3">
      <c r="A1418">
        <v>1417</v>
      </c>
      <c r="B1418">
        <v>24211100</v>
      </c>
      <c r="C1418" t="s">
        <v>1431</v>
      </c>
      <c r="E1418" s="8">
        <v>1418</v>
      </c>
      <c r="F1418" s="9">
        <v>24211200</v>
      </c>
      <c r="G1418" s="10" t="s">
        <v>1432</v>
      </c>
      <c r="Q1418" t="str">
        <f t="shared" si="22"/>
        <v>24211200-Cink peroksid</v>
      </c>
    </row>
    <row r="1419" spans="1:17" x14ac:dyDescent="0.3">
      <c r="A1419">
        <v>1418</v>
      </c>
      <c r="B1419">
        <v>24211200</v>
      </c>
      <c r="C1419" t="s">
        <v>1432</v>
      </c>
      <c r="E1419" s="11">
        <v>1419</v>
      </c>
      <c r="F1419" s="12">
        <v>24211300</v>
      </c>
      <c r="G1419" s="13" t="s">
        <v>1433</v>
      </c>
      <c r="Q1419" t="str">
        <f t="shared" si="22"/>
        <v>24211300-Titanijum oksid</v>
      </c>
    </row>
    <row r="1420" spans="1:17" x14ac:dyDescent="0.3">
      <c r="A1420">
        <v>1419</v>
      </c>
      <c r="B1420">
        <v>24211300</v>
      </c>
      <c r="C1420" t="s">
        <v>1433</v>
      </c>
      <c r="E1420" s="8">
        <v>1420</v>
      </c>
      <c r="F1420" s="9">
        <v>24212000</v>
      </c>
      <c r="G1420" s="10" t="s">
        <v>1434</v>
      </c>
      <c r="Q1420" t="str">
        <f t="shared" si="22"/>
        <v>24212000-Hrom, mangan, magnezijum, olovo i bakar oksidi i hidroksidi</v>
      </c>
    </row>
    <row r="1421" spans="1:17" x14ac:dyDescent="0.3">
      <c r="A1421">
        <v>1420</v>
      </c>
      <c r="B1421">
        <v>24212000</v>
      </c>
      <c r="C1421" t="s">
        <v>1434</v>
      </c>
      <c r="E1421" s="11">
        <v>1421</v>
      </c>
      <c r="F1421" s="12">
        <v>24212100</v>
      </c>
      <c r="G1421" s="13" t="s">
        <v>1435</v>
      </c>
      <c r="Q1421" t="str">
        <f t="shared" si="22"/>
        <v>24212100-Hrom oksid</v>
      </c>
    </row>
    <row r="1422" spans="1:17" x14ac:dyDescent="0.3">
      <c r="A1422">
        <v>1421</v>
      </c>
      <c r="B1422">
        <v>24212100</v>
      </c>
      <c r="C1422" t="s">
        <v>1435</v>
      </c>
      <c r="E1422" s="8">
        <v>1422</v>
      </c>
      <c r="F1422" s="9">
        <v>24212200</v>
      </c>
      <c r="G1422" s="10" t="s">
        <v>1436</v>
      </c>
      <c r="Q1422" t="str">
        <f t="shared" si="22"/>
        <v>24212200-Mangan oksid</v>
      </c>
    </row>
    <row r="1423" spans="1:17" x14ac:dyDescent="0.3">
      <c r="A1423">
        <v>1422</v>
      </c>
      <c r="B1423">
        <v>24212200</v>
      </c>
      <c r="C1423" t="s">
        <v>1436</v>
      </c>
      <c r="E1423" s="11">
        <v>1423</v>
      </c>
      <c r="F1423" s="12">
        <v>24212300</v>
      </c>
      <c r="G1423" s="13" t="s">
        <v>1437</v>
      </c>
      <c r="Q1423" t="str">
        <f t="shared" si="22"/>
        <v>24212300-Olovo oksid</v>
      </c>
    </row>
    <row r="1424" spans="1:17" x14ac:dyDescent="0.3">
      <c r="A1424">
        <v>1423</v>
      </c>
      <c r="B1424">
        <v>24212300</v>
      </c>
      <c r="C1424" t="s">
        <v>1437</v>
      </c>
      <c r="E1424" s="8">
        <v>1424</v>
      </c>
      <c r="F1424" s="9">
        <v>24212400</v>
      </c>
      <c r="G1424" s="10" t="s">
        <v>1438</v>
      </c>
      <c r="Q1424" t="str">
        <f t="shared" si="22"/>
        <v>24212400-Bakar oksid</v>
      </c>
    </row>
    <row r="1425" spans="1:17" x14ac:dyDescent="0.3">
      <c r="A1425">
        <v>1424</v>
      </c>
      <c r="B1425">
        <v>24212400</v>
      </c>
      <c r="C1425" t="s">
        <v>1438</v>
      </c>
      <c r="E1425" s="11">
        <v>1425</v>
      </c>
      <c r="F1425" s="12">
        <v>24212500</v>
      </c>
      <c r="G1425" s="13" t="s">
        <v>1439</v>
      </c>
      <c r="Q1425" t="str">
        <f t="shared" si="22"/>
        <v>24212500-Magnezijum oksid</v>
      </c>
    </row>
    <row r="1426" spans="1:17" x14ac:dyDescent="0.3">
      <c r="A1426">
        <v>1425</v>
      </c>
      <c r="B1426">
        <v>24212500</v>
      </c>
      <c r="C1426" t="s">
        <v>1439</v>
      </c>
      <c r="E1426" s="8">
        <v>1426</v>
      </c>
      <c r="F1426" s="9">
        <v>24212600</v>
      </c>
      <c r="G1426" s="10" t="s">
        <v>1440</v>
      </c>
      <c r="Q1426" t="str">
        <f t="shared" si="22"/>
        <v>24212600-Hidroksidi za boje i pigmente</v>
      </c>
    </row>
    <row r="1427" spans="1:17" x14ac:dyDescent="0.3">
      <c r="A1427">
        <v>1426</v>
      </c>
      <c r="B1427">
        <v>24212600</v>
      </c>
      <c r="C1427" t="s">
        <v>1440</v>
      </c>
      <c r="E1427" s="11">
        <v>1427</v>
      </c>
      <c r="F1427" s="12">
        <v>24212610</v>
      </c>
      <c r="G1427" s="13" t="s">
        <v>1441</v>
      </c>
      <c r="Q1427" t="str">
        <f t="shared" si="22"/>
        <v>24212610-Hrom hidroksid</v>
      </c>
    </row>
    <row r="1428" spans="1:17" x14ac:dyDescent="0.3">
      <c r="A1428">
        <v>1427</v>
      </c>
      <c r="B1428">
        <v>24212610</v>
      </c>
      <c r="C1428" t="s">
        <v>1441</v>
      </c>
      <c r="E1428" s="8">
        <v>1428</v>
      </c>
      <c r="F1428" s="9">
        <v>24212620</v>
      </c>
      <c r="G1428" s="10" t="s">
        <v>1442</v>
      </c>
      <c r="Q1428" t="str">
        <f t="shared" si="22"/>
        <v>24212620-Mangan hidroksid</v>
      </c>
    </row>
    <row r="1429" spans="1:17" x14ac:dyDescent="0.3">
      <c r="A1429">
        <v>1428</v>
      </c>
      <c r="B1429">
        <v>24212620</v>
      </c>
      <c r="C1429" t="s">
        <v>1442</v>
      </c>
      <c r="E1429" s="11">
        <v>1429</v>
      </c>
      <c r="F1429" s="12">
        <v>24212630</v>
      </c>
      <c r="G1429" s="13" t="s">
        <v>1443</v>
      </c>
      <c r="Q1429" t="str">
        <f t="shared" si="22"/>
        <v>24212630-Olovo hidroksid</v>
      </c>
    </row>
    <row r="1430" spans="1:17" x14ac:dyDescent="0.3">
      <c r="A1430">
        <v>1429</v>
      </c>
      <c r="B1430">
        <v>24212630</v>
      </c>
      <c r="C1430" t="s">
        <v>1443</v>
      </c>
      <c r="E1430" s="8">
        <v>1430</v>
      </c>
      <c r="F1430" s="9">
        <v>24212640</v>
      </c>
      <c r="G1430" s="10" t="s">
        <v>1444</v>
      </c>
      <c r="Q1430" t="str">
        <f t="shared" si="22"/>
        <v>24212640-Bakar hidroksid</v>
      </c>
    </row>
    <row r="1431" spans="1:17" x14ac:dyDescent="0.3">
      <c r="A1431">
        <v>1430</v>
      </c>
      <c r="B1431">
        <v>24212640</v>
      </c>
      <c r="C1431" t="s">
        <v>1444</v>
      </c>
      <c r="E1431" s="11">
        <v>1431</v>
      </c>
      <c r="F1431" s="12">
        <v>24212650</v>
      </c>
      <c r="G1431" s="13" t="s">
        <v>1445</v>
      </c>
      <c r="Q1431" t="str">
        <f t="shared" si="22"/>
        <v>24212650-Magnezijum hidroksid</v>
      </c>
    </row>
    <row r="1432" spans="1:17" x14ac:dyDescent="0.3">
      <c r="A1432">
        <v>1431</v>
      </c>
      <c r="B1432">
        <v>24212650</v>
      </c>
      <c r="C1432" t="s">
        <v>1445</v>
      </c>
      <c r="E1432" s="8">
        <v>1432</v>
      </c>
      <c r="F1432" s="9">
        <v>24213000</v>
      </c>
      <c r="G1432" s="10" t="s">
        <v>1446</v>
      </c>
      <c r="Q1432" t="str">
        <f t="shared" si="22"/>
        <v>24213000-Hidratisan kreč</v>
      </c>
    </row>
    <row r="1433" spans="1:17" x14ac:dyDescent="0.3">
      <c r="A1433">
        <v>1432</v>
      </c>
      <c r="B1433">
        <v>24213000</v>
      </c>
      <c r="C1433" t="s">
        <v>1446</v>
      </c>
      <c r="E1433" s="11">
        <v>1433</v>
      </c>
      <c r="F1433" s="12">
        <v>24220000</v>
      </c>
      <c r="G1433" s="13" t="s">
        <v>1447</v>
      </c>
      <c r="Q1433" t="str">
        <f t="shared" si="22"/>
        <v>24220000-Ekstrakti za štavljenje i bojenje, tanini i materije za bojenje</v>
      </c>
    </row>
    <row r="1434" spans="1:17" x14ac:dyDescent="0.3">
      <c r="A1434">
        <v>1433</v>
      </c>
      <c r="B1434">
        <v>24220000</v>
      </c>
      <c r="C1434" t="s">
        <v>1447</v>
      </c>
      <c r="E1434" s="8">
        <v>1434</v>
      </c>
      <c r="F1434" s="9">
        <v>24221000</v>
      </c>
      <c r="G1434" s="10" t="s">
        <v>1448</v>
      </c>
      <c r="Q1434" t="str">
        <f t="shared" si="22"/>
        <v>24221000-Ekstrakti za bojenje</v>
      </c>
    </row>
    <row r="1435" spans="1:17" x14ac:dyDescent="0.3">
      <c r="A1435">
        <v>1434</v>
      </c>
      <c r="B1435">
        <v>24221000</v>
      </c>
      <c r="C1435" t="s">
        <v>1448</v>
      </c>
      <c r="E1435" s="11">
        <v>1435</v>
      </c>
      <c r="F1435" s="12">
        <v>24222000</v>
      </c>
      <c r="G1435" s="13" t="s">
        <v>1449</v>
      </c>
      <c r="Q1435" t="str">
        <f t="shared" si="22"/>
        <v>24222000-Ekstrakti za štavljenje</v>
      </c>
    </row>
    <row r="1436" spans="1:17" x14ac:dyDescent="0.3">
      <c r="A1436">
        <v>1435</v>
      </c>
      <c r="B1436">
        <v>24222000</v>
      </c>
      <c r="C1436" t="s">
        <v>1449</v>
      </c>
      <c r="E1436" s="8">
        <v>1436</v>
      </c>
      <c r="F1436" s="9">
        <v>24223000</v>
      </c>
      <c r="G1436" s="10" t="s">
        <v>1450</v>
      </c>
      <c r="Q1436" t="str">
        <f t="shared" si="22"/>
        <v>24223000-Tanini</v>
      </c>
    </row>
    <row r="1437" spans="1:17" x14ac:dyDescent="0.3">
      <c r="A1437">
        <v>1436</v>
      </c>
      <c r="B1437">
        <v>24223000</v>
      </c>
      <c r="C1437" t="s">
        <v>1450</v>
      </c>
      <c r="E1437" s="11">
        <v>1437</v>
      </c>
      <c r="F1437" s="12">
        <v>24224000</v>
      </c>
      <c r="G1437" s="13" t="s">
        <v>1451</v>
      </c>
      <c r="Q1437" t="str">
        <f t="shared" si="22"/>
        <v>24224000-Materije za bojenje</v>
      </c>
    </row>
    <row r="1438" spans="1:17" x14ac:dyDescent="0.3">
      <c r="A1438">
        <v>1437</v>
      </c>
      <c r="B1438">
        <v>24224000</v>
      </c>
      <c r="C1438" t="s">
        <v>1451</v>
      </c>
      <c r="E1438" s="8">
        <v>1438</v>
      </c>
      <c r="F1438" s="9">
        <v>24225000</v>
      </c>
      <c r="G1438" s="10" t="s">
        <v>1452</v>
      </c>
      <c r="Q1438" t="str">
        <f t="shared" si="22"/>
        <v>24225000-Preparati za štavljenje</v>
      </c>
    </row>
    <row r="1439" spans="1:17" x14ac:dyDescent="0.3">
      <c r="A1439">
        <v>1438</v>
      </c>
      <c r="B1439">
        <v>24225000</v>
      </c>
      <c r="C1439" t="s">
        <v>1452</v>
      </c>
      <c r="E1439" s="11">
        <v>1439</v>
      </c>
      <c r="F1439" s="12">
        <v>24300000</v>
      </c>
      <c r="G1439" s="13" t="s">
        <v>1453</v>
      </c>
      <c r="Q1439" t="str">
        <f t="shared" si="22"/>
        <v>24300000-Osnovne neorganske i organske hemikalije</v>
      </c>
    </row>
    <row r="1440" spans="1:17" x14ac:dyDescent="0.3">
      <c r="A1440">
        <v>1439</v>
      </c>
      <c r="B1440">
        <v>24300000</v>
      </c>
      <c r="C1440" t="s">
        <v>1453</v>
      </c>
      <c r="E1440" s="8">
        <v>1440</v>
      </c>
      <c r="F1440" s="9">
        <v>24310000</v>
      </c>
      <c r="G1440" s="10" t="s">
        <v>1454</v>
      </c>
      <c r="Q1440" t="str">
        <f t="shared" si="22"/>
        <v>24310000-Osnovne neorganske hemikalije</v>
      </c>
    </row>
    <row r="1441" spans="1:17" x14ac:dyDescent="0.3">
      <c r="A1441">
        <v>1440</v>
      </c>
      <c r="B1441">
        <v>24310000</v>
      </c>
      <c r="C1441" t="s">
        <v>1454</v>
      </c>
      <c r="E1441" s="11">
        <v>1441</v>
      </c>
      <c r="F1441" s="12">
        <v>24311000</v>
      </c>
      <c r="G1441" s="13" t="s">
        <v>1455</v>
      </c>
      <c r="Q1441" t="str">
        <f t="shared" si="22"/>
        <v>24311000-Hemijski elementi, neorganske kiseline i jedinjenja</v>
      </c>
    </row>
    <row r="1442" spans="1:17" x14ac:dyDescent="0.3">
      <c r="A1442">
        <v>1441</v>
      </c>
      <c r="B1442">
        <v>24311000</v>
      </c>
      <c r="C1442" t="s">
        <v>1455</v>
      </c>
      <c r="E1442" s="8">
        <v>1442</v>
      </c>
      <c r="F1442" s="9">
        <v>24311100</v>
      </c>
      <c r="G1442" s="10" t="s">
        <v>1456</v>
      </c>
      <c r="Q1442" t="str">
        <f t="shared" si="22"/>
        <v>24311100-Metaloidi</v>
      </c>
    </row>
    <row r="1443" spans="1:17" x14ac:dyDescent="0.3">
      <c r="A1443">
        <v>1442</v>
      </c>
      <c r="B1443">
        <v>24311100</v>
      </c>
      <c r="C1443" t="s">
        <v>1456</v>
      </c>
      <c r="E1443" s="11">
        <v>1443</v>
      </c>
      <c r="F1443" s="12">
        <v>24311110</v>
      </c>
      <c r="G1443" s="13" t="s">
        <v>1457</v>
      </c>
      <c r="Q1443" t="str">
        <f t="shared" si="22"/>
        <v>24311110-Fosfidi</v>
      </c>
    </row>
    <row r="1444" spans="1:17" x14ac:dyDescent="0.3">
      <c r="A1444">
        <v>1443</v>
      </c>
      <c r="B1444">
        <v>24311110</v>
      </c>
      <c r="C1444" t="s">
        <v>1457</v>
      </c>
      <c r="E1444" s="8">
        <v>1444</v>
      </c>
      <c r="F1444" s="9">
        <v>24311120</v>
      </c>
      <c r="G1444" s="10" t="s">
        <v>1458</v>
      </c>
      <c r="Q1444" t="str">
        <f t="shared" si="22"/>
        <v>24311120-Karbidi</v>
      </c>
    </row>
    <row r="1445" spans="1:17" x14ac:dyDescent="0.3">
      <c r="A1445">
        <v>1444</v>
      </c>
      <c r="B1445">
        <v>24311120</v>
      </c>
      <c r="C1445" t="s">
        <v>1458</v>
      </c>
      <c r="E1445" s="11">
        <v>1445</v>
      </c>
      <c r="F1445" s="12">
        <v>24311130</v>
      </c>
      <c r="G1445" s="13" t="s">
        <v>1459</v>
      </c>
      <c r="Q1445" t="str">
        <f t="shared" si="22"/>
        <v>24311130-Hidridi</v>
      </c>
    </row>
    <row r="1446" spans="1:17" x14ac:dyDescent="0.3">
      <c r="A1446">
        <v>1445</v>
      </c>
      <c r="B1446">
        <v>24311130</v>
      </c>
      <c r="C1446" t="s">
        <v>1459</v>
      </c>
      <c r="E1446" s="8">
        <v>1446</v>
      </c>
      <c r="F1446" s="9">
        <v>24311140</v>
      </c>
      <c r="G1446" s="10" t="s">
        <v>1460</v>
      </c>
      <c r="Q1446" t="str">
        <f t="shared" si="22"/>
        <v>24311140-Nitridi</v>
      </c>
    </row>
    <row r="1447" spans="1:17" x14ac:dyDescent="0.3">
      <c r="A1447">
        <v>1446</v>
      </c>
      <c r="B1447">
        <v>24311140</v>
      </c>
      <c r="C1447" t="s">
        <v>1460</v>
      </c>
      <c r="E1447" s="11">
        <v>1447</v>
      </c>
      <c r="F1447" s="12">
        <v>24311150</v>
      </c>
      <c r="G1447" s="13" t="s">
        <v>1461</v>
      </c>
      <c r="Q1447" t="str">
        <f t="shared" si="22"/>
        <v>24311150-Azidi</v>
      </c>
    </row>
    <row r="1448" spans="1:17" x14ac:dyDescent="0.3">
      <c r="A1448">
        <v>1447</v>
      </c>
      <c r="B1448">
        <v>24311150</v>
      </c>
      <c r="C1448" t="s">
        <v>1461</v>
      </c>
      <c r="E1448" s="8">
        <v>1448</v>
      </c>
      <c r="F1448" s="9">
        <v>24311160</v>
      </c>
      <c r="G1448" s="10" t="s">
        <v>1462</v>
      </c>
      <c r="Q1448" t="str">
        <f t="shared" si="22"/>
        <v>24311160-Silicidi</v>
      </c>
    </row>
    <row r="1449" spans="1:17" x14ac:dyDescent="0.3">
      <c r="A1449">
        <v>1448</v>
      </c>
      <c r="B1449">
        <v>24311160</v>
      </c>
      <c r="C1449" t="s">
        <v>1462</v>
      </c>
      <c r="E1449" s="11">
        <v>1449</v>
      </c>
      <c r="F1449" s="12">
        <v>24311170</v>
      </c>
      <c r="G1449" s="13" t="s">
        <v>1463</v>
      </c>
      <c r="Q1449" t="str">
        <f t="shared" si="22"/>
        <v>24311170-Boridi</v>
      </c>
    </row>
    <row r="1450" spans="1:17" x14ac:dyDescent="0.3">
      <c r="A1450">
        <v>1449</v>
      </c>
      <c r="B1450">
        <v>24311170</v>
      </c>
      <c r="C1450" t="s">
        <v>1463</v>
      </c>
      <c r="E1450" s="8">
        <v>1450</v>
      </c>
      <c r="F1450" s="9">
        <v>24311180</v>
      </c>
      <c r="G1450" s="10" t="s">
        <v>1464</v>
      </c>
      <c r="Q1450" t="str">
        <f t="shared" si="22"/>
        <v>24311180-Rafinisani sumpor</v>
      </c>
    </row>
    <row r="1451" spans="1:17" x14ac:dyDescent="0.3">
      <c r="A1451">
        <v>1450</v>
      </c>
      <c r="B1451">
        <v>24311180</v>
      </c>
      <c r="C1451" t="s">
        <v>1464</v>
      </c>
      <c r="E1451" s="11">
        <v>1451</v>
      </c>
      <c r="F1451" s="12">
        <v>24311200</v>
      </c>
      <c r="G1451" s="13" t="s">
        <v>1465</v>
      </c>
      <c r="Q1451" t="str">
        <f t="shared" si="22"/>
        <v>24311200-Halogeni elementi</v>
      </c>
    </row>
    <row r="1452" spans="1:17" x14ac:dyDescent="0.3">
      <c r="A1452">
        <v>1451</v>
      </c>
      <c r="B1452">
        <v>24311200</v>
      </c>
      <c r="C1452" t="s">
        <v>1465</v>
      </c>
      <c r="E1452" s="8">
        <v>1452</v>
      </c>
      <c r="F1452" s="9">
        <v>24311300</v>
      </c>
      <c r="G1452" s="10" t="s">
        <v>1466</v>
      </c>
      <c r="Q1452" t="str">
        <f t="shared" si="22"/>
        <v>24311300-Alkalni metali</v>
      </c>
    </row>
    <row r="1453" spans="1:17" x14ac:dyDescent="0.3">
      <c r="A1453">
        <v>1452</v>
      </c>
      <c r="B1453">
        <v>24311300</v>
      </c>
      <c r="C1453" t="s">
        <v>1466</v>
      </c>
      <c r="E1453" s="11">
        <v>1453</v>
      </c>
      <c r="F1453" s="12">
        <v>24311310</v>
      </c>
      <c r="G1453" s="13" t="s">
        <v>1467</v>
      </c>
      <c r="Q1453" t="str">
        <f t="shared" si="22"/>
        <v>24311310-Živa</v>
      </c>
    </row>
    <row r="1454" spans="1:17" x14ac:dyDescent="0.3">
      <c r="A1454">
        <v>1453</v>
      </c>
      <c r="B1454">
        <v>24311310</v>
      </c>
      <c r="C1454" t="s">
        <v>1467</v>
      </c>
      <c r="E1454" s="8">
        <v>1454</v>
      </c>
      <c r="F1454" s="9">
        <v>24311400</v>
      </c>
      <c r="G1454" s="10" t="s">
        <v>1468</v>
      </c>
      <c r="Q1454" t="str">
        <f t="shared" si="22"/>
        <v>24311400-Hlorovodonik, neorganske kiseline, silicijum dioksid i sumpor dioksid</v>
      </c>
    </row>
    <row r="1455" spans="1:17" x14ac:dyDescent="0.3">
      <c r="A1455">
        <v>1454</v>
      </c>
      <c r="B1455">
        <v>24311400</v>
      </c>
      <c r="C1455" t="s">
        <v>1468</v>
      </c>
      <c r="E1455" s="11">
        <v>1455</v>
      </c>
      <c r="F1455" s="12">
        <v>24311410</v>
      </c>
      <c r="G1455" s="13" t="s">
        <v>1469</v>
      </c>
      <c r="Q1455" t="str">
        <f t="shared" si="22"/>
        <v>24311410-Neorganske kiseline</v>
      </c>
    </row>
    <row r="1456" spans="1:17" x14ac:dyDescent="0.3">
      <c r="A1456">
        <v>1455</v>
      </c>
      <c r="B1456">
        <v>24311410</v>
      </c>
      <c r="C1456" t="s">
        <v>1469</v>
      </c>
      <c r="E1456" s="8">
        <v>1456</v>
      </c>
      <c r="F1456" s="9">
        <v>24311411</v>
      </c>
      <c r="G1456" s="10" t="s">
        <v>1470</v>
      </c>
      <c r="Q1456" t="str">
        <f t="shared" si="22"/>
        <v>24311411-Sumporna kiselina</v>
      </c>
    </row>
    <row r="1457" spans="1:17" x14ac:dyDescent="0.3">
      <c r="A1457">
        <v>1456</v>
      </c>
      <c r="B1457">
        <v>24311411</v>
      </c>
      <c r="C1457" t="s">
        <v>1470</v>
      </c>
      <c r="E1457" s="11">
        <v>1457</v>
      </c>
      <c r="F1457" s="12">
        <v>24311420</v>
      </c>
      <c r="G1457" s="13" t="s">
        <v>1471</v>
      </c>
      <c r="Q1457" t="str">
        <f t="shared" si="22"/>
        <v>24311420-Fosforna kiselina</v>
      </c>
    </row>
    <row r="1458" spans="1:17" x14ac:dyDescent="0.3">
      <c r="A1458">
        <v>1457</v>
      </c>
      <c r="B1458">
        <v>24311420</v>
      </c>
      <c r="C1458" t="s">
        <v>1471</v>
      </c>
      <c r="E1458" s="8">
        <v>1458</v>
      </c>
      <c r="F1458" s="9">
        <v>24311430</v>
      </c>
      <c r="G1458" s="10" t="s">
        <v>1472</v>
      </c>
      <c r="Q1458" t="str">
        <f t="shared" si="22"/>
        <v>24311430-Polifosforne kiseline</v>
      </c>
    </row>
    <row r="1459" spans="1:17" x14ac:dyDescent="0.3">
      <c r="A1459">
        <v>1458</v>
      </c>
      <c r="B1459">
        <v>24311430</v>
      </c>
      <c r="C1459" t="s">
        <v>1472</v>
      </c>
      <c r="E1459" s="11">
        <v>1459</v>
      </c>
      <c r="F1459" s="12">
        <v>24311440</v>
      </c>
      <c r="G1459" s="13" t="s">
        <v>1473</v>
      </c>
      <c r="Q1459" t="str">
        <f t="shared" si="22"/>
        <v>24311440-Heksafluorosilikatna kiselina</v>
      </c>
    </row>
    <row r="1460" spans="1:17" x14ac:dyDescent="0.3">
      <c r="A1460">
        <v>1459</v>
      </c>
      <c r="B1460">
        <v>24311440</v>
      </c>
      <c r="C1460" t="s">
        <v>1473</v>
      </c>
      <c r="E1460" s="8">
        <v>1460</v>
      </c>
      <c r="F1460" s="9">
        <v>24311450</v>
      </c>
      <c r="G1460" s="10" t="s">
        <v>1474</v>
      </c>
      <c r="Q1460" t="str">
        <f t="shared" si="22"/>
        <v>24311450-Sumpor dioksid</v>
      </c>
    </row>
    <row r="1461" spans="1:17" x14ac:dyDescent="0.3">
      <c r="A1461">
        <v>1460</v>
      </c>
      <c r="B1461">
        <v>24311450</v>
      </c>
      <c r="C1461" t="s">
        <v>1474</v>
      </c>
      <c r="E1461" s="11">
        <v>1461</v>
      </c>
      <c r="F1461" s="12">
        <v>24311460</v>
      </c>
      <c r="G1461" s="13" t="s">
        <v>1475</v>
      </c>
      <c r="Q1461" t="str">
        <f t="shared" si="22"/>
        <v>24311460-Silicijum dioksid</v>
      </c>
    </row>
    <row r="1462" spans="1:17" x14ac:dyDescent="0.3">
      <c r="A1462">
        <v>1461</v>
      </c>
      <c r="B1462">
        <v>24311460</v>
      </c>
      <c r="C1462" t="s">
        <v>1475</v>
      </c>
      <c r="E1462" s="8">
        <v>1462</v>
      </c>
      <c r="F1462" s="9">
        <v>24311470</v>
      </c>
      <c r="G1462" s="10" t="s">
        <v>1476</v>
      </c>
      <c r="Q1462" t="str">
        <f t="shared" si="22"/>
        <v>24311470-Hlorovodonik</v>
      </c>
    </row>
    <row r="1463" spans="1:17" x14ac:dyDescent="0.3">
      <c r="A1463">
        <v>1462</v>
      </c>
      <c r="B1463">
        <v>24311470</v>
      </c>
      <c r="C1463" t="s">
        <v>1476</v>
      </c>
      <c r="E1463" s="11">
        <v>1463</v>
      </c>
      <c r="F1463" s="12">
        <v>24311500</v>
      </c>
      <c r="G1463" s="13" t="s">
        <v>1477</v>
      </c>
      <c r="Q1463" t="str">
        <f t="shared" si="22"/>
        <v>24311500-Hidroksidi kao osnovne neorganske hemikalije</v>
      </c>
    </row>
    <row r="1464" spans="1:17" x14ac:dyDescent="0.3">
      <c r="A1464">
        <v>1463</v>
      </c>
      <c r="B1464">
        <v>24311500</v>
      </c>
      <c r="C1464" t="s">
        <v>1477</v>
      </c>
      <c r="E1464" s="8">
        <v>1464</v>
      </c>
      <c r="F1464" s="9">
        <v>24311510</v>
      </c>
      <c r="G1464" s="10" t="s">
        <v>1478</v>
      </c>
      <c r="Q1464" t="str">
        <f t="shared" si="22"/>
        <v>24311510-Oksidi metala</v>
      </c>
    </row>
    <row r="1465" spans="1:17" x14ac:dyDescent="0.3">
      <c r="A1465">
        <v>1464</v>
      </c>
      <c r="B1465">
        <v>24311510</v>
      </c>
      <c r="C1465" t="s">
        <v>1478</v>
      </c>
      <c r="E1465" s="11">
        <v>1465</v>
      </c>
      <c r="F1465" s="12">
        <v>24311511</v>
      </c>
      <c r="G1465" s="13" t="s">
        <v>1479</v>
      </c>
      <c r="Q1465" t="str">
        <f t="shared" si="22"/>
        <v>24311511-Piriti gvožđa i oksidi gvožđa</v>
      </c>
    </row>
    <row r="1466" spans="1:17" x14ac:dyDescent="0.3">
      <c r="A1466">
        <v>1465</v>
      </c>
      <c r="B1466">
        <v>24311511</v>
      </c>
      <c r="C1466" t="s">
        <v>1479</v>
      </c>
      <c r="E1466" s="8">
        <v>1466</v>
      </c>
      <c r="F1466" s="9">
        <v>24311520</v>
      </c>
      <c r="G1466" s="10" t="s">
        <v>1480</v>
      </c>
      <c r="Q1466" t="str">
        <f t="shared" si="22"/>
        <v>24311520-Natrijum hidroksid</v>
      </c>
    </row>
    <row r="1467" spans="1:17" x14ac:dyDescent="0.3">
      <c r="A1467">
        <v>1466</v>
      </c>
      <c r="B1467">
        <v>24311520</v>
      </c>
      <c r="C1467" t="s">
        <v>1480</v>
      </c>
      <c r="E1467" s="11">
        <v>1467</v>
      </c>
      <c r="F1467" s="12">
        <v>24311521</v>
      </c>
      <c r="G1467" s="13" t="s">
        <v>1481</v>
      </c>
      <c r="Q1467" t="str">
        <f t="shared" si="22"/>
        <v>24311521-Kaustična soda</v>
      </c>
    </row>
    <row r="1468" spans="1:17" x14ac:dyDescent="0.3">
      <c r="A1468">
        <v>1467</v>
      </c>
      <c r="B1468">
        <v>24311521</v>
      </c>
      <c r="C1468" t="s">
        <v>1481</v>
      </c>
      <c r="E1468" s="8">
        <v>1468</v>
      </c>
      <c r="F1468" s="9">
        <v>24311522</v>
      </c>
      <c r="G1468" s="10" t="s">
        <v>1482</v>
      </c>
      <c r="Q1468" t="str">
        <f t="shared" si="22"/>
        <v>24311522-Tečna soda</v>
      </c>
    </row>
    <row r="1469" spans="1:17" x14ac:dyDescent="0.3">
      <c r="A1469">
        <v>1468</v>
      </c>
      <c r="B1469">
        <v>24311522</v>
      </c>
      <c r="C1469" t="s">
        <v>1482</v>
      </c>
      <c r="E1469" s="11">
        <v>1469</v>
      </c>
      <c r="F1469" s="12">
        <v>24311600</v>
      </c>
      <c r="G1469" s="13" t="s">
        <v>1483</v>
      </c>
      <c r="Q1469" t="str">
        <f t="shared" si="22"/>
        <v>24311600-Jedinjenja sumpora</v>
      </c>
    </row>
    <row r="1470" spans="1:17" x14ac:dyDescent="0.3">
      <c r="A1470">
        <v>1469</v>
      </c>
      <c r="B1470">
        <v>24311600</v>
      </c>
      <c r="C1470" t="s">
        <v>1483</v>
      </c>
      <c r="E1470" s="8">
        <v>1470</v>
      </c>
      <c r="F1470" s="9">
        <v>24311700</v>
      </c>
      <c r="G1470" s="10" t="s">
        <v>1484</v>
      </c>
      <c r="Q1470" t="str">
        <f t="shared" si="22"/>
        <v>24311700-Sumpor</v>
      </c>
    </row>
    <row r="1471" spans="1:17" x14ac:dyDescent="0.3">
      <c r="A1471">
        <v>1470</v>
      </c>
      <c r="B1471">
        <v>24311700</v>
      </c>
      <c r="C1471" t="s">
        <v>1484</v>
      </c>
      <c r="E1471" s="11">
        <v>1471</v>
      </c>
      <c r="F1471" s="12">
        <v>24311800</v>
      </c>
      <c r="G1471" s="13" t="s">
        <v>1485</v>
      </c>
      <c r="Q1471" t="str">
        <f t="shared" si="22"/>
        <v>24311800-Ugljenik</v>
      </c>
    </row>
    <row r="1472" spans="1:17" x14ac:dyDescent="0.3">
      <c r="A1472">
        <v>1471</v>
      </c>
      <c r="B1472">
        <v>24311800</v>
      </c>
      <c r="C1472" t="s">
        <v>1485</v>
      </c>
      <c r="E1472" s="8">
        <v>1472</v>
      </c>
      <c r="F1472" s="9">
        <v>24311900</v>
      </c>
      <c r="G1472" s="10" t="s">
        <v>1486</v>
      </c>
      <c r="Q1472" t="str">
        <f t="shared" si="22"/>
        <v>24311900-Hlor</v>
      </c>
    </row>
    <row r="1473" spans="1:17" x14ac:dyDescent="0.3">
      <c r="A1473">
        <v>1472</v>
      </c>
      <c r="B1473">
        <v>24311900</v>
      </c>
      <c r="C1473" t="s">
        <v>1486</v>
      </c>
      <c r="E1473" s="11">
        <v>1473</v>
      </c>
      <c r="F1473" s="12">
        <v>24312000</v>
      </c>
      <c r="G1473" s="13" t="s">
        <v>1487</v>
      </c>
      <c r="Q1473" t="str">
        <f t="shared" si="22"/>
        <v>24312000-Halogenidi metala; hipohloriti, hlorati i perhlorati</v>
      </c>
    </row>
    <row r="1474" spans="1:17" x14ac:dyDescent="0.3">
      <c r="A1474">
        <v>1473</v>
      </c>
      <c r="B1474">
        <v>24312000</v>
      </c>
      <c r="C1474" t="s">
        <v>1487</v>
      </c>
      <c r="E1474" s="8">
        <v>1474</v>
      </c>
      <c r="F1474" s="9">
        <v>24312100</v>
      </c>
      <c r="G1474" s="10" t="s">
        <v>1488</v>
      </c>
      <c r="Q1474" t="str">
        <f t="shared" ref="Q1474:Q1537" si="23">F1474&amp; "-" &amp;G1474</f>
        <v>24312100-Halogenidi metala</v>
      </c>
    </row>
    <row r="1475" spans="1:17" x14ac:dyDescent="0.3">
      <c r="A1475">
        <v>1474</v>
      </c>
      <c r="B1475">
        <v>24312100</v>
      </c>
      <c r="C1475" t="s">
        <v>1488</v>
      </c>
      <c r="E1475" s="11">
        <v>1475</v>
      </c>
      <c r="F1475" s="12">
        <v>24312110</v>
      </c>
      <c r="G1475" s="13" t="s">
        <v>1489</v>
      </c>
      <c r="Q1475" t="str">
        <f t="shared" si="23"/>
        <v>24312110-Natrijum heksafluorosilikat</v>
      </c>
    </row>
    <row r="1476" spans="1:17" x14ac:dyDescent="0.3">
      <c r="A1476">
        <v>1475</v>
      </c>
      <c r="B1476">
        <v>24312110</v>
      </c>
      <c r="C1476" t="s">
        <v>1489</v>
      </c>
      <c r="E1476" s="8">
        <v>1476</v>
      </c>
      <c r="F1476" s="9">
        <v>24312120</v>
      </c>
      <c r="G1476" s="10" t="s">
        <v>1490</v>
      </c>
      <c r="Q1476" t="str">
        <f t="shared" si="23"/>
        <v>24312120-Hloridi</v>
      </c>
    </row>
    <row r="1477" spans="1:17" x14ac:dyDescent="0.3">
      <c r="A1477">
        <v>1476</v>
      </c>
      <c r="B1477">
        <v>24312120</v>
      </c>
      <c r="C1477" t="s">
        <v>1490</v>
      </c>
      <c r="E1477" s="11">
        <v>1477</v>
      </c>
      <c r="F1477" s="12">
        <v>24312121</v>
      </c>
      <c r="G1477" s="13" t="s">
        <v>1491</v>
      </c>
      <c r="Q1477" t="str">
        <f t="shared" si="23"/>
        <v>24312121-Aluminijum hlorid</v>
      </c>
    </row>
    <row r="1478" spans="1:17" x14ac:dyDescent="0.3">
      <c r="A1478">
        <v>1477</v>
      </c>
      <c r="B1478">
        <v>24312121</v>
      </c>
      <c r="C1478" t="s">
        <v>1491</v>
      </c>
      <c r="E1478" s="8">
        <v>1478</v>
      </c>
      <c r="F1478" s="9">
        <v>24312122</v>
      </c>
      <c r="G1478" s="10" t="s">
        <v>1492</v>
      </c>
      <c r="Q1478" t="str">
        <f t="shared" si="23"/>
        <v>24312122-Gvožđe hlorid</v>
      </c>
    </row>
    <row r="1479" spans="1:17" x14ac:dyDescent="0.3">
      <c r="A1479">
        <v>1478</v>
      </c>
      <c r="B1479">
        <v>24312122</v>
      </c>
      <c r="C1479" t="s">
        <v>1492</v>
      </c>
      <c r="E1479" s="11">
        <v>1479</v>
      </c>
      <c r="F1479" s="12">
        <v>24312123</v>
      </c>
      <c r="G1479" s="13" t="s">
        <v>1493</v>
      </c>
      <c r="Q1479" t="str">
        <f t="shared" si="23"/>
        <v>24312123-Polialuminijum hlorid</v>
      </c>
    </row>
    <row r="1480" spans="1:17" x14ac:dyDescent="0.3">
      <c r="A1480">
        <v>1479</v>
      </c>
      <c r="B1480">
        <v>24312123</v>
      </c>
      <c r="C1480" t="s">
        <v>1493</v>
      </c>
      <c r="E1480" s="8">
        <v>1480</v>
      </c>
      <c r="F1480" s="9">
        <v>24312130</v>
      </c>
      <c r="G1480" s="10" t="s">
        <v>1494</v>
      </c>
      <c r="Q1480" t="str">
        <f t="shared" si="23"/>
        <v>24312130-Aluminijum hlorhidrat</v>
      </c>
    </row>
    <row r="1481" spans="1:17" x14ac:dyDescent="0.3">
      <c r="A1481">
        <v>1480</v>
      </c>
      <c r="B1481">
        <v>24312130</v>
      </c>
      <c r="C1481" t="s">
        <v>1494</v>
      </c>
      <c r="E1481" s="11">
        <v>1481</v>
      </c>
      <c r="F1481" s="12">
        <v>24312200</v>
      </c>
      <c r="G1481" s="13" t="s">
        <v>1495</v>
      </c>
      <c r="Q1481" t="str">
        <f t="shared" si="23"/>
        <v>24312200-Hipohloriti i hlorati</v>
      </c>
    </row>
    <row r="1482" spans="1:17" x14ac:dyDescent="0.3">
      <c r="A1482">
        <v>1481</v>
      </c>
      <c r="B1482">
        <v>24312200</v>
      </c>
      <c r="C1482" t="s">
        <v>1495</v>
      </c>
      <c r="E1482" s="8">
        <v>1482</v>
      </c>
      <c r="F1482" s="9">
        <v>24312210</v>
      </c>
      <c r="G1482" s="10" t="s">
        <v>1496</v>
      </c>
      <c r="Q1482" t="str">
        <f t="shared" si="23"/>
        <v>24312210-Natrijum hlorit</v>
      </c>
    </row>
    <row r="1483" spans="1:17" x14ac:dyDescent="0.3">
      <c r="A1483">
        <v>1482</v>
      </c>
      <c r="B1483">
        <v>24312210</v>
      </c>
      <c r="C1483" t="s">
        <v>1496</v>
      </c>
      <c r="E1483" s="11">
        <v>1483</v>
      </c>
      <c r="F1483" s="12">
        <v>24312220</v>
      </c>
      <c r="G1483" s="13" t="s">
        <v>1497</v>
      </c>
      <c r="Q1483" t="str">
        <f t="shared" si="23"/>
        <v>24312220-Natrijum hipohlorit</v>
      </c>
    </row>
    <row r="1484" spans="1:17" x14ac:dyDescent="0.3">
      <c r="A1484">
        <v>1483</v>
      </c>
      <c r="B1484">
        <v>24312220</v>
      </c>
      <c r="C1484" t="s">
        <v>1497</v>
      </c>
      <c r="E1484" s="8">
        <v>1484</v>
      </c>
      <c r="F1484" s="9">
        <v>24313000</v>
      </c>
      <c r="G1484" s="10" t="s">
        <v>1498</v>
      </c>
      <c r="Q1484" t="str">
        <f t="shared" si="23"/>
        <v>24313000-Sulfidi, sulfati; nitrati, fosfati i karbonati</v>
      </c>
    </row>
    <row r="1485" spans="1:17" x14ac:dyDescent="0.3">
      <c r="A1485">
        <v>1484</v>
      </c>
      <c r="B1485">
        <v>24313000</v>
      </c>
      <c r="C1485" t="s">
        <v>1498</v>
      </c>
      <c r="E1485" s="11">
        <v>1485</v>
      </c>
      <c r="F1485" s="12">
        <v>24313100</v>
      </c>
      <c r="G1485" s="13" t="s">
        <v>1499</v>
      </c>
      <c r="Q1485" t="str">
        <f t="shared" si="23"/>
        <v>24313100-Sulfidi, sulfiti i sulfati</v>
      </c>
    </row>
    <row r="1486" spans="1:17" x14ac:dyDescent="0.3">
      <c r="A1486">
        <v>1485</v>
      </c>
      <c r="B1486">
        <v>24313100</v>
      </c>
      <c r="C1486" t="s">
        <v>1499</v>
      </c>
      <c r="E1486" s="8">
        <v>1486</v>
      </c>
      <c r="F1486" s="9">
        <v>24313110</v>
      </c>
      <c r="G1486" s="10" t="s">
        <v>1500</v>
      </c>
      <c r="Q1486" t="str">
        <f t="shared" si="23"/>
        <v>24313110-Razni sulfidi</v>
      </c>
    </row>
    <row r="1487" spans="1:17" x14ac:dyDescent="0.3">
      <c r="A1487">
        <v>1486</v>
      </c>
      <c r="B1487">
        <v>24313110</v>
      </c>
      <c r="C1487" t="s">
        <v>1500</v>
      </c>
      <c r="E1487" s="11">
        <v>1487</v>
      </c>
      <c r="F1487" s="12">
        <v>24313111</v>
      </c>
      <c r="G1487" s="13" t="s">
        <v>1501</v>
      </c>
      <c r="Q1487" t="str">
        <f t="shared" si="23"/>
        <v>24313111-Vodonik sulfid</v>
      </c>
    </row>
    <row r="1488" spans="1:17" x14ac:dyDescent="0.3">
      <c r="A1488">
        <v>1487</v>
      </c>
      <c r="B1488">
        <v>24313111</v>
      </c>
      <c r="C1488" t="s">
        <v>1501</v>
      </c>
      <c r="E1488" s="8">
        <v>1488</v>
      </c>
      <c r="F1488" s="9">
        <v>24313112</v>
      </c>
      <c r="G1488" s="10" t="s">
        <v>1502</v>
      </c>
      <c r="Q1488" t="str">
        <f t="shared" si="23"/>
        <v>24313112-Polisulfidi</v>
      </c>
    </row>
    <row r="1489" spans="1:17" x14ac:dyDescent="0.3">
      <c r="A1489">
        <v>1488</v>
      </c>
      <c r="B1489">
        <v>24313112</v>
      </c>
      <c r="C1489" t="s">
        <v>1502</v>
      </c>
      <c r="E1489" s="11">
        <v>1489</v>
      </c>
      <c r="F1489" s="12">
        <v>24313120</v>
      </c>
      <c r="G1489" s="13" t="s">
        <v>1503</v>
      </c>
      <c r="Q1489" t="str">
        <f t="shared" si="23"/>
        <v>24313120-Sulfati</v>
      </c>
    </row>
    <row r="1490" spans="1:17" x14ac:dyDescent="0.3">
      <c r="A1490">
        <v>1489</v>
      </c>
      <c r="B1490">
        <v>24313120</v>
      </c>
      <c r="C1490" t="s">
        <v>1503</v>
      </c>
      <c r="E1490" s="8">
        <v>1490</v>
      </c>
      <c r="F1490" s="9">
        <v>24313121</v>
      </c>
      <c r="G1490" s="10" t="s">
        <v>1504</v>
      </c>
      <c r="Q1490" t="str">
        <f t="shared" si="23"/>
        <v>24313121-Natrijum tiosulfat</v>
      </c>
    </row>
    <row r="1491" spans="1:17" x14ac:dyDescent="0.3">
      <c r="A1491">
        <v>1490</v>
      </c>
      <c r="B1491">
        <v>24313121</v>
      </c>
      <c r="C1491" t="s">
        <v>1504</v>
      </c>
      <c r="E1491" s="11">
        <v>1491</v>
      </c>
      <c r="F1491" s="12">
        <v>24313122</v>
      </c>
      <c r="G1491" s="13" t="s">
        <v>1505</v>
      </c>
      <c r="Q1491" t="str">
        <f t="shared" si="23"/>
        <v>24313122-Ferisulfat</v>
      </c>
    </row>
    <row r="1492" spans="1:17" x14ac:dyDescent="0.3">
      <c r="A1492">
        <v>1491</v>
      </c>
      <c r="B1492">
        <v>24313122</v>
      </c>
      <c r="C1492" t="s">
        <v>1505</v>
      </c>
      <c r="E1492" s="8">
        <v>1492</v>
      </c>
      <c r="F1492" s="9">
        <v>24313123</v>
      </c>
      <c r="G1492" s="10" t="s">
        <v>1506</v>
      </c>
      <c r="Q1492" t="str">
        <f t="shared" si="23"/>
        <v>24313123-Aluminijum sulfat</v>
      </c>
    </row>
    <row r="1493" spans="1:17" x14ac:dyDescent="0.3">
      <c r="A1493">
        <v>1492</v>
      </c>
      <c r="B1493">
        <v>24313123</v>
      </c>
      <c r="C1493" t="s">
        <v>1506</v>
      </c>
      <c r="E1493" s="11">
        <v>1493</v>
      </c>
      <c r="F1493" s="12">
        <v>24313124</v>
      </c>
      <c r="G1493" s="13" t="s">
        <v>1507</v>
      </c>
      <c r="Q1493" t="str">
        <f t="shared" si="23"/>
        <v>24313124-Natrijum sulfat</v>
      </c>
    </row>
    <row r="1494" spans="1:17" x14ac:dyDescent="0.3">
      <c r="A1494">
        <v>1493</v>
      </c>
      <c r="B1494">
        <v>24313124</v>
      </c>
      <c r="C1494" t="s">
        <v>1507</v>
      </c>
      <c r="E1494" s="8">
        <v>1494</v>
      </c>
      <c r="F1494" s="9">
        <v>24313125</v>
      </c>
      <c r="G1494" s="10" t="s">
        <v>1508</v>
      </c>
      <c r="Q1494" t="str">
        <f t="shared" si="23"/>
        <v>24313125-Gvožđe sulfat</v>
      </c>
    </row>
    <row r="1495" spans="1:17" x14ac:dyDescent="0.3">
      <c r="A1495">
        <v>1494</v>
      </c>
      <c r="B1495">
        <v>24313125</v>
      </c>
      <c r="C1495" t="s">
        <v>1508</v>
      </c>
      <c r="E1495" s="11">
        <v>1495</v>
      </c>
      <c r="F1495" s="12">
        <v>24313126</v>
      </c>
      <c r="G1495" s="13" t="s">
        <v>1509</v>
      </c>
      <c r="Q1495" t="str">
        <f t="shared" si="23"/>
        <v>24313126-Bakar sulfat</v>
      </c>
    </row>
    <row r="1496" spans="1:17" x14ac:dyDescent="0.3">
      <c r="A1496">
        <v>1495</v>
      </c>
      <c r="B1496">
        <v>24313126</v>
      </c>
      <c r="C1496" t="s">
        <v>1509</v>
      </c>
      <c r="E1496" s="8">
        <v>1496</v>
      </c>
      <c r="F1496" s="9">
        <v>24313200</v>
      </c>
      <c r="G1496" s="10" t="s">
        <v>1510</v>
      </c>
      <c r="Q1496" t="str">
        <f t="shared" si="23"/>
        <v>24313200-Fosfinati, fosfonati, fosfati i polifosfati</v>
      </c>
    </row>
    <row r="1497" spans="1:17" x14ac:dyDescent="0.3">
      <c r="A1497">
        <v>1496</v>
      </c>
      <c r="B1497">
        <v>24313200</v>
      </c>
      <c r="C1497" t="s">
        <v>1510</v>
      </c>
      <c r="E1497" s="11">
        <v>1497</v>
      </c>
      <c r="F1497" s="12">
        <v>24313210</v>
      </c>
      <c r="G1497" s="13" t="s">
        <v>1511</v>
      </c>
      <c r="Q1497" t="str">
        <f t="shared" si="23"/>
        <v>24313210-Natrijum heksametafosfat</v>
      </c>
    </row>
    <row r="1498" spans="1:17" x14ac:dyDescent="0.3">
      <c r="A1498">
        <v>1497</v>
      </c>
      <c r="B1498">
        <v>24313210</v>
      </c>
      <c r="C1498" t="s">
        <v>1511</v>
      </c>
      <c r="E1498" s="8">
        <v>1498</v>
      </c>
      <c r="F1498" s="9">
        <v>24313220</v>
      </c>
      <c r="G1498" s="10" t="s">
        <v>1512</v>
      </c>
      <c r="Q1498" t="str">
        <f t="shared" si="23"/>
        <v>24313220-Fosfati</v>
      </c>
    </row>
    <row r="1499" spans="1:17" x14ac:dyDescent="0.3">
      <c r="A1499">
        <v>1498</v>
      </c>
      <c r="B1499">
        <v>24313220</v>
      </c>
      <c r="C1499" t="s">
        <v>1512</v>
      </c>
      <c r="E1499" s="11">
        <v>1499</v>
      </c>
      <c r="F1499" s="12">
        <v>24313300</v>
      </c>
      <c r="G1499" s="13" t="s">
        <v>1513</v>
      </c>
      <c r="Q1499" t="str">
        <f t="shared" si="23"/>
        <v>24313300-Karbonati</v>
      </c>
    </row>
    <row r="1500" spans="1:17" x14ac:dyDescent="0.3">
      <c r="A1500">
        <v>1499</v>
      </c>
      <c r="B1500">
        <v>24313300</v>
      </c>
      <c r="C1500" t="s">
        <v>1513</v>
      </c>
      <c r="E1500" s="8">
        <v>1500</v>
      </c>
      <c r="F1500" s="9">
        <v>24313310</v>
      </c>
      <c r="G1500" s="10" t="s">
        <v>1514</v>
      </c>
      <c r="Q1500" t="str">
        <f t="shared" si="23"/>
        <v>24313310-Natrijum karbonat</v>
      </c>
    </row>
    <row r="1501" spans="1:17" x14ac:dyDescent="0.3">
      <c r="A1501">
        <v>1500</v>
      </c>
      <c r="B1501">
        <v>24313310</v>
      </c>
      <c r="C1501" t="s">
        <v>1514</v>
      </c>
      <c r="E1501" s="11">
        <v>1501</v>
      </c>
      <c r="F1501" s="12">
        <v>24313320</v>
      </c>
      <c r="G1501" s="13" t="s">
        <v>1515</v>
      </c>
      <c r="Q1501" t="str">
        <f t="shared" si="23"/>
        <v>24313320-Natrijum bikarbonat</v>
      </c>
    </row>
    <row r="1502" spans="1:17" x14ac:dyDescent="0.3">
      <c r="A1502">
        <v>1501</v>
      </c>
      <c r="B1502">
        <v>24313320</v>
      </c>
      <c r="C1502" t="s">
        <v>1515</v>
      </c>
      <c r="E1502" s="8">
        <v>1502</v>
      </c>
      <c r="F1502" s="9">
        <v>24313400</v>
      </c>
      <c r="G1502" s="10" t="s">
        <v>1516</v>
      </c>
      <c r="Q1502" t="str">
        <f t="shared" si="23"/>
        <v>24313400-Nitrati</v>
      </c>
    </row>
    <row r="1503" spans="1:17" x14ac:dyDescent="0.3">
      <c r="A1503">
        <v>1502</v>
      </c>
      <c r="B1503">
        <v>24313400</v>
      </c>
      <c r="C1503" t="s">
        <v>1516</v>
      </c>
      <c r="E1503" s="11">
        <v>1503</v>
      </c>
      <c r="F1503" s="12">
        <v>24314000</v>
      </c>
      <c r="G1503" s="13" t="s">
        <v>1517</v>
      </c>
      <c r="Q1503" t="str">
        <f t="shared" si="23"/>
        <v>24314000-Kisele soli raznih metala</v>
      </c>
    </row>
    <row r="1504" spans="1:17" x14ac:dyDescent="0.3">
      <c r="A1504">
        <v>1503</v>
      </c>
      <c r="B1504">
        <v>24314000</v>
      </c>
      <c r="C1504" t="s">
        <v>1517</v>
      </c>
      <c r="E1504" s="8">
        <v>1504</v>
      </c>
      <c r="F1504" s="9">
        <v>24314100</v>
      </c>
      <c r="G1504" s="10" t="s">
        <v>1518</v>
      </c>
      <c r="Q1504" t="str">
        <f t="shared" si="23"/>
        <v>24314100-Kalijum permanganat</v>
      </c>
    </row>
    <row r="1505" spans="1:17" x14ac:dyDescent="0.3">
      <c r="A1505">
        <v>1504</v>
      </c>
      <c r="B1505">
        <v>24314100</v>
      </c>
      <c r="C1505" t="s">
        <v>1518</v>
      </c>
      <c r="E1505" s="11">
        <v>1505</v>
      </c>
      <c r="F1505" s="12">
        <v>24314200</v>
      </c>
      <c r="G1505" s="13" t="s">
        <v>1519</v>
      </c>
      <c r="Q1505" t="str">
        <f t="shared" si="23"/>
        <v>24314200-Soli oksimetalnih kiselina</v>
      </c>
    </row>
    <row r="1506" spans="1:17" x14ac:dyDescent="0.3">
      <c r="A1506">
        <v>1505</v>
      </c>
      <c r="B1506">
        <v>24314200</v>
      </c>
      <c r="C1506" t="s">
        <v>1519</v>
      </c>
      <c r="E1506" s="8">
        <v>1506</v>
      </c>
      <c r="F1506" s="9">
        <v>24315000</v>
      </c>
      <c r="G1506" s="10" t="s">
        <v>1520</v>
      </c>
      <c r="Q1506" t="str">
        <f t="shared" si="23"/>
        <v>24315000-Razne neorganske hemikalije</v>
      </c>
    </row>
    <row r="1507" spans="1:17" x14ac:dyDescent="0.3">
      <c r="A1507">
        <v>1506</v>
      </c>
      <c r="B1507">
        <v>24315000</v>
      </c>
      <c r="C1507" t="s">
        <v>1520</v>
      </c>
      <c r="E1507" s="11">
        <v>1507</v>
      </c>
      <c r="F1507" s="12">
        <v>24315100</v>
      </c>
      <c r="G1507" s="13" t="s">
        <v>1521</v>
      </c>
      <c r="Q1507" t="str">
        <f t="shared" si="23"/>
        <v>24315100-Teška voda, ostali izotopi i njihova jedinjenja</v>
      </c>
    </row>
    <row r="1508" spans="1:17" x14ac:dyDescent="0.3">
      <c r="A1508">
        <v>1507</v>
      </c>
      <c r="B1508">
        <v>24315100</v>
      </c>
      <c r="C1508" t="s">
        <v>1521</v>
      </c>
      <c r="E1508" s="8">
        <v>1508</v>
      </c>
      <c r="F1508" s="9">
        <v>24315200</v>
      </c>
      <c r="G1508" s="10" t="s">
        <v>1522</v>
      </c>
      <c r="Q1508" t="str">
        <f t="shared" si="23"/>
        <v>24315200-Cijanidi, cijanid oksid, fulminati, cijanati, silikati, borati, perborati, soli neorganskih kiselina</v>
      </c>
    </row>
    <row r="1509" spans="1:17" x14ac:dyDescent="0.3">
      <c r="A1509">
        <v>1508</v>
      </c>
      <c r="B1509">
        <v>24315200</v>
      </c>
      <c r="C1509" t="s">
        <v>1522</v>
      </c>
      <c r="E1509" s="11">
        <v>1509</v>
      </c>
      <c r="F1509" s="12">
        <v>24315210</v>
      </c>
      <c r="G1509" s="13" t="s">
        <v>1523</v>
      </c>
      <c r="Q1509" t="str">
        <f t="shared" si="23"/>
        <v>24315210-Cijanidi</v>
      </c>
    </row>
    <row r="1510" spans="1:17" x14ac:dyDescent="0.3">
      <c r="A1510">
        <v>1509</v>
      </c>
      <c r="B1510">
        <v>24315210</v>
      </c>
      <c r="C1510" t="s">
        <v>1523</v>
      </c>
      <c r="E1510" s="8">
        <v>1510</v>
      </c>
      <c r="F1510" s="9">
        <v>24315220</v>
      </c>
      <c r="G1510" s="10" t="s">
        <v>1524</v>
      </c>
      <c r="Q1510" t="str">
        <f t="shared" si="23"/>
        <v>24315220-Cijanid oksid</v>
      </c>
    </row>
    <row r="1511" spans="1:17" x14ac:dyDescent="0.3">
      <c r="A1511">
        <v>1510</v>
      </c>
      <c r="B1511">
        <v>24315220</v>
      </c>
      <c r="C1511" t="s">
        <v>1524</v>
      </c>
      <c r="E1511" s="11">
        <v>1511</v>
      </c>
      <c r="F1511" s="12">
        <v>24315230</v>
      </c>
      <c r="G1511" s="13" t="s">
        <v>1525</v>
      </c>
      <c r="Q1511" t="str">
        <f t="shared" si="23"/>
        <v>24315230-Fulminati</v>
      </c>
    </row>
    <row r="1512" spans="1:17" x14ac:dyDescent="0.3">
      <c r="A1512">
        <v>1511</v>
      </c>
      <c r="B1512">
        <v>24315230</v>
      </c>
      <c r="C1512" t="s">
        <v>1525</v>
      </c>
      <c r="E1512" s="8">
        <v>1512</v>
      </c>
      <c r="F1512" s="9">
        <v>24315240</v>
      </c>
      <c r="G1512" s="10" t="s">
        <v>1526</v>
      </c>
      <c r="Q1512" t="str">
        <f t="shared" si="23"/>
        <v>24315240-Cijanati</v>
      </c>
    </row>
    <row r="1513" spans="1:17" x14ac:dyDescent="0.3">
      <c r="A1513">
        <v>1512</v>
      </c>
      <c r="B1513">
        <v>24315240</v>
      </c>
      <c r="C1513" t="s">
        <v>1526</v>
      </c>
      <c r="E1513" s="11">
        <v>1513</v>
      </c>
      <c r="F1513" s="12">
        <v>24315300</v>
      </c>
      <c r="G1513" s="13" t="s">
        <v>1527</v>
      </c>
      <c r="Q1513" t="str">
        <f t="shared" si="23"/>
        <v>24315300-Vodonik peroksid</v>
      </c>
    </row>
    <row r="1514" spans="1:17" x14ac:dyDescent="0.3">
      <c r="A1514">
        <v>1513</v>
      </c>
      <c r="B1514">
        <v>24315300</v>
      </c>
      <c r="C1514" t="s">
        <v>1527</v>
      </c>
      <c r="E1514" s="8">
        <v>1514</v>
      </c>
      <c r="F1514" s="9">
        <v>24315400</v>
      </c>
      <c r="G1514" s="10" t="s">
        <v>1528</v>
      </c>
      <c r="Q1514" t="str">
        <f t="shared" si="23"/>
        <v>24315400-Piezoelektrični kvarc</v>
      </c>
    </row>
    <row r="1515" spans="1:17" x14ac:dyDescent="0.3">
      <c r="A1515">
        <v>1514</v>
      </c>
      <c r="B1515">
        <v>24315400</v>
      </c>
      <c r="C1515" t="s">
        <v>1528</v>
      </c>
      <c r="E1515" s="11">
        <v>1515</v>
      </c>
      <c r="F1515" s="12">
        <v>24315500</v>
      </c>
      <c r="G1515" s="13" t="s">
        <v>1529</v>
      </c>
      <c r="Q1515" t="str">
        <f t="shared" si="23"/>
        <v>24315500-Jedinjenja metala retkih zemalja</v>
      </c>
    </row>
    <row r="1516" spans="1:17" x14ac:dyDescent="0.3">
      <c r="A1516">
        <v>1515</v>
      </c>
      <c r="B1516">
        <v>24315500</v>
      </c>
      <c r="C1516" t="s">
        <v>1529</v>
      </c>
      <c r="E1516" s="8">
        <v>1516</v>
      </c>
      <c r="F1516" s="9">
        <v>24315600</v>
      </c>
      <c r="G1516" s="10" t="s">
        <v>1530</v>
      </c>
      <c r="Q1516" t="str">
        <f t="shared" si="23"/>
        <v>24315600-Silikati</v>
      </c>
    </row>
    <row r="1517" spans="1:17" x14ac:dyDescent="0.3">
      <c r="A1517">
        <v>1516</v>
      </c>
      <c r="B1517">
        <v>24315600</v>
      </c>
      <c r="C1517" t="s">
        <v>1530</v>
      </c>
      <c r="E1517" s="11">
        <v>1517</v>
      </c>
      <c r="F1517" s="12">
        <v>24315610</v>
      </c>
      <c r="G1517" s="13" t="s">
        <v>1531</v>
      </c>
      <c r="Q1517" t="str">
        <f t="shared" si="23"/>
        <v>24315610-Natrijum silikat</v>
      </c>
    </row>
    <row r="1518" spans="1:17" x14ac:dyDescent="0.3">
      <c r="A1518">
        <v>1517</v>
      </c>
      <c r="B1518">
        <v>24315610</v>
      </c>
      <c r="C1518" t="s">
        <v>1531</v>
      </c>
      <c r="E1518" s="8">
        <v>1518</v>
      </c>
      <c r="F1518" s="9">
        <v>24315700</v>
      </c>
      <c r="G1518" s="10" t="s">
        <v>1532</v>
      </c>
      <c r="Q1518" t="str">
        <f t="shared" si="23"/>
        <v>24315700-Borati i perborati</v>
      </c>
    </row>
    <row r="1519" spans="1:17" x14ac:dyDescent="0.3">
      <c r="A1519">
        <v>1518</v>
      </c>
      <c r="B1519">
        <v>24315700</v>
      </c>
      <c r="C1519" t="s">
        <v>1532</v>
      </c>
      <c r="E1519" s="11">
        <v>1519</v>
      </c>
      <c r="F1519" s="12">
        <v>24316000</v>
      </c>
      <c r="G1519" s="13" t="s">
        <v>1533</v>
      </c>
      <c r="Q1519" t="str">
        <f t="shared" si="23"/>
        <v>24316000-Destilovana voda</v>
      </c>
    </row>
    <row r="1520" spans="1:17" x14ac:dyDescent="0.3">
      <c r="A1520">
        <v>1519</v>
      </c>
      <c r="B1520">
        <v>24316000</v>
      </c>
      <c r="C1520" t="s">
        <v>1533</v>
      </c>
      <c r="E1520" s="8">
        <v>1520</v>
      </c>
      <c r="F1520" s="9">
        <v>24317000</v>
      </c>
      <c r="G1520" s="10" t="s">
        <v>1534</v>
      </c>
      <c r="Q1520" t="str">
        <f t="shared" si="23"/>
        <v>24317000-Sintetičko kamenje</v>
      </c>
    </row>
    <row r="1521" spans="1:17" x14ac:dyDescent="0.3">
      <c r="A1521">
        <v>1520</v>
      </c>
      <c r="B1521">
        <v>24317000</v>
      </c>
      <c r="C1521" t="s">
        <v>1534</v>
      </c>
      <c r="E1521" s="11">
        <v>1521</v>
      </c>
      <c r="F1521" s="12">
        <v>24317100</v>
      </c>
      <c r="G1521" s="13" t="s">
        <v>1535</v>
      </c>
      <c r="Q1521" t="str">
        <f t="shared" si="23"/>
        <v>24317100-Sintetičko drago kamenje</v>
      </c>
    </row>
    <row r="1522" spans="1:17" x14ac:dyDescent="0.3">
      <c r="A1522">
        <v>1521</v>
      </c>
      <c r="B1522">
        <v>24317100</v>
      </c>
      <c r="C1522" t="s">
        <v>1535</v>
      </c>
      <c r="E1522" s="8">
        <v>1522</v>
      </c>
      <c r="F1522" s="9">
        <v>24317200</v>
      </c>
      <c r="G1522" s="10" t="s">
        <v>1536</v>
      </c>
      <c r="Q1522" t="str">
        <f t="shared" si="23"/>
        <v>24317200-Sintetičko poludrago kamenje</v>
      </c>
    </row>
    <row r="1523" spans="1:17" x14ac:dyDescent="0.3">
      <c r="A1523">
        <v>1522</v>
      </c>
      <c r="B1523">
        <v>24317200</v>
      </c>
      <c r="C1523" t="s">
        <v>1536</v>
      </c>
      <c r="E1523" s="11">
        <v>1523</v>
      </c>
      <c r="F1523" s="12">
        <v>24320000</v>
      </c>
      <c r="G1523" s="13" t="s">
        <v>1537</v>
      </c>
      <c r="Q1523" t="str">
        <f t="shared" si="23"/>
        <v>24320000-Osnovne organske hemikalije</v>
      </c>
    </row>
    <row r="1524" spans="1:17" x14ac:dyDescent="0.3">
      <c r="A1524">
        <v>1523</v>
      </c>
      <c r="B1524">
        <v>24320000</v>
      </c>
      <c r="C1524" t="s">
        <v>1537</v>
      </c>
      <c r="E1524" s="8">
        <v>1524</v>
      </c>
      <c r="F1524" s="9">
        <v>24321000</v>
      </c>
      <c r="G1524" s="10" t="s">
        <v>1538</v>
      </c>
      <c r="Q1524" t="str">
        <f t="shared" si="23"/>
        <v>24321000-Ugljovodonici</v>
      </c>
    </row>
    <row r="1525" spans="1:17" x14ac:dyDescent="0.3">
      <c r="A1525">
        <v>1524</v>
      </c>
      <c r="B1525">
        <v>24321000</v>
      </c>
      <c r="C1525" t="s">
        <v>1538</v>
      </c>
      <c r="E1525" s="11">
        <v>1525</v>
      </c>
      <c r="F1525" s="12">
        <v>24321100</v>
      </c>
      <c r="G1525" s="13" t="s">
        <v>1539</v>
      </c>
      <c r="Q1525" t="str">
        <f t="shared" si="23"/>
        <v>24321100-Zasićeni ugljovodonici</v>
      </c>
    </row>
    <row r="1526" spans="1:17" x14ac:dyDescent="0.3">
      <c r="A1526">
        <v>1525</v>
      </c>
      <c r="B1526">
        <v>24321100</v>
      </c>
      <c r="C1526" t="s">
        <v>1539</v>
      </c>
      <c r="E1526" s="8">
        <v>1526</v>
      </c>
      <c r="F1526" s="9">
        <v>24321110</v>
      </c>
      <c r="G1526" s="10" t="s">
        <v>1540</v>
      </c>
      <c r="Q1526" t="str">
        <f t="shared" si="23"/>
        <v>24321110-Zasićeni aciklički ugljovodonici</v>
      </c>
    </row>
    <row r="1527" spans="1:17" x14ac:dyDescent="0.3">
      <c r="A1527">
        <v>1526</v>
      </c>
      <c r="B1527">
        <v>24321110</v>
      </c>
      <c r="C1527" t="s">
        <v>1540</v>
      </c>
      <c r="E1527" s="11">
        <v>1527</v>
      </c>
      <c r="F1527" s="12">
        <v>24321111</v>
      </c>
      <c r="G1527" s="13" t="s">
        <v>1541</v>
      </c>
      <c r="Q1527" t="str">
        <f t="shared" si="23"/>
        <v>24321111-Metan</v>
      </c>
    </row>
    <row r="1528" spans="1:17" x14ac:dyDescent="0.3">
      <c r="A1528">
        <v>1527</v>
      </c>
      <c r="B1528">
        <v>24321111</v>
      </c>
      <c r="C1528" t="s">
        <v>1541</v>
      </c>
      <c r="E1528" s="8">
        <v>1528</v>
      </c>
      <c r="F1528" s="9">
        <v>24321112</v>
      </c>
      <c r="G1528" s="10" t="s">
        <v>1542</v>
      </c>
      <c r="Q1528" t="str">
        <f t="shared" si="23"/>
        <v>24321112-Etilen</v>
      </c>
    </row>
    <row r="1529" spans="1:17" x14ac:dyDescent="0.3">
      <c r="A1529">
        <v>1528</v>
      </c>
      <c r="B1529">
        <v>24321112</v>
      </c>
      <c r="C1529" t="s">
        <v>1542</v>
      </c>
      <c r="E1529" s="11">
        <v>1529</v>
      </c>
      <c r="F1529" s="12">
        <v>24321113</v>
      </c>
      <c r="G1529" s="13" t="s">
        <v>1543</v>
      </c>
      <c r="Q1529" t="str">
        <f t="shared" si="23"/>
        <v>24321113-Propen (propilen)</v>
      </c>
    </row>
    <row r="1530" spans="1:17" x14ac:dyDescent="0.3">
      <c r="A1530">
        <v>1529</v>
      </c>
      <c r="B1530">
        <v>24321113</v>
      </c>
      <c r="C1530" t="s">
        <v>1543</v>
      </c>
      <c r="E1530" s="8">
        <v>1530</v>
      </c>
      <c r="F1530" s="9">
        <v>24321114</v>
      </c>
      <c r="G1530" s="10" t="s">
        <v>1544</v>
      </c>
      <c r="Q1530" t="str">
        <f t="shared" si="23"/>
        <v>24321114-Buten (butilen)</v>
      </c>
    </row>
    <row r="1531" spans="1:17" x14ac:dyDescent="0.3">
      <c r="A1531">
        <v>1530</v>
      </c>
      <c r="B1531">
        <v>24321114</v>
      </c>
      <c r="C1531" t="s">
        <v>1544</v>
      </c>
      <c r="E1531" s="11">
        <v>1531</v>
      </c>
      <c r="F1531" s="12">
        <v>24321115</v>
      </c>
      <c r="G1531" s="13" t="s">
        <v>1545</v>
      </c>
      <c r="Q1531" t="str">
        <f t="shared" si="23"/>
        <v>24321115-Acetilen</v>
      </c>
    </row>
    <row r="1532" spans="1:17" x14ac:dyDescent="0.3">
      <c r="A1532">
        <v>1531</v>
      </c>
      <c r="B1532">
        <v>24321115</v>
      </c>
      <c r="C1532" t="s">
        <v>1545</v>
      </c>
      <c r="E1532" s="8">
        <v>1532</v>
      </c>
      <c r="F1532" s="9">
        <v>24321120</v>
      </c>
      <c r="G1532" s="10" t="s">
        <v>1546</v>
      </c>
      <c r="Q1532" t="str">
        <f t="shared" si="23"/>
        <v>24321120-Zasićeni ciklički ugljovodonici</v>
      </c>
    </row>
    <row r="1533" spans="1:17" x14ac:dyDescent="0.3">
      <c r="A1533">
        <v>1532</v>
      </c>
      <c r="B1533">
        <v>24321120</v>
      </c>
      <c r="C1533" t="s">
        <v>1546</v>
      </c>
      <c r="E1533" s="11">
        <v>1533</v>
      </c>
      <c r="F1533" s="12">
        <v>24321200</v>
      </c>
      <c r="G1533" s="13" t="s">
        <v>1547</v>
      </c>
      <c r="Q1533" t="str">
        <f t="shared" si="23"/>
        <v>24321200-Nezasićeni ugljovodonici</v>
      </c>
    </row>
    <row r="1534" spans="1:17" x14ac:dyDescent="0.3">
      <c r="A1534">
        <v>1533</v>
      </c>
      <c r="B1534">
        <v>24321200</v>
      </c>
      <c r="C1534" t="s">
        <v>1547</v>
      </c>
      <c r="E1534" s="8">
        <v>1534</v>
      </c>
      <c r="F1534" s="9">
        <v>24321210</v>
      </c>
      <c r="G1534" s="10" t="s">
        <v>1548</v>
      </c>
      <c r="Q1534" t="str">
        <f t="shared" si="23"/>
        <v>24321210-Nezasićeni aciklički ugljovodonici</v>
      </c>
    </row>
    <row r="1535" spans="1:17" x14ac:dyDescent="0.3">
      <c r="A1535">
        <v>1534</v>
      </c>
      <c r="B1535">
        <v>24321210</v>
      </c>
      <c r="C1535" t="s">
        <v>1548</v>
      </c>
      <c r="E1535" s="11">
        <v>1535</v>
      </c>
      <c r="F1535" s="12">
        <v>24321220</v>
      </c>
      <c r="G1535" s="13" t="s">
        <v>1549</v>
      </c>
      <c r="Q1535" t="str">
        <f t="shared" si="23"/>
        <v>24321220-Nezasićeni ciklički ugljovodonici</v>
      </c>
    </row>
    <row r="1536" spans="1:17" x14ac:dyDescent="0.3">
      <c r="A1536">
        <v>1535</v>
      </c>
      <c r="B1536">
        <v>24321220</v>
      </c>
      <c r="C1536" t="s">
        <v>1549</v>
      </c>
      <c r="E1536" s="8">
        <v>1536</v>
      </c>
      <c r="F1536" s="9">
        <v>24321221</v>
      </c>
      <c r="G1536" s="10" t="s">
        <v>1550</v>
      </c>
      <c r="Q1536" t="str">
        <f t="shared" si="23"/>
        <v>24321221-Benzol (benzen)</v>
      </c>
    </row>
    <row r="1537" spans="1:17" x14ac:dyDescent="0.3">
      <c r="A1537">
        <v>1536</v>
      </c>
      <c r="B1537">
        <v>24321221</v>
      </c>
      <c r="C1537" t="s">
        <v>1550</v>
      </c>
      <c r="E1537" s="11">
        <v>1537</v>
      </c>
      <c r="F1537" s="12">
        <v>24321222</v>
      </c>
      <c r="G1537" s="13" t="s">
        <v>1551</v>
      </c>
      <c r="Q1537" t="str">
        <f t="shared" si="23"/>
        <v>24321222-Toluol (toluen)</v>
      </c>
    </row>
    <row r="1538" spans="1:17" x14ac:dyDescent="0.3">
      <c r="A1538">
        <v>1537</v>
      </c>
      <c r="B1538">
        <v>24321222</v>
      </c>
      <c r="C1538" t="s">
        <v>1551</v>
      </c>
      <c r="E1538" s="8">
        <v>1538</v>
      </c>
      <c r="F1538" s="9">
        <v>24321223</v>
      </c>
      <c r="G1538" s="10" t="s">
        <v>1552</v>
      </c>
      <c r="Q1538" t="str">
        <f t="shared" ref="Q1538:Q1601" si="24">F1538&amp; "-" &amp;G1538</f>
        <v>24321223-O-ksileni</v>
      </c>
    </row>
    <row r="1539" spans="1:17" x14ac:dyDescent="0.3">
      <c r="A1539">
        <v>1538</v>
      </c>
      <c r="B1539">
        <v>24321223</v>
      </c>
      <c r="C1539" t="s">
        <v>1552</v>
      </c>
      <c r="E1539" s="11">
        <v>1539</v>
      </c>
      <c r="F1539" s="12">
        <v>24321224</v>
      </c>
      <c r="G1539" s="13" t="s">
        <v>1553</v>
      </c>
      <c r="Q1539" t="str">
        <f t="shared" si="24"/>
        <v>24321224-M-ksileni</v>
      </c>
    </row>
    <row r="1540" spans="1:17" x14ac:dyDescent="0.3">
      <c r="A1540">
        <v>1539</v>
      </c>
      <c r="B1540">
        <v>24321224</v>
      </c>
      <c r="C1540" t="s">
        <v>1553</v>
      </c>
      <c r="E1540" s="8">
        <v>1540</v>
      </c>
      <c r="F1540" s="9">
        <v>24321225</v>
      </c>
      <c r="G1540" s="10" t="s">
        <v>1554</v>
      </c>
      <c r="Q1540" t="str">
        <f t="shared" si="24"/>
        <v>24321225-Stiren</v>
      </c>
    </row>
    <row r="1541" spans="1:17" x14ac:dyDescent="0.3">
      <c r="A1541">
        <v>1540</v>
      </c>
      <c r="B1541">
        <v>24321225</v>
      </c>
      <c r="C1541" t="s">
        <v>1554</v>
      </c>
      <c r="E1541" s="11">
        <v>1541</v>
      </c>
      <c r="F1541" s="12">
        <v>24321226</v>
      </c>
      <c r="G1541" s="13" t="s">
        <v>1555</v>
      </c>
      <c r="Q1541" t="str">
        <f t="shared" si="24"/>
        <v>24321226-Etilbenzen</v>
      </c>
    </row>
    <row r="1542" spans="1:17" x14ac:dyDescent="0.3">
      <c r="A1542">
        <v>1541</v>
      </c>
      <c r="B1542">
        <v>24321226</v>
      </c>
      <c r="C1542" t="s">
        <v>1555</v>
      </c>
      <c r="E1542" s="8">
        <v>1542</v>
      </c>
      <c r="F1542" s="9">
        <v>24321300</v>
      </c>
      <c r="G1542" s="10" t="s">
        <v>1556</v>
      </c>
      <c r="Q1542" t="str">
        <f t="shared" si="24"/>
        <v>24321300-Ostali halogeni derivati ugljovodonika</v>
      </c>
    </row>
    <row r="1543" spans="1:17" x14ac:dyDescent="0.3">
      <c r="A1543">
        <v>1542</v>
      </c>
      <c r="B1543">
        <v>24321300</v>
      </c>
      <c r="C1543" t="s">
        <v>1556</v>
      </c>
      <c r="E1543" s="11">
        <v>1543</v>
      </c>
      <c r="F1543" s="12">
        <v>24321310</v>
      </c>
      <c r="G1543" s="13" t="s">
        <v>1557</v>
      </c>
      <c r="Q1543" t="str">
        <f t="shared" si="24"/>
        <v>24321310-Tetrahloretilen</v>
      </c>
    </row>
    <row r="1544" spans="1:17" x14ac:dyDescent="0.3">
      <c r="A1544">
        <v>1543</v>
      </c>
      <c r="B1544">
        <v>24321310</v>
      </c>
      <c r="C1544" t="s">
        <v>1557</v>
      </c>
      <c r="E1544" s="8">
        <v>1544</v>
      </c>
      <c r="F1544" s="9">
        <v>24321320</v>
      </c>
      <c r="G1544" s="10" t="s">
        <v>1558</v>
      </c>
      <c r="Q1544" t="str">
        <f t="shared" si="24"/>
        <v>24321320-Ugljenik tetrahlorid</v>
      </c>
    </row>
    <row r="1545" spans="1:17" x14ac:dyDescent="0.3">
      <c r="A1545">
        <v>1544</v>
      </c>
      <c r="B1545">
        <v>24321320</v>
      </c>
      <c r="C1545" t="s">
        <v>1558</v>
      </c>
      <c r="E1545" s="11">
        <v>1545</v>
      </c>
      <c r="F1545" s="12">
        <v>24322000</v>
      </c>
      <c r="G1545" s="13" t="s">
        <v>1559</v>
      </c>
      <c r="Q1545" t="str">
        <f t="shared" si="24"/>
        <v>24322000-Alkoholi, fenoli, fenol alkoholi i njihovi halogeni, sulfo-, nitro-  ili nitrozo-  derivati; industrijski masni alkoholi</v>
      </c>
    </row>
    <row r="1546" spans="1:17" x14ac:dyDescent="0.3">
      <c r="A1546">
        <v>1545</v>
      </c>
      <c r="B1546">
        <v>24322000</v>
      </c>
      <c r="C1546" t="s">
        <v>1559</v>
      </c>
      <c r="E1546" s="8">
        <v>1546</v>
      </c>
      <c r="F1546" s="9">
        <v>24322100</v>
      </c>
      <c r="G1546" s="10" t="s">
        <v>1560</v>
      </c>
      <c r="Q1546" t="str">
        <f t="shared" si="24"/>
        <v>24322100-Industrijski masni alkoholi</v>
      </c>
    </row>
    <row r="1547" spans="1:17" x14ac:dyDescent="0.3">
      <c r="A1547">
        <v>1546</v>
      </c>
      <c r="B1547">
        <v>24322100</v>
      </c>
      <c r="C1547" t="s">
        <v>1560</v>
      </c>
      <c r="E1547" s="11">
        <v>1547</v>
      </c>
      <c r="F1547" s="12">
        <v>24322200</v>
      </c>
      <c r="G1547" s="13" t="s">
        <v>1561</v>
      </c>
      <c r="Q1547" t="str">
        <f t="shared" si="24"/>
        <v>24322200-Monohidroksilni alkoholi</v>
      </c>
    </row>
    <row r="1548" spans="1:17" x14ac:dyDescent="0.3">
      <c r="A1548">
        <v>1547</v>
      </c>
      <c r="B1548">
        <v>24322200</v>
      </c>
      <c r="C1548" t="s">
        <v>1561</v>
      </c>
      <c r="E1548" s="8">
        <v>1548</v>
      </c>
      <c r="F1548" s="9">
        <v>24322210</v>
      </c>
      <c r="G1548" s="10" t="s">
        <v>1562</v>
      </c>
      <c r="Q1548" t="str">
        <f t="shared" si="24"/>
        <v>24322210-Metanol</v>
      </c>
    </row>
    <row r="1549" spans="1:17" x14ac:dyDescent="0.3">
      <c r="A1549">
        <v>1548</v>
      </c>
      <c r="B1549">
        <v>24322210</v>
      </c>
      <c r="C1549" t="s">
        <v>1562</v>
      </c>
      <c r="E1549" s="11">
        <v>1549</v>
      </c>
      <c r="F1549" s="12">
        <v>24322220</v>
      </c>
      <c r="G1549" s="13" t="s">
        <v>1563</v>
      </c>
      <c r="Q1549" t="str">
        <f t="shared" si="24"/>
        <v>24322220-Etanol</v>
      </c>
    </row>
    <row r="1550" spans="1:17" x14ac:dyDescent="0.3">
      <c r="A1550">
        <v>1549</v>
      </c>
      <c r="B1550">
        <v>24322220</v>
      </c>
      <c r="C1550" t="s">
        <v>1563</v>
      </c>
      <c r="E1550" s="8">
        <v>1550</v>
      </c>
      <c r="F1550" s="9">
        <v>24322300</v>
      </c>
      <c r="G1550" s="10" t="s">
        <v>1564</v>
      </c>
      <c r="Q1550" t="str">
        <f t="shared" si="24"/>
        <v>24322300-Dioli, polialkoholi i derivati</v>
      </c>
    </row>
    <row r="1551" spans="1:17" x14ac:dyDescent="0.3">
      <c r="A1551">
        <v>1550</v>
      </c>
      <c r="B1551">
        <v>24322300</v>
      </c>
      <c r="C1551" t="s">
        <v>1564</v>
      </c>
      <c r="E1551" s="11">
        <v>1551</v>
      </c>
      <c r="F1551" s="12">
        <v>24322310</v>
      </c>
      <c r="G1551" s="13" t="s">
        <v>1565</v>
      </c>
      <c r="Q1551" t="str">
        <f t="shared" si="24"/>
        <v>24322310-Etilen glikol</v>
      </c>
    </row>
    <row r="1552" spans="1:17" x14ac:dyDescent="0.3">
      <c r="A1552">
        <v>1551</v>
      </c>
      <c r="B1552">
        <v>24322310</v>
      </c>
      <c r="C1552" t="s">
        <v>1565</v>
      </c>
      <c r="E1552" s="8">
        <v>1552</v>
      </c>
      <c r="F1552" s="9">
        <v>24322320</v>
      </c>
      <c r="G1552" s="10" t="s">
        <v>1566</v>
      </c>
      <c r="Q1552" t="str">
        <f t="shared" si="24"/>
        <v>24322320-Derivati alkohola</v>
      </c>
    </row>
    <row r="1553" spans="1:17" x14ac:dyDescent="0.3">
      <c r="A1553">
        <v>1552</v>
      </c>
      <c r="B1553">
        <v>24322320</v>
      </c>
      <c r="C1553" t="s">
        <v>1566</v>
      </c>
      <c r="E1553" s="11">
        <v>1553</v>
      </c>
      <c r="F1553" s="12">
        <v>24322400</v>
      </c>
      <c r="G1553" s="13" t="s">
        <v>1567</v>
      </c>
      <c r="Q1553" t="str">
        <f t="shared" si="24"/>
        <v>24322400-Fenoli i derivati</v>
      </c>
    </row>
    <row r="1554" spans="1:17" x14ac:dyDescent="0.3">
      <c r="A1554">
        <v>1553</v>
      </c>
      <c r="B1554">
        <v>24322400</v>
      </c>
      <c r="C1554" t="s">
        <v>1567</v>
      </c>
      <c r="E1554" s="8">
        <v>1554</v>
      </c>
      <c r="F1554" s="9">
        <v>24322500</v>
      </c>
      <c r="G1554" s="10" t="s">
        <v>1568</v>
      </c>
      <c r="Q1554" t="str">
        <f t="shared" si="24"/>
        <v>24322500-Alkohol</v>
      </c>
    </row>
    <row r="1555" spans="1:17" x14ac:dyDescent="0.3">
      <c r="A1555">
        <v>1554</v>
      </c>
      <c r="B1555">
        <v>24322500</v>
      </c>
      <c r="C1555" t="s">
        <v>1568</v>
      </c>
      <c r="E1555" s="11">
        <v>1555</v>
      </c>
      <c r="F1555" s="12">
        <v>24322510</v>
      </c>
      <c r="G1555" s="13" t="s">
        <v>1569</v>
      </c>
      <c r="Q1555" t="str">
        <f t="shared" si="24"/>
        <v>24322510-Etil alkohol</v>
      </c>
    </row>
    <row r="1556" spans="1:17" x14ac:dyDescent="0.3">
      <c r="A1556">
        <v>1555</v>
      </c>
      <c r="B1556">
        <v>24322510</v>
      </c>
      <c r="C1556" t="s">
        <v>1569</v>
      </c>
      <c r="E1556" s="8">
        <v>1556</v>
      </c>
      <c r="F1556" s="9">
        <v>24323000</v>
      </c>
      <c r="G1556" s="10" t="s">
        <v>1570</v>
      </c>
      <c r="Q1556" t="str">
        <f t="shared" si="24"/>
        <v>24323000-Industrijske monokarboksilne masne kiseline</v>
      </c>
    </row>
    <row r="1557" spans="1:17" x14ac:dyDescent="0.3">
      <c r="A1557">
        <v>1556</v>
      </c>
      <c r="B1557">
        <v>24323000</v>
      </c>
      <c r="C1557" t="s">
        <v>1570</v>
      </c>
      <c r="E1557" s="11">
        <v>1557</v>
      </c>
      <c r="F1557" s="12">
        <v>24323100</v>
      </c>
      <c r="G1557" s="13" t="s">
        <v>1571</v>
      </c>
      <c r="Q1557" t="str">
        <f t="shared" si="24"/>
        <v>24323100-Kisela ulja dobijena od rafinisanja</v>
      </c>
    </row>
    <row r="1558" spans="1:17" x14ac:dyDescent="0.3">
      <c r="A1558">
        <v>1557</v>
      </c>
      <c r="B1558">
        <v>24323100</v>
      </c>
      <c r="C1558" t="s">
        <v>1571</v>
      </c>
      <c r="E1558" s="8">
        <v>1558</v>
      </c>
      <c r="F1558" s="9">
        <v>24323200</v>
      </c>
      <c r="G1558" s="10" t="s">
        <v>1572</v>
      </c>
      <c r="Q1558" t="str">
        <f t="shared" si="24"/>
        <v>24323200-Karboksilne kiseline</v>
      </c>
    </row>
    <row r="1559" spans="1:17" x14ac:dyDescent="0.3">
      <c r="A1559">
        <v>1558</v>
      </c>
      <c r="B1559">
        <v>24323200</v>
      </c>
      <c r="C1559" t="s">
        <v>1572</v>
      </c>
      <c r="E1559" s="11">
        <v>1559</v>
      </c>
      <c r="F1559" s="12">
        <v>24323210</v>
      </c>
      <c r="G1559" s="13" t="s">
        <v>1573</v>
      </c>
      <c r="Q1559" t="str">
        <f t="shared" si="24"/>
        <v>24323210-Sirćetna kiselina</v>
      </c>
    </row>
    <row r="1560" spans="1:17" x14ac:dyDescent="0.3">
      <c r="A1560">
        <v>1559</v>
      </c>
      <c r="B1560">
        <v>24323210</v>
      </c>
      <c r="C1560" t="s">
        <v>1573</v>
      </c>
      <c r="E1560" s="8">
        <v>1560</v>
      </c>
      <c r="F1560" s="9">
        <v>24323220</v>
      </c>
      <c r="G1560" s="10" t="s">
        <v>1574</v>
      </c>
      <c r="Q1560" t="str">
        <f t="shared" si="24"/>
        <v>24323220-Persirćetna kiselina</v>
      </c>
    </row>
    <row r="1561" spans="1:17" x14ac:dyDescent="0.3">
      <c r="A1561">
        <v>1560</v>
      </c>
      <c r="B1561">
        <v>24323220</v>
      </c>
      <c r="C1561" t="s">
        <v>1574</v>
      </c>
      <c r="E1561" s="11">
        <v>1561</v>
      </c>
      <c r="F1561" s="12">
        <v>24323300</v>
      </c>
      <c r="G1561" s="13" t="s">
        <v>1575</v>
      </c>
      <c r="Q1561" t="str">
        <f t="shared" si="24"/>
        <v>24323300-Nezasićene monokarboksilne kiseline i jedinjenja</v>
      </c>
    </row>
    <row r="1562" spans="1:17" x14ac:dyDescent="0.3">
      <c r="A1562">
        <v>1561</v>
      </c>
      <c r="B1562">
        <v>24323300</v>
      </c>
      <c r="C1562" t="s">
        <v>1575</v>
      </c>
      <c r="E1562" s="8">
        <v>1562</v>
      </c>
      <c r="F1562" s="9">
        <v>24323310</v>
      </c>
      <c r="G1562" s="10" t="s">
        <v>1576</v>
      </c>
      <c r="Q1562" t="str">
        <f t="shared" si="24"/>
        <v>24323310-Estri metakrilne kiseline</v>
      </c>
    </row>
    <row r="1563" spans="1:17" x14ac:dyDescent="0.3">
      <c r="A1563">
        <v>1562</v>
      </c>
      <c r="B1563">
        <v>24323310</v>
      </c>
      <c r="C1563" t="s">
        <v>1576</v>
      </c>
      <c r="E1563" s="11">
        <v>1563</v>
      </c>
      <c r="F1563" s="12">
        <v>24323320</v>
      </c>
      <c r="G1563" s="13" t="s">
        <v>1577</v>
      </c>
      <c r="Q1563" t="str">
        <f t="shared" si="24"/>
        <v>24323320-Estri akrilne kiseline</v>
      </c>
    </row>
    <row r="1564" spans="1:17" x14ac:dyDescent="0.3">
      <c r="A1564">
        <v>1563</v>
      </c>
      <c r="B1564">
        <v>24323320</v>
      </c>
      <c r="C1564" t="s">
        <v>1577</v>
      </c>
      <c r="E1564" s="8">
        <v>1564</v>
      </c>
      <c r="F1564" s="9">
        <v>24323400</v>
      </c>
      <c r="G1564" s="10" t="s">
        <v>1578</v>
      </c>
      <c r="Q1564" t="str">
        <f t="shared" si="24"/>
        <v>24323400-Aromatične polikarbonske i karbonske kiseline</v>
      </c>
    </row>
    <row r="1565" spans="1:17" x14ac:dyDescent="0.3">
      <c r="A1565">
        <v>1564</v>
      </c>
      <c r="B1565">
        <v>24323400</v>
      </c>
      <c r="C1565" t="s">
        <v>1578</v>
      </c>
      <c r="E1565" s="11">
        <v>1565</v>
      </c>
      <c r="F1565" s="12">
        <v>24324000</v>
      </c>
      <c r="G1565" s="13" t="s">
        <v>1579</v>
      </c>
      <c r="Q1565" t="str">
        <f t="shared" si="24"/>
        <v>24324000-Organska jedinjenja sa azotnim funkcijama</v>
      </c>
    </row>
    <row r="1566" spans="1:17" x14ac:dyDescent="0.3">
      <c r="A1566">
        <v>1565</v>
      </c>
      <c r="B1566">
        <v>24324000</v>
      </c>
      <c r="C1566" t="s">
        <v>1579</v>
      </c>
      <c r="E1566" s="8">
        <v>1566</v>
      </c>
      <c r="F1566" s="9">
        <v>24324100</v>
      </c>
      <c r="G1566" s="10" t="s">
        <v>1580</v>
      </c>
      <c r="Q1566" t="str">
        <f t="shared" si="24"/>
        <v>24324100-Jedinjenja sa amino funkcijom</v>
      </c>
    </row>
    <row r="1567" spans="1:17" x14ac:dyDescent="0.3">
      <c r="A1567">
        <v>1566</v>
      </c>
      <c r="B1567">
        <v>24324100</v>
      </c>
      <c r="C1567" t="s">
        <v>1580</v>
      </c>
      <c r="E1567" s="11">
        <v>1567</v>
      </c>
      <c r="F1567" s="12">
        <v>24324200</v>
      </c>
      <c r="G1567" s="13" t="s">
        <v>1581</v>
      </c>
      <c r="Q1567" t="str">
        <f t="shared" si="24"/>
        <v>24324200-Amino jedinjenja sa kiseoničnom funkcijom</v>
      </c>
    </row>
    <row r="1568" spans="1:17" x14ac:dyDescent="0.3">
      <c r="A1568">
        <v>1567</v>
      </c>
      <c r="B1568">
        <v>24324200</v>
      </c>
      <c r="C1568" t="s">
        <v>1581</v>
      </c>
      <c r="E1568" s="8">
        <v>1568</v>
      </c>
      <c r="F1568" s="9">
        <v>24324300</v>
      </c>
      <c r="G1568" s="10" t="s">
        <v>1582</v>
      </c>
      <c r="Q1568" t="str">
        <f t="shared" si="24"/>
        <v>24324300-Ureini</v>
      </c>
    </row>
    <row r="1569" spans="1:17" x14ac:dyDescent="0.3">
      <c r="A1569">
        <v>1568</v>
      </c>
      <c r="B1569">
        <v>24324300</v>
      </c>
      <c r="C1569" t="s">
        <v>1582</v>
      </c>
      <c r="E1569" s="11">
        <v>1569</v>
      </c>
      <c r="F1569" s="12">
        <v>24324400</v>
      </c>
      <c r="G1569" s="13" t="s">
        <v>1583</v>
      </c>
      <c r="Q1569" t="str">
        <f t="shared" si="24"/>
        <v>24324400-Jedinjenja sa azotnim funkcijama</v>
      </c>
    </row>
    <row r="1570" spans="1:17" x14ac:dyDescent="0.3">
      <c r="A1570">
        <v>1569</v>
      </c>
      <c r="B1570">
        <v>24324400</v>
      </c>
      <c r="C1570" t="s">
        <v>1583</v>
      </c>
      <c r="E1570" s="8">
        <v>1570</v>
      </c>
      <c r="F1570" s="9">
        <v>24325000</v>
      </c>
      <c r="G1570" s="10" t="s">
        <v>1584</v>
      </c>
      <c r="Q1570" t="str">
        <f t="shared" si="24"/>
        <v>24325000-Organska sumporna jedinjenja</v>
      </c>
    </row>
    <row r="1571" spans="1:17" x14ac:dyDescent="0.3">
      <c r="A1571">
        <v>1570</v>
      </c>
      <c r="B1571">
        <v>24325000</v>
      </c>
      <c r="C1571" t="s">
        <v>1584</v>
      </c>
      <c r="E1571" s="11">
        <v>1571</v>
      </c>
      <c r="F1571" s="12">
        <v>24326000</v>
      </c>
      <c r="G1571" s="13" t="s">
        <v>1585</v>
      </c>
      <c r="Q1571" t="str">
        <f t="shared" si="24"/>
        <v>24326000-Aldehidi, ketoni, organski peroksidi i etri</v>
      </c>
    </row>
    <row r="1572" spans="1:17" x14ac:dyDescent="0.3">
      <c r="A1572">
        <v>1571</v>
      </c>
      <c r="B1572">
        <v>24326000</v>
      </c>
      <c r="C1572" t="s">
        <v>1585</v>
      </c>
      <c r="E1572" s="8">
        <v>1572</v>
      </c>
      <c r="F1572" s="9">
        <v>24326100</v>
      </c>
      <c r="G1572" s="10" t="s">
        <v>1586</v>
      </c>
      <c r="Q1572" t="str">
        <f t="shared" si="24"/>
        <v>24326100-Jedinjenja sa aldehidnom funkcijom</v>
      </c>
    </row>
    <row r="1573" spans="1:17" x14ac:dyDescent="0.3">
      <c r="A1573">
        <v>1572</v>
      </c>
      <c r="B1573">
        <v>24326100</v>
      </c>
      <c r="C1573" t="s">
        <v>1586</v>
      </c>
      <c r="E1573" s="11">
        <v>1573</v>
      </c>
      <c r="F1573" s="12">
        <v>24326200</v>
      </c>
      <c r="G1573" s="13" t="s">
        <v>1587</v>
      </c>
      <c r="Q1573" t="str">
        <f t="shared" si="24"/>
        <v>24326200-Jedinjenja sa ketonskom i kinonskom funkcijom</v>
      </c>
    </row>
    <row r="1574" spans="1:17" x14ac:dyDescent="0.3">
      <c r="A1574">
        <v>1573</v>
      </c>
      <c r="B1574">
        <v>24326200</v>
      </c>
      <c r="C1574" t="s">
        <v>1587</v>
      </c>
      <c r="E1574" s="8">
        <v>1574</v>
      </c>
      <c r="F1574" s="9">
        <v>24326300</v>
      </c>
      <c r="G1574" s="10" t="s">
        <v>1588</v>
      </c>
      <c r="Q1574" t="str">
        <f t="shared" si="24"/>
        <v>24326300-Organski peroksidi</v>
      </c>
    </row>
    <row r="1575" spans="1:17" x14ac:dyDescent="0.3">
      <c r="A1575">
        <v>1574</v>
      </c>
      <c r="B1575">
        <v>24326300</v>
      </c>
      <c r="C1575" t="s">
        <v>1588</v>
      </c>
      <c r="E1575" s="11">
        <v>1575</v>
      </c>
      <c r="F1575" s="12">
        <v>24326310</v>
      </c>
      <c r="G1575" s="13" t="s">
        <v>1589</v>
      </c>
      <c r="Q1575" t="str">
        <f t="shared" si="24"/>
        <v>24326310-Etilen oksid</v>
      </c>
    </row>
    <row r="1576" spans="1:17" x14ac:dyDescent="0.3">
      <c r="A1576">
        <v>1575</v>
      </c>
      <c r="B1576">
        <v>24326310</v>
      </c>
      <c r="C1576" t="s">
        <v>1589</v>
      </c>
      <c r="E1576" s="8">
        <v>1576</v>
      </c>
      <c r="F1576" s="9">
        <v>24326320</v>
      </c>
      <c r="G1576" s="10" t="s">
        <v>1590</v>
      </c>
      <c r="Q1576" t="str">
        <f t="shared" si="24"/>
        <v>24326320-Etri</v>
      </c>
    </row>
    <row r="1577" spans="1:17" x14ac:dyDescent="0.3">
      <c r="A1577">
        <v>1576</v>
      </c>
      <c r="B1577">
        <v>24326320</v>
      </c>
      <c r="C1577" t="s">
        <v>1590</v>
      </c>
      <c r="E1577" s="11">
        <v>1577</v>
      </c>
      <c r="F1577" s="12">
        <v>24327000</v>
      </c>
      <c r="G1577" s="13" t="s">
        <v>1591</v>
      </c>
      <c r="Q1577" t="str">
        <f t="shared" si="24"/>
        <v>24327000-Razne organske hemikalije</v>
      </c>
    </row>
    <row r="1578" spans="1:17" x14ac:dyDescent="0.3">
      <c r="A1578">
        <v>1577</v>
      </c>
      <c r="B1578">
        <v>24327000</v>
      </c>
      <c r="C1578" t="s">
        <v>1591</v>
      </c>
      <c r="E1578" s="8">
        <v>1578</v>
      </c>
      <c r="F1578" s="9">
        <v>24327100</v>
      </c>
      <c r="G1578" s="10" t="s">
        <v>1592</v>
      </c>
      <c r="Q1578" t="str">
        <f t="shared" si="24"/>
        <v>24327100-Biljni derivati za bojenje</v>
      </c>
    </row>
    <row r="1579" spans="1:17" x14ac:dyDescent="0.3">
      <c r="A1579">
        <v>1578</v>
      </c>
      <c r="B1579">
        <v>24327100</v>
      </c>
      <c r="C1579" t="s">
        <v>1592</v>
      </c>
      <c r="E1579" s="11">
        <v>1579</v>
      </c>
      <c r="F1579" s="12">
        <v>24327200</v>
      </c>
      <c r="G1579" s="13" t="s">
        <v>1593</v>
      </c>
      <c r="Q1579" t="str">
        <f t="shared" si="24"/>
        <v>24327200-Ćumur</v>
      </c>
    </row>
    <row r="1580" spans="1:17" x14ac:dyDescent="0.3">
      <c r="A1580">
        <v>1579</v>
      </c>
      <c r="B1580">
        <v>24327200</v>
      </c>
      <c r="C1580" t="s">
        <v>1593</v>
      </c>
      <c r="E1580" s="8">
        <v>1580</v>
      </c>
      <c r="F1580" s="9">
        <v>24327300</v>
      </c>
      <c r="G1580" s="10" t="s">
        <v>1594</v>
      </c>
      <c r="Q1580" t="str">
        <f t="shared" si="24"/>
        <v>24327300-Ulje i proizvodi destilacije katrana kamenog uglja, smole i katranske smole</v>
      </c>
    </row>
    <row r="1581" spans="1:17" x14ac:dyDescent="0.3">
      <c r="A1581">
        <v>1580</v>
      </c>
      <c r="B1581">
        <v>24327300</v>
      </c>
      <c r="C1581" t="s">
        <v>1594</v>
      </c>
      <c r="E1581" s="11">
        <v>1581</v>
      </c>
      <c r="F1581" s="12">
        <v>24327310</v>
      </c>
      <c r="G1581" s="13" t="s">
        <v>1595</v>
      </c>
      <c r="Q1581" t="str">
        <f t="shared" si="24"/>
        <v>24327310-Katran kamenog uglja</v>
      </c>
    </row>
    <row r="1582" spans="1:17" x14ac:dyDescent="0.3">
      <c r="A1582">
        <v>1581</v>
      </c>
      <c r="B1582">
        <v>24327310</v>
      </c>
      <c r="C1582" t="s">
        <v>1595</v>
      </c>
      <c r="E1582" s="8">
        <v>1582</v>
      </c>
      <c r="F1582" s="9">
        <v>24327311</v>
      </c>
      <c r="G1582" s="10" t="s">
        <v>1596</v>
      </c>
      <c r="Q1582" t="str">
        <f t="shared" si="24"/>
        <v>24327311-Kreozot</v>
      </c>
    </row>
    <row r="1583" spans="1:17" x14ac:dyDescent="0.3">
      <c r="A1583">
        <v>1582</v>
      </c>
      <c r="B1583">
        <v>24327311</v>
      </c>
      <c r="C1583" t="s">
        <v>1596</v>
      </c>
      <c r="E1583" s="11">
        <v>1583</v>
      </c>
      <c r="F1583" s="12">
        <v>24327320</v>
      </c>
      <c r="G1583" s="13" t="s">
        <v>1597</v>
      </c>
      <c r="Q1583" t="str">
        <f t="shared" si="24"/>
        <v>24327320-Smola</v>
      </c>
    </row>
    <row r="1584" spans="1:17" x14ac:dyDescent="0.3">
      <c r="A1584">
        <v>1583</v>
      </c>
      <c r="B1584">
        <v>24327320</v>
      </c>
      <c r="C1584" t="s">
        <v>1597</v>
      </c>
      <c r="E1584" s="8">
        <v>1584</v>
      </c>
      <c r="F1584" s="9">
        <v>24327330</v>
      </c>
      <c r="G1584" s="10" t="s">
        <v>1598</v>
      </c>
      <c r="Q1584" t="str">
        <f t="shared" si="24"/>
        <v>24327330-Katranska smola</v>
      </c>
    </row>
    <row r="1585" spans="1:17" x14ac:dyDescent="0.3">
      <c r="A1585">
        <v>1584</v>
      </c>
      <c r="B1585">
        <v>24327330</v>
      </c>
      <c r="C1585" t="s">
        <v>1598</v>
      </c>
      <c r="E1585" s="11">
        <v>1585</v>
      </c>
      <c r="F1585" s="12">
        <v>24327400</v>
      </c>
      <c r="G1585" s="13" t="s">
        <v>1599</v>
      </c>
      <c r="Q1585" t="str">
        <f t="shared" si="24"/>
        <v>24327400-Proizvodi od smole</v>
      </c>
    </row>
    <row r="1586" spans="1:17" x14ac:dyDescent="0.3">
      <c r="A1586">
        <v>1585</v>
      </c>
      <c r="B1586">
        <v>24327400</v>
      </c>
      <c r="C1586" t="s">
        <v>1599</v>
      </c>
      <c r="E1586" s="8">
        <v>1586</v>
      </c>
      <c r="F1586" s="9">
        <v>24327500</v>
      </c>
      <c r="G1586" s="10" t="s">
        <v>1600</v>
      </c>
      <c r="Q1586" t="str">
        <f t="shared" si="24"/>
        <v>24327500-Preostale lužine iz proizvodnje drvne celuloze</v>
      </c>
    </row>
    <row r="1587" spans="1:17" x14ac:dyDescent="0.3">
      <c r="A1587">
        <v>1586</v>
      </c>
      <c r="B1587">
        <v>24327500</v>
      </c>
      <c r="C1587" t="s">
        <v>1600</v>
      </c>
      <c r="E1587" s="11">
        <v>1587</v>
      </c>
      <c r="F1587" s="12">
        <v>24400000</v>
      </c>
      <c r="G1587" s="13" t="s">
        <v>1601</v>
      </c>
      <c r="Q1587" t="str">
        <f t="shared" si="24"/>
        <v>24400000-Đubriva i azotna jedinjenja</v>
      </c>
    </row>
    <row r="1588" spans="1:17" x14ac:dyDescent="0.3">
      <c r="A1588">
        <v>1587</v>
      </c>
      <c r="B1588">
        <v>24400000</v>
      </c>
      <c r="C1588" t="s">
        <v>1601</v>
      </c>
      <c r="E1588" s="8">
        <v>1588</v>
      </c>
      <c r="F1588" s="9">
        <v>24410000</v>
      </c>
      <c r="G1588" s="10" t="s">
        <v>1602</v>
      </c>
      <c r="Q1588" t="str">
        <f t="shared" si="24"/>
        <v>24410000-Azotna đubriva</v>
      </c>
    </row>
    <row r="1589" spans="1:17" x14ac:dyDescent="0.3">
      <c r="A1589">
        <v>1588</v>
      </c>
      <c r="B1589">
        <v>24410000</v>
      </c>
      <c r="C1589" t="s">
        <v>1602</v>
      </c>
      <c r="E1589" s="11">
        <v>1589</v>
      </c>
      <c r="F1589" s="12">
        <v>24411000</v>
      </c>
      <c r="G1589" s="13" t="s">
        <v>1603</v>
      </c>
      <c r="Q1589" t="str">
        <f t="shared" si="24"/>
        <v>24411000-Azotna kiselina i soli</v>
      </c>
    </row>
    <row r="1590" spans="1:17" x14ac:dyDescent="0.3">
      <c r="A1590">
        <v>1589</v>
      </c>
      <c r="B1590">
        <v>24411000</v>
      </c>
      <c r="C1590" t="s">
        <v>1603</v>
      </c>
      <c r="E1590" s="8">
        <v>1590</v>
      </c>
      <c r="F1590" s="9">
        <v>24411100</v>
      </c>
      <c r="G1590" s="10" t="s">
        <v>1604</v>
      </c>
      <c r="Q1590" t="str">
        <f t="shared" si="24"/>
        <v>24411100-Natrijum nitrat</v>
      </c>
    </row>
    <row r="1591" spans="1:17" x14ac:dyDescent="0.3">
      <c r="A1591">
        <v>1590</v>
      </c>
      <c r="B1591">
        <v>24411100</v>
      </c>
      <c r="C1591" t="s">
        <v>1604</v>
      </c>
      <c r="E1591" s="11">
        <v>1591</v>
      </c>
      <c r="F1591" s="12">
        <v>24412000</v>
      </c>
      <c r="G1591" s="13" t="s">
        <v>1605</v>
      </c>
      <c r="Q1591" t="str">
        <f t="shared" si="24"/>
        <v>24412000-Sulfoazotne kiseline</v>
      </c>
    </row>
    <row r="1592" spans="1:17" x14ac:dyDescent="0.3">
      <c r="A1592">
        <v>1591</v>
      </c>
      <c r="B1592">
        <v>24412000</v>
      </c>
      <c r="C1592" t="s">
        <v>1605</v>
      </c>
      <c r="E1592" s="8">
        <v>1592</v>
      </c>
      <c r="F1592" s="9">
        <v>24413000</v>
      </c>
      <c r="G1592" s="10" t="s">
        <v>1606</v>
      </c>
      <c r="Q1592" t="str">
        <f t="shared" si="24"/>
        <v>24413000-Amonijak</v>
      </c>
    </row>
    <row r="1593" spans="1:17" x14ac:dyDescent="0.3">
      <c r="A1593">
        <v>1592</v>
      </c>
      <c r="B1593">
        <v>24413000</v>
      </c>
      <c r="C1593" t="s">
        <v>1606</v>
      </c>
      <c r="E1593" s="11">
        <v>1593</v>
      </c>
      <c r="F1593" s="12">
        <v>24413100</v>
      </c>
      <c r="G1593" s="13" t="s">
        <v>1607</v>
      </c>
      <c r="Q1593" t="str">
        <f t="shared" si="24"/>
        <v>24413100-Tečni amonijak</v>
      </c>
    </row>
    <row r="1594" spans="1:17" x14ac:dyDescent="0.3">
      <c r="A1594">
        <v>1593</v>
      </c>
      <c r="B1594">
        <v>24413100</v>
      </c>
      <c r="C1594" t="s">
        <v>1607</v>
      </c>
      <c r="E1594" s="8">
        <v>1594</v>
      </c>
      <c r="F1594" s="9">
        <v>24413200</v>
      </c>
      <c r="G1594" s="10" t="s">
        <v>1608</v>
      </c>
      <c r="Q1594" t="str">
        <f t="shared" si="24"/>
        <v>24413200-Amonijum hlorid</v>
      </c>
    </row>
    <row r="1595" spans="1:17" x14ac:dyDescent="0.3">
      <c r="A1595">
        <v>1594</v>
      </c>
      <c r="B1595">
        <v>24413200</v>
      </c>
      <c r="C1595" t="s">
        <v>1608</v>
      </c>
      <c r="E1595" s="11">
        <v>1595</v>
      </c>
      <c r="F1595" s="12">
        <v>24413300</v>
      </c>
      <c r="G1595" s="13" t="s">
        <v>1609</v>
      </c>
      <c r="Q1595" t="str">
        <f t="shared" si="24"/>
        <v>24413300-Amonijum sulfat</v>
      </c>
    </row>
    <row r="1596" spans="1:17" x14ac:dyDescent="0.3">
      <c r="A1596">
        <v>1595</v>
      </c>
      <c r="B1596">
        <v>24413300</v>
      </c>
      <c r="C1596" t="s">
        <v>1609</v>
      </c>
      <c r="E1596" s="8">
        <v>1596</v>
      </c>
      <c r="F1596" s="9">
        <v>24420000</v>
      </c>
      <c r="G1596" s="10" t="s">
        <v>1610</v>
      </c>
      <c r="Q1596" t="str">
        <f t="shared" si="24"/>
        <v>24420000-Fosfatna đubriva</v>
      </c>
    </row>
    <row r="1597" spans="1:17" x14ac:dyDescent="0.3">
      <c r="A1597">
        <v>1596</v>
      </c>
      <c r="B1597">
        <v>24420000</v>
      </c>
      <c r="C1597" t="s">
        <v>1610</v>
      </c>
      <c r="E1597" s="11">
        <v>1597</v>
      </c>
      <c r="F1597" s="12">
        <v>24421000</v>
      </c>
      <c r="G1597" s="13" t="s">
        <v>1611</v>
      </c>
      <c r="Q1597" t="str">
        <f t="shared" si="24"/>
        <v>24421000-Mineralna fosfatna đubriva</v>
      </c>
    </row>
    <row r="1598" spans="1:17" x14ac:dyDescent="0.3">
      <c r="A1598">
        <v>1597</v>
      </c>
      <c r="B1598">
        <v>24421000</v>
      </c>
      <c r="C1598" t="s">
        <v>1611</v>
      </c>
      <c r="E1598" s="8">
        <v>1598</v>
      </c>
      <c r="F1598" s="9">
        <v>24422000</v>
      </c>
      <c r="G1598" s="10" t="s">
        <v>1612</v>
      </c>
      <c r="Q1598" t="str">
        <f t="shared" si="24"/>
        <v>24422000-Hemijska fosfatna đubriva</v>
      </c>
    </row>
    <row r="1599" spans="1:17" x14ac:dyDescent="0.3">
      <c r="A1599">
        <v>1598</v>
      </c>
      <c r="B1599">
        <v>24422000</v>
      </c>
      <c r="C1599" t="s">
        <v>1612</v>
      </c>
      <c r="E1599" s="11">
        <v>1599</v>
      </c>
      <c r="F1599" s="12">
        <v>24430000</v>
      </c>
      <c r="G1599" s="13" t="s">
        <v>1613</v>
      </c>
      <c r="Q1599" t="str">
        <f t="shared" si="24"/>
        <v>24430000-Đubriva životinjskog ili biljnog porekla</v>
      </c>
    </row>
    <row r="1600" spans="1:17" x14ac:dyDescent="0.3">
      <c r="A1600">
        <v>1599</v>
      </c>
      <c r="B1600">
        <v>24430000</v>
      </c>
      <c r="C1600" t="s">
        <v>1613</v>
      </c>
      <c r="E1600" s="8">
        <v>1600</v>
      </c>
      <c r="F1600" s="9">
        <v>24440000</v>
      </c>
      <c r="G1600" s="10" t="s">
        <v>1614</v>
      </c>
      <c r="Q1600" t="str">
        <f t="shared" si="24"/>
        <v>24440000-Razna đubriva</v>
      </c>
    </row>
    <row r="1601" spans="1:17" x14ac:dyDescent="0.3">
      <c r="A1601">
        <v>1600</v>
      </c>
      <c r="B1601">
        <v>24440000</v>
      </c>
      <c r="C1601" t="s">
        <v>1614</v>
      </c>
      <c r="E1601" s="11">
        <v>1601</v>
      </c>
      <c r="F1601" s="12">
        <v>24450000</v>
      </c>
      <c r="G1601" s="13" t="s">
        <v>1615</v>
      </c>
      <c r="Q1601" t="str">
        <f t="shared" si="24"/>
        <v>24450000-Agrohemijski proizvodi</v>
      </c>
    </row>
    <row r="1602" spans="1:17" x14ac:dyDescent="0.3">
      <c r="A1602">
        <v>1601</v>
      </c>
      <c r="B1602">
        <v>24450000</v>
      </c>
      <c r="C1602" t="s">
        <v>1615</v>
      </c>
      <c r="E1602" s="8">
        <v>1602</v>
      </c>
      <c r="F1602" s="9">
        <v>24451000</v>
      </c>
      <c r="G1602" s="10" t="s">
        <v>1616</v>
      </c>
      <c r="Q1602" t="str">
        <f t="shared" ref="Q1602:Q1665" si="25">F1602&amp; "-" &amp;G1602</f>
        <v>24451000-Pesticidi</v>
      </c>
    </row>
    <row r="1603" spans="1:17" x14ac:dyDescent="0.3">
      <c r="A1603">
        <v>1602</v>
      </c>
      <c r="B1603">
        <v>24451000</v>
      </c>
      <c r="C1603" t="s">
        <v>1616</v>
      </c>
      <c r="E1603" s="11">
        <v>1603</v>
      </c>
      <c r="F1603" s="12">
        <v>24452000</v>
      </c>
      <c r="G1603" s="13" t="s">
        <v>1617</v>
      </c>
      <c r="Q1603" t="str">
        <f t="shared" si="25"/>
        <v>24452000-Insekticidi</v>
      </c>
    </row>
    <row r="1604" spans="1:17" x14ac:dyDescent="0.3">
      <c r="A1604">
        <v>1603</v>
      </c>
      <c r="B1604">
        <v>24452000</v>
      </c>
      <c r="C1604" t="s">
        <v>1617</v>
      </c>
      <c r="E1604" s="8">
        <v>1604</v>
      </c>
      <c r="F1604" s="9">
        <v>24453000</v>
      </c>
      <c r="G1604" s="10" t="s">
        <v>1618</v>
      </c>
      <c r="Q1604" t="str">
        <f t="shared" si="25"/>
        <v>24453000-Herbicidi</v>
      </c>
    </row>
    <row r="1605" spans="1:17" x14ac:dyDescent="0.3">
      <c r="A1605">
        <v>1604</v>
      </c>
      <c r="B1605">
        <v>24453000</v>
      </c>
      <c r="C1605" t="s">
        <v>1618</v>
      </c>
      <c r="E1605" s="11">
        <v>1605</v>
      </c>
      <c r="F1605" s="12">
        <v>24454000</v>
      </c>
      <c r="G1605" s="13" t="s">
        <v>1619</v>
      </c>
      <c r="Q1605" t="str">
        <f t="shared" si="25"/>
        <v>24454000-Sredstva za regulisanje rasta biljaka</v>
      </c>
    </row>
    <row r="1606" spans="1:17" x14ac:dyDescent="0.3">
      <c r="A1606">
        <v>1605</v>
      </c>
      <c r="B1606">
        <v>24454000</v>
      </c>
      <c r="C1606" t="s">
        <v>1619</v>
      </c>
      <c r="E1606" s="8">
        <v>1606</v>
      </c>
      <c r="F1606" s="9">
        <v>24455000</v>
      </c>
      <c r="G1606" s="10" t="s">
        <v>1620</v>
      </c>
      <c r="Q1606" t="str">
        <f t="shared" si="25"/>
        <v>24455000-Sredstva za dezinfekciju</v>
      </c>
    </row>
    <row r="1607" spans="1:17" x14ac:dyDescent="0.3">
      <c r="A1607">
        <v>1606</v>
      </c>
      <c r="B1607">
        <v>24455000</v>
      </c>
      <c r="C1607" t="s">
        <v>1620</v>
      </c>
      <c r="E1607" s="11">
        <v>1607</v>
      </c>
      <c r="F1607" s="12">
        <v>24456000</v>
      </c>
      <c r="G1607" s="13" t="s">
        <v>1621</v>
      </c>
      <c r="Q1607" t="str">
        <f t="shared" si="25"/>
        <v>24456000-Rodenticidi (sredstva za suzbijanje glodara)</v>
      </c>
    </row>
    <row r="1608" spans="1:17" x14ac:dyDescent="0.3">
      <c r="A1608">
        <v>1607</v>
      </c>
      <c r="B1608">
        <v>24456000</v>
      </c>
      <c r="C1608" t="s">
        <v>1621</v>
      </c>
      <c r="E1608" s="8">
        <v>1608</v>
      </c>
      <c r="F1608" s="9">
        <v>24457000</v>
      </c>
      <c r="G1608" s="10" t="s">
        <v>1622</v>
      </c>
      <c r="Q1608" t="str">
        <f t="shared" si="25"/>
        <v>24457000-Fungicidi (sredstva za suzbijanje gljivica)</v>
      </c>
    </row>
    <row r="1609" spans="1:17" x14ac:dyDescent="0.3">
      <c r="A1609">
        <v>1608</v>
      </c>
      <c r="B1609">
        <v>24457000</v>
      </c>
      <c r="C1609" t="s">
        <v>1622</v>
      </c>
      <c r="E1609" s="11">
        <v>1609</v>
      </c>
      <c r="F1609" s="12">
        <v>24500000</v>
      </c>
      <c r="G1609" s="13" t="s">
        <v>1623</v>
      </c>
      <c r="Q1609" t="str">
        <f t="shared" si="25"/>
        <v>24500000-Plastične mase u primarnim oblicima</v>
      </c>
    </row>
    <row r="1610" spans="1:17" x14ac:dyDescent="0.3">
      <c r="A1610">
        <v>1609</v>
      </c>
      <c r="B1610">
        <v>24500000</v>
      </c>
      <c r="C1610" t="s">
        <v>1623</v>
      </c>
      <c r="E1610" s="8">
        <v>1610</v>
      </c>
      <c r="F1610" s="9">
        <v>24510000</v>
      </c>
      <c r="G1610" s="10" t="s">
        <v>1624</v>
      </c>
      <c r="Q1610" t="str">
        <f t="shared" si="25"/>
        <v>24510000-Polimeri etilena u primarnim oblicima</v>
      </c>
    </row>
    <row r="1611" spans="1:17" x14ac:dyDescent="0.3">
      <c r="A1611">
        <v>1610</v>
      </c>
      <c r="B1611">
        <v>24510000</v>
      </c>
      <c r="C1611" t="s">
        <v>1624</v>
      </c>
      <c r="E1611" s="11">
        <v>1611</v>
      </c>
      <c r="F1611" s="12">
        <v>24520000</v>
      </c>
      <c r="G1611" s="13" t="s">
        <v>1625</v>
      </c>
      <c r="Q1611" t="str">
        <f t="shared" si="25"/>
        <v>24520000-Polimeri propilena u primarnim oblicima</v>
      </c>
    </row>
    <row r="1612" spans="1:17" x14ac:dyDescent="0.3">
      <c r="A1612">
        <v>1611</v>
      </c>
      <c r="B1612">
        <v>24520000</v>
      </c>
      <c r="C1612" t="s">
        <v>1625</v>
      </c>
      <c r="E1612" s="8">
        <v>1612</v>
      </c>
      <c r="F1612" s="9">
        <v>24530000</v>
      </c>
      <c r="G1612" s="10" t="s">
        <v>1626</v>
      </c>
      <c r="Q1612" t="str">
        <f t="shared" si="25"/>
        <v>24530000-Polimeri stirena u primarnim oblicima</v>
      </c>
    </row>
    <row r="1613" spans="1:17" x14ac:dyDescent="0.3">
      <c r="A1613">
        <v>1612</v>
      </c>
      <c r="B1613">
        <v>24530000</v>
      </c>
      <c r="C1613" t="s">
        <v>1626</v>
      </c>
      <c r="E1613" s="11">
        <v>1613</v>
      </c>
      <c r="F1613" s="12">
        <v>24540000</v>
      </c>
      <c r="G1613" s="13" t="s">
        <v>1627</v>
      </c>
      <c r="Q1613" t="str">
        <f t="shared" si="25"/>
        <v>24540000-Polimeri vinila u primarnim oblicima</v>
      </c>
    </row>
    <row r="1614" spans="1:17" x14ac:dyDescent="0.3">
      <c r="A1614">
        <v>1613</v>
      </c>
      <c r="B1614">
        <v>24540000</v>
      </c>
      <c r="C1614" t="s">
        <v>1627</v>
      </c>
      <c r="E1614" s="8">
        <v>1614</v>
      </c>
      <c r="F1614" s="9">
        <v>24541000</v>
      </c>
      <c r="G1614" s="10" t="s">
        <v>1628</v>
      </c>
      <c r="Q1614" t="str">
        <f t="shared" si="25"/>
        <v>24541000-Polimeri vinil acetata u primarnim oblicima</v>
      </c>
    </row>
    <row r="1615" spans="1:17" x14ac:dyDescent="0.3">
      <c r="A1615">
        <v>1614</v>
      </c>
      <c r="B1615">
        <v>24541000</v>
      </c>
      <c r="C1615" t="s">
        <v>1628</v>
      </c>
      <c r="E1615" s="11">
        <v>1615</v>
      </c>
      <c r="F1615" s="12">
        <v>24542000</v>
      </c>
      <c r="G1615" s="13" t="s">
        <v>1629</v>
      </c>
      <c r="Q1615" t="str">
        <f t="shared" si="25"/>
        <v>24542000-Akrilni polimeri u primarnim oblicima</v>
      </c>
    </row>
    <row r="1616" spans="1:17" x14ac:dyDescent="0.3">
      <c r="A1616">
        <v>1615</v>
      </c>
      <c r="B1616">
        <v>24542000</v>
      </c>
      <c r="C1616" t="s">
        <v>1629</v>
      </c>
      <c r="E1616" s="8">
        <v>1616</v>
      </c>
      <c r="F1616" s="9">
        <v>24550000</v>
      </c>
      <c r="G1616" s="10" t="s">
        <v>1630</v>
      </c>
      <c r="Q1616" t="str">
        <f t="shared" si="25"/>
        <v>24550000-Poliestri u primarnim oblicima</v>
      </c>
    </row>
    <row r="1617" spans="1:17" x14ac:dyDescent="0.3">
      <c r="A1617">
        <v>1616</v>
      </c>
      <c r="B1617">
        <v>24550000</v>
      </c>
      <c r="C1617" t="s">
        <v>1630</v>
      </c>
      <c r="E1617" s="11">
        <v>1617</v>
      </c>
      <c r="F1617" s="12">
        <v>24560000</v>
      </c>
      <c r="G1617" s="13" t="s">
        <v>1631</v>
      </c>
      <c r="Q1617" t="str">
        <f t="shared" si="25"/>
        <v>24560000-Poliamidi u primarnim oblicima</v>
      </c>
    </row>
    <row r="1618" spans="1:17" x14ac:dyDescent="0.3">
      <c r="A1618">
        <v>1617</v>
      </c>
      <c r="B1618">
        <v>24560000</v>
      </c>
      <c r="C1618" t="s">
        <v>1631</v>
      </c>
      <c r="E1618" s="8">
        <v>1618</v>
      </c>
      <c r="F1618" s="9">
        <v>24570000</v>
      </c>
      <c r="G1618" s="10" t="s">
        <v>1632</v>
      </c>
      <c r="Q1618" t="str">
        <f t="shared" si="25"/>
        <v>24570000-Urea smole u primarnim oblicima</v>
      </c>
    </row>
    <row r="1619" spans="1:17" x14ac:dyDescent="0.3">
      <c r="A1619">
        <v>1618</v>
      </c>
      <c r="B1619">
        <v>24570000</v>
      </c>
      <c r="C1619" t="s">
        <v>1632</v>
      </c>
      <c r="E1619" s="11">
        <v>1619</v>
      </c>
      <c r="F1619" s="12">
        <v>24580000</v>
      </c>
      <c r="G1619" s="13" t="s">
        <v>1633</v>
      </c>
      <c r="Q1619" t="str">
        <f t="shared" si="25"/>
        <v>24580000-Amino smole u primarnim oblicima</v>
      </c>
    </row>
    <row r="1620" spans="1:17" x14ac:dyDescent="0.3">
      <c r="A1620">
        <v>1619</v>
      </c>
      <c r="B1620">
        <v>24580000</v>
      </c>
      <c r="C1620" t="s">
        <v>1633</v>
      </c>
      <c r="E1620" s="8">
        <v>1620</v>
      </c>
      <c r="F1620" s="9">
        <v>24590000</v>
      </c>
      <c r="G1620" s="10" t="s">
        <v>1634</v>
      </c>
      <c r="Q1620" t="str">
        <f t="shared" si="25"/>
        <v>24590000-Silikoni u primarnim oblicima</v>
      </c>
    </row>
    <row r="1621" spans="1:17" x14ac:dyDescent="0.3">
      <c r="A1621">
        <v>1620</v>
      </c>
      <c r="B1621">
        <v>24590000</v>
      </c>
      <c r="C1621" t="s">
        <v>1634</v>
      </c>
      <c r="E1621" s="11">
        <v>1621</v>
      </c>
      <c r="F1621" s="12">
        <v>24600000</v>
      </c>
      <c r="G1621" s="13" t="s">
        <v>1635</v>
      </c>
      <c r="Q1621" t="str">
        <f t="shared" si="25"/>
        <v>24600000-Eksplozivi</v>
      </c>
    </row>
    <row r="1622" spans="1:17" x14ac:dyDescent="0.3">
      <c r="A1622">
        <v>1621</v>
      </c>
      <c r="B1622">
        <v>24600000</v>
      </c>
      <c r="C1622" t="s">
        <v>1635</v>
      </c>
      <c r="E1622" s="8">
        <v>1622</v>
      </c>
      <c r="F1622" s="9">
        <v>24610000</v>
      </c>
      <c r="G1622" s="10" t="s">
        <v>1636</v>
      </c>
      <c r="Q1622" t="str">
        <f t="shared" si="25"/>
        <v>24610000-Pripremljeni eksplozivi</v>
      </c>
    </row>
    <row r="1623" spans="1:17" x14ac:dyDescent="0.3">
      <c r="A1623">
        <v>1622</v>
      </c>
      <c r="B1623">
        <v>24610000</v>
      </c>
      <c r="C1623" t="s">
        <v>1636</v>
      </c>
      <c r="E1623" s="11">
        <v>1623</v>
      </c>
      <c r="F1623" s="12">
        <v>24611000</v>
      </c>
      <c r="G1623" s="13" t="s">
        <v>1637</v>
      </c>
      <c r="Q1623" t="str">
        <f t="shared" si="25"/>
        <v>24611000-Pogonska goriva u prahu</v>
      </c>
    </row>
    <row r="1624" spans="1:17" x14ac:dyDescent="0.3">
      <c r="A1624">
        <v>1623</v>
      </c>
      <c r="B1624">
        <v>24611000</v>
      </c>
      <c r="C1624" t="s">
        <v>1637</v>
      </c>
      <c r="E1624" s="8">
        <v>1624</v>
      </c>
      <c r="F1624" s="9">
        <v>24611100</v>
      </c>
      <c r="G1624" s="10" t="s">
        <v>1638</v>
      </c>
      <c r="Q1624" t="str">
        <f t="shared" si="25"/>
        <v>24611100-Propergol goriva</v>
      </c>
    </row>
    <row r="1625" spans="1:17" x14ac:dyDescent="0.3">
      <c r="A1625">
        <v>1624</v>
      </c>
      <c r="B1625">
        <v>24611100</v>
      </c>
      <c r="C1625" t="s">
        <v>1638</v>
      </c>
      <c r="E1625" s="11">
        <v>1625</v>
      </c>
      <c r="F1625" s="12">
        <v>24612000</v>
      </c>
      <c r="G1625" s="13" t="s">
        <v>1639</v>
      </c>
      <c r="Q1625" t="str">
        <f t="shared" si="25"/>
        <v>24612000-Razni eksplozivi</v>
      </c>
    </row>
    <row r="1626" spans="1:17" x14ac:dyDescent="0.3">
      <c r="A1626">
        <v>1625</v>
      </c>
      <c r="B1626">
        <v>24612000</v>
      </c>
      <c r="C1626" t="s">
        <v>1639</v>
      </c>
      <c r="E1626" s="8">
        <v>1626</v>
      </c>
      <c r="F1626" s="9">
        <v>24612100</v>
      </c>
      <c r="G1626" s="10" t="s">
        <v>1640</v>
      </c>
      <c r="Q1626" t="str">
        <f t="shared" si="25"/>
        <v>24612100-Dinamit</v>
      </c>
    </row>
    <row r="1627" spans="1:17" x14ac:dyDescent="0.3">
      <c r="A1627">
        <v>1626</v>
      </c>
      <c r="B1627">
        <v>24612100</v>
      </c>
      <c r="C1627" t="s">
        <v>1640</v>
      </c>
      <c r="E1627" s="11">
        <v>1627</v>
      </c>
      <c r="F1627" s="12">
        <v>24612200</v>
      </c>
      <c r="G1627" s="13" t="s">
        <v>1641</v>
      </c>
      <c r="Q1627" t="str">
        <f t="shared" si="25"/>
        <v>24612200-TNT</v>
      </c>
    </row>
    <row r="1628" spans="1:17" x14ac:dyDescent="0.3">
      <c r="A1628">
        <v>1627</v>
      </c>
      <c r="B1628">
        <v>24612200</v>
      </c>
      <c r="C1628" t="s">
        <v>1641</v>
      </c>
      <c r="E1628" s="8">
        <v>1628</v>
      </c>
      <c r="F1628" s="9">
        <v>24612300</v>
      </c>
      <c r="G1628" s="10" t="s">
        <v>1642</v>
      </c>
      <c r="Q1628" t="str">
        <f t="shared" si="25"/>
        <v>24612300-Nitroglicerin</v>
      </c>
    </row>
    <row r="1629" spans="1:17" x14ac:dyDescent="0.3">
      <c r="A1629">
        <v>1628</v>
      </c>
      <c r="B1629">
        <v>24612300</v>
      </c>
      <c r="C1629" t="s">
        <v>1642</v>
      </c>
      <c r="E1629" s="11">
        <v>1629</v>
      </c>
      <c r="F1629" s="12">
        <v>24613000</v>
      </c>
      <c r="G1629" s="13" t="s">
        <v>1643</v>
      </c>
      <c r="Q1629" t="str">
        <f t="shared" si="25"/>
        <v>24613000-Signalne rakete, protivgradne rakete, signalne rakete za maglu i pirotehnički proizvodi</v>
      </c>
    </row>
    <row r="1630" spans="1:17" x14ac:dyDescent="0.3">
      <c r="A1630">
        <v>1629</v>
      </c>
      <c r="B1630">
        <v>24613000</v>
      </c>
      <c r="C1630" t="s">
        <v>1643</v>
      </c>
      <c r="E1630" s="8">
        <v>1630</v>
      </c>
      <c r="F1630" s="9">
        <v>24613100</v>
      </c>
      <c r="G1630" s="10" t="s">
        <v>1644</v>
      </c>
      <c r="Q1630" t="str">
        <f t="shared" si="25"/>
        <v>24613100-Patrone za plašenje ptica</v>
      </c>
    </row>
    <row r="1631" spans="1:17" x14ac:dyDescent="0.3">
      <c r="A1631">
        <v>1630</v>
      </c>
      <c r="B1631">
        <v>24613100</v>
      </c>
      <c r="C1631" t="s">
        <v>1644</v>
      </c>
      <c r="E1631" s="11">
        <v>1631</v>
      </c>
      <c r="F1631" s="12">
        <v>24613200</v>
      </c>
      <c r="G1631" s="13" t="s">
        <v>1645</v>
      </c>
      <c r="Q1631" t="str">
        <f t="shared" si="25"/>
        <v>24613200-Pirotehnički proizvodi za vatromet</v>
      </c>
    </row>
    <row r="1632" spans="1:17" x14ac:dyDescent="0.3">
      <c r="A1632">
        <v>1631</v>
      </c>
      <c r="B1632">
        <v>24613200</v>
      </c>
      <c r="C1632" t="s">
        <v>1645</v>
      </c>
      <c r="E1632" s="8">
        <v>1632</v>
      </c>
      <c r="F1632" s="9">
        <v>24615000</v>
      </c>
      <c r="G1632" s="10" t="s">
        <v>1646</v>
      </c>
      <c r="Q1632" t="str">
        <f t="shared" si="25"/>
        <v>24615000-Fitilji,  kapisle, upaljači i električni detonatori</v>
      </c>
    </row>
    <row r="1633" spans="1:17" x14ac:dyDescent="0.3">
      <c r="A1633">
        <v>1632</v>
      </c>
      <c r="B1633">
        <v>24615000</v>
      </c>
      <c r="C1633" t="s">
        <v>1646</v>
      </c>
      <c r="E1633" s="11">
        <v>1633</v>
      </c>
      <c r="F1633" s="12">
        <v>24900000</v>
      </c>
      <c r="G1633" s="13" t="s">
        <v>1647</v>
      </c>
      <c r="Q1633" t="str">
        <f t="shared" si="25"/>
        <v>24900000-Fini i razni hemijski proizvodi</v>
      </c>
    </row>
    <row r="1634" spans="1:17" x14ac:dyDescent="0.3">
      <c r="A1634">
        <v>1633</v>
      </c>
      <c r="B1634">
        <v>24900000</v>
      </c>
      <c r="C1634" t="s">
        <v>1647</v>
      </c>
      <c r="E1634" s="8">
        <v>1634</v>
      </c>
      <c r="F1634" s="9">
        <v>24910000</v>
      </c>
      <c r="G1634" s="10" t="s">
        <v>1648</v>
      </c>
      <c r="Q1634" t="str">
        <f t="shared" si="25"/>
        <v>24910000-Lepkovi</v>
      </c>
    </row>
    <row r="1635" spans="1:17" x14ac:dyDescent="0.3">
      <c r="A1635">
        <v>1634</v>
      </c>
      <c r="B1635">
        <v>24910000</v>
      </c>
      <c r="C1635" t="s">
        <v>1648</v>
      </c>
      <c r="E1635" s="11">
        <v>1635</v>
      </c>
      <c r="F1635" s="12">
        <v>24911000</v>
      </c>
      <c r="G1635" s="13" t="s">
        <v>1649</v>
      </c>
      <c r="Q1635" t="str">
        <f t="shared" si="25"/>
        <v>24911000-Želatin</v>
      </c>
    </row>
    <row r="1636" spans="1:17" x14ac:dyDescent="0.3">
      <c r="A1636">
        <v>1635</v>
      </c>
      <c r="B1636">
        <v>24911000</v>
      </c>
      <c r="C1636" t="s">
        <v>1649</v>
      </c>
      <c r="E1636" s="8">
        <v>1636</v>
      </c>
      <c r="F1636" s="9">
        <v>24911200</v>
      </c>
      <c r="G1636" s="10" t="s">
        <v>1650</v>
      </c>
      <c r="Q1636" t="str">
        <f t="shared" si="25"/>
        <v>24911200-Sredstva za lepljenje</v>
      </c>
    </row>
    <row r="1637" spans="1:17" x14ac:dyDescent="0.3">
      <c r="A1637">
        <v>1636</v>
      </c>
      <c r="B1637">
        <v>24911200</v>
      </c>
      <c r="C1637" t="s">
        <v>1650</v>
      </c>
      <c r="E1637" s="11">
        <v>1637</v>
      </c>
      <c r="F1637" s="12">
        <v>24920000</v>
      </c>
      <c r="G1637" s="13" t="s">
        <v>1651</v>
      </c>
      <c r="Q1637" t="str">
        <f t="shared" si="25"/>
        <v>24920000-Eterična ulja</v>
      </c>
    </row>
    <row r="1638" spans="1:17" x14ac:dyDescent="0.3">
      <c r="A1638">
        <v>1637</v>
      </c>
      <c r="B1638">
        <v>24920000</v>
      </c>
      <c r="C1638" t="s">
        <v>1651</v>
      </c>
      <c r="E1638" s="8">
        <v>1638</v>
      </c>
      <c r="F1638" s="9">
        <v>24930000</v>
      </c>
      <c r="G1638" s="10" t="s">
        <v>1652</v>
      </c>
      <c r="Q1638" t="str">
        <f t="shared" si="25"/>
        <v>24930000-Hemikalije za fotografske namene</v>
      </c>
    </row>
    <row r="1639" spans="1:17" x14ac:dyDescent="0.3">
      <c r="A1639">
        <v>1638</v>
      </c>
      <c r="B1639">
        <v>24930000</v>
      </c>
      <c r="C1639" t="s">
        <v>1652</v>
      </c>
      <c r="E1639" s="11">
        <v>1639</v>
      </c>
      <c r="F1639" s="12">
        <v>24931000</v>
      </c>
      <c r="G1639" s="13" t="s">
        <v>1653</v>
      </c>
      <c r="Q1639" t="str">
        <f t="shared" si="25"/>
        <v>24931000-Fotografske ploče i filmovi</v>
      </c>
    </row>
    <row r="1640" spans="1:17" x14ac:dyDescent="0.3">
      <c r="A1640">
        <v>1639</v>
      </c>
      <c r="B1640">
        <v>24931000</v>
      </c>
      <c r="C1640" t="s">
        <v>1653</v>
      </c>
      <c r="E1640" s="8">
        <v>1640</v>
      </c>
      <c r="F1640" s="9">
        <v>24931200</v>
      </c>
      <c r="G1640" s="10" t="s">
        <v>1654</v>
      </c>
      <c r="Q1640" t="str">
        <f t="shared" si="25"/>
        <v>24931200-Emulzije za fotografske namene</v>
      </c>
    </row>
    <row r="1641" spans="1:17" x14ac:dyDescent="0.3">
      <c r="A1641">
        <v>1640</v>
      </c>
      <c r="B1641">
        <v>24931200</v>
      </c>
      <c r="C1641" t="s">
        <v>1654</v>
      </c>
      <c r="E1641" s="11">
        <v>1641</v>
      </c>
      <c r="F1641" s="12">
        <v>24931210</v>
      </c>
      <c r="G1641" s="13" t="s">
        <v>1655</v>
      </c>
      <c r="Q1641" t="str">
        <f t="shared" si="25"/>
        <v>24931210-Fotografski razvijači</v>
      </c>
    </row>
    <row r="1642" spans="1:17" x14ac:dyDescent="0.3">
      <c r="A1642">
        <v>1641</v>
      </c>
      <c r="B1642">
        <v>24931210</v>
      </c>
      <c r="C1642" t="s">
        <v>1655</v>
      </c>
      <c r="E1642" s="8">
        <v>1642</v>
      </c>
      <c r="F1642" s="9">
        <v>24931220</v>
      </c>
      <c r="G1642" s="10" t="s">
        <v>1656</v>
      </c>
      <c r="Q1642" t="str">
        <f t="shared" si="25"/>
        <v>24931220-Fotografski fiksiri</v>
      </c>
    </row>
    <row r="1643" spans="1:17" x14ac:dyDescent="0.3">
      <c r="A1643">
        <v>1642</v>
      </c>
      <c r="B1643">
        <v>24931220</v>
      </c>
      <c r="C1643" t="s">
        <v>1656</v>
      </c>
      <c r="E1643" s="11">
        <v>1643</v>
      </c>
      <c r="F1643" s="12">
        <v>24931230</v>
      </c>
      <c r="G1643" s="13" t="s">
        <v>1657</v>
      </c>
      <c r="Q1643" t="str">
        <f t="shared" si="25"/>
        <v>24931230-Razvijači za rendgenske snimke</v>
      </c>
    </row>
    <row r="1644" spans="1:17" x14ac:dyDescent="0.3">
      <c r="A1644">
        <v>1643</v>
      </c>
      <c r="B1644">
        <v>24931230</v>
      </c>
      <c r="C1644" t="s">
        <v>1657</v>
      </c>
      <c r="E1644" s="8">
        <v>1644</v>
      </c>
      <c r="F1644" s="9">
        <v>24931240</v>
      </c>
      <c r="G1644" s="10" t="s">
        <v>1658</v>
      </c>
      <c r="Q1644" t="str">
        <f t="shared" si="25"/>
        <v>24931240-Fiksiri za rendgenske snimke</v>
      </c>
    </row>
    <row r="1645" spans="1:17" x14ac:dyDescent="0.3">
      <c r="A1645">
        <v>1644</v>
      </c>
      <c r="B1645">
        <v>24931240</v>
      </c>
      <c r="C1645" t="s">
        <v>1658</v>
      </c>
      <c r="E1645" s="11">
        <v>1645</v>
      </c>
      <c r="F1645" s="12">
        <v>24931250</v>
      </c>
      <c r="G1645" s="13" t="s">
        <v>1659</v>
      </c>
      <c r="Q1645" t="str">
        <f t="shared" si="25"/>
        <v>24931250-Podloge za razvoj kultura</v>
      </c>
    </row>
    <row r="1646" spans="1:17" x14ac:dyDescent="0.3">
      <c r="A1646">
        <v>1645</v>
      </c>
      <c r="B1646">
        <v>24931250</v>
      </c>
      <c r="C1646" t="s">
        <v>1659</v>
      </c>
      <c r="E1646" s="8">
        <v>1646</v>
      </c>
      <c r="F1646" s="9">
        <v>24931260</v>
      </c>
      <c r="G1646" s="10" t="s">
        <v>1660</v>
      </c>
      <c r="Q1646" t="str">
        <f t="shared" si="25"/>
        <v>24931260-Pojačivači slike</v>
      </c>
    </row>
    <row r="1647" spans="1:17" x14ac:dyDescent="0.3">
      <c r="A1647">
        <v>1646</v>
      </c>
      <c r="B1647">
        <v>24931260</v>
      </c>
      <c r="C1647" t="s">
        <v>1660</v>
      </c>
      <c r="E1647" s="11">
        <v>1647</v>
      </c>
      <c r="F1647" s="12">
        <v>24950000</v>
      </c>
      <c r="G1647" s="13" t="s">
        <v>1661</v>
      </c>
      <c r="Q1647" t="str">
        <f t="shared" si="25"/>
        <v>24950000-Specijalizovani hemijski proizvodi</v>
      </c>
    </row>
    <row r="1648" spans="1:17" x14ac:dyDescent="0.3">
      <c r="A1648">
        <v>1647</v>
      </c>
      <c r="B1648">
        <v>24950000</v>
      </c>
      <c r="C1648" t="s">
        <v>1661</v>
      </c>
      <c r="E1648" s="8">
        <v>1648</v>
      </c>
      <c r="F1648" s="9">
        <v>24951000</v>
      </c>
      <c r="G1648" s="10" t="s">
        <v>1662</v>
      </c>
      <c r="Q1648" t="str">
        <f t="shared" si="25"/>
        <v>24951000-Masti i maziva</v>
      </c>
    </row>
    <row r="1649" spans="1:17" x14ac:dyDescent="0.3">
      <c r="A1649">
        <v>1648</v>
      </c>
      <c r="B1649">
        <v>24951000</v>
      </c>
      <c r="C1649" t="s">
        <v>1662</v>
      </c>
      <c r="E1649" s="11">
        <v>1649</v>
      </c>
      <c r="F1649" s="12">
        <v>24951100</v>
      </c>
      <c r="G1649" s="13" t="s">
        <v>1663</v>
      </c>
      <c r="Q1649" t="str">
        <f t="shared" si="25"/>
        <v>24951100-Maziva</v>
      </c>
    </row>
    <row r="1650" spans="1:17" x14ac:dyDescent="0.3">
      <c r="A1650">
        <v>1649</v>
      </c>
      <c r="B1650">
        <v>24951100</v>
      </c>
      <c r="C1650" t="s">
        <v>1663</v>
      </c>
      <c r="E1650" s="8">
        <v>1650</v>
      </c>
      <c r="F1650" s="9">
        <v>24951110</v>
      </c>
      <c r="G1650" s="10" t="s">
        <v>1664</v>
      </c>
      <c r="Q1650" t="str">
        <f t="shared" si="25"/>
        <v>24951110-Mulj koji se koristi za bušotine</v>
      </c>
    </row>
    <row r="1651" spans="1:17" x14ac:dyDescent="0.3">
      <c r="A1651">
        <v>1650</v>
      </c>
      <c r="B1651">
        <v>24951110</v>
      </c>
      <c r="C1651" t="s">
        <v>1664</v>
      </c>
      <c r="E1651" s="11">
        <v>1651</v>
      </c>
      <c r="F1651" s="12">
        <v>24951120</v>
      </c>
      <c r="G1651" s="13" t="s">
        <v>1665</v>
      </c>
      <c r="Q1651" t="str">
        <f t="shared" si="25"/>
        <v>24951120-Silikonska mast</v>
      </c>
    </row>
    <row r="1652" spans="1:17" x14ac:dyDescent="0.3">
      <c r="A1652">
        <v>1651</v>
      </c>
      <c r="B1652">
        <v>24951120</v>
      </c>
      <c r="C1652" t="s">
        <v>1665</v>
      </c>
      <c r="E1652" s="8">
        <v>1652</v>
      </c>
      <c r="F1652" s="9">
        <v>24951130</v>
      </c>
      <c r="G1652" s="10" t="s">
        <v>1666</v>
      </c>
      <c r="Q1652" t="str">
        <f t="shared" si="25"/>
        <v>24951130-Tečnosti za bušotine</v>
      </c>
    </row>
    <row r="1653" spans="1:17" x14ac:dyDescent="0.3">
      <c r="A1653">
        <v>1652</v>
      </c>
      <c r="B1653">
        <v>24951130</v>
      </c>
      <c r="C1653" t="s">
        <v>1666</v>
      </c>
      <c r="E1653" s="11">
        <v>1653</v>
      </c>
      <c r="F1653" s="12">
        <v>24951200</v>
      </c>
      <c r="G1653" s="13" t="s">
        <v>1667</v>
      </c>
      <c r="Q1653" t="str">
        <f t="shared" si="25"/>
        <v>24951200-Aditivi za ulja</v>
      </c>
    </row>
    <row r="1654" spans="1:17" x14ac:dyDescent="0.3">
      <c r="A1654">
        <v>1653</v>
      </c>
      <c r="B1654">
        <v>24951200</v>
      </c>
      <c r="C1654" t="s">
        <v>1667</v>
      </c>
      <c r="E1654" s="8">
        <v>1654</v>
      </c>
      <c r="F1654" s="9">
        <v>24951210</v>
      </c>
      <c r="G1654" s="10" t="s">
        <v>1668</v>
      </c>
      <c r="Q1654" t="str">
        <f t="shared" si="25"/>
        <v>24951210-Prah za aparate za gašenje požara</v>
      </c>
    </row>
    <row r="1655" spans="1:17" x14ac:dyDescent="0.3">
      <c r="A1655">
        <v>1654</v>
      </c>
      <c r="B1655">
        <v>24951210</v>
      </c>
      <c r="C1655" t="s">
        <v>1668</v>
      </c>
      <c r="E1655" s="11">
        <v>1655</v>
      </c>
      <c r="F1655" s="12">
        <v>24951220</v>
      </c>
      <c r="G1655" s="13" t="s">
        <v>1669</v>
      </c>
      <c r="Q1655" t="str">
        <f t="shared" si="25"/>
        <v>24951220-Sredstva za aparate za gašenje požara</v>
      </c>
    </row>
    <row r="1656" spans="1:17" x14ac:dyDescent="0.3">
      <c r="A1656">
        <v>1655</v>
      </c>
      <c r="B1656">
        <v>24951220</v>
      </c>
      <c r="C1656" t="s">
        <v>1669</v>
      </c>
      <c r="E1656" s="8">
        <v>1656</v>
      </c>
      <c r="F1656" s="9">
        <v>24951230</v>
      </c>
      <c r="G1656" s="10" t="s">
        <v>1670</v>
      </c>
      <c r="Q1656" t="str">
        <f t="shared" si="25"/>
        <v>24951230-Punjenja za aparate za gašenje požara</v>
      </c>
    </row>
    <row r="1657" spans="1:17" x14ac:dyDescent="0.3">
      <c r="A1657">
        <v>1656</v>
      </c>
      <c r="B1657">
        <v>24951230</v>
      </c>
      <c r="C1657" t="s">
        <v>1670</v>
      </c>
      <c r="E1657" s="11">
        <v>1657</v>
      </c>
      <c r="F1657" s="12">
        <v>24951300</v>
      </c>
      <c r="G1657" s="13" t="s">
        <v>1671</v>
      </c>
      <c r="Q1657" t="str">
        <f t="shared" si="25"/>
        <v>24951300-Hidraulične tečnosti</v>
      </c>
    </row>
    <row r="1658" spans="1:17" x14ac:dyDescent="0.3">
      <c r="A1658">
        <v>1657</v>
      </c>
      <c r="B1658">
        <v>24951300</v>
      </c>
      <c r="C1658" t="s">
        <v>1671</v>
      </c>
      <c r="E1658" s="8">
        <v>1658</v>
      </c>
      <c r="F1658" s="9">
        <v>24951310</v>
      </c>
      <c r="G1658" s="10" t="s">
        <v>1672</v>
      </c>
      <c r="Q1658" t="str">
        <f t="shared" si="25"/>
        <v>24951310-Sredstva za odleđivanje</v>
      </c>
    </row>
    <row r="1659" spans="1:17" x14ac:dyDescent="0.3">
      <c r="A1659">
        <v>1658</v>
      </c>
      <c r="B1659">
        <v>24951310</v>
      </c>
      <c r="C1659" t="s">
        <v>1672</v>
      </c>
      <c r="E1659" s="11">
        <v>1659</v>
      </c>
      <c r="F1659" s="12">
        <v>24951311</v>
      </c>
      <c r="G1659" s="13" t="s">
        <v>1673</v>
      </c>
      <c r="Q1659" t="str">
        <f t="shared" si="25"/>
        <v>24951311-Preparati protiv zamrzavanja</v>
      </c>
    </row>
    <row r="1660" spans="1:17" x14ac:dyDescent="0.3">
      <c r="A1660">
        <v>1659</v>
      </c>
      <c r="B1660">
        <v>24951311</v>
      </c>
      <c r="C1660" t="s">
        <v>1673</v>
      </c>
      <c r="E1660" s="8">
        <v>1660</v>
      </c>
      <c r="F1660" s="9">
        <v>24951400</v>
      </c>
      <c r="G1660" s="10" t="s">
        <v>1674</v>
      </c>
      <c r="Q1660" t="str">
        <f t="shared" si="25"/>
        <v>24951400-Hemijski modifikovane  masti i ulja</v>
      </c>
    </row>
    <row r="1661" spans="1:17" x14ac:dyDescent="0.3">
      <c r="A1661">
        <v>1660</v>
      </c>
      <c r="B1661">
        <v>24951400</v>
      </c>
      <c r="C1661" t="s">
        <v>1674</v>
      </c>
      <c r="E1661" s="11">
        <v>1661</v>
      </c>
      <c r="F1661" s="12">
        <v>24952000</v>
      </c>
      <c r="G1661" s="13" t="s">
        <v>1675</v>
      </c>
      <c r="Q1661" t="str">
        <f t="shared" si="25"/>
        <v>24952000-Mase za modeliranje</v>
      </c>
    </row>
    <row r="1662" spans="1:17" x14ac:dyDescent="0.3">
      <c r="A1662">
        <v>1661</v>
      </c>
      <c r="B1662">
        <v>24952000</v>
      </c>
      <c r="C1662" t="s">
        <v>1675</v>
      </c>
      <c r="E1662" s="8">
        <v>1662</v>
      </c>
      <c r="F1662" s="9">
        <v>24952100</v>
      </c>
      <c r="G1662" s="10" t="s">
        <v>1676</v>
      </c>
      <c r="Q1662" t="str">
        <f t="shared" si="25"/>
        <v>24952100-Stomatološki vosak</v>
      </c>
    </row>
    <row r="1663" spans="1:17" x14ac:dyDescent="0.3">
      <c r="A1663">
        <v>1662</v>
      </c>
      <c r="B1663">
        <v>24952100</v>
      </c>
      <c r="C1663" t="s">
        <v>1676</v>
      </c>
      <c r="E1663" s="11">
        <v>1663</v>
      </c>
      <c r="F1663" s="12">
        <v>24953000</v>
      </c>
      <c r="G1663" s="13" t="s">
        <v>1677</v>
      </c>
      <c r="Q1663" t="str">
        <f t="shared" si="25"/>
        <v>24953000-Sredstva za završnu obradu</v>
      </c>
    </row>
    <row r="1664" spans="1:17" x14ac:dyDescent="0.3">
      <c r="A1664">
        <v>1663</v>
      </c>
      <c r="B1664">
        <v>24953000</v>
      </c>
      <c r="C1664" t="s">
        <v>1677</v>
      </c>
      <c r="E1664" s="8">
        <v>1664</v>
      </c>
      <c r="F1664" s="9">
        <v>24954000</v>
      </c>
      <c r="G1664" s="10" t="s">
        <v>1678</v>
      </c>
      <c r="Q1664" t="str">
        <f t="shared" si="25"/>
        <v>24954000-Aktivni ugalj</v>
      </c>
    </row>
    <row r="1665" spans="1:17" x14ac:dyDescent="0.3">
      <c r="A1665">
        <v>1664</v>
      </c>
      <c r="B1665">
        <v>24954000</v>
      </c>
      <c r="C1665" t="s">
        <v>1678</v>
      </c>
      <c r="E1665" s="11">
        <v>1665</v>
      </c>
      <c r="F1665" s="12">
        <v>24954100</v>
      </c>
      <c r="G1665" s="13" t="s">
        <v>1679</v>
      </c>
      <c r="Q1665" t="str">
        <f t="shared" si="25"/>
        <v>24954100-Novi aktivni ugalj</v>
      </c>
    </row>
    <row r="1666" spans="1:17" x14ac:dyDescent="0.3">
      <c r="A1666">
        <v>1665</v>
      </c>
      <c r="B1666">
        <v>24954100</v>
      </c>
      <c r="C1666" t="s">
        <v>1679</v>
      </c>
      <c r="E1666" s="8">
        <v>1666</v>
      </c>
      <c r="F1666" s="9">
        <v>24954200</v>
      </c>
      <c r="G1666" s="10" t="s">
        <v>1680</v>
      </c>
      <c r="Q1666" t="str">
        <f t="shared" ref="Q1666:Q1729" si="26">F1666&amp; "-" &amp;G1666</f>
        <v>24954200-Regenerisani aktivni ugalj</v>
      </c>
    </row>
    <row r="1667" spans="1:17" x14ac:dyDescent="0.3">
      <c r="A1667">
        <v>1666</v>
      </c>
      <c r="B1667">
        <v>24954200</v>
      </c>
      <c r="C1667" t="s">
        <v>1680</v>
      </c>
      <c r="E1667" s="11">
        <v>1667</v>
      </c>
      <c r="F1667" s="12">
        <v>24955000</v>
      </c>
      <c r="G1667" s="13" t="s">
        <v>1681</v>
      </c>
      <c r="Q1667" t="str">
        <f t="shared" si="26"/>
        <v>24955000-Hemijski toaleti</v>
      </c>
    </row>
    <row r="1668" spans="1:17" x14ac:dyDescent="0.3">
      <c r="A1668">
        <v>1667</v>
      </c>
      <c r="B1668">
        <v>24955000</v>
      </c>
      <c r="C1668" t="s">
        <v>1681</v>
      </c>
      <c r="E1668" s="8">
        <v>1668</v>
      </c>
      <c r="F1668" s="9">
        <v>24956000</v>
      </c>
      <c r="G1668" s="10" t="s">
        <v>1682</v>
      </c>
      <c r="Q1668" t="str">
        <f t="shared" si="26"/>
        <v>24956000-Peptoni i belančevinaste materije</v>
      </c>
    </row>
    <row r="1669" spans="1:17" x14ac:dyDescent="0.3">
      <c r="A1669">
        <v>1668</v>
      </c>
      <c r="B1669">
        <v>24956000</v>
      </c>
      <c r="C1669" t="s">
        <v>1682</v>
      </c>
      <c r="E1669" s="11">
        <v>1669</v>
      </c>
      <c r="F1669" s="12">
        <v>24957000</v>
      </c>
      <c r="G1669" s="13" t="s">
        <v>1683</v>
      </c>
      <c r="Q1669" t="str">
        <f t="shared" si="26"/>
        <v>24957000-Hemijski aditivi</v>
      </c>
    </row>
    <row r="1670" spans="1:17" x14ac:dyDescent="0.3">
      <c r="A1670">
        <v>1669</v>
      </c>
      <c r="B1670">
        <v>24957000</v>
      </c>
      <c r="C1670" t="s">
        <v>1683</v>
      </c>
      <c r="E1670" s="8">
        <v>1670</v>
      </c>
      <c r="F1670" s="9">
        <v>24957100</v>
      </c>
      <c r="G1670" s="10" t="s">
        <v>1684</v>
      </c>
      <c r="Q1670" t="str">
        <f t="shared" si="26"/>
        <v>24957100-Pripremljena vezivna sredstva za livačke kalupe ili livačka jezgra</v>
      </c>
    </row>
    <row r="1671" spans="1:17" x14ac:dyDescent="0.3">
      <c r="A1671">
        <v>1670</v>
      </c>
      <c r="B1671">
        <v>24957100</v>
      </c>
      <c r="C1671" t="s">
        <v>1684</v>
      </c>
      <c r="E1671" s="11">
        <v>1671</v>
      </c>
      <c r="F1671" s="12">
        <v>24957200</v>
      </c>
      <c r="G1671" s="13" t="s">
        <v>1685</v>
      </c>
      <c r="Q1671" t="str">
        <f t="shared" si="26"/>
        <v>24957200-Aditivi za cement, malter ili beton</v>
      </c>
    </row>
    <row r="1672" spans="1:17" x14ac:dyDescent="0.3">
      <c r="A1672">
        <v>1671</v>
      </c>
      <c r="B1672">
        <v>24957200</v>
      </c>
      <c r="C1672" t="s">
        <v>1685</v>
      </c>
      <c r="E1672" s="8">
        <v>1672</v>
      </c>
      <c r="F1672" s="9">
        <v>24958000</v>
      </c>
      <c r="G1672" s="10" t="s">
        <v>1686</v>
      </c>
      <c r="Q1672" t="str">
        <f t="shared" si="26"/>
        <v>24958000-Hemijski proizvodi za naftnu i gasnu industriju</v>
      </c>
    </row>
    <row r="1673" spans="1:17" x14ac:dyDescent="0.3">
      <c r="A1673">
        <v>1672</v>
      </c>
      <c r="B1673">
        <v>24958000</v>
      </c>
      <c r="C1673" t="s">
        <v>1686</v>
      </c>
      <c r="E1673" s="11">
        <v>1673</v>
      </c>
      <c r="F1673" s="12">
        <v>24958100</v>
      </c>
      <c r="G1673" s="13" t="s">
        <v>1687</v>
      </c>
      <c r="Q1673" t="str">
        <f t="shared" si="26"/>
        <v>24958100-Hemikalije za bušotine</v>
      </c>
    </row>
    <row r="1674" spans="1:17" x14ac:dyDescent="0.3">
      <c r="A1674">
        <v>1673</v>
      </c>
      <c r="B1674">
        <v>24958100</v>
      </c>
      <c r="C1674" t="s">
        <v>1687</v>
      </c>
      <c r="E1674" s="8">
        <v>1674</v>
      </c>
      <c r="F1674" s="9">
        <v>24958200</v>
      </c>
      <c r="G1674" s="10" t="s">
        <v>1688</v>
      </c>
      <c r="Q1674" t="str">
        <f t="shared" si="26"/>
        <v>24958200-Flokulanti</v>
      </c>
    </row>
    <row r="1675" spans="1:17" x14ac:dyDescent="0.3">
      <c r="A1675">
        <v>1674</v>
      </c>
      <c r="B1675">
        <v>24958200</v>
      </c>
      <c r="C1675" t="s">
        <v>1688</v>
      </c>
      <c r="E1675" s="11">
        <v>1675</v>
      </c>
      <c r="F1675" s="12">
        <v>24958300</v>
      </c>
      <c r="G1675" s="13" t="s">
        <v>1689</v>
      </c>
      <c r="Q1675" t="str">
        <f t="shared" si="26"/>
        <v>24958300-Hemikalije za mulj za bušotine</v>
      </c>
    </row>
    <row r="1676" spans="1:17" x14ac:dyDescent="0.3">
      <c r="A1676">
        <v>1675</v>
      </c>
      <c r="B1676">
        <v>24958300</v>
      </c>
      <c r="C1676" t="s">
        <v>1689</v>
      </c>
      <c r="E1676" s="8">
        <v>1676</v>
      </c>
      <c r="F1676" s="9">
        <v>24958400</v>
      </c>
      <c r="G1676" s="10" t="s">
        <v>1690</v>
      </c>
      <c r="Q1676" t="str">
        <f t="shared" si="26"/>
        <v>24958400-Ampule gela za prigušivanje eksplozije</v>
      </c>
    </row>
    <row r="1677" spans="1:17" x14ac:dyDescent="0.3">
      <c r="A1677">
        <v>1676</v>
      </c>
      <c r="B1677">
        <v>24958400</v>
      </c>
      <c r="C1677" t="s">
        <v>1690</v>
      </c>
      <c r="E1677" s="11">
        <v>1677</v>
      </c>
      <c r="F1677" s="12">
        <v>24959000</v>
      </c>
      <c r="G1677" s="13" t="s">
        <v>1691</v>
      </c>
      <c r="Q1677" t="str">
        <f t="shared" si="26"/>
        <v>24959000-Aerosoli i hemikalije u obliku diska</v>
      </c>
    </row>
    <row r="1678" spans="1:17" x14ac:dyDescent="0.3">
      <c r="A1678">
        <v>1677</v>
      </c>
      <c r="B1678">
        <v>24959000</v>
      </c>
      <c r="C1678" t="s">
        <v>1691</v>
      </c>
      <c r="E1678" s="8">
        <v>1678</v>
      </c>
      <c r="F1678" s="9">
        <v>24959100</v>
      </c>
      <c r="G1678" s="10" t="s">
        <v>1692</v>
      </c>
      <c r="Q1678" t="str">
        <f t="shared" si="26"/>
        <v>24959100-Aerosoli</v>
      </c>
    </row>
    <row r="1679" spans="1:17" x14ac:dyDescent="0.3">
      <c r="A1679">
        <v>1678</v>
      </c>
      <c r="B1679">
        <v>24959100</v>
      </c>
      <c r="C1679" t="s">
        <v>1692</v>
      </c>
      <c r="E1679" s="11">
        <v>1679</v>
      </c>
      <c r="F1679" s="12">
        <v>24959200</v>
      </c>
      <c r="G1679" s="13" t="s">
        <v>1693</v>
      </c>
      <c r="Q1679" t="str">
        <f t="shared" si="26"/>
        <v>24959200-Hemijski elementi u obliku diska</v>
      </c>
    </row>
    <row r="1680" spans="1:17" x14ac:dyDescent="0.3">
      <c r="A1680">
        <v>1679</v>
      </c>
      <c r="B1680">
        <v>24959200</v>
      </c>
      <c r="C1680" t="s">
        <v>1693</v>
      </c>
      <c r="E1680" s="8">
        <v>1680</v>
      </c>
      <c r="F1680" s="9">
        <v>24960000</v>
      </c>
      <c r="G1680" s="10" t="s">
        <v>1694</v>
      </c>
      <c r="Q1680" t="str">
        <f t="shared" si="26"/>
        <v>24960000-Razni hemijski proizvodi</v>
      </c>
    </row>
    <row r="1681" spans="1:17" x14ac:dyDescent="0.3">
      <c r="A1681">
        <v>1680</v>
      </c>
      <c r="B1681">
        <v>24960000</v>
      </c>
      <c r="C1681" t="s">
        <v>1694</v>
      </c>
      <c r="E1681" s="11">
        <v>1681</v>
      </c>
      <c r="F1681" s="12">
        <v>24961000</v>
      </c>
      <c r="G1681" s="13" t="s">
        <v>1695</v>
      </c>
      <c r="Q1681" t="str">
        <f t="shared" si="26"/>
        <v>24961000-Tečnosti za hladnjake</v>
      </c>
    </row>
    <row r="1682" spans="1:17" x14ac:dyDescent="0.3">
      <c r="A1682">
        <v>1681</v>
      </c>
      <c r="B1682">
        <v>24961000</v>
      </c>
      <c r="C1682" t="s">
        <v>1695</v>
      </c>
      <c r="E1682" s="8">
        <v>1682</v>
      </c>
      <c r="F1682" s="9">
        <v>24962000</v>
      </c>
      <c r="G1682" s="10" t="s">
        <v>1696</v>
      </c>
      <c r="Q1682" t="str">
        <f t="shared" si="26"/>
        <v>24962000-Hemikalije za obradu vode</v>
      </c>
    </row>
    <row r="1683" spans="1:17" x14ac:dyDescent="0.3">
      <c r="A1683">
        <v>1682</v>
      </c>
      <c r="B1683">
        <v>24962000</v>
      </c>
      <c r="C1683" t="s">
        <v>1696</v>
      </c>
      <c r="E1683" s="11">
        <v>1683</v>
      </c>
      <c r="F1683" s="12">
        <v>24963000</v>
      </c>
      <c r="G1683" s="13" t="s">
        <v>1697</v>
      </c>
      <c r="Q1683" t="str">
        <f t="shared" si="26"/>
        <v>24963000-Sredstva za sprečavanje korozije</v>
      </c>
    </row>
    <row r="1684" spans="1:17" x14ac:dyDescent="0.3">
      <c r="A1684">
        <v>1683</v>
      </c>
      <c r="B1684">
        <v>24963000</v>
      </c>
      <c r="C1684" t="s">
        <v>1697</v>
      </c>
      <c r="E1684" s="8">
        <v>1684</v>
      </c>
      <c r="F1684" s="9">
        <v>24964000</v>
      </c>
      <c r="G1684" s="10" t="s">
        <v>1698</v>
      </c>
      <c r="Q1684" t="str">
        <f t="shared" si="26"/>
        <v>24964000-Glicerol</v>
      </c>
    </row>
    <row r="1685" spans="1:17" x14ac:dyDescent="0.3">
      <c r="A1685">
        <v>1684</v>
      </c>
      <c r="B1685">
        <v>24964000</v>
      </c>
      <c r="C1685" t="s">
        <v>1698</v>
      </c>
      <c r="E1685" s="11">
        <v>1685</v>
      </c>
      <c r="F1685" s="12">
        <v>24965000</v>
      </c>
      <c r="G1685" s="13" t="s">
        <v>1699</v>
      </c>
      <c r="Q1685" t="str">
        <f t="shared" si="26"/>
        <v>24965000-Enzimi</v>
      </c>
    </row>
    <row r="1686" spans="1:17" x14ac:dyDescent="0.3">
      <c r="A1686">
        <v>1685</v>
      </c>
      <c r="B1686">
        <v>24965000</v>
      </c>
      <c r="C1686" t="s">
        <v>1699</v>
      </c>
      <c r="E1686" s="8">
        <v>1686</v>
      </c>
      <c r="F1686" s="9">
        <v>30000000</v>
      </c>
      <c r="G1686" s="10" t="s">
        <v>1700</v>
      </c>
      <c r="Q1686" t="str">
        <f t="shared" si="26"/>
        <v>30000000-Kancelarijske i računarske mašine, oprema i zalihe osim nameštaja i paketa programske podrške</v>
      </c>
    </row>
    <row r="1687" spans="1:17" x14ac:dyDescent="0.3">
      <c r="A1687">
        <v>1686</v>
      </c>
      <c r="B1687">
        <v>30000000</v>
      </c>
      <c r="C1687" t="s">
        <v>1700</v>
      </c>
      <c r="E1687" s="11">
        <v>1687</v>
      </c>
      <c r="F1687" s="12">
        <v>30100000</v>
      </c>
      <c r="G1687" s="13" t="s">
        <v>1701</v>
      </c>
      <c r="Q1687" t="str">
        <f t="shared" si="26"/>
        <v>30100000-Kancelarijske mašine, oprema i zalihe osim računara, štampača i nameštaja</v>
      </c>
    </row>
    <row r="1688" spans="1:17" x14ac:dyDescent="0.3">
      <c r="A1688">
        <v>1687</v>
      </c>
      <c r="B1688">
        <v>30100000</v>
      </c>
      <c r="C1688" t="s">
        <v>1701</v>
      </c>
      <c r="E1688" s="8">
        <v>1688</v>
      </c>
      <c r="F1688" s="9">
        <v>30110000</v>
      </c>
      <c r="G1688" s="10" t="s">
        <v>1702</v>
      </c>
      <c r="Q1688" t="str">
        <f t="shared" si="26"/>
        <v>30110000-Mašine za obradu teksta</v>
      </c>
    </row>
    <row r="1689" spans="1:17" x14ac:dyDescent="0.3">
      <c r="A1689">
        <v>1688</v>
      </c>
      <c r="B1689">
        <v>30110000</v>
      </c>
      <c r="C1689" t="s">
        <v>1702</v>
      </c>
      <c r="E1689" s="11">
        <v>1689</v>
      </c>
      <c r="F1689" s="12">
        <v>30111000</v>
      </c>
      <c r="G1689" s="13" t="s">
        <v>1703</v>
      </c>
      <c r="Q1689" t="str">
        <f t="shared" si="26"/>
        <v>30111000-Procesori za obradu teksta</v>
      </c>
    </row>
    <row r="1690" spans="1:17" x14ac:dyDescent="0.3">
      <c r="A1690">
        <v>1689</v>
      </c>
      <c r="B1690">
        <v>30111000</v>
      </c>
      <c r="C1690" t="s">
        <v>1703</v>
      </c>
      <c r="E1690" s="8">
        <v>1690</v>
      </c>
      <c r="F1690" s="9">
        <v>30120000</v>
      </c>
      <c r="G1690" s="10" t="s">
        <v>1704</v>
      </c>
      <c r="Q1690" t="str">
        <f t="shared" si="26"/>
        <v>30120000-Oprema za fotokopiranje i ofset štampu</v>
      </c>
    </row>
    <row r="1691" spans="1:17" x14ac:dyDescent="0.3">
      <c r="A1691">
        <v>1690</v>
      </c>
      <c r="B1691">
        <v>30120000</v>
      </c>
      <c r="C1691" t="s">
        <v>1704</v>
      </c>
      <c r="E1691" s="11">
        <v>1691</v>
      </c>
      <c r="F1691" s="12">
        <v>30121000</v>
      </c>
      <c r="G1691" s="13" t="s">
        <v>1705</v>
      </c>
      <c r="Q1691" t="str">
        <f t="shared" si="26"/>
        <v>30121000-Oprema za fotokopiranje i termičko kopiranje</v>
      </c>
    </row>
    <row r="1692" spans="1:17" x14ac:dyDescent="0.3">
      <c r="A1692">
        <v>1691</v>
      </c>
      <c r="B1692">
        <v>30121000</v>
      </c>
      <c r="C1692" t="s">
        <v>1705</v>
      </c>
      <c r="E1692" s="8">
        <v>1692</v>
      </c>
      <c r="F1692" s="9">
        <v>30121100</v>
      </c>
      <c r="G1692" s="10" t="s">
        <v>1706</v>
      </c>
      <c r="Q1692" t="str">
        <f t="shared" si="26"/>
        <v>30121100-Fotokopir aparati</v>
      </c>
    </row>
    <row r="1693" spans="1:17" x14ac:dyDescent="0.3">
      <c r="A1693">
        <v>1692</v>
      </c>
      <c r="B1693">
        <v>30121100</v>
      </c>
      <c r="C1693" t="s">
        <v>1706</v>
      </c>
      <c r="E1693" s="11">
        <v>1693</v>
      </c>
      <c r="F1693" s="12">
        <v>30121200</v>
      </c>
      <c r="G1693" s="13" t="s">
        <v>1707</v>
      </c>
      <c r="Q1693" t="str">
        <f t="shared" si="26"/>
        <v>30121200-Oprema za fotokopiranje</v>
      </c>
    </row>
    <row r="1694" spans="1:17" x14ac:dyDescent="0.3">
      <c r="A1694">
        <v>1693</v>
      </c>
      <c r="B1694">
        <v>30121200</v>
      </c>
      <c r="C1694" t="s">
        <v>1707</v>
      </c>
      <c r="E1694" s="8">
        <v>1694</v>
      </c>
      <c r="F1694" s="9">
        <v>30121300</v>
      </c>
      <c r="G1694" s="10" t="s">
        <v>1708</v>
      </c>
      <c r="Q1694" t="str">
        <f t="shared" si="26"/>
        <v>30121300-Oprema za reprodukovanje</v>
      </c>
    </row>
    <row r="1695" spans="1:17" x14ac:dyDescent="0.3">
      <c r="A1695">
        <v>1694</v>
      </c>
      <c r="B1695">
        <v>30121300</v>
      </c>
      <c r="C1695" t="s">
        <v>1708</v>
      </c>
      <c r="E1695" s="11">
        <v>1695</v>
      </c>
      <c r="F1695" s="12">
        <v>30121400</v>
      </c>
      <c r="G1695" s="13" t="s">
        <v>1709</v>
      </c>
      <c r="Q1695" t="str">
        <f t="shared" si="26"/>
        <v>30121400-Mašine za umnožavanje</v>
      </c>
    </row>
    <row r="1696" spans="1:17" x14ac:dyDescent="0.3">
      <c r="A1696">
        <v>1695</v>
      </c>
      <c r="B1696">
        <v>30121400</v>
      </c>
      <c r="C1696" t="s">
        <v>1709</v>
      </c>
      <c r="E1696" s="8">
        <v>1696</v>
      </c>
      <c r="F1696" s="9">
        <v>30121410</v>
      </c>
      <c r="G1696" s="10" t="s">
        <v>1710</v>
      </c>
      <c r="Q1696" t="str">
        <f t="shared" si="26"/>
        <v>30121410-Uređaji za usmeravanje faks signala na telefaks mašine</v>
      </c>
    </row>
    <row r="1697" spans="1:17" x14ac:dyDescent="0.3">
      <c r="A1697">
        <v>1696</v>
      </c>
      <c r="B1697">
        <v>30121410</v>
      </c>
      <c r="C1697" t="s">
        <v>1710</v>
      </c>
      <c r="E1697" s="11">
        <v>1697</v>
      </c>
      <c r="F1697" s="12">
        <v>30121420</v>
      </c>
      <c r="G1697" s="13" t="s">
        <v>1711</v>
      </c>
      <c r="Q1697" t="str">
        <f t="shared" si="26"/>
        <v>30121420-Digitalni uređaj za slanje</v>
      </c>
    </row>
    <row r="1698" spans="1:17" x14ac:dyDescent="0.3">
      <c r="A1698">
        <v>1697</v>
      </c>
      <c r="B1698">
        <v>30121420</v>
      </c>
      <c r="C1698" t="s">
        <v>1711</v>
      </c>
      <c r="E1698" s="8">
        <v>1698</v>
      </c>
      <c r="F1698" s="9">
        <v>30121430</v>
      </c>
      <c r="G1698" s="10" t="s">
        <v>1712</v>
      </c>
      <c r="Q1698" t="str">
        <f t="shared" si="26"/>
        <v>30121430-Digitalni uređaji za umnožavanje</v>
      </c>
    </row>
    <row r="1699" spans="1:17" x14ac:dyDescent="0.3">
      <c r="A1699">
        <v>1698</v>
      </c>
      <c r="B1699">
        <v>30121430</v>
      </c>
      <c r="C1699" t="s">
        <v>1712</v>
      </c>
      <c r="E1699" s="11">
        <v>1699</v>
      </c>
      <c r="F1699" s="12">
        <v>30122000</v>
      </c>
      <c r="G1699" s="13" t="s">
        <v>1713</v>
      </c>
      <c r="Q1699" t="str">
        <f t="shared" si="26"/>
        <v>30122000-Kancelarijske mašine za ofset štampu</v>
      </c>
    </row>
    <row r="1700" spans="1:17" x14ac:dyDescent="0.3">
      <c r="A1700">
        <v>1699</v>
      </c>
      <c r="B1700">
        <v>30122000</v>
      </c>
      <c r="C1700" t="s">
        <v>1713</v>
      </c>
      <c r="E1700" s="8">
        <v>1700</v>
      </c>
      <c r="F1700" s="9">
        <v>30122100</v>
      </c>
      <c r="G1700" s="10" t="s">
        <v>1714</v>
      </c>
      <c r="Q1700" t="str">
        <f t="shared" si="26"/>
        <v>30122100-Digitalni ofset sistemi</v>
      </c>
    </row>
    <row r="1701" spans="1:17" x14ac:dyDescent="0.3">
      <c r="A1701">
        <v>1700</v>
      </c>
      <c r="B1701">
        <v>30122100</v>
      </c>
      <c r="C1701" t="s">
        <v>1714</v>
      </c>
      <c r="E1701" s="11">
        <v>1701</v>
      </c>
      <c r="F1701" s="12">
        <v>30122200</v>
      </c>
      <c r="G1701" s="13" t="s">
        <v>1715</v>
      </c>
      <c r="Q1701" t="str">
        <f t="shared" si="26"/>
        <v>30122200-Digitalna ofset oprema</v>
      </c>
    </row>
    <row r="1702" spans="1:17" x14ac:dyDescent="0.3">
      <c r="A1702">
        <v>1701</v>
      </c>
      <c r="B1702">
        <v>30122200</v>
      </c>
      <c r="C1702" t="s">
        <v>1715</v>
      </c>
      <c r="E1702" s="8">
        <v>1702</v>
      </c>
      <c r="F1702" s="9">
        <v>30123000</v>
      </c>
      <c r="G1702" s="10" t="s">
        <v>1716</v>
      </c>
      <c r="Q1702" t="str">
        <f t="shared" si="26"/>
        <v>30123000-Kancelarijske i poslovne mašine</v>
      </c>
    </row>
    <row r="1703" spans="1:17" x14ac:dyDescent="0.3">
      <c r="A1703">
        <v>1702</v>
      </c>
      <c r="B1703">
        <v>30123000</v>
      </c>
      <c r="C1703" t="s">
        <v>1716</v>
      </c>
      <c r="E1703" s="11">
        <v>1703</v>
      </c>
      <c r="F1703" s="12">
        <v>30123100</v>
      </c>
      <c r="G1703" s="13" t="s">
        <v>1717</v>
      </c>
      <c r="Q1703" t="str">
        <f t="shared" si="26"/>
        <v>30123100-Mašine za poništavanje karata</v>
      </c>
    </row>
    <row r="1704" spans="1:17" x14ac:dyDescent="0.3">
      <c r="A1704">
        <v>1703</v>
      </c>
      <c r="B1704">
        <v>30123100</v>
      </c>
      <c r="C1704" t="s">
        <v>1717</v>
      </c>
      <c r="E1704" s="8">
        <v>1704</v>
      </c>
      <c r="F1704" s="9">
        <v>30123200</v>
      </c>
      <c r="G1704" s="10" t="s">
        <v>1718</v>
      </c>
      <c r="Q1704" t="str">
        <f t="shared" si="26"/>
        <v>30123200-Automati za izdavanje novčanica</v>
      </c>
    </row>
    <row r="1705" spans="1:17" x14ac:dyDescent="0.3">
      <c r="A1705">
        <v>1704</v>
      </c>
      <c r="B1705">
        <v>30123200</v>
      </c>
      <c r="C1705" t="s">
        <v>1718</v>
      </c>
      <c r="E1705" s="11">
        <v>1705</v>
      </c>
      <c r="F1705" s="12">
        <v>30123300</v>
      </c>
      <c r="G1705" s="13" t="s">
        <v>1719</v>
      </c>
      <c r="Q1705" t="str">
        <f t="shared" si="26"/>
        <v>30123300-Mašine za umnožavanje sa matrica</v>
      </c>
    </row>
    <row r="1706" spans="1:17" x14ac:dyDescent="0.3">
      <c r="A1706">
        <v>1705</v>
      </c>
      <c r="B1706">
        <v>30123300</v>
      </c>
      <c r="C1706" t="s">
        <v>1719</v>
      </c>
      <c r="E1706" s="8">
        <v>1706</v>
      </c>
      <c r="F1706" s="9">
        <v>30123400</v>
      </c>
      <c r="G1706" s="10" t="s">
        <v>1720</v>
      </c>
      <c r="Q1706" t="str">
        <f t="shared" si="26"/>
        <v>30123400-Mašine za presavijanje</v>
      </c>
    </row>
    <row r="1707" spans="1:17" x14ac:dyDescent="0.3">
      <c r="A1707">
        <v>1706</v>
      </c>
      <c r="B1707">
        <v>30123400</v>
      </c>
      <c r="C1707" t="s">
        <v>1720</v>
      </c>
      <c r="E1707" s="11">
        <v>1707</v>
      </c>
      <c r="F1707" s="12">
        <v>30123500</v>
      </c>
      <c r="G1707" s="13" t="s">
        <v>1721</v>
      </c>
      <c r="Q1707" t="str">
        <f t="shared" si="26"/>
        <v>30123500-Mašine za perforiranje</v>
      </c>
    </row>
    <row r="1708" spans="1:17" x14ac:dyDescent="0.3">
      <c r="A1708">
        <v>1707</v>
      </c>
      <c r="B1708">
        <v>30123500</v>
      </c>
      <c r="C1708" t="s">
        <v>1721</v>
      </c>
      <c r="E1708" s="8">
        <v>1708</v>
      </c>
      <c r="F1708" s="9">
        <v>30123600</v>
      </c>
      <c r="G1708" s="10" t="s">
        <v>1722</v>
      </c>
      <c r="Q1708" t="str">
        <f t="shared" si="26"/>
        <v>30123600-Mašine za rukovanje metalnim novcem</v>
      </c>
    </row>
    <row r="1709" spans="1:17" x14ac:dyDescent="0.3">
      <c r="A1709">
        <v>1708</v>
      </c>
      <c r="B1709">
        <v>30123600</v>
      </c>
      <c r="C1709" t="s">
        <v>1722</v>
      </c>
      <c r="E1709" s="11">
        <v>1709</v>
      </c>
      <c r="F1709" s="12">
        <v>30123610</v>
      </c>
      <c r="G1709" s="13" t="s">
        <v>1723</v>
      </c>
      <c r="Q1709" t="str">
        <f t="shared" si="26"/>
        <v>30123610-Mašine za razvrstavanje metalnog novca</v>
      </c>
    </row>
    <row r="1710" spans="1:17" x14ac:dyDescent="0.3">
      <c r="A1710">
        <v>1709</v>
      </c>
      <c r="B1710">
        <v>30123610</v>
      </c>
      <c r="C1710" t="s">
        <v>1723</v>
      </c>
      <c r="E1710" s="8">
        <v>1710</v>
      </c>
      <c r="F1710" s="9">
        <v>30123620</v>
      </c>
      <c r="G1710" s="10" t="s">
        <v>1724</v>
      </c>
      <c r="Q1710" t="str">
        <f t="shared" si="26"/>
        <v>30123620-Mašine za brojanje metalnog novca</v>
      </c>
    </row>
    <row r="1711" spans="1:17" x14ac:dyDescent="0.3">
      <c r="A1711">
        <v>1710</v>
      </c>
      <c r="B1711">
        <v>30123620</v>
      </c>
      <c r="C1711" t="s">
        <v>1724</v>
      </c>
      <c r="E1711" s="11">
        <v>1711</v>
      </c>
      <c r="F1711" s="12">
        <v>30123630</v>
      </c>
      <c r="G1711" s="13" t="s">
        <v>1725</v>
      </c>
      <c r="Q1711" t="str">
        <f t="shared" si="26"/>
        <v>30123630-Mašine za pakovanje metalnog novca</v>
      </c>
    </row>
    <row r="1712" spans="1:17" x14ac:dyDescent="0.3">
      <c r="A1712">
        <v>1711</v>
      </c>
      <c r="B1712">
        <v>30123630</v>
      </c>
      <c r="C1712" t="s">
        <v>1725</v>
      </c>
      <c r="E1712" s="8">
        <v>1712</v>
      </c>
      <c r="F1712" s="9">
        <v>30124000</v>
      </c>
      <c r="G1712" s="10" t="s">
        <v>1726</v>
      </c>
      <c r="Q1712" t="str">
        <f t="shared" si="26"/>
        <v>30124000-Delovi i pribor za kancelarijske mašine</v>
      </c>
    </row>
    <row r="1713" spans="1:17" x14ac:dyDescent="0.3">
      <c r="A1713">
        <v>1712</v>
      </c>
      <c r="B1713">
        <v>30124000</v>
      </c>
      <c r="C1713" t="s">
        <v>1726</v>
      </c>
      <c r="E1713" s="11">
        <v>1713</v>
      </c>
      <c r="F1713" s="12">
        <v>30124100</v>
      </c>
      <c r="G1713" s="13" t="s">
        <v>1727</v>
      </c>
      <c r="Q1713" t="str">
        <f t="shared" si="26"/>
        <v>30124100-Uređaj za fiksiranje tonera (fjuzer)</v>
      </c>
    </row>
    <row r="1714" spans="1:17" x14ac:dyDescent="0.3">
      <c r="A1714">
        <v>1713</v>
      </c>
      <c r="B1714">
        <v>30124100</v>
      </c>
      <c r="C1714" t="s">
        <v>1727</v>
      </c>
      <c r="E1714" s="8">
        <v>1714</v>
      </c>
      <c r="F1714" s="9">
        <v>30124110</v>
      </c>
      <c r="G1714" s="10" t="s">
        <v>1728</v>
      </c>
      <c r="Q1714" t="str">
        <f t="shared" si="26"/>
        <v>30124110-Ulje za uređaj za fiksiranje tonera (fjuzera)</v>
      </c>
    </row>
    <row r="1715" spans="1:17" x14ac:dyDescent="0.3">
      <c r="A1715">
        <v>1714</v>
      </c>
      <c r="B1715">
        <v>30124110</v>
      </c>
      <c r="C1715" t="s">
        <v>1728</v>
      </c>
      <c r="E1715" s="11">
        <v>1715</v>
      </c>
      <c r="F1715" s="12">
        <v>30124120</v>
      </c>
      <c r="G1715" s="13" t="s">
        <v>1729</v>
      </c>
      <c r="Q1715" t="str">
        <f t="shared" si="26"/>
        <v>30124120-Brisač za uređaj za fiksiranje tonera (fjuzera)</v>
      </c>
    </row>
    <row r="1716" spans="1:17" x14ac:dyDescent="0.3">
      <c r="A1716">
        <v>1715</v>
      </c>
      <c r="B1716">
        <v>30124120</v>
      </c>
      <c r="C1716" t="s">
        <v>1729</v>
      </c>
      <c r="E1716" s="8">
        <v>1716</v>
      </c>
      <c r="F1716" s="9">
        <v>30124130</v>
      </c>
      <c r="G1716" s="10" t="s">
        <v>1730</v>
      </c>
      <c r="Q1716" t="str">
        <f t="shared" si="26"/>
        <v>30124130-Lampice za uređaj za fiksiranje tonera (fjuzera)</v>
      </c>
    </row>
    <row r="1717" spans="1:17" x14ac:dyDescent="0.3">
      <c r="A1717">
        <v>1716</v>
      </c>
      <c r="B1717">
        <v>30124130</v>
      </c>
      <c r="C1717" t="s">
        <v>1730</v>
      </c>
      <c r="E1717" s="11">
        <v>1717</v>
      </c>
      <c r="F1717" s="12">
        <v>30124140</v>
      </c>
      <c r="G1717" s="13" t="s">
        <v>1731</v>
      </c>
      <c r="Q1717" t="str">
        <f t="shared" si="26"/>
        <v>30124140-Jastučić za čišćenje uređaja za fiksiranje tonera (fjuzera)</v>
      </c>
    </row>
    <row r="1718" spans="1:17" x14ac:dyDescent="0.3">
      <c r="A1718">
        <v>1717</v>
      </c>
      <c r="B1718">
        <v>30124140</v>
      </c>
      <c r="C1718" t="s">
        <v>1731</v>
      </c>
      <c r="E1718" s="8">
        <v>1718</v>
      </c>
      <c r="F1718" s="9">
        <v>30124150</v>
      </c>
      <c r="G1718" s="10" t="s">
        <v>1732</v>
      </c>
      <c r="Q1718" t="str">
        <f t="shared" si="26"/>
        <v>30124150-Filteri za uređaj za fiksiranje tonera (fjuzera)</v>
      </c>
    </row>
    <row r="1719" spans="1:17" x14ac:dyDescent="0.3">
      <c r="A1719">
        <v>1718</v>
      </c>
      <c r="B1719">
        <v>30124150</v>
      </c>
      <c r="C1719" t="s">
        <v>1732</v>
      </c>
      <c r="E1719" s="11">
        <v>1719</v>
      </c>
      <c r="F1719" s="12">
        <v>30124200</v>
      </c>
      <c r="G1719" s="13" t="s">
        <v>1733</v>
      </c>
      <c r="Q1719" t="str">
        <f t="shared" si="26"/>
        <v>30124200-Pribor za uređaj za fiksiranje tonera (fjuzera)</v>
      </c>
    </row>
    <row r="1720" spans="1:17" x14ac:dyDescent="0.3">
      <c r="A1720">
        <v>1719</v>
      </c>
      <c r="B1720">
        <v>30124200</v>
      </c>
      <c r="C1720" t="s">
        <v>1733</v>
      </c>
      <c r="E1720" s="8">
        <v>1720</v>
      </c>
      <c r="F1720" s="9">
        <v>30124300</v>
      </c>
      <c r="G1720" s="10" t="s">
        <v>1734</v>
      </c>
      <c r="Q1720" t="str">
        <f t="shared" si="26"/>
        <v>30124300-Valjci za kancelarijske uređaje</v>
      </c>
    </row>
    <row r="1721" spans="1:17" x14ac:dyDescent="0.3">
      <c r="A1721">
        <v>1720</v>
      </c>
      <c r="B1721">
        <v>30124300</v>
      </c>
      <c r="C1721" t="s">
        <v>1734</v>
      </c>
      <c r="E1721" s="11">
        <v>1721</v>
      </c>
      <c r="F1721" s="12">
        <v>30124400</v>
      </c>
      <c r="G1721" s="13" t="s">
        <v>1735</v>
      </c>
      <c r="Q1721" t="str">
        <f t="shared" si="26"/>
        <v>30124400-Ulošci za heftalice</v>
      </c>
    </row>
    <row r="1722" spans="1:17" x14ac:dyDescent="0.3">
      <c r="A1722">
        <v>1721</v>
      </c>
      <c r="B1722">
        <v>30124400</v>
      </c>
      <c r="C1722" t="s">
        <v>1735</v>
      </c>
      <c r="E1722" s="8">
        <v>1722</v>
      </c>
      <c r="F1722" s="9">
        <v>30124500</v>
      </c>
      <c r="G1722" s="10" t="s">
        <v>1736</v>
      </c>
      <c r="Q1722" t="str">
        <f t="shared" si="26"/>
        <v>30124500-Dodatna oprema za skenere</v>
      </c>
    </row>
    <row r="1723" spans="1:17" x14ac:dyDescent="0.3">
      <c r="A1723">
        <v>1722</v>
      </c>
      <c r="B1723">
        <v>30124500</v>
      </c>
      <c r="C1723" t="s">
        <v>1736</v>
      </c>
      <c r="E1723" s="11">
        <v>1723</v>
      </c>
      <c r="F1723" s="12">
        <v>30124510</v>
      </c>
      <c r="G1723" s="13" t="s">
        <v>1737</v>
      </c>
      <c r="Q1723" t="str">
        <f t="shared" si="26"/>
        <v>30124510-Uređaji za potvrđivanje</v>
      </c>
    </row>
    <row r="1724" spans="1:17" x14ac:dyDescent="0.3">
      <c r="A1724">
        <v>1723</v>
      </c>
      <c r="B1724">
        <v>30124510</v>
      </c>
      <c r="C1724" t="s">
        <v>1737</v>
      </c>
      <c r="E1724" s="8">
        <v>1724</v>
      </c>
      <c r="F1724" s="9">
        <v>30124520</v>
      </c>
      <c r="G1724" s="10" t="s">
        <v>1738</v>
      </c>
      <c r="Q1724" t="str">
        <f t="shared" si="26"/>
        <v>30124520-Mehanizam za uvlačenje dokumenata u skener</v>
      </c>
    </row>
    <row r="1725" spans="1:17" x14ac:dyDescent="0.3">
      <c r="A1725">
        <v>1724</v>
      </c>
      <c r="B1725">
        <v>30124520</v>
      </c>
      <c r="C1725" t="s">
        <v>1738</v>
      </c>
      <c r="E1725" s="11">
        <v>1725</v>
      </c>
      <c r="F1725" s="12">
        <v>30124530</v>
      </c>
      <c r="G1725" s="13" t="s">
        <v>1739</v>
      </c>
      <c r="Q1725" t="str">
        <f t="shared" si="26"/>
        <v>30124530-Podešivači prozirnosti skenera</v>
      </c>
    </row>
    <row r="1726" spans="1:17" x14ac:dyDescent="0.3">
      <c r="A1726">
        <v>1725</v>
      </c>
      <c r="B1726">
        <v>30124530</v>
      </c>
      <c r="C1726" t="s">
        <v>1739</v>
      </c>
      <c r="E1726" s="8">
        <v>1726</v>
      </c>
      <c r="F1726" s="9">
        <v>30125000</v>
      </c>
      <c r="G1726" s="10" t="s">
        <v>1740</v>
      </c>
      <c r="Q1726" t="str">
        <f t="shared" si="26"/>
        <v>30125000-Delovi i pribor fotokopirnih aparata</v>
      </c>
    </row>
    <row r="1727" spans="1:17" x14ac:dyDescent="0.3">
      <c r="A1727">
        <v>1726</v>
      </c>
      <c r="B1727">
        <v>30125000</v>
      </c>
      <c r="C1727" t="s">
        <v>1740</v>
      </c>
      <c r="E1727" s="11">
        <v>1727</v>
      </c>
      <c r="F1727" s="12">
        <v>30125100</v>
      </c>
      <c r="G1727" s="13" t="s">
        <v>1741</v>
      </c>
      <c r="Q1727" t="str">
        <f t="shared" si="26"/>
        <v>30125100-Patrone sa tonerom</v>
      </c>
    </row>
    <row r="1728" spans="1:17" x14ac:dyDescent="0.3">
      <c r="A1728">
        <v>1727</v>
      </c>
      <c r="B1728">
        <v>30125100</v>
      </c>
      <c r="C1728" t="s">
        <v>1741</v>
      </c>
      <c r="E1728" s="8">
        <v>1728</v>
      </c>
      <c r="F1728" s="9">
        <v>30125110</v>
      </c>
      <c r="G1728" s="10" t="s">
        <v>1742</v>
      </c>
      <c r="Q1728" t="str">
        <f t="shared" si="26"/>
        <v>30125110-Toner za laserske štampače i telefaks mašine</v>
      </c>
    </row>
    <row r="1729" spans="1:17" x14ac:dyDescent="0.3">
      <c r="A1729">
        <v>1728</v>
      </c>
      <c r="B1729">
        <v>30125110</v>
      </c>
      <c r="C1729" t="s">
        <v>1742</v>
      </c>
      <c r="E1729" s="11">
        <v>1729</v>
      </c>
      <c r="F1729" s="12">
        <v>30125120</v>
      </c>
      <c r="G1729" s="13" t="s">
        <v>1743</v>
      </c>
      <c r="Q1729" t="str">
        <f t="shared" si="26"/>
        <v>30125120-Toner za fotokopir aparate</v>
      </c>
    </row>
    <row r="1730" spans="1:17" x14ac:dyDescent="0.3">
      <c r="A1730">
        <v>1729</v>
      </c>
      <c r="B1730">
        <v>30125120</v>
      </c>
      <c r="C1730" t="s">
        <v>1743</v>
      </c>
      <c r="E1730" s="8">
        <v>1730</v>
      </c>
      <c r="F1730" s="9">
        <v>30125130</v>
      </c>
      <c r="G1730" s="10" t="s">
        <v>1744</v>
      </c>
      <c r="Q1730" t="str">
        <f t="shared" ref="Q1730:Q1793" si="27">F1730&amp; "-" &amp;G1730</f>
        <v>30125130-Toner za centre za obradu podataka istraživanje i dokumentaciju</v>
      </c>
    </row>
    <row r="1731" spans="1:17" x14ac:dyDescent="0.3">
      <c r="A1731">
        <v>1730</v>
      </c>
      <c r="B1731">
        <v>30125130</v>
      </c>
      <c r="C1731" t="s">
        <v>1744</v>
      </c>
      <c r="E1731" s="11">
        <v>1731</v>
      </c>
      <c r="F1731" s="12">
        <v>30130000</v>
      </c>
      <c r="G1731" s="13" t="s">
        <v>1745</v>
      </c>
      <c r="Q1731" t="str">
        <f t="shared" si="27"/>
        <v>30130000-Oprema za poštanske kancelarije</v>
      </c>
    </row>
    <row r="1732" spans="1:17" x14ac:dyDescent="0.3">
      <c r="A1732">
        <v>1731</v>
      </c>
      <c r="B1732">
        <v>30130000</v>
      </c>
      <c r="C1732" t="s">
        <v>1745</v>
      </c>
      <c r="E1732" s="8">
        <v>1732</v>
      </c>
      <c r="F1732" s="9">
        <v>30131000</v>
      </c>
      <c r="G1732" s="10" t="s">
        <v>1746</v>
      </c>
      <c r="Q1732" t="str">
        <f t="shared" si="27"/>
        <v>30131000-Oprema za prostoriju za razvrstavanje i otpremanje pošte</v>
      </c>
    </row>
    <row r="1733" spans="1:17" x14ac:dyDescent="0.3">
      <c r="A1733">
        <v>1732</v>
      </c>
      <c r="B1733">
        <v>30131000</v>
      </c>
      <c r="C1733" t="s">
        <v>1746</v>
      </c>
      <c r="E1733" s="11">
        <v>1733</v>
      </c>
      <c r="F1733" s="12">
        <v>30131100</v>
      </c>
      <c r="G1733" s="13" t="s">
        <v>1747</v>
      </c>
      <c r="Q1733" t="str">
        <f t="shared" si="27"/>
        <v>30131100-Uređaj za presavijanje hartije ili koverti</v>
      </c>
    </row>
    <row r="1734" spans="1:17" x14ac:dyDescent="0.3">
      <c r="A1734">
        <v>1733</v>
      </c>
      <c r="B1734">
        <v>30131100</v>
      </c>
      <c r="C1734" t="s">
        <v>1747</v>
      </c>
      <c r="E1734" s="8">
        <v>1734</v>
      </c>
      <c r="F1734" s="9">
        <v>30131200</v>
      </c>
      <c r="G1734" s="10" t="s">
        <v>1748</v>
      </c>
      <c r="Q1734" t="str">
        <f t="shared" si="27"/>
        <v>30131200-Mašine za ubacivanje u koverte</v>
      </c>
    </row>
    <row r="1735" spans="1:17" x14ac:dyDescent="0.3">
      <c r="A1735">
        <v>1734</v>
      </c>
      <c r="B1735">
        <v>30131200</v>
      </c>
      <c r="C1735" t="s">
        <v>1748</v>
      </c>
      <c r="E1735" s="11">
        <v>1735</v>
      </c>
      <c r="F1735" s="12">
        <v>30131300</v>
      </c>
      <c r="G1735" s="13" t="s">
        <v>1749</v>
      </c>
      <c r="Q1735" t="str">
        <f t="shared" si="27"/>
        <v>30131300-Mašine za adresiranje</v>
      </c>
    </row>
    <row r="1736" spans="1:17" x14ac:dyDescent="0.3">
      <c r="A1736">
        <v>1735</v>
      </c>
      <c r="B1736">
        <v>30131300</v>
      </c>
      <c r="C1736" t="s">
        <v>1749</v>
      </c>
      <c r="E1736" s="8">
        <v>1736</v>
      </c>
      <c r="F1736" s="9">
        <v>30131400</v>
      </c>
      <c r="G1736" s="10" t="s">
        <v>1750</v>
      </c>
      <c r="Q1736" t="str">
        <f t="shared" si="27"/>
        <v>30131400-Mašine za poštanske marke</v>
      </c>
    </row>
    <row r="1737" spans="1:17" x14ac:dyDescent="0.3">
      <c r="A1737">
        <v>1736</v>
      </c>
      <c r="B1737">
        <v>30131400</v>
      </c>
      <c r="C1737" t="s">
        <v>1750</v>
      </c>
      <c r="E1737" s="11">
        <v>1737</v>
      </c>
      <c r="F1737" s="12">
        <v>30131500</v>
      </c>
      <c r="G1737" s="13" t="s">
        <v>1751</v>
      </c>
      <c r="Q1737" t="str">
        <f t="shared" si="27"/>
        <v>30131500-Mašine za otvaranje pošte</v>
      </c>
    </row>
    <row r="1738" spans="1:17" x14ac:dyDescent="0.3">
      <c r="A1738">
        <v>1737</v>
      </c>
      <c r="B1738">
        <v>30131500</v>
      </c>
      <c r="C1738" t="s">
        <v>1751</v>
      </c>
      <c r="E1738" s="8">
        <v>1738</v>
      </c>
      <c r="F1738" s="9">
        <v>30131600</v>
      </c>
      <c r="G1738" s="10" t="s">
        <v>1752</v>
      </c>
      <c r="Q1738" t="str">
        <f t="shared" si="27"/>
        <v>30131600-Mašine za zatvaranje (lepljenje) pošte</v>
      </c>
    </row>
    <row r="1739" spans="1:17" x14ac:dyDescent="0.3">
      <c r="A1739">
        <v>1738</v>
      </c>
      <c r="B1739">
        <v>30131600</v>
      </c>
      <c r="C1739" t="s">
        <v>1752</v>
      </c>
      <c r="E1739" s="11">
        <v>1739</v>
      </c>
      <c r="F1739" s="12">
        <v>30131700</v>
      </c>
      <c r="G1739" s="13" t="s">
        <v>1753</v>
      </c>
      <c r="Q1739" t="str">
        <f t="shared" si="27"/>
        <v>30131700-Mašine za poništavanje poštanskih maraka</v>
      </c>
    </row>
    <row r="1740" spans="1:17" x14ac:dyDescent="0.3">
      <c r="A1740">
        <v>1739</v>
      </c>
      <c r="B1740">
        <v>30131700</v>
      </c>
      <c r="C1740" t="s">
        <v>1753</v>
      </c>
      <c r="E1740" s="8">
        <v>1740</v>
      </c>
      <c r="F1740" s="9">
        <v>30131800</v>
      </c>
      <c r="G1740" s="10" t="s">
        <v>1754</v>
      </c>
      <c r="Q1740" t="str">
        <f t="shared" si="27"/>
        <v>30131800-Uređaji za lepljenje poštanskih maraka</v>
      </c>
    </row>
    <row r="1741" spans="1:17" x14ac:dyDescent="0.3">
      <c r="A1741">
        <v>1740</v>
      </c>
      <c r="B1741">
        <v>30131800</v>
      </c>
      <c r="C1741" t="s">
        <v>1754</v>
      </c>
      <c r="E1741" s="11">
        <v>1741</v>
      </c>
      <c r="F1741" s="12">
        <v>30132000</v>
      </c>
      <c r="G1741" s="13" t="s">
        <v>1755</v>
      </c>
      <c r="Q1741" t="str">
        <f t="shared" si="27"/>
        <v>30132000-Oprema za razvrstavanje</v>
      </c>
    </row>
    <row r="1742" spans="1:17" x14ac:dyDescent="0.3">
      <c r="A1742">
        <v>1741</v>
      </c>
      <c r="B1742">
        <v>30132000</v>
      </c>
      <c r="C1742" t="s">
        <v>1755</v>
      </c>
      <c r="E1742" s="8">
        <v>1742</v>
      </c>
      <c r="F1742" s="9">
        <v>30132100</v>
      </c>
      <c r="G1742" s="10" t="s">
        <v>1756</v>
      </c>
      <c r="Q1742" t="str">
        <f t="shared" si="27"/>
        <v>30132100-Oprema za razvrstavanje pošte</v>
      </c>
    </row>
    <row r="1743" spans="1:17" x14ac:dyDescent="0.3">
      <c r="A1743">
        <v>1742</v>
      </c>
      <c r="B1743">
        <v>30132100</v>
      </c>
      <c r="C1743" t="s">
        <v>1756</v>
      </c>
      <c r="E1743" s="11">
        <v>1743</v>
      </c>
      <c r="F1743" s="12">
        <v>30132200</v>
      </c>
      <c r="G1743" s="13" t="s">
        <v>1757</v>
      </c>
      <c r="Q1743" t="str">
        <f t="shared" si="27"/>
        <v>30132200-Mašina za brojanje novčanica</v>
      </c>
    </row>
    <row r="1744" spans="1:17" x14ac:dyDescent="0.3">
      <c r="A1744">
        <v>1743</v>
      </c>
      <c r="B1744">
        <v>30132200</v>
      </c>
      <c r="C1744" t="s">
        <v>1757</v>
      </c>
      <c r="E1744" s="8">
        <v>1744</v>
      </c>
      <c r="F1744" s="9">
        <v>30132300</v>
      </c>
      <c r="G1744" s="10" t="s">
        <v>1758</v>
      </c>
      <c r="Q1744" t="str">
        <f t="shared" si="27"/>
        <v>30132300-Sortirke</v>
      </c>
    </row>
    <row r="1745" spans="1:17" x14ac:dyDescent="0.3">
      <c r="A1745">
        <v>1744</v>
      </c>
      <c r="B1745">
        <v>30132300</v>
      </c>
      <c r="C1745" t="s">
        <v>1758</v>
      </c>
      <c r="E1745" s="11">
        <v>1745</v>
      </c>
      <c r="F1745" s="12">
        <v>30133000</v>
      </c>
      <c r="G1745" s="13" t="s">
        <v>1759</v>
      </c>
      <c r="Q1745" t="str">
        <f t="shared" si="27"/>
        <v>30133000-Oprema za slanje pošte</v>
      </c>
    </row>
    <row r="1746" spans="1:17" x14ac:dyDescent="0.3">
      <c r="A1746">
        <v>1745</v>
      </c>
      <c r="B1746">
        <v>30133000</v>
      </c>
      <c r="C1746" t="s">
        <v>1759</v>
      </c>
      <c r="E1746" s="8">
        <v>1746</v>
      </c>
      <c r="F1746" s="9">
        <v>30133100</v>
      </c>
      <c r="G1746" s="10" t="s">
        <v>1760</v>
      </c>
      <c r="Q1746" t="str">
        <f t="shared" si="27"/>
        <v>30133100-Oprema za masovno slanje pošte</v>
      </c>
    </row>
    <row r="1747" spans="1:17" x14ac:dyDescent="0.3">
      <c r="A1747">
        <v>1746</v>
      </c>
      <c r="B1747">
        <v>30133100</v>
      </c>
      <c r="C1747" t="s">
        <v>1760</v>
      </c>
      <c r="E1747" s="11">
        <v>1747</v>
      </c>
      <c r="F1747" s="12">
        <v>30140000</v>
      </c>
      <c r="G1747" s="13" t="s">
        <v>1761</v>
      </c>
      <c r="Q1747" t="str">
        <f t="shared" si="27"/>
        <v>30140000-Mašine za računanje i za računovodstvo</v>
      </c>
    </row>
    <row r="1748" spans="1:17" x14ac:dyDescent="0.3">
      <c r="A1748">
        <v>1747</v>
      </c>
      <c r="B1748">
        <v>30140000</v>
      </c>
      <c r="C1748" t="s">
        <v>1761</v>
      </c>
      <c r="E1748" s="8">
        <v>1748</v>
      </c>
      <c r="F1748" s="9">
        <v>30141000</v>
      </c>
      <c r="G1748" s="10" t="s">
        <v>1762</v>
      </c>
      <c r="Q1748" t="str">
        <f t="shared" si="27"/>
        <v>30141000-Mašine za računanje</v>
      </c>
    </row>
    <row r="1749" spans="1:17" x14ac:dyDescent="0.3">
      <c r="A1749">
        <v>1748</v>
      </c>
      <c r="B1749">
        <v>30141000</v>
      </c>
      <c r="C1749" t="s">
        <v>1762</v>
      </c>
      <c r="E1749" s="11">
        <v>1749</v>
      </c>
      <c r="F1749" s="12">
        <v>30141100</v>
      </c>
      <c r="G1749" s="13" t="s">
        <v>1763</v>
      </c>
      <c r="Q1749" t="str">
        <f t="shared" si="27"/>
        <v>30141100-Džepni kalkulatori</v>
      </c>
    </row>
    <row r="1750" spans="1:17" x14ac:dyDescent="0.3">
      <c r="A1750">
        <v>1749</v>
      </c>
      <c r="B1750">
        <v>30141100</v>
      </c>
      <c r="C1750" t="s">
        <v>1763</v>
      </c>
      <c r="E1750" s="8">
        <v>1750</v>
      </c>
      <c r="F1750" s="9">
        <v>30141200</v>
      </c>
      <c r="G1750" s="10" t="s">
        <v>1764</v>
      </c>
      <c r="Q1750" t="str">
        <f t="shared" si="27"/>
        <v>30141200-Stoni kalkulatori</v>
      </c>
    </row>
    <row r="1751" spans="1:17" x14ac:dyDescent="0.3">
      <c r="A1751">
        <v>1750</v>
      </c>
      <c r="B1751">
        <v>30141200</v>
      </c>
      <c r="C1751" t="s">
        <v>1764</v>
      </c>
      <c r="E1751" s="11">
        <v>1751</v>
      </c>
      <c r="F1751" s="12">
        <v>30141300</v>
      </c>
      <c r="G1751" s="13" t="s">
        <v>1765</v>
      </c>
      <c r="Q1751" t="str">
        <f t="shared" si="27"/>
        <v>30141300-Kalkulatori sa štampačem za ispise</v>
      </c>
    </row>
    <row r="1752" spans="1:17" x14ac:dyDescent="0.3">
      <c r="A1752">
        <v>1751</v>
      </c>
      <c r="B1752">
        <v>30141300</v>
      </c>
      <c r="C1752" t="s">
        <v>1765</v>
      </c>
      <c r="E1752" s="8">
        <v>1752</v>
      </c>
      <c r="F1752" s="9">
        <v>30141400</v>
      </c>
      <c r="G1752" s="10" t="s">
        <v>1766</v>
      </c>
      <c r="Q1752" t="str">
        <f t="shared" si="27"/>
        <v>30141400-Mašine za sabiranje</v>
      </c>
    </row>
    <row r="1753" spans="1:17" x14ac:dyDescent="0.3">
      <c r="A1753">
        <v>1752</v>
      </c>
      <c r="B1753">
        <v>30141400</v>
      </c>
      <c r="C1753" t="s">
        <v>1766</v>
      </c>
      <c r="E1753" s="11">
        <v>1753</v>
      </c>
      <c r="F1753" s="12">
        <v>30142000</v>
      </c>
      <c r="G1753" s="13" t="s">
        <v>1767</v>
      </c>
      <c r="Q1753" t="str">
        <f t="shared" si="27"/>
        <v>30142000-Mašine za računovodstvo i registar kase</v>
      </c>
    </row>
    <row r="1754" spans="1:17" x14ac:dyDescent="0.3">
      <c r="A1754">
        <v>1753</v>
      </c>
      <c r="B1754">
        <v>30142000</v>
      </c>
      <c r="C1754" t="s">
        <v>1767</v>
      </c>
      <c r="E1754" s="8">
        <v>1754</v>
      </c>
      <c r="F1754" s="9">
        <v>30142100</v>
      </c>
      <c r="G1754" s="10" t="s">
        <v>1768</v>
      </c>
      <c r="Q1754" t="str">
        <f t="shared" si="27"/>
        <v>30142100-Mašine za računovodstvo</v>
      </c>
    </row>
    <row r="1755" spans="1:17" x14ac:dyDescent="0.3">
      <c r="A1755">
        <v>1754</v>
      </c>
      <c r="B1755">
        <v>30142100</v>
      </c>
      <c r="C1755" t="s">
        <v>1768</v>
      </c>
      <c r="E1755" s="11">
        <v>1755</v>
      </c>
      <c r="F1755" s="12">
        <v>30142200</v>
      </c>
      <c r="G1755" s="13" t="s">
        <v>1769</v>
      </c>
      <c r="Q1755" t="str">
        <f t="shared" si="27"/>
        <v>30142200-Registar kase</v>
      </c>
    </row>
    <row r="1756" spans="1:17" x14ac:dyDescent="0.3">
      <c r="A1756">
        <v>1755</v>
      </c>
      <c r="B1756">
        <v>30142200</v>
      </c>
      <c r="C1756" t="s">
        <v>1769</v>
      </c>
      <c r="E1756" s="8">
        <v>1756</v>
      </c>
      <c r="F1756" s="9">
        <v>30144000</v>
      </c>
      <c r="G1756" s="10" t="s">
        <v>1762</v>
      </c>
      <c r="Q1756" t="str">
        <f t="shared" si="27"/>
        <v>30144000-Mašine za računanje</v>
      </c>
    </row>
    <row r="1757" spans="1:17" x14ac:dyDescent="0.3">
      <c r="A1757">
        <v>1756</v>
      </c>
      <c r="B1757">
        <v>30144000</v>
      </c>
      <c r="C1757" t="s">
        <v>1762</v>
      </c>
      <c r="E1757" s="11">
        <v>1757</v>
      </c>
      <c r="F1757" s="12">
        <v>30144100</v>
      </c>
      <c r="G1757" s="13" t="s">
        <v>1770</v>
      </c>
      <c r="Q1757" t="str">
        <f t="shared" si="27"/>
        <v>30144100-Mašine za naplatu poštarine (frankiranje)</v>
      </c>
    </row>
    <row r="1758" spans="1:17" x14ac:dyDescent="0.3">
      <c r="A1758">
        <v>1757</v>
      </c>
      <c r="B1758">
        <v>30144100</v>
      </c>
      <c r="C1758" t="s">
        <v>1770</v>
      </c>
      <c r="E1758" s="8">
        <v>1758</v>
      </c>
      <c r="F1758" s="9">
        <v>30144200</v>
      </c>
      <c r="G1758" s="10" t="s">
        <v>1771</v>
      </c>
      <c r="Q1758" t="str">
        <f t="shared" si="27"/>
        <v>30144200-Mašine za izdavanje karata</v>
      </c>
    </row>
    <row r="1759" spans="1:17" x14ac:dyDescent="0.3">
      <c r="A1759">
        <v>1758</v>
      </c>
      <c r="B1759">
        <v>30144200</v>
      </c>
      <c r="C1759" t="s">
        <v>1771</v>
      </c>
      <c r="E1759" s="11">
        <v>1759</v>
      </c>
      <c r="F1759" s="12">
        <v>30144300</v>
      </c>
      <c r="G1759" s="13" t="s">
        <v>1772</v>
      </c>
      <c r="Q1759" t="str">
        <f t="shared" si="27"/>
        <v>30144300-Mašine za brojanje vozila</v>
      </c>
    </row>
    <row r="1760" spans="1:17" x14ac:dyDescent="0.3">
      <c r="A1760">
        <v>1759</v>
      </c>
      <c r="B1760">
        <v>30144300</v>
      </c>
      <c r="C1760" t="s">
        <v>1772</v>
      </c>
      <c r="E1760" s="8">
        <v>1760</v>
      </c>
      <c r="F1760" s="9">
        <v>30144400</v>
      </c>
      <c r="G1760" s="10" t="s">
        <v>1773</v>
      </c>
      <c r="Q1760" t="str">
        <f t="shared" si="27"/>
        <v>30144400-Automatska naplata putarine</v>
      </c>
    </row>
    <row r="1761" spans="1:17" x14ac:dyDescent="0.3">
      <c r="A1761">
        <v>1760</v>
      </c>
      <c r="B1761">
        <v>30144400</v>
      </c>
      <c r="C1761" t="s">
        <v>1773</v>
      </c>
      <c r="E1761" s="11">
        <v>1761</v>
      </c>
      <c r="F1761" s="12">
        <v>30145000</v>
      </c>
      <c r="G1761" s="13" t="s">
        <v>1774</v>
      </c>
      <c r="Q1761" t="str">
        <f t="shared" si="27"/>
        <v>30145000-Delovi i pribor mašina za računanje</v>
      </c>
    </row>
    <row r="1762" spans="1:17" x14ac:dyDescent="0.3">
      <c r="A1762">
        <v>1761</v>
      </c>
      <c r="B1762">
        <v>30145000</v>
      </c>
      <c r="C1762" t="s">
        <v>1774</v>
      </c>
      <c r="E1762" s="8">
        <v>1762</v>
      </c>
      <c r="F1762" s="9">
        <v>30145100</v>
      </c>
      <c r="G1762" s="10" t="s">
        <v>1775</v>
      </c>
      <c r="Q1762" t="str">
        <f t="shared" si="27"/>
        <v>30145100-Valjci za mašine za računanje</v>
      </c>
    </row>
    <row r="1763" spans="1:17" x14ac:dyDescent="0.3">
      <c r="A1763">
        <v>1762</v>
      </c>
      <c r="B1763">
        <v>30145100</v>
      </c>
      <c r="C1763" t="s">
        <v>1775</v>
      </c>
      <c r="E1763" s="11">
        <v>1763</v>
      </c>
      <c r="F1763" s="12">
        <v>30150000</v>
      </c>
      <c r="G1763" s="13" t="s">
        <v>1776</v>
      </c>
      <c r="Q1763" t="str">
        <f t="shared" si="27"/>
        <v>30150000-Pisaće mašine</v>
      </c>
    </row>
    <row r="1764" spans="1:17" x14ac:dyDescent="0.3">
      <c r="A1764">
        <v>1763</v>
      </c>
      <c r="B1764">
        <v>30150000</v>
      </c>
      <c r="C1764" t="s">
        <v>1776</v>
      </c>
      <c r="E1764" s="8">
        <v>1764</v>
      </c>
      <c r="F1764" s="9">
        <v>30151000</v>
      </c>
      <c r="G1764" s="10" t="s">
        <v>1777</v>
      </c>
      <c r="Q1764" t="str">
        <f t="shared" si="27"/>
        <v>30151000-Električne pisaće mašine</v>
      </c>
    </row>
    <row r="1765" spans="1:17" x14ac:dyDescent="0.3">
      <c r="A1765">
        <v>1764</v>
      </c>
      <c r="B1765">
        <v>30151000</v>
      </c>
      <c r="C1765" t="s">
        <v>1777</v>
      </c>
      <c r="E1765" s="11">
        <v>1765</v>
      </c>
      <c r="F1765" s="12">
        <v>30152000</v>
      </c>
      <c r="G1765" s="13" t="s">
        <v>1778</v>
      </c>
      <c r="Q1765" t="str">
        <f t="shared" si="27"/>
        <v>30152000-Delovi i pribor za pisaće mašine</v>
      </c>
    </row>
    <row r="1766" spans="1:17" x14ac:dyDescent="0.3">
      <c r="A1766">
        <v>1765</v>
      </c>
      <c r="B1766">
        <v>30152000</v>
      </c>
      <c r="C1766" t="s">
        <v>1778</v>
      </c>
      <c r="E1766" s="8">
        <v>1766</v>
      </c>
      <c r="F1766" s="9">
        <v>30160000</v>
      </c>
      <c r="G1766" s="10" t="s">
        <v>1779</v>
      </c>
      <c r="Q1766" t="str">
        <f t="shared" si="27"/>
        <v>30160000-Magnetne kartice</v>
      </c>
    </row>
    <row r="1767" spans="1:17" x14ac:dyDescent="0.3">
      <c r="A1767">
        <v>1766</v>
      </c>
      <c r="B1767">
        <v>30160000</v>
      </c>
      <c r="C1767" t="s">
        <v>1779</v>
      </c>
      <c r="E1767" s="11">
        <v>1767</v>
      </c>
      <c r="F1767" s="12">
        <v>30161000</v>
      </c>
      <c r="G1767" s="13" t="s">
        <v>1780</v>
      </c>
      <c r="Q1767" t="str">
        <f t="shared" si="27"/>
        <v>30161000-Kreditne kartice</v>
      </c>
    </row>
    <row r="1768" spans="1:17" x14ac:dyDescent="0.3">
      <c r="A1768">
        <v>1767</v>
      </c>
      <c r="B1768">
        <v>30161000</v>
      </c>
      <c r="C1768" t="s">
        <v>1780</v>
      </c>
      <c r="E1768" s="8">
        <v>1768</v>
      </c>
      <c r="F1768" s="9">
        <v>30162000</v>
      </c>
      <c r="G1768" s="10" t="s">
        <v>1781</v>
      </c>
      <c r="Q1768" t="str">
        <f t="shared" si="27"/>
        <v>30162000-Pametne (smart) kartice</v>
      </c>
    </row>
    <row r="1769" spans="1:17" x14ac:dyDescent="0.3">
      <c r="A1769">
        <v>1768</v>
      </c>
      <c r="B1769">
        <v>30162000</v>
      </c>
      <c r="C1769" t="s">
        <v>1781</v>
      </c>
      <c r="E1769" s="11">
        <v>1769</v>
      </c>
      <c r="F1769" s="12">
        <v>30163000</v>
      </c>
      <c r="G1769" s="13" t="s">
        <v>1782</v>
      </c>
      <c r="Q1769" t="str">
        <f t="shared" si="27"/>
        <v>30163000-Platne kartice</v>
      </c>
    </row>
    <row r="1770" spans="1:17" x14ac:dyDescent="0.3">
      <c r="A1770">
        <v>1769</v>
      </c>
      <c r="B1770">
        <v>30163000</v>
      </c>
      <c r="C1770" t="s">
        <v>1782</v>
      </c>
      <c r="E1770" s="8">
        <v>1770</v>
      </c>
      <c r="F1770" s="9">
        <v>30163100</v>
      </c>
      <c r="G1770" s="10" t="s">
        <v>1783</v>
      </c>
      <c r="Q1770" t="str">
        <f t="shared" si="27"/>
        <v>30163100-Kreditne kartice za gorivo</v>
      </c>
    </row>
    <row r="1771" spans="1:17" x14ac:dyDescent="0.3">
      <c r="A1771">
        <v>1770</v>
      </c>
      <c r="B1771">
        <v>30163100</v>
      </c>
      <c r="C1771" t="s">
        <v>1783</v>
      </c>
      <c r="E1771" s="11">
        <v>1771</v>
      </c>
      <c r="F1771" s="12">
        <v>30170000</v>
      </c>
      <c r="G1771" s="13" t="s">
        <v>1784</v>
      </c>
      <c r="Q1771" t="str">
        <f t="shared" si="27"/>
        <v>30170000-Mašine za stavljanje nalepnica i oznaka</v>
      </c>
    </row>
    <row r="1772" spans="1:17" x14ac:dyDescent="0.3">
      <c r="A1772">
        <v>1771</v>
      </c>
      <c r="B1772">
        <v>30170000</v>
      </c>
      <c r="C1772" t="s">
        <v>1784</v>
      </c>
      <c r="E1772" s="8">
        <v>1772</v>
      </c>
      <c r="F1772" s="9">
        <v>30171000</v>
      </c>
      <c r="G1772" s="10" t="s">
        <v>1785</v>
      </c>
      <c r="Q1772" t="str">
        <f t="shared" si="27"/>
        <v>30171000-Mašine za stavljanje datuma ili brojeva</v>
      </c>
    </row>
    <row r="1773" spans="1:17" x14ac:dyDescent="0.3">
      <c r="A1773">
        <v>1772</v>
      </c>
      <c r="B1773">
        <v>30171000</v>
      </c>
      <c r="C1773" t="s">
        <v>1785</v>
      </c>
      <c r="E1773" s="11">
        <v>1773</v>
      </c>
      <c r="F1773" s="12">
        <v>30172000</v>
      </c>
      <c r="G1773" s="13" t="s">
        <v>1786</v>
      </c>
      <c r="Q1773" t="str">
        <f t="shared" si="27"/>
        <v>30172000-Mašine za štampanje identifikacionih kartica</v>
      </c>
    </row>
    <row r="1774" spans="1:17" x14ac:dyDescent="0.3">
      <c r="A1774">
        <v>1773</v>
      </c>
      <c r="B1774">
        <v>30172000</v>
      </c>
      <c r="C1774" t="s">
        <v>1786</v>
      </c>
      <c r="E1774" s="8">
        <v>1774</v>
      </c>
      <c r="F1774" s="9">
        <v>30173000</v>
      </c>
      <c r="G1774" s="10" t="s">
        <v>1787</v>
      </c>
      <c r="Q1774" t="str">
        <f t="shared" si="27"/>
        <v>30173000-Mašine za nanošenje nalepnica i oznaka</v>
      </c>
    </row>
    <row r="1775" spans="1:17" x14ac:dyDescent="0.3">
      <c r="A1775">
        <v>1774</v>
      </c>
      <c r="B1775">
        <v>30173000</v>
      </c>
      <c r="C1775" t="s">
        <v>1787</v>
      </c>
      <c r="E1775" s="11">
        <v>1775</v>
      </c>
      <c r="F1775" s="12">
        <v>30174000</v>
      </c>
      <c r="G1775" s="13" t="s">
        <v>1788</v>
      </c>
      <c r="Q1775" t="str">
        <f t="shared" si="27"/>
        <v>30174000-Mašine za izradu nalepnica i oznaka</v>
      </c>
    </row>
    <row r="1776" spans="1:17" x14ac:dyDescent="0.3">
      <c r="A1776">
        <v>1775</v>
      </c>
      <c r="B1776">
        <v>30174000</v>
      </c>
      <c r="C1776" t="s">
        <v>1788</v>
      </c>
      <c r="E1776" s="8">
        <v>1776</v>
      </c>
      <c r="F1776" s="9">
        <v>30175000</v>
      </c>
      <c r="G1776" s="10" t="s">
        <v>1789</v>
      </c>
      <c r="Q1776" t="str">
        <f t="shared" si="27"/>
        <v>30175000-Oprema za ispisivanje ili utiskivanje slova</v>
      </c>
    </row>
    <row r="1777" spans="1:17" x14ac:dyDescent="0.3">
      <c r="A1777">
        <v>1776</v>
      </c>
      <c r="B1777">
        <v>30175000</v>
      </c>
      <c r="C1777" t="s">
        <v>1789</v>
      </c>
      <c r="E1777" s="11">
        <v>1777</v>
      </c>
      <c r="F1777" s="12">
        <v>30176000</v>
      </c>
      <c r="G1777" s="13" t="s">
        <v>1790</v>
      </c>
      <c r="Q1777" t="str">
        <f t="shared" si="27"/>
        <v>30176000-Uređaj za reljefno ispisivanje trake (reljefiranje traka)</v>
      </c>
    </row>
    <row r="1778" spans="1:17" x14ac:dyDescent="0.3">
      <c r="A1778">
        <v>1777</v>
      </c>
      <c r="B1778">
        <v>30176000</v>
      </c>
      <c r="C1778" t="s">
        <v>1790</v>
      </c>
      <c r="E1778" s="8">
        <v>1778</v>
      </c>
      <c r="F1778" s="9">
        <v>30177000</v>
      </c>
      <c r="G1778" s="10" t="s">
        <v>1791</v>
      </c>
      <c r="Q1778" t="str">
        <f t="shared" si="27"/>
        <v>30177000-Sistemi za automatsko stavljanje nalepnica i oznaka</v>
      </c>
    </row>
    <row r="1779" spans="1:17" x14ac:dyDescent="0.3">
      <c r="A1779">
        <v>1778</v>
      </c>
      <c r="B1779">
        <v>30177000</v>
      </c>
      <c r="C1779" t="s">
        <v>1791</v>
      </c>
      <c r="E1779" s="11">
        <v>1779</v>
      </c>
      <c r="F1779" s="12">
        <v>30178000</v>
      </c>
      <c r="G1779" s="13" t="s">
        <v>1792</v>
      </c>
      <c r="Q1779" t="str">
        <f t="shared" si="27"/>
        <v>30178000-Poluautomatski sistemi za stavljanje nalepnica i oznaka</v>
      </c>
    </row>
    <row r="1780" spans="1:17" x14ac:dyDescent="0.3">
      <c r="A1780">
        <v>1779</v>
      </c>
      <c r="B1780">
        <v>30178000</v>
      </c>
      <c r="C1780" t="s">
        <v>1792</v>
      </c>
      <c r="E1780" s="8">
        <v>1780</v>
      </c>
      <c r="F1780" s="9">
        <v>30179000</v>
      </c>
      <c r="G1780" s="10" t="s">
        <v>1793</v>
      </c>
      <c r="Q1780" t="str">
        <f t="shared" si="27"/>
        <v>30179000-Automati za stavljanje nalepnica i oznaka</v>
      </c>
    </row>
    <row r="1781" spans="1:17" x14ac:dyDescent="0.3">
      <c r="A1781">
        <v>1780</v>
      </c>
      <c r="B1781">
        <v>30179000</v>
      </c>
      <c r="C1781" t="s">
        <v>1793</v>
      </c>
      <c r="E1781" s="11">
        <v>1781</v>
      </c>
      <c r="F1781" s="12">
        <v>30180000</v>
      </c>
      <c r="G1781" s="13" t="s">
        <v>1794</v>
      </c>
      <c r="Q1781" t="str">
        <f t="shared" si="27"/>
        <v>30180000-Mašine za odobravanjei ispisivanje čekova</v>
      </c>
    </row>
    <row r="1782" spans="1:17" x14ac:dyDescent="0.3">
      <c r="A1782">
        <v>1781</v>
      </c>
      <c r="B1782">
        <v>30180000</v>
      </c>
      <c r="C1782" t="s">
        <v>1794</v>
      </c>
      <c r="E1782" s="8">
        <v>1782</v>
      </c>
      <c r="F1782" s="9">
        <v>30181000</v>
      </c>
      <c r="G1782" s="10" t="s">
        <v>1795</v>
      </c>
      <c r="Q1782" t="str">
        <f t="shared" si="27"/>
        <v>30181000-Mašine za odobravanje čekova</v>
      </c>
    </row>
    <row r="1783" spans="1:17" x14ac:dyDescent="0.3">
      <c r="A1783">
        <v>1782</v>
      </c>
      <c r="B1783">
        <v>30181000</v>
      </c>
      <c r="C1783" t="s">
        <v>1795</v>
      </c>
      <c r="E1783" s="11">
        <v>1783</v>
      </c>
      <c r="F1783" s="12">
        <v>30182000</v>
      </c>
      <c r="G1783" s="13" t="s">
        <v>1796</v>
      </c>
      <c r="Q1783" t="str">
        <f t="shared" si="27"/>
        <v>30182000-Mašine za ispisivanje čekova</v>
      </c>
    </row>
    <row r="1784" spans="1:17" x14ac:dyDescent="0.3">
      <c r="A1784">
        <v>1783</v>
      </c>
      <c r="B1784">
        <v>30182000</v>
      </c>
      <c r="C1784" t="s">
        <v>1796</v>
      </c>
      <c r="E1784" s="8">
        <v>1784</v>
      </c>
      <c r="F1784" s="9">
        <v>30190000</v>
      </c>
      <c r="G1784" s="10" t="s">
        <v>1797</v>
      </c>
      <c r="Q1784" t="str">
        <f t="shared" si="27"/>
        <v>30190000-Razna kancelarijska oprema i potrepštine</v>
      </c>
    </row>
    <row r="1785" spans="1:17" x14ac:dyDescent="0.3">
      <c r="A1785">
        <v>1784</v>
      </c>
      <c r="B1785">
        <v>30190000</v>
      </c>
      <c r="C1785" t="s">
        <v>1797</v>
      </c>
      <c r="E1785" s="11">
        <v>1785</v>
      </c>
      <c r="F1785" s="12">
        <v>30191000</v>
      </c>
      <c r="G1785" s="13" t="s">
        <v>1798</v>
      </c>
      <c r="Q1785" t="str">
        <f t="shared" si="27"/>
        <v>30191000-Kancelarijska oprema osim nameštaja</v>
      </c>
    </row>
    <row r="1786" spans="1:17" x14ac:dyDescent="0.3">
      <c r="A1786">
        <v>1785</v>
      </c>
      <c r="B1786">
        <v>30191000</v>
      </c>
      <c r="C1786" t="s">
        <v>1798</v>
      </c>
      <c r="E1786" s="8">
        <v>1786</v>
      </c>
      <c r="F1786" s="9">
        <v>30191100</v>
      </c>
      <c r="G1786" s="10" t="s">
        <v>1799</v>
      </c>
      <c r="Q1786" t="str">
        <f t="shared" si="27"/>
        <v>30191100-Oprema za arhiviranje</v>
      </c>
    </row>
    <row r="1787" spans="1:17" x14ac:dyDescent="0.3">
      <c r="A1787">
        <v>1786</v>
      </c>
      <c r="B1787">
        <v>30191100</v>
      </c>
      <c r="C1787" t="s">
        <v>1799</v>
      </c>
      <c r="E1787" s="11">
        <v>1787</v>
      </c>
      <c r="F1787" s="12">
        <v>30191110</v>
      </c>
      <c r="G1787" s="13" t="s">
        <v>1800</v>
      </c>
      <c r="Q1787" t="str">
        <f t="shared" si="27"/>
        <v>30191110-Obrtni sistem držanja kartica</v>
      </c>
    </row>
    <row r="1788" spans="1:17" x14ac:dyDescent="0.3">
      <c r="A1788">
        <v>1787</v>
      </c>
      <c r="B1788">
        <v>30191110</v>
      </c>
      <c r="C1788" t="s">
        <v>1800</v>
      </c>
      <c r="E1788" s="8">
        <v>1788</v>
      </c>
      <c r="F1788" s="9">
        <v>30191120</v>
      </c>
      <c r="G1788" s="10" t="s">
        <v>1801</v>
      </c>
      <c r="Q1788" t="str">
        <f t="shared" si="27"/>
        <v>30191120-Stalci za časopise</v>
      </c>
    </row>
    <row r="1789" spans="1:17" x14ac:dyDescent="0.3">
      <c r="A1789">
        <v>1788</v>
      </c>
      <c r="B1789">
        <v>30191120</v>
      </c>
      <c r="C1789" t="s">
        <v>1801</v>
      </c>
      <c r="E1789" s="11">
        <v>1789</v>
      </c>
      <c r="F1789" s="12">
        <v>30191130</v>
      </c>
      <c r="G1789" s="13" t="s">
        <v>1802</v>
      </c>
      <c r="Q1789" t="str">
        <f t="shared" si="27"/>
        <v>30191130-Podloge za pisanje sa držačem za papir</v>
      </c>
    </row>
    <row r="1790" spans="1:17" x14ac:dyDescent="0.3">
      <c r="A1790">
        <v>1789</v>
      </c>
      <c r="B1790">
        <v>30191130</v>
      </c>
      <c r="C1790" t="s">
        <v>1802</v>
      </c>
      <c r="E1790" s="8">
        <v>1790</v>
      </c>
      <c r="F1790" s="9">
        <v>30191140</v>
      </c>
      <c r="G1790" s="10" t="s">
        <v>1803</v>
      </c>
      <c r="Q1790" t="str">
        <f t="shared" si="27"/>
        <v>30191140-Pribor za držanje i nošenje lične identifikacije</v>
      </c>
    </row>
    <row r="1791" spans="1:17" x14ac:dyDescent="0.3">
      <c r="A1791">
        <v>1790</v>
      </c>
      <c r="B1791">
        <v>30191140</v>
      </c>
      <c r="C1791" t="s">
        <v>1803</v>
      </c>
      <c r="E1791" s="11">
        <v>1791</v>
      </c>
      <c r="F1791" s="12">
        <v>30191200</v>
      </c>
      <c r="G1791" s="13" t="s">
        <v>1804</v>
      </c>
      <c r="Q1791" t="str">
        <f t="shared" si="27"/>
        <v>30191200-Grafoskopi</v>
      </c>
    </row>
    <row r="1792" spans="1:17" x14ac:dyDescent="0.3">
      <c r="A1792">
        <v>1791</v>
      </c>
      <c r="B1792">
        <v>30191200</v>
      </c>
      <c r="C1792" t="s">
        <v>1804</v>
      </c>
      <c r="E1792" s="8">
        <v>1792</v>
      </c>
      <c r="F1792" s="9">
        <v>30191400</v>
      </c>
      <c r="G1792" s="10" t="s">
        <v>1805</v>
      </c>
      <c r="Q1792" t="str">
        <f t="shared" si="27"/>
        <v>30191400-Rezači za uništavanje hartije</v>
      </c>
    </row>
    <row r="1793" spans="1:17" x14ac:dyDescent="0.3">
      <c r="A1793">
        <v>1792</v>
      </c>
      <c r="B1793">
        <v>30191400</v>
      </c>
      <c r="C1793" t="s">
        <v>1805</v>
      </c>
      <c r="E1793" s="11">
        <v>1793</v>
      </c>
      <c r="F1793" s="12">
        <v>30192000</v>
      </c>
      <c r="G1793" s="13" t="s">
        <v>1806</v>
      </c>
      <c r="Q1793" t="str">
        <f t="shared" si="27"/>
        <v>30192000-Kancelarijski materijal</v>
      </c>
    </row>
    <row r="1794" spans="1:17" x14ac:dyDescent="0.3">
      <c r="A1794">
        <v>1793</v>
      </c>
      <c r="B1794">
        <v>30192000</v>
      </c>
      <c r="C1794" t="s">
        <v>1806</v>
      </c>
      <c r="E1794" s="8">
        <v>1794</v>
      </c>
      <c r="F1794" s="9">
        <v>30192100</v>
      </c>
      <c r="G1794" s="10" t="s">
        <v>1807</v>
      </c>
      <c r="Q1794" t="str">
        <f t="shared" ref="Q1794:Q1857" si="28">F1794&amp; "-" &amp;G1794</f>
        <v>30192100-Gumice za brisanje</v>
      </c>
    </row>
    <row r="1795" spans="1:17" x14ac:dyDescent="0.3">
      <c r="A1795">
        <v>1794</v>
      </c>
      <c r="B1795">
        <v>30192100</v>
      </c>
      <c r="C1795" t="s">
        <v>1807</v>
      </c>
      <c r="E1795" s="11">
        <v>1795</v>
      </c>
      <c r="F1795" s="12">
        <v>30192110</v>
      </c>
      <c r="G1795" s="13" t="s">
        <v>1808</v>
      </c>
      <c r="Q1795" t="str">
        <f t="shared" si="28"/>
        <v>30192110-Proizvodi sa mastilom</v>
      </c>
    </row>
    <row r="1796" spans="1:17" x14ac:dyDescent="0.3">
      <c r="A1796">
        <v>1795</v>
      </c>
      <c r="B1796">
        <v>30192110</v>
      </c>
      <c r="C1796" t="s">
        <v>1808</v>
      </c>
      <c r="E1796" s="8">
        <v>1796</v>
      </c>
      <c r="F1796" s="9">
        <v>30192111</v>
      </c>
      <c r="G1796" s="10" t="s">
        <v>1809</v>
      </c>
      <c r="Q1796" t="str">
        <f t="shared" si="28"/>
        <v>30192111-Jastučići za pečat</v>
      </c>
    </row>
    <row r="1797" spans="1:17" x14ac:dyDescent="0.3">
      <c r="A1797">
        <v>1796</v>
      </c>
      <c r="B1797">
        <v>30192111</v>
      </c>
      <c r="C1797" t="s">
        <v>1809</v>
      </c>
      <c r="E1797" s="11">
        <v>1797</v>
      </c>
      <c r="F1797" s="12">
        <v>30192112</v>
      </c>
      <c r="G1797" s="13" t="s">
        <v>1810</v>
      </c>
      <c r="Q1797" t="str">
        <f t="shared" si="28"/>
        <v>30192112-Izvori mastila za mašine za štampanje</v>
      </c>
    </row>
    <row r="1798" spans="1:17" x14ac:dyDescent="0.3">
      <c r="A1798">
        <v>1797</v>
      </c>
      <c r="B1798">
        <v>30192112</v>
      </c>
      <c r="C1798" t="s">
        <v>1810</v>
      </c>
      <c r="E1798" s="8">
        <v>1798</v>
      </c>
      <c r="F1798" s="9">
        <v>30192113</v>
      </c>
      <c r="G1798" s="10" t="s">
        <v>1811</v>
      </c>
      <c r="Q1798" t="str">
        <f t="shared" si="28"/>
        <v>30192113-Patrone sa mastilom</v>
      </c>
    </row>
    <row r="1799" spans="1:17" x14ac:dyDescent="0.3">
      <c r="A1799">
        <v>1798</v>
      </c>
      <c r="B1799">
        <v>30192113</v>
      </c>
      <c r="C1799" t="s">
        <v>1811</v>
      </c>
      <c r="E1799" s="11">
        <v>1799</v>
      </c>
      <c r="F1799" s="12">
        <v>30192121</v>
      </c>
      <c r="G1799" s="13" t="s">
        <v>1812</v>
      </c>
      <c r="Q1799" t="str">
        <f t="shared" si="28"/>
        <v>30192121-Hemijske olovke</v>
      </c>
    </row>
    <row r="1800" spans="1:17" x14ac:dyDescent="0.3">
      <c r="A1800">
        <v>1799</v>
      </c>
      <c r="B1800">
        <v>30192121</v>
      </c>
      <c r="C1800" t="s">
        <v>1812</v>
      </c>
      <c r="E1800" s="8">
        <v>1800</v>
      </c>
      <c r="F1800" s="9">
        <v>30192122</v>
      </c>
      <c r="G1800" s="10" t="s">
        <v>1813</v>
      </c>
      <c r="Q1800" t="str">
        <f t="shared" si="28"/>
        <v>30192122-Naliv-pera</v>
      </c>
    </row>
    <row r="1801" spans="1:17" x14ac:dyDescent="0.3">
      <c r="A1801">
        <v>1800</v>
      </c>
      <c r="B1801">
        <v>30192122</v>
      </c>
      <c r="C1801" t="s">
        <v>1813</v>
      </c>
      <c r="E1801" s="11">
        <v>1801</v>
      </c>
      <c r="F1801" s="12">
        <v>30192123</v>
      </c>
      <c r="G1801" s="13" t="s">
        <v>1814</v>
      </c>
      <c r="Q1801" t="str">
        <f t="shared" si="28"/>
        <v>30192123-Tanki flomasteri</v>
      </c>
    </row>
    <row r="1802" spans="1:17" x14ac:dyDescent="0.3">
      <c r="A1802">
        <v>1801</v>
      </c>
      <c r="B1802">
        <v>30192123</v>
      </c>
      <c r="C1802" t="s">
        <v>1814</v>
      </c>
      <c r="E1802" s="8">
        <v>1802</v>
      </c>
      <c r="F1802" s="9">
        <v>30192124</v>
      </c>
      <c r="G1802" s="10" t="s">
        <v>1815</v>
      </c>
      <c r="Q1802" t="str">
        <f t="shared" si="28"/>
        <v>30192124-Flomasteri sa vrhom od filca</v>
      </c>
    </row>
    <row r="1803" spans="1:17" x14ac:dyDescent="0.3">
      <c r="A1803">
        <v>1802</v>
      </c>
      <c r="B1803">
        <v>30192124</v>
      </c>
      <c r="C1803" t="s">
        <v>1815</v>
      </c>
      <c r="E1803" s="11">
        <v>1803</v>
      </c>
      <c r="F1803" s="12">
        <v>30192125</v>
      </c>
      <c r="G1803" s="13" t="s">
        <v>1816</v>
      </c>
      <c r="Q1803" t="str">
        <f t="shared" si="28"/>
        <v>30192125-Markeri</v>
      </c>
    </row>
    <row r="1804" spans="1:17" x14ac:dyDescent="0.3">
      <c r="A1804">
        <v>1803</v>
      </c>
      <c r="B1804">
        <v>30192125</v>
      </c>
      <c r="C1804" t="s">
        <v>1816</v>
      </c>
      <c r="E1804" s="8">
        <v>1804</v>
      </c>
      <c r="F1804" s="9">
        <v>30192126</v>
      </c>
      <c r="G1804" s="10" t="s">
        <v>1817</v>
      </c>
      <c r="Q1804" t="str">
        <f t="shared" si="28"/>
        <v>30192126-Tehničke olovke</v>
      </c>
    </row>
    <row r="1805" spans="1:17" x14ac:dyDescent="0.3">
      <c r="A1805">
        <v>1804</v>
      </c>
      <c r="B1805">
        <v>30192126</v>
      </c>
      <c r="C1805" t="s">
        <v>1817</v>
      </c>
      <c r="E1805" s="11">
        <v>1805</v>
      </c>
      <c r="F1805" s="12">
        <v>30192127</v>
      </c>
      <c r="G1805" s="13" t="s">
        <v>1818</v>
      </c>
      <c r="Q1805" t="str">
        <f t="shared" si="28"/>
        <v>30192127-Držači za olovke</v>
      </c>
    </row>
    <row r="1806" spans="1:17" x14ac:dyDescent="0.3">
      <c r="A1806">
        <v>1805</v>
      </c>
      <c r="B1806">
        <v>30192127</v>
      </c>
      <c r="C1806" t="s">
        <v>1818</v>
      </c>
      <c r="E1806" s="8">
        <v>1806</v>
      </c>
      <c r="F1806" s="9">
        <v>30192130</v>
      </c>
      <c r="G1806" s="10" t="s">
        <v>1819</v>
      </c>
      <c r="Q1806" t="str">
        <f t="shared" si="28"/>
        <v>30192130-Grafitne olovke</v>
      </c>
    </row>
    <row r="1807" spans="1:17" x14ac:dyDescent="0.3">
      <c r="A1807">
        <v>1806</v>
      </c>
      <c r="B1807">
        <v>30192130</v>
      </c>
      <c r="C1807" t="s">
        <v>1819</v>
      </c>
      <c r="E1807" s="11">
        <v>1807</v>
      </c>
      <c r="F1807" s="12">
        <v>30192131</v>
      </c>
      <c r="G1807" s="13" t="s">
        <v>1820</v>
      </c>
      <c r="Q1807" t="str">
        <f t="shared" si="28"/>
        <v>30192131-Patent olovke</v>
      </c>
    </row>
    <row r="1808" spans="1:17" x14ac:dyDescent="0.3">
      <c r="A1808">
        <v>1807</v>
      </c>
      <c r="B1808">
        <v>30192131</v>
      </c>
      <c r="C1808" t="s">
        <v>1820</v>
      </c>
      <c r="E1808" s="8">
        <v>1808</v>
      </c>
      <c r="F1808" s="9">
        <v>30192132</v>
      </c>
      <c r="G1808" s="10" t="s">
        <v>1821</v>
      </c>
      <c r="Q1808" t="str">
        <f t="shared" si="28"/>
        <v>30192132-Grafitne mine za tehničke olovke</v>
      </c>
    </row>
    <row r="1809" spans="1:17" x14ac:dyDescent="0.3">
      <c r="A1809">
        <v>1808</v>
      </c>
      <c r="B1809">
        <v>30192132</v>
      </c>
      <c r="C1809" t="s">
        <v>1821</v>
      </c>
      <c r="E1809" s="11">
        <v>1809</v>
      </c>
      <c r="F1809" s="12">
        <v>30192133</v>
      </c>
      <c r="G1809" s="13" t="s">
        <v>1822</v>
      </c>
      <c r="Q1809" t="str">
        <f t="shared" si="28"/>
        <v>30192133-Rezači za olovke</v>
      </c>
    </row>
    <row r="1810" spans="1:17" x14ac:dyDescent="0.3">
      <c r="A1810">
        <v>1809</v>
      </c>
      <c r="B1810">
        <v>30192133</v>
      </c>
      <c r="C1810" t="s">
        <v>1822</v>
      </c>
      <c r="E1810" s="8">
        <v>1810</v>
      </c>
      <c r="F1810" s="9">
        <v>30192134</v>
      </c>
      <c r="G1810" s="10" t="s">
        <v>1823</v>
      </c>
      <c r="Q1810" t="str">
        <f t="shared" si="28"/>
        <v>30192134-Držači za grafitne olovke</v>
      </c>
    </row>
    <row r="1811" spans="1:17" x14ac:dyDescent="0.3">
      <c r="A1811">
        <v>1810</v>
      </c>
      <c r="B1811">
        <v>30192134</v>
      </c>
      <c r="C1811" t="s">
        <v>1823</v>
      </c>
      <c r="E1811" s="11">
        <v>1811</v>
      </c>
      <c r="F1811" s="12">
        <v>30192150</v>
      </c>
      <c r="G1811" s="13" t="s">
        <v>1824</v>
      </c>
      <c r="Q1811" t="str">
        <f t="shared" si="28"/>
        <v>30192150-Datumar</v>
      </c>
    </row>
    <row r="1812" spans="1:17" x14ac:dyDescent="0.3">
      <c r="A1812">
        <v>1811</v>
      </c>
      <c r="B1812">
        <v>30192150</v>
      </c>
      <c r="C1812" t="s">
        <v>1824</v>
      </c>
      <c r="E1812" s="8">
        <v>1812</v>
      </c>
      <c r="F1812" s="9">
        <v>30192151</v>
      </c>
      <c r="G1812" s="10" t="s">
        <v>1825</v>
      </c>
      <c r="Q1812" t="str">
        <f t="shared" si="28"/>
        <v>30192151-Žigovi i pečati</v>
      </c>
    </row>
    <row r="1813" spans="1:17" x14ac:dyDescent="0.3">
      <c r="A1813">
        <v>1812</v>
      </c>
      <c r="B1813">
        <v>30192151</v>
      </c>
      <c r="C1813" t="s">
        <v>1825</v>
      </c>
      <c r="E1813" s="11">
        <v>1813</v>
      </c>
      <c r="F1813" s="12">
        <v>30192152</v>
      </c>
      <c r="G1813" s="13" t="s">
        <v>1826</v>
      </c>
      <c r="Q1813" t="str">
        <f t="shared" si="28"/>
        <v>30192152-Numeratori</v>
      </c>
    </row>
    <row r="1814" spans="1:17" x14ac:dyDescent="0.3">
      <c r="A1814">
        <v>1813</v>
      </c>
      <c r="B1814">
        <v>30192152</v>
      </c>
      <c r="C1814" t="s">
        <v>1826</v>
      </c>
      <c r="E1814" s="8">
        <v>1814</v>
      </c>
      <c r="F1814" s="9">
        <v>30192153</v>
      </c>
      <c r="G1814" s="10" t="s">
        <v>1827</v>
      </c>
      <c r="Q1814" t="str">
        <f t="shared" si="28"/>
        <v>30192153-Štambilj</v>
      </c>
    </row>
    <row r="1815" spans="1:17" x14ac:dyDescent="0.3">
      <c r="A1815">
        <v>1814</v>
      </c>
      <c r="B1815">
        <v>30192153</v>
      </c>
      <c r="C1815" t="s">
        <v>1827</v>
      </c>
      <c r="E1815" s="11">
        <v>1815</v>
      </c>
      <c r="F1815" s="12">
        <v>30192154</v>
      </c>
      <c r="G1815" s="13" t="s">
        <v>1828</v>
      </c>
      <c r="Q1815" t="str">
        <f t="shared" si="28"/>
        <v>30192154-Zamenljivi jastučići za pečate</v>
      </c>
    </row>
    <row r="1816" spans="1:17" x14ac:dyDescent="0.3">
      <c r="A1816">
        <v>1815</v>
      </c>
      <c r="B1816">
        <v>30192154</v>
      </c>
      <c r="C1816" t="s">
        <v>1828</v>
      </c>
      <c r="E1816" s="8">
        <v>1816</v>
      </c>
      <c r="F1816" s="9">
        <v>30192155</v>
      </c>
      <c r="G1816" s="10" t="s">
        <v>1829</v>
      </c>
      <c r="Q1816" t="str">
        <f t="shared" si="28"/>
        <v>30192155-Kancelarijski držači za pečate</v>
      </c>
    </row>
    <row r="1817" spans="1:17" x14ac:dyDescent="0.3">
      <c r="A1817">
        <v>1816</v>
      </c>
      <c r="B1817">
        <v>30192155</v>
      </c>
      <c r="C1817" t="s">
        <v>1829</v>
      </c>
      <c r="E1817" s="11">
        <v>1817</v>
      </c>
      <c r="F1817" s="12">
        <v>30192160</v>
      </c>
      <c r="G1817" s="13" t="s">
        <v>1830</v>
      </c>
      <c r="Q1817" t="str">
        <f t="shared" si="28"/>
        <v>30192160-Korektori</v>
      </c>
    </row>
    <row r="1818" spans="1:17" x14ac:dyDescent="0.3">
      <c r="A1818">
        <v>1817</v>
      </c>
      <c r="B1818">
        <v>30192160</v>
      </c>
      <c r="C1818" t="s">
        <v>1830</v>
      </c>
      <c r="E1818" s="8">
        <v>1818</v>
      </c>
      <c r="F1818" s="9">
        <v>30192170</v>
      </c>
      <c r="G1818" s="10" t="s">
        <v>1831</v>
      </c>
      <c r="Q1818" t="str">
        <f t="shared" si="28"/>
        <v>30192170-Oglasne table</v>
      </c>
    </row>
    <row r="1819" spans="1:17" x14ac:dyDescent="0.3">
      <c r="A1819">
        <v>1818</v>
      </c>
      <c r="B1819">
        <v>30192170</v>
      </c>
      <c r="C1819" t="s">
        <v>1831</v>
      </c>
      <c r="E1819" s="11">
        <v>1819</v>
      </c>
      <c r="F1819" s="12">
        <v>30192200</v>
      </c>
      <c r="G1819" s="13" t="s">
        <v>1832</v>
      </c>
      <c r="Q1819" t="str">
        <f t="shared" si="28"/>
        <v>30192200-Trakasti metri za merenje</v>
      </c>
    </row>
    <row r="1820" spans="1:17" x14ac:dyDescent="0.3">
      <c r="A1820">
        <v>1819</v>
      </c>
      <c r="B1820">
        <v>30192200</v>
      </c>
      <c r="C1820" t="s">
        <v>1832</v>
      </c>
      <c r="E1820" s="8">
        <v>1820</v>
      </c>
      <c r="F1820" s="9">
        <v>30192300</v>
      </c>
      <c r="G1820" s="10" t="s">
        <v>1833</v>
      </c>
      <c r="Q1820" t="str">
        <f t="shared" si="28"/>
        <v>30192300-Trake natopljene štamparskom bojom</v>
      </c>
    </row>
    <row r="1821" spans="1:17" x14ac:dyDescent="0.3">
      <c r="A1821">
        <v>1820</v>
      </c>
      <c r="B1821">
        <v>30192300</v>
      </c>
      <c r="C1821" t="s">
        <v>1833</v>
      </c>
      <c r="E1821" s="11">
        <v>1821</v>
      </c>
      <c r="F1821" s="12">
        <v>30192310</v>
      </c>
      <c r="G1821" s="13" t="s">
        <v>1834</v>
      </c>
      <c r="Q1821" t="str">
        <f t="shared" si="28"/>
        <v>30192310-Trake za pisaće mašine</v>
      </c>
    </row>
    <row r="1822" spans="1:17" x14ac:dyDescent="0.3">
      <c r="A1822">
        <v>1821</v>
      </c>
      <c r="B1822">
        <v>30192310</v>
      </c>
      <c r="C1822" t="s">
        <v>1834</v>
      </c>
      <c r="E1822" s="8">
        <v>1822</v>
      </c>
      <c r="F1822" s="9">
        <v>30192320</v>
      </c>
      <c r="G1822" s="10" t="s">
        <v>1835</v>
      </c>
      <c r="Q1822" t="str">
        <f t="shared" si="28"/>
        <v>30192320-Trake za štampače</v>
      </c>
    </row>
    <row r="1823" spans="1:17" x14ac:dyDescent="0.3">
      <c r="A1823">
        <v>1822</v>
      </c>
      <c r="B1823">
        <v>30192320</v>
      </c>
      <c r="C1823" t="s">
        <v>1835</v>
      </c>
      <c r="E1823" s="11">
        <v>1823</v>
      </c>
      <c r="F1823" s="12">
        <v>30192330</v>
      </c>
      <c r="G1823" s="13" t="s">
        <v>1836</v>
      </c>
      <c r="Q1823" t="str">
        <f t="shared" si="28"/>
        <v>30192330-Trake i valjci za kalkulatore</v>
      </c>
    </row>
    <row r="1824" spans="1:17" x14ac:dyDescent="0.3">
      <c r="A1824">
        <v>1823</v>
      </c>
      <c r="B1824">
        <v>30192330</v>
      </c>
      <c r="C1824" t="s">
        <v>1836</v>
      </c>
      <c r="E1824" s="8">
        <v>1824</v>
      </c>
      <c r="F1824" s="9">
        <v>30192340</v>
      </c>
      <c r="G1824" s="10" t="s">
        <v>1837</v>
      </c>
      <c r="Q1824" t="str">
        <f t="shared" si="28"/>
        <v>30192340-Trake za telefaks</v>
      </c>
    </row>
    <row r="1825" spans="1:17" x14ac:dyDescent="0.3">
      <c r="A1825">
        <v>1824</v>
      </c>
      <c r="B1825">
        <v>30192340</v>
      </c>
      <c r="C1825" t="s">
        <v>1837</v>
      </c>
      <c r="E1825" s="11">
        <v>1825</v>
      </c>
      <c r="F1825" s="12">
        <v>30192350</v>
      </c>
      <c r="G1825" s="13" t="s">
        <v>1838</v>
      </c>
      <c r="Q1825" t="str">
        <f t="shared" si="28"/>
        <v>30192350-Trake za registar kase</v>
      </c>
    </row>
    <row r="1826" spans="1:17" x14ac:dyDescent="0.3">
      <c r="A1826">
        <v>1825</v>
      </c>
      <c r="B1826">
        <v>30192350</v>
      </c>
      <c r="C1826" t="s">
        <v>1838</v>
      </c>
      <c r="E1826" s="8">
        <v>1826</v>
      </c>
      <c r="F1826" s="9">
        <v>30192400</v>
      </c>
      <c r="G1826" s="10" t="s">
        <v>1839</v>
      </c>
      <c r="Q1826" t="str">
        <f t="shared" si="28"/>
        <v>30192400-Reprografski materijal</v>
      </c>
    </row>
    <row r="1827" spans="1:17" x14ac:dyDescent="0.3">
      <c r="A1827">
        <v>1826</v>
      </c>
      <c r="B1827">
        <v>30192400</v>
      </c>
      <c r="C1827" t="s">
        <v>1839</v>
      </c>
      <c r="E1827" s="11">
        <v>1827</v>
      </c>
      <c r="F1827" s="12">
        <v>30192500</v>
      </c>
      <c r="G1827" s="13" t="s">
        <v>1840</v>
      </c>
      <c r="Q1827" t="str">
        <f t="shared" si="28"/>
        <v>30192500-Folije za grafoskop</v>
      </c>
    </row>
    <row r="1828" spans="1:17" x14ac:dyDescent="0.3">
      <c r="A1828">
        <v>1827</v>
      </c>
      <c r="B1828">
        <v>30192500</v>
      </c>
      <c r="C1828" t="s">
        <v>1840</v>
      </c>
      <c r="E1828" s="8">
        <v>1828</v>
      </c>
      <c r="F1828" s="9">
        <v>30192600</v>
      </c>
      <c r="G1828" s="10" t="s">
        <v>1841</v>
      </c>
      <c r="Q1828" t="str">
        <f t="shared" si="28"/>
        <v>30192600-Table za crtanje</v>
      </c>
    </row>
    <row r="1829" spans="1:17" x14ac:dyDescent="0.3">
      <c r="A1829">
        <v>1828</v>
      </c>
      <c r="B1829">
        <v>30192600</v>
      </c>
      <c r="C1829" t="s">
        <v>1841</v>
      </c>
      <c r="E1829" s="11">
        <v>1829</v>
      </c>
      <c r="F1829" s="12">
        <v>30192700</v>
      </c>
      <c r="G1829" s="13" t="s">
        <v>1842</v>
      </c>
      <c r="Q1829" t="str">
        <f t="shared" si="28"/>
        <v>30192700-Razni pribor za pisanje</v>
      </c>
    </row>
    <row r="1830" spans="1:17" x14ac:dyDescent="0.3">
      <c r="A1830">
        <v>1829</v>
      </c>
      <c r="B1830">
        <v>30192700</v>
      </c>
      <c r="C1830" t="s">
        <v>1842</v>
      </c>
      <c r="E1830" s="8">
        <v>1830</v>
      </c>
      <c r="F1830" s="9">
        <v>30192800</v>
      </c>
      <c r="G1830" s="10" t="s">
        <v>1843</v>
      </c>
      <c r="Q1830" t="str">
        <f t="shared" si="28"/>
        <v>30192800-Samolepljive etikete</v>
      </c>
    </row>
    <row r="1831" spans="1:17" x14ac:dyDescent="0.3">
      <c r="A1831">
        <v>1830</v>
      </c>
      <c r="B1831">
        <v>30192800</v>
      </c>
      <c r="C1831" t="s">
        <v>1843</v>
      </c>
      <c r="E1831" s="11">
        <v>1831</v>
      </c>
      <c r="F1831" s="12">
        <v>30192900</v>
      </c>
      <c r="G1831" s="13" t="s">
        <v>1844</v>
      </c>
      <c r="Q1831" t="str">
        <f t="shared" si="28"/>
        <v>30192900-Sredstva za korekciju grešaka u tekstu</v>
      </c>
    </row>
    <row r="1832" spans="1:17" x14ac:dyDescent="0.3">
      <c r="A1832">
        <v>1831</v>
      </c>
      <c r="B1832">
        <v>30192900</v>
      </c>
      <c r="C1832" t="s">
        <v>1844</v>
      </c>
      <c r="E1832" s="8">
        <v>1832</v>
      </c>
      <c r="F1832" s="9">
        <v>30192910</v>
      </c>
      <c r="G1832" s="10" t="s">
        <v>1845</v>
      </c>
      <c r="Q1832" t="str">
        <f t="shared" si="28"/>
        <v>30192910-Trakasta folija ili traka za korekciju</v>
      </c>
    </row>
    <row r="1833" spans="1:17" x14ac:dyDescent="0.3">
      <c r="A1833">
        <v>1832</v>
      </c>
      <c r="B1833">
        <v>30192910</v>
      </c>
      <c r="C1833" t="s">
        <v>1845</v>
      </c>
      <c r="E1833" s="11">
        <v>1833</v>
      </c>
      <c r="F1833" s="12">
        <v>30192920</v>
      </c>
      <c r="G1833" s="13" t="s">
        <v>1846</v>
      </c>
      <c r="Q1833" t="str">
        <f t="shared" si="28"/>
        <v>30192920-Tečnost za korekciju</v>
      </c>
    </row>
    <row r="1834" spans="1:17" x14ac:dyDescent="0.3">
      <c r="A1834">
        <v>1833</v>
      </c>
      <c r="B1834">
        <v>30192920</v>
      </c>
      <c r="C1834" t="s">
        <v>1846</v>
      </c>
      <c r="E1834" s="8">
        <v>1834</v>
      </c>
      <c r="F1834" s="9">
        <v>30192930</v>
      </c>
      <c r="G1834" s="10" t="s">
        <v>1847</v>
      </c>
      <c r="Q1834" t="str">
        <f t="shared" si="28"/>
        <v>30192930-Olovke za korekciju</v>
      </c>
    </row>
    <row r="1835" spans="1:17" x14ac:dyDescent="0.3">
      <c r="A1835">
        <v>1834</v>
      </c>
      <c r="B1835">
        <v>30192930</v>
      </c>
      <c r="C1835" t="s">
        <v>1847</v>
      </c>
      <c r="E1835" s="11">
        <v>1835</v>
      </c>
      <c r="F1835" s="12">
        <v>30192940</v>
      </c>
      <c r="G1835" s="13" t="s">
        <v>1848</v>
      </c>
      <c r="Q1835" t="str">
        <f t="shared" si="28"/>
        <v>30192940-Ulošci za olovke za korekciju</v>
      </c>
    </row>
    <row r="1836" spans="1:17" x14ac:dyDescent="0.3">
      <c r="A1836">
        <v>1835</v>
      </c>
      <c r="B1836">
        <v>30192940</v>
      </c>
      <c r="C1836" t="s">
        <v>1848</v>
      </c>
      <c r="E1836" s="8">
        <v>1836</v>
      </c>
      <c r="F1836" s="9">
        <v>30192950</v>
      </c>
      <c r="G1836" s="10" t="s">
        <v>1849</v>
      </c>
      <c r="Q1836" t="str">
        <f t="shared" si="28"/>
        <v>30192950-Električni brisači</v>
      </c>
    </row>
    <row r="1837" spans="1:17" x14ac:dyDescent="0.3">
      <c r="A1837">
        <v>1836</v>
      </c>
      <c r="B1837">
        <v>30192950</v>
      </c>
      <c r="C1837" t="s">
        <v>1849</v>
      </c>
      <c r="E1837" s="11">
        <v>1837</v>
      </c>
      <c r="F1837" s="12">
        <v>30193000</v>
      </c>
      <c r="G1837" s="13" t="s">
        <v>1850</v>
      </c>
      <c r="Q1837" t="str">
        <f t="shared" si="28"/>
        <v>30193000-Planeri i pribor</v>
      </c>
    </row>
    <row r="1838" spans="1:17" x14ac:dyDescent="0.3">
      <c r="A1838">
        <v>1837</v>
      </c>
      <c r="B1838">
        <v>30193000</v>
      </c>
      <c r="C1838" t="s">
        <v>1850</v>
      </c>
      <c r="E1838" s="8">
        <v>1838</v>
      </c>
      <c r="F1838" s="9">
        <v>30193100</v>
      </c>
      <c r="G1838" s="10" t="s">
        <v>1851</v>
      </c>
      <c r="Q1838" t="str">
        <f t="shared" si="28"/>
        <v>30193100-Držači za pisaći pribor sa pregradama, za fioke</v>
      </c>
    </row>
    <row r="1839" spans="1:17" x14ac:dyDescent="0.3">
      <c r="A1839">
        <v>1838</v>
      </c>
      <c r="B1839">
        <v>30193100</v>
      </c>
      <c r="C1839" t="s">
        <v>1851</v>
      </c>
      <c r="E1839" s="11">
        <v>1839</v>
      </c>
      <c r="F1839" s="12">
        <v>30193200</v>
      </c>
      <c r="G1839" s="13" t="s">
        <v>1852</v>
      </c>
      <c r="Q1839" t="str">
        <f t="shared" si="28"/>
        <v>30193200-Držači za pribor ili organizatori za radni sto</v>
      </c>
    </row>
    <row r="1840" spans="1:17" x14ac:dyDescent="0.3">
      <c r="A1840">
        <v>1839</v>
      </c>
      <c r="B1840">
        <v>30193200</v>
      </c>
      <c r="C1840" t="s">
        <v>1852</v>
      </c>
      <c r="E1840" s="8">
        <v>1840</v>
      </c>
      <c r="F1840" s="9">
        <v>30193300</v>
      </c>
      <c r="G1840" s="10" t="s">
        <v>1853</v>
      </c>
      <c r="Q1840" t="str">
        <f t="shared" si="28"/>
        <v>30193300-Viseći organizatori za pribor</v>
      </c>
    </row>
    <row r="1841" spans="1:17" x14ac:dyDescent="0.3">
      <c r="A1841">
        <v>1840</v>
      </c>
      <c r="B1841">
        <v>30193300</v>
      </c>
      <c r="C1841" t="s">
        <v>1853</v>
      </c>
      <c r="E1841" s="11">
        <v>1841</v>
      </c>
      <c r="F1841" s="12">
        <v>30193400</v>
      </c>
      <c r="G1841" s="13" t="s">
        <v>1854</v>
      </c>
      <c r="Q1841" t="str">
        <f t="shared" si="28"/>
        <v>30193400-Podupirači za knjige</v>
      </c>
    </row>
    <row r="1842" spans="1:17" x14ac:dyDescent="0.3">
      <c r="A1842">
        <v>1841</v>
      </c>
      <c r="B1842">
        <v>30193400</v>
      </c>
      <c r="C1842" t="s">
        <v>1854</v>
      </c>
      <c r="E1842" s="8">
        <v>1842</v>
      </c>
      <c r="F1842" s="9">
        <v>30193500</v>
      </c>
      <c r="G1842" s="10" t="s">
        <v>1855</v>
      </c>
      <c r="Q1842" t="str">
        <f t="shared" si="28"/>
        <v>30193500-Držači za literaturu</v>
      </c>
    </row>
    <row r="1843" spans="1:17" x14ac:dyDescent="0.3">
      <c r="A1843">
        <v>1842</v>
      </c>
      <c r="B1843">
        <v>30193500</v>
      </c>
      <c r="C1843" t="s">
        <v>1855</v>
      </c>
      <c r="E1843" s="11">
        <v>1843</v>
      </c>
      <c r="F1843" s="12">
        <v>30193600</v>
      </c>
      <c r="G1843" s="13" t="s">
        <v>1856</v>
      </c>
      <c r="Q1843" t="str">
        <f t="shared" si="28"/>
        <v>30193600-Držači za dnevnike ili kalendare</v>
      </c>
    </row>
    <row r="1844" spans="1:17" x14ac:dyDescent="0.3">
      <c r="A1844">
        <v>1843</v>
      </c>
      <c r="B1844">
        <v>30193600</v>
      </c>
      <c r="C1844" t="s">
        <v>1856</v>
      </c>
      <c r="E1844" s="8">
        <v>1844</v>
      </c>
      <c r="F1844" s="9">
        <v>30193700</v>
      </c>
      <c r="G1844" s="10" t="s">
        <v>1857</v>
      </c>
      <c r="Q1844" t="str">
        <f t="shared" si="28"/>
        <v>30193700-Kutija za čuvanje spisa</v>
      </c>
    </row>
    <row r="1845" spans="1:17" x14ac:dyDescent="0.3">
      <c r="A1845">
        <v>1844</v>
      </c>
      <c r="B1845">
        <v>30193700</v>
      </c>
      <c r="C1845" t="s">
        <v>1857</v>
      </c>
      <c r="E1845" s="11">
        <v>1845</v>
      </c>
      <c r="F1845" s="12">
        <v>30193800</v>
      </c>
      <c r="G1845" s="13" t="s">
        <v>1858</v>
      </c>
      <c r="Q1845" t="str">
        <f t="shared" si="28"/>
        <v>30193800-Držači za poruke</v>
      </c>
    </row>
    <row r="1846" spans="1:17" x14ac:dyDescent="0.3">
      <c r="A1846">
        <v>1845</v>
      </c>
      <c r="B1846">
        <v>30193800</v>
      </c>
      <c r="C1846" t="s">
        <v>1858</v>
      </c>
      <c r="E1846" s="8">
        <v>1846</v>
      </c>
      <c r="F1846" s="9">
        <v>30193900</v>
      </c>
      <c r="G1846" s="10" t="s">
        <v>1859</v>
      </c>
      <c r="Q1846" t="str">
        <f t="shared" si="28"/>
        <v>30193900-Nosači za uspravno držanje dokumenta pored računara</v>
      </c>
    </row>
    <row r="1847" spans="1:17" x14ac:dyDescent="0.3">
      <c r="A1847">
        <v>1846</v>
      </c>
      <c r="B1847">
        <v>30193900</v>
      </c>
      <c r="C1847" t="s">
        <v>1859</v>
      </c>
      <c r="E1847" s="11">
        <v>1847</v>
      </c>
      <c r="F1847" s="12">
        <v>30194000</v>
      </c>
      <c r="G1847" s="13" t="s">
        <v>1860</v>
      </c>
      <c r="Q1847" t="str">
        <f t="shared" si="28"/>
        <v>30194000-Pribor za crtanje</v>
      </c>
    </row>
    <row r="1848" spans="1:17" x14ac:dyDescent="0.3">
      <c r="A1848">
        <v>1847</v>
      </c>
      <c r="B1848">
        <v>30194000</v>
      </c>
      <c r="C1848" t="s">
        <v>1860</v>
      </c>
      <c r="E1848" s="8">
        <v>1848</v>
      </c>
      <c r="F1848" s="9">
        <v>30194100</v>
      </c>
      <c r="G1848" s="10" t="s">
        <v>1861</v>
      </c>
      <c r="Q1848" t="str">
        <f t="shared" si="28"/>
        <v>30194100-Krivuljari</v>
      </c>
    </row>
    <row r="1849" spans="1:17" x14ac:dyDescent="0.3">
      <c r="A1849">
        <v>1848</v>
      </c>
      <c r="B1849">
        <v>30194100</v>
      </c>
      <c r="C1849" t="s">
        <v>1861</v>
      </c>
      <c r="E1849" s="11">
        <v>1849</v>
      </c>
      <c r="F1849" s="12">
        <v>30194200</v>
      </c>
      <c r="G1849" s="13" t="s">
        <v>1862</v>
      </c>
      <c r="Q1849" t="str">
        <f t="shared" si="28"/>
        <v>30194200-Nalepnice, trake i folije za crtanje</v>
      </c>
    </row>
    <row r="1850" spans="1:17" x14ac:dyDescent="0.3">
      <c r="A1850">
        <v>1849</v>
      </c>
      <c r="B1850">
        <v>30194200</v>
      </c>
      <c r="C1850" t="s">
        <v>1862</v>
      </c>
      <c r="E1850" s="8">
        <v>1850</v>
      </c>
      <c r="F1850" s="9">
        <v>30194210</v>
      </c>
      <c r="G1850" s="10" t="s">
        <v>1863</v>
      </c>
      <c r="Q1850" t="str">
        <f t="shared" si="28"/>
        <v>30194210-Nalepnice ili trake za crtanje</v>
      </c>
    </row>
    <row r="1851" spans="1:17" x14ac:dyDescent="0.3">
      <c r="A1851">
        <v>1850</v>
      </c>
      <c r="B1851">
        <v>30194210</v>
      </c>
      <c r="C1851" t="s">
        <v>1863</v>
      </c>
      <c r="E1851" s="11">
        <v>1851</v>
      </c>
      <c r="F1851" s="12">
        <v>30194220</v>
      </c>
      <c r="G1851" s="13" t="s">
        <v>1864</v>
      </c>
      <c r="Q1851" t="str">
        <f t="shared" si="28"/>
        <v>30194220-Folije za crtanje</v>
      </c>
    </row>
    <row r="1852" spans="1:17" x14ac:dyDescent="0.3">
      <c r="A1852">
        <v>1851</v>
      </c>
      <c r="B1852">
        <v>30194220</v>
      </c>
      <c r="C1852" t="s">
        <v>1864</v>
      </c>
      <c r="E1852" s="8">
        <v>1852</v>
      </c>
      <c r="F1852" s="9">
        <v>30194300</v>
      </c>
      <c r="G1852" s="10" t="s">
        <v>1865</v>
      </c>
      <c r="Q1852" t="str">
        <f t="shared" si="28"/>
        <v>30194300-Pribor, kompleti i hartija za crtanje</v>
      </c>
    </row>
    <row r="1853" spans="1:17" x14ac:dyDescent="0.3">
      <c r="A1853">
        <v>1852</v>
      </c>
      <c r="B1853">
        <v>30194300</v>
      </c>
      <c r="C1853" t="s">
        <v>1865</v>
      </c>
      <c r="E1853" s="11">
        <v>1853</v>
      </c>
      <c r="F1853" s="12">
        <v>30194310</v>
      </c>
      <c r="G1853" s="13" t="s">
        <v>1866</v>
      </c>
      <c r="Q1853" t="str">
        <f t="shared" si="28"/>
        <v>30194310-Pribor i kompleti za crtanje</v>
      </c>
    </row>
    <row r="1854" spans="1:17" x14ac:dyDescent="0.3">
      <c r="A1854">
        <v>1853</v>
      </c>
      <c r="B1854">
        <v>30194310</v>
      </c>
      <c r="C1854" t="s">
        <v>1866</v>
      </c>
      <c r="E1854" s="8">
        <v>1854</v>
      </c>
      <c r="F1854" s="9">
        <v>30194320</v>
      </c>
      <c r="G1854" s="10" t="s">
        <v>1867</v>
      </c>
      <c r="Q1854" t="str">
        <f t="shared" si="28"/>
        <v>30194320-Hartija za crtanje</v>
      </c>
    </row>
    <row r="1855" spans="1:17" x14ac:dyDescent="0.3">
      <c r="A1855">
        <v>1854</v>
      </c>
      <c r="B1855">
        <v>30194320</v>
      </c>
      <c r="C1855" t="s">
        <v>1867</v>
      </c>
      <c r="E1855" s="11">
        <v>1855</v>
      </c>
      <c r="F1855" s="12">
        <v>30194400</v>
      </c>
      <c r="G1855" s="13" t="s">
        <v>1868</v>
      </c>
      <c r="Q1855" t="str">
        <f t="shared" si="28"/>
        <v>30194400-Zaštitni pokrivač za crtačke stolove</v>
      </c>
    </row>
    <row r="1856" spans="1:17" x14ac:dyDescent="0.3">
      <c r="A1856">
        <v>1855</v>
      </c>
      <c r="B1856">
        <v>30194400</v>
      </c>
      <c r="C1856" t="s">
        <v>1868</v>
      </c>
      <c r="E1856" s="8">
        <v>1856</v>
      </c>
      <c r="F1856" s="9">
        <v>30194500</v>
      </c>
      <c r="G1856" s="10" t="s">
        <v>1869</v>
      </c>
      <c r="Q1856" t="str">
        <f t="shared" si="28"/>
        <v>30194500-Pomoćna sredstva za ispisivanje slova</v>
      </c>
    </row>
    <row r="1857" spans="1:17" x14ac:dyDescent="0.3">
      <c r="A1857">
        <v>1856</v>
      </c>
      <c r="B1857">
        <v>30194500</v>
      </c>
      <c r="C1857" t="s">
        <v>1869</v>
      </c>
      <c r="E1857" s="11">
        <v>1857</v>
      </c>
      <c r="F1857" s="12">
        <v>30194600</v>
      </c>
      <c r="G1857" s="13" t="s">
        <v>1870</v>
      </c>
      <c r="Q1857" t="str">
        <f t="shared" si="28"/>
        <v>30194600-Uglomeri</v>
      </c>
    </row>
    <row r="1858" spans="1:17" x14ac:dyDescent="0.3">
      <c r="A1858">
        <v>1857</v>
      </c>
      <c r="B1858">
        <v>30194600</v>
      </c>
      <c r="C1858" t="s">
        <v>1870</v>
      </c>
      <c r="E1858" s="8">
        <v>1858</v>
      </c>
      <c r="F1858" s="9">
        <v>30194700</v>
      </c>
      <c r="G1858" s="10" t="s">
        <v>1871</v>
      </c>
      <c r="Q1858" t="str">
        <f t="shared" ref="Q1858:Q1921" si="29">F1858&amp; "-" &amp;G1858</f>
        <v>30194700-Šabloni</v>
      </c>
    </row>
    <row r="1859" spans="1:17" x14ac:dyDescent="0.3">
      <c r="A1859">
        <v>1858</v>
      </c>
      <c r="B1859">
        <v>30194700</v>
      </c>
      <c r="C1859" t="s">
        <v>1871</v>
      </c>
      <c r="E1859" s="11">
        <v>1859</v>
      </c>
      <c r="F1859" s="12">
        <v>30194800</v>
      </c>
      <c r="G1859" s="13" t="s">
        <v>1872</v>
      </c>
      <c r="Q1859" t="str">
        <f t="shared" si="29"/>
        <v>30194800-T-lenjiri i trouglovi</v>
      </c>
    </row>
    <row r="1860" spans="1:17" x14ac:dyDescent="0.3">
      <c r="A1860">
        <v>1859</v>
      </c>
      <c r="B1860">
        <v>30194800</v>
      </c>
      <c r="C1860" t="s">
        <v>1872</v>
      </c>
      <c r="E1860" s="8">
        <v>1860</v>
      </c>
      <c r="F1860" s="9">
        <v>30194810</v>
      </c>
      <c r="G1860" s="10" t="s">
        <v>1873</v>
      </c>
      <c r="Q1860" t="str">
        <f t="shared" si="29"/>
        <v>30194810-T- lenjiri</v>
      </c>
    </row>
    <row r="1861" spans="1:17" x14ac:dyDescent="0.3">
      <c r="A1861">
        <v>1860</v>
      </c>
      <c r="B1861">
        <v>30194810</v>
      </c>
      <c r="C1861" t="s">
        <v>1873</v>
      </c>
      <c r="E1861" s="11">
        <v>1861</v>
      </c>
      <c r="F1861" s="12">
        <v>30194820</v>
      </c>
      <c r="G1861" s="13" t="s">
        <v>1874</v>
      </c>
      <c r="Q1861" t="str">
        <f t="shared" si="29"/>
        <v>30194820-Trouglovi</v>
      </c>
    </row>
    <row r="1862" spans="1:17" x14ac:dyDescent="0.3">
      <c r="A1862">
        <v>1861</v>
      </c>
      <c r="B1862">
        <v>30194820</v>
      </c>
      <c r="C1862" t="s">
        <v>1874</v>
      </c>
      <c r="E1862" s="8">
        <v>1862</v>
      </c>
      <c r="F1862" s="9">
        <v>30194900</v>
      </c>
      <c r="G1862" s="10" t="s">
        <v>1875</v>
      </c>
      <c r="Q1862" t="str">
        <f t="shared" si="29"/>
        <v>30194900-Zaštitni pokrivač za radne površine</v>
      </c>
    </row>
    <row r="1863" spans="1:17" x14ac:dyDescent="0.3">
      <c r="A1863">
        <v>1862</v>
      </c>
      <c r="B1863">
        <v>30194900</v>
      </c>
      <c r="C1863" t="s">
        <v>1875</v>
      </c>
      <c r="E1863" s="11">
        <v>1863</v>
      </c>
      <c r="F1863" s="12">
        <v>30195000</v>
      </c>
      <c r="G1863" s="13" t="s">
        <v>1876</v>
      </c>
      <c r="Q1863" t="str">
        <f t="shared" si="29"/>
        <v>30195000-Table</v>
      </c>
    </row>
    <row r="1864" spans="1:17" x14ac:dyDescent="0.3">
      <c r="A1864">
        <v>1863</v>
      </c>
      <c r="B1864">
        <v>30195000</v>
      </c>
      <c r="C1864" t="s">
        <v>1876</v>
      </c>
      <c r="E1864" s="8">
        <v>1864</v>
      </c>
      <c r="F1864" s="9">
        <v>30195100</v>
      </c>
      <c r="G1864" s="10" t="s">
        <v>1877</v>
      </c>
      <c r="Q1864" t="str">
        <f t="shared" si="29"/>
        <v>30195100-Table ili pomoćni pribor za planiranje</v>
      </c>
    </row>
    <row r="1865" spans="1:17" x14ac:dyDescent="0.3">
      <c r="A1865">
        <v>1864</v>
      </c>
      <c r="B1865">
        <v>30195100</v>
      </c>
      <c r="C1865" t="s">
        <v>1877</v>
      </c>
      <c r="E1865" s="11">
        <v>1865</v>
      </c>
      <c r="F1865" s="12">
        <v>30195200</v>
      </c>
      <c r="G1865" s="13" t="s">
        <v>1878</v>
      </c>
      <c r="Q1865" t="str">
        <f t="shared" si="29"/>
        <v>30195200-Elektronske table ili pomoćni pribor</v>
      </c>
    </row>
    <row r="1866" spans="1:17" x14ac:dyDescent="0.3">
      <c r="A1866">
        <v>1865</v>
      </c>
      <c r="B1866">
        <v>30195200</v>
      </c>
      <c r="C1866" t="s">
        <v>1878</v>
      </c>
      <c r="E1866" s="8">
        <v>1866</v>
      </c>
      <c r="F1866" s="9">
        <v>30195300</v>
      </c>
      <c r="G1866" s="10" t="s">
        <v>1879</v>
      </c>
      <c r="Q1866" t="str">
        <f t="shared" si="29"/>
        <v>30195300-Table ili pomoćni pribor za magnetna slova</v>
      </c>
    </row>
    <row r="1867" spans="1:17" x14ac:dyDescent="0.3">
      <c r="A1867">
        <v>1866</v>
      </c>
      <c r="B1867">
        <v>30195300</v>
      </c>
      <c r="C1867" t="s">
        <v>1879</v>
      </c>
      <c r="E1867" s="11">
        <v>1867</v>
      </c>
      <c r="F1867" s="12">
        <v>30195400</v>
      </c>
      <c r="G1867" s="13" t="s">
        <v>1880</v>
      </c>
      <c r="Q1867" t="str">
        <f t="shared" si="29"/>
        <v>30195400-Table ili pomoćni pribor za suvo brisanje</v>
      </c>
    </row>
    <row r="1868" spans="1:17" x14ac:dyDescent="0.3">
      <c r="A1868">
        <v>1867</v>
      </c>
      <c r="B1868">
        <v>30195400</v>
      </c>
      <c r="C1868" t="s">
        <v>1880</v>
      </c>
      <c r="E1868" s="8">
        <v>1868</v>
      </c>
      <c r="F1868" s="9">
        <v>30195500</v>
      </c>
      <c r="G1868" s="10" t="s">
        <v>1881</v>
      </c>
      <c r="Q1868" t="str">
        <f t="shared" si="29"/>
        <v>30195500-Table ili pomoćni pribor za pisanje kredom</v>
      </c>
    </row>
    <row r="1869" spans="1:17" x14ac:dyDescent="0.3">
      <c r="A1869">
        <v>1868</v>
      </c>
      <c r="B1869">
        <v>30195500</v>
      </c>
      <c r="C1869" t="s">
        <v>1881</v>
      </c>
      <c r="E1869" s="11">
        <v>1869</v>
      </c>
      <c r="F1869" s="12">
        <v>30195600</v>
      </c>
      <c r="G1869" s="13" t="s">
        <v>1882</v>
      </c>
      <c r="Q1869" t="str">
        <f t="shared" si="29"/>
        <v>30195600-Oglasne table ili pomoćni pribor</v>
      </c>
    </row>
    <row r="1870" spans="1:17" x14ac:dyDescent="0.3">
      <c r="A1870">
        <v>1869</v>
      </c>
      <c r="B1870">
        <v>30195600</v>
      </c>
      <c r="C1870" t="s">
        <v>1882</v>
      </c>
      <c r="E1870" s="8">
        <v>1870</v>
      </c>
      <c r="F1870" s="9">
        <v>30195700</v>
      </c>
      <c r="G1870" s="10" t="s">
        <v>1883</v>
      </c>
      <c r="Q1870" t="str">
        <f t="shared" si="29"/>
        <v>30195700-Kompleti ili pribor za čišćenje tabli</v>
      </c>
    </row>
    <row r="1871" spans="1:17" x14ac:dyDescent="0.3">
      <c r="A1871">
        <v>1870</v>
      </c>
      <c r="B1871">
        <v>30195700</v>
      </c>
      <c r="C1871" t="s">
        <v>1883</v>
      </c>
      <c r="E1871" s="11">
        <v>1871</v>
      </c>
      <c r="F1871" s="12">
        <v>30195800</v>
      </c>
      <c r="G1871" s="13" t="s">
        <v>1884</v>
      </c>
      <c r="Q1871" t="str">
        <f t="shared" si="29"/>
        <v>30195800-Vešalice za odeću ili čiviluci</v>
      </c>
    </row>
    <row r="1872" spans="1:17" x14ac:dyDescent="0.3">
      <c r="A1872">
        <v>1871</v>
      </c>
      <c r="B1872">
        <v>30195800</v>
      </c>
      <c r="C1872" t="s">
        <v>1884</v>
      </c>
      <c r="E1872" s="8">
        <v>1872</v>
      </c>
      <c r="F1872" s="9">
        <v>30195900</v>
      </c>
      <c r="G1872" s="10" t="s">
        <v>1885</v>
      </c>
      <c r="Q1872" t="str">
        <f t="shared" si="29"/>
        <v>30195900-Bele table i magnetne table</v>
      </c>
    </row>
    <row r="1873" spans="1:17" x14ac:dyDescent="0.3">
      <c r="A1873">
        <v>1872</v>
      </c>
      <c r="B1873">
        <v>30195900</v>
      </c>
      <c r="C1873" t="s">
        <v>1885</v>
      </c>
      <c r="E1873" s="11">
        <v>1873</v>
      </c>
      <c r="F1873" s="12">
        <v>30195910</v>
      </c>
      <c r="G1873" s="13" t="s">
        <v>1886</v>
      </c>
      <c r="Q1873" t="str">
        <f t="shared" si="29"/>
        <v>30195910-Bele table</v>
      </c>
    </row>
    <row r="1874" spans="1:17" x14ac:dyDescent="0.3">
      <c r="A1874">
        <v>1873</v>
      </c>
      <c r="B1874">
        <v>30195910</v>
      </c>
      <c r="C1874" t="s">
        <v>1886</v>
      </c>
      <c r="E1874" s="8">
        <v>1874</v>
      </c>
      <c r="F1874" s="9">
        <v>30195911</v>
      </c>
      <c r="G1874" s="10" t="s">
        <v>1887</v>
      </c>
      <c r="Q1874" t="str">
        <f t="shared" si="29"/>
        <v>30195911-Pribor za bele table</v>
      </c>
    </row>
    <row r="1875" spans="1:17" x14ac:dyDescent="0.3">
      <c r="A1875">
        <v>1874</v>
      </c>
      <c r="B1875">
        <v>30195911</v>
      </c>
      <c r="C1875" t="s">
        <v>1887</v>
      </c>
      <c r="E1875" s="11">
        <v>1875</v>
      </c>
      <c r="F1875" s="12">
        <v>30195912</v>
      </c>
      <c r="G1875" s="13" t="s">
        <v>1888</v>
      </c>
      <c r="Q1875" t="str">
        <f t="shared" si="29"/>
        <v>30195912-Držači za bele table</v>
      </c>
    </row>
    <row r="1876" spans="1:17" x14ac:dyDescent="0.3">
      <c r="A1876">
        <v>1875</v>
      </c>
      <c r="B1876">
        <v>30195912</v>
      </c>
      <c r="C1876" t="s">
        <v>1888</v>
      </c>
      <c r="E1876" s="8">
        <v>1876</v>
      </c>
      <c r="F1876" s="9">
        <v>30195913</v>
      </c>
      <c r="G1876" s="10" t="s">
        <v>1889</v>
      </c>
      <c r="Q1876" t="str">
        <f t="shared" si="29"/>
        <v>30195913-Držači za table sa listovima za prevrtanje</v>
      </c>
    </row>
    <row r="1877" spans="1:17" x14ac:dyDescent="0.3">
      <c r="A1877">
        <v>1876</v>
      </c>
      <c r="B1877">
        <v>30195913</v>
      </c>
      <c r="C1877" t="s">
        <v>1889</v>
      </c>
      <c r="E1877" s="11">
        <v>1877</v>
      </c>
      <c r="F1877" s="12">
        <v>30195920</v>
      </c>
      <c r="G1877" s="13" t="s">
        <v>1890</v>
      </c>
      <c r="Q1877" t="str">
        <f t="shared" si="29"/>
        <v>30195920-Magnetne table</v>
      </c>
    </row>
    <row r="1878" spans="1:17" x14ac:dyDescent="0.3">
      <c r="A1878">
        <v>1877</v>
      </c>
      <c r="B1878">
        <v>30195920</v>
      </c>
      <c r="C1878" t="s">
        <v>1890</v>
      </c>
      <c r="E1878" s="8">
        <v>1878</v>
      </c>
      <c r="F1878" s="9">
        <v>30195921</v>
      </c>
      <c r="G1878" s="10" t="s">
        <v>1891</v>
      </c>
      <c r="Q1878" t="str">
        <f t="shared" si="29"/>
        <v>30195921-Brisači za magnetne table</v>
      </c>
    </row>
    <row r="1879" spans="1:17" x14ac:dyDescent="0.3">
      <c r="A1879">
        <v>1878</v>
      </c>
      <c r="B1879">
        <v>30195921</v>
      </c>
      <c r="C1879" t="s">
        <v>1891</v>
      </c>
      <c r="E1879" s="11">
        <v>1879</v>
      </c>
      <c r="F1879" s="12">
        <v>30196000</v>
      </c>
      <c r="G1879" s="13" t="s">
        <v>1892</v>
      </c>
      <c r="Q1879" t="str">
        <f t="shared" si="29"/>
        <v>30196000-Sistemi za planiranje</v>
      </c>
    </row>
    <row r="1880" spans="1:17" x14ac:dyDescent="0.3">
      <c r="A1880">
        <v>1879</v>
      </c>
      <c r="B1880">
        <v>30196000</v>
      </c>
      <c r="C1880" t="s">
        <v>1892</v>
      </c>
      <c r="E1880" s="8">
        <v>1880</v>
      </c>
      <c r="F1880" s="9">
        <v>30196100</v>
      </c>
      <c r="G1880" s="10" t="s">
        <v>1893</v>
      </c>
      <c r="Q1880" t="str">
        <f t="shared" si="29"/>
        <v>30196100-Planeri za sastanke</v>
      </c>
    </row>
    <row r="1881" spans="1:17" x14ac:dyDescent="0.3">
      <c r="A1881">
        <v>1880</v>
      </c>
      <c r="B1881">
        <v>30196100</v>
      </c>
      <c r="C1881" t="s">
        <v>1893</v>
      </c>
      <c r="E1881" s="11">
        <v>1881</v>
      </c>
      <c r="F1881" s="12">
        <v>30196200</v>
      </c>
      <c r="G1881" s="13" t="s">
        <v>1894</v>
      </c>
      <c r="Q1881" t="str">
        <f t="shared" si="29"/>
        <v>30196200-Rokovnici za upisivanje sastanaka ili dodatni listovi za njih</v>
      </c>
    </row>
    <row r="1882" spans="1:17" x14ac:dyDescent="0.3">
      <c r="A1882">
        <v>1881</v>
      </c>
      <c r="B1882">
        <v>30196200</v>
      </c>
      <c r="C1882" t="s">
        <v>1894</v>
      </c>
      <c r="E1882" s="8">
        <v>1882</v>
      </c>
      <c r="F1882" s="9">
        <v>30196300</v>
      </c>
      <c r="G1882" s="10" t="s">
        <v>1895</v>
      </c>
      <c r="Q1882" t="str">
        <f t="shared" si="29"/>
        <v>30196300-Kutija za predloge</v>
      </c>
    </row>
    <row r="1883" spans="1:17" x14ac:dyDescent="0.3">
      <c r="A1883">
        <v>1882</v>
      </c>
      <c r="B1883">
        <v>30196300</v>
      </c>
      <c r="C1883" t="s">
        <v>1895</v>
      </c>
      <c r="E1883" s="11">
        <v>1883</v>
      </c>
      <c r="F1883" s="12">
        <v>30197000</v>
      </c>
      <c r="G1883" s="13" t="s">
        <v>1896</v>
      </c>
      <c r="Q1883" t="str">
        <f t="shared" si="29"/>
        <v>30197000-Sitna kancelarijska oprema</v>
      </c>
    </row>
    <row r="1884" spans="1:17" x14ac:dyDescent="0.3">
      <c r="A1884">
        <v>1883</v>
      </c>
      <c r="B1884">
        <v>30197000</v>
      </c>
      <c r="C1884" t="s">
        <v>1896</v>
      </c>
      <c r="E1884" s="8">
        <v>1884</v>
      </c>
      <c r="F1884" s="9">
        <v>30197100</v>
      </c>
      <c r="G1884" s="10" t="s">
        <v>1897</v>
      </c>
      <c r="Q1884" t="str">
        <f t="shared" si="29"/>
        <v>30197100-Municija za heftalice, klinci, ekserčići za crtaće table</v>
      </c>
    </row>
    <row r="1885" spans="1:17" x14ac:dyDescent="0.3">
      <c r="A1885">
        <v>1884</v>
      </c>
      <c r="B1885">
        <v>30197100</v>
      </c>
      <c r="C1885" t="s">
        <v>1897</v>
      </c>
      <c r="E1885" s="11">
        <v>1885</v>
      </c>
      <c r="F1885" s="12">
        <v>30197110</v>
      </c>
      <c r="G1885" s="13" t="s">
        <v>1898</v>
      </c>
      <c r="Q1885" t="str">
        <f t="shared" si="29"/>
        <v>30197110-Municija za heftalice</v>
      </c>
    </row>
    <row r="1886" spans="1:17" x14ac:dyDescent="0.3">
      <c r="A1886">
        <v>1885</v>
      </c>
      <c r="B1886">
        <v>30197110</v>
      </c>
      <c r="C1886" t="s">
        <v>1898</v>
      </c>
      <c r="E1886" s="8">
        <v>1886</v>
      </c>
      <c r="F1886" s="9">
        <v>30197120</v>
      </c>
      <c r="G1886" s="10" t="s">
        <v>1899</v>
      </c>
      <c r="Q1886" t="str">
        <f t="shared" si="29"/>
        <v>30197120-Klinci</v>
      </c>
    </row>
    <row r="1887" spans="1:17" x14ac:dyDescent="0.3">
      <c r="A1887">
        <v>1886</v>
      </c>
      <c r="B1887">
        <v>30197120</v>
      </c>
      <c r="C1887" t="s">
        <v>1899</v>
      </c>
      <c r="E1887" s="11">
        <v>1887</v>
      </c>
      <c r="F1887" s="12">
        <v>30197130</v>
      </c>
      <c r="G1887" s="13" t="s">
        <v>1900</v>
      </c>
      <c r="Q1887" t="str">
        <f t="shared" si="29"/>
        <v>30197130-Ekserčići za crtaće table</v>
      </c>
    </row>
    <row r="1888" spans="1:17" x14ac:dyDescent="0.3">
      <c r="A1888">
        <v>1887</v>
      </c>
      <c r="B1888">
        <v>30197130</v>
      </c>
      <c r="C1888" t="s">
        <v>1900</v>
      </c>
      <c r="E1888" s="8">
        <v>1888</v>
      </c>
      <c r="F1888" s="9">
        <v>30197200</v>
      </c>
      <c r="G1888" s="10" t="s">
        <v>1901</v>
      </c>
      <c r="Q1888" t="str">
        <f t="shared" si="29"/>
        <v>30197200-Registratori sa mehanizmom za hartiju i spajalice za hartiju</v>
      </c>
    </row>
    <row r="1889" spans="1:17" x14ac:dyDescent="0.3">
      <c r="A1889">
        <v>1888</v>
      </c>
      <c r="B1889">
        <v>30197200</v>
      </c>
      <c r="C1889" t="s">
        <v>1901</v>
      </c>
      <c r="E1889" s="11">
        <v>1889</v>
      </c>
      <c r="F1889" s="12">
        <v>30197210</v>
      </c>
      <c r="G1889" s="13" t="s">
        <v>1902</v>
      </c>
      <c r="Q1889" t="str">
        <f t="shared" si="29"/>
        <v>30197210-Registratori sa mehanizmom za hartiju</v>
      </c>
    </row>
    <row r="1890" spans="1:17" x14ac:dyDescent="0.3">
      <c r="A1890">
        <v>1889</v>
      </c>
      <c r="B1890">
        <v>30197210</v>
      </c>
      <c r="C1890" t="s">
        <v>1902</v>
      </c>
      <c r="E1890" s="8">
        <v>1890</v>
      </c>
      <c r="F1890" s="9">
        <v>30197220</v>
      </c>
      <c r="G1890" s="10" t="s">
        <v>1903</v>
      </c>
      <c r="Q1890" t="str">
        <f t="shared" si="29"/>
        <v>30197220-Spajalice za hartiju</v>
      </c>
    </row>
    <row r="1891" spans="1:17" x14ac:dyDescent="0.3">
      <c r="A1891">
        <v>1890</v>
      </c>
      <c r="B1891">
        <v>30197220</v>
      </c>
      <c r="C1891" t="s">
        <v>1903</v>
      </c>
      <c r="E1891" s="11">
        <v>1891</v>
      </c>
      <c r="F1891" s="12">
        <v>30197221</v>
      </c>
      <c r="G1891" s="13" t="s">
        <v>1904</v>
      </c>
      <c r="Q1891" t="str">
        <f t="shared" si="29"/>
        <v>30197221-Držač za spajalice za hartiju</v>
      </c>
    </row>
    <row r="1892" spans="1:17" x14ac:dyDescent="0.3">
      <c r="A1892">
        <v>1891</v>
      </c>
      <c r="B1892">
        <v>30197221</v>
      </c>
      <c r="C1892" t="s">
        <v>1904</v>
      </c>
      <c r="E1892" s="8">
        <v>1892</v>
      </c>
      <c r="F1892" s="9">
        <v>30197300</v>
      </c>
      <c r="G1892" s="10" t="s">
        <v>1905</v>
      </c>
      <c r="Q1892" t="str">
        <f t="shared" si="29"/>
        <v>30197300-Otvarači za pisma, heftalice i zumbalice</v>
      </c>
    </row>
    <row r="1893" spans="1:17" x14ac:dyDescent="0.3">
      <c r="A1893">
        <v>1892</v>
      </c>
      <c r="B1893">
        <v>30197300</v>
      </c>
      <c r="C1893" t="s">
        <v>1905</v>
      </c>
      <c r="E1893" s="11">
        <v>1893</v>
      </c>
      <c r="F1893" s="12">
        <v>30197310</v>
      </c>
      <c r="G1893" s="13" t="s">
        <v>1906</v>
      </c>
      <c r="Q1893" t="str">
        <f t="shared" si="29"/>
        <v>30197310-Otvarači za pisma</v>
      </c>
    </row>
    <row r="1894" spans="1:17" x14ac:dyDescent="0.3">
      <c r="A1894">
        <v>1893</v>
      </c>
      <c r="B1894">
        <v>30197310</v>
      </c>
      <c r="C1894" t="s">
        <v>1906</v>
      </c>
      <c r="E1894" s="8">
        <v>1894</v>
      </c>
      <c r="F1894" s="9">
        <v>30197320</v>
      </c>
      <c r="G1894" s="10" t="s">
        <v>1907</v>
      </c>
      <c r="Q1894" t="str">
        <f t="shared" si="29"/>
        <v>30197320-Heftalice</v>
      </c>
    </row>
    <row r="1895" spans="1:17" x14ac:dyDescent="0.3">
      <c r="A1895">
        <v>1894</v>
      </c>
      <c r="B1895">
        <v>30197320</v>
      </c>
      <c r="C1895" t="s">
        <v>1907</v>
      </c>
      <c r="E1895" s="11">
        <v>1895</v>
      </c>
      <c r="F1895" s="12">
        <v>30197321</v>
      </c>
      <c r="G1895" s="13" t="s">
        <v>1908</v>
      </c>
      <c r="Q1895" t="str">
        <f t="shared" si="29"/>
        <v>30197321-Razheftivač</v>
      </c>
    </row>
    <row r="1896" spans="1:17" x14ac:dyDescent="0.3">
      <c r="A1896">
        <v>1895</v>
      </c>
      <c r="B1896">
        <v>30197321</v>
      </c>
      <c r="C1896" t="s">
        <v>1908</v>
      </c>
      <c r="E1896" s="8">
        <v>1896</v>
      </c>
      <c r="F1896" s="9">
        <v>30197330</v>
      </c>
      <c r="G1896" s="10" t="s">
        <v>1909</v>
      </c>
      <c r="Q1896" t="str">
        <f t="shared" si="29"/>
        <v>30197330-Zumbalice</v>
      </c>
    </row>
    <row r="1897" spans="1:17" x14ac:dyDescent="0.3">
      <c r="A1897">
        <v>1896</v>
      </c>
      <c r="B1897">
        <v>30197330</v>
      </c>
      <c r="C1897" t="s">
        <v>1909</v>
      </c>
      <c r="E1897" s="11">
        <v>1897</v>
      </c>
      <c r="F1897" s="12">
        <v>30197400</v>
      </c>
      <c r="G1897" s="13" t="s">
        <v>1910</v>
      </c>
      <c r="Q1897" t="str">
        <f t="shared" si="29"/>
        <v>30197400-Sunđer za marke</v>
      </c>
    </row>
    <row r="1898" spans="1:17" x14ac:dyDescent="0.3">
      <c r="A1898">
        <v>1897</v>
      </c>
      <c r="B1898">
        <v>30197400</v>
      </c>
      <c r="C1898" t="s">
        <v>1910</v>
      </c>
      <c r="E1898" s="8">
        <v>1898</v>
      </c>
      <c r="F1898" s="9">
        <v>30197500</v>
      </c>
      <c r="G1898" s="10" t="s">
        <v>1911</v>
      </c>
      <c r="Q1898" t="str">
        <f t="shared" si="29"/>
        <v>30197500-Vosak za pečaćenje</v>
      </c>
    </row>
    <row r="1899" spans="1:17" x14ac:dyDescent="0.3">
      <c r="A1899">
        <v>1898</v>
      </c>
      <c r="B1899">
        <v>30197500</v>
      </c>
      <c r="C1899" t="s">
        <v>1911</v>
      </c>
      <c r="E1899" s="11">
        <v>1899</v>
      </c>
      <c r="F1899" s="12">
        <v>30197510</v>
      </c>
      <c r="G1899" s="13" t="s">
        <v>1912</v>
      </c>
      <c r="Q1899" t="str">
        <f t="shared" si="29"/>
        <v>30197510-Pribor za vosak za pečaćenje</v>
      </c>
    </row>
    <row r="1900" spans="1:17" x14ac:dyDescent="0.3">
      <c r="A1900">
        <v>1899</v>
      </c>
      <c r="B1900">
        <v>30197510</v>
      </c>
      <c r="C1900" t="s">
        <v>1912</v>
      </c>
      <c r="E1900" s="8">
        <v>1900</v>
      </c>
      <c r="F1900" s="9">
        <v>30197600</v>
      </c>
      <c r="G1900" s="10" t="s">
        <v>1913</v>
      </c>
      <c r="Q1900" t="str">
        <f t="shared" si="29"/>
        <v>30197600-Obrađena hartija i karton</v>
      </c>
    </row>
    <row r="1901" spans="1:17" x14ac:dyDescent="0.3">
      <c r="A1901">
        <v>1900</v>
      </c>
      <c r="B1901">
        <v>30197600</v>
      </c>
      <c r="C1901" t="s">
        <v>1913</v>
      </c>
      <c r="E1901" s="11">
        <v>1901</v>
      </c>
      <c r="F1901" s="12">
        <v>30197610</v>
      </c>
      <c r="G1901" s="13" t="s">
        <v>1914</v>
      </c>
      <c r="Q1901" t="str">
        <f t="shared" si="29"/>
        <v>30197610-Složena hartija i karton</v>
      </c>
    </row>
    <row r="1902" spans="1:17" x14ac:dyDescent="0.3">
      <c r="A1902">
        <v>1901</v>
      </c>
      <c r="B1902">
        <v>30197610</v>
      </c>
      <c r="C1902" t="s">
        <v>1914</v>
      </c>
      <c r="E1902" s="8">
        <v>1902</v>
      </c>
      <c r="F1902" s="9">
        <v>30197620</v>
      </c>
      <c r="G1902" s="10" t="s">
        <v>1915</v>
      </c>
      <c r="Q1902" t="str">
        <f t="shared" si="29"/>
        <v>30197620-Hartija za pisanje</v>
      </c>
    </row>
    <row r="1903" spans="1:17" x14ac:dyDescent="0.3">
      <c r="A1903">
        <v>1902</v>
      </c>
      <c r="B1903">
        <v>30197620</v>
      </c>
      <c r="C1903" t="s">
        <v>1915</v>
      </c>
      <c r="E1903" s="11">
        <v>1903</v>
      </c>
      <c r="F1903" s="12">
        <v>30197621</v>
      </c>
      <c r="G1903" s="13" t="s">
        <v>1916</v>
      </c>
      <c r="Q1903" t="str">
        <f t="shared" si="29"/>
        <v>30197621-Podloga za blok sa listovima koji se okreću</v>
      </c>
    </row>
    <row r="1904" spans="1:17" x14ac:dyDescent="0.3">
      <c r="A1904">
        <v>1903</v>
      </c>
      <c r="B1904">
        <v>30197621</v>
      </c>
      <c r="C1904" t="s">
        <v>1916</v>
      </c>
      <c r="E1904" s="8">
        <v>1904</v>
      </c>
      <c r="F1904" s="9">
        <v>30197630</v>
      </c>
      <c r="G1904" s="10" t="s">
        <v>1917</v>
      </c>
      <c r="Q1904" t="str">
        <f t="shared" si="29"/>
        <v>30197630-Hartija za štampanje</v>
      </c>
    </row>
    <row r="1905" spans="1:17" x14ac:dyDescent="0.3">
      <c r="A1905">
        <v>1904</v>
      </c>
      <c r="B1905">
        <v>30197630</v>
      </c>
      <c r="C1905" t="s">
        <v>1917</v>
      </c>
      <c r="E1905" s="11">
        <v>1905</v>
      </c>
      <c r="F1905" s="12">
        <v>30197640</v>
      </c>
      <c r="G1905" s="13" t="s">
        <v>1918</v>
      </c>
      <c r="Q1905" t="str">
        <f t="shared" si="29"/>
        <v>30197640-Samokopirajuća ili druga hartija za kopiranje</v>
      </c>
    </row>
    <row r="1906" spans="1:17" x14ac:dyDescent="0.3">
      <c r="A1906">
        <v>1905</v>
      </c>
      <c r="B1906">
        <v>30197640</v>
      </c>
      <c r="C1906" t="s">
        <v>1918</v>
      </c>
      <c r="E1906" s="8">
        <v>1906</v>
      </c>
      <c r="F1906" s="9">
        <v>30197641</v>
      </c>
      <c r="G1906" s="10" t="s">
        <v>1919</v>
      </c>
      <c r="Q1906" t="str">
        <f t="shared" si="29"/>
        <v>30197641-Termografska hartija</v>
      </c>
    </row>
    <row r="1907" spans="1:17" x14ac:dyDescent="0.3">
      <c r="A1907">
        <v>1906</v>
      </c>
      <c r="B1907">
        <v>30197641</v>
      </c>
      <c r="C1907" t="s">
        <v>1919</v>
      </c>
      <c r="E1907" s="11">
        <v>1907</v>
      </c>
      <c r="F1907" s="12">
        <v>30197642</v>
      </c>
      <c r="G1907" s="13" t="s">
        <v>1920</v>
      </c>
      <c r="Q1907" t="str">
        <f t="shared" si="29"/>
        <v>30197642-Hartija za fotokopiranje i kserografiju</v>
      </c>
    </row>
    <row r="1908" spans="1:17" x14ac:dyDescent="0.3">
      <c r="A1908">
        <v>1907</v>
      </c>
      <c r="B1908">
        <v>30197642</v>
      </c>
      <c r="C1908" t="s">
        <v>1920</v>
      </c>
      <c r="E1908" s="8">
        <v>1908</v>
      </c>
      <c r="F1908" s="9">
        <v>30197643</v>
      </c>
      <c r="G1908" s="10" t="s">
        <v>1921</v>
      </c>
      <c r="Q1908" t="str">
        <f t="shared" si="29"/>
        <v>30197643-Hartija za fotokopiranje</v>
      </c>
    </row>
    <row r="1909" spans="1:17" x14ac:dyDescent="0.3">
      <c r="A1909">
        <v>1908</v>
      </c>
      <c r="B1909">
        <v>30197643</v>
      </c>
      <c r="C1909" t="s">
        <v>1921</v>
      </c>
      <c r="E1909" s="11">
        <v>1909</v>
      </c>
      <c r="F1909" s="12">
        <v>30197644</v>
      </c>
      <c r="G1909" s="13" t="s">
        <v>1922</v>
      </c>
      <c r="Q1909" t="str">
        <f t="shared" si="29"/>
        <v>30197644-Hartija za kserografiju</v>
      </c>
    </row>
    <row r="1910" spans="1:17" x14ac:dyDescent="0.3">
      <c r="A1910">
        <v>1909</v>
      </c>
      <c r="B1910">
        <v>30197644</v>
      </c>
      <c r="C1910" t="s">
        <v>1922</v>
      </c>
      <c r="E1910" s="8">
        <v>1910</v>
      </c>
      <c r="F1910" s="9">
        <v>30197645</v>
      </c>
      <c r="G1910" s="10" t="s">
        <v>1923</v>
      </c>
      <c r="Q1910" t="str">
        <f t="shared" si="29"/>
        <v>30197645-Kartice za štampanje</v>
      </c>
    </row>
    <row r="1911" spans="1:17" x14ac:dyDescent="0.3">
      <c r="A1911">
        <v>1910</v>
      </c>
      <c r="B1911">
        <v>30197645</v>
      </c>
      <c r="C1911" t="s">
        <v>1923</v>
      </c>
      <c r="E1911" s="11">
        <v>1911</v>
      </c>
      <c r="F1911" s="12">
        <v>30198000</v>
      </c>
      <c r="G1911" s="13" t="s">
        <v>1924</v>
      </c>
      <c r="Q1911" t="str">
        <f t="shared" si="29"/>
        <v>30198000-Mašine za igre na sreću</v>
      </c>
    </row>
    <row r="1912" spans="1:17" x14ac:dyDescent="0.3">
      <c r="A1912">
        <v>1911</v>
      </c>
      <c r="B1912">
        <v>30198000</v>
      </c>
      <c r="C1912" t="s">
        <v>1924</v>
      </c>
      <c r="E1912" s="8">
        <v>1912</v>
      </c>
      <c r="F1912" s="9">
        <v>30198100</v>
      </c>
      <c r="G1912" s="10" t="s">
        <v>1925</v>
      </c>
      <c r="Q1912" t="str">
        <f t="shared" si="29"/>
        <v>30198100-Slot mašine</v>
      </c>
    </row>
    <row r="1913" spans="1:17" x14ac:dyDescent="0.3">
      <c r="A1913">
        <v>1912</v>
      </c>
      <c r="B1913">
        <v>30198100</v>
      </c>
      <c r="C1913" t="s">
        <v>1925</v>
      </c>
      <c r="E1913" s="11">
        <v>1913</v>
      </c>
      <c r="F1913" s="12">
        <v>30199000</v>
      </c>
      <c r="G1913" s="13" t="s">
        <v>1926</v>
      </c>
      <c r="Q1913" t="str">
        <f t="shared" si="29"/>
        <v>30199000-Kancelarijski materijal od hartije i drugi artikli</v>
      </c>
    </row>
    <row r="1914" spans="1:17" x14ac:dyDescent="0.3">
      <c r="A1914">
        <v>1913</v>
      </c>
      <c r="B1914">
        <v>30199000</v>
      </c>
      <c r="C1914" t="s">
        <v>1926</v>
      </c>
      <c r="E1914" s="8">
        <v>1914</v>
      </c>
      <c r="F1914" s="9">
        <v>30199100</v>
      </c>
      <c r="G1914" s="10" t="s">
        <v>1927</v>
      </c>
      <c r="Q1914" t="str">
        <f t="shared" si="29"/>
        <v>30199100-Indigo hartija, samokopirajuća hartija, matrice za umnožavanje od hartije i nekarbonizovana hartija</v>
      </c>
    </row>
    <row r="1915" spans="1:17" x14ac:dyDescent="0.3">
      <c r="A1915">
        <v>1914</v>
      </c>
      <c r="B1915">
        <v>30199100</v>
      </c>
      <c r="C1915" t="s">
        <v>1927</v>
      </c>
      <c r="E1915" s="11">
        <v>1915</v>
      </c>
      <c r="F1915" s="12">
        <v>30199110</v>
      </c>
      <c r="G1915" s="13" t="s">
        <v>1928</v>
      </c>
      <c r="Q1915" t="str">
        <f t="shared" si="29"/>
        <v>30199110-Indigo hartija</v>
      </c>
    </row>
    <row r="1916" spans="1:17" x14ac:dyDescent="0.3">
      <c r="A1916">
        <v>1915</v>
      </c>
      <c r="B1916">
        <v>30199110</v>
      </c>
      <c r="C1916" t="s">
        <v>1928</v>
      </c>
      <c r="E1916" s="8">
        <v>1916</v>
      </c>
      <c r="F1916" s="9">
        <v>30199120</v>
      </c>
      <c r="G1916" s="10" t="s">
        <v>1929</v>
      </c>
      <c r="Q1916" t="str">
        <f t="shared" si="29"/>
        <v>30199120-Samokopirajuća hartija</v>
      </c>
    </row>
    <row r="1917" spans="1:17" x14ac:dyDescent="0.3">
      <c r="A1917">
        <v>1916</v>
      </c>
      <c r="B1917">
        <v>30199120</v>
      </c>
      <c r="C1917" t="s">
        <v>1929</v>
      </c>
      <c r="E1917" s="11">
        <v>1917</v>
      </c>
      <c r="F1917" s="12">
        <v>30199130</v>
      </c>
      <c r="G1917" s="13" t="s">
        <v>1930</v>
      </c>
      <c r="Q1917" t="str">
        <f t="shared" si="29"/>
        <v>30199130-Nekarbonizovana hartija</v>
      </c>
    </row>
    <row r="1918" spans="1:17" x14ac:dyDescent="0.3">
      <c r="A1918">
        <v>1917</v>
      </c>
      <c r="B1918">
        <v>30199130</v>
      </c>
      <c r="C1918" t="s">
        <v>1930</v>
      </c>
      <c r="E1918" s="8">
        <v>1918</v>
      </c>
      <c r="F1918" s="9">
        <v>30199140</v>
      </c>
      <c r="G1918" s="10" t="s">
        <v>1931</v>
      </c>
      <c r="Q1918" t="str">
        <f t="shared" si="29"/>
        <v>30199140-Matrice za umnožavanje od hartije</v>
      </c>
    </row>
    <row r="1919" spans="1:17" x14ac:dyDescent="0.3">
      <c r="A1919">
        <v>1918</v>
      </c>
      <c r="B1919">
        <v>30199140</v>
      </c>
      <c r="C1919" t="s">
        <v>1931</v>
      </c>
      <c r="E1919" s="11">
        <v>1919</v>
      </c>
      <c r="F1919" s="12">
        <v>30199200</v>
      </c>
      <c r="G1919" s="13" t="s">
        <v>1932</v>
      </c>
      <c r="Q1919" t="str">
        <f t="shared" si="29"/>
        <v>30199200-Koverte, pisma-koverte i dopisnice</v>
      </c>
    </row>
    <row r="1920" spans="1:17" x14ac:dyDescent="0.3">
      <c r="A1920">
        <v>1919</v>
      </c>
      <c r="B1920">
        <v>30199200</v>
      </c>
      <c r="C1920" t="s">
        <v>1932</v>
      </c>
      <c r="E1920" s="8">
        <v>1920</v>
      </c>
      <c r="F1920" s="9">
        <v>30199210</v>
      </c>
      <c r="G1920" s="10" t="s">
        <v>1933</v>
      </c>
      <c r="Q1920" t="str">
        <f t="shared" si="29"/>
        <v>30199210-Pisma-koverte</v>
      </c>
    </row>
    <row r="1921" spans="1:17" x14ac:dyDescent="0.3">
      <c r="A1921">
        <v>1920</v>
      </c>
      <c r="B1921">
        <v>30199210</v>
      </c>
      <c r="C1921" t="s">
        <v>1933</v>
      </c>
      <c r="E1921" s="11">
        <v>1921</v>
      </c>
      <c r="F1921" s="12">
        <v>30199220</v>
      </c>
      <c r="G1921" s="13" t="s">
        <v>1934</v>
      </c>
      <c r="Q1921" t="str">
        <f t="shared" si="29"/>
        <v>30199220-Dopisnice</v>
      </c>
    </row>
    <row r="1922" spans="1:17" x14ac:dyDescent="0.3">
      <c r="A1922">
        <v>1921</v>
      </c>
      <c r="B1922">
        <v>30199220</v>
      </c>
      <c r="C1922" t="s">
        <v>1934</v>
      </c>
      <c r="E1922" s="8">
        <v>1922</v>
      </c>
      <c r="F1922" s="9">
        <v>30199230</v>
      </c>
      <c r="G1922" s="10" t="s">
        <v>1935</v>
      </c>
      <c r="Q1922" t="str">
        <f t="shared" ref="Q1922:Q1985" si="30">F1922&amp; "-" &amp;G1922</f>
        <v>30199230-Koverte</v>
      </c>
    </row>
    <row r="1923" spans="1:17" x14ac:dyDescent="0.3">
      <c r="A1923">
        <v>1922</v>
      </c>
      <c r="B1923">
        <v>30199230</v>
      </c>
      <c r="C1923" t="s">
        <v>1935</v>
      </c>
      <c r="E1923" s="11">
        <v>1923</v>
      </c>
      <c r="F1923" s="12">
        <v>30199240</v>
      </c>
      <c r="G1923" s="13" t="s">
        <v>1936</v>
      </c>
      <c r="Q1923" t="str">
        <f t="shared" si="30"/>
        <v>30199240-Pribor za pisanje pisama</v>
      </c>
    </row>
    <row r="1924" spans="1:17" x14ac:dyDescent="0.3">
      <c r="A1924">
        <v>1923</v>
      </c>
      <c r="B1924">
        <v>30199240</v>
      </c>
      <c r="C1924" t="s">
        <v>1936</v>
      </c>
      <c r="E1924" s="8">
        <v>1924</v>
      </c>
      <c r="F1924" s="9">
        <v>30199300</v>
      </c>
      <c r="G1924" s="10" t="s">
        <v>1937</v>
      </c>
      <c r="Q1924" t="str">
        <f t="shared" si="30"/>
        <v>30199300-Reljefna ili bušena hartija</v>
      </c>
    </row>
    <row r="1925" spans="1:17" x14ac:dyDescent="0.3">
      <c r="A1925">
        <v>1924</v>
      </c>
      <c r="B1925">
        <v>30199300</v>
      </c>
      <c r="C1925" t="s">
        <v>1937</v>
      </c>
      <c r="E1925" s="11">
        <v>1925</v>
      </c>
      <c r="F1925" s="12">
        <v>30199310</v>
      </c>
      <c r="G1925" s="13" t="s">
        <v>1938</v>
      </c>
      <c r="Q1925" t="str">
        <f t="shared" si="30"/>
        <v>30199310-Reljefna ili bušena hartija za štampanje</v>
      </c>
    </row>
    <row r="1926" spans="1:17" x14ac:dyDescent="0.3">
      <c r="A1926">
        <v>1925</v>
      </c>
      <c r="B1926">
        <v>30199310</v>
      </c>
      <c r="C1926" t="s">
        <v>1938</v>
      </c>
      <c r="E1926" s="8">
        <v>1926</v>
      </c>
      <c r="F1926" s="9">
        <v>30199320</v>
      </c>
      <c r="G1926" s="10" t="s">
        <v>1939</v>
      </c>
      <c r="Q1926" t="str">
        <f t="shared" si="30"/>
        <v>30199320-Reljefna ili bušena hartija za pisanje</v>
      </c>
    </row>
    <row r="1927" spans="1:17" x14ac:dyDescent="0.3">
      <c r="A1927">
        <v>1926</v>
      </c>
      <c r="B1927">
        <v>30199320</v>
      </c>
      <c r="C1927" t="s">
        <v>1939</v>
      </c>
      <c r="E1927" s="11">
        <v>1927</v>
      </c>
      <c r="F1927" s="12">
        <v>30199330</v>
      </c>
      <c r="G1927" s="13" t="s">
        <v>1940</v>
      </c>
      <c r="Q1927" t="str">
        <f t="shared" si="30"/>
        <v>30199330-Neprekidna hartija  za kompjuterske štampače</v>
      </c>
    </row>
    <row r="1928" spans="1:17" x14ac:dyDescent="0.3">
      <c r="A1928">
        <v>1927</v>
      </c>
      <c r="B1928">
        <v>30199330</v>
      </c>
      <c r="C1928" t="s">
        <v>1940</v>
      </c>
      <c r="E1928" s="8">
        <v>1928</v>
      </c>
      <c r="F1928" s="9">
        <v>30199340</v>
      </c>
      <c r="G1928" s="10" t="s">
        <v>1941</v>
      </c>
      <c r="Q1928" t="str">
        <f t="shared" si="30"/>
        <v>30199340-Neprekidni obrasci</v>
      </c>
    </row>
    <row r="1929" spans="1:17" x14ac:dyDescent="0.3">
      <c r="A1929">
        <v>1928</v>
      </c>
      <c r="B1929">
        <v>30199340</v>
      </c>
      <c r="C1929" t="s">
        <v>1941</v>
      </c>
      <c r="E1929" s="11">
        <v>1929</v>
      </c>
      <c r="F1929" s="12">
        <v>30199400</v>
      </c>
      <c r="G1929" s="13" t="s">
        <v>1942</v>
      </c>
      <c r="Q1929" t="str">
        <f t="shared" si="30"/>
        <v>30199400-Gumirani ili lepljivi papir</v>
      </c>
    </row>
    <row r="1930" spans="1:17" x14ac:dyDescent="0.3">
      <c r="A1930">
        <v>1929</v>
      </c>
      <c r="B1930">
        <v>30199400</v>
      </c>
      <c r="C1930" t="s">
        <v>1942</v>
      </c>
      <c r="E1930" s="8">
        <v>1930</v>
      </c>
      <c r="F1930" s="9">
        <v>30199410</v>
      </c>
      <c r="G1930" s="10" t="s">
        <v>1943</v>
      </c>
      <c r="Q1930" t="str">
        <f t="shared" si="30"/>
        <v>30199410-Samolepljivi papir</v>
      </c>
    </row>
    <row r="1931" spans="1:17" x14ac:dyDescent="0.3">
      <c r="A1931">
        <v>1930</v>
      </c>
      <c r="B1931">
        <v>30199410</v>
      </c>
      <c r="C1931" t="s">
        <v>1943</v>
      </c>
      <c r="E1931" s="11">
        <v>1931</v>
      </c>
      <c r="F1931" s="12">
        <v>30199500</v>
      </c>
      <c r="G1931" s="13" t="s">
        <v>1944</v>
      </c>
      <c r="Q1931" t="str">
        <f t="shared" si="30"/>
        <v>30199500-Registratori, plitke kutije za pisma, kutije za čuvanje stvari i slični predmeti</v>
      </c>
    </row>
    <row r="1932" spans="1:17" x14ac:dyDescent="0.3">
      <c r="A1932">
        <v>1931</v>
      </c>
      <c r="B1932">
        <v>30199500</v>
      </c>
      <c r="C1932" t="s">
        <v>1944</v>
      </c>
      <c r="E1932" s="8">
        <v>1932</v>
      </c>
      <c r="F1932" s="9">
        <v>30199600</v>
      </c>
      <c r="G1932" s="10" t="s">
        <v>1945</v>
      </c>
      <c r="Q1932" t="str">
        <f t="shared" si="30"/>
        <v>30199600-Razdelni listovi</v>
      </c>
    </row>
    <row r="1933" spans="1:17" x14ac:dyDescent="0.3">
      <c r="A1933">
        <v>1932</v>
      </c>
      <c r="B1933">
        <v>30199600</v>
      </c>
      <c r="C1933" t="s">
        <v>1945</v>
      </c>
      <c r="E1933" s="11">
        <v>1933</v>
      </c>
      <c r="F1933" s="12">
        <v>30199700</v>
      </c>
      <c r="G1933" s="13" t="s">
        <v>1946</v>
      </c>
      <c r="Q1933" t="str">
        <f t="shared" si="30"/>
        <v>30199700-Štampani kancelarijski materijal osim obrazaca</v>
      </c>
    </row>
    <row r="1934" spans="1:17" x14ac:dyDescent="0.3">
      <c r="A1934">
        <v>1933</v>
      </c>
      <c r="B1934">
        <v>30199700</v>
      </c>
      <c r="C1934" t="s">
        <v>1946</v>
      </c>
      <c r="E1934" s="8">
        <v>1934</v>
      </c>
      <c r="F1934" s="9">
        <v>30199710</v>
      </c>
      <c r="G1934" s="10" t="s">
        <v>1947</v>
      </c>
      <c r="Q1934" t="str">
        <f t="shared" si="30"/>
        <v>30199710-Štampane koverte</v>
      </c>
    </row>
    <row r="1935" spans="1:17" x14ac:dyDescent="0.3">
      <c r="A1935">
        <v>1934</v>
      </c>
      <c r="B1935">
        <v>30199710</v>
      </c>
      <c r="C1935" t="s">
        <v>1947</v>
      </c>
      <c r="E1935" s="11">
        <v>1935</v>
      </c>
      <c r="F1935" s="12">
        <v>30199711</v>
      </c>
      <c r="G1935" s="13" t="s">
        <v>1948</v>
      </c>
      <c r="Q1935" t="str">
        <f t="shared" si="30"/>
        <v>30199711-Štampane koverte sa otvorom za adresu</v>
      </c>
    </row>
    <row r="1936" spans="1:17" x14ac:dyDescent="0.3">
      <c r="A1936">
        <v>1935</v>
      </c>
      <c r="B1936">
        <v>30199711</v>
      </c>
      <c r="C1936" t="s">
        <v>1948</v>
      </c>
      <c r="E1936" s="8">
        <v>1936</v>
      </c>
      <c r="F1936" s="9">
        <v>30199712</v>
      </c>
      <c r="G1936" s="10" t="s">
        <v>1949</v>
      </c>
      <c r="Q1936" t="str">
        <f t="shared" si="30"/>
        <v>30199712-Štampane koverte bez otvora za adresu</v>
      </c>
    </row>
    <row r="1937" spans="1:17" x14ac:dyDescent="0.3">
      <c r="A1937">
        <v>1936</v>
      </c>
      <c r="B1937">
        <v>30199712</v>
      </c>
      <c r="C1937" t="s">
        <v>1949</v>
      </c>
      <c r="E1937" s="11">
        <v>1937</v>
      </c>
      <c r="F1937" s="12">
        <v>30199713</v>
      </c>
      <c r="G1937" s="13" t="s">
        <v>1950</v>
      </c>
      <c r="Q1937" t="str">
        <f t="shared" si="30"/>
        <v>30199713-Štampane koverte za rendgenske snimke</v>
      </c>
    </row>
    <row r="1938" spans="1:17" x14ac:dyDescent="0.3">
      <c r="A1938">
        <v>1937</v>
      </c>
      <c r="B1938">
        <v>30199713</v>
      </c>
      <c r="C1938" t="s">
        <v>1950</v>
      </c>
      <c r="E1938" s="8">
        <v>1938</v>
      </c>
      <c r="F1938" s="9">
        <v>30199720</v>
      </c>
      <c r="G1938" s="10" t="s">
        <v>1951</v>
      </c>
      <c r="Q1938" t="str">
        <f t="shared" si="30"/>
        <v>30199720-Papir za beleške</v>
      </c>
    </row>
    <row r="1939" spans="1:17" x14ac:dyDescent="0.3">
      <c r="A1939">
        <v>1938</v>
      </c>
      <c r="B1939">
        <v>30199720</v>
      </c>
      <c r="C1939" t="s">
        <v>1951</v>
      </c>
      <c r="E1939" s="11">
        <v>1939</v>
      </c>
      <c r="F1939" s="12">
        <v>30199730</v>
      </c>
      <c r="G1939" s="13" t="s">
        <v>1952</v>
      </c>
      <c r="Q1939" t="str">
        <f t="shared" si="30"/>
        <v>30199730-Vizit karte</v>
      </c>
    </row>
    <row r="1940" spans="1:17" x14ac:dyDescent="0.3">
      <c r="A1940">
        <v>1939</v>
      </c>
      <c r="B1940">
        <v>30199730</v>
      </c>
      <c r="C1940" t="s">
        <v>1952</v>
      </c>
      <c r="E1940" s="8">
        <v>1940</v>
      </c>
      <c r="F1940" s="9">
        <v>30199731</v>
      </c>
      <c r="G1940" s="10" t="s">
        <v>1953</v>
      </c>
      <c r="Q1940" t="str">
        <f t="shared" si="30"/>
        <v>30199731-Kutije za vizit karte</v>
      </c>
    </row>
    <row r="1941" spans="1:17" x14ac:dyDescent="0.3">
      <c r="A1941">
        <v>1940</v>
      </c>
      <c r="B1941">
        <v>30199731</v>
      </c>
      <c r="C1941" t="s">
        <v>1953</v>
      </c>
      <c r="E1941" s="11">
        <v>1941</v>
      </c>
      <c r="F1941" s="12">
        <v>30199740</v>
      </c>
      <c r="G1941" s="13" t="s">
        <v>1954</v>
      </c>
      <c r="Q1941" t="str">
        <f t="shared" si="30"/>
        <v>30199740-Kartice sa kratkim tekstom pozdrava ili zahvaljivanja</v>
      </c>
    </row>
    <row r="1942" spans="1:17" x14ac:dyDescent="0.3">
      <c r="A1942">
        <v>1941</v>
      </c>
      <c r="B1942">
        <v>30199740</v>
      </c>
      <c r="C1942" t="s">
        <v>1954</v>
      </c>
      <c r="E1942" s="8">
        <v>1942</v>
      </c>
      <c r="F1942" s="9">
        <v>30199750</v>
      </c>
      <c r="G1942" s="10" t="s">
        <v>1955</v>
      </c>
      <c r="Q1942" t="str">
        <f t="shared" si="30"/>
        <v>30199750-Kuponi</v>
      </c>
    </row>
    <row r="1943" spans="1:17" x14ac:dyDescent="0.3">
      <c r="A1943">
        <v>1942</v>
      </c>
      <c r="B1943">
        <v>30199750</v>
      </c>
      <c r="C1943" t="s">
        <v>1955</v>
      </c>
      <c r="E1943" s="11">
        <v>1943</v>
      </c>
      <c r="F1943" s="12">
        <v>30199760</v>
      </c>
      <c r="G1943" s="13" t="s">
        <v>1956</v>
      </c>
      <c r="Q1943" t="str">
        <f t="shared" si="30"/>
        <v>30199760-Oznake i nalepnice</v>
      </c>
    </row>
    <row r="1944" spans="1:17" x14ac:dyDescent="0.3">
      <c r="A1944">
        <v>1943</v>
      </c>
      <c r="B1944">
        <v>30199760</v>
      </c>
      <c r="C1944" t="s">
        <v>1956</v>
      </c>
      <c r="E1944" s="8">
        <v>1944</v>
      </c>
      <c r="F1944" s="9">
        <v>30199761</v>
      </c>
      <c r="G1944" s="10" t="s">
        <v>1957</v>
      </c>
      <c r="Q1944" t="str">
        <f t="shared" si="30"/>
        <v>30199761-Oznake i nalepnice sa bar-kodom</v>
      </c>
    </row>
    <row r="1945" spans="1:17" x14ac:dyDescent="0.3">
      <c r="A1945">
        <v>1944</v>
      </c>
      <c r="B1945">
        <v>30199761</v>
      </c>
      <c r="C1945" t="s">
        <v>1957</v>
      </c>
      <c r="E1945" s="11">
        <v>1945</v>
      </c>
      <c r="F1945" s="12">
        <v>30199762</v>
      </c>
      <c r="G1945" s="13" t="s">
        <v>1958</v>
      </c>
      <c r="Q1945" t="str">
        <f t="shared" si="30"/>
        <v>30199762-Etikete i cedulje za prtljag</v>
      </c>
    </row>
    <row r="1946" spans="1:17" x14ac:dyDescent="0.3">
      <c r="A1946">
        <v>1945</v>
      </c>
      <c r="B1946">
        <v>30199762</v>
      </c>
      <c r="C1946" t="s">
        <v>1958</v>
      </c>
      <c r="E1946" s="8">
        <v>1946</v>
      </c>
      <c r="F1946" s="9">
        <v>30199763</v>
      </c>
      <c r="G1946" s="10" t="s">
        <v>1959</v>
      </c>
      <c r="Q1946" t="str">
        <f t="shared" si="30"/>
        <v>30199763-Oznake za zaštitu od krađe</v>
      </c>
    </row>
    <row r="1947" spans="1:17" x14ac:dyDescent="0.3">
      <c r="A1947">
        <v>1946</v>
      </c>
      <c r="B1947">
        <v>30199763</v>
      </c>
      <c r="C1947" t="s">
        <v>1959</v>
      </c>
      <c r="E1947" s="11">
        <v>1947</v>
      </c>
      <c r="F1947" s="12">
        <v>30199770</v>
      </c>
      <c r="G1947" s="13" t="s">
        <v>1960</v>
      </c>
      <c r="Q1947" t="str">
        <f t="shared" si="30"/>
        <v>30199770-Bonovi za ishranu</v>
      </c>
    </row>
    <row r="1948" spans="1:17" x14ac:dyDescent="0.3">
      <c r="A1948">
        <v>1947</v>
      </c>
      <c r="B1948">
        <v>30199770</v>
      </c>
      <c r="C1948" t="s">
        <v>1960</v>
      </c>
      <c r="E1948" s="8">
        <v>1948</v>
      </c>
      <c r="F1948" s="9">
        <v>30199780</v>
      </c>
      <c r="G1948" s="10" t="s">
        <v>1961</v>
      </c>
      <c r="Q1948" t="str">
        <f t="shared" si="30"/>
        <v>30199780-Upijajući jastučići</v>
      </c>
    </row>
    <row r="1949" spans="1:17" x14ac:dyDescent="0.3">
      <c r="A1949">
        <v>1948</v>
      </c>
      <c r="B1949">
        <v>30199780</v>
      </c>
      <c r="C1949" t="s">
        <v>1961</v>
      </c>
      <c r="E1949" s="11">
        <v>1949</v>
      </c>
      <c r="F1949" s="12">
        <v>30199790</v>
      </c>
      <c r="G1949" s="13" t="s">
        <v>1962</v>
      </c>
      <c r="Q1949" t="str">
        <f t="shared" si="30"/>
        <v>30199790-Redovi vožnje</v>
      </c>
    </row>
    <row r="1950" spans="1:17" x14ac:dyDescent="0.3">
      <c r="A1950">
        <v>1949</v>
      </c>
      <c r="B1950">
        <v>30199790</v>
      </c>
      <c r="C1950" t="s">
        <v>1962</v>
      </c>
      <c r="E1950" s="8">
        <v>1950</v>
      </c>
      <c r="F1950" s="9">
        <v>30199791</v>
      </c>
      <c r="G1950" s="10" t="s">
        <v>1963</v>
      </c>
      <c r="Q1950" t="str">
        <f t="shared" si="30"/>
        <v>30199791-Zidni planeri</v>
      </c>
    </row>
    <row r="1951" spans="1:17" x14ac:dyDescent="0.3">
      <c r="A1951">
        <v>1950</v>
      </c>
      <c r="B1951">
        <v>30199791</v>
      </c>
      <c r="C1951" t="s">
        <v>1963</v>
      </c>
      <c r="E1951" s="11">
        <v>1951</v>
      </c>
      <c r="F1951" s="12">
        <v>30199792</v>
      </c>
      <c r="G1951" s="13" t="s">
        <v>1964</v>
      </c>
      <c r="Q1951" t="str">
        <f t="shared" si="30"/>
        <v>30199792-Kalendari</v>
      </c>
    </row>
    <row r="1952" spans="1:17" x14ac:dyDescent="0.3">
      <c r="A1952">
        <v>1951</v>
      </c>
      <c r="B1952">
        <v>30199792</v>
      </c>
      <c r="C1952" t="s">
        <v>1964</v>
      </c>
      <c r="E1952" s="8">
        <v>1952</v>
      </c>
      <c r="F1952" s="9">
        <v>30199793</v>
      </c>
      <c r="G1952" s="10" t="s">
        <v>1965</v>
      </c>
      <c r="Q1952" t="str">
        <f t="shared" si="30"/>
        <v>30199793-Držači za dnevnike</v>
      </c>
    </row>
    <row r="1953" spans="1:17" x14ac:dyDescent="0.3">
      <c r="A1953">
        <v>1952</v>
      </c>
      <c r="B1953">
        <v>30199793</v>
      </c>
      <c r="C1953" t="s">
        <v>1965</v>
      </c>
      <c r="E1953" s="11">
        <v>1953</v>
      </c>
      <c r="F1953" s="12">
        <v>30200000</v>
      </c>
      <c r="G1953" s="13" t="s">
        <v>1966</v>
      </c>
      <c r="Q1953" t="str">
        <f t="shared" si="30"/>
        <v>30200000-Računarska oprema i materijal</v>
      </c>
    </row>
    <row r="1954" spans="1:17" x14ac:dyDescent="0.3">
      <c r="A1954">
        <v>1953</v>
      </c>
      <c r="B1954">
        <v>30200000</v>
      </c>
      <c r="C1954" t="s">
        <v>1966</v>
      </c>
      <c r="E1954" s="8">
        <v>1954</v>
      </c>
      <c r="F1954" s="9">
        <v>30210000</v>
      </c>
      <c r="G1954" s="10" t="s">
        <v>1967</v>
      </c>
      <c r="Q1954" t="str">
        <f t="shared" si="30"/>
        <v>30210000-Mašine za obradu podataka (hardver)</v>
      </c>
    </row>
    <row r="1955" spans="1:17" x14ac:dyDescent="0.3">
      <c r="A1955">
        <v>1954</v>
      </c>
      <c r="B1955">
        <v>30210000</v>
      </c>
      <c r="C1955" t="s">
        <v>1967</v>
      </c>
      <c r="E1955" s="11">
        <v>1955</v>
      </c>
      <c r="F1955" s="12">
        <v>30211000</v>
      </c>
      <c r="G1955" s="13" t="s">
        <v>1968</v>
      </c>
      <c r="Q1955" t="str">
        <f t="shared" si="30"/>
        <v>30211000-Centralni (mejnfrejm) računar</v>
      </c>
    </row>
    <row r="1956" spans="1:17" x14ac:dyDescent="0.3">
      <c r="A1956">
        <v>1955</v>
      </c>
      <c r="B1956">
        <v>30211000</v>
      </c>
      <c r="C1956" t="s">
        <v>1968</v>
      </c>
      <c r="E1956" s="8">
        <v>1956</v>
      </c>
      <c r="F1956" s="9">
        <v>30211100</v>
      </c>
      <c r="G1956" s="10" t="s">
        <v>1969</v>
      </c>
      <c r="Q1956" t="str">
        <f t="shared" si="30"/>
        <v>30211100-Super računar</v>
      </c>
    </row>
    <row r="1957" spans="1:17" x14ac:dyDescent="0.3">
      <c r="A1957">
        <v>1956</v>
      </c>
      <c r="B1957">
        <v>30211100</v>
      </c>
      <c r="C1957" t="s">
        <v>1969</v>
      </c>
      <c r="E1957" s="11">
        <v>1957</v>
      </c>
      <c r="F1957" s="12">
        <v>30211200</v>
      </c>
      <c r="G1957" s="13" t="s">
        <v>1970</v>
      </c>
      <c r="Q1957" t="str">
        <f t="shared" si="30"/>
        <v>30211200-Centralni (mejnfrejm) hardver</v>
      </c>
    </row>
    <row r="1958" spans="1:17" x14ac:dyDescent="0.3">
      <c r="A1958">
        <v>1957</v>
      </c>
      <c r="B1958">
        <v>30211200</v>
      </c>
      <c r="C1958" t="s">
        <v>1970</v>
      </c>
      <c r="E1958" s="8">
        <v>1958</v>
      </c>
      <c r="F1958" s="9">
        <v>30211300</v>
      </c>
      <c r="G1958" s="10" t="s">
        <v>1971</v>
      </c>
      <c r="Q1958" t="str">
        <f t="shared" si="30"/>
        <v>30211300-Računarske platforme</v>
      </c>
    </row>
    <row r="1959" spans="1:17" x14ac:dyDescent="0.3">
      <c r="A1959">
        <v>1958</v>
      </c>
      <c r="B1959">
        <v>30211300</v>
      </c>
      <c r="C1959" t="s">
        <v>1971</v>
      </c>
      <c r="E1959" s="11">
        <v>1959</v>
      </c>
      <c r="F1959" s="12">
        <v>30211400</v>
      </c>
      <c r="G1959" s="13" t="s">
        <v>1972</v>
      </c>
      <c r="Q1959" t="str">
        <f t="shared" si="30"/>
        <v>30211400-Računarske konfiguracije</v>
      </c>
    </row>
    <row r="1960" spans="1:17" x14ac:dyDescent="0.3">
      <c r="A1960">
        <v>1959</v>
      </c>
      <c r="B1960">
        <v>30211400</v>
      </c>
      <c r="C1960" t="s">
        <v>1972</v>
      </c>
      <c r="E1960" s="8">
        <v>1960</v>
      </c>
      <c r="F1960" s="9">
        <v>30211500</v>
      </c>
      <c r="G1960" s="10" t="s">
        <v>1973</v>
      </c>
      <c r="Q1960" t="str">
        <f t="shared" si="30"/>
        <v>30211500-Centralne procesorske jedinice (CPU) ili procesori</v>
      </c>
    </row>
    <row r="1961" spans="1:17" x14ac:dyDescent="0.3">
      <c r="A1961">
        <v>1960</v>
      </c>
      <c r="B1961">
        <v>30211500</v>
      </c>
      <c r="C1961" t="s">
        <v>1973</v>
      </c>
      <c r="E1961" s="11">
        <v>1961</v>
      </c>
      <c r="F1961" s="12">
        <v>30212000</v>
      </c>
      <c r="G1961" s="13" t="s">
        <v>1974</v>
      </c>
      <c r="Q1961" t="str">
        <f t="shared" si="30"/>
        <v>30212000-Hardver za mini-računare</v>
      </c>
    </row>
    <row r="1962" spans="1:17" x14ac:dyDescent="0.3">
      <c r="A1962">
        <v>1961</v>
      </c>
      <c r="B1962">
        <v>30212000</v>
      </c>
      <c r="C1962" t="s">
        <v>1974</v>
      </c>
      <c r="E1962" s="8">
        <v>1962</v>
      </c>
      <c r="F1962" s="9">
        <v>30212100</v>
      </c>
      <c r="G1962" s="10" t="s">
        <v>1975</v>
      </c>
      <c r="Q1962" t="str">
        <f t="shared" si="30"/>
        <v>30212100-Centralne  jedinice za mini-računare</v>
      </c>
    </row>
    <row r="1963" spans="1:17" x14ac:dyDescent="0.3">
      <c r="A1963">
        <v>1962</v>
      </c>
      <c r="B1963">
        <v>30212100</v>
      </c>
      <c r="C1963" t="s">
        <v>1975</v>
      </c>
      <c r="E1963" s="11">
        <v>1963</v>
      </c>
      <c r="F1963" s="12">
        <v>30213000</v>
      </c>
      <c r="G1963" s="13" t="s">
        <v>1976</v>
      </c>
      <c r="Q1963" t="str">
        <f t="shared" si="30"/>
        <v>30213000-Personalni računari</v>
      </c>
    </row>
    <row r="1964" spans="1:17" x14ac:dyDescent="0.3">
      <c r="A1964">
        <v>1963</v>
      </c>
      <c r="B1964">
        <v>30213000</v>
      </c>
      <c r="C1964" t="s">
        <v>1976</v>
      </c>
      <c r="E1964" s="8">
        <v>1964</v>
      </c>
      <c r="F1964" s="9">
        <v>30213100</v>
      </c>
      <c r="G1964" s="10" t="s">
        <v>1977</v>
      </c>
      <c r="Q1964" t="str">
        <f t="shared" si="30"/>
        <v>30213100-Prenosivi računari</v>
      </c>
    </row>
    <row r="1965" spans="1:17" x14ac:dyDescent="0.3">
      <c r="A1965">
        <v>1964</v>
      </c>
      <c r="B1965">
        <v>30213100</v>
      </c>
      <c r="C1965" t="s">
        <v>1977</v>
      </c>
      <c r="E1965" s="11">
        <v>1965</v>
      </c>
      <c r="F1965" s="12">
        <v>30213200</v>
      </c>
      <c r="G1965" s="13" t="s">
        <v>1978</v>
      </c>
      <c r="Q1965" t="str">
        <f t="shared" si="30"/>
        <v>30213200-Tablet računari</v>
      </c>
    </row>
    <row r="1966" spans="1:17" x14ac:dyDescent="0.3">
      <c r="A1966">
        <v>1965</v>
      </c>
      <c r="B1966">
        <v>30213200</v>
      </c>
      <c r="C1966" t="s">
        <v>1978</v>
      </c>
      <c r="E1966" s="8">
        <v>1966</v>
      </c>
      <c r="F1966" s="9">
        <v>30213300</v>
      </c>
      <c r="G1966" s="10" t="s">
        <v>1979</v>
      </c>
      <c r="Q1966" t="str">
        <f t="shared" si="30"/>
        <v>30213300-Stoni računari (desktop)</v>
      </c>
    </row>
    <row r="1967" spans="1:17" x14ac:dyDescent="0.3">
      <c r="A1967">
        <v>1966</v>
      </c>
      <c r="B1967">
        <v>30213300</v>
      </c>
      <c r="C1967" t="s">
        <v>1979</v>
      </c>
      <c r="E1967" s="11">
        <v>1967</v>
      </c>
      <c r="F1967" s="12">
        <v>30213400</v>
      </c>
      <c r="G1967" s="13" t="s">
        <v>1980</v>
      </c>
      <c r="Q1967" t="str">
        <f t="shared" si="30"/>
        <v>30213400-Centralne procesorske jedinice za personalne računare</v>
      </c>
    </row>
    <row r="1968" spans="1:17" x14ac:dyDescent="0.3">
      <c r="A1968">
        <v>1967</v>
      </c>
      <c r="B1968">
        <v>30213400</v>
      </c>
      <c r="C1968" t="s">
        <v>1980</v>
      </c>
      <c r="E1968" s="8">
        <v>1968</v>
      </c>
      <c r="F1968" s="9">
        <v>30213500</v>
      </c>
      <c r="G1968" s="10" t="s">
        <v>1981</v>
      </c>
      <c r="Q1968" t="str">
        <f t="shared" si="30"/>
        <v>30213500-Džepni računari</v>
      </c>
    </row>
    <row r="1969" spans="1:17" x14ac:dyDescent="0.3">
      <c r="A1969">
        <v>1968</v>
      </c>
      <c r="B1969">
        <v>30213500</v>
      </c>
      <c r="C1969" t="s">
        <v>1981</v>
      </c>
      <c r="E1969" s="11">
        <v>1969</v>
      </c>
      <c r="F1969" s="12">
        <v>30214000</v>
      </c>
      <c r="G1969" s="13" t="s">
        <v>1982</v>
      </c>
      <c r="Q1969" t="str">
        <f t="shared" si="30"/>
        <v>30214000-Radne stanice</v>
      </c>
    </row>
    <row r="1970" spans="1:17" x14ac:dyDescent="0.3">
      <c r="A1970">
        <v>1969</v>
      </c>
      <c r="B1970">
        <v>30214000</v>
      </c>
      <c r="C1970" t="s">
        <v>1982</v>
      </c>
      <c r="E1970" s="8">
        <v>1970</v>
      </c>
      <c r="F1970" s="9">
        <v>30215000</v>
      </c>
      <c r="G1970" s="10" t="s">
        <v>1983</v>
      </c>
      <c r="Q1970" t="str">
        <f t="shared" si="30"/>
        <v>30215000-Hardver za mikroračunare</v>
      </c>
    </row>
    <row r="1971" spans="1:17" x14ac:dyDescent="0.3">
      <c r="A1971">
        <v>1970</v>
      </c>
      <c r="B1971">
        <v>30215000</v>
      </c>
      <c r="C1971" t="s">
        <v>1983</v>
      </c>
      <c r="E1971" s="11">
        <v>1971</v>
      </c>
      <c r="F1971" s="12">
        <v>30215100</v>
      </c>
      <c r="G1971" s="13" t="s">
        <v>1984</v>
      </c>
      <c r="Q1971" t="str">
        <f t="shared" si="30"/>
        <v>30215100-Centralne procesorske jedinice za mikroračunare</v>
      </c>
    </row>
    <row r="1972" spans="1:17" x14ac:dyDescent="0.3">
      <c r="A1972">
        <v>1971</v>
      </c>
      <c r="B1972">
        <v>30215100</v>
      </c>
      <c r="C1972" t="s">
        <v>1984</v>
      </c>
      <c r="E1972" s="8">
        <v>1972</v>
      </c>
      <c r="F1972" s="9">
        <v>30216000</v>
      </c>
      <c r="G1972" s="10" t="s">
        <v>1985</v>
      </c>
      <c r="Q1972" t="str">
        <f t="shared" si="30"/>
        <v>30216000-Magnetni ili optički čitači</v>
      </c>
    </row>
    <row r="1973" spans="1:17" x14ac:dyDescent="0.3">
      <c r="A1973">
        <v>1972</v>
      </c>
      <c r="B1973">
        <v>30216000</v>
      </c>
      <c r="C1973" t="s">
        <v>1985</v>
      </c>
      <c r="E1973" s="11">
        <v>1973</v>
      </c>
      <c r="F1973" s="12">
        <v>30216100</v>
      </c>
      <c r="G1973" s="13" t="s">
        <v>1986</v>
      </c>
      <c r="Q1973" t="str">
        <f t="shared" si="30"/>
        <v>30216100-Optički čitači</v>
      </c>
    </row>
    <row r="1974" spans="1:17" x14ac:dyDescent="0.3">
      <c r="A1974">
        <v>1973</v>
      </c>
      <c r="B1974">
        <v>30216100</v>
      </c>
      <c r="C1974" t="s">
        <v>1986</v>
      </c>
      <c r="E1974" s="8">
        <v>1974</v>
      </c>
      <c r="F1974" s="9">
        <v>30216110</v>
      </c>
      <c r="G1974" s="10" t="s">
        <v>1987</v>
      </c>
      <c r="Q1974" t="str">
        <f t="shared" si="30"/>
        <v>30216110-Skeneri za računare</v>
      </c>
    </row>
    <row r="1975" spans="1:17" x14ac:dyDescent="0.3">
      <c r="A1975">
        <v>1974</v>
      </c>
      <c r="B1975">
        <v>30216110</v>
      </c>
      <c r="C1975" t="s">
        <v>1987</v>
      </c>
      <c r="E1975" s="11">
        <v>1975</v>
      </c>
      <c r="F1975" s="12">
        <v>30216120</v>
      </c>
      <c r="G1975" s="13" t="s">
        <v>1988</v>
      </c>
      <c r="Q1975" t="str">
        <f t="shared" si="30"/>
        <v>30216120-Oprema za optičko prepoznavanje karaktera</v>
      </c>
    </row>
    <row r="1976" spans="1:17" x14ac:dyDescent="0.3">
      <c r="A1976">
        <v>1975</v>
      </c>
      <c r="B1976">
        <v>30216120</v>
      </c>
      <c r="C1976" t="s">
        <v>1988</v>
      </c>
      <c r="E1976" s="8">
        <v>1976</v>
      </c>
      <c r="F1976" s="9">
        <v>30216130</v>
      </c>
      <c r="G1976" s="10" t="s">
        <v>1989</v>
      </c>
      <c r="Q1976" t="str">
        <f t="shared" si="30"/>
        <v>30216130-Čitači bar-kodova</v>
      </c>
    </row>
    <row r="1977" spans="1:17" x14ac:dyDescent="0.3">
      <c r="A1977">
        <v>1976</v>
      </c>
      <c r="B1977">
        <v>30216130</v>
      </c>
      <c r="C1977" t="s">
        <v>1989</v>
      </c>
      <c r="E1977" s="11">
        <v>1977</v>
      </c>
      <c r="F1977" s="12">
        <v>30216200</v>
      </c>
      <c r="G1977" s="13" t="s">
        <v>1990</v>
      </c>
      <c r="Q1977" t="str">
        <f t="shared" si="30"/>
        <v>30216200-Čitači magnetnih kartica</v>
      </c>
    </row>
    <row r="1978" spans="1:17" x14ac:dyDescent="0.3">
      <c r="A1978">
        <v>1977</v>
      </c>
      <c r="B1978">
        <v>30216200</v>
      </c>
      <c r="C1978" t="s">
        <v>1990</v>
      </c>
      <c r="E1978" s="8">
        <v>1978</v>
      </c>
      <c r="F1978" s="9">
        <v>30216300</v>
      </c>
      <c r="G1978" s="10" t="s">
        <v>1991</v>
      </c>
      <c r="Q1978" t="str">
        <f t="shared" si="30"/>
        <v>30216300-Čitači bušenih kartica</v>
      </c>
    </row>
    <row r="1979" spans="1:17" x14ac:dyDescent="0.3">
      <c r="A1979">
        <v>1978</v>
      </c>
      <c r="B1979">
        <v>30216300</v>
      </c>
      <c r="C1979" t="s">
        <v>1991</v>
      </c>
      <c r="E1979" s="11">
        <v>1979</v>
      </c>
      <c r="F1979" s="12">
        <v>30220000</v>
      </c>
      <c r="G1979" s="13" t="s">
        <v>1992</v>
      </c>
      <c r="Q1979" t="str">
        <f t="shared" si="30"/>
        <v>30220000-Oprema za digitalnu kartografiju</v>
      </c>
    </row>
    <row r="1980" spans="1:17" x14ac:dyDescent="0.3">
      <c r="A1980">
        <v>1979</v>
      </c>
      <c r="B1980">
        <v>30220000</v>
      </c>
      <c r="C1980" t="s">
        <v>1992</v>
      </c>
      <c r="E1980" s="8">
        <v>1980</v>
      </c>
      <c r="F1980" s="9">
        <v>30221000</v>
      </c>
      <c r="G1980" s="10" t="s">
        <v>1993</v>
      </c>
      <c r="Q1980" t="str">
        <f t="shared" si="30"/>
        <v>30221000-Digitalne katastarske karte</v>
      </c>
    </row>
    <row r="1981" spans="1:17" x14ac:dyDescent="0.3">
      <c r="A1981">
        <v>1980</v>
      </c>
      <c r="B1981">
        <v>30221000</v>
      </c>
      <c r="C1981" t="s">
        <v>1993</v>
      </c>
      <c r="E1981" s="11">
        <v>1981</v>
      </c>
      <c r="F1981" s="12">
        <v>30230000</v>
      </c>
      <c r="G1981" s="13" t="s">
        <v>1994</v>
      </c>
      <c r="Q1981" t="str">
        <f t="shared" si="30"/>
        <v>30230000-Računarska oprema</v>
      </c>
    </row>
    <row r="1982" spans="1:17" x14ac:dyDescent="0.3">
      <c r="A1982">
        <v>1981</v>
      </c>
      <c r="B1982">
        <v>30230000</v>
      </c>
      <c r="C1982" t="s">
        <v>1994</v>
      </c>
      <c r="E1982" s="8">
        <v>1982</v>
      </c>
      <c r="F1982" s="9">
        <v>30231000</v>
      </c>
      <c r="G1982" s="10" t="s">
        <v>1995</v>
      </c>
      <c r="Q1982" t="str">
        <f t="shared" si="30"/>
        <v>30231000-Kompjuterski ekrani i konzole</v>
      </c>
    </row>
    <row r="1983" spans="1:17" x14ac:dyDescent="0.3">
      <c r="A1983">
        <v>1982</v>
      </c>
      <c r="B1983">
        <v>30231000</v>
      </c>
      <c r="C1983" t="s">
        <v>1995</v>
      </c>
      <c r="E1983" s="11">
        <v>1983</v>
      </c>
      <c r="F1983" s="12">
        <v>30231100</v>
      </c>
      <c r="G1983" s="13" t="s">
        <v>1996</v>
      </c>
      <c r="Q1983" t="str">
        <f t="shared" si="30"/>
        <v>30231100-Kompjuterski terminali</v>
      </c>
    </row>
    <row r="1984" spans="1:17" x14ac:dyDescent="0.3">
      <c r="A1984">
        <v>1983</v>
      </c>
      <c r="B1984">
        <v>30231100</v>
      </c>
      <c r="C1984" t="s">
        <v>1996</v>
      </c>
      <c r="E1984" s="8">
        <v>1984</v>
      </c>
      <c r="F1984" s="9">
        <v>30231200</v>
      </c>
      <c r="G1984" s="10" t="s">
        <v>1997</v>
      </c>
      <c r="Q1984" t="str">
        <f t="shared" si="30"/>
        <v>30231200-Konzole</v>
      </c>
    </row>
    <row r="1985" spans="1:17" x14ac:dyDescent="0.3">
      <c r="A1985">
        <v>1984</v>
      </c>
      <c r="B1985">
        <v>30231200</v>
      </c>
      <c r="C1985" t="s">
        <v>1997</v>
      </c>
      <c r="E1985" s="11">
        <v>1985</v>
      </c>
      <c r="F1985" s="12">
        <v>30231300</v>
      </c>
      <c r="G1985" s="13" t="s">
        <v>1998</v>
      </c>
      <c r="Q1985" t="str">
        <f t="shared" si="30"/>
        <v>30231300-Ekrani</v>
      </c>
    </row>
    <row r="1986" spans="1:17" x14ac:dyDescent="0.3">
      <c r="A1986">
        <v>1985</v>
      </c>
      <c r="B1986">
        <v>30231300</v>
      </c>
      <c r="C1986" t="s">
        <v>1998</v>
      </c>
      <c r="E1986" s="8">
        <v>1986</v>
      </c>
      <c r="F1986" s="9">
        <v>30231310</v>
      </c>
      <c r="G1986" s="10" t="s">
        <v>1999</v>
      </c>
      <c r="Q1986" t="str">
        <f t="shared" ref="Q1986:Q2049" si="31">F1986&amp; "-" &amp;G1986</f>
        <v>30231310-Ravni ekrani</v>
      </c>
    </row>
    <row r="1987" spans="1:17" x14ac:dyDescent="0.3">
      <c r="A1987">
        <v>1986</v>
      </c>
      <c r="B1987">
        <v>30231310</v>
      </c>
      <c r="C1987" t="s">
        <v>1999</v>
      </c>
      <c r="E1987" s="11">
        <v>1987</v>
      </c>
      <c r="F1987" s="12">
        <v>30231320</v>
      </c>
      <c r="G1987" s="13" t="s">
        <v>2000</v>
      </c>
      <c r="Q1987" t="str">
        <f t="shared" si="31"/>
        <v>30231320-Monitori sa ekranom na dodir</v>
      </c>
    </row>
    <row r="1988" spans="1:17" x14ac:dyDescent="0.3">
      <c r="A1988">
        <v>1987</v>
      </c>
      <c r="B1988">
        <v>30231320</v>
      </c>
      <c r="C1988" t="s">
        <v>2000</v>
      </c>
      <c r="E1988" s="8">
        <v>1988</v>
      </c>
      <c r="F1988" s="9">
        <v>30232000</v>
      </c>
      <c r="G1988" s="10" t="s">
        <v>2001</v>
      </c>
      <c r="Q1988" t="str">
        <f t="shared" si="31"/>
        <v>30232000-Periferna oprema</v>
      </c>
    </row>
    <row r="1989" spans="1:17" x14ac:dyDescent="0.3">
      <c r="A1989">
        <v>1988</v>
      </c>
      <c r="B1989">
        <v>30232000</v>
      </c>
      <c r="C1989" t="s">
        <v>2001</v>
      </c>
      <c r="E1989" s="11">
        <v>1989</v>
      </c>
      <c r="F1989" s="12">
        <v>30232100</v>
      </c>
      <c r="G1989" s="13" t="s">
        <v>2002</v>
      </c>
      <c r="Q1989" t="str">
        <f t="shared" si="31"/>
        <v>30232100-Štampači i ploteri</v>
      </c>
    </row>
    <row r="1990" spans="1:17" x14ac:dyDescent="0.3">
      <c r="A1990">
        <v>1989</v>
      </c>
      <c r="B1990">
        <v>30232100</v>
      </c>
      <c r="C1990" t="s">
        <v>2002</v>
      </c>
      <c r="E1990" s="8">
        <v>1990</v>
      </c>
      <c r="F1990" s="9">
        <v>30232110</v>
      </c>
      <c r="G1990" s="10" t="s">
        <v>2003</v>
      </c>
      <c r="Q1990" t="str">
        <f t="shared" si="31"/>
        <v>30232110-Laserski štampači</v>
      </c>
    </row>
    <row r="1991" spans="1:17" x14ac:dyDescent="0.3">
      <c r="A1991">
        <v>1990</v>
      </c>
      <c r="B1991">
        <v>30232110</v>
      </c>
      <c r="C1991" t="s">
        <v>2003</v>
      </c>
      <c r="E1991" s="11">
        <v>1991</v>
      </c>
      <c r="F1991" s="12">
        <v>30232120</v>
      </c>
      <c r="G1991" s="13" t="s">
        <v>2004</v>
      </c>
      <c r="Q1991" t="str">
        <f t="shared" si="31"/>
        <v>30232120-Matrični štampači</v>
      </c>
    </row>
    <row r="1992" spans="1:17" x14ac:dyDescent="0.3">
      <c r="A1992">
        <v>1991</v>
      </c>
      <c r="B1992">
        <v>30232120</v>
      </c>
      <c r="C1992" t="s">
        <v>2004</v>
      </c>
      <c r="E1992" s="8">
        <v>1992</v>
      </c>
      <c r="F1992" s="9">
        <v>30232130</v>
      </c>
      <c r="G1992" s="10" t="s">
        <v>2005</v>
      </c>
      <c r="Q1992" t="str">
        <f t="shared" si="31"/>
        <v>30232130-Grafički kolor štampači</v>
      </c>
    </row>
    <row r="1993" spans="1:17" x14ac:dyDescent="0.3">
      <c r="A1993">
        <v>1992</v>
      </c>
      <c r="B1993">
        <v>30232130</v>
      </c>
      <c r="C1993" t="s">
        <v>2005</v>
      </c>
      <c r="E1993" s="11">
        <v>1993</v>
      </c>
      <c r="F1993" s="12">
        <v>30232140</v>
      </c>
      <c r="G1993" s="13" t="s">
        <v>2006</v>
      </c>
      <c r="Q1993" t="str">
        <f t="shared" si="31"/>
        <v>30232140-Ploteri</v>
      </c>
    </row>
    <row r="1994" spans="1:17" x14ac:dyDescent="0.3">
      <c r="A1994">
        <v>1993</v>
      </c>
      <c r="B1994">
        <v>30232140</v>
      </c>
      <c r="C1994" t="s">
        <v>2006</v>
      </c>
      <c r="E1994" s="8">
        <v>1994</v>
      </c>
      <c r="F1994" s="9">
        <v>30232150</v>
      </c>
      <c r="G1994" s="10" t="s">
        <v>2007</v>
      </c>
      <c r="Q1994" t="str">
        <f t="shared" si="31"/>
        <v>30232150-Mlazni štampači (ink-džet)</v>
      </c>
    </row>
    <row r="1995" spans="1:17" x14ac:dyDescent="0.3">
      <c r="A1995">
        <v>1994</v>
      </c>
      <c r="B1995">
        <v>30232150</v>
      </c>
      <c r="C1995" t="s">
        <v>2007</v>
      </c>
      <c r="E1995" s="11">
        <v>1995</v>
      </c>
      <c r="F1995" s="12">
        <v>30232600</v>
      </c>
      <c r="G1995" s="13" t="s">
        <v>2008</v>
      </c>
      <c r="Q1995" t="str">
        <f t="shared" si="31"/>
        <v>30232600-Enkoderi</v>
      </c>
    </row>
    <row r="1996" spans="1:17" x14ac:dyDescent="0.3">
      <c r="A1996">
        <v>1995</v>
      </c>
      <c r="B1996">
        <v>30232600</v>
      </c>
      <c r="C1996" t="s">
        <v>2008</v>
      </c>
      <c r="E1996" s="8">
        <v>1996</v>
      </c>
      <c r="F1996" s="9">
        <v>30232700</v>
      </c>
      <c r="G1996" s="10" t="s">
        <v>2009</v>
      </c>
      <c r="Q1996" t="str">
        <f t="shared" si="31"/>
        <v>30232700-Centralna kontrolna jedinica</v>
      </c>
    </row>
    <row r="1997" spans="1:17" x14ac:dyDescent="0.3">
      <c r="A1997">
        <v>1996</v>
      </c>
      <c r="B1997">
        <v>30232700</v>
      </c>
      <c r="C1997" t="s">
        <v>2009</v>
      </c>
      <c r="E1997" s="11">
        <v>1997</v>
      </c>
      <c r="F1997" s="12">
        <v>30233000</v>
      </c>
      <c r="G1997" s="13" t="s">
        <v>2010</v>
      </c>
      <c r="Q1997" t="str">
        <f t="shared" si="31"/>
        <v>30233000-Uređaji za memorisanje i čitanje medija</v>
      </c>
    </row>
    <row r="1998" spans="1:17" x14ac:dyDescent="0.3">
      <c r="A1998">
        <v>1997</v>
      </c>
      <c r="B1998">
        <v>30233000</v>
      </c>
      <c r="C1998" t="s">
        <v>2010</v>
      </c>
      <c r="E1998" s="8">
        <v>1998</v>
      </c>
      <c r="F1998" s="9">
        <v>30233100</v>
      </c>
      <c r="G1998" s="10" t="s">
        <v>2011</v>
      </c>
      <c r="Q1998" t="str">
        <f t="shared" si="31"/>
        <v>30233100-Računarske memorijske jedinice</v>
      </c>
    </row>
    <row r="1999" spans="1:17" x14ac:dyDescent="0.3">
      <c r="A1999">
        <v>1998</v>
      </c>
      <c r="B1999">
        <v>30233100</v>
      </c>
      <c r="C1999" t="s">
        <v>2011</v>
      </c>
      <c r="E1999" s="11">
        <v>1999</v>
      </c>
      <c r="F1999" s="12">
        <v>30233110</v>
      </c>
      <c r="G1999" s="13" t="s">
        <v>2012</v>
      </c>
      <c r="Q1999" t="str">
        <f t="shared" si="31"/>
        <v>30233110-Memorijske jedinice sa magnetnom karticom</v>
      </c>
    </row>
    <row r="2000" spans="1:17" x14ac:dyDescent="0.3">
      <c r="A2000">
        <v>1999</v>
      </c>
      <c r="B2000">
        <v>30233110</v>
      </c>
      <c r="C2000" t="s">
        <v>2012</v>
      </c>
      <c r="E2000" s="8">
        <v>2000</v>
      </c>
      <c r="F2000" s="9">
        <v>30233120</v>
      </c>
      <c r="G2000" s="10" t="s">
        <v>2013</v>
      </c>
      <c r="Q2000" t="str">
        <f t="shared" si="31"/>
        <v>30233120-Memorijske jedinice sa magnetnom trakom</v>
      </c>
    </row>
    <row r="2001" spans="1:17" x14ac:dyDescent="0.3">
      <c r="A2001">
        <v>2000</v>
      </c>
      <c r="B2001">
        <v>30233120</v>
      </c>
      <c r="C2001" t="s">
        <v>2013</v>
      </c>
      <c r="E2001" s="11">
        <v>2001</v>
      </c>
      <c r="F2001" s="12">
        <v>30233130</v>
      </c>
      <c r="G2001" s="13" t="s">
        <v>2014</v>
      </c>
      <c r="Q2001" t="str">
        <f t="shared" si="31"/>
        <v>30233130-Memorijske jedinice sa magnetnim diskom</v>
      </c>
    </row>
    <row r="2002" spans="1:17" x14ac:dyDescent="0.3">
      <c r="A2002">
        <v>2001</v>
      </c>
      <c r="B2002">
        <v>30233130</v>
      </c>
      <c r="C2002" t="s">
        <v>2014</v>
      </c>
      <c r="E2002" s="8">
        <v>2002</v>
      </c>
      <c r="F2002" s="9">
        <v>30233131</v>
      </c>
      <c r="G2002" s="10" t="s">
        <v>2015</v>
      </c>
      <c r="Q2002" t="str">
        <f t="shared" si="31"/>
        <v>30233131-Flopi diskovi</v>
      </c>
    </row>
    <row r="2003" spans="1:17" x14ac:dyDescent="0.3">
      <c r="A2003">
        <v>2002</v>
      </c>
      <c r="B2003">
        <v>30233131</v>
      </c>
      <c r="C2003" t="s">
        <v>2015</v>
      </c>
      <c r="E2003" s="11">
        <v>2003</v>
      </c>
      <c r="F2003" s="12">
        <v>30233132</v>
      </c>
      <c r="G2003" s="13" t="s">
        <v>2016</v>
      </c>
      <c r="Q2003" t="str">
        <f t="shared" si="31"/>
        <v>30233132-Hard diskovi</v>
      </c>
    </row>
    <row r="2004" spans="1:17" x14ac:dyDescent="0.3">
      <c r="A2004">
        <v>2003</v>
      </c>
      <c r="B2004">
        <v>30233132</v>
      </c>
      <c r="C2004" t="s">
        <v>2016</v>
      </c>
      <c r="E2004" s="8">
        <v>2004</v>
      </c>
      <c r="F2004" s="9">
        <v>30233140</v>
      </c>
      <c r="G2004" s="10" t="s">
        <v>2017</v>
      </c>
      <c r="Q2004" t="str">
        <f t="shared" si="31"/>
        <v>30233140-Memorijski uređaji sa direktnim pristupom (DASD)</v>
      </c>
    </row>
    <row r="2005" spans="1:17" x14ac:dyDescent="0.3">
      <c r="A2005">
        <v>2004</v>
      </c>
      <c r="B2005">
        <v>30233140</v>
      </c>
      <c r="C2005" t="s">
        <v>2017</v>
      </c>
      <c r="E2005" s="11">
        <v>2005</v>
      </c>
      <c r="F2005" s="12">
        <v>30233141</v>
      </c>
      <c r="G2005" s="13" t="s">
        <v>2018</v>
      </c>
      <c r="Q2005" t="str">
        <f t="shared" si="31"/>
        <v>30233141-Redundantni niz nezavisnih diskova (RAID)</v>
      </c>
    </row>
    <row r="2006" spans="1:17" x14ac:dyDescent="0.3">
      <c r="A2006">
        <v>2005</v>
      </c>
      <c r="B2006">
        <v>30233141</v>
      </c>
      <c r="C2006" t="s">
        <v>2018</v>
      </c>
      <c r="E2006" s="8">
        <v>2006</v>
      </c>
      <c r="F2006" s="9">
        <v>30233150</v>
      </c>
      <c r="G2006" s="10" t="s">
        <v>2019</v>
      </c>
      <c r="Q2006" t="str">
        <f t="shared" si="31"/>
        <v>30233150-Optički diskovi</v>
      </c>
    </row>
    <row r="2007" spans="1:17" x14ac:dyDescent="0.3">
      <c r="A2007">
        <v>2006</v>
      </c>
      <c r="B2007">
        <v>30233150</v>
      </c>
      <c r="C2007" t="s">
        <v>2019</v>
      </c>
      <c r="E2007" s="11">
        <v>2007</v>
      </c>
      <c r="F2007" s="12">
        <v>30233151</v>
      </c>
      <c r="G2007" s="13" t="s">
        <v>2020</v>
      </c>
      <c r="Q2007" t="str">
        <f t="shared" si="31"/>
        <v>30233151-Čitač i/ili rezač za kompakt disk</v>
      </c>
    </row>
    <row r="2008" spans="1:17" x14ac:dyDescent="0.3">
      <c r="A2008">
        <v>2007</v>
      </c>
      <c r="B2008">
        <v>30233151</v>
      </c>
      <c r="C2008" t="s">
        <v>2020</v>
      </c>
      <c r="E2008" s="8">
        <v>2008</v>
      </c>
      <c r="F2008" s="9">
        <v>30233152</v>
      </c>
      <c r="G2008" s="10" t="s">
        <v>2021</v>
      </c>
      <c r="Q2008" t="str">
        <f t="shared" si="31"/>
        <v>30233152-Čitač i/ili rezač za digitalni višenamenski disk (DVD)</v>
      </c>
    </row>
    <row r="2009" spans="1:17" x14ac:dyDescent="0.3">
      <c r="A2009">
        <v>2008</v>
      </c>
      <c r="B2009">
        <v>30233152</v>
      </c>
      <c r="C2009" t="s">
        <v>2021</v>
      </c>
      <c r="E2009" s="11">
        <v>2009</v>
      </c>
      <c r="F2009" s="12">
        <v>30233153</v>
      </c>
      <c r="G2009" s="13" t="s">
        <v>2022</v>
      </c>
      <c r="Q2009" t="str">
        <f t="shared" si="31"/>
        <v>30233153-Čitač i/ili rezač za kompakt disk (CD) i digitalni višenamenski disk (DVD)</v>
      </c>
    </row>
    <row r="2010" spans="1:17" x14ac:dyDescent="0.3">
      <c r="A2010">
        <v>2009</v>
      </c>
      <c r="B2010">
        <v>30233153</v>
      </c>
      <c r="C2010" t="s">
        <v>2022</v>
      </c>
      <c r="E2010" s="8">
        <v>2010</v>
      </c>
      <c r="F2010" s="9">
        <v>30233160</v>
      </c>
      <c r="G2010" s="10" t="s">
        <v>2023</v>
      </c>
      <c r="Q2010" t="str">
        <f t="shared" si="31"/>
        <v>30233160-Strujeća traka (strimeri)</v>
      </c>
    </row>
    <row r="2011" spans="1:17" x14ac:dyDescent="0.3">
      <c r="A2011">
        <v>2010</v>
      </c>
      <c r="B2011">
        <v>30233160</v>
      </c>
      <c r="C2011" t="s">
        <v>2023</v>
      </c>
      <c r="E2011" s="11">
        <v>2011</v>
      </c>
      <c r="F2011" s="12">
        <v>30233161</v>
      </c>
      <c r="G2011" s="13" t="s">
        <v>2024</v>
      </c>
      <c r="Q2011" t="str">
        <f t="shared" si="31"/>
        <v>30233161-Oprema za rukovanje kasetama</v>
      </c>
    </row>
    <row r="2012" spans="1:17" x14ac:dyDescent="0.3">
      <c r="A2012">
        <v>2011</v>
      </c>
      <c r="B2012">
        <v>30233161</v>
      </c>
      <c r="C2012" t="s">
        <v>2024</v>
      </c>
      <c r="E2012" s="8">
        <v>2012</v>
      </c>
      <c r="F2012" s="9">
        <v>30233170</v>
      </c>
      <c r="G2012" s="10" t="s">
        <v>2025</v>
      </c>
      <c r="Q2012" t="str">
        <f t="shared" si="31"/>
        <v>30233170-Kolutovi za magnetne trake</v>
      </c>
    </row>
    <row r="2013" spans="1:17" x14ac:dyDescent="0.3">
      <c r="A2013">
        <v>2012</v>
      </c>
      <c r="B2013">
        <v>30233170</v>
      </c>
      <c r="C2013" t="s">
        <v>2025</v>
      </c>
      <c r="E2013" s="11">
        <v>2013</v>
      </c>
      <c r="F2013" s="12">
        <v>30233180</v>
      </c>
      <c r="G2013" s="13" t="s">
        <v>2026</v>
      </c>
      <c r="Q2013" t="str">
        <f t="shared" si="31"/>
        <v>30233180-Uređaji za fleš memoriju</v>
      </c>
    </row>
    <row r="2014" spans="1:17" x14ac:dyDescent="0.3">
      <c r="A2014">
        <v>2013</v>
      </c>
      <c r="B2014">
        <v>30233180</v>
      </c>
      <c r="C2014" t="s">
        <v>2026</v>
      </c>
      <c r="E2014" s="8">
        <v>2014</v>
      </c>
      <c r="F2014" s="9">
        <v>30233190</v>
      </c>
      <c r="G2014" s="10" t="s">
        <v>2027</v>
      </c>
      <c r="Q2014" t="str">
        <f t="shared" si="31"/>
        <v>30233190-Jedinica za upravljanje diskom</v>
      </c>
    </row>
    <row r="2015" spans="1:17" x14ac:dyDescent="0.3">
      <c r="A2015">
        <v>2014</v>
      </c>
      <c r="B2015">
        <v>30233190</v>
      </c>
      <c r="C2015" t="s">
        <v>2027</v>
      </c>
      <c r="E2015" s="11">
        <v>2015</v>
      </c>
      <c r="F2015" s="12">
        <v>30233300</v>
      </c>
      <c r="G2015" s="13" t="s">
        <v>2028</v>
      </c>
      <c r="Q2015" t="str">
        <f t="shared" si="31"/>
        <v>30233300-Čitači pametnih kartica</v>
      </c>
    </row>
    <row r="2016" spans="1:17" x14ac:dyDescent="0.3">
      <c r="A2016">
        <v>2015</v>
      </c>
      <c r="B2016">
        <v>30233300</v>
      </c>
      <c r="C2016" t="s">
        <v>2028</v>
      </c>
      <c r="E2016" s="8">
        <v>2016</v>
      </c>
      <c r="F2016" s="9">
        <v>30233310</v>
      </c>
      <c r="G2016" s="10" t="s">
        <v>2029</v>
      </c>
      <c r="Q2016" t="str">
        <f t="shared" si="31"/>
        <v>30233310-Čitači otisaka prstiju</v>
      </c>
    </row>
    <row r="2017" spans="1:17" x14ac:dyDescent="0.3">
      <c r="A2017">
        <v>2016</v>
      </c>
      <c r="B2017">
        <v>30233310</v>
      </c>
      <c r="C2017" t="s">
        <v>2029</v>
      </c>
      <c r="E2017" s="11">
        <v>2017</v>
      </c>
      <c r="F2017" s="12">
        <v>30233320</v>
      </c>
      <c r="G2017" s="13" t="s">
        <v>2030</v>
      </c>
      <c r="Q2017" t="str">
        <f t="shared" si="31"/>
        <v>30233320-Kombinovani čitači pametnih kartica i otisaka prstiju</v>
      </c>
    </row>
    <row r="2018" spans="1:17" x14ac:dyDescent="0.3">
      <c r="A2018">
        <v>2017</v>
      </c>
      <c r="B2018">
        <v>30233320</v>
      </c>
      <c r="C2018" t="s">
        <v>2030</v>
      </c>
      <c r="E2018" s="8">
        <v>2018</v>
      </c>
      <c r="F2018" s="9">
        <v>30234000</v>
      </c>
      <c r="G2018" s="10" t="s">
        <v>2031</v>
      </c>
      <c r="Q2018" t="str">
        <f t="shared" si="31"/>
        <v>30234000-Medijumi za smeštanje podataka</v>
      </c>
    </row>
    <row r="2019" spans="1:17" x14ac:dyDescent="0.3">
      <c r="A2019">
        <v>2018</v>
      </c>
      <c r="B2019">
        <v>30234000</v>
      </c>
      <c r="C2019" t="s">
        <v>2031</v>
      </c>
      <c r="E2019" s="11">
        <v>2019</v>
      </c>
      <c r="F2019" s="12">
        <v>30234100</v>
      </c>
      <c r="G2019" s="13" t="s">
        <v>2032</v>
      </c>
      <c r="Q2019" t="str">
        <f t="shared" si="31"/>
        <v>30234100-Magnetni diskovi</v>
      </c>
    </row>
    <row r="2020" spans="1:17" x14ac:dyDescent="0.3">
      <c r="A2020">
        <v>2019</v>
      </c>
      <c r="B2020">
        <v>30234100</v>
      </c>
      <c r="C2020" t="s">
        <v>2032</v>
      </c>
      <c r="E2020" s="8">
        <v>2020</v>
      </c>
      <c r="F2020" s="9">
        <v>30234200</v>
      </c>
      <c r="G2020" s="10" t="s">
        <v>2019</v>
      </c>
      <c r="Q2020" t="str">
        <f t="shared" si="31"/>
        <v>30234200-Optički diskovi</v>
      </c>
    </row>
    <row r="2021" spans="1:17" x14ac:dyDescent="0.3">
      <c r="A2021">
        <v>2020</v>
      </c>
      <c r="B2021">
        <v>30234200</v>
      </c>
      <c r="C2021" t="s">
        <v>2019</v>
      </c>
      <c r="E2021" s="11">
        <v>2021</v>
      </c>
      <c r="F2021" s="12">
        <v>30234300</v>
      </c>
      <c r="G2021" s="13" t="s">
        <v>2033</v>
      </c>
      <c r="Q2021" t="str">
        <f t="shared" si="31"/>
        <v>30234300-Kompakt diskovi (CD)</v>
      </c>
    </row>
    <row r="2022" spans="1:17" x14ac:dyDescent="0.3">
      <c r="A2022">
        <v>2021</v>
      </c>
      <c r="B2022">
        <v>30234300</v>
      </c>
      <c r="C2022" t="s">
        <v>2033</v>
      </c>
      <c r="E2022" s="8">
        <v>2022</v>
      </c>
      <c r="F2022" s="9">
        <v>30234400</v>
      </c>
      <c r="G2022" s="10" t="s">
        <v>2034</v>
      </c>
      <c r="Q2022" t="str">
        <f t="shared" si="31"/>
        <v>30234400-Digitalni višenamenski diskovi (DVD)</v>
      </c>
    </row>
    <row r="2023" spans="1:17" x14ac:dyDescent="0.3">
      <c r="A2023">
        <v>2022</v>
      </c>
      <c r="B2023">
        <v>30234400</v>
      </c>
      <c r="C2023" t="s">
        <v>2034</v>
      </c>
      <c r="E2023" s="11">
        <v>2023</v>
      </c>
      <c r="F2023" s="12">
        <v>30234500</v>
      </c>
      <c r="G2023" s="13" t="s">
        <v>2035</v>
      </c>
      <c r="Q2023" t="str">
        <f t="shared" si="31"/>
        <v>30234500-Memorijski medijumi</v>
      </c>
    </row>
    <row r="2024" spans="1:17" x14ac:dyDescent="0.3">
      <c r="A2024">
        <v>2023</v>
      </c>
      <c r="B2024">
        <v>30234500</v>
      </c>
      <c r="C2024" t="s">
        <v>2035</v>
      </c>
      <c r="E2024" s="8">
        <v>2024</v>
      </c>
      <c r="F2024" s="9">
        <v>30234600</v>
      </c>
      <c r="G2024" s="10" t="s">
        <v>2036</v>
      </c>
      <c r="Q2024" t="str">
        <f t="shared" si="31"/>
        <v>30234600-Fleš memorija</v>
      </c>
    </row>
    <row r="2025" spans="1:17" x14ac:dyDescent="0.3">
      <c r="A2025">
        <v>2024</v>
      </c>
      <c r="B2025">
        <v>30234600</v>
      </c>
      <c r="C2025" t="s">
        <v>2036</v>
      </c>
      <c r="E2025" s="11">
        <v>2025</v>
      </c>
      <c r="F2025" s="12">
        <v>30234700</v>
      </c>
      <c r="G2025" s="13" t="s">
        <v>2037</v>
      </c>
      <c r="Q2025" t="str">
        <f t="shared" si="31"/>
        <v>30234700-Magnetne trake</v>
      </c>
    </row>
    <row r="2026" spans="1:17" x14ac:dyDescent="0.3">
      <c r="A2026">
        <v>2025</v>
      </c>
      <c r="B2026">
        <v>30234700</v>
      </c>
      <c r="C2026" t="s">
        <v>2037</v>
      </c>
      <c r="E2026" s="8">
        <v>2026</v>
      </c>
      <c r="F2026" s="9">
        <v>30236000</v>
      </c>
      <c r="G2026" s="10" t="s">
        <v>2038</v>
      </c>
      <c r="Q2026" t="str">
        <f t="shared" si="31"/>
        <v>30236000-Razna računarska oprema</v>
      </c>
    </row>
    <row r="2027" spans="1:17" x14ac:dyDescent="0.3">
      <c r="A2027">
        <v>2026</v>
      </c>
      <c r="B2027">
        <v>30236000</v>
      </c>
      <c r="C2027" t="s">
        <v>2038</v>
      </c>
      <c r="E2027" s="11">
        <v>2027</v>
      </c>
      <c r="F2027" s="12">
        <v>30236100</v>
      </c>
      <c r="G2027" s="13" t="s">
        <v>2039</v>
      </c>
      <c r="Q2027" t="str">
        <f t="shared" si="31"/>
        <v>30236100-Oprema za proširenje memorije</v>
      </c>
    </row>
    <row r="2028" spans="1:17" x14ac:dyDescent="0.3">
      <c r="A2028">
        <v>2027</v>
      </c>
      <c r="B2028">
        <v>30236100</v>
      </c>
      <c r="C2028" t="s">
        <v>2039</v>
      </c>
      <c r="E2028" s="8">
        <v>2028</v>
      </c>
      <c r="F2028" s="9">
        <v>30236110</v>
      </c>
      <c r="G2028" s="10" t="s">
        <v>2040</v>
      </c>
      <c r="Q2028" t="str">
        <f t="shared" si="31"/>
        <v>30236110-Radna memorija (RAM)</v>
      </c>
    </row>
    <row r="2029" spans="1:17" x14ac:dyDescent="0.3">
      <c r="A2029">
        <v>2028</v>
      </c>
      <c r="B2029">
        <v>30236110</v>
      </c>
      <c r="C2029" t="s">
        <v>2040</v>
      </c>
      <c r="E2029" s="11">
        <v>2029</v>
      </c>
      <c r="F2029" s="12">
        <v>30236111</v>
      </c>
      <c r="G2029" s="13" t="s">
        <v>2041</v>
      </c>
      <c r="Q2029" t="str">
        <f t="shared" si="31"/>
        <v>30236111-Dinamička radna memorija (DRAM)</v>
      </c>
    </row>
    <row r="2030" spans="1:17" x14ac:dyDescent="0.3">
      <c r="A2030">
        <v>2029</v>
      </c>
      <c r="B2030">
        <v>30236111</v>
      </c>
      <c r="C2030" t="s">
        <v>2041</v>
      </c>
      <c r="E2030" s="8">
        <v>2030</v>
      </c>
      <c r="F2030" s="9">
        <v>30236112</v>
      </c>
      <c r="G2030" s="10" t="s">
        <v>2042</v>
      </c>
      <c r="Q2030" t="str">
        <f t="shared" si="31"/>
        <v>30236112-Statična radna memorija (SRAM)</v>
      </c>
    </row>
    <row r="2031" spans="1:17" x14ac:dyDescent="0.3">
      <c r="A2031">
        <v>2030</v>
      </c>
      <c r="B2031">
        <v>30236112</v>
      </c>
      <c r="C2031" t="s">
        <v>2042</v>
      </c>
      <c r="E2031" s="11">
        <v>2031</v>
      </c>
      <c r="F2031" s="12">
        <v>30236113</v>
      </c>
      <c r="G2031" s="13" t="s">
        <v>2043</v>
      </c>
      <c r="Q2031" t="str">
        <f t="shared" si="31"/>
        <v>30236113-Sinhrona dinamička radna memorija (SDRAM)</v>
      </c>
    </row>
    <row r="2032" spans="1:17" x14ac:dyDescent="0.3">
      <c r="A2032">
        <v>2031</v>
      </c>
      <c r="B2032">
        <v>30236113</v>
      </c>
      <c r="C2032" t="s">
        <v>2043</v>
      </c>
      <c r="E2032" s="8">
        <v>2032</v>
      </c>
      <c r="F2032" s="9">
        <v>30236114</v>
      </c>
      <c r="G2032" s="10" t="s">
        <v>2044</v>
      </c>
      <c r="Q2032" t="str">
        <f t="shared" si="31"/>
        <v>30236114-Rambus dinamička radna memorija (RDRAM)</v>
      </c>
    </row>
    <row r="2033" spans="1:17" x14ac:dyDescent="0.3">
      <c r="A2033">
        <v>2032</v>
      </c>
      <c r="B2033">
        <v>30236114</v>
      </c>
      <c r="C2033" t="s">
        <v>2044</v>
      </c>
      <c r="E2033" s="11">
        <v>2033</v>
      </c>
      <c r="F2033" s="12">
        <v>30236115</v>
      </c>
      <c r="G2033" s="13" t="s">
        <v>2045</v>
      </c>
      <c r="Q2033" t="str">
        <f t="shared" si="31"/>
        <v>30236115-Sinhrona grafička radna memorija (SGRAM)</v>
      </c>
    </row>
    <row r="2034" spans="1:17" x14ac:dyDescent="0.3">
      <c r="A2034">
        <v>2033</v>
      </c>
      <c r="B2034">
        <v>30236115</v>
      </c>
      <c r="C2034" t="s">
        <v>2045</v>
      </c>
      <c r="E2034" s="8">
        <v>2034</v>
      </c>
      <c r="F2034" s="9">
        <v>30236120</v>
      </c>
      <c r="G2034" s="10" t="s">
        <v>2046</v>
      </c>
      <c r="Q2034" t="str">
        <f t="shared" si="31"/>
        <v>30236120-Pasivna memorija (ROM)</v>
      </c>
    </row>
    <row r="2035" spans="1:17" x14ac:dyDescent="0.3">
      <c r="A2035">
        <v>2034</v>
      </c>
      <c r="B2035">
        <v>30236120</v>
      </c>
      <c r="C2035" t="s">
        <v>2046</v>
      </c>
      <c r="E2035" s="11">
        <v>2035</v>
      </c>
      <c r="F2035" s="12">
        <v>30236121</v>
      </c>
      <c r="G2035" s="13" t="s">
        <v>2047</v>
      </c>
      <c r="Q2035" t="str">
        <f t="shared" si="31"/>
        <v>30236121-Programibilna pasivna memorija (PROM)</v>
      </c>
    </row>
    <row r="2036" spans="1:17" x14ac:dyDescent="0.3">
      <c r="A2036">
        <v>2035</v>
      </c>
      <c r="B2036">
        <v>30236121</v>
      </c>
      <c r="C2036" t="s">
        <v>2047</v>
      </c>
      <c r="E2036" s="8">
        <v>2036</v>
      </c>
      <c r="F2036" s="9">
        <v>30236122</v>
      </c>
      <c r="G2036" s="10" t="s">
        <v>2048</v>
      </c>
      <c r="Q2036" t="str">
        <f t="shared" si="31"/>
        <v>30236122-Izbrisiva programibilna pasivna memorija (EPROM)</v>
      </c>
    </row>
    <row r="2037" spans="1:17" x14ac:dyDescent="0.3">
      <c r="A2037">
        <v>2036</v>
      </c>
      <c r="B2037">
        <v>30236122</v>
      </c>
      <c r="C2037" t="s">
        <v>2048</v>
      </c>
      <c r="E2037" s="11">
        <v>2037</v>
      </c>
      <c r="F2037" s="12">
        <v>30236123</v>
      </c>
      <c r="G2037" s="13" t="s">
        <v>2049</v>
      </c>
      <c r="Q2037" t="str">
        <f t="shared" si="31"/>
        <v>30236123-Elektronski izbrisiva programibilna pasivna memorija (EEPROM)</v>
      </c>
    </row>
    <row r="2038" spans="1:17" x14ac:dyDescent="0.3">
      <c r="A2038">
        <v>2037</v>
      </c>
      <c r="B2038">
        <v>30236123</v>
      </c>
      <c r="C2038" t="s">
        <v>2049</v>
      </c>
      <c r="E2038" s="8">
        <v>2038</v>
      </c>
      <c r="F2038" s="9">
        <v>30236200</v>
      </c>
      <c r="G2038" s="10" t="s">
        <v>2050</v>
      </c>
      <c r="Q2038" t="str">
        <f t="shared" si="31"/>
        <v>30236200-Oprema za obradu podataka</v>
      </c>
    </row>
    <row r="2039" spans="1:17" x14ac:dyDescent="0.3">
      <c r="A2039">
        <v>2038</v>
      </c>
      <c r="B2039">
        <v>30236200</v>
      </c>
      <c r="C2039" t="s">
        <v>2050</v>
      </c>
      <c r="E2039" s="11">
        <v>2039</v>
      </c>
      <c r="F2039" s="12">
        <v>30237000</v>
      </c>
      <c r="G2039" s="13" t="s">
        <v>2051</v>
      </c>
      <c r="Q2039" t="str">
        <f t="shared" si="31"/>
        <v>30237000-Delovi, pribor i materijal za računare</v>
      </c>
    </row>
    <row r="2040" spans="1:17" x14ac:dyDescent="0.3">
      <c r="A2040">
        <v>2039</v>
      </c>
      <c r="B2040">
        <v>30237000</v>
      </c>
      <c r="C2040" t="s">
        <v>2051</v>
      </c>
      <c r="E2040" s="8">
        <v>2040</v>
      </c>
      <c r="F2040" s="9">
        <v>30237100</v>
      </c>
      <c r="G2040" s="10" t="s">
        <v>2052</v>
      </c>
      <c r="Q2040" t="str">
        <f t="shared" si="31"/>
        <v>30237100-Delovi računara</v>
      </c>
    </row>
    <row r="2041" spans="1:17" x14ac:dyDescent="0.3">
      <c r="A2041">
        <v>2040</v>
      </c>
      <c r="B2041">
        <v>30237100</v>
      </c>
      <c r="C2041" t="s">
        <v>2052</v>
      </c>
      <c r="E2041" s="11">
        <v>2041</v>
      </c>
      <c r="F2041" s="12">
        <v>30237110</v>
      </c>
      <c r="G2041" s="13" t="s">
        <v>2053</v>
      </c>
      <c r="Q2041" t="str">
        <f t="shared" si="31"/>
        <v>30237110-Mrežni interfejsi</v>
      </c>
    </row>
    <row r="2042" spans="1:17" x14ac:dyDescent="0.3">
      <c r="A2042">
        <v>2041</v>
      </c>
      <c r="B2042">
        <v>30237110</v>
      </c>
      <c r="C2042" t="s">
        <v>2053</v>
      </c>
      <c r="E2042" s="8">
        <v>2042</v>
      </c>
      <c r="F2042" s="9">
        <v>30237120</v>
      </c>
      <c r="G2042" s="10" t="s">
        <v>2054</v>
      </c>
      <c r="Q2042" t="str">
        <f t="shared" si="31"/>
        <v>30237120-Računarski ulazi (portovi)</v>
      </c>
    </row>
    <row r="2043" spans="1:17" x14ac:dyDescent="0.3">
      <c r="A2043">
        <v>2042</v>
      </c>
      <c r="B2043">
        <v>30237120</v>
      </c>
      <c r="C2043" t="s">
        <v>2054</v>
      </c>
      <c r="E2043" s="11">
        <v>2043</v>
      </c>
      <c r="F2043" s="12">
        <v>30237121</v>
      </c>
      <c r="G2043" s="13" t="s">
        <v>2055</v>
      </c>
      <c r="Q2043" t="str">
        <f t="shared" si="31"/>
        <v>30237121-Serijski infracrveni ulazi (portovi)</v>
      </c>
    </row>
    <row r="2044" spans="1:17" x14ac:dyDescent="0.3">
      <c r="A2044">
        <v>2043</v>
      </c>
      <c r="B2044">
        <v>30237121</v>
      </c>
      <c r="C2044" t="s">
        <v>2055</v>
      </c>
      <c r="E2044" s="8">
        <v>2044</v>
      </c>
      <c r="F2044" s="9">
        <v>30237130</v>
      </c>
      <c r="G2044" s="10" t="s">
        <v>2056</v>
      </c>
      <c r="Q2044" t="str">
        <f t="shared" si="31"/>
        <v>30237130-Računarske kartice</v>
      </c>
    </row>
    <row r="2045" spans="1:17" x14ac:dyDescent="0.3">
      <c r="A2045">
        <v>2044</v>
      </c>
      <c r="B2045">
        <v>30237130</v>
      </c>
      <c r="C2045" t="s">
        <v>2056</v>
      </c>
      <c r="E2045" s="11">
        <v>2045</v>
      </c>
      <c r="F2045" s="12">
        <v>30237131</v>
      </c>
      <c r="G2045" s="13" t="s">
        <v>2057</v>
      </c>
      <c r="Q2045" t="str">
        <f t="shared" si="31"/>
        <v>30237131-Elektronske kartice</v>
      </c>
    </row>
    <row r="2046" spans="1:17" x14ac:dyDescent="0.3">
      <c r="A2046">
        <v>2045</v>
      </c>
      <c r="B2046">
        <v>30237131</v>
      </c>
      <c r="C2046" t="s">
        <v>2057</v>
      </c>
      <c r="E2046" s="8">
        <v>2046</v>
      </c>
      <c r="F2046" s="9">
        <v>30237132</v>
      </c>
      <c r="G2046" s="10" t="s">
        <v>2058</v>
      </c>
      <c r="Q2046" t="str">
        <f t="shared" si="31"/>
        <v>30237132-USB  interfejsi</v>
      </c>
    </row>
    <row r="2047" spans="1:17" x14ac:dyDescent="0.3">
      <c r="A2047">
        <v>2046</v>
      </c>
      <c r="B2047">
        <v>30237132</v>
      </c>
      <c r="C2047" t="s">
        <v>2058</v>
      </c>
      <c r="E2047" s="11">
        <v>2047</v>
      </c>
      <c r="F2047" s="12">
        <v>30237133</v>
      </c>
      <c r="G2047" s="13" t="s">
        <v>2059</v>
      </c>
      <c r="Q2047" t="str">
        <f t="shared" si="31"/>
        <v>30237133-PCMCIA adapteri i interfejsi</v>
      </c>
    </row>
    <row r="2048" spans="1:17" x14ac:dyDescent="0.3">
      <c r="A2048">
        <v>2047</v>
      </c>
      <c r="B2048">
        <v>30237133</v>
      </c>
      <c r="C2048" t="s">
        <v>2059</v>
      </c>
      <c r="E2048" s="8">
        <v>2048</v>
      </c>
      <c r="F2048" s="9">
        <v>30237134</v>
      </c>
      <c r="G2048" s="10" t="s">
        <v>2060</v>
      </c>
      <c r="Q2048" t="str">
        <f t="shared" si="31"/>
        <v>30237134-Grafičke kartice</v>
      </c>
    </row>
    <row r="2049" spans="1:17" x14ac:dyDescent="0.3">
      <c r="A2049">
        <v>2048</v>
      </c>
      <c r="B2049">
        <v>30237134</v>
      </c>
      <c r="C2049" t="s">
        <v>2060</v>
      </c>
      <c r="E2049" s="11">
        <v>2049</v>
      </c>
      <c r="F2049" s="12">
        <v>30237135</v>
      </c>
      <c r="G2049" s="13" t="s">
        <v>2061</v>
      </c>
      <c r="Q2049" t="str">
        <f t="shared" si="31"/>
        <v>30237135-Kartice mrežnog interfejsa</v>
      </c>
    </row>
    <row r="2050" spans="1:17" x14ac:dyDescent="0.3">
      <c r="A2050">
        <v>2049</v>
      </c>
      <c r="B2050">
        <v>30237135</v>
      </c>
      <c r="C2050" t="s">
        <v>2061</v>
      </c>
      <c r="E2050" s="8">
        <v>2050</v>
      </c>
      <c r="F2050" s="9">
        <v>30237136</v>
      </c>
      <c r="G2050" s="10" t="s">
        <v>2062</v>
      </c>
      <c r="Q2050" t="str">
        <f t="shared" ref="Q2050:Q2113" si="32">F2050&amp; "-" &amp;G2050</f>
        <v>30237136-Audio kartice</v>
      </c>
    </row>
    <row r="2051" spans="1:17" x14ac:dyDescent="0.3">
      <c r="A2051">
        <v>2050</v>
      </c>
      <c r="B2051">
        <v>30237136</v>
      </c>
      <c r="C2051" t="s">
        <v>2062</v>
      </c>
      <c r="E2051" s="11">
        <v>2051</v>
      </c>
      <c r="F2051" s="12">
        <v>30237140</v>
      </c>
      <c r="G2051" s="13" t="s">
        <v>2063</v>
      </c>
      <c r="Q2051" t="str">
        <f t="shared" si="32"/>
        <v>30237140-Matične ploče</v>
      </c>
    </row>
    <row r="2052" spans="1:17" x14ac:dyDescent="0.3">
      <c r="A2052">
        <v>2051</v>
      </c>
      <c r="B2052">
        <v>30237140</v>
      </c>
      <c r="C2052" t="s">
        <v>2063</v>
      </c>
      <c r="E2052" s="8">
        <v>2052</v>
      </c>
      <c r="F2052" s="9">
        <v>30237200</v>
      </c>
      <c r="G2052" s="10" t="s">
        <v>2064</v>
      </c>
      <c r="Q2052" t="str">
        <f t="shared" si="32"/>
        <v>30237200-Pribor za računare</v>
      </c>
    </row>
    <row r="2053" spans="1:17" x14ac:dyDescent="0.3">
      <c r="A2053">
        <v>2052</v>
      </c>
      <c r="B2053">
        <v>30237200</v>
      </c>
      <c r="C2053" t="s">
        <v>2064</v>
      </c>
      <c r="E2053" s="11">
        <v>2053</v>
      </c>
      <c r="F2053" s="12">
        <v>30237210</v>
      </c>
      <c r="G2053" s="13" t="s">
        <v>2065</v>
      </c>
      <c r="Q2053" t="str">
        <f t="shared" si="32"/>
        <v>30237210-Antirefleksijski ekrani</v>
      </c>
    </row>
    <row r="2054" spans="1:17" x14ac:dyDescent="0.3">
      <c r="A2054">
        <v>2053</v>
      </c>
      <c r="B2054">
        <v>30237210</v>
      </c>
      <c r="C2054" t="s">
        <v>2065</v>
      </c>
      <c r="E2054" s="8">
        <v>2054</v>
      </c>
      <c r="F2054" s="9">
        <v>30237220</v>
      </c>
      <c r="G2054" s="10" t="s">
        <v>2066</v>
      </c>
      <c r="Q2054" t="str">
        <f t="shared" si="32"/>
        <v>30237220-Podloge za miša</v>
      </c>
    </row>
    <row r="2055" spans="1:17" x14ac:dyDescent="0.3">
      <c r="A2055">
        <v>2054</v>
      </c>
      <c r="B2055">
        <v>30237220</v>
      </c>
      <c r="C2055" t="s">
        <v>2066</v>
      </c>
      <c r="E2055" s="11">
        <v>2055</v>
      </c>
      <c r="F2055" s="12">
        <v>30237230</v>
      </c>
      <c r="G2055" s="13" t="s">
        <v>2067</v>
      </c>
      <c r="Q2055" t="str">
        <f t="shared" si="32"/>
        <v>30237230-Priručna memorija</v>
      </c>
    </row>
    <row r="2056" spans="1:17" x14ac:dyDescent="0.3">
      <c r="A2056">
        <v>2055</v>
      </c>
      <c r="B2056">
        <v>30237230</v>
      </c>
      <c r="C2056" t="s">
        <v>2067</v>
      </c>
      <c r="E2056" s="8">
        <v>2056</v>
      </c>
      <c r="F2056" s="9">
        <v>30237240</v>
      </c>
      <c r="G2056" s="10" t="s">
        <v>2068</v>
      </c>
      <c r="Q2056" t="str">
        <f t="shared" si="32"/>
        <v>30237240-Veb kamera</v>
      </c>
    </row>
    <row r="2057" spans="1:17" x14ac:dyDescent="0.3">
      <c r="A2057">
        <v>2056</v>
      </c>
      <c r="B2057">
        <v>30237240</v>
      </c>
      <c r="C2057" t="s">
        <v>2068</v>
      </c>
      <c r="E2057" s="11">
        <v>2057</v>
      </c>
      <c r="F2057" s="12">
        <v>30237250</v>
      </c>
      <c r="G2057" s="13" t="s">
        <v>2069</v>
      </c>
      <c r="Q2057" t="str">
        <f t="shared" si="32"/>
        <v>30237250-Pribor za čišćenje računara</v>
      </c>
    </row>
    <row r="2058" spans="1:17" x14ac:dyDescent="0.3">
      <c r="A2058">
        <v>2057</v>
      </c>
      <c r="B2058">
        <v>30237250</v>
      </c>
      <c r="C2058" t="s">
        <v>2069</v>
      </c>
      <c r="E2058" s="8">
        <v>2058</v>
      </c>
      <c r="F2058" s="9">
        <v>30237251</v>
      </c>
      <c r="G2058" s="10" t="s">
        <v>2070</v>
      </c>
      <c r="Q2058" t="str">
        <f t="shared" si="32"/>
        <v>30237251-Kompleti za čišćenje računara</v>
      </c>
    </row>
    <row r="2059" spans="1:17" x14ac:dyDescent="0.3">
      <c r="A2059">
        <v>2058</v>
      </c>
      <c r="B2059">
        <v>30237251</v>
      </c>
      <c r="C2059" t="s">
        <v>2070</v>
      </c>
      <c r="E2059" s="11">
        <v>2059</v>
      </c>
      <c r="F2059" s="12">
        <v>30237252</v>
      </c>
      <c r="G2059" s="13" t="s">
        <v>2071</v>
      </c>
      <c r="Q2059" t="str">
        <f t="shared" si="32"/>
        <v>30237252-Čistač prašine pod pritiskom</v>
      </c>
    </row>
    <row r="2060" spans="1:17" x14ac:dyDescent="0.3">
      <c r="A2060">
        <v>2059</v>
      </c>
      <c r="B2060">
        <v>30237252</v>
      </c>
      <c r="C2060" t="s">
        <v>2071</v>
      </c>
      <c r="E2060" s="8">
        <v>2060</v>
      </c>
      <c r="F2060" s="9">
        <v>30237253</v>
      </c>
      <c r="G2060" s="10" t="s">
        <v>2072</v>
      </c>
      <c r="Q2060" t="str">
        <f t="shared" si="32"/>
        <v>30237253-Pokrivači za zaštitu od prašine za računarsku opremu</v>
      </c>
    </row>
    <row r="2061" spans="1:17" x14ac:dyDescent="0.3">
      <c r="A2061">
        <v>2060</v>
      </c>
      <c r="B2061">
        <v>30237253</v>
      </c>
      <c r="C2061" t="s">
        <v>2072</v>
      </c>
      <c r="E2061" s="11">
        <v>2061</v>
      </c>
      <c r="F2061" s="12">
        <v>30237260</v>
      </c>
      <c r="G2061" s="13" t="s">
        <v>2073</v>
      </c>
      <c r="Q2061" t="str">
        <f t="shared" si="32"/>
        <v>30237260-Držači za postavljanje monitora na zid</v>
      </c>
    </row>
    <row r="2062" spans="1:17" x14ac:dyDescent="0.3">
      <c r="A2062">
        <v>2061</v>
      </c>
      <c r="B2062">
        <v>30237260</v>
      </c>
      <c r="C2062" t="s">
        <v>2073</v>
      </c>
      <c r="E2062" s="8">
        <v>2062</v>
      </c>
      <c r="F2062" s="9">
        <v>30237270</v>
      </c>
      <c r="G2062" s="10" t="s">
        <v>2074</v>
      </c>
      <c r="Q2062" t="str">
        <f t="shared" si="32"/>
        <v>30237270-Torbe za nošenje prenosnih računara</v>
      </c>
    </row>
    <row r="2063" spans="1:17" x14ac:dyDescent="0.3">
      <c r="A2063">
        <v>2062</v>
      </c>
      <c r="B2063">
        <v>30237270</v>
      </c>
      <c r="C2063" t="s">
        <v>2074</v>
      </c>
      <c r="E2063" s="11">
        <v>2063</v>
      </c>
      <c r="F2063" s="12">
        <v>30237280</v>
      </c>
      <c r="G2063" s="13" t="s">
        <v>2075</v>
      </c>
      <c r="Q2063" t="str">
        <f t="shared" si="32"/>
        <v>30237280-Pribor za napajanje električnom energijom</v>
      </c>
    </row>
    <row r="2064" spans="1:17" x14ac:dyDescent="0.3">
      <c r="A2064">
        <v>2063</v>
      </c>
      <c r="B2064">
        <v>30237280</v>
      </c>
      <c r="C2064" t="s">
        <v>2075</v>
      </c>
      <c r="E2064" s="8">
        <v>2064</v>
      </c>
      <c r="F2064" s="9">
        <v>30237290</v>
      </c>
      <c r="G2064" s="10" t="s">
        <v>2076</v>
      </c>
      <c r="Q2064" t="str">
        <f t="shared" si="32"/>
        <v>30237290-Oslonci na tastaturi za ručni zglob</v>
      </c>
    </row>
    <row r="2065" spans="1:17" x14ac:dyDescent="0.3">
      <c r="A2065">
        <v>2064</v>
      </c>
      <c r="B2065">
        <v>30237290</v>
      </c>
      <c r="C2065" t="s">
        <v>2076</v>
      </c>
      <c r="E2065" s="11">
        <v>2065</v>
      </c>
      <c r="F2065" s="12">
        <v>30237295</v>
      </c>
      <c r="G2065" s="13" t="s">
        <v>2077</v>
      </c>
      <c r="Q2065" t="str">
        <f t="shared" si="32"/>
        <v>30237295-Zaštita za tastaturu</v>
      </c>
    </row>
    <row r="2066" spans="1:17" x14ac:dyDescent="0.3">
      <c r="A2066">
        <v>2065</v>
      </c>
      <c r="B2066">
        <v>30237295</v>
      </c>
      <c r="C2066" t="s">
        <v>2077</v>
      </c>
      <c r="E2066" s="8">
        <v>2066</v>
      </c>
      <c r="F2066" s="9">
        <v>30237300</v>
      </c>
      <c r="G2066" s="10" t="s">
        <v>2078</v>
      </c>
      <c r="Q2066" t="str">
        <f t="shared" si="32"/>
        <v>30237300-Materijal za računare</v>
      </c>
    </row>
    <row r="2067" spans="1:17" x14ac:dyDescent="0.3">
      <c r="A2067">
        <v>2066</v>
      </c>
      <c r="B2067">
        <v>30237300</v>
      </c>
      <c r="C2067" t="s">
        <v>2078</v>
      </c>
      <c r="E2067" s="11">
        <v>2067</v>
      </c>
      <c r="F2067" s="12">
        <v>30237310</v>
      </c>
      <c r="G2067" s="13" t="s">
        <v>2079</v>
      </c>
      <c r="Q2067" t="str">
        <f t="shared" si="32"/>
        <v>30237310-Kasete sa vrstama slova za štampače</v>
      </c>
    </row>
    <row r="2068" spans="1:17" x14ac:dyDescent="0.3">
      <c r="A2068">
        <v>2067</v>
      </c>
      <c r="B2068">
        <v>30237310</v>
      </c>
      <c r="C2068" t="s">
        <v>2079</v>
      </c>
      <c r="E2068" s="8">
        <v>2068</v>
      </c>
      <c r="F2068" s="9">
        <v>30237320</v>
      </c>
      <c r="G2068" s="10" t="s">
        <v>2080</v>
      </c>
      <c r="Q2068" t="str">
        <f t="shared" si="32"/>
        <v>30237320-Diskete</v>
      </c>
    </row>
    <row r="2069" spans="1:17" x14ac:dyDescent="0.3">
      <c r="A2069">
        <v>2068</v>
      </c>
      <c r="B2069">
        <v>30237320</v>
      </c>
      <c r="C2069" t="s">
        <v>2080</v>
      </c>
      <c r="E2069" s="11">
        <v>2069</v>
      </c>
      <c r="F2069" s="12">
        <v>30237330</v>
      </c>
      <c r="G2069" s="13" t="s">
        <v>2081</v>
      </c>
      <c r="Q2069" t="str">
        <f t="shared" si="32"/>
        <v>30237330-Kertridži sa digitalnom audio trakom (DAT)</v>
      </c>
    </row>
    <row r="2070" spans="1:17" x14ac:dyDescent="0.3">
      <c r="A2070">
        <v>2069</v>
      </c>
      <c r="B2070">
        <v>30237330</v>
      </c>
      <c r="C2070" t="s">
        <v>2081</v>
      </c>
      <c r="E2070" s="8">
        <v>2070</v>
      </c>
      <c r="F2070" s="9">
        <v>30237340</v>
      </c>
      <c r="G2070" s="10" t="s">
        <v>2082</v>
      </c>
      <c r="Q2070" t="str">
        <f t="shared" si="32"/>
        <v>30237340-Kertriddži sa digitalnom linearnom trakom (DLT)</v>
      </c>
    </row>
    <row r="2071" spans="1:17" x14ac:dyDescent="0.3">
      <c r="A2071">
        <v>2070</v>
      </c>
      <c r="B2071">
        <v>30237340</v>
      </c>
      <c r="C2071" t="s">
        <v>2082</v>
      </c>
      <c r="E2071" s="11">
        <v>2071</v>
      </c>
      <c r="F2071" s="12">
        <v>30237350</v>
      </c>
      <c r="G2071" s="13" t="s">
        <v>2083</v>
      </c>
      <c r="Q2071" t="str">
        <f t="shared" si="32"/>
        <v>30237350-Kertridži sa podacima</v>
      </c>
    </row>
    <row r="2072" spans="1:17" x14ac:dyDescent="0.3">
      <c r="A2072">
        <v>2071</v>
      </c>
      <c r="B2072">
        <v>30237350</v>
      </c>
      <c r="C2072" t="s">
        <v>2083</v>
      </c>
      <c r="E2072" s="8">
        <v>2072</v>
      </c>
      <c r="F2072" s="9">
        <v>30237360</v>
      </c>
      <c r="G2072" s="10" t="s">
        <v>2084</v>
      </c>
      <c r="Q2072" t="str">
        <f t="shared" si="32"/>
        <v>30237360-Kertridži otvorenog tipa sa linearnom trakom (LTO)</v>
      </c>
    </row>
    <row r="2073" spans="1:17" x14ac:dyDescent="0.3">
      <c r="A2073">
        <v>2072</v>
      </c>
      <c r="B2073">
        <v>30237360</v>
      </c>
      <c r="C2073" t="s">
        <v>2084</v>
      </c>
      <c r="E2073" s="11">
        <v>2073</v>
      </c>
      <c r="F2073" s="12">
        <v>30237370</v>
      </c>
      <c r="G2073" s="13" t="s">
        <v>2085</v>
      </c>
      <c r="Q2073" t="str">
        <f t="shared" si="32"/>
        <v>30237370-Kertridži za snimanje</v>
      </c>
    </row>
    <row r="2074" spans="1:17" x14ac:dyDescent="0.3">
      <c r="A2074">
        <v>2073</v>
      </c>
      <c r="B2074">
        <v>30237370</v>
      </c>
      <c r="C2074" t="s">
        <v>2085</v>
      </c>
      <c r="E2074" s="8">
        <v>2074</v>
      </c>
      <c r="F2074" s="9">
        <v>30237380</v>
      </c>
      <c r="G2074" s="10" t="s">
        <v>2086</v>
      </c>
      <c r="Q2074" t="str">
        <f t="shared" si="32"/>
        <v>30237380-CD-ROM</v>
      </c>
    </row>
    <row r="2075" spans="1:17" x14ac:dyDescent="0.3">
      <c r="A2075">
        <v>2074</v>
      </c>
      <c r="B2075">
        <v>30237380</v>
      </c>
      <c r="C2075" t="s">
        <v>2086</v>
      </c>
      <c r="E2075" s="11">
        <v>2075</v>
      </c>
      <c r="F2075" s="12">
        <v>30237400</v>
      </c>
      <c r="G2075" s="13" t="s">
        <v>2087</v>
      </c>
      <c r="Q2075" t="str">
        <f t="shared" si="32"/>
        <v>30237400-Pribor za unošenje podataka</v>
      </c>
    </row>
    <row r="2076" spans="1:17" x14ac:dyDescent="0.3">
      <c r="A2076">
        <v>2075</v>
      </c>
      <c r="B2076">
        <v>30237400</v>
      </c>
      <c r="C2076" t="s">
        <v>2087</v>
      </c>
      <c r="E2076" s="8">
        <v>2076</v>
      </c>
      <c r="F2076" s="9">
        <v>30237410</v>
      </c>
      <c r="G2076" s="10" t="s">
        <v>2088</v>
      </c>
      <c r="Q2076" t="str">
        <f t="shared" si="32"/>
        <v>30237410-Računarski miš</v>
      </c>
    </row>
    <row r="2077" spans="1:17" x14ac:dyDescent="0.3">
      <c r="A2077">
        <v>2076</v>
      </c>
      <c r="B2077">
        <v>30237410</v>
      </c>
      <c r="C2077" t="s">
        <v>2088</v>
      </c>
      <c r="E2077" s="11">
        <v>2077</v>
      </c>
      <c r="F2077" s="12">
        <v>30237420</v>
      </c>
      <c r="G2077" s="13" t="s">
        <v>2089</v>
      </c>
      <c r="Q2077" t="str">
        <f t="shared" si="32"/>
        <v>30237420-Palice za igranje (džojstik)</v>
      </c>
    </row>
    <row r="2078" spans="1:17" x14ac:dyDescent="0.3">
      <c r="A2078">
        <v>2077</v>
      </c>
      <c r="B2078">
        <v>30237420</v>
      </c>
      <c r="C2078" t="s">
        <v>2089</v>
      </c>
      <c r="E2078" s="8">
        <v>2078</v>
      </c>
      <c r="F2078" s="9">
        <v>30237430</v>
      </c>
      <c r="G2078" s="10" t="s">
        <v>2090</v>
      </c>
      <c r="Q2078" t="str">
        <f t="shared" si="32"/>
        <v>30237430-Svetlosne olovke</v>
      </c>
    </row>
    <row r="2079" spans="1:17" x14ac:dyDescent="0.3">
      <c r="A2079">
        <v>2078</v>
      </c>
      <c r="B2079">
        <v>30237430</v>
      </c>
      <c r="C2079" t="s">
        <v>2090</v>
      </c>
      <c r="E2079" s="11">
        <v>2079</v>
      </c>
      <c r="F2079" s="12">
        <v>30237440</v>
      </c>
      <c r="G2079" s="13" t="s">
        <v>2091</v>
      </c>
      <c r="Q2079" t="str">
        <f t="shared" si="32"/>
        <v>30237440-Pokretne kuglice (trekbol)</v>
      </c>
    </row>
    <row r="2080" spans="1:17" x14ac:dyDescent="0.3">
      <c r="A2080">
        <v>2079</v>
      </c>
      <c r="B2080">
        <v>30237440</v>
      </c>
      <c r="C2080" t="s">
        <v>2091</v>
      </c>
      <c r="E2080" s="8">
        <v>2080</v>
      </c>
      <c r="F2080" s="9">
        <v>30237450</v>
      </c>
      <c r="G2080" s="10" t="s">
        <v>2092</v>
      </c>
      <c r="Q2080" t="str">
        <f t="shared" si="32"/>
        <v>30237450-Grafičke table</v>
      </c>
    </row>
    <row r="2081" spans="1:17" x14ac:dyDescent="0.3">
      <c r="A2081">
        <v>2080</v>
      </c>
      <c r="B2081">
        <v>30237450</v>
      </c>
      <c r="C2081" t="s">
        <v>2092</v>
      </c>
      <c r="E2081" s="11">
        <v>2081</v>
      </c>
      <c r="F2081" s="12">
        <v>30237460</v>
      </c>
      <c r="G2081" s="13" t="s">
        <v>2093</v>
      </c>
      <c r="Q2081" t="str">
        <f t="shared" si="32"/>
        <v>30237460-Računarske tastature</v>
      </c>
    </row>
    <row r="2082" spans="1:17" x14ac:dyDescent="0.3">
      <c r="A2082">
        <v>2081</v>
      </c>
      <c r="B2082">
        <v>30237460</v>
      </c>
      <c r="C2082" t="s">
        <v>2093</v>
      </c>
      <c r="E2082" s="8">
        <v>2082</v>
      </c>
      <c r="F2082" s="9">
        <v>30237461</v>
      </c>
      <c r="G2082" s="10" t="s">
        <v>2094</v>
      </c>
      <c r="Q2082" t="str">
        <f t="shared" si="32"/>
        <v>30237461-Tastature na programiranje (programibilne)</v>
      </c>
    </row>
    <row r="2083" spans="1:17" x14ac:dyDescent="0.3">
      <c r="A2083">
        <v>2082</v>
      </c>
      <c r="B2083">
        <v>30237461</v>
      </c>
      <c r="C2083" t="s">
        <v>2094</v>
      </c>
      <c r="E2083" s="11">
        <v>2083</v>
      </c>
      <c r="F2083" s="12">
        <v>30237470</v>
      </c>
      <c r="G2083" s="13" t="s">
        <v>2095</v>
      </c>
      <c r="Q2083" t="str">
        <f t="shared" si="32"/>
        <v>30237470-Brajove tastature</v>
      </c>
    </row>
    <row r="2084" spans="1:17" x14ac:dyDescent="0.3">
      <c r="A2084">
        <v>2083</v>
      </c>
      <c r="B2084">
        <v>30237470</v>
      </c>
      <c r="C2084" t="s">
        <v>2095</v>
      </c>
      <c r="E2084" s="8">
        <v>2084</v>
      </c>
      <c r="F2084" s="9">
        <v>30237475</v>
      </c>
      <c r="G2084" s="10" t="s">
        <v>2096</v>
      </c>
      <c r="Q2084" t="str">
        <f t="shared" si="32"/>
        <v>30237475-Električni senzori</v>
      </c>
    </row>
    <row r="2085" spans="1:17" x14ac:dyDescent="0.3">
      <c r="A2085">
        <v>2084</v>
      </c>
      <c r="B2085">
        <v>30237475</v>
      </c>
      <c r="C2085" t="s">
        <v>2096</v>
      </c>
      <c r="E2085" s="11">
        <v>2085</v>
      </c>
      <c r="F2085" s="12">
        <v>30237480</v>
      </c>
      <c r="G2085" s="13" t="s">
        <v>2097</v>
      </c>
      <c r="Q2085" t="str">
        <f t="shared" si="32"/>
        <v>30237480-Ulazne jedinice</v>
      </c>
    </row>
    <row r="2086" spans="1:17" x14ac:dyDescent="0.3">
      <c r="A2086">
        <v>2085</v>
      </c>
      <c r="B2086">
        <v>30237480</v>
      </c>
      <c r="C2086" t="s">
        <v>2097</v>
      </c>
      <c r="E2086" s="8">
        <v>2086</v>
      </c>
      <c r="F2086" s="9">
        <v>30238000</v>
      </c>
      <c r="G2086" s="10" t="s">
        <v>2098</v>
      </c>
      <c r="Q2086" t="str">
        <f t="shared" si="32"/>
        <v>30238000-Oprema za automatizaciju biblioteka</v>
      </c>
    </row>
    <row r="2087" spans="1:17" x14ac:dyDescent="0.3">
      <c r="A2087">
        <v>2086</v>
      </c>
      <c r="B2087">
        <v>30238000</v>
      </c>
      <c r="C2087" t="s">
        <v>2098</v>
      </c>
      <c r="E2087" s="11">
        <v>2087</v>
      </c>
      <c r="F2087" s="12">
        <v>31000000</v>
      </c>
      <c r="G2087" s="13" t="s">
        <v>2099</v>
      </c>
      <c r="Q2087" t="str">
        <f t="shared" si="32"/>
        <v>31000000-Električne mašine, aparati, oprema i potrošni materijal; rasveta</v>
      </c>
    </row>
    <row r="2088" spans="1:17" x14ac:dyDescent="0.3">
      <c r="A2088">
        <v>2087</v>
      </c>
      <c r="B2088">
        <v>31000000</v>
      </c>
      <c r="C2088" t="s">
        <v>2099</v>
      </c>
      <c r="E2088" s="8">
        <v>2088</v>
      </c>
      <c r="F2088" s="9">
        <v>31100000</v>
      </c>
      <c r="G2088" s="10" t="s">
        <v>2100</v>
      </c>
      <c r="Q2088" t="str">
        <f t="shared" si="32"/>
        <v>31100000-Električni motori, generatori i transformatori</v>
      </c>
    </row>
    <row r="2089" spans="1:17" x14ac:dyDescent="0.3">
      <c r="A2089">
        <v>2088</v>
      </c>
      <c r="B2089">
        <v>31100000</v>
      </c>
      <c r="C2089" t="s">
        <v>2100</v>
      </c>
      <c r="E2089" s="11">
        <v>2089</v>
      </c>
      <c r="F2089" s="12">
        <v>31110000</v>
      </c>
      <c r="G2089" s="13" t="s">
        <v>2101</v>
      </c>
      <c r="Q2089" t="str">
        <f t="shared" si="32"/>
        <v>31110000-Električni motori</v>
      </c>
    </row>
    <row r="2090" spans="1:17" x14ac:dyDescent="0.3">
      <c r="A2090">
        <v>2089</v>
      </c>
      <c r="B2090">
        <v>31110000</v>
      </c>
      <c r="C2090" t="s">
        <v>2101</v>
      </c>
      <c r="E2090" s="8">
        <v>2090</v>
      </c>
      <c r="F2090" s="9">
        <v>31111000</v>
      </c>
      <c r="G2090" s="10" t="s">
        <v>2102</v>
      </c>
      <c r="Q2090" t="str">
        <f t="shared" si="32"/>
        <v>31111000-Adapteri</v>
      </c>
    </row>
    <row r="2091" spans="1:17" x14ac:dyDescent="0.3">
      <c r="A2091">
        <v>2090</v>
      </c>
      <c r="B2091">
        <v>31111000</v>
      </c>
      <c r="C2091" t="s">
        <v>2102</v>
      </c>
      <c r="E2091" s="11">
        <v>2091</v>
      </c>
      <c r="F2091" s="12">
        <v>31120000</v>
      </c>
      <c r="G2091" s="13" t="s">
        <v>2103</v>
      </c>
      <c r="Q2091" t="str">
        <f t="shared" si="32"/>
        <v>31120000-Generatori</v>
      </c>
    </row>
    <row r="2092" spans="1:17" x14ac:dyDescent="0.3">
      <c r="A2092">
        <v>2091</v>
      </c>
      <c r="B2092">
        <v>31120000</v>
      </c>
      <c r="C2092" t="s">
        <v>2103</v>
      </c>
      <c r="E2092" s="8">
        <v>2092</v>
      </c>
      <c r="F2092" s="9">
        <v>31121000</v>
      </c>
      <c r="G2092" s="10" t="s">
        <v>2104</v>
      </c>
      <c r="Q2092" t="str">
        <f t="shared" si="32"/>
        <v>31121000-Generatorski agregati</v>
      </c>
    </row>
    <row r="2093" spans="1:17" x14ac:dyDescent="0.3">
      <c r="A2093">
        <v>2092</v>
      </c>
      <c r="B2093">
        <v>31121000</v>
      </c>
      <c r="C2093" t="s">
        <v>2104</v>
      </c>
      <c r="E2093" s="11">
        <v>2093</v>
      </c>
      <c r="F2093" s="12">
        <v>31121100</v>
      </c>
      <c r="G2093" s="13" t="s">
        <v>2105</v>
      </c>
      <c r="Q2093" t="str">
        <f t="shared" si="32"/>
        <v>31121100-Generatorski agregati sa motorima na paljenje pomoću kompresije</v>
      </c>
    </row>
    <row r="2094" spans="1:17" x14ac:dyDescent="0.3">
      <c r="A2094">
        <v>2093</v>
      </c>
      <c r="B2094">
        <v>31121100</v>
      </c>
      <c r="C2094" t="s">
        <v>2105</v>
      </c>
      <c r="E2094" s="8">
        <v>2094</v>
      </c>
      <c r="F2094" s="9">
        <v>31121110</v>
      </c>
      <c r="G2094" s="10" t="s">
        <v>2106</v>
      </c>
      <c r="Q2094" t="str">
        <f t="shared" si="32"/>
        <v>31121110-Električni pretvarači</v>
      </c>
    </row>
    <row r="2095" spans="1:17" x14ac:dyDescent="0.3">
      <c r="A2095">
        <v>2094</v>
      </c>
      <c r="B2095">
        <v>31121110</v>
      </c>
      <c r="C2095" t="s">
        <v>2106</v>
      </c>
      <c r="E2095" s="11">
        <v>2095</v>
      </c>
      <c r="F2095" s="12">
        <v>31121111</v>
      </c>
      <c r="G2095" s="13" t="s">
        <v>2107</v>
      </c>
      <c r="Q2095" t="str">
        <f t="shared" si="32"/>
        <v>31121111-Električni rotacioni pretvarači (konvertori)</v>
      </c>
    </row>
    <row r="2096" spans="1:17" x14ac:dyDescent="0.3">
      <c r="A2096">
        <v>2095</v>
      </c>
      <c r="B2096">
        <v>31121111</v>
      </c>
      <c r="C2096" t="s">
        <v>2107</v>
      </c>
      <c r="E2096" s="8">
        <v>2096</v>
      </c>
      <c r="F2096" s="9">
        <v>31121200</v>
      </c>
      <c r="G2096" s="10" t="s">
        <v>2108</v>
      </c>
      <c r="Q2096" t="str">
        <f t="shared" si="32"/>
        <v>31121200-Generatorski agregati sa motorima na paljenje pomoću svećice</v>
      </c>
    </row>
    <row r="2097" spans="1:17" x14ac:dyDescent="0.3">
      <c r="A2097">
        <v>2096</v>
      </c>
      <c r="B2097">
        <v>31121200</v>
      </c>
      <c r="C2097" t="s">
        <v>2108</v>
      </c>
      <c r="E2097" s="11">
        <v>2097</v>
      </c>
      <c r="F2097" s="12">
        <v>31121300</v>
      </c>
      <c r="G2097" s="13" t="s">
        <v>2109</v>
      </c>
      <c r="Q2097" t="str">
        <f t="shared" si="32"/>
        <v>31121300-Generatori na energiju vetra</v>
      </c>
    </row>
    <row r="2098" spans="1:17" x14ac:dyDescent="0.3">
      <c r="A2098">
        <v>2097</v>
      </c>
      <c r="B2098">
        <v>31121300</v>
      </c>
      <c r="C2098" t="s">
        <v>2109</v>
      </c>
      <c r="E2098" s="8">
        <v>2098</v>
      </c>
      <c r="F2098" s="9">
        <v>31121310</v>
      </c>
      <c r="G2098" s="10" t="s">
        <v>2110</v>
      </c>
      <c r="Q2098" t="str">
        <f t="shared" si="32"/>
        <v>31121310-Vetrenjače</v>
      </c>
    </row>
    <row r="2099" spans="1:17" x14ac:dyDescent="0.3">
      <c r="A2099">
        <v>2098</v>
      </c>
      <c r="B2099">
        <v>31121310</v>
      </c>
      <c r="C2099" t="s">
        <v>2110</v>
      </c>
      <c r="E2099" s="11">
        <v>2099</v>
      </c>
      <c r="F2099" s="12">
        <v>31121320</v>
      </c>
      <c r="G2099" s="13" t="s">
        <v>2111</v>
      </c>
      <c r="Q2099" t="str">
        <f t="shared" si="32"/>
        <v>31121320-Turbine na vetar</v>
      </c>
    </row>
    <row r="2100" spans="1:17" x14ac:dyDescent="0.3">
      <c r="A2100">
        <v>2099</v>
      </c>
      <c r="B2100">
        <v>31121320</v>
      </c>
      <c r="C2100" t="s">
        <v>2111</v>
      </c>
      <c r="E2100" s="8">
        <v>2100</v>
      </c>
      <c r="F2100" s="9">
        <v>31121330</v>
      </c>
      <c r="G2100" s="10" t="s">
        <v>2112</v>
      </c>
      <c r="Q2100" t="str">
        <f t="shared" si="32"/>
        <v>31121330-Generatori sa turbinom na vetar</v>
      </c>
    </row>
    <row r="2101" spans="1:17" x14ac:dyDescent="0.3">
      <c r="A2101">
        <v>2100</v>
      </c>
      <c r="B2101">
        <v>31121330</v>
      </c>
      <c r="C2101" t="s">
        <v>2112</v>
      </c>
      <c r="E2101" s="11">
        <v>2101</v>
      </c>
      <c r="F2101" s="12">
        <v>31121331</v>
      </c>
      <c r="G2101" s="13" t="s">
        <v>2113</v>
      </c>
      <c r="Q2101" t="str">
        <f t="shared" si="32"/>
        <v>31121331-Turbinski rotori</v>
      </c>
    </row>
    <row r="2102" spans="1:17" x14ac:dyDescent="0.3">
      <c r="A2102">
        <v>2101</v>
      </c>
      <c r="B2102">
        <v>31121331</v>
      </c>
      <c r="C2102" t="s">
        <v>2113</v>
      </c>
      <c r="E2102" s="8">
        <v>2102</v>
      </c>
      <c r="F2102" s="9">
        <v>31121340</v>
      </c>
      <c r="G2102" s="10" t="s">
        <v>2114</v>
      </c>
      <c r="Q2102" t="str">
        <f t="shared" si="32"/>
        <v>31121340-Farma vetrenjača</v>
      </c>
    </row>
    <row r="2103" spans="1:17" x14ac:dyDescent="0.3">
      <c r="A2103">
        <v>2102</v>
      </c>
      <c r="B2103">
        <v>31121340</v>
      </c>
      <c r="C2103" t="s">
        <v>2114</v>
      </c>
      <c r="E2103" s="11">
        <v>2103</v>
      </c>
      <c r="F2103" s="12">
        <v>31122000</v>
      </c>
      <c r="G2103" s="13" t="s">
        <v>2115</v>
      </c>
      <c r="Q2103" t="str">
        <f t="shared" si="32"/>
        <v>31122000-Generatorske jedinice</v>
      </c>
    </row>
    <row r="2104" spans="1:17" x14ac:dyDescent="0.3">
      <c r="A2104">
        <v>2103</v>
      </c>
      <c r="B2104">
        <v>31122000</v>
      </c>
      <c r="C2104" t="s">
        <v>2115</v>
      </c>
      <c r="E2104" s="8">
        <v>2104</v>
      </c>
      <c r="F2104" s="9">
        <v>31122100</v>
      </c>
      <c r="G2104" s="10" t="s">
        <v>2116</v>
      </c>
      <c r="Q2104" t="str">
        <f t="shared" si="32"/>
        <v>31122100-Gorive ćelije</v>
      </c>
    </row>
    <row r="2105" spans="1:17" x14ac:dyDescent="0.3">
      <c r="A2105">
        <v>2104</v>
      </c>
      <c r="B2105">
        <v>31122100</v>
      </c>
      <c r="C2105" t="s">
        <v>2116</v>
      </c>
      <c r="E2105" s="11">
        <v>2105</v>
      </c>
      <c r="F2105" s="12">
        <v>31124000</v>
      </c>
      <c r="G2105" s="13" t="s">
        <v>2117</v>
      </c>
      <c r="Q2105" t="str">
        <f t="shared" si="32"/>
        <v>31124000-Generatori sa parnom turbinom i srodni uređaji</v>
      </c>
    </row>
    <row r="2106" spans="1:17" x14ac:dyDescent="0.3">
      <c r="A2106">
        <v>2105</v>
      </c>
      <c r="B2106">
        <v>31124000</v>
      </c>
      <c r="C2106" t="s">
        <v>2117</v>
      </c>
      <c r="E2106" s="8">
        <v>2106</v>
      </c>
      <c r="F2106" s="9">
        <v>31124100</v>
      </c>
      <c r="G2106" s="10" t="s">
        <v>2118</v>
      </c>
      <c r="Q2106" t="str">
        <f t="shared" si="32"/>
        <v>31124100-Turboagregati</v>
      </c>
    </row>
    <row r="2107" spans="1:17" x14ac:dyDescent="0.3">
      <c r="A2107">
        <v>2106</v>
      </c>
      <c r="B2107">
        <v>31124100</v>
      </c>
      <c r="C2107" t="s">
        <v>2118</v>
      </c>
      <c r="E2107" s="11">
        <v>2107</v>
      </c>
      <c r="F2107" s="12">
        <v>31124200</v>
      </c>
      <c r="G2107" s="13" t="s">
        <v>2119</v>
      </c>
      <c r="Q2107" t="str">
        <f t="shared" si="32"/>
        <v>31124200-Upravljački uređaji za turbinske generatore</v>
      </c>
    </row>
    <row r="2108" spans="1:17" x14ac:dyDescent="0.3">
      <c r="A2108">
        <v>2107</v>
      </c>
      <c r="B2108">
        <v>31124200</v>
      </c>
      <c r="C2108" t="s">
        <v>2119</v>
      </c>
      <c r="E2108" s="8">
        <v>2108</v>
      </c>
      <c r="F2108" s="9">
        <v>31126000</v>
      </c>
      <c r="G2108" s="10" t="s">
        <v>2120</v>
      </c>
      <c r="Q2108" t="str">
        <f t="shared" si="32"/>
        <v>31126000-Dinamo-mašine</v>
      </c>
    </row>
    <row r="2109" spans="1:17" x14ac:dyDescent="0.3">
      <c r="A2109">
        <v>2108</v>
      </c>
      <c r="B2109">
        <v>31126000</v>
      </c>
      <c r="C2109" t="s">
        <v>2120</v>
      </c>
      <c r="E2109" s="11">
        <v>2109</v>
      </c>
      <c r="F2109" s="12">
        <v>31127000</v>
      </c>
      <c r="G2109" s="13" t="s">
        <v>2121</v>
      </c>
      <c r="Q2109" t="str">
        <f t="shared" si="32"/>
        <v>31127000-Generator za vanredne situacije</v>
      </c>
    </row>
    <row r="2110" spans="1:17" x14ac:dyDescent="0.3">
      <c r="A2110">
        <v>2109</v>
      </c>
      <c r="B2110">
        <v>31127000</v>
      </c>
      <c r="C2110" t="s">
        <v>2121</v>
      </c>
      <c r="E2110" s="8">
        <v>2110</v>
      </c>
      <c r="F2110" s="9">
        <v>31128000</v>
      </c>
      <c r="G2110" s="10" t="s">
        <v>2122</v>
      </c>
      <c r="Q2110" t="str">
        <f t="shared" si="32"/>
        <v>31128000-Turbogenerator</v>
      </c>
    </row>
    <row r="2111" spans="1:17" x14ac:dyDescent="0.3">
      <c r="A2111">
        <v>2110</v>
      </c>
      <c r="B2111">
        <v>31128000</v>
      </c>
      <c r="C2111" t="s">
        <v>2122</v>
      </c>
      <c r="E2111" s="11">
        <v>2111</v>
      </c>
      <c r="F2111" s="12">
        <v>31130000</v>
      </c>
      <c r="G2111" s="13" t="s">
        <v>2123</v>
      </c>
      <c r="Q2111" t="str">
        <f t="shared" si="32"/>
        <v>31130000-Alternatori (generatori naizmenične struje)</v>
      </c>
    </row>
    <row r="2112" spans="1:17" x14ac:dyDescent="0.3">
      <c r="A2112">
        <v>2111</v>
      </c>
      <c r="B2112">
        <v>31130000</v>
      </c>
      <c r="C2112" t="s">
        <v>2123</v>
      </c>
      <c r="E2112" s="8">
        <v>2112</v>
      </c>
      <c r="F2112" s="9">
        <v>31131000</v>
      </c>
      <c r="G2112" s="10" t="s">
        <v>2124</v>
      </c>
      <c r="Q2112" t="str">
        <f t="shared" si="32"/>
        <v>31131000-Jednofazni motori</v>
      </c>
    </row>
    <row r="2113" spans="1:17" x14ac:dyDescent="0.3">
      <c r="A2113">
        <v>2112</v>
      </c>
      <c r="B2113">
        <v>31131000</v>
      </c>
      <c r="C2113" t="s">
        <v>2124</v>
      </c>
      <c r="E2113" s="11">
        <v>2113</v>
      </c>
      <c r="F2113" s="12">
        <v>31131100</v>
      </c>
      <c r="G2113" s="13" t="s">
        <v>2125</v>
      </c>
      <c r="Q2113" t="str">
        <f t="shared" si="32"/>
        <v>31131100-Pobuđivači</v>
      </c>
    </row>
    <row r="2114" spans="1:17" x14ac:dyDescent="0.3">
      <c r="A2114">
        <v>2113</v>
      </c>
      <c r="B2114">
        <v>31131100</v>
      </c>
      <c r="C2114" t="s">
        <v>2125</v>
      </c>
      <c r="E2114" s="8">
        <v>2114</v>
      </c>
      <c r="F2114" s="9">
        <v>31131200</v>
      </c>
      <c r="G2114" s="10" t="s">
        <v>2126</v>
      </c>
      <c r="Q2114" t="str">
        <f t="shared" ref="Q2114:Q2177" si="33">F2114&amp; "-" &amp;G2114</f>
        <v>31131200-Anode</v>
      </c>
    </row>
    <row r="2115" spans="1:17" x14ac:dyDescent="0.3">
      <c r="A2115">
        <v>2114</v>
      </c>
      <c r="B2115">
        <v>31131200</v>
      </c>
      <c r="C2115" t="s">
        <v>2126</v>
      </c>
      <c r="E2115" s="11">
        <v>2115</v>
      </c>
      <c r="F2115" s="12">
        <v>31132000</v>
      </c>
      <c r="G2115" s="13" t="s">
        <v>2127</v>
      </c>
      <c r="Q2115" t="str">
        <f t="shared" si="33"/>
        <v>31132000-Višefazni motori</v>
      </c>
    </row>
    <row r="2116" spans="1:17" x14ac:dyDescent="0.3">
      <c r="A2116">
        <v>2115</v>
      </c>
      <c r="B2116">
        <v>31132000</v>
      </c>
      <c r="C2116" t="s">
        <v>2127</v>
      </c>
      <c r="E2116" s="8">
        <v>2116</v>
      </c>
      <c r="F2116" s="9">
        <v>31140000</v>
      </c>
      <c r="G2116" s="10" t="s">
        <v>2128</v>
      </c>
      <c r="Q2116" t="str">
        <f t="shared" si="33"/>
        <v>31140000-Rashladni tornjevi</v>
      </c>
    </row>
    <row r="2117" spans="1:17" x14ac:dyDescent="0.3">
      <c r="A2117">
        <v>2116</v>
      </c>
      <c r="B2117">
        <v>31140000</v>
      </c>
      <c r="C2117" t="s">
        <v>2128</v>
      </c>
      <c r="E2117" s="11">
        <v>2117</v>
      </c>
      <c r="F2117" s="12">
        <v>31141000</v>
      </c>
      <c r="G2117" s="13" t="s">
        <v>2129</v>
      </c>
      <c r="Q2117" t="str">
        <f t="shared" si="33"/>
        <v>31141000-Uređaji za hlađenje vode</v>
      </c>
    </row>
    <row r="2118" spans="1:17" x14ac:dyDescent="0.3">
      <c r="A2118">
        <v>2117</v>
      </c>
      <c r="B2118">
        <v>31141000</v>
      </c>
      <c r="C2118" t="s">
        <v>2129</v>
      </c>
      <c r="E2118" s="8">
        <v>2118</v>
      </c>
      <c r="F2118" s="9">
        <v>31150000</v>
      </c>
      <c r="G2118" s="10" t="s">
        <v>2130</v>
      </c>
      <c r="Q2118" t="str">
        <f t="shared" si="33"/>
        <v>31150000-Prigušnice za sijalice ili cevi sa pražnjenjem</v>
      </c>
    </row>
    <row r="2119" spans="1:17" x14ac:dyDescent="0.3">
      <c r="A2119">
        <v>2118</v>
      </c>
      <c r="B2119">
        <v>31150000</v>
      </c>
      <c r="C2119" t="s">
        <v>2130</v>
      </c>
      <c r="E2119" s="11">
        <v>2119</v>
      </c>
      <c r="F2119" s="12">
        <v>31151000</v>
      </c>
      <c r="G2119" s="13" t="s">
        <v>2131</v>
      </c>
      <c r="Q2119" t="str">
        <f t="shared" si="33"/>
        <v>31151000-Statički pretvarači</v>
      </c>
    </row>
    <row r="2120" spans="1:17" x14ac:dyDescent="0.3">
      <c r="A2120">
        <v>2119</v>
      </c>
      <c r="B2120">
        <v>31151000</v>
      </c>
      <c r="C2120" t="s">
        <v>2131</v>
      </c>
      <c r="E2120" s="8">
        <v>2120</v>
      </c>
      <c r="F2120" s="9">
        <v>31153000</v>
      </c>
      <c r="G2120" s="10" t="s">
        <v>2132</v>
      </c>
      <c r="Q2120" t="str">
        <f t="shared" si="33"/>
        <v>31153000-Ispravljači</v>
      </c>
    </row>
    <row r="2121" spans="1:17" x14ac:dyDescent="0.3">
      <c r="A2121">
        <v>2120</v>
      </c>
      <c r="B2121">
        <v>31153000</v>
      </c>
      <c r="C2121" t="s">
        <v>2132</v>
      </c>
      <c r="E2121" s="11">
        <v>2121</v>
      </c>
      <c r="F2121" s="12">
        <v>31154000</v>
      </c>
      <c r="G2121" s="13" t="s">
        <v>2133</v>
      </c>
      <c r="Q2121" t="str">
        <f t="shared" si="33"/>
        <v>31154000-Uređaji za neprekidno napajanje električnom energijom</v>
      </c>
    </row>
    <row r="2122" spans="1:17" x14ac:dyDescent="0.3">
      <c r="A2122">
        <v>2121</v>
      </c>
      <c r="B2122">
        <v>31154000</v>
      </c>
      <c r="C2122" t="s">
        <v>2133</v>
      </c>
      <c r="E2122" s="8">
        <v>2122</v>
      </c>
      <c r="F2122" s="9">
        <v>31155000</v>
      </c>
      <c r="G2122" s="10" t="s">
        <v>2134</v>
      </c>
      <c r="Q2122" t="str">
        <f t="shared" si="33"/>
        <v>31155000-Invertori (pretvarači)</v>
      </c>
    </row>
    <row r="2123" spans="1:17" x14ac:dyDescent="0.3">
      <c r="A2123">
        <v>2122</v>
      </c>
      <c r="B2123">
        <v>31155000</v>
      </c>
      <c r="C2123" t="s">
        <v>2134</v>
      </c>
      <c r="E2123" s="11">
        <v>2123</v>
      </c>
      <c r="F2123" s="12">
        <v>31156000</v>
      </c>
      <c r="G2123" s="13" t="s">
        <v>2135</v>
      </c>
      <c r="Q2123" t="str">
        <f t="shared" si="33"/>
        <v>31156000-Uređaji za napajanje električnom energijom sa prekidima</v>
      </c>
    </row>
    <row r="2124" spans="1:17" x14ac:dyDescent="0.3">
      <c r="A2124">
        <v>2123</v>
      </c>
      <c r="B2124">
        <v>31156000</v>
      </c>
      <c r="C2124" t="s">
        <v>2135</v>
      </c>
      <c r="E2124" s="8">
        <v>2124</v>
      </c>
      <c r="F2124" s="9">
        <v>31157000</v>
      </c>
      <c r="G2124" s="10" t="s">
        <v>2136</v>
      </c>
      <c r="Q2124" t="str">
        <f t="shared" si="33"/>
        <v>31157000-Induktori</v>
      </c>
    </row>
    <row r="2125" spans="1:17" x14ac:dyDescent="0.3">
      <c r="A2125">
        <v>2124</v>
      </c>
      <c r="B2125">
        <v>31157000</v>
      </c>
      <c r="C2125" t="s">
        <v>2136</v>
      </c>
      <c r="E2125" s="11">
        <v>2125</v>
      </c>
      <c r="F2125" s="12">
        <v>31158000</v>
      </c>
      <c r="G2125" s="13" t="s">
        <v>2137</v>
      </c>
      <c r="Q2125" t="str">
        <f t="shared" si="33"/>
        <v>31158000-Punjači</v>
      </c>
    </row>
    <row r="2126" spans="1:17" x14ac:dyDescent="0.3">
      <c r="A2126">
        <v>2125</v>
      </c>
      <c r="B2126">
        <v>31158000</v>
      </c>
      <c r="C2126" t="s">
        <v>2137</v>
      </c>
      <c r="E2126" s="8">
        <v>2126</v>
      </c>
      <c r="F2126" s="9">
        <v>31158100</v>
      </c>
      <c r="G2126" s="10" t="s">
        <v>2138</v>
      </c>
      <c r="Q2126" t="str">
        <f t="shared" si="33"/>
        <v>31158100-Punjači baterija</v>
      </c>
    </row>
    <row r="2127" spans="1:17" x14ac:dyDescent="0.3">
      <c r="A2127">
        <v>2126</v>
      </c>
      <c r="B2127">
        <v>31158100</v>
      </c>
      <c r="C2127" t="s">
        <v>2138</v>
      </c>
      <c r="E2127" s="11">
        <v>2127</v>
      </c>
      <c r="F2127" s="12">
        <v>31158200</v>
      </c>
      <c r="G2127" s="13" t="s">
        <v>2139</v>
      </c>
      <c r="Q2127" t="str">
        <f t="shared" si="33"/>
        <v>31158200-Superpunjač</v>
      </c>
    </row>
    <row r="2128" spans="1:17" x14ac:dyDescent="0.3">
      <c r="A2128">
        <v>2127</v>
      </c>
      <c r="B2128">
        <v>31158200</v>
      </c>
      <c r="C2128" t="s">
        <v>2139</v>
      </c>
      <c r="E2128" s="8">
        <v>2128</v>
      </c>
      <c r="F2128" s="9">
        <v>31158300</v>
      </c>
      <c r="G2128" s="10" t="s">
        <v>2140</v>
      </c>
      <c r="Q2128" t="str">
        <f t="shared" si="33"/>
        <v>31158300-Turbopunjač</v>
      </c>
    </row>
    <row r="2129" spans="1:17" x14ac:dyDescent="0.3">
      <c r="A2129">
        <v>2128</v>
      </c>
      <c r="B2129">
        <v>31158300</v>
      </c>
      <c r="C2129" t="s">
        <v>2140</v>
      </c>
      <c r="E2129" s="11">
        <v>2129</v>
      </c>
      <c r="F2129" s="12">
        <v>31160000</v>
      </c>
      <c r="G2129" s="13" t="s">
        <v>2141</v>
      </c>
      <c r="Q2129" t="str">
        <f t="shared" si="33"/>
        <v>31160000-Delovi elektromotora, generatora i transformatora</v>
      </c>
    </row>
    <row r="2130" spans="1:17" x14ac:dyDescent="0.3">
      <c r="A2130">
        <v>2129</v>
      </c>
      <c r="B2130">
        <v>31160000</v>
      </c>
      <c r="C2130" t="s">
        <v>2141</v>
      </c>
      <c r="E2130" s="8">
        <v>2130</v>
      </c>
      <c r="F2130" s="9">
        <v>31161000</v>
      </c>
      <c r="G2130" s="10" t="s">
        <v>2142</v>
      </c>
      <c r="Q2130" t="str">
        <f t="shared" si="33"/>
        <v>31161000-Delovi elektromotora i generatora</v>
      </c>
    </row>
    <row r="2131" spans="1:17" x14ac:dyDescent="0.3">
      <c r="A2131">
        <v>2130</v>
      </c>
      <c r="B2131">
        <v>31161000</v>
      </c>
      <c r="C2131" t="s">
        <v>2142</v>
      </c>
      <c r="E2131" s="11">
        <v>2131</v>
      </c>
      <c r="F2131" s="12">
        <v>31161100</v>
      </c>
      <c r="G2131" s="13" t="s">
        <v>2143</v>
      </c>
      <c r="Q2131" t="str">
        <f t="shared" si="33"/>
        <v>31161100-Dojavni sistemi</v>
      </c>
    </row>
    <row r="2132" spans="1:17" x14ac:dyDescent="0.3">
      <c r="A2132">
        <v>2131</v>
      </c>
      <c r="B2132">
        <v>31161100</v>
      </c>
      <c r="C2132" t="s">
        <v>2143</v>
      </c>
      <c r="E2132" s="8">
        <v>2132</v>
      </c>
      <c r="F2132" s="9">
        <v>31161200</v>
      </c>
      <c r="G2132" s="10" t="s">
        <v>2144</v>
      </c>
      <c r="Q2132" t="str">
        <f t="shared" si="33"/>
        <v>31161200-Gasni rashladni sistemi</v>
      </c>
    </row>
    <row r="2133" spans="1:17" x14ac:dyDescent="0.3">
      <c r="A2133">
        <v>2132</v>
      </c>
      <c r="B2133">
        <v>31161200</v>
      </c>
      <c r="C2133" t="s">
        <v>2144</v>
      </c>
      <c r="E2133" s="11">
        <v>2133</v>
      </c>
      <c r="F2133" s="12">
        <v>31161300</v>
      </c>
      <c r="G2133" s="13" t="s">
        <v>2145</v>
      </c>
      <c r="Q2133" t="str">
        <f t="shared" si="33"/>
        <v>31161300-Rotori za generator</v>
      </c>
    </row>
    <row r="2134" spans="1:17" x14ac:dyDescent="0.3">
      <c r="A2134">
        <v>2133</v>
      </c>
      <c r="B2134">
        <v>31161300</v>
      </c>
      <c r="C2134" t="s">
        <v>2145</v>
      </c>
      <c r="E2134" s="8">
        <v>2134</v>
      </c>
      <c r="F2134" s="9">
        <v>31161400</v>
      </c>
      <c r="G2134" s="10" t="s">
        <v>2146</v>
      </c>
      <c r="Q2134" t="str">
        <f t="shared" si="33"/>
        <v>31161400-Sistemi za primarnu vodu</v>
      </c>
    </row>
    <row r="2135" spans="1:17" x14ac:dyDescent="0.3">
      <c r="A2135">
        <v>2134</v>
      </c>
      <c r="B2135">
        <v>31161400</v>
      </c>
      <c r="C2135" t="s">
        <v>2146</v>
      </c>
      <c r="E2135" s="11">
        <v>2135</v>
      </c>
      <c r="F2135" s="12">
        <v>31161500</v>
      </c>
      <c r="G2135" s="13" t="s">
        <v>2147</v>
      </c>
      <c r="Q2135" t="str">
        <f t="shared" si="33"/>
        <v>31161500-Sistemi za zaptivna ulja</v>
      </c>
    </row>
    <row r="2136" spans="1:17" x14ac:dyDescent="0.3">
      <c r="A2136">
        <v>2135</v>
      </c>
      <c r="B2136">
        <v>31161500</v>
      </c>
      <c r="C2136" t="s">
        <v>2147</v>
      </c>
      <c r="E2136" s="8">
        <v>2136</v>
      </c>
      <c r="F2136" s="9">
        <v>31161600</v>
      </c>
      <c r="G2136" s="10" t="s">
        <v>2148</v>
      </c>
      <c r="Q2136" t="str">
        <f t="shared" si="33"/>
        <v>31161600-Sistemi za rashladnu vodu za stator</v>
      </c>
    </row>
    <row r="2137" spans="1:17" x14ac:dyDescent="0.3">
      <c r="A2137">
        <v>2136</v>
      </c>
      <c r="B2137">
        <v>31161600</v>
      </c>
      <c r="C2137" t="s">
        <v>2148</v>
      </c>
      <c r="E2137" s="11">
        <v>2137</v>
      </c>
      <c r="F2137" s="12">
        <v>31161700</v>
      </c>
      <c r="G2137" s="13" t="s">
        <v>2149</v>
      </c>
      <c r="Q2137" t="str">
        <f t="shared" si="33"/>
        <v>31161700-Delovi generatora pare</v>
      </c>
    </row>
    <row r="2138" spans="1:17" x14ac:dyDescent="0.3">
      <c r="A2138">
        <v>2137</v>
      </c>
      <c r="B2138">
        <v>31161700</v>
      </c>
      <c r="C2138" t="s">
        <v>2149</v>
      </c>
      <c r="E2138" s="8">
        <v>2138</v>
      </c>
      <c r="F2138" s="9">
        <v>31161800</v>
      </c>
      <c r="G2138" s="10" t="s">
        <v>2150</v>
      </c>
      <c r="Q2138" t="str">
        <f t="shared" si="33"/>
        <v>31161800-Delovi generatora gasa</v>
      </c>
    </row>
    <row r="2139" spans="1:17" x14ac:dyDescent="0.3">
      <c r="A2139">
        <v>2138</v>
      </c>
      <c r="B2139">
        <v>31161800</v>
      </c>
      <c r="C2139" t="s">
        <v>2150</v>
      </c>
      <c r="E2139" s="11">
        <v>2139</v>
      </c>
      <c r="F2139" s="12">
        <v>31161900</v>
      </c>
      <c r="G2139" s="13" t="s">
        <v>2151</v>
      </c>
      <c r="Q2139" t="str">
        <f t="shared" si="33"/>
        <v>31161900-Sistemi za kontrolu napona</v>
      </c>
    </row>
    <row r="2140" spans="1:17" x14ac:dyDescent="0.3">
      <c r="A2140">
        <v>2139</v>
      </c>
      <c r="B2140">
        <v>31161900</v>
      </c>
      <c r="C2140" t="s">
        <v>2151</v>
      </c>
      <c r="E2140" s="8">
        <v>2140</v>
      </c>
      <c r="F2140" s="9">
        <v>31162000</v>
      </c>
      <c r="G2140" s="10" t="s">
        <v>2152</v>
      </c>
      <c r="Q2140" t="str">
        <f t="shared" si="33"/>
        <v>31162000-Delovi transformatora, induktora i statičkih pretvarača</v>
      </c>
    </row>
    <row r="2141" spans="1:17" x14ac:dyDescent="0.3">
      <c r="A2141">
        <v>2140</v>
      </c>
      <c r="B2141">
        <v>31162000</v>
      </c>
      <c r="C2141" t="s">
        <v>2152</v>
      </c>
      <c r="E2141" s="11">
        <v>2141</v>
      </c>
      <c r="F2141" s="12">
        <v>31162100</v>
      </c>
      <c r="G2141" s="13" t="s">
        <v>2153</v>
      </c>
      <c r="Q2141" t="str">
        <f t="shared" si="33"/>
        <v>31162100-Delovi kondenzatora</v>
      </c>
    </row>
    <row r="2142" spans="1:17" x14ac:dyDescent="0.3">
      <c r="A2142">
        <v>2141</v>
      </c>
      <c r="B2142">
        <v>31162100</v>
      </c>
      <c r="C2142" t="s">
        <v>2153</v>
      </c>
      <c r="E2142" s="8">
        <v>2142</v>
      </c>
      <c r="F2142" s="9">
        <v>31170000</v>
      </c>
      <c r="G2142" s="10" t="s">
        <v>2154</v>
      </c>
      <c r="Q2142" t="str">
        <f t="shared" si="33"/>
        <v>31170000-Transformatori</v>
      </c>
    </row>
    <row r="2143" spans="1:17" x14ac:dyDescent="0.3">
      <c r="A2143">
        <v>2142</v>
      </c>
      <c r="B2143">
        <v>31170000</v>
      </c>
      <c r="C2143" t="s">
        <v>2154</v>
      </c>
      <c r="E2143" s="11">
        <v>2143</v>
      </c>
      <c r="F2143" s="12">
        <v>31171000</v>
      </c>
      <c r="G2143" s="13" t="s">
        <v>2155</v>
      </c>
      <c r="Q2143" t="str">
        <f t="shared" si="33"/>
        <v>31171000-Transformatori sa tečnim dielektrikom</v>
      </c>
    </row>
    <row r="2144" spans="1:17" x14ac:dyDescent="0.3">
      <c r="A2144">
        <v>2143</v>
      </c>
      <c r="B2144">
        <v>31171000</v>
      </c>
      <c r="C2144" t="s">
        <v>2155</v>
      </c>
      <c r="E2144" s="8">
        <v>2144</v>
      </c>
      <c r="F2144" s="9">
        <v>31172000</v>
      </c>
      <c r="G2144" s="10" t="s">
        <v>2156</v>
      </c>
      <c r="Q2144" t="str">
        <f t="shared" si="33"/>
        <v>31172000-Naponski transformatori</v>
      </c>
    </row>
    <row r="2145" spans="1:17" x14ac:dyDescent="0.3">
      <c r="A2145">
        <v>2144</v>
      </c>
      <c r="B2145">
        <v>31172000</v>
      </c>
      <c r="C2145" t="s">
        <v>2156</v>
      </c>
      <c r="E2145" s="11">
        <v>2145</v>
      </c>
      <c r="F2145" s="12">
        <v>31173000</v>
      </c>
      <c r="G2145" s="13" t="s">
        <v>2157</v>
      </c>
      <c r="Q2145" t="str">
        <f t="shared" si="33"/>
        <v>31173000-Merni transformator</v>
      </c>
    </row>
    <row r="2146" spans="1:17" x14ac:dyDescent="0.3">
      <c r="A2146">
        <v>2145</v>
      </c>
      <c r="B2146">
        <v>31173000</v>
      </c>
      <c r="C2146" t="s">
        <v>2157</v>
      </c>
      <c r="E2146" s="8">
        <v>2146</v>
      </c>
      <c r="F2146" s="9">
        <v>31174000</v>
      </c>
      <c r="G2146" s="10" t="s">
        <v>2158</v>
      </c>
      <c r="Q2146" t="str">
        <f t="shared" si="33"/>
        <v>31174000-Transformatori za napajanje</v>
      </c>
    </row>
    <row r="2147" spans="1:17" x14ac:dyDescent="0.3">
      <c r="A2147">
        <v>2146</v>
      </c>
      <c r="B2147">
        <v>31174000</v>
      </c>
      <c r="C2147" t="s">
        <v>2158</v>
      </c>
      <c r="E2147" s="11">
        <v>2147</v>
      </c>
      <c r="F2147" s="12">
        <v>31200000</v>
      </c>
      <c r="G2147" s="13" t="s">
        <v>2159</v>
      </c>
      <c r="Q2147" t="str">
        <f t="shared" si="33"/>
        <v>31200000-Aparati za kontrolu i distribuciju električne energije</v>
      </c>
    </row>
    <row r="2148" spans="1:17" x14ac:dyDescent="0.3">
      <c r="A2148">
        <v>2147</v>
      </c>
      <c r="B2148">
        <v>31200000</v>
      </c>
      <c r="C2148" t="s">
        <v>2159</v>
      </c>
      <c r="E2148" s="8">
        <v>2148</v>
      </c>
      <c r="F2148" s="9">
        <v>31210000</v>
      </c>
      <c r="G2148" s="10" t="s">
        <v>2160</v>
      </c>
      <c r="Q2148" t="str">
        <f t="shared" si="33"/>
        <v>31210000-Električni aparati za uključivanje i isključivanje ili zaštitu strujnih kola</v>
      </c>
    </row>
    <row r="2149" spans="1:17" x14ac:dyDescent="0.3">
      <c r="A2149">
        <v>2148</v>
      </c>
      <c r="B2149">
        <v>31210000</v>
      </c>
      <c r="C2149" t="s">
        <v>2160</v>
      </c>
      <c r="E2149" s="11">
        <v>2149</v>
      </c>
      <c r="F2149" s="12">
        <v>31211000</v>
      </c>
      <c r="G2149" s="13" t="s">
        <v>2161</v>
      </c>
      <c r="Q2149" t="str">
        <f t="shared" si="33"/>
        <v>31211000-Table i ormarići za osigurače</v>
      </c>
    </row>
    <row r="2150" spans="1:17" x14ac:dyDescent="0.3">
      <c r="A2150">
        <v>2149</v>
      </c>
      <c r="B2150">
        <v>31211000</v>
      </c>
      <c r="C2150" t="s">
        <v>2161</v>
      </c>
      <c r="E2150" s="8">
        <v>2150</v>
      </c>
      <c r="F2150" s="9">
        <v>31211100</v>
      </c>
      <c r="G2150" s="10" t="s">
        <v>2162</v>
      </c>
      <c r="Q2150" t="str">
        <f t="shared" si="33"/>
        <v>31211100-Table za električne aparate</v>
      </c>
    </row>
    <row r="2151" spans="1:17" x14ac:dyDescent="0.3">
      <c r="A2151">
        <v>2150</v>
      </c>
      <c r="B2151">
        <v>31211100</v>
      </c>
      <c r="C2151" t="s">
        <v>2162</v>
      </c>
      <c r="E2151" s="11">
        <v>2151</v>
      </c>
      <c r="F2151" s="12">
        <v>31211110</v>
      </c>
      <c r="G2151" s="13" t="s">
        <v>2163</v>
      </c>
      <c r="Q2151" t="str">
        <f t="shared" si="33"/>
        <v>31211110-Kontrolne table</v>
      </c>
    </row>
    <row r="2152" spans="1:17" x14ac:dyDescent="0.3">
      <c r="A2152">
        <v>2151</v>
      </c>
      <c r="B2152">
        <v>31211110</v>
      </c>
      <c r="C2152" t="s">
        <v>2163</v>
      </c>
      <c r="E2152" s="8">
        <v>2152</v>
      </c>
      <c r="F2152" s="9">
        <v>31211200</v>
      </c>
      <c r="G2152" s="10" t="s">
        <v>2164</v>
      </c>
      <c r="Q2152" t="str">
        <f t="shared" si="33"/>
        <v>31211200-Ormarići za osigurače</v>
      </c>
    </row>
    <row r="2153" spans="1:17" x14ac:dyDescent="0.3">
      <c r="A2153">
        <v>2152</v>
      </c>
      <c r="B2153">
        <v>31211200</v>
      </c>
      <c r="C2153" t="s">
        <v>2164</v>
      </c>
      <c r="E2153" s="11">
        <v>2153</v>
      </c>
      <c r="F2153" s="12">
        <v>31211300</v>
      </c>
      <c r="G2153" s="13" t="s">
        <v>2165</v>
      </c>
      <c r="Q2153" t="str">
        <f t="shared" si="33"/>
        <v>31211300-Osigurači</v>
      </c>
    </row>
    <row r="2154" spans="1:17" x14ac:dyDescent="0.3">
      <c r="A2154">
        <v>2153</v>
      </c>
      <c r="B2154">
        <v>31211300</v>
      </c>
      <c r="C2154" t="s">
        <v>2165</v>
      </c>
      <c r="E2154" s="8">
        <v>2154</v>
      </c>
      <c r="F2154" s="9">
        <v>31211310</v>
      </c>
      <c r="G2154" s="10" t="s">
        <v>2166</v>
      </c>
      <c r="Q2154" t="str">
        <f t="shared" si="33"/>
        <v>31211310-Nožasti osigurači</v>
      </c>
    </row>
    <row r="2155" spans="1:17" x14ac:dyDescent="0.3">
      <c r="A2155">
        <v>2154</v>
      </c>
      <c r="B2155">
        <v>31211310</v>
      </c>
      <c r="C2155" t="s">
        <v>2166</v>
      </c>
      <c r="E2155" s="11">
        <v>2155</v>
      </c>
      <c r="F2155" s="12">
        <v>31211320</v>
      </c>
      <c r="G2155" s="13" t="s">
        <v>2167</v>
      </c>
      <c r="Q2155" t="str">
        <f t="shared" si="33"/>
        <v>31211320-Blokovi osigurača</v>
      </c>
    </row>
    <row r="2156" spans="1:17" x14ac:dyDescent="0.3">
      <c r="A2156">
        <v>2155</v>
      </c>
      <c r="B2156">
        <v>31211320</v>
      </c>
      <c r="C2156" t="s">
        <v>2167</v>
      </c>
      <c r="E2156" s="8">
        <v>2156</v>
      </c>
      <c r="F2156" s="9">
        <v>31211330</v>
      </c>
      <c r="G2156" s="10" t="s">
        <v>2168</v>
      </c>
      <c r="Q2156" t="str">
        <f t="shared" si="33"/>
        <v>31211330-Žice osigurača</v>
      </c>
    </row>
    <row r="2157" spans="1:17" x14ac:dyDescent="0.3">
      <c r="A2157">
        <v>2156</v>
      </c>
      <c r="B2157">
        <v>31211330</v>
      </c>
      <c r="C2157" t="s">
        <v>2168</v>
      </c>
      <c r="E2157" s="11">
        <v>2157</v>
      </c>
      <c r="F2157" s="12">
        <v>31211340</v>
      </c>
      <c r="G2157" s="13" t="s">
        <v>2169</v>
      </c>
      <c r="Q2157" t="str">
        <f t="shared" si="33"/>
        <v>31211340-Stezaljke osigurača</v>
      </c>
    </row>
    <row r="2158" spans="1:17" x14ac:dyDescent="0.3">
      <c r="A2158">
        <v>2157</v>
      </c>
      <c r="B2158">
        <v>31211340</v>
      </c>
      <c r="C2158" t="s">
        <v>2169</v>
      </c>
      <c r="E2158" s="8">
        <v>2158</v>
      </c>
      <c r="F2158" s="9">
        <v>31212000</v>
      </c>
      <c r="G2158" s="10" t="s">
        <v>2170</v>
      </c>
      <c r="Q2158" t="str">
        <f t="shared" si="33"/>
        <v>31212000-Prekidači snage strujnih kola</v>
      </c>
    </row>
    <row r="2159" spans="1:17" x14ac:dyDescent="0.3">
      <c r="A2159">
        <v>2158</v>
      </c>
      <c r="B2159">
        <v>31212000</v>
      </c>
      <c r="C2159" t="s">
        <v>2170</v>
      </c>
      <c r="E2159" s="11">
        <v>2159</v>
      </c>
      <c r="F2159" s="12">
        <v>31212100</v>
      </c>
      <c r="G2159" s="13" t="s">
        <v>2171</v>
      </c>
      <c r="Q2159" t="str">
        <f t="shared" si="33"/>
        <v>31212100-Mrežni prekidači strujnih kola za nadzemne vodove</v>
      </c>
    </row>
    <row r="2160" spans="1:17" x14ac:dyDescent="0.3">
      <c r="A2160">
        <v>2159</v>
      </c>
      <c r="B2160">
        <v>31212100</v>
      </c>
      <c r="C2160" t="s">
        <v>2171</v>
      </c>
      <c r="E2160" s="8">
        <v>2160</v>
      </c>
      <c r="F2160" s="9">
        <v>31212200</v>
      </c>
      <c r="G2160" s="10" t="s">
        <v>2172</v>
      </c>
      <c r="Q2160" t="str">
        <f t="shared" si="33"/>
        <v>31212200-Ispitivači strujnih kola</v>
      </c>
    </row>
    <row r="2161" spans="1:17" x14ac:dyDescent="0.3">
      <c r="A2161">
        <v>2160</v>
      </c>
      <c r="B2161">
        <v>31212200</v>
      </c>
      <c r="C2161" t="s">
        <v>2172</v>
      </c>
      <c r="E2161" s="11">
        <v>2161</v>
      </c>
      <c r="F2161" s="12">
        <v>31212300</v>
      </c>
      <c r="G2161" s="13" t="s">
        <v>2173</v>
      </c>
      <c r="Q2161" t="str">
        <f t="shared" si="33"/>
        <v>31212300-Prekidači strujnih kola sa elektro magnetnim pogonom</v>
      </c>
    </row>
    <row r="2162" spans="1:17" x14ac:dyDescent="0.3">
      <c r="A2162">
        <v>2161</v>
      </c>
      <c r="B2162">
        <v>31212300</v>
      </c>
      <c r="C2162" t="s">
        <v>2173</v>
      </c>
      <c r="E2162" s="8">
        <v>2162</v>
      </c>
      <c r="F2162" s="9">
        <v>31212400</v>
      </c>
      <c r="G2162" s="10" t="s">
        <v>2174</v>
      </c>
      <c r="Q2162" t="str">
        <f t="shared" si="33"/>
        <v>31212400-Minijaturni prekidači strujnih kola</v>
      </c>
    </row>
    <row r="2163" spans="1:17" x14ac:dyDescent="0.3">
      <c r="A2163">
        <v>2162</v>
      </c>
      <c r="B2163">
        <v>31212400</v>
      </c>
      <c r="C2163" t="s">
        <v>2174</v>
      </c>
      <c r="E2163" s="11">
        <v>2163</v>
      </c>
      <c r="F2163" s="12">
        <v>31213000</v>
      </c>
      <c r="G2163" s="13" t="s">
        <v>2175</v>
      </c>
      <c r="Q2163" t="str">
        <f t="shared" si="33"/>
        <v>31213000-Razvodna oprema</v>
      </c>
    </row>
    <row r="2164" spans="1:17" x14ac:dyDescent="0.3">
      <c r="A2164">
        <v>2163</v>
      </c>
      <c r="B2164">
        <v>31213000</v>
      </c>
      <c r="C2164" t="s">
        <v>2175</v>
      </c>
      <c r="E2164" s="8">
        <v>2164</v>
      </c>
      <c r="F2164" s="9">
        <v>31213100</v>
      </c>
      <c r="G2164" s="10" t="s">
        <v>2176</v>
      </c>
      <c r="Q2164" t="str">
        <f t="shared" si="33"/>
        <v>31213100-Razvodne kutije</v>
      </c>
    </row>
    <row r="2165" spans="1:17" x14ac:dyDescent="0.3">
      <c r="A2165">
        <v>2164</v>
      </c>
      <c r="B2165">
        <v>31213100</v>
      </c>
      <c r="C2165" t="s">
        <v>2176</v>
      </c>
      <c r="E2165" s="11">
        <v>2165</v>
      </c>
      <c r="F2165" s="12">
        <v>31213200</v>
      </c>
      <c r="G2165" s="13" t="s">
        <v>2177</v>
      </c>
      <c r="Q2165" t="str">
        <f t="shared" si="33"/>
        <v>31213200-Distributivni transformatori</v>
      </c>
    </row>
    <row r="2166" spans="1:17" x14ac:dyDescent="0.3">
      <c r="A2166">
        <v>2165</v>
      </c>
      <c r="B2166">
        <v>31213200</v>
      </c>
      <c r="C2166" t="s">
        <v>2177</v>
      </c>
      <c r="E2166" s="8">
        <v>2166</v>
      </c>
      <c r="F2166" s="9">
        <v>31213300</v>
      </c>
      <c r="G2166" s="10" t="s">
        <v>2178</v>
      </c>
      <c r="Q2166" t="str">
        <f t="shared" si="33"/>
        <v>31213300-Razvodni ormar za kablove</v>
      </c>
    </row>
    <row r="2167" spans="1:17" x14ac:dyDescent="0.3">
      <c r="A2167">
        <v>2166</v>
      </c>
      <c r="B2167">
        <v>31213300</v>
      </c>
      <c r="C2167" t="s">
        <v>2178</v>
      </c>
      <c r="E2167" s="11">
        <v>2167</v>
      </c>
      <c r="F2167" s="12">
        <v>31213400</v>
      </c>
      <c r="G2167" s="13" t="s">
        <v>2179</v>
      </c>
      <c r="Q2167" t="str">
        <f t="shared" si="33"/>
        <v>31213400-Razvodni sistem</v>
      </c>
    </row>
    <row r="2168" spans="1:17" x14ac:dyDescent="0.3">
      <c r="A2168">
        <v>2167</v>
      </c>
      <c r="B2168">
        <v>31213400</v>
      </c>
      <c r="C2168" t="s">
        <v>2179</v>
      </c>
      <c r="E2168" s="8">
        <v>2168</v>
      </c>
      <c r="F2168" s="9">
        <v>31214000</v>
      </c>
      <c r="G2168" s="10" t="s">
        <v>2180</v>
      </c>
      <c r="Q2168" t="str">
        <f t="shared" si="33"/>
        <v>31214000-Sklopni uređaji</v>
      </c>
    </row>
    <row r="2169" spans="1:17" x14ac:dyDescent="0.3">
      <c r="A2169">
        <v>2168</v>
      </c>
      <c r="B2169">
        <v>31214000</v>
      </c>
      <c r="C2169" t="s">
        <v>2180</v>
      </c>
      <c r="E2169" s="11">
        <v>2169</v>
      </c>
      <c r="F2169" s="12">
        <v>31214100</v>
      </c>
      <c r="G2169" s="13" t="s">
        <v>2181</v>
      </c>
      <c r="Q2169" t="str">
        <f t="shared" si="33"/>
        <v>31214100-Sklopke</v>
      </c>
    </row>
    <row r="2170" spans="1:17" x14ac:dyDescent="0.3">
      <c r="A2170">
        <v>2169</v>
      </c>
      <c r="B2170">
        <v>31214100</v>
      </c>
      <c r="C2170" t="s">
        <v>2181</v>
      </c>
      <c r="E2170" s="8">
        <v>2170</v>
      </c>
      <c r="F2170" s="9">
        <v>31214110</v>
      </c>
      <c r="G2170" s="10" t="s">
        <v>2182</v>
      </c>
      <c r="Q2170" t="str">
        <f t="shared" si="33"/>
        <v>31214110-Rastavljači</v>
      </c>
    </row>
    <row r="2171" spans="1:17" x14ac:dyDescent="0.3">
      <c r="A2171">
        <v>2170</v>
      </c>
      <c r="B2171">
        <v>31214110</v>
      </c>
      <c r="C2171" t="s">
        <v>2182</v>
      </c>
      <c r="E2171" s="11">
        <v>2171</v>
      </c>
      <c r="F2171" s="12">
        <v>31214120</v>
      </c>
      <c r="G2171" s="13" t="s">
        <v>2183</v>
      </c>
      <c r="Q2171" t="str">
        <f t="shared" si="33"/>
        <v>31214120-Sklopka za uzemljenje</v>
      </c>
    </row>
    <row r="2172" spans="1:17" x14ac:dyDescent="0.3">
      <c r="A2172">
        <v>2171</v>
      </c>
      <c r="B2172">
        <v>31214120</v>
      </c>
      <c r="C2172" t="s">
        <v>2183</v>
      </c>
      <c r="E2172" s="8">
        <v>2172</v>
      </c>
      <c r="F2172" s="9">
        <v>31214130</v>
      </c>
      <c r="G2172" s="10" t="s">
        <v>2184</v>
      </c>
      <c r="Q2172" t="str">
        <f t="shared" si="33"/>
        <v>31214130-Sigurnosne sklopke</v>
      </c>
    </row>
    <row r="2173" spans="1:17" x14ac:dyDescent="0.3">
      <c r="A2173">
        <v>2172</v>
      </c>
      <c r="B2173">
        <v>31214130</v>
      </c>
      <c r="C2173" t="s">
        <v>2184</v>
      </c>
      <c r="E2173" s="11">
        <v>2173</v>
      </c>
      <c r="F2173" s="12">
        <v>31214140</v>
      </c>
      <c r="G2173" s="13" t="s">
        <v>2185</v>
      </c>
      <c r="Q2173" t="str">
        <f t="shared" si="33"/>
        <v>31214140-Sklopke za regulisanje jačine svetla (dimer)</v>
      </c>
    </row>
    <row r="2174" spans="1:17" x14ac:dyDescent="0.3">
      <c r="A2174">
        <v>2173</v>
      </c>
      <c r="B2174">
        <v>31214140</v>
      </c>
      <c r="C2174" t="s">
        <v>2185</v>
      </c>
      <c r="E2174" s="8">
        <v>2174</v>
      </c>
      <c r="F2174" s="9">
        <v>31214150</v>
      </c>
      <c r="G2174" s="10" t="s">
        <v>2186</v>
      </c>
      <c r="Q2174" t="str">
        <f t="shared" si="33"/>
        <v>31214150-Rotacione sklopke</v>
      </c>
    </row>
    <row r="2175" spans="1:17" x14ac:dyDescent="0.3">
      <c r="A2175">
        <v>2174</v>
      </c>
      <c r="B2175">
        <v>31214150</v>
      </c>
      <c r="C2175" t="s">
        <v>2186</v>
      </c>
      <c r="E2175" s="11">
        <v>2175</v>
      </c>
      <c r="F2175" s="12">
        <v>31214160</v>
      </c>
      <c r="G2175" s="13" t="s">
        <v>2187</v>
      </c>
      <c r="Q2175" t="str">
        <f t="shared" si="33"/>
        <v>31214160-Sklopke na pritisak</v>
      </c>
    </row>
    <row r="2176" spans="1:17" x14ac:dyDescent="0.3">
      <c r="A2176">
        <v>2175</v>
      </c>
      <c r="B2176">
        <v>31214160</v>
      </c>
      <c r="C2176" t="s">
        <v>2187</v>
      </c>
      <c r="E2176" s="8">
        <v>2176</v>
      </c>
      <c r="F2176" s="9">
        <v>31214170</v>
      </c>
      <c r="G2176" s="10" t="s">
        <v>2188</v>
      </c>
      <c r="Q2176" t="str">
        <f t="shared" si="33"/>
        <v>31214170-Pregibni (polužni) prekidač</v>
      </c>
    </row>
    <row r="2177" spans="1:17" x14ac:dyDescent="0.3">
      <c r="A2177">
        <v>2176</v>
      </c>
      <c r="B2177">
        <v>31214170</v>
      </c>
      <c r="C2177" t="s">
        <v>2188</v>
      </c>
      <c r="E2177" s="11">
        <v>2177</v>
      </c>
      <c r="F2177" s="12">
        <v>31214180</v>
      </c>
      <c r="G2177" s="13" t="s">
        <v>2189</v>
      </c>
      <c r="Q2177" t="str">
        <f t="shared" si="33"/>
        <v>31214180-Klizne sklopke</v>
      </c>
    </row>
    <row r="2178" spans="1:17" x14ac:dyDescent="0.3">
      <c r="A2178">
        <v>2177</v>
      </c>
      <c r="B2178">
        <v>31214180</v>
      </c>
      <c r="C2178" t="s">
        <v>2189</v>
      </c>
      <c r="E2178" s="8">
        <v>2178</v>
      </c>
      <c r="F2178" s="9">
        <v>31214190</v>
      </c>
      <c r="G2178" s="10" t="s">
        <v>2190</v>
      </c>
      <c r="Q2178" t="str">
        <f t="shared" ref="Q2178:Q2241" si="34">F2178&amp; "-" &amp;G2178</f>
        <v>31214190-Sklopke za ograničenje (limitatori)</v>
      </c>
    </row>
    <row r="2179" spans="1:17" x14ac:dyDescent="0.3">
      <c r="A2179">
        <v>2178</v>
      </c>
      <c r="B2179">
        <v>31214190</v>
      </c>
      <c r="C2179" t="s">
        <v>2190</v>
      </c>
      <c r="E2179" s="11">
        <v>2179</v>
      </c>
      <c r="F2179" s="12">
        <v>31214200</v>
      </c>
      <c r="G2179" s="13" t="s">
        <v>2191</v>
      </c>
      <c r="Q2179" t="str">
        <f t="shared" si="34"/>
        <v>31214200-Prekidač rastavljač</v>
      </c>
    </row>
    <row r="2180" spans="1:17" x14ac:dyDescent="0.3">
      <c r="A2180">
        <v>2179</v>
      </c>
      <c r="B2180">
        <v>31214200</v>
      </c>
      <c r="C2180" t="s">
        <v>2191</v>
      </c>
      <c r="E2180" s="8">
        <v>2180</v>
      </c>
      <c r="F2180" s="9">
        <v>31214300</v>
      </c>
      <c r="G2180" s="10" t="s">
        <v>2192</v>
      </c>
      <c r="Q2180" t="str">
        <f t="shared" si="34"/>
        <v>31214300-Prekidačke instalacije za spoljnu montažu</v>
      </c>
    </row>
    <row r="2181" spans="1:17" x14ac:dyDescent="0.3">
      <c r="A2181">
        <v>2180</v>
      </c>
      <c r="B2181">
        <v>31214300</v>
      </c>
      <c r="C2181" t="s">
        <v>2192</v>
      </c>
      <c r="E2181" s="11">
        <v>2181</v>
      </c>
      <c r="F2181" s="12">
        <v>31214400</v>
      </c>
      <c r="G2181" s="13" t="s">
        <v>2193</v>
      </c>
      <c r="Q2181" t="str">
        <f t="shared" si="34"/>
        <v>31214400-Prekidač za osigurače</v>
      </c>
    </row>
    <row r="2182" spans="1:17" x14ac:dyDescent="0.3">
      <c r="A2182">
        <v>2181</v>
      </c>
      <c r="B2182">
        <v>31214400</v>
      </c>
      <c r="C2182" t="s">
        <v>2193</v>
      </c>
      <c r="E2182" s="8">
        <v>2182</v>
      </c>
      <c r="F2182" s="9">
        <v>31214500</v>
      </c>
      <c r="G2182" s="10" t="s">
        <v>2194</v>
      </c>
      <c r="Q2182" t="str">
        <f t="shared" si="34"/>
        <v>31214500-Električne razvodne table</v>
      </c>
    </row>
    <row r="2183" spans="1:17" x14ac:dyDescent="0.3">
      <c r="A2183">
        <v>2182</v>
      </c>
      <c r="B2183">
        <v>31214500</v>
      </c>
      <c r="C2183" t="s">
        <v>2194</v>
      </c>
      <c r="E2183" s="11">
        <v>2183</v>
      </c>
      <c r="F2183" s="12">
        <v>31214510</v>
      </c>
      <c r="G2183" s="13" t="s">
        <v>2195</v>
      </c>
      <c r="Q2183" t="str">
        <f t="shared" si="34"/>
        <v>31214510-Distributivne razvodne table</v>
      </c>
    </row>
    <row r="2184" spans="1:17" x14ac:dyDescent="0.3">
      <c r="A2184">
        <v>2183</v>
      </c>
      <c r="B2184">
        <v>31214510</v>
      </c>
      <c r="C2184" t="s">
        <v>2195</v>
      </c>
      <c r="E2184" s="8">
        <v>2184</v>
      </c>
      <c r="F2184" s="9">
        <v>31214520</v>
      </c>
      <c r="G2184" s="10" t="s">
        <v>2196</v>
      </c>
      <c r="Q2184" t="str">
        <f t="shared" si="34"/>
        <v>31214520-Srednjenaponske razvodne table</v>
      </c>
    </row>
    <row r="2185" spans="1:17" x14ac:dyDescent="0.3">
      <c r="A2185">
        <v>2184</v>
      </c>
      <c r="B2185">
        <v>31214520</v>
      </c>
      <c r="C2185" t="s">
        <v>2196</v>
      </c>
      <c r="E2185" s="11">
        <v>2185</v>
      </c>
      <c r="F2185" s="12">
        <v>31215000</v>
      </c>
      <c r="G2185" s="13" t="s">
        <v>2197</v>
      </c>
      <c r="Q2185" t="str">
        <f t="shared" si="34"/>
        <v>31215000-Naponski limitatori</v>
      </c>
    </row>
    <row r="2186" spans="1:17" x14ac:dyDescent="0.3">
      <c r="A2186">
        <v>2185</v>
      </c>
      <c r="B2186">
        <v>31215000</v>
      </c>
      <c r="C2186" t="s">
        <v>2197</v>
      </c>
      <c r="E2186" s="8">
        <v>2186</v>
      </c>
      <c r="F2186" s="9">
        <v>31216000</v>
      </c>
      <c r="G2186" s="10" t="s">
        <v>2198</v>
      </c>
      <c r="Q2186" t="str">
        <f t="shared" si="34"/>
        <v>31216000-Odvodnici prenapona</v>
      </c>
    </row>
    <row r="2187" spans="1:17" x14ac:dyDescent="0.3">
      <c r="A2187">
        <v>2186</v>
      </c>
      <c r="B2187">
        <v>31216000</v>
      </c>
      <c r="C2187" t="s">
        <v>2198</v>
      </c>
      <c r="E2187" s="11">
        <v>2187</v>
      </c>
      <c r="F2187" s="12">
        <v>31216100</v>
      </c>
      <c r="G2187" s="13" t="s">
        <v>2199</v>
      </c>
      <c r="Q2187" t="str">
        <f t="shared" si="34"/>
        <v>31216100-Oprema za zaštitu od atmosferskih pražnjenja</v>
      </c>
    </row>
    <row r="2188" spans="1:17" x14ac:dyDescent="0.3">
      <c r="A2188">
        <v>2187</v>
      </c>
      <c r="B2188">
        <v>31216100</v>
      </c>
      <c r="C2188" t="s">
        <v>2199</v>
      </c>
      <c r="E2188" s="8">
        <v>2188</v>
      </c>
      <c r="F2188" s="9">
        <v>31216200</v>
      </c>
      <c r="G2188" s="10" t="s">
        <v>2200</v>
      </c>
      <c r="Q2188" t="str">
        <f t="shared" si="34"/>
        <v>31216200-Gromobrani</v>
      </c>
    </row>
    <row r="2189" spans="1:17" x14ac:dyDescent="0.3">
      <c r="A2189">
        <v>2188</v>
      </c>
      <c r="B2189">
        <v>31216200</v>
      </c>
      <c r="C2189" t="s">
        <v>2200</v>
      </c>
      <c r="E2189" s="11">
        <v>2189</v>
      </c>
      <c r="F2189" s="12">
        <v>31217000</v>
      </c>
      <c r="G2189" s="13" t="s">
        <v>2201</v>
      </c>
      <c r="Q2189" t="str">
        <f t="shared" si="34"/>
        <v>31217000-Prigušivači prenapona</v>
      </c>
    </row>
    <row r="2190" spans="1:17" x14ac:dyDescent="0.3">
      <c r="A2190">
        <v>2189</v>
      </c>
      <c r="B2190">
        <v>31217000</v>
      </c>
      <c r="C2190" t="s">
        <v>2201</v>
      </c>
      <c r="E2190" s="8">
        <v>2190</v>
      </c>
      <c r="F2190" s="9">
        <v>31218000</v>
      </c>
      <c r="G2190" s="10" t="s">
        <v>2202</v>
      </c>
      <c r="Q2190" t="str">
        <f t="shared" si="34"/>
        <v>31218000-Sabirnice</v>
      </c>
    </row>
    <row r="2191" spans="1:17" x14ac:dyDescent="0.3">
      <c r="A2191">
        <v>2190</v>
      </c>
      <c r="B2191">
        <v>31218000</v>
      </c>
      <c r="C2191" t="s">
        <v>2202</v>
      </c>
      <c r="E2191" s="11">
        <v>2191</v>
      </c>
      <c r="F2191" s="12">
        <v>31219000</v>
      </c>
      <c r="G2191" s="13" t="s">
        <v>2203</v>
      </c>
      <c r="Q2191" t="str">
        <f t="shared" si="34"/>
        <v>31219000-Zaštitne kutije</v>
      </c>
    </row>
    <row r="2192" spans="1:17" x14ac:dyDescent="0.3">
      <c r="A2192">
        <v>2191</v>
      </c>
      <c r="B2192">
        <v>31219000</v>
      </c>
      <c r="C2192" t="s">
        <v>2203</v>
      </c>
      <c r="E2192" s="8">
        <v>2192</v>
      </c>
      <c r="F2192" s="9">
        <v>31220000</v>
      </c>
      <c r="G2192" s="10" t="s">
        <v>2204</v>
      </c>
      <c r="Q2192" t="str">
        <f t="shared" si="34"/>
        <v>31220000-Komponente strujnih kola</v>
      </c>
    </row>
    <row r="2193" spans="1:17" x14ac:dyDescent="0.3">
      <c r="A2193">
        <v>2192</v>
      </c>
      <c r="B2193">
        <v>31220000</v>
      </c>
      <c r="C2193" t="s">
        <v>2204</v>
      </c>
      <c r="E2193" s="11">
        <v>2193</v>
      </c>
      <c r="F2193" s="12">
        <v>31221000</v>
      </c>
      <c r="G2193" s="13" t="s">
        <v>2205</v>
      </c>
      <c r="Q2193" t="str">
        <f t="shared" si="34"/>
        <v>31221000-Električni releji</v>
      </c>
    </row>
    <row r="2194" spans="1:17" x14ac:dyDescent="0.3">
      <c r="A2194">
        <v>2193</v>
      </c>
      <c r="B2194">
        <v>31221000</v>
      </c>
      <c r="C2194" t="s">
        <v>2205</v>
      </c>
      <c r="E2194" s="8">
        <v>2194</v>
      </c>
      <c r="F2194" s="9">
        <v>31221100</v>
      </c>
      <c r="G2194" s="10" t="s">
        <v>2206</v>
      </c>
      <c r="Q2194" t="str">
        <f t="shared" si="34"/>
        <v>31221100-Releji snage</v>
      </c>
    </row>
    <row r="2195" spans="1:17" x14ac:dyDescent="0.3">
      <c r="A2195">
        <v>2194</v>
      </c>
      <c r="B2195">
        <v>31221100</v>
      </c>
      <c r="C2195" t="s">
        <v>2206</v>
      </c>
      <c r="E2195" s="11">
        <v>2195</v>
      </c>
      <c r="F2195" s="12">
        <v>31221200</v>
      </c>
      <c r="G2195" s="13" t="s">
        <v>2207</v>
      </c>
      <c r="Q2195" t="str">
        <f t="shared" si="34"/>
        <v>31221200-Releji opšte namene</v>
      </c>
    </row>
    <row r="2196" spans="1:17" x14ac:dyDescent="0.3">
      <c r="A2196">
        <v>2195</v>
      </c>
      <c r="B2196">
        <v>31221200</v>
      </c>
      <c r="C2196" t="s">
        <v>2207</v>
      </c>
      <c r="E2196" s="8">
        <v>2196</v>
      </c>
      <c r="F2196" s="9">
        <v>31221300</v>
      </c>
      <c r="G2196" s="10" t="s">
        <v>2208</v>
      </c>
      <c r="Q2196" t="str">
        <f t="shared" si="34"/>
        <v>31221300-Releji za utičnicu</v>
      </c>
    </row>
    <row r="2197" spans="1:17" x14ac:dyDescent="0.3">
      <c r="A2197">
        <v>2196</v>
      </c>
      <c r="B2197">
        <v>31221300</v>
      </c>
      <c r="C2197" t="s">
        <v>2208</v>
      </c>
      <c r="E2197" s="11">
        <v>2197</v>
      </c>
      <c r="F2197" s="12">
        <v>31221400</v>
      </c>
      <c r="G2197" s="13" t="s">
        <v>2209</v>
      </c>
      <c r="Q2197" t="str">
        <f t="shared" si="34"/>
        <v>31221400-Releji za naizmeničnu struju</v>
      </c>
    </row>
    <row r="2198" spans="1:17" x14ac:dyDescent="0.3">
      <c r="A2198">
        <v>2197</v>
      </c>
      <c r="B2198">
        <v>31221400</v>
      </c>
      <c r="C2198" t="s">
        <v>2209</v>
      </c>
      <c r="E2198" s="8">
        <v>2198</v>
      </c>
      <c r="F2198" s="9">
        <v>31221500</v>
      </c>
      <c r="G2198" s="10" t="s">
        <v>2210</v>
      </c>
      <c r="Q2198" t="str">
        <f t="shared" si="34"/>
        <v>31221500-Živini releji</v>
      </c>
    </row>
    <row r="2199" spans="1:17" x14ac:dyDescent="0.3">
      <c r="A2199">
        <v>2198</v>
      </c>
      <c r="B2199">
        <v>31221500</v>
      </c>
      <c r="C2199" t="s">
        <v>2210</v>
      </c>
      <c r="E2199" s="11">
        <v>2199</v>
      </c>
      <c r="F2199" s="12">
        <v>31221600</v>
      </c>
      <c r="G2199" s="13" t="s">
        <v>2211</v>
      </c>
      <c r="Q2199" t="str">
        <f t="shared" si="34"/>
        <v>31221600-Vremenski releji</v>
      </c>
    </row>
    <row r="2200" spans="1:17" x14ac:dyDescent="0.3">
      <c r="A2200">
        <v>2199</v>
      </c>
      <c r="B2200">
        <v>31221600</v>
      </c>
      <c r="C2200" t="s">
        <v>2211</v>
      </c>
      <c r="E2200" s="8">
        <v>2200</v>
      </c>
      <c r="F2200" s="9">
        <v>31221700</v>
      </c>
      <c r="G2200" s="10" t="s">
        <v>2212</v>
      </c>
      <c r="Q2200" t="str">
        <f t="shared" si="34"/>
        <v>31221700-Releji za preopterećenja</v>
      </c>
    </row>
    <row r="2201" spans="1:17" x14ac:dyDescent="0.3">
      <c r="A2201">
        <v>2200</v>
      </c>
      <c r="B2201">
        <v>31221700</v>
      </c>
      <c r="C2201" t="s">
        <v>2212</v>
      </c>
      <c r="E2201" s="11">
        <v>2201</v>
      </c>
      <c r="F2201" s="12">
        <v>31223000</v>
      </c>
      <c r="G2201" s="13" t="s">
        <v>2213</v>
      </c>
      <c r="Q2201" t="str">
        <f t="shared" si="34"/>
        <v>31223000-Nosači lampi (lire)</v>
      </c>
    </row>
    <row r="2202" spans="1:17" x14ac:dyDescent="0.3">
      <c r="A2202">
        <v>2201</v>
      </c>
      <c r="B2202">
        <v>31223000</v>
      </c>
      <c r="C2202" t="s">
        <v>2213</v>
      </c>
      <c r="E2202" s="8">
        <v>2202</v>
      </c>
      <c r="F2202" s="9">
        <v>31224000</v>
      </c>
      <c r="G2202" s="10" t="s">
        <v>2214</v>
      </c>
      <c r="Q2202" t="str">
        <f t="shared" si="34"/>
        <v>31224000-Spojni i kontaktni elementi</v>
      </c>
    </row>
    <row r="2203" spans="1:17" x14ac:dyDescent="0.3">
      <c r="A2203">
        <v>2202</v>
      </c>
      <c r="B2203">
        <v>31224000</v>
      </c>
      <c r="C2203" t="s">
        <v>2214</v>
      </c>
      <c r="E2203" s="11">
        <v>2203</v>
      </c>
      <c r="F2203" s="12">
        <v>31224100</v>
      </c>
      <c r="G2203" s="13" t="s">
        <v>2215</v>
      </c>
      <c r="Q2203" t="str">
        <f t="shared" si="34"/>
        <v>31224100-Utikači i utičnice</v>
      </c>
    </row>
    <row r="2204" spans="1:17" x14ac:dyDescent="0.3">
      <c r="A2204">
        <v>2203</v>
      </c>
      <c r="B2204">
        <v>31224100</v>
      </c>
      <c r="C2204" t="s">
        <v>2215</v>
      </c>
      <c r="E2204" s="8">
        <v>2204</v>
      </c>
      <c r="F2204" s="9">
        <v>31224200</v>
      </c>
      <c r="G2204" s="10" t="s">
        <v>2216</v>
      </c>
      <c r="Q2204" t="str">
        <f t="shared" si="34"/>
        <v>31224200-Koaksijalni konektori</v>
      </c>
    </row>
    <row r="2205" spans="1:17" x14ac:dyDescent="0.3">
      <c r="A2205">
        <v>2204</v>
      </c>
      <c r="B2205">
        <v>31224200</v>
      </c>
      <c r="C2205" t="s">
        <v>2216</v>
      </c>
      <c r="E2205" s="11">
        <v>2205</v>
      </c>
      <c r="F2205" s="12">
        <v>31224300</v>
      </c>
      <c r="G2205" s="13" t="s">
        <v>2217</v>
      </c>
      <c r="Q2205" t="str">
        <f t="shared" si="34"/>
        <v>31224300-Konektorske kutije</v>
      </c>
    </row>
    <row r="2206" spans="1:17" x14ac:dyDescent="0.3">
      <c r="A2206">
        <v>2205</v>
      </c>
      <c r="B2206">
        <v>31224300</v>
      </c>
      <c r="C2206" t="s">
        <v>2217</v>
      </c>
      <c r="E2206" s="8">
        <v>2206</v>
      </c>
      <c r="F2206" s="9">
        <v>31224400</v>
      </c>
      <c r="G2206" s="10" t="s">
        <v>2218</v>
      </c>
      <c r="Q2206" t="str">
        <f t="shared" si="34"/>
        <v>31224400-Priključni kablovi</v>
      </c>
    </row>
    <row r="2207" spans="1:17" x14ac:dyDescent="0.3">
      <c r="A2207">
        <v>2206</v>
      </c>
      <c r="B2207">
        <v>31224400</v>
      </c>
      <c r="C2207" t="s">
        <v>2218</v>
      </c>
      <c r="E2207" s="11">
        <v>2207</v>
      </c>
      <c r="F2207" s="12">
        <v>31224500</v>
      </c>
      <c r="G2207" s="13" t="s">
        <v>2219</v>
      </c>
      <c r="Q2207" t="str">
        <f t="shared" si="34"/>
        <v>31224500-Terminali</v>
      </c>
    </row>
    <row r="2208" spans="1:17" x14ac:dyDescent="0.3">
      <c r="A2208">
        <v>2207</v>
      </c>
      <c r="B2208">
        <v>31224500</v>
      </c>
      <c r="C2208" t="s">
        <v>2219</v>
      </c>
      <c r="E2208" s="8">
        <v>2208</v>
      </c>
      <c r="F2208" s="9">
        <v>31224600</v>
      </c>
      <c r="G2208" s="10" t="s">
        <v>2220</v>
      </c>
      <c r="Q2208" t="str">
        <f t="shared" si="34"/>
        <v>31224600-Regulatori jačine svetla  (dimeri)</v>
      </c>
    </row>
    <row r="2209" spans="1:17" x14ac:dyDescent="0.3">
      <c r="A2209">
        <v>2208</v>
      </c>
      <c r="B2209">
        <v>31224600</v>
      </c>
      <c r="C2209" t="s">
        <v>2220</v>
      </c>
      <c r="E2209" s="11">
        <v>2209</v>
      </c>
      <c r="F2209" s="12">
        <v>31224700</v>
      </c>
      <c r="G2209" s="13" t="s">
        <v>2221</v>
      </c>
      <c r="Q2209" t="str">
        <f t="shared" si="34"/>
        <v>31224700-Spojne kutije</v>
      </c>
    </row>
    <row r="2210" spans="1:17" x14ac:dyDescent="0.3">
      <c r="A2210">
        <v>2209</v>
      </c>
      <c r="B2210">
        <v>31224700</v>
      </c>
      <c r="C2210" t="s">
        <v>2221</v>
      </c>
      <c r="E2210" s="8">
        <v>2210</v>
      </c>
      <c r="F2210" s="9">
        <v>31224800</v>
      </c>
      <c r="G2210" s="10" t="s">
        <v>2222</v>
      </c>
      <c r="Q2210" t="str">
        <f t="shared" si="34"/>
        <v>31224800-Kablovske spojnice</v>
      </c>
    </row>
    <row r="2211" spans="1:17" x14ac:dyDescent="0.3">
      <c r="A2211">
        <v>2210</v>
      </c>
      <c r="B2211">
        <v>31224800</v>
      </c>
      <c r="C2211" t="s">
        <v>2222</v>
      </c>
      <c r="E2211" s="11">
        <v>2211</v>
      </c>
      <c r="F2211" s="12">
        <v>31224810</v>
      </c>
      <c r="G2211" s="13" t="s">
        <v>2223</v>
      </c>
      <c r="Q2211" t="str">
        <f t="shared" si="34"/>
        <v>31224810-Produžni kablovi</v>
      </c>
    </row>
    <row r="2212" spans="1:17" x14ac:dyDescent="0.3">
      <c r="A2212">
        <v>2211</v>
      </c>
      <c r="B2212">
        <v>31224810</v>
      </c>
      <c r="C2212" t="s">
        <v>2223</v>
      </c>
      <c r="E2212" s="8">
        <v>2212</v>
      </c>
      <c r="F2212" s="9">
        <v>31230000</v>
      </c>
      <c r="G2212" s="10" t="s">
        <v>2224</v>
      </c>
      <c r="Q2212" t="str">
        <f t="shared" si="34"/>
        <v>31230000-Delovi aparata za distribuciju i upravljanje električnom energijom</v>
      </c>
    </row>
    <row r="2213" spans="1:17" x14ac:dyDescent="0.3">
      <c r="A2213">
        <v>2212</v>
      </c>
      <c r="B2213">
        <v>31230000</v>
      </c>
      <c r="C2213" t="s">
        <v>2224</v>
      </c>
      <c r="E2213" s="11">
        <v>2213</v>
      </c>
      <c r="F2213" s="12">
        <v>31300000</v>
      </c>
      <c r="G2213" s="13" t="s">
        <v>2225</v>
      </c>
      <c r="Q2213" t="str">
        <f t="shared" si="34"/>
        <v>31300000-Izolovana žica i kablovi</v>
      </c>
    </row>
    <row r="2214" spans="1:17" x14ac:dyDescent="0.3">
      <c r="A2214">
        <v>2213</v>
      </c>
      <c r="B2214">
        <v>31300000</v>
      </c>
      <c r="C2214" t="s">
        <v>2225</v>
      </c>
      <c r="E2214" s="8">
        <v>2214</v>
      </c>
      <c r="F2214" s="9">
        <v>31310000</v>
      </c>
      <c r="G2214" s="10" t="s">
        <v>2226</v>
      </c>
      <c r="Q2214" t="str">
        <f t="shared" si="34"/>
        <v>31310000-Električna mreža</v>
      </c>
    </row>
    <row r="2215" spans="1:17" x14ac:dyDescent="0.3">
      <c r="A2215">
        <v>2214</v>
      </c>
      <c r="B2215">
        <v>31310000</v>
      </c>
      <c r="C2215" t="s">
        <v>2226</v>
      </c>
      <c r="E2215" s="11">
        <v>2215</v>
      </c>
      <c r="F2215" s="12">
        <v>31311000</v>
      </c>
      <c r="G2215" s="13" t="s">
        <v>2227</v>
      </c>
      <c r="Q2215" t="str">
        <f t="shared" si="34"/>
        <v>31311000-Mrežne konekcije</v>
      </c>
    </row>
    <row r="2216" spans="1:17" x14ac:dyDescent="0.3">
      <c r="A2216">
        <v>2215</v>
      </c>
      <c r="B2216">
        <v>31311000</v>
      </c>
      <c r="C2216" t="s">
        <v>2227</v>
      </c>
      <c r="E2216" s="8">
        <v>2216</v>
      </c>
      <c r="F2216" s="9">
        <v>31320000</v>
      </c>
      <c r="G2216" s="10" t="s">
        <v>2228</v>
      </c>
      <c r="Q2216" t="str">
        <f t="shared" si="34"/>
        <v>31320000-Kablovi za distribuciju električne energije</v>
      </c>
    </row>
    <row r="2217" spans="1:17" x14ac:dyDescent="0.3">
      <c r="A2217">
        <v>2216</v>
      </c>
      <c r="B2217">
        <v>31320000</v>
      </c>
      <c r="C2217" t="s">
        <v>2228</v>
      </c>
      <c r="E2217" s="11">
        <v>2217</v>
      </c>
      <c r="F2217" s="12">
        <v>31321000</v>
      </c>
      <c r="G2217" s="13" t="s">
        <v>2229</v>
      </c>
      <c r="Q2217" t="str">
        <f t="shared" si="34"/>
        <v>31321000-Elektroenergetski vodovi</v>
      </c>
    </row>
    <row r="2218" spans="1:17" x14ac:dyDescent="0.3">
      <c r="A2218">
        <v>2217</v>
      </c>
      <c r="B2218">
        <v>31321000</v>
      </c>
      <c r="C2218" t="s">
        <v>2229</v>
      </c>
      <c r="E2218" s="8">
        <v>2218</v>
      </c>
      <c r="F2218" s="9">
        <v>31321100</v>
      </c>
      <c r="G2218" s="10" t="s">
        <v>2230</v>
      </c>
      <c r="Q2218" t="str">
        <f t="shared" si="34"/>
        <v>31321100-Nadzemni energetski vodovi</v>
      </c>
    </row>
    <row r="2219" spans="1:17" x14ac:dyDescent="0.3">
      <c r="A2219">
        <v>2218</v>
      </c>
      <c r="B2219">
        <v>31321100</v>
      </c>
      <c r="C2219" t="s">
        <v>2230</v>
      </c>
      <c r="E2219" s="11">
        <v>2219</v>
      </c>
      <c r="F2219" s="12">
        <v>31321200</v>
      </c>
      <c r="G2219" s="13" t="s">
        <v>2231</v>
      </c>
      <c r="Q2219" t="str">
        <f t="shared" si="34"/>
        <v>31321200-Niskonaponski i srednjenaponski kablovi</v>
      </c>
    </row>
    <row r="2220" spans="1:17" x14ac:dyDescent="0.3">
      <c r="A2220">
        <v>2219</v>
      </c>
      <c r="B2220">
        <v>31321200</v>
      </c>
      <c r="C2220" t="s">
        <v>2231</v>
      </c>
      <c r="E2220" s="8">
        <v>2220</v>
      </c>
      <c r="F2220" s="9">
        <v>31321210</v>
      </c>
      <c r="G2220" s="10" t="s">
        <v>2232</v>
      </c>
      <c r="Q2220" t="str">
        <f t="shared" si="34"/>
        <v>31321210-Niskonaponski kablovi</v>
      </c>
    </row>
    <row r="2221" spans="1:17" x14ac:dyDescent="0.3">
      <c r="A2221">
        <v>2220</v>
      </c>
      <c r="B2221">
        <v>31321210</v>
      </c>
      <c r="C2221" t="s">
        <v>2232</v>
      </c>
      <c r="E2221" s="11">
        <v>2221</v>
      </c>
      <c r="F2221" s="12">
        <v>31321220</v>
      </c>
      <c r="G2221" s="13" t="s">
        <v>2233</v>
      </c>
      <c r="Q2221" t="str">
        <f t="shared" si="34"/>
        <v>31321220-Srednjenaponski kablovi</v>
      </c>
    </row>
    <row r="2222" spans="1:17" x14ac:dyDescent="0.3">
      <c r="A2222">
        <v>2221</v>
      </c>
      <c r="B2222">
        <v>31321220</v>
      </c>
      <c r="C2222" t="s">
        <v>2233</v>
      </c>
      <c r="E2222" s="8">
        <v>2222</v>
      </c>
      <c r="F2222" s="9">
        <v>31321300</v>
      </c>
      <c r="G2222" s="10" t="s">
        <v>2234</v>
      </c>
      <c r="Q2222" t="str">
        <f t="shared" si="34"/>
        <v>31321300-Visokonaponski kablovi</v>
      </c>
    </row>
    <row r="2223" spans="1:17" x14ac:dyDescent="0.3">
      <c r="A2223">
        <v>2222</v>
      </c>
      <c r="B2223">
        <v>31321300</v>
      </c>
      <c r="C2223" t="s">
        <v>2234</v>
      </c>
      <c r="E2223" s="11">
        <v>2223</v>
      </c>
      <c r="F2223" s="12">
        <v>31321400</v>
      </c>
      <c r="G2223" s="13" t="s">
        <v>2235</v>
      </c>
      <c r="Q2223" t="str">
        <f t="shared" si="34"/>
        <v>31321400-Kablovi za polaganje u vodi</v>
      </c>
    </row>
    <row r="2224" spans="1:17" x14ac:dyDescent="0.3">
      <c r="A2224">
        <v>2223</v>
      </c>
      <c r="B2224">
        <v>31321400</v>
      </c>
      <c r="C2224" t="s">
        <v>2235</v>
      </c>
      <c r="E2224" s="8">
        <v>2224</v>
      </c>
      <c r="F2224" s="9">
        <v>31321500</v>
      </c>
      <c r="G2224" s="10" t="s">
        <v>2236</v>
      </c>
      <c r="Q2224" t="str">
        <f t="shared" si="34"/>
        <v>31321500-Kablovi za polaganje u moru</v>
      </c>
    </row>
    <row r="2225" spans="1:17" x14ac:dyDescent="0.3">
      <c r="A2225">
        <v>2224</v>
      </c>
      <c r="B2225">
        <v>31321500</v>
      </c>
      <c r="C2225" t="s">
        <v>2236</v>
      </c>
      <c r="E2225" s="11">
        <v>2225</v>
      </c>
      <c r="F2225" s="12">
        <v>31321600</v>
      </c>
      <c r="G2225" s="13" t="s">
        <v>2237</v>
      </c>
      <c r="Q2225" t="str">
        <f t="shared" si="34"/>
        <v>31321600-Kablovi sa plaštom</v>
      </c>
    </row>
    <row r="2226" spans="1:17" x14ac:dyDescent="0.3">
      <c r="A2226">
        <v>2225</v>
      </c>
      <c r="B2226">
        <v>31321600</v>
      </c>
      <c r="C2226" t="s">
        <v>2237</v>
      </c>
      <c r="E2226" s="8">
        <v>2226</v>
      </c>
      <c r="F2226" s="9">
        <v>31321700</v>
      </c>
      <c r="G2226" s="10" t="s">
        <v>2238</v>
      </c>
      <c r="Q2226" t="str">
        <f t="shared" si="34"/>
        <v>31321700-Signalni kablovi</v>
      </c>
    </row>
    <row r="2227" spans="1:17" x14ac:dyDescent="0.3">
      <c r="A2227">
        <v>2226</v>
      </c>
      <c r="B2227">
        <v>31321700</v>
      </c>
      <c r="C2227" t="s">
        <v>2238</v>
      </c>
      <c r="E2227" s="11">
        <v>2227</v>
      </c>
      <c r="F2227" s="12">
        <v>31330000</v>
      </c>
      <c r="G2227" s="13" t="s">
        <v>2239</v>
      </c>
      <c r="Q2227" t="str">
        <f t="shared" si="34"/>
        <v>31330000-Koaksijalni kablovi</v>
      </c>
    </row>
    <row r="2228" spans="1:17" x14ac:dyDescent="0.3">
      <c r="A2228">
        <v>2227</v>
      </c>
      <c r="B2228">
        <v>31330000</v>
      </c>
      <c r="C2228" t="s">
        <v>2239</v>
      </c>
      <c r="E2228" s="8">
        <v>2228</v>
      </c>
      <c r="F2228" s="9">
        <v>31340000</v>
      </c>
      <c r="G2228" s="10" t="s">
        <v>2240</v>
      </c>
      <c r="Q2228" t="str">
        <f t="shared" si="34"/>
        <v>31340000-Pribor za izolovane kablove</v>
      </c>
    </row>
    <row r="2229" spans="1:17" x14ac:dyDescent="0.3">
      <c r="A2229">
        <v>2228</v>
      </c>
      <c r="B2229">
        <v>31340000</v>
      </c>
      <c r="C2229" t="s">
        <v>2240</v>
      </c>
      <c r="E2229" s="11">
        <v>2229</v>
      </c>
      <c r="F2229" s="12">
        <v>31341000</v>
      </c>
      <c r="G2229" s="13" t="s">
        <v>2241</v>
      </c>
      <c r="Q2229" t="str">
        <f t="shared" si="34"/>
        <v>31341000-Kalemovi za izolovane kablove (kablovske bobine)</v>
      </c>
    </row>
    <row r="2230" spans="1:17" x14ac:dyDescent="0.3">
      <c r="A2230">
        <v>2229</v>
      </c>
      <c r="B2230">
        <v>31341000</v>
      </c>
      <c r="C2230" t="s">
        <v>2241</v>
      </c>
      <c r="E2230" s="8">
        <v>2230</v>
      </c>
      <c r="F2230" s="9">
        <v>31342000</v>
      </c>
      <c r="G2230" s="10" t="s">
        <v>2242</v>
      </c>
      <c r="Q2230" t="str">
        <f t="shared" si="34"/>
        <v>31342000-Kablovske račve</v>
      </c>
    </row>
    <row r="2231" spans="1:17" x14ac:dyDescent="0.3">
      <c r="A2231">
        <v>2230</v>
      </c>
      <c r="B2231">
        <v>31342000</v>
      </c>
      <c r="C2231" t="s">
        <v>2242</v>
      </c>
      <c r="E2231" s="11">
        <v>2231</v>
      </c>
      <c r="F2231" s="12">
        <v>31343000</v>
      </c>
      <c r="G2231" s="13" t="s">
        <v>2222</v>
      </c>
      <c r="Q2231" t="str">
        <f t="shared" si="34"/>
        <v>31343000-Kablovske spojnice</v>
      </c>
    </row>
    <row r="2232" spans="1:17" x14ac:dyDescent="0.3">
      <c r="A2232">
        <v>2231</v>
      </c>
      <c r="B2232">
        <v>31343000</v>
      </c>
      <c r="C2232" t="s">
        <v>2222</v>
      </c>
      <c r="E2232" s="8">
        <v>2232</v>
      </c>
      <c r="F2232" s="9">
        <v>31344000</v>
      </c>
      <c r="G2232" s="10" t="s">
        <v>2243</v>
      </c>
      <c r="Q2232" t="str">
        <f t="shared" si="34"/>
        <v>31344000-Kablovske zaptivke</v>
      </c>
    </row>
    <row r="2233" spans="1:17" x14ac:dyDescent="0.3">
      <c r="A2233">
        <v>2232</v>
      </c>
      <c r="B2233">
        <v>31344000</v>
      </c>
      <c r="C2233" t="s">
        <v>2243</v>
      </c>
      <c r="E2233" s="11">
        <v>2233</v>
      </c>
      <c r="F2233" s="12">
        <v>31350000</v>
      </c>
      <c r="G2233" s="13" t="s">
        <v>2244</v>
      </c>
      <c r="Q2233" t="str">
        <f t="shared" si="34"/>
        <v>31350000-Provodnici za prenošenje i kontrolu podataka</v>
      </c>
    </row>
    <row r="2234" spans="1:17" x14ac:dyDescent="0.3">
      <c r="A2234">
        <v>2233</v>
      </c>
      <c r="B2234">
        <v>31350000</v>
      </c>
      <c r="C2234" t="s">
        <v>2244</v>
      </c>
      <c r="E2234" s="8">
        <v>2234</v>
      </c>
      <c r="F2234" s="9">
        <v>31351000</v>
      </c>
      <c r="G2234" s="10" t="s">
        <v>2245</v>
      </c>
      <c r="Q2234" t="str">
        <f t="shared" si="34"/>
        <v>31351000-Provodnici za kontrolu pristupa</v>
      </c>
    </row>
    <row r="2235" spans="1:17" x14ac:dyDescent="0.3">
      <c r="A2235">
        <v>2234</v>
      </c>
      <c r="B2235">
        <v>31351000</v>
      </c>
      <c r="C2235" t="s">
        <v>2245</v>
      </c>
      <c r="E2235" s="11">
        <v>2235</v>
      </c>
      <c r="F2235" s="12">
        <v>31400000</v>
      </c>
      <c r="G2235" s="13" t="s">
        <v>2246</v>
      </c>
      <c r="Q2235" t="str">
        <f t="shared" si="34"/>
        <v>31400000-Akumulatori, primarne ćelije i primarne baterije</v>
      </c>
    </row>
    <row r="2236" spans="1:17" x14ac:dyDescent="0.3">
      <c r="A2236">
        <v>2235</v>
      </c>
      <c r="B2236">
        <v>31400000</v>
      </c>
      <c r="C2236" t="s">
        <v>2246</v>
      </c>
      <c r="E2236" s="8">
        <v>2236</v>
      </c>
      <c r="F2236" s="9">
        <v>31410000</v>
      </c>
      <c r="G2236" s="10" t="s">
        <v>2247</v>
      </c>
      <c r="Q2236" t="str">
        <f t="shared" si="34"/>
        <v>31410000-Primarne ćelije</v>
      </c>
    </row>
    <row r="2237" spans="1:17" x14ac:dyDescent="0.3">
      <c r="A2237">
        <v>2236</v>
      </c>
      <c r="B2237">
        <v>31410000</v>
      </c>
      <c r="C2237" t="s">
        <v>2247</v>
      </c>
      <c r="E2237" s="11">
        <v>2237</v>
      </c>
      <c r="F2237" s="12">
        <v>31411000</v>
      </c>
      <c r="G2237" s="13" t="s">
        <v>2248</v>
      </c>
      <c r="Q2237" t="str">
        <f t="shared" si="34"/>
        <v>31411000-Alkalne baterije</v>
      </c>
    </row>
    <row r="2238" spans="1:17" x14ac:dyDescent="0.3">
      <c r="A2238">
        <v>2237</v>
      </c>
      <c r="B2238">
        <v>31411000</v>
      </c>
      <c r="C2238" t="s">
        <v>2248</v>
      </c>
      <c r="E2238" s="8">
        <v>2238</v>
      </c>
      <c r="F2238" s="9">
        <v>31420000</v>
      </c>
      <c r="G2238" s="10" t="s">
        <v>2249</v>
      </c>
      <c r="Q2238" t="str">
        <f t="shared" si="34"/>
        <v>31420000-Primarne baterije</v>
      </c>
    </row>
    <row r="2239" spans="1:17" x14ac:dyDescent="0.3">
      <c r="A2239">
        <v>2238</v>
      </c>
      <c r="B2239">
        <v>31420000</v>
      </c>
      <c r="C2239" t="s">
        <v>2249</v>
      </c>
      <c r="E2239" s="11">
        <v>2239</v>
      </c>
      <c r="F2239" s="12">
        <v>31421000</v>
      </c>
      <c r="G2239" s="13" t="s">
        <v>2250</v>
      </c>
      <c r="Q2239" t="str">
        <f t="shared" si="34"/>
        <v>31421000-Olovne baterije</v>
      </c>
    </row>
    <row r="2240" spans="1:17" x14ac:dyDescent="0.3">
      <c r="A2240">
        <v>2239</v>
      </c>
      <c r="B2240">
        <v>31421000</v>
      </c>
      <c r="C2240" t="s">
        <v>2250</v>
      </c>
      <c r="E2240" s="8">
        <v>2240</v>
      </c>
      <c r="F2240" s="9">
        <v>31422000</v>
      </c>
      <c r="G2240" s="10" t="s">
        <v>2251</v>
      </c>
      <c r="Q2240" t="str">
        <f t="shared" si="34"/>
        <v>31422000-Kompleti baterija</v>
      </c>
    </row>
    <row r="2241" spans="1:17" x14ac:dyDescent="0.3">
      <c r="A2241">
        <v>2240</v>
      </c>
      <c r="B2241">
        <v>31422000</v>
      </c>
      <c r="C2241" t="s">
        <v>2251</v>
      </c>
      <c r="E2241" s="11">
        <v>2241</v>
      </c>
      <c r="F2241" s="12">
        <v>31430000</v>
      </c>
      <c r="G2241" s="13" t="s">
        <v>2252</v>
      </c>
      <c r="Q2241" t="str">
        <f t="shared" si="34"/>
        <v>31430000-Električni akumulatori</v>
      </c>
    </row>
    <row r="2242" spans="1:17" x14ac:dyDescent="0.3">
      <c r="A2242">
        <v>2241</v>
      </c>
      <c r="B2242">
        <v>31430000</v>
      </c>
      <c r="C2242" t="s">
        <v>2252</v>
      </c>
      <c r="E2242" s="8">
        <v>2242</v>
      </c>
      <c r="F2242" s="9">
        <v>31431000</v>
      </c>
      <c r="G2242" s="10" t="s">
        <v>2253</v>
      </c>
      <c r="Q2242" t="str">
        <f t="shared" ref="Q2242:Q2305" si="35">F2242&amp; "-" &amp;G2242</f>
        <v>31431000-Olovni akumulatori</v>
      </c>
    </row>
    <row r="2243" spans="1:17" x14ac:dyDescent="0.3">
      <c r="A2243">
        <v>2242</v>
      </c>
      <c r="B2243">
        <v>31431000</v>
      </c>
      <c r="C2243" t="s">
        <v>2253</v>
      </c>
      <c r="E2243" s="11">
        <v>2243</v>
      </c>
      <c r="F2243" s="12">
        <v>31432000</v>
      </c>
      <c r="G2243" s="13" t="s">
        <v>2254</v>
      </c>
      <c r="Q2243" t="str">
        <f t="shared" si="35"/>
        <v>31432000-Nikl-kadmijum akumulatori</v>
      </c>
    </row>
    <row r="2244" spans="1:17" x14ac:dyDescent="0.3">
      <c r="A2244">
        <v>2243</v>
      </c>
      <c r="B2244">
        <v>31432000</v>
      </c>
      <c r="C2244" t="s">
        <v>2254</v>
      </c>
      <c r="E2244" s="8">
        <v>2244</v>
      </c>
      <c r="F2244" s="9">
        <v>31433000</v>
      </c>
      <c r="G2244" s="10" t="s">
        <v>2255</v>
      </c>
      <c r="Q2244" t="str">
        <f t="shared" si="35"/>
        <v>31433000-Nikl-gvožđe akumulatori</v>
      </c>
    </row>
    <row r="2245" spans="1:17" x14ac:dyDescent="0.3">
      <c r="A2245">
        <v>2244</v>
      </c>
      <c r="B2245">
        <v>31433000</v>
      </c>
      <c r="C2245" t="s">
        <v>2255</v>
      </c>
      <c r="E2245" s="11">
        <v>2245</v>
      </c>
      <c r="F2245" s="12">
        <v>31434000</v>
      </c>
      <c r="G2245" s="13" t="s">
        <v>2256</v>
      </c>
      <c r="Q2245" t="str">
        <f t="shared" si="35"/>
        <v>31434000-Litijumski akumulatori</v>
      </c>
    </row>
    <row r="2246" spans="1:17" x14ac:dyDescent="0.3">
      <c r="A2246">
        <v>2245</v>
      </c>
      <c r="B2246">
        <v>31434000</v>
      </c>
      <c r="C2246" t="s">
        <v>2256</v>
      </c>
      <c r="E2246" s="8">
        <v>2246</v>
      </c>
      <c r="F2246" s="9">
        <v>31440000</v>
      </c>
      <c r="G2246" s="10" t="s">
        <v>2257</v>
      </c>
      <c r="Q2246" t="str">
        <f t="shared" si="35"/>
        <v>31440000-Baterije</v>
      </c>
    </row>
    <row r="2247" spans="1:17" x14ac:dyDescent="0.3">
      <c r="A2247">
        <v>2246</v>
      </c>
      <c r="B2247">
        <v>31440000</v>
      </c>
      <c r="C2247" t="s">
        <v>2257</v>
      </c>
      <c r="E2247" s="11">
        <v>2247</v>
      </c>
      <c r="F2247" s="12">
        <v>31500000</v>
      </c>
      <c r="G2247" s="13" t="s">
        <v>2258</v>
      </c>
      <c r="Q2247" t="str">
        <f t="shared" si="35"/>
        <v>31500000-Rasvetna oprema i električne svetiljke</v>
      </c>
    </row>
    <row r="2248" spans="1:17" x14ac:dyDescent="0.3">
      <c r="A2248">
        <v>2247</v>
      </c>
      <c r="B2248">
        <v>31500000</v>
      </c>
      <c r="C2248" t="s">
        <v>2258</v>
      </c>
      <c r="E2248" s="8">
        <v>2248</v>
      </c>
      <c r="F2248" s="9">
        <v>31510000</v>
      </c>
      <c r="G2248" s="10" t="s">
        <v>2259</v>
      </c>
      <c r="Q2248" t="str">
        <f t="shared" si="35"/>
        <v>31510000-Električne sijalice sa vlaknima</v>
      </c>
    </row>
    <row r="2249" spans="1:17" x14ac:dyDescent="0.3">
      <c r="A2249">
        <v>2248</v>
      </c>
      <c r="B2249">
        <v>31510000</v>
      </c>
      <c r="C2249" t="s">
        <v>2259</v>
      </c>
      <c r="E2249" s="11">
        <v>2249</v>
      </c>
      <c r="F2249" s="12">
        <v>31511000</v>
      </c>
      <c r="G2249" s="13" t="s">
        <v>2260</v>
      </c>
      <c r="Q2249" t="str">
        <f t="shared" si="35"/>
        <v>31511000-Zatvorene reflektorske lampe</v>
      </c>
    </row>
    <row r="2250" spans="1:17" x14ac:dyDescent="0.3">
      <c r="A2250">
        <v>2249</v>
      </c>
      <c r="B2250">
        <v>31511000</v>
      </c>
      <c r="C2250" t="s">
        <v>2260</v>
      </c>
      <c r="E2250" s="8">
        <v>2250</v>
      </c>
      <c r="F2250" s="9">
        <v>31512000</v>
      </c>
      <c r="G2250" s="10" t="s">
        <v>2261</v>
      </c>
      <c r="Q2250" t="str">
        <f t="shared" si="35"/>
        <v>31512000-Halogene sijalice sa volframovim vlaknima</v>
      </c>
    </row>
    <row r="2251" spans="1:17" x14ac:dyDescent="0.3">
      <c r="A2251">
        <v>2250</v>
      </c>
      <c r="B2251">
        <v>31512000</v>
      </c>
      <c r="C2251" t="s">
        <v>2261</v>
      </c>
      <c r="E2251" s="11">
        <v>2251</v>
      </c>
      <c r="F2251" s="12">
        <v>31512100</v>
      </c>
      <c r="G2251" s="13" t="s">
        <v>2262</v>
      </c>
      <c r="Q2251" t="str">
        <f t="shared" si="35"/>
        <v>31512100-Halogene sijalice, linearne</v>
      </c>
    </row>
    <row r="2252" spans="1:17" x14ac:dyDescent="0.3">
      <c r="A2252">
        <v>2251</v>
      </c>
      <c r="B2252">
        <v>31512100</v>
      </c>
      <c r="C2252" t="s">
        <v>2262</v>
      </c>
      <c r="E2252" s="8">
        <v>2252</v>
      </c>
      <c r="F2252" s="9">
        <v>31512200</v>
      </c>
      <c r="G2252" s="10" t="s">
        <v>2263</v>
      </c>
      <c r="Q2252" t="str">
        <f t="shared" si="35"/>
        <v>31512200-Halogene sijalice, dvokontaktne</v>
      </c>
    </row>
    <row r="2253" spans="1:17" x14ac:dyDescent="0.3">
      <c r="A2253">
        <v>2252</v>
      </c>
      <c r="B2253">
        <v>31512200</v>
      </c>
      <c r="C2253" t="s">
        <v>2263</v>
      </c>
      <c r="E2253" s="11">
        <v>2253</v>
      </c>
      <c r="F2253" s="12">
        <v>31512300</v>
      </c>
      <c r="G2253" s="13" t="s">
        <v>2264</v>
      </c>
      <c r="Q2253" t="str">
        <f t="shared" si="35"/>
        <v>31512300-Halogene sijalice, dvobojne</v>
      </c>
    </row>
    <row r="2254" spans="1:17" x14ac:dyDescent="0.3">
      <c r="A2254">
        <v>2253</v>
      </c>
      <c r="B2254">
        <v>31512300</v>
      </c>
      <c r="C2254" t="s">
        <v>2264</v>
      </c>
      <c r="E2254" s="8">
        <v>2254</v>
      </c>
      <c r="F2254" s="9">
        <v>31514000</v>
      </c>
      <c r="G2254" s="10" t="s">
        <v>2265</v>
      </c>
      <c r="Q2254" t="str">
        <f t="shared" si="35"/>
        <v>31514000-Sijalice sa pražnjenjem</v>
      </c>
    </row>
    <row r="2255" spans="1:17" x14ac:dyDescent="0.3">
      <c r="A2255">
        <v>2254</v>
      </c>
      <c r="B2255">
        <v>31514000</v>
      </c>
      <c r="C2255" t="s">
        <v>2265</v>
      </c>
      <c r="E2255" s="11">
        <v>2255</v>
      </c>
      <c r="F2255" s="12">
        <v>31515000</v>
      </c>
      <c r="G2255" s="13" t="s">
        <v>2266</v>
      </c>
      <c r="Q2255" t="str">
        <f t="shared" si="35"/>
        <v>31515000-Ultraljubičaste sijalice</v>
      </c>
    </row>
    <row r="2256" spans="1:17" x14ac:dyDescent="0.3">
      <c r="A2256">
        <v>2255</v>
      </c>
      <c r="B2256">
        <v>31515000</v>
      </c>
      <c r="C2256" t="s">
        <v>2266</v>
      </c>
      <c r="E2256" s="8">
        <v>2256</v>
      </c>
      <c r="F2256" s="9">
        <v>31516000</v>
      </c>
      <c r="G2256" s="10" t="s">
        <v>2267</v>
      </c>
      <c r="Q2256" t="str">
        <f t="shared" si="35"/>
        <v>31516000-Infracrvene sijalice</v>
      </c>
    </row>
    <row r="2257" spans="1:17" x14ac:dyDescent="0.3">
      <c r="A2257">
        <v>2256</v>
      </c>
      <c r="B2257">
        <v>31516000</v>
      </c>
      <c r="C2257" t="s">
        <v>2267</v>
      </c>
      <c r="E2257" s="11">
        <v>2257</v>
      </c>
      <c r="F2257" s="12">
        <v>31517000</v>
      </c>
      <c r="G2257" s="13" t="s">
        <v>2268</v>
      </c>
      <c r="Q2257" t="str">
        <f t="shared" si="35"/>
        <v>31517000-Lučne sijalice</v>
      </c>
    </row>
    <row r="2258" spans="1:17" x14ac:dyDescent="0.3">
      <c r="A2258">
        <v>2257</v>
      </c>
      <c r="B2258">
        <v>31517000</v>
      </c>
      <c r="C2258" t="s">
        <v>2268</v>
      </c>
      <c r="E2258" s="8">
        <v>2258</v>
      </c>
      <c r="F2258" s="9">
        <v>31518000</v>
      </c>
      <c r="G2258" s="10" t="s">
        <v>2269</v>
      </c>
      <c r="Q2258" t="str">
        <f t="shared" si="35"/>
        <v>31518000-Svetla za signalizaciju</v>
      </c>
    </row>
    <row r="2259" spans="1:17" x14ac:dyDescent="0.3">
      <c r="A2259">
        <v>2258</v>
      </c>
      <c r="B2259">
        <v>31518000</v>
      </c>
      <c r="C2259" t="s">
        <v>2269</v>
      </c>
      <c r="E2259" s="11">
        <v>2259</v>
      </c>
      <c r="F2259" s="12">
        <v>31518100</v>
      </c>
      <c r="G2259" s="13" t="s">
        <v>2270</v>
      </c>
      <c r="Q2259" t="str">
        <f t="shared" si="35"/>
        <v>31518100-Projektorska svetla</v>
      </c>
    </row>
    <row r="2260" spans="1:17" x14ac:dyDescent="0.3">
      <c r="A2260">
        <v>2259</v>
      </c>
      <c r="B2260">
        <v>31518100</v>
      </c>
      <c r="C2260" t="s">
        <v>2270</v>
      </c>
      <c r="E2260" s="8">
        <v>2260</v>
      </c>
      <c r="F2260" s="9">
        <v>31518200</v>
      </c>
      <c r="G2260" s="10" t="s">
        <v>2271</v>
      </c>
      <c r="Q2260" t="str">
        <f t="shared" si="35"/>
        <v>31518200-Svetlosna oprema za vanredne situacije</v>
      </c>
    </row>
    <row r="2261" spans="1:17" x14ac:dyDescent="0.3">
      <c r="A2261">
        <v>2260</v>
      </c>
      <c r="B2261">
        <v>31518200</v>
      </c>
      <c r="C2261" t="s">
        <v>2271</v>
      </c>
      <c r="E2261" s="11">
        <v>2261</v>
      </c>
      <c r="F2261" s="12">
        <v>31518210</v>
      </c>
      <c r="G2261" s="13" t="s">
        <v>2272</v>
      </c>
      <c r="Q2261" t="str">
        <f t="shared" si="35"/>
        <v>31518210-Lampe sa zaštitom od vetra (fenjeri)</v>
      </c>
    </row>
    <row r="2262" spans="1:17" x14ac:dyDescent="0.3">
      <c r="A2262">
        <v>2261</v>
      </c>
      <c r="B2262">
        <v>31518210</v>
      </c>
      <c r="C2262" t="s">
        <v>2272</v>
      </c>
      <c r="E2262" s="8">
        <v>2262</v>
      </c>
      <c r="F2262" s="9">
        <v>31518220</v>
      </c>
      <c r="G2262" s="10" t="s">
        <v>2273</v>
      </c>
      <c r="Q2262" t="str">
        <f t="shared" si="35"/>
        <v>31518220-Svetleća palica</v>
      </c>
    </row>
    <row r="2263" spans="1:17" x14ac:dyDescent="0.3">
      <c r="A2263">
        <v>2262</v>
      </c>
      <c r="B2263">
        <v>31518220</v>
      </c>
      <c r="C2263" t="s">
        <v>2273</v>
      </c>
      <c r="E2263" s="11">
        <v>2263</v>
      </c>
      <c r="F2263" s="12">
        <v>31518300</v>
      </c>
      <c r="G2263" s="13" t="s">
        <v>2274</v>
      </c>
      <c r="Q2263" t="str">
        <f t="shared" si="35"/>
        <v>31518300-Krovna svetla</v>
      </c>
    </row>
    <row r="2264" spans="1:17" x14ac:dyDescent="0.3">
      <c r="A2264">
        <v>2263</v>
      </c>
      <c r="B2264">
        <v>31518300</v>
      </c>
      <c r="C2264" t="s">
        <v>2274</v>
      </c>
      <c r="E2264" s="8">
        <v>2264</v>
      </c>
      <c r="F2264" s="9">
        <v>31518500</v>
      </c>
      <c r="G2264" s="10" t="s">
        <v>2275</v>
      </c>
      <c r="Q2264" t="str">
        <f t="shared" si="35"/>
        <v>31518500-Sijalice sa živinom parom</v>
      </c>
    </row>
    <row r="2265" spans="1:17" x14ac:dyDescent="0.3">
      <c r="A2265">
        <v>2264</v>
      </c>
      <c r="B2265">
        <v>31518500</v>
      </c>
      <c r="C2265" t="s">
        <v>2275</v>
      </c>
      <c r="E2265" s="11">
        <v>2265</v>
      </c>
      <c r="F2265" s="12">
        <v>31518600</v>
      </c>
      <c r="G2265" s="13" t="s">
        <v>2276</v>
      </c>
      <c r="Q2265" t="str">
        <f t="shared" si="35"/>
        <v>31518600-Reflektori (searchlight)</v>
      </c>
    </row>
    <row r="2266" spans="1:17" x14ac:dyDescent="0.3">
      <c r="A2266">
        <v>2265</v>
      </c>
      <c r="B2266">
        <v>31518600</v>
      </c>
      <c r="C2266" t="s">
        <v>2276</v>
      </c>
      <c r="E2266" s="8">
        <v>2266</v>
      </c>
      <c r="F2266" s="9">
        <v>31519000</v>
      </c>
      <c r="G2266" s="10" t="s">
        <v>2277</v>
      </c>
      <c r="Q2266" t="str">
        <f t="shared" si="35"/>
        <v>31519000-Sijalice sa vlaknom i neonske sijalice</v>
      </c>
    </row>
    <row r="2267" spans="1:17" x14ac:dyDescent="0.3">
      <c r="A2267">
        <v>2266</v>
      </c>
      <c r="B2267">
        <v>31519000</v>
      </c>
      <c r="C2267" t="s">
        <v>2277</v>
      </c>
      <c r="E2267" s="11">
        <v>2267</v>
      </c>
      <c r="F2267" s="12">
        <v>31519100</v>
      </c>
      <c r="G2267" s="13" t="s">
        <v>2278</v>
      </c>
      <c r="Q2267" t="str">
        <f t="shared" si="35"/>
        <v>31519100-Sijalice sa vlaknom</v>
      </c>
    </row>
    <row r="2268" spans="1:17" x14ac:dyDescent="0.3">
      <c r="A2268">
        <v>2267</v>
      </c>
      <c r="B2268">
        <v>31519100</v>
      </c>
      <c r="C2268" t="s">
        <v>2278</v>
      </c>
      <c r="E2268" s="8">
        <v>2268</v>
      </c>
      <c r="F2268" s="9">
        <v>31519200</v>
      </c>
      <c r="G2268" s="10" t="s">
        <v>2279</v>
      </c>
      <c r="Q2268" t="str">
        <f t="shared" si="35"/>
        <v>31519200-Neonske sijalice</v>
      </c>
    </row>
    <row r="2269" spans="1:17" x14ac:dyDescent="0.3">
      <c r="A2269">
        <v>2268</v>
      </c>
      <c r="B2269">
        <v>31519200</v>
      </c>
      <c r="C2269" t="s">
        <v>2279</v>
      </c>
      <c r="E2269" s="11">
        <v>2269</v>
      </c>
      <c r="F2269" s="12">
        <v>31520000</v>
      </c>
      <c r="G2269" s="13" t="s">
        <v>2280</v>
      </c>
      <c r="Q2269" t="str">
        <f t="shared" si="35"/>
        <v>31520000-Lampe i druga svetleća tela</v>
      </c>
    </row>
    <row r="2270" spans="1:17" x14ac:dyDescent="0.3">
      <c r="A2270">
        <v>2269</v>
      </c>
      <c r="B2270">
        <v>31520000</v>
      </c>
      <c r="C2270" t="s">
        <v>2280</v>
      </c>
      <c r="E2270" s="8">
        <v>2270</v>
      </c>
      <c r="F2270" s="9">
        <v>31521000</v>
      </c>
      <c r="G2270" s="10" t="s">
        <v>2281</v>
      </c>
      <c r="Q2270" t="str">
        <f t="shared" si="35"/>
        <v>31521000-Lampe</v>
      </c>
    </row>
    <row r="2271" spans="1:17" x14ac:dyDescent="0.3">
      <c r="A2271">
        <v>2270</v>
      </c>
      <c r="B2271">
        <v>31521000</v>
      </c>
      <c r="C2271" t="s">
        <v>2281</v>
      </c>
      <c r="E2271" s="11">
        <v>2271</v>
      </c>
      <c r="F2271" s="12">
        <v>31521100</v>
      </c>
      <c r="G2271" s="13" t="s">
        <v>2282</v>
      </c>
      <c r="Q2271" t="str">
        <f t="shared" si="35"/>
        <v>31521100-Lampe za postavljanje na sto</v>
      </c>
    </row>
    <row r="2272" spans="1:17" x14ac:dyDescent="0.3">
      <c r="A2272">
        <v>2271</v>
      </c>
      <c r="B2272">
        <v>31521100</v>
      </c>
      <c r="C2272" t="s">
        <v>2282</v>
      </c>
      <c r="E2272" s="8">
        <v>2272</v>
      </c>
      <c r="F2272" s="9">
        <v>31521200</v>
      </c>
      <c r="G2272" s="10" t="s">
        <v>2283</v>
      </c>
      <c r="Q2272" t="str">
        <f t="shared" si="35"/>
        <v>31521200-Lampe za postavljanje na pod</v>
      </c>
    </row>
    <row r="2273" spans="1:17" x14ac:dyDescent="0.3">
      <c r="A2273">
        <v>2272</v>
      </c>
      <c r="B2273">
        <v>31521200</v>
      </c>
      <c r="C2273" t="s">
        <v>2283</v>
      </c>
      <c r="E2273" s="11">
        <v>2273</v>
      </c>
      <c r="F2273" s="12">
        <v>31521300</v>
      </c>
      <c r="G2273" s="13" t="s">
        <v>2284</v>
      </c>
      <c r="Q2273" t="str">
        <f t="shared" si="35"/>
        <v>31521300-Prenosne električne svetiljke</v>
      </c>
    </row>
    <row r="2274" spans="1:17" x14ac:dyDescent="0.3">
      <c r="A2274">
        <v>2273</v>
      </c>
      <c r="B2274">
        <v>31521300</v>
      </c>
      <c r="C2274" t="s">
        <v>2284</v>
      </c>
      <c r="E2274" s="8">
        <v>2274</v>
      </c>
      <c r="F2274" s="9">
        <v>31521310</v>
      </c>
      <c r="G2274" s="10" t="s">
        <v>2285</v>
      </c>
      <c r="Q2274" t="str">
        <f t="shared" si="35"/>
        <v>31521310-Svetla za upozorenje</v>
      </c>
    </row>
    <row r="2275" spans="1:17" x14ac:dyDescent="0.3">
      <c r="A2275">
        <v>2274</v>
      </c>
      <c r="B2275">
        <v>31521310</v>
      </c>
      <c r="C2275" t="s">
        <v>2285</v>
      </c>
      <c r="E2275" s="11">
        <v>2275</v>
      </c>
      <c r="F2275" s="12">
        <v>31521320</v>
      </c>
      <c r="G2275" s="13" t="s">
        <v>2286</v>
      </c>
      <c r="Q2275" t="str">
        <f t="shared" si="35"/>
        <v>31521320-Baterijske lampe</v>
      </c>
    </row>
    <row r="2276" spans="1:17" x14ac:dyDescent="0.3">
      <c r="A2276">
        <v>2275</v>
      </c>
      <c r="B2276">
        <v>31521320</v>
      </c>
      <c r="C2276" t="s">
        <v>2286</v>
      </c>
      <c r="E2276" s="8">
        <v>2276</v>
      </c>
      <c r="F2276" s="9">
        <v>31521330</v>
      </c>
      <c r="G2276" s="10" t="s">
        <v>2287</v>
      </c>
      <c r="Q2276" t="str">
        <f t="shared" si="35"/>
        <v>31521330-Prenosne električne svetiljke koje mogu ponovo da se pune</v>
      </c>
    </row>
    <row r="2277" spans="1:17" x14ac:dyDescent="0.3">
      <c r="A2277">
        <v>2276</v>
      </c>
      <c r="B2277">
        <v>31521330</v>
      </c>
      <c r="C2277" t="s">
        <v>2287</v>
      </c>
      <c r="E2277" s="11">
        <v>2277</v>
      </c>
      <c r="F2277" s="12">
        <v>31522000</v>
      </c>
      <c r="G2277" s="13" t="s">
        <v>2288</v>
      </c>
      <c r="Q2277" t="str">
        <f t="shared" si="35"/>
        <v>31522000-Svetiljljke za novogodišnje jelke</v>
      </c>
    </row>
    <row r="2278" spans="1:17" x14ac:dyDescent="0.3">
      <c r="A2278">
        <v>2277</v>
      </c>
      <c r="B2278">
        <v>31522000</v>
      </c>
      <c r="C2278" t="s">
        <v>2288</v>
      </c>
      <c r="E2278" s="8">
        <v>2278</v>
      </c>
      <c r="F2278" s="9">
        <v>31523000</v>
      </c>
      <c r="G2278" s="10" t="s">
        <v>2289</v>
      </c>
      <c r="Q2278" t="str">
        <f t="shared" si="35"/>
        <v>31523000-Osvetljeni znaci i pločice sa imenima</v>
      </c>
    </row>
    <row r="2279" spans="1:17" x14ac:dyDescent="0.3">
      <c r="A2279">
        <v>2278</v>
      </c>
      <c r="B2279">
        <v>31523000</v>
      </c>
      <c r="C2279" t="s">
        <v>2289</v>
      </c>
      <c r="E2279" s="11">
        <v>2279</v>
      </c>
      <c r="F2279" s="12">
        <v>31523100</v>
      </c>
      <c r="G2279" s="13" t="s">
        <v>2290</v>
      </c>
      <c r="Q2279" t="str">
        <f t="shared" si="35"/>
        <v>31523100-Reklamna neonska svetla</v>
      </c>
    </row>
    <row r="2280" spans="1:17" x14ac:dyDescent="0.3">
      <c r="A2280">
        <v>2279</v>
      </c>
      <c r="B2280">
        <v>31523100</v>
      </c>
      <c r="C2280" t="s">
        <v>2290</v>
      </c>
      <c r="E2280" s="8">
        <v>2280</v>
      </c>
      <c r="F2280" s="9">
        <v>31523200</v>
      </c>
      <c r="G2280" s="10" t="s">
        <v>2291</v>
      </c>
      <c r="Q2280" t="str">
        <f t="shared" si="35"/>
        <v>31523200-Znaci sa stalnim obaveštenjima</v>
      </c>
    </row>
    <row r="2281" spans="1:17" x14ac:dyDescent="0.3">
      <c r="A2281">
        <v>2280</v>
      </c>
      <c r="B2281">
        <v>31523200</v>
      </c>
      <c r="C2281" t="s">
        <v>2291</v>
      </c>
      <c r="E2281" s="11">
        <v>2281</v>
      </c>
      <c r="F2281" s="12">
        <v>31523300</v>
      </c>
      <c r="G2281" s="13" t="s">
        <v>2292</v>
      </c>
      <c r="Q2281" t="str">
        <f t="shared" si="35"/>
        <v>31523300-Osvetljene pločice sa natpisima</v>
      </c>
    </row>
    <row r="2282" spans="1:17" x14ac:dyDescent="0.3">
      <c r="A2282">
        <v>2281</v>
      </c>
      <c r="B2282">
        <v>31523300</v>
      </c>
      <c r="C2282" t="s">
        <v>2292</v>
      </c>
      <c r="E2282" s="8">
        <v>2282</v>
      </c>
      <c r="F2282" s="9">
        <v>31524000</v>
      </c>
      <c r="G2282" s="10" t="s">
        <v>2293</v>
      </c>
      <c r="Q2282" t="str">
        <f t="shared" si="35"/>
        <v>31524000-Plafonska ili zidna svetleća tela</v>
      </c>
    </row>
    <row r="2283" spans="1:17" x14ac:dyDescent="0.3">
      <c r="A2283">
        <v>2282</v>
      </c>
      <c r="B2283">
        <v>31524000</v>
      </c>
      <c r="C2283" t="s">
        <v>2293</v>
      </c>
      <c r="E2283" s="11">
        <v>2283</v>
      </c>
      <c r="F2283" s="12">
        <v>31524100</v>
      </c>
      <c r="G2283" s="13" t="s">
        <v>2294</v>
      </c>
      <c r="Q2283" t="str">
        <f t="shared" si="35"/>
        <v>31524100-Plafonska svetleća tela</v>
      </c>
    </row>
    <row r="2284" spans="1:17" x14ac:dyDescent="0.3">
      <c r="A2284">
        <v>2283</v>
      </c>
      <c r="B2284">
        <v>31524100</v>
      </c>
      <c r="C2284" t="s">
        <v>2294</v>
      </c>
      <c r="E2284" s="8">
        <v>2284</v>
      </c>
      <c r="F2284" s="9">
        <v>31524110</v>
      </c>
      <c r="G2284" s="10" t="s">
        <v>2295</v>
      </c>
      <c r="Q2284" t="str">
        <f t="shared" si="35"/>
        <v>31524110-Lampe za hirurške sale</v>
      </c>
    </row>
    <row r="2285" spans="1:17" x14ac:dyDescent="0.3">
      <c r="A2285">
        <v>2284</v>
      </c>
      <c r="B2285">
        <v>31524110</v>
      </c>
      <c r="C2285" t="s">
        <v>2295</v>
      </c>
      <c r="E2285" s="11">
        <v>2285</v>
      </c>
      <c r="F2285" s="12">
        <v>31524120</v>
      </c>
      <c r="G2285" s="13" t="s">
        <v>2296</v>
      </c>
      <c r="Q2285" t="str">
        <f t="shared" si="35"/>
        <v>31524120-Plafonska svetla</v>
      </c>
    </row>
    <row r="2286" spans="1:17" x14ac:dyDescent="0.3">
      <c r="A2286">
        <v>2285</v>
      </c>
      <c r="B2286">
        <v>31524120</v>
      </c>
      <c r="C2286" t="s">
        <v>2296</v>
      </c>
      <c r="E2286" s="8">
        <v>2286</v>
      </c>
      <c r="F2286" s="9">
        <v>31524200</v>
      </c>
      <c r="G2286" s="10" t="s">
        <v>2297</v>
      </c>
      <c r="Q2286" t="str">
        <f t="shared" si="35"/>
        <v>31524200-Zidna svetleća tela</v>
      </c>
    </row>
    <row r="2287" spans="1:17" x14ac:dyDescent="0.3">
      <c r="A2287">
        <v>2286</v>
      </c>
      <c r="B2287">
        <v>31524200</v>
      </c>
      <c r="C2287" t="s">
        <v>2297</v>
      </c>
      <c r="E2287" s="11">
        <v>2287</v>
      </c>
      <c r="F2287" s="12">
        <v>31524210</v>
      </c>
      <c r="G2287" s="13" t="s">
        <v>2298</v>
      </c>
      <c r="Q2287" t="str">
        <f t="shared" si="35"/>
        <v>31524210-Zidna svetla</v>
      </c>
    </row>
    <row r="2288" spans="1:17" x14ac:dyDescent="0.3">
      <c r="A2288">
        <v>2287</v>
      </c>
      <c r="B2288">
        <v>31524210</v>
      </c>
      <c r="C2288" t="s">
        <v>2298</v>
      </c>
      <c r="E2288" s="8">
        <v>2288</v>
      </c>
      <c r="F2288" s="9">
        <v>31527000</v>
      </c>
      <c r="G2288" s="10" t="s">
        <v>2299</v>
      </c>
      <c r="Q2288" t="str">
        <f t="shared" si="35"/>
        <v>31527000-Reflektori (spotlight)</v>
      </c>
    </row>
    <row r="2289" spans="1:17" x14ac:dyDescent="0.3">
      <c r="A2289">
        <v>2288</v>
      </c>
      <c r="B2289">
        <v>31527000</v>
      </c>
      <c r="C2289" t="s">
        <v>2299</v>
      </c>
      <c r="E2289" s="11">
        <v>2289</v>
      </c>
      <c r="F2289" s="12">
        <v>31527200</v>
      </c>
      <c r="G2289" s="13" t="s">
        <v>2300</v>
      </c>
      <c r="Q2289" t="str">
        <f t="shared" si="35"/>
        <v>31527200-Spoljna rasveta</v>
      </c>
    </row>
    <row r="2290" spans="1:17" x14ac:dyDescent="0.3">
      <c r="A2290">
        <v>2289</v>
      </c>
      <c r="B2290">
        <v>31527200</v>
      </c>
      <c r="C2290" t="s">
        <v>2300</v>
      </c>
      <c r="E2290" s="8">
        <v>2290</v>
      </c>
      <c r="F2290" s="9">
        <v>31527210</v>
      </c>
      <c r="G2290" s="10" t="s">
        <v>2301</v>
      </c>
      <c r="Q2290" t="str">
        <f t="shared" si="35"/>
        <v>31527210-Lanterne</v>
      </c>
    </row>
    <row r="2291" spans="1:17" x14ac:dyDescent="0.3">
      <c r="A2291">
        <v>2290</v>
      </c>
      <c r="B2291">
        <v>31527210</v>
      </c>
      <c r="C2291" t="s">
        <v>2301</v>
      </c>
      <c r="E2291" s="11">
        <v>2291</v>
      </c>
      <c r="F2291" s="12">
        <v>31527260</v>
      </c>
      <c r="G2291" s="13" t="s">
        <v>2302</v>
      </c>
      <c r="Q2291" t="str">
        <f t="shared" si="35"/>
        <v>31527260-Sistemi rasvete</v>
      </c>
    </row>
    <row r="2292" spans="1:17" x14ac:dyDescent="0.3">
      <c r="A2292">
        <v>2291</v>
      </c>
      <c r="B2292">
        <v>31527260</v>
      </c>
      <c r="C2292" t="s">
        <v>2302</v>
      </c>
      <c r="E2292" s="8">
        <v>2292</v>
      </c>
      <c r="F2292" s="9">
        <v>31527270</v>
      </c>
      <c r="G2292" s="10" t="s">
        <v>2303</v>
      </c>
      <c r="Q2292" t="str">
        <f t="shared" si="35"/>
        <v>31527270-Rasveta perona</v>
      </c>
    </row>
    <row r="2293" spans="1:17" x14ac:dyDescent="0.3">
      <c r="A2293">
        <v>2292</v>
      </c>
      <c r="B2293">
        <v>31527270</v>
      </c>
      <c r="C2293" t="s">
        <v>2303</v>
      </c>
      <c r="E2293" s="11">
        <v>2293</v>
      </c>
      <c r="F2293" s="12">
        <v>31527300</v>
      </c>
      <c r="G2293" s="13" t="s">
        <v>2304</v>
      </c>
      <c r="Q2293" t="str">
        <f t="shared" si="35"/>
        <v>31527300-Rasveta u domaćinstvu</v>
      </c>
    </row>
    <row r="2294" spans="1:17" x14ac:dyDescent="0.3">
      <c r="A2294">
        <v>2293</v>
      </c>
      <c r="B2294">
        <v>31527300</v>
      </c>
      <c r="C2294" t="s">
        <v>2304</v>
      </c>
      <c r="E2294" s="8">
        <v>2294</v>
      </c>
      <c r="F2294" s="9">
        <v>31527400</v>
      </c>
      <c r="G2294" s="10" t="s">
        <v>2305</v>
      </c>
      <c r="Q2294" t="str">
        <f t="shared" si="35"/>
        <v>31527400-Podvodna rasveta</v>
      </c>
    </row>
    <row r="2295" spans="1:17" x14ac:dyDescent="0.3">
      <c r="A2295">
        <v>2294</v>
      </c>
      <c r="B2295">
        <v>31527400</v>
      </c>
      <c r="C2295" t="s">
        <v>2305</v>
      </c>
      <c r="E2295" s="11">
        <v>2295</v>
      </c>
      <c r="F2295" s="12">
        <v>31530000</v>
      </c>
      <c r="G2295" s="13" t="s">
        <v>2306</v>
      </c>
      <c r="Q2295" t="str">
        <f t="shared" si="35"/>
        <v>31530000-Delovi lampi i svetleće opreme</v>
      </c>
    </row>
    <row r="2296" spans="1:17" x14ac:dyDescent="0.3">
      <c r="A2296">
        <v>2295</v>
      </c>
      <c r="B2296">
        <v>31530000</v>
      </c>
      <c r="C2296" t="s">
        <v>2306</v>
      </c>
      <c r="E2296" s="8">
        <v>2296</v>
      </c>
      <c r="F2296" s="9">
        <v>31531000</v>
      </c>
      <c r="G2296" s="10" t="s">
        <v>2307</v>
      </c>
      <c r="Q2296" t="str">
        <f t="shared" si="35"/>
        <v>31531000-Svetlosne sijalice</v>
      </c>
    </row>
    <row r="2297" spans="1:17" x14ac:dyDescent="0.3">
      <c r="A2297">
        <v>2296</v>
      </c>
      <c r="B2297">
        <v>31531000</v>
      </c>
      <c r="C2297" t="s">
        <v>2307</v>
      </c>
      <c r="E2297" s="11">
        <v>2297</v>
      </c>
      <c r="F2297" s="12">
        <v>31531100</v>
      </c>
      <c r="G2297" s="13" t="s">
        <v>2308</v>
      </c>
      <c r="Q2297" t="str">
        <f t="shared" si="35"/>
        <v>31531100-Električne cevi</v>
      </c>
    </row>
    <row r="2298" spans="1:17" x14ac:dyDescent="0.3">
      <c r="A2298">
        <v>2297</v>
      </c>
      <c r="B2298">
        <v>31531100</v>
      </c>
      <c r="C2298" t="s">
        <v>2308</v>
      </c>
      <c r="E2298" s="8">
        <v>2298</v>
      </c>
      <c r="F2298" s="9">
        <v>31532000</v>
      </c>
      <c r="G2298" s="10" t="s">
        <v>2309</v>
      </c>
      <c r="Q2298" t="str">
        <f t="shared" si="35"/>
        <v>31532000-Delovi lampi i svetlećih tela</v>
      </c>
    </row>
    <row r="2299" spans="1:17" x14ac:dyDescent="0.3">
      <c r="A2299">
        <v>2298</v>
      </c>
      <c r="B2299">
        <v>31532000</v>
      </c>
      <c r="C2299" t="s">
        <v>2309</v>
      </c>
      <c r="E2299" s="11">
        <v>2299</v>
      </c>
      <c r="F2299" s="12">
        <v>31532100</v>
      </c>
      <c r="G2299" s="13" t="s">
        <v>2310</v>
      </c>
      <c r="Q2299" t="str">
        <f t="shared" si="35"/>
        <v>31532100-Cevaste sijalice</v>
      </c>
    </row>
    <row r="2300" spans="1:17" x14ac:dyDescent="0.3">
      <c r="A2300">
        <v>2299</v>
      </c>
      <c r="B2300">
        <v>31532100</v>
      </c>
      <c r="C2300" t="s">
        <v>2310</v>
      </c>
      <c r="E2300" s="8">
        <v>2300</v>
      </c>
      <c r="F2300" s="9">
        <v>31532110</v>
      </c>
      <c r="G2300" s="10" t="s">
        <v>2311</v>
      </c>
      <c r="Q2300" t="str">
        <f t="shared" si="35"/>
        <v>31532110-Fluorescentne cevaste sijalice</v>
      </c>
    </row>
    <row r="2301" spans="1:17" x14ac:dyDescent="0.3">
      <c r="A2301">
        <v>2300</v>
      </c>
      <c r="B2301">
        <v>31532110</v>
      </c>
      <c r="C2301" t="s">
        <v>2311</v>
      </c>
      <c r="E2301" s="11">
        <v>2301</v>
      </c>
      <c r="F2301" s="12">
        <v>31532120</v>
      </c>
      <c r="G2301" s="13" t="s">
        <v>2312</v>
      </c>
      <c r="Q2301" t="str">
        <f t="shared" si="35"/>
        <v>31532120-Kompaktne fluorescentne cevaste sijalice</v>
      </c>
    </row>
    <row r="2302" spans="1:17" x14ac:dyDescent="0.3">
      <c r="A2302">
        <v>2301</v>
      </c>
      <c r="B2302">
        <v>31532120</v>
      </c>
      <c r="C2302" t="s">
        <v>2312</v>
      </c>
      <c r="E2302" s="8">
        <v>2302</v>
      </c>
      <c r="F2302" s="9">
        <v>31532200</v>
      </c>
      <c r="G2302" s="10" t="s">
        <v>2313</v>
      </c>
      <c r="Q2302" t="str">
        <f t="shared" si="35"/>
        <v>31532200-Svetleći prstenovi</v>
      </c>
    </row>
    <row r="2303" spans="1:17" x14ac:dyDescent="0.3">
      <c r="A2303">
        <v>2302</v>
      </c>
      <c r="B2303">
        <v>31532200</v>
      </c>
      <c r="C2303" t="s">
        <v>2313</v>
      </c>
      <c r="E2303" s="11">
        <v>2303</v>
      </c>
      <c r="F2303" s="12">
        <v>31532210</v>
      </c>
      <c r="G2303" s="13" t="s">
        <v>2314</v>
      </c>
      <c r="Q2303" t="str">
        <f t="shared" si="35"/>
        <v>31532210-Fluoroscentni svetleći prstenovi</v>
      </c>
    </row>
    <row r="2304" spans="1:17" x14ac:dyDescent="0.3">
      <c r="A2304">
        <v>2303</v>
      </c>
      <c r="B2304">
        <v>31532210</v>
      </c>
      <c r="C2304" t="s">
        <v>2314</v>
      </c>
      <c r="E2304" s="8">
        <v>2304</v>
      </c>
      <c r="F2304" s="9">
        <v>31532300</v>
      </c>
      <c r="G2304" s="10" t="s">
        <v>2315</v>
      </c>
      <c r="Q2304" t="str">
        <f t="shared" si="35"/>
        <v>31532300-Okrugle svetiljke</v>
      </c>
    </row>
    <row r="2305" spans="1:17" x14ac:dyDescent="0.3">
      <c r="A2305">
        <v>2304</v>
      </c>
      <c r="B2305">
        <v>31532300</v>
      </c>
      <c r="C2305" t="s">
        <v>2315</v>
      </c>
      <c r="E2305" s="11">
        <v>2305</v>
      </c>
      <c r="F2305" s="12">
        <v>31532310</v>
      </c>
      <c r="G2305" s="13" t="s">
        <v>2316</v>
      </c>
      <c r="Q2305" t="str">
        <f t="shared" si="35"/>
        <v>31532310-Kompaktne fluorescentne okrugle svetiljke</v>
      </c>
    </row>
    <row r="2306" spans="1:17" x14ac:dyDescent="0.3">
      <c r="A2306">
        <v>2305</v>
      </c>
      <c r="B2306">
        <v>31532310</v>
      </c>
      <c r="C2306" t="s">
        <v>2316</v>
      </c>
      <c r="E2306" s="8">
        <v>2306</v>
      </c>
      <c r="F2306" s="9">
        <v>31532400</v>
      </c>
      <c r="G2306" s="10" t="s">
        <v>2317</v>
      </c>
      <c r="Q2306" t="str">
        <f t="shared" ref="Q2306:Q2369" si="36">F2306&amp; "-" &amp;G2306</f>
        <v>31532400-Sijalična grla</v>
      </c>
    </row>
    <row r="2307" spans="1:17" x14ac:dyDescent="0.3">
      <c r="A2307">
        <v>2306</v>
      </c>
      <c r="B2307">
        <v>31532400</v>
      </c>
      <c r="C2307" t="s">
        <v>2317</v>
      </c>
      <c r="E2307" s="11">
        <v>2307</v>
      </c>
      <c r="F2307" s="12">
        <v>31532500</v>
      </c>
      <c r="G2307" s="13" t="s">
        <v>2318</v>
      </c>
      <c r="Q2307" t="str">
        <f t="shared" si="36"/>
        <v>31532500-Starteri za sijalice</v>
      </c>
    </row>
    <row r="2308" spans="1:17" x14ac:dyDescent="0.3">
      <c r="A2308">
        <v>2307</v>
      </c>
      <c r="B2308">
        <v>31532500</v>
      </c>
      <c r="C2308" t="s">
        <v>2318</v>
      </c>
      <c r="E2308" s="8">
        <v>2308</v>
      </c>
      <c r="F2308" s="9">
        <v>31532510</v>
      </c>
      <c r="G2308" s="10" t="s">
        <v>2319</v>
      </c>
      <c r="Q2308" t="str">
        <f t="shared" si="36"/>
        <v>31532510-Starteri za fluorescentne sijalice</v>
      </c>
    </row>
    <row r="2309" spans="1:17" x14ac:dyDescent="0.3">
      <c r="A2309">
        <v>2308</v>
      </c>
      <c r="B2309">
        <v>31532510</v>
      </c>
      <c r="C2309" t="s">
        <v>2319</v>
      </c>
      <c r="E2309" s="11">
        <v>2309</v>
      </c>
      <c r="F2309" s="12">
        <v>31532600</v>
      </c>
      <c r="G2309" s="13" t="s">
        <v>2320</v>
      </c>
      <c r="Q2309" t="str">
        <f t="shared" si="36"/>
        <v>31532600-Reaktori za sijalice</v>
      </c>
    </row>
    <row r="2310" spans="1:17" x14ac:dyDescent="0.3">
      <c r="A2310">
        <v>2309</v>
      </c>
      <c r="B2310">
        <v>31532600</v>
      </c>
      <c r="C2310" t="s">
        <v>2320</v>
      </c>
      <c r="E2310" s="8">
        <v>2310</v>
      </c>
      <c r="F2310" s="9">
        <v>31532610</v>
      </c>
      <c r="G2310" s="10" t="s">
        <v>2321</v>
      </c>
      <c r="Q2310" t="str">
        <f t="shared" si="36"/>
        <v>31532610-Reaktori za fluorescentne sijalice</v>
      </c>
    </row>
    <row r="2311" spans="1:17" x14ac:dyDescent="0.3">
      <c r="A2311">
        <v>2310</v>
      </c>
      <c r="B2311">
        <v>31532610</v>
      </c>
      <c r="C2311" t="s">
        <v>2321</v>
      </c>
      <c r="E2311" s="11">
        <v>2311</v>
      </c>
      <c r="F2311" s="12">
        <v>31532700</v>
      </c>
      <c r="G2311" s="13" t="s">
        <v>2322</v>
      </c>
      <c r="Q2311" t="str">
        <f t="shared" si="36"/>
        <v>31532700-Poklopci za svetiljke</v>
      </c>
    </row>
    <row r="2312" spans="1:17" x14ac:dyDescent="0.3">
      <c r="A2312">
        <v>2311</v>
      </c>
      <c r="B2312">
        <v>31532700</v>
      </c>
      <c r="C2312" t="s">
        <v>2322</v>
      </c>
      <c r="E2312" s="8">
        <v>2312</v>
      </c>
      <c r="F2312" s="9">
        <v>31532800</v>
      </c>
      <c r="G2312" s="10" t="s">
        <v>2323</v>
      </c>
      <c r="Q2312" t="str">
        <f t="shared" si="36"/>
        <v>31532800-Držači za svetiljke</v>
      </c>
    </row>
    <row r="2313" spans="1:17" x14ac:dyDescent="0.3">
      <c r="A2313">
        <v>2312</v>
      </c>
      <c r="B2313">
        <v>31532800</v>
      </c>
      <c r="C2313" t="s">
        <v>2323</v>
      </c>
      <c r="E2313" s="11">
        <v>2313</v>
      </c>
      <c r="F2313" s="12">
        <v>31532900</v>
      </c>
      <c r="G2313" s="13" t="s">
        <v>2324</v>
      </c>
      <c r="Q2313" t="str">
        <f t="shared" si="36"/>
        <v>31532900-Fluorescentna svetla</v>
      </c>
    </row>
    <row r="2314" spans="1:17" x14ac:dyDescent="0.3">
      <c r="A2314">
        <v>2313</v>
      </c>
      <c r="B2314">
        <v>31532900</v>
      </c>
      <c r="C2314" t="s">
        <v>2324</v>
      </c>
      <c r="E2314" s="8">
        <v>2314</v>
      </c>
      <c r="F2314" s="9">
        <v>31532910</v>
      </c>
      <c r="G2314" s="10" t="s">
        <v>2325</v>
      </c>
      <c r="Q2314" t="str">
        <f t="shared" si="36"/>
        <v>31532910-Fluorescentne cevi</v>
      </c>
    </row>
    <row r="2315" spans="1:17" x14ac:dyDescent="0.3">
      <c r="A2315">
        <v>2314</v>
      </c>
      <c r="B2315">
        <v>31532910</v>
      </c>
      <c r="C2315" t="s">
        <v>2325</v>
      </c>
      <c r="E2315" s="11">
        <v>2315</v>
      </c>
      <c r="F2315" s="12">
        <v>31532920</v>
      </c>
      <c r="G2315" s="13" t="s">
        <v>2326</v>
      </c>
      <c r="Q2315" t="str">
        <f t="shared" si="36"/>
        <v>31532920-Sijalice i fluorescentne svetiljke</v>
      </c>
    </row>
    <row r="2316" spans="1:17" x14ac:dyDescent="0.3">
      <c r="A2316">
        <v>2315</v>
      </c>
      <c r="B2316">
        <v>31532920</v>
      </c>
      <c r="C2316" t="s">
        <v>2326</v>
      </c>
      <c r="E2316" s="8">
        <v>2316</v>
      </c>
      <c r="F2316" s="9">
        <v>31600000</v>
      </c>
      <c r="G2316" s="10" t="s">
        <v>2327</v>
      </c>
      <c r="Q2316" t="str">
        <f t="shared" si="36"/>
        <v>31600000-Električna oprema i aparati</v>
      </c>
    </row>
    <row r="2317" spans="1:17" x14ac:dyDescent="0.3">
      <c r="A2317">
        <v>2316</v>
      </c>
      <c r="B2317">
        <v>31600000</v>
      </c>
      <c r="C2317" t="s">
        <v>2327</v>
      </c>
      <c r="E2317" s="11">
        <v>2317</v>
      </c>
      <c r="F2317" s="12">
        <v>31610000</v>
      </c>
      <c r="G2317" s="13" t="s">
        <v>2328</v>
      </c>
      <c r="Q2317" t="str">
        <f t="shared" si="36"/>
        <v>31610000-Električna oprema za motore i vozila</v>
      </c>
    </row>
    <row r="2318" spans="1:17" x14ac:dyDescent="0.3">
      <c r="A2318">
        <v>2317</v>
      </c>
      <c r="B2318">
        <v>31610000</v>
      </c>
      <c r="C2318" t="s">
        <v>2328</v>
      </c>
      <c r="E2318" s="8">
        <v>2318</v>
      </c>
      <c r="F2318" s="9">
        <v>31611000</v>
      </c>
      <c r="G2318" s="10" t="s">
        <v>2329</v>
      </c>
      <c r="Q2318" t="str">
        <f t="shared" si="36"/>
        <v>31611000-Setovi provodnika</v>
      </c>
    </row>
    <row r="2319" spans="1:17" x14ac:dyDescent="0.3">
      <c r="A2319">
        <v>2318</v>
      </c>
      <c r="B2319">
        <v>31611000</v>
      </c>
      <c r="C2319" t="s">
        <v>2329</v>
      </c>
      <c r="E2319" s="11">
        <v>2319</v>
      </c>
      <c r="F2319" s="12">
        <v>31612000</v>
      </c>
      <c r="G2319" s="13" t="s">
        <v>2330</v>
      </c>
      <c r="Q2319" t="str">
        <f t="shared" si="36"/>
        <v>31612000-Električna instalacija za motore</v>
      </c>
    </row>
    <row r="2320" spans="1:17" x14ac:dyDescent="0.3">
      <c r="A2320">
        <v>2319</v>
      </c>
      <c r="B2320">
        <v>31612000</v>
      </c>
      <c r="C2320" t="s">
        <v>2330</v>
      </c>
      <c r="E2320" s="8">
        <v>2320</v>
      </c>
      <c r="F2320" s="9">
        <v>31612200</v>
      </c>
      <c r="G2320" s="10" t="s">
        <v>2331</v>
      </c>
      <c r="Q2320" t="str">
        <f t="shared" si="36"/>
        <v>31612200-Elektropokretači</v>
      </c>
    </row>
    <row r="2321" spans="1:17" x14ac:dyDescent="0.3">
      <c r="A2321">
        <v>2320</v>
      </c>
      <c r="B2321">
        <v>31612200</v>
      </c>
      <c r="C2321" t="s">
        <v>2331</v>
      </c>
      <c r="E2321" s="11">
        <v>2321</v>
      </c>
      <c r="F2321" s="12">
        <v>31612300</v>
      </c>
      <c r="G2321" s="13" t="s">
        <v>2332</v>
      </c>
      <c r="Q2321" t="str">
        <f t="shared" si="36"/>
        <v>31612300-Električna oprema za signalizaciju za motore</v>
      </c>
    </row>
    <row r="2322" spans="1:17" x14ac:dyDescent="0.3">
      <c r="A2322">
        <v>2321</v>
      </c>
      <c r="B2322">
        <v>31612300</v>
      </c>
      <c r="C2322" t="s">
        <v>2332</v>
      </c>
      <c r="E2322" s="8">
        <v>2322</v>
      </c>
      <c r="F2322" s="9">
        <v>31612310</v>
      </c>
      <c r="G2322" s="10" t="s">
        <v>2333</v>
      </c>
      <c r="Q2322" t="str">
        <f t="shared" si="36"/>
        <v>31612310-Treptači blinkeri</v>
      </c>
    </row>
    <row r="2323" spans="1:17" x14ac:dyDescent="0.3">
      <c r="A2323">
        <v>2322</v>
      </c>
      <c r="B2323">
        <v>31612310</v>
      </c>
      <c r="C2323" t="s">
        <v>2333</v>
      </c>
      <c r="E2323" s="11">
        <v>2323</v>
      </c>
      <c r="F2323" s="12">
        <v>31620000</v>
      </c>
      <c r="G2323" s="13" t="s">
        <v>2334</v>
      </c>
      <c r="Q2323" t="str">
        <f t="shared" si="36"/>
        <v>31620000-Aparati za zvučnu ili vizuelnu signalizaciju</v>
      </c>
    </row>
    <row r="2324" spans="1:17" x14ac:dyDescent="0.3">
      <c r="A2324">
        <v>2323</v>
      </c>
      <c r="B2324">
        <v>31620000</v>
      </c>
      <c r="C2324" t="s">
        <v>2334</v>
      </c>
      <c r="E2324" s="8">
        <v>2324</v>
      </c>
      <c r="F2324" s="9">
        <v>31625000</v>
      </c>
      <c r="G2324" s="10" t="s">
        <v>2335</v>
      </c>
      <c r="Q2324" t="str">
        <f t="shared" si="36"/>
        <v>31625000-Alarmni aparati za zaštitu od krađe ili požara</v>
      </c>
    </row>
    <row r="2325" spans="1:17" x14ac:dyDescent="0.3">
      <c r="A2325">
        <v>2324</v>
      </c>
      <c r="B2325">
        <v>31625000</v>
      </c>
      <c r="C2325" t="s">
        <v>2335</v>
      </c>
      <c r="E2325" s="11">
        <v>2325</v>
      </c>
      <c r="F2325" s="12">
        <v>31625100</v>
      </c>
      <c r="G2325" s="13" t="s">
        <v>2336</v>
      </c>
      <c r="Q2325" t="str">
        <f t="shared" si="36"/>
        <v>31625100-Sistemi za otkrivanje požara</v>
      </c>
    </row>
    <row r="2326" spans="1:17" x14ac:dyDescent="0.3">
      <c r="A2326">
        <v>2325</v>
      </c>
      <c r="B2326">
        <v>31625100</v>
      </c>
      <c r="C2326" t="s">
        <v>2336</v>
      </c>
      <c r="E2326" s="8">
        <v>2326</v>
      </c>
      <c r="F2326" s="9">
        <v>31625200</v>
      </c>
      <c r="G2326" s="10" t="s">
        <v>2337</v>
      </c>
      <c r="Q2326" t="str">
        <f t="shared" si="36"/>
        <v>31625200-Alarmni sistemi za dojavu požara</v>
      </c>
    </row>
    <row r="2327" spans="1:17" x14ac:dyDescent="0.3">
      <c r="A2327">
        <v>2326</v>
      </c>
      <c r="B2327">
        <v>31625200</v>
      </c>
      <c r="C2327" t="s">
        <v>2337</v>
      </c>
      <c r="E2327" s="11">
        <v>2327</v>
      </c>
      <c r="F2327" s="12">
        <v>31625300</v>
      </c>
      <c r="G2327" s="13" t="s">
        <v>2338</v>
      </c>
      <c r="Q2327" t="str">
        <f t="shared" si="36"/>
        <v>31625300-Alarmni sistemi za zaštitu od krađe</v>
      </c>
    </row>
    <row r="2328" spans="1:17" x14ac:dyDescent="0.3">
      <c r="A2328">
        <v>2327</v>
      </c>
      <c r="B2328">
        <v>31625300</v>
      </c>
      <c r="C2328" t="s">
        <v>2338</v>
      </c>
      <c r="E2328" s="8">
        <v>2328</v>
      </c>
      <c r="F2328" s="9">
        <v>31630000</v>
      </c>
      <c r="G2328" s="10" t="s">
        <v>2339</v>
      </c>
      <c r="Q2328" t="str">
        <f t="shared" si="36"/>
        <v>31630000-Magneti</v>
      </c>
    </row>
    <row r="2329" spans="1:17" x14ac:dyDescent="0.3">
      <c r="A2329">
        <v>2328</v>
      </c>
      <c r="B2329">
        <v>31630000</v>
      </c>
      <c r="C2329" t="s">
        <v>2339</v>
      </c>
      <c r="E2329" s="11">
        <v>2329</v>
      </c>
      <c r="F2329" s="12">
        <v>31640000</v>
      </c>
      <c r="G2329" s="13" t="s">
        <v>2340</v>
      </c>
      <c r="Q2329" t="str">
        <f t="shared" si="36"/>
        <v>31640000-Mašine i aparati sa pojedinačnim funkcijama</v>
      </c>
    </row>
    <row r="2330" spans="1:17" x14ac:dyDescent="0.3">
      <c r="A2330">
        <v>2329</v>
      </c>
      <c r="B2330">
        <v>31640000</v>
      </c>
      <c r="C2330" t="s">
        <v>2340</v>
      </c>
      <c r="E2330" s="8">
        <v>2330</v>
      </c>
      <c r="F2330" s="9">
        <v>31642000</v>
      </c>
      <c r="G2330" s="10" t="s">
        <v>2341</v>
      </c>
      <c r="Q2330" t="str">
        <f t="shared" si="36"/>
        <v>31642000-Elektronski aparati za detekciju</v>
      </c>
    </row>
    <row r="2331" spans="1:17" x14ac:dyDescent="0.3">
      <c r="A2331">
        <v>2330</v>
      </c>
      <c r="B2331">
        <v>31642000</v>
      </c>
      <c r="C2331" t="s">
        <v>2341</v>
      </c>
      <c r="E2331" s="11">
        <v>2331</v>
      </c>
      <c r="F2331" s="12">
        <v>31642100</v>
      </c>
      <c r="G2331" s="13" t="s">
        <v>2342</v>
      </c>
      <c r="Q2331" t="str">
        <f t="shared" si="36"/>
        <v>31642100-Aparati za detekciju metalnih cevi</v>
      </c>
    </row>
    <row r="2332" spans="1:17" x14ac:dyDescent="0.3">
      <c r="A2332">
        <v>2331</v>
      </c>
      <c r="B2332">
        <v>31642100</v>
      </c>
      <c r="C2332" t="s">
        <v>2342</v>
      </c>
      <c r="E2332" s="8">
        <v>2332</v>
      </c>
      <c r="F2332" s="9">
        <v>31642200</v>
      </c>
      <c r="G2332" s="10" t="s">
        <v>2343</v>
      </c>
      <c r="Q2332" t="str">
        <f t="shared" si="36"/>
        <v>31642200-Aparati za detekciju mina</v>
      </c>
    </row>
    <row r="2333" spans="1:17" x14ac:dyDescent="0.3">
      <c r="A2333">
        <v>2332</v>
      </c>
      <c r="B2333">
        <v>31642200</v>
      </c>
      <c r="C2333" t="s">
        <v>2343</v>
      </c>
      <c r="E2333" s="11">
        <v>2333</v>
      </c>
      <c r="F2333" s="12">
        <v>31642300</v>
      </c>
      <c r="G2333" s="13" t="s">
        <v>2344</v>
      </c>
      <c r="Q2333" t="str">
        <f t="shared" si="36"/>
        <v>31642300-Aparati za detekciju plastičnih masa</v>
      </c>
    </row>
    <row r="2334" spans="1:17" x14ac:dyDescent="0.3">
      <c r="A2334">
        <v>2333</v>
      </c>
      <c r="B2334">
        <v>31642300</v>
      </c>
      <c r="C2334" t="s">
        <v>2344</v>
      </c>
      <c r="E2334" s="8">
        <v>2334</v>
      </c>
      <c r="F2334" s="9">
        <v>31642400</v>
      </c>
      <c r="G2334" s="10" t="s">
        <v>2345</v>
      </c>
      <c r="Q2334" t="str">
        <f t="shared" si="36"/>
        <v>31642400-Aparati za detekciju nemetalnih predmeta</v>
      </c>
    </row>
    <row r="2335" spans="1:17" x14ac:dyDescent="0.3">
      <c r="A2335">
        <v>2334</v>
      </c>
      <c r="B2335">
        <v>31642400</v>
      </c>
      <c r="C2335" t="s">
        <v>2345</v>
      </c>
      <c r="E2335" s="11">
        <v>2335</v>
      </c>
      <c r="F2335" s="12">
        <v>31642500</v>
      </c>
      <c r="G2335" s="13" t="s">
        <v>2346</v>
      </c>
      <c r="Q2335" t="str">
        <f t="shared" si="36"/>
        <v>31642500-Aparati za detekciju drveta</v>
      </c>
    </row>
    <row r="2336" spans="1:17" x14ac:dyDescent="0.3">
      <c r="A2336">
        <v>2335</v>
      </c>
      <c r="B2336">
        <v>31642500</v>
      </c>
      <c r="C2336" t="s">
        <v>2346</v>
      </c>
      <c r="E2336" s="8">
        <v>2336</v>
      </c>
      <c r="F2336" s="9">
        <v>31643000</v>
      </c>
      <c r="G2336" s="10" t="s">
        <v>2347</v>
      </c>
      <c r="Q2336" t="str">
        <f t="shared" si="36"/>
        <v>31643000-Akceleratori čestica</v>
      </c>
    </row>
    <row r="2337" spans="1:17" x14ac:dyDescent="0.3">
      <c r="A2337">
        <v>2336</v>
      </c>
      <c r="B2337">
        <v>31643000</v>
      </c>
      <c r="C2337" t="s">
        <v>2347</v>
      </c>
      <c r="E2337" s="11">
        <v>2337</v>
      </c>
      <c r="F2337" s="12">
        <v>31643100</v>
      </c>
      <c r="G2337" s="13" t="s">
        <v>2348</v>
      </c>
      <c r="Q2337" t="str">
        <f t="shared" si="36"/>
        <v>31643100-Linearni akceleratori</v>
      </c>
    </row>
    <row r="2338" spans="1:17" x14ac:dyDescent="0.3">
      <c r="A2338">
        <v>2337</v>
      </c>
      <c r="B2338">
        <v>31643100</v>
      </c>
      <c r="C2338" t="s">
        <v>2348</v>
      </c>
      <c r="E2338" s="8">
        <v>2338</v>
      </c>
      <c r="F2338" s="9">
        <v>31644000</v>
      </c>
      <c r="G2338" s="10" t="s">
        <v>2349</v>
      </c>
      <c r="Q2338" t="str">
        <f t="shared" si="36"/>
        <v>31644000-Razni uređaji za snjimanje podataka</v>
      </c>
    </row>
    <row r="2339" spans="1:17" x14ac:dyDescent="0.3">
      <c r="A2339">
        <v>2338</v>
      </c>
      <c r="B2339">
        <v>31644000</v>
      </c>
      <c r="C2339" t="s">
        <v>2349</v>
      </c>
      <c r="E2339" s="11">
        <v>2339</v>
      </c>
      <c r="F2339" s="12">
        <v>31645000</v>
      </c>
      <c r="G2339" s="13" t="s">
        <v>2350</v>
      </c>
      <c r="Q2339" t="str">
        <f t="shared" si="36"/>
        <v>31645000-Fliper mašine</v>
      </c>
    </row>
    <row r="2340" spans="1:17" x14ac:dyDescent="0.3">
      <c r="A2340">
        <v>2339</v>
      </c>
      <c r="B2340">
        <v>31645000</v>
      </c>
      <c r="C2340" t="s">
        <v>2350</v>
      </c>
      <c r="E2340" s="8">
        <v>2340</v>
      </c>
      <c r="F2340" s="9">
        <v>31650000</v>
      </c>
      <c r="G2340" s="10" t="s">
        <v>2351</v>
      </c>
      <c r="Q2340" t="str">
        <f t="shared" si="36"/>
        <v>31650000-Pribor za izolaciju</v>
      </c>
    </row>
    <row r="2341" spans="1:17" x14ac:dyDescent="0.3">
      <c r="A2341">
        <v>2340</v>
      </c>
      <c r="B2341">
        <v>31650000</v>
      </c>
      <c r="C2341" t="s">
        <v>2351</v>
      </c>
      <c r="E2341" s="11">
        <v>2341</v>
      </c>
      <c r="F2341" s="12">
        <v>31651000</v>
      </c>
      <c r="G2341" s="13" t="s">
        <v>2352</v>
      </c>
      <c r="Q2341" t="str">
        <f t="shared" si="36"/>
        <v>31651000-Elektro-izolacione trake (izolir traka)</v>
      </c>
    </row>
    <row r="2342" spans="1:17" x14ac:dyDescent="0.3">
      <c r="A2342">
        <v>2341</v>
      </c>
      <c r="B2342">
        <v>31651000</v>
      </c>
      <c r="C2342" t="s">
        <v>2352</v>
      </c>
      <c r="E2342" s="8">
        <v>2342</v>
      </c>
      <c r="F2342" s="9">
        <v>31660000</v>
      </c>
      <c r="G2342" s="10" t="s">
        <v>2353</v>
      </c>
      <c r="Q2342" t="str">
        <f t="shared" si="36"/>
        <v>31660000-Ugljene elektrode</v>
      </c>
    </row>
    <row r="2343" spans="1:17" x14ac:dyDescent="0.3">
      <c r="A2343">
        <v>2342</v>
      </c>
      <c r="B2343">
        <v>31660000</v>
      </c>
      <c r="C2343" t="s">
        <v>2353</v>
      </c>
      <c r="E2343" s="11">
        <v>2343</v>
      </c>
      <c r="F2343" s="12">
        <v>31670000</v>
      </c>
      <c r="G2343" s="13" t="s">
        <v>2354</v>
      </c>
      <c r="Q2343" t="str">
        <f t="shared" si="36"/>
        <v>31670000-Električni delovi mašina ili aparata</v>
      </c>
    </row>
    <row r="2344" spans="1:17" x14ac:dyDescent="0.3">
      <c r="A2344">
        <v>2343</v>
      </c>
      <c r="B2344">
        <v>31670000</v>
      </c>
      <c r="C2344" t="s">
        <v>2354</v>
      </c>
      <c r="E2344" s="8">
        <v>2344</v>
      </c>
      <c r="F2344" s="9">
        <v>31671000</v>
      </c>
      <c r="G2344" s="10" t="s">
        <v>2355</v>
      </c>
      <c r="Q2344" t="str">
        <f t="shared" si="36"/>
        <v>31671000-Stakleni omotači i katodne cevi</v>
      </c>
    </row>
    <row r="2345" spans="1:17" x14ac:dyDescent="0.3">
      <c r="A2345">
        <v>2344</v>
      </c>
      <c r="B2345">
        <v>31671000</v>
      </c>
      <c r="C2345" t="s">
        <v>2355</v>
      </c>
      <c r="E2345" s="11">
        <v>2345</v>
      </c>
      <c r="F2345" s="12">
        <v>31671100</v>
      </c>
      <c r="G2345" s="13" t="s">
        <v>2356</v>
      </c>
      <c r="Q2345" t="str">
        <f t="shared" si="36"/>
        <v>31671100-Stakleni omotači</v>
      </c>
    </row>
    <row r="2346" spans="1:17" x14ac:dyDescent="0.3">
      <c r="A2346">
        <v>2345</v>
      </c>
      <c r="B2346">
        <v>31671100</v>
      </c>
      <c r="C2346" t="s">
        <v>2356</v>
      </c>
      <c r="E2346" s="8">
        <v>2346</v>
      </c>
      <c r="F2346" s="9">
        <v>31671200</v>
      </c>
      <c r="G2346" s="10" t="s">
        <v>2357</v>
      </c>
      <c r="Q2346" t="str">
        <f t="shared" si="36"/>
        <v>31671200-Katodne cevi</v>
      </c>
    </row>
    <row r="2347" spans="1:17" x14ac:dyDescent="0.3">
      <c r="A2347">
        <v>2346</v>
      </c>
      <c r="B2347">
        <v>31671200</v>
      </c>
      <c r="C2347" t="s">
        <v>2357</v>
      </c>
      <c r="E2347" s="11">
        <v>2347</v>
      </c>
      <c r="F2347" s="12">
        <v>31680000</v>
      </c>
      <c r="G2347" s="13" t="s">
        <v>2358</v>
      </c>
      <c r="Q2347" t="str">
        <f t="shared" si="36"/>
        <v>31680000-Električni materijal i pribor</v>
      </c>
    </row>
    <row r="2348" spans="1:17" x14ac:dyDescent="0.3">
      <c r="A2348">
        <v>2347</v>
      </c>
      <c r="B2348">
        <v>31680000</v>
      </c>
      <c r="C2348" t="s">
        <v>2358</v>
      </c>
      <c r="E2348" s="8">
        <v>2348</v>
      </c>
      <c r="F2348" s="9">
        <v>31681000</v>
      </c>
      <c r="G2348" s="10" t="s">
        <v>2359</v>
      </c>
      <c r="Q2348" t="str">
        <f t="shared" si="36"/>
        <v>31681000-Električni pribor</v>
      </c>
    </row>
    <row r="2349" spans="1:17" x14ac:dyDescent="0.3">
      <c r="A2349">
        <v>2348</v>
      </c>
      <c r="B2349">
        <v>31681000</v>
      </c>
      <c r="C2349" t="s">
        <v>2359</v>
      </c>
      <c r="E2349" s="11">
        <v>2349</v>
      </c>
      <c r="F2349" s="12">
        <v>31681100</v>
      </c>
      <c r="G2349" s="13" t="s">
        <v>2360</v>
      </c>
      <c r="Q2349" t="str">
        <f t="shared" si="36"/>
        <v>31681100-Električni kontakti</v>
      </c>
    </row>
    <row r="2350" spans="1:17" x14ac:dyDescent="0.3">
      <c r="A2350">
        <v>2349</v>
      </c>
      <c r="B2350">
        <v>31681100</v>
      </c>
      <c r="C2350" t="s">
        <v>2360</v>
      </c>
      <c r="E2350" s="8">
        <v>2350</v>
      </c>
      <c r="F2350" s="9">
        <v>31681200</v>
      </c>
      <c r="G2350" s="10" t="s">
        <v>2361</v>
      </c>
      <c r="Q2350" t="str">
        <f t="shared" si="36"/>
        <v>31681200-Električne pumpe</v>
      </c>
    </row>
    <row r="2351" spans="1:17" x14ac:dyDescent="0.3">
      <c r="A2351">
        <v>2350</v>
      </c>
      <c r="B2351">
        <v>31681200</v>
      </c>
      <c r="C2351" t="s">
        <v>2361</v>
      </c>
      <c r="E2351" s="11">
        <v>2351</v>
      </c>
      <c r="F2351" s="12">
        <v>31681300</v>
      </c>
      <c r="G2351" s="13" t="s">
        <v>2362</v>
      </c>
      <c r="Q2351" t="str">
        <f t="shared" si="36"/>
        <v>31681300-Električna kola</v>
      </c>
    </row>
    <row r="2352" spans="1:17" x14ac:dyDescent="0.3">
      <c r="A2352">
        <v>2351</v>
      </c>
      <c r="B2352">
        <v>31681300</v>
      </c>
      <c r="C2352" t="s">
        <v>2362</v>
      </c>
      <c r="E2352" s="8">
        <v>2352</v>
      </c>
      <c r="F2352" s="9">
        <v>31681400</v>
      </c>
      <c r="G2352" s="10" t="s">
        <v>2363</v>
      </c>
      <c r="Q2352" t="str">
        <f t="shared" si="36"/>
        <v>31681400-Električne komponente</v>
      </c>
    </row>
    <row r="2353" spans="1:17" x14ac:dyDescent="0.3">
      <c r="A2353">
        <v>2352</v>
      </c>
      <c r="B2353">
        <v>31681400</v>
      </c>
      <c r="C2353" t="s">
        <v>2363</v>
      </c>
      <c r="E2353" s="11">
        <v>2353</v>
      </c>
      <c r="F2353" s="12">
        <v>31681410</v>
      </c>
      <c r="G2353" s="13" t="s">
        <v>2364</v>
      </c>
      <c r="Q2353" t="str">
        <f t="shared" si="36"/>
        <v>31681410-Električni materijali</v>
      </c>
    </row>
    <row r="2354" spans="1:17" x14ac:dyDescent="0.3">
      <c r="A2354">
        <v>2353</v>
      </c>
      <c r="B2354">
        <v>31681410</v>
      </c>
      <c r="C2354" t="s">
        <v>2364</v>
      </c>
      <c r="E2354" s="8">
        <v>2354</v>
      </c>
      <c r="F2354" s="9">
        <v>31681500</v>
      </c>
      <c r="G2354" s="10" t="s">
        <v>2137</v>
      </c>
      <c r="Q2354" t="str">
        <f t="shared" si="36"/>
        <v>31681500-Punjači</v>
      </c>
    </row>
    <row r="2355" spans="1:17" x14ac:dyDescent="0.3">
      <c r="A2355">
        <v>2354</v>
      </c>
      <c r="B2355">
        <v>31681500</v>
      </c>
      <c r="C2355" t="s">
        <v>2137</v>
      </c>
      <c r="E2355" s="11">
        <v>2355</v>
      </c>
      <c r="F2355" s="12">
        <v>31682000</v>
      </c>
      <c r="G2355" s="13" t="s">
        <v>2365</v>
      </c>
      <c r="Q2355" t="str">
        <f t="shared" si="36"/>
        <v>31682000-Materijali za proizvodnju elektriciteta</v>
      </c>
    </row>
    <row r="2356" spans="1:17" x14ac:dyDescent="0.3">
      <c r="A2356">
        <v>2355</v>
      </c>
      <c r="B2356">
        <v>31682000</v>
      </c>
      <c r="C2356" t="s">
        <v>2365</v>
      </c>
      <c r="E2356" s="8">
        <v>2356</v>
      </c>
      <c r="F2356" s="9">
        <v>31682100</v>
      </c>
      <c r="G2356" s="10" t="s">
        <v>2366</v>
      </c>
      <c r="Q2356" t="str">
        <f t="shared" si="36"/>
        <v>31682100-Elektro ormani</v>
      </c>
    </row>
    <row r="2357" spans="1:17" x14ac:dyDescent="0.3">
      <c r="A2357">
        <v>2356</v>
      </c>
      <c r="B2357">
        <v>31682100</v>
      </c>
      <c r="C2357" t="s">
        <v>2366</v>
      </c>
      <c r="E2357" s="11">
        <v>2357</v>
      </c>
      <c r="F2357" s="12">
        <v>31682110</v>
      </c>
      <c r="G2357" s="13" t="s">
        <v>2367</v>
      </c>
      <c r="Q2357" t="str">
        <f t="shared" si="36"/>
        <v>31682110-Poklopci elektro ormana</v>
      </c>
    </row>
    <row r="2358" spans="1:17" x14ac:dyDescent="0.3">
      <c r="A2358">
        <v>2357</v>
      </c>
      <c r="B2358">
        <v>31682110</v>
      </c>
      <c r="C2358" t="s">
        <v>2367</v>
      </c>
      <c r="E2358" s="8">
        <v>2358</v>
      </c>
      <c r="F2358" s="9">
        <v>31682200</v>
      </c>
      <c r="G2358" s="10" t="s">
        <v>2368</v>
      </c>
      <c r="Q2358" t="str">
        <f t="shared" si="36"/>
        <v>31682200-Instrument table</v>
      </c>
    </row>
    <row r="2359" spans="1:17" x14ac:dyDescent="0.3">
      <c r="A2359">
        <v>2358</v>
      </c>
      <c r="B2359">
        <v>31682200</v>
      </c>
      <c r="C2359" t="s">
        <v>2368</v>
      </c>
      <c r="E2359" s="11">
        <v>2359</v>
      </c>
      <c r="F2359" s="12">
        <v>31682210</v>
      </c>
      <c r="G2359" s="13" t="s">
        <v>2369</v>
      </c>
      <c r="Q2359" t="str">
        <f t="shared" si="36"/>
        <v>31682210-Instrumenti i oprema za upravljanje</v>
      </c>
    </row>
    <row r="2360" spans="1:17" x14ac:dyDescent="0.3">
      <c r="A2360">
        <v>2359</v>
      </c>
      <c r="B2360">
        <v>31682210</v>
      </c>
      <c r="C2360" t="s">
        <v>2369</v>
      </c>
      <c r="E2360" s="8">
        <v>2360</v>
      </c>
      <c r="F2360" s="9">
        <v>31682220</v>
      </c>
      <c r="G2360" s="10" t="s">
        <v>2370</v>
      </c>
      <c r="Q2360" t="str">
        <f t="shared" si="36"/>
        <v>31682220-Miksete</v>
      </c>
    </row>
    <row r="2361" spans="1:17" x14ac:dyDescent="0.3">
      <c r="A2361">
        <v>2360</v>
      </c>
      <c r="B2361">
        <v>31682220</v>
      </c>
      <c r="C2361" t="s">
        <v>2370</v>
      </c>
      <c r="E2361" s="11">
        <v>2361</v>
      </c>
      <c r="F2361" s="12">
        <v>31682230</v>
      </c>
      <c r="G2361" s="13" t="s">
        <v>2371</v>
      </c>
      <c r="Q2361" t="str">
        <f t="shared" si="36"/>
        <v>31682230-Paneli grafičkih displeja</v>
      </c>
    </row>
    <row r="2362" spans="1:17" x14ac:dyDescent="0.3">
      <c r="A2362">
        <v>2361</v>
      </c>
      <c r="B2362">
        <v>31682230</v>
      </c>
      <c r="C2362" t="s">
        <v>2371</v>
      </c>
      <c r="E2362" s="8">
        <v>2362</v>
      </c>
      <c r="F2362" s="9">
        <v>31682300</v>
      </c>
      <c r="G2362" s="10" t="s">
        <v>2372</v>
      </c>
      <c r="Q2362" t="str">
        <f t="shared" si="36"/>
        <v>31682300-Srednjenaponska oprema</v>
      </c>
    </row>
    <row r="2363" spans="1:17" x14ac:dyDescent="0.3">
      <c r="A2363">
        <v>2362</v>
      </c>
      <c r="B2363">
        <v>31682300</v>
      </c>
      <c r="C2363" t="s">
        <v>2372</v>
      </c>
      <c r="E2363" s="11">
        <v>2363</v>
      </c>
      <c r="F2363" s="12">
        <v>31682310</v>
      </c>
      <c r="G2363" s="13" t="s">
        <v>2373</v>
      </c>
      <c r="Q2363" t="str">
        <f t="shared" si="36"/>
        <v>31682310-Srednjenaponske ploče</v>
      </c>
    </row>
    <row r="2364" spans="1:17" x14ac:dyDescent="0.3">
      <c r="A2364">
        <v>2363</v>
      </c>
      <c r="B2364">
        <v>31682310</v>
      </c>
      <c r="C2364" t="s">
        <v>2373</v>
      </c>
      <c r="E2364" s="8">
        <v>2364</v>
      </c>
      <c r="F2364" s="9">
        <v>31682400</v>
      </c>
      <c r="G2364" s="10" t="s">
        <v>2374</v>
      </c>
      <c r="Q2364" t="str">
        <f t="shared" si="36"/>
        <v>31682400-Oprema za dalekovode</v>
      </c>
    </row>
    <row r="2365" spans="1:17" x14ac:dyDescent="0.3">
      <c r="A2365">
        <v>2364</v>
      </c>
      <c r="B2365">
        <v>31682400</v>
      </c>
      <c r="C2365" t="s">
        <v>2374</v>
      </c>
      <c r="E2365" s="11">
        <v>2365</v>
      </c>
      <c r="F2365" s="12">
        <v>31682410</v>
      </c>
      <c r="G2365" s="13" t="s">
        <v>2375</v>
      </c>
      <c r="Q2365" t="str">
        <f t="shared" si="36"/>
        <v>31682410-Stubovi dalekovoda</v>
      </c>
    </row>
    <row r="2366" spans="1:17" x14ac:dyDescent="0.3">
      <c r="A2366">
        <v>2365</v>
      </c>
      <c r="B2366">
        <v>31682410</v>
      </c>
      <c r="C2366" t="s">
        <v>2375</v>
      </c>
      <c r="E2366" s="8">
        <v>2366</v>
      </c>
      <c r="F2366" s="9">
        <v>31682500</v>
      </c>
      <c r="G2366" s="10" t="s">
        <v>2376</v>
      </c>
      <c r="Q2366" t="str">
        <f t="shared" si="36"/>
        <v>31682500-Električna oprema za vanredne situacije</v>
      </c>
    </row>
    <row r="2367" spans="1:17" x14ac:dyDescent="0.3">
      <c r="A2367">
        <v>2366</v>
      </c>
      <c r="B2367">
        <v>31682500</v>
      </c>
      <c r="C2367" t="s">
        <v>2376</v>
      </c>
      <c r="E2367" s="11">
        <v>2367</v>
      </c>
      <c r="F2367" s="12">
        <v>31682510</v>
      </c>
      <c r="G2367" s="13" t="s">
        <v>2377</v>
      </c>
      <c r="Q2367" t="str">
        <f t="shared" si="36"/>
        <v>31682510-Sistemi za rezervno napajanje</v>
      </c>
    </row>
    <row r="2368" spans="1:17" x14ac:dyDescent="0.3">
      <c r="A2368">
        <v>2367</v>
      </c>
      <c r="B2368">
        <v>31682510</v>
      </c>
      <c r="C2368" t="s">
        <v>2377</v>
      </c>
      <c r="E2368" s="8">
        <v>2368</v>
      </c>
      <c r="F2368" s="9">
        <v>31682520</v>
      </c>
      <c r="G2368" s="10" t="s">
        <v>2378</v>
      </c>
      <c r="Q2368" t="str">
        <f t="shared" si="36"/>
        <v>31682520-Sistemi za isključivanje napajanja u vanrednim situacijama</v>
      </c>
    </row>
    <row r="2369" spans="1:17" x14ac:dyDescent="0.3">
      <c r="A2369">
        <v>2368</v>
      </c>
      <c r="B2369">
        <v>31682520</v>
      </c>
      <c r="C2369" t="s">
        <v>2378</v>
      </c>
      <c r="E2369" s="11">
        <v>2369</v>
      </c>
      <c r="F2369" s="12">
        <v>31682530</v>
      </c>
      <c r="G2369" s="13" t="s">
        <v>2379</v>
      </c>
      <c r="Q2369" t="str">
        <f t="shared" si="36"/>
        <v>31682530-Sistemi za napajanje u vanrednim situacijama</v>
      </c>
    </row>
    <row r="2370" spans="1:17" x14ac:dyDescent="0.3">
      <c r="A2370">
        <v>2369</v>
      </c>
      <c r="B2370">
        <v>31682530</v>
      </c>
      <c r="C2370" t="s">
        <v>2379</v>
      </c>
      <c r="E2370" s="8">
        <v>2370</v>
      </c>
      <c r="F2370" s="9">
        <v>31682540</v>
      </c>
      <c r="G2370" s="10" t="s">
        <v>2380</v>
      </c>
      <c r="Q2370" t="str">
        <f t="shared" ref="Q2370:Q2433" si="37">F2370&amp; "-" &amp;G2370</f>
        <v>31682540-Oprema za podstanice</v>
      </c>
    </row>
    <row r="2371" spans="1:17" x14ac:dyDescent="0.3">
      <c r="A2371">
        <v>2370</v>
      </c>
      <c r="B2371">
        <v>31682540</v>
      </c>
      <c r="C2371" t="s">
        <v>2380</v>
      </c>
      <c r="E2371" s="11">
        <v>2371</v>
      </c>
      <c r="F2371" s="12">
        <v>31700000</v>
      </c>
      <c r="G2371" s="13" t="s">
        <v>2381</v>
      </c>
      <c r="Q2371" t="str">
        <f t="shared" si="37"/>
        <v>31700000-Elektronski, elektromehanički i elektrotehnički materijal</v>
      </c>
    </row>
    <row r="2372" spans="1:17" x14ac:dyDescent="0.3">
      <c r="A2372">
        <v>2371</v>
      </c>
      <c r="B2372">
        <v>31700000</v>
      </c>
      <c r="C2372" t="s">
        <v>2381</v>
      </c>
      <c r="E2372" s="8">
        <v>2372</v>
      </c>
      <c r="F2372" s="9">
        <v>31710000</v>
      </c>
      <c r="G2372" s="10" t="s">
        <v>2382</v>
      </c>
      <c r="Q2372" t="str">
        <f t="shared" si="37"/>
        <v>31710000-Elektronska oprema</v>
      </c>
    </row>
    <row r="2373" spans="1:17" x14ac:dyDescent="0.3">
      <c r="A2373">
        <v>2372</v>
      </c>
      <c r="B2373">
        <v>31710000</v>
      </c>
      <c r="C2373" t="s">
        <v>2382</v>
      </c>
      <c r="E2373" s="11">
        <v>2373</v>
      </c>
      <c r="F2373" s="12">
        <v>31711000</v>
      </c>
      <c r="G2373" s="13" t="s">
        <v>2383</v>
      </c>
      <c r="Q2373" t="str">
        <f t="shared" si="37"/>
        <v>31711000-Elektronski materijal</v>
      </c>
    </row>
    <row r="2374" spans="1:17" x14ac:dyDescent="0.3">
      <c r="A2374">
        <v>2373</v>
      </c>
      <c r="B2374">
        <v>31711000</v>
      </c>
      <c r="C2374" t="s">
        <v>2383</v>
      </c>
      <c r="E2374" s="8">
        <v>2374</v>
      </c>
      <c r="F2374" s="9">
        <v>31711100</v>
      </c>
      <c r="G2374" s="10" t="s">
        <v>2384</v>
      </c>
      <c r="Q2374" t="str">
        <f t="shared" si="37"/>
        <v>31711100-Elektronske komponente</v>
      </c>
    </row>
    <row r="2375" spans="1:17" x14ac:dyDescent="0.3">
      <c r="A2375">
        <v>2374</v>
      </c>
      <c r="B2375">
        <v>31711100</v>
      </c>
      <c r="C2375" t="s">
        <v>2384</v>
      </c>
      <c r="E2375" s="11">
        <v>2375</v>
      </c>
      <c r="F2375" s="12">
        <v>31711110</v>
      </c>
      <c r="G2375" s="13" t="s">
        <v>2385</v>
      </c>
      <c r="Q2375" t="str">
        <f t="shared" si="37"/>
        <v>31711110-Primopredajnici</v>
      </c>
    </row>
    <row r="2376" spans="1:17" x14ac:dyDescent="0.3">
      <c r="A2376">
        <v>2375</v>
      </c>
      <c r="B2376">
        <v>31711110</v>
      </c>
      <c r="C2376" t="s">
        <v>2385</v>
      </c>
      <c r="E2376" s="8">
        <v>2376</v>
      </c>
      <c r="F2376" s="9">
        <v>31711120</v>
      </c>
      <c r="G2376" s="10" t="s">
        <v>2386</v>
      </c>
      <c r="Q2376" t="str">
        <f t="shared" si="37"/>
        <v>31711120-Pretvarači (transduktori)</v>
      </c>
    </row>
    <row r="2377" spans="1:17" x14ac:dyDescent="0.3">
      <c r="A2377">
        <v>2376</v>
      </c>
      <c r="B2377">
        <v>31711120</v>
      </c>
      <c r="C2377" t="s">
        <v>2386</v>
      </c>
      <c r="E2377" s="11">
        <v>2377</v>
      </c>
      <c r="F2377" s="12">
        <v>31711130</v>
      </c>
      <c r="G2377" s="13" t="s">
        <v>2387</v>
      </c>
      <c r="Q2377" t="str">
        <f t="shared" si="37"/>
        <v>31711130-Otpornici</v>
      </c>
    </row>
    <row r="2378" spans="1:17" x14ac:dyDescent="0.3">
      <c r="A2378">
        <v>2377</v>
      </c>
      <c r="B2378">
        <v>31711130</v>
      </c>
      <c r="C2378" t="s">
        <v>2387</v>
      </c>
      <c r="E2378" s="8">
        <v>2378</v>
      </c>
      <c r="F2378" s="9">
        <v>31711131</v>
      </c>
      <c r="G2378" s="10" t="s">
        <v>2388</v>
      </c>
      <c r="Q2378" t="str">
        <f t="shared" si="37"/>
        <v>31711131-Električni otpornici</v>
      </c>
    </row>
    <row r="2379" spans="1:17" x14ac:dyDescent="0.3">
      <c r="A2379">
        <v>2378</v>
      </c>
      <c r="B2379">
        <v>31711131</v>
      </c>
      <c r="C2379" t="s">
        <v>2388</v>
      </c>
      <c r="E2379" s="11">
        <v>2379</v>
      </c>
      <c r="F2379" s="12">
        <v>31711140</v>
      </c>
      <c r="G2379" s="13" t="s">
        <v>2389</v>
      </c>
      <c r="Q2379" t="str">
        <f t="shared" si="37"/>
        <v>31711140-Elektrode</v>
      </c>
    </row>
    <row r="2380" spans="1:17" x14ac:dyDescent="0.3">
      <c r="A2380">
        <v>2379</v>
      </c>
      <c r="B2380">
        <v>31711140</v>
      </c>
      <c r="C2380" t="s">
        <v>2389</v>
      </c>
      <c r="E2380" s="8">
        <v>2380</v>
      </c>
      <c r="F2380" s="9">
        <v>31711150</v>
      </c>
      <c r="G2380" s="10" t="s">
        <v>2390</v>
      </c>
      <c r="Q2380" t="str">
        <f t="shared" si="37"/>
        <v>31711150-Električni kondenzatori</v>
      </c>
    </row>
    <row r="2381" spans="1:17" x14ac:dyDescent="0.3">
      <c r="A2381">
        <v>2380</v>
      </c>
      <c r="B2381">
        <v>31711150</v>
      </c>
      <c r="C2381" t="s">
        <v>2390</v>
      </c>
      <c r="E2381" s="11">
        <v>2381</v>
      </c>
      <c r="F2381" s="12">
        <v>31711151</v>
      </c>
      <c r="G2381" s="13" t="s">
        <v>2391</v>
      </c>
      <c r="Q2381" t="str">
        <f t="shared" si="37"/>
        <v>31711151-Konstantni kondenzatori</v>
      </c>
    </row>
    <row r="2382" spans="1:17" x14ac:dyDescent="0.3">
      <c r="A2382">
        <v>2381</v>
      </c>
      <c r="B2382">
        <v>31711151</v>
      </c>
      <c r="C2382" t="s">
        <v>2391</v>
      </c>
      <c r="E2382" s="8">
        <v>2382</v>
      </c>
      <c r="F2382" s="9">
        <v>31711152</v>
      </c>
      <c r="G2382" s="10" t="s">
        <v>2392</v>
      </c>
      <c r="Q2382" t="str">
        <f t="shared" si="37"/>
        <v>31711152-Promenljivi ili podesivi kondenzatori</v>
      </c>
    </row>
    <row r="2383" spans="1:17" x14ac:dyDescent="0.3">
      <c r="A2383">
        <v>2382</v>
      </c>
      <c r="B2383">
        <v>31711152</v>
      </c>
      <c r="C2383" t="s">
        <v>2392</v>
      </c>
      <c r="E2383" s="11">
        <v>2383</v>
      </c>
      <c r="F2383" s="12">
        <v>31711154</v>
      </c>
      <c r="G2383" s="13" t="s">
        <v>2393</v>
      </c>
      <c r="Q2383" t="str">
        <f t="shared" si="37"/>
        <v>31711154-Banke kondenzatora</v>
      </c>
    </row>
    <row r="2384" spans="1:17" x14ac:dyDescent="0.3">
      <c r="A2384">
        <v>2383</v>
      </c>
      <c r="B2384">
        <v>31711154</v>
      </c>
      <c r="C2384" t="s">
        <v>2393</v>
      </c>
      <c r="E2384" s="8">
        <v>2384</v>
      </c>
      <c r="F2384" s="9">
        <v>31711155</v>
      </c>
      <c r="G2384" s="10" t="s">
        <v>2394</v>
      </c>
      <c r="Q2384" t="str">
        <f t="shared" si="37"/>
        <v>31711155-Mreže kondenzatora</v>
      </c>
    </row>
    <row r="2385" spans="1:17" x14ac:dyDescent="0.3">
      <c r="A2385">
        <v>2384</v>
      </c>
      <c r="B2385">
        <v>31711155</v>
      </c>
      <c r="C2385" t="s">
        <v>2394</v>
      </c>
      <c r="E2385" s="11">
        <v>2385</v>
      </c>
      <c r="F2385" s="12">
        <v>31711200</v>
      </c>
      <c r="G2385" s="13" t="s">
        <v>2395</v>
      </c>
      <c r="Q2385" t="str">
        <f t="shared" si="37"/>
        <v>31711200-Elektronske table za prikazivanje rezultata</v>
      </c>
    </row>
    <row r="2386" spans="1:17" x14ac:dyDescent="0.3">
      <c r="A2386">
        <v>2385</v>
      </c>
      <c r="B2386">
        <v>31711200</v>
      </c>
      <c r="C2386" t="s">
        <v>2395</v>
      </c>
      <c r="E2386" s="8">
        <v>2386</v>
      </c>
      <c r="F2386" s="9">
        <v>31711300</v>
      </c>
      <c r="G2386" s="10" t="s">
        <v>2396</v>
      </c>
      <c r="Q2386" t="str">
        <f t="shared" si="37"/>
        <v>31711300-Elektronski sistemi za merenje vremena</v>
      </c>
    </row>
    <row r="2387" spans="1:17" x14ac:dyDescent="0.3">
      <c r="A2387">
        <v>2386</v>
      </c>
      <c r="B2387">
        <v>31711300</v>
      </c>
      <c r="C2387" t="s">
        <v>2396</v>
      </c>
      <c r="E2387" s="11">
        <v>2387</v>
      </c>
      <c r="F2387" s="12">
        <v>31711310</v>
      </c>
      <c r="G2387" s="13" t="s">
        <v>2397</v>
      </c>
      <c r="Q2387" t="str">
        <f t="shared" si="37"/>
        <v>31711310-Sistem za evidenciju prisutnosti</v>
      </c>
    </row>
    <row r="2388" spans="1:17" x14ac:dyDescent="0.3">
      <c r="A2388">
        <v>2387</v>
      </c>
      <c r="B2388">
        <v>31711310</v>
      </c>
      <c r="C2388" t="s">
        <v>2397</v>
      </c>
      <c r="E2388" s="8">
        <v>2388</v>
      </c>
      <c r="F2388" s="9">
        <v>31711400</v>
      </c>
      <c r="G2388" s="10" t="s">
        <v>2398</v>
      </c>
      <c r="Q2388" t="str">
        <f t="shared" si="37"/>
        <v>31711400-Elektronske cevi</v>
      </c>
    </row>
    <row r="2389" spans="1:17" x14ac:dyDescent="0.3">
      <c r="A2389">
        <v>2388</v>
      </c>
      <c r="B2389">
        <v>31711400</v>
      </c>
      <c r="C2389" t="s">
        <v>2398</v>
      </c>
      <c r="E2389" s="11">
        <v>2389</v>
      </c>
      <c r="F2389" s="12">
        <v>31711410</v>
      </c>
      <c r="G2389" s="13" t="s">
        <v>2399</v>
      </c>
      <c r="Q2389" t="str">
        <f t="shared" si="37"/>
        <v>31711410-Katodne cevi za televizijske prijemnike</v>
      </c>
    </row>
    <row r="2390" spans="1:17" x14ac:dyDescent="0.3">
      <c r="A2390">
        <v>2389</v>
      </c>
      <c r="B2390">
        <v>31711410</v>
      </c>
      <c r="C2390" t="s">
        <v>2399</v>
      </c>
      <c r="E2390" s="8">
        <v>2390</v>
      </c>
      <c r="F2390" s="9">
        <v>31711411</v>
      </c>
      <c r="G2390" s="10" t="s">
        <v>2400</v>
      </c>
      <c r="Q2390" t="str">
        <f t="shared" si="37"/>
        <v>31711411-Cevi za televizijske kamere</v>
      </c>
    </row>
    <row r="2391" spans="1:17" x14ac:dyDescent="0.3">
      <c r="A2391">
        <v>2390</v>
      </c>
      <c r="B2391">
        <v>31711411</v>
      </c>
      <c r="C2391" t="s">
        <v>2400</v>
      </c>
      <c r="E2391" s="11">
        <v>2391</v>
      </c>
      <c r="F2391" s="12">
        <v>31711420</v>
      </c>
      <c r="G2391" s="13" t="s">
        <v>2401</v>
      </c>
      <c r="Q2391" t="str">
        <f t="shared" si="37"/>
        <v>31711420-Mikrotalasne cevi i oprema</v>
      </c>
    </row>
    <row r="2392" spans="1:17" x14ac:dyDescent="0.3">
      <c r="A2392">
        <v>2391</v>
      </c>
      <c r="B2392">
        <v>31711420</v>
      </c>
      <c r="C2392" t="s">
        <v>2401</v>
      </c>
      <c r="E2392" s="8">
        <v>2392</v>
      </c>
      <c r="F2392" s="9">
        <v>31711421</v>
      </c>
      <c r="G2392" s="10" t="s">
        <v>2402</v>
      </c>
      <c r="Q2392" t="str">
        <f t="shared" si="37"/>
        <v>31711421-Magnetroni</v>
      </c>
    </row>
    <row r="2393" spans="1:17" x14ac:dyDescent="0.3">
      <c r="A2393">
        <v>2392</v>
      </c>
      <c r="B2393">
        <v>31711421</v>
      </c>
      <c r="C2393" t="s">
        <v>2402</v>
      </c>
      <c r="E2393" s="11">
        <v>2393</v>
      </c>
      <c r="F2393" s="12">
        <v>31711422</v>
      </c>
      <c r="G2393" s="13" t="s">
        <v>2403</v>
      </c>
      <c r="Q2393" t="str">
        <f t="shared" si="37"/>
        <v>31711422-Mikrotalasna oprema</v>
      </c>
    </row>
    <row r="2394" spans="1:17" x14ac:dyDescent="0.3">
      <c r="A2394">
        <v>2393</v>
      </c>
      <c r="B2394">
        <v>31711422</v>
      </c>
      <c r="C2394" t="s">
        <v>2403</v>
      </c>
      <c r="E2394" s="8">
        <v>2394</v>
      </c>
      <c r="F2394" s="9">
        <v>31711423</v>
      </c>
      <c r="G2394" s="10" t="s">
        <v>2404</v>
      </c>
      <c r="Q2394" t="str">
        <f t="shared" si="37"/>
        <v>31711423-Mikrotalasna radio oprema</v>
      </c>
    </row>
    <row r="2395" spans="1:17" x14ac:dyDescent="0.3">
      <c r="A2395">
        <v>2394</v>
      </c>
      <c r="B2395">
        <v>31711423</v>
      </c>
      <c r="C2395" t="s">
        <v>2404</v>
      </c>
      <c r="E2395" s="11">
        <v>2395</v>
      </c>
      <c r="F2395" s="12">
        <v>31711424</v>
      </c>
      <c r="G2395" s="13" t="s">
        <v>2405</v>
      </c>
      <c r="Q2395" t="str">
        <f t="shared" si="37"/>
        <v>31711424-Klistroni</v>
      </c>
    </row>
    <row r="2396" spans="1:17" x14ac:dyDescent="0.3">
      <c r="A2396">
        <v>2395</v>
      </c>
      <c r="B2396">
        <v>31711424</v>
      </c>
      <c r="C2396" t="s">
        <v>2405</v>
      </c>
      <c r="E2396" s="8">
        <v>2396</v>
      </c>
      <c r="F2396" s="9">
        <v>31711430</v>
      </c>
      <c r="G2396" s="10" t="s">
        <v>2406</v>
      </c>
      <c r="Q2396" t="str">
        <f t="shared" si="37"/>
        <v>31711430-Vakuumske cevi</v>
      </c>
    </row>
    <row r="2397" spans="1:17" x14ac:dyDescent="0.3">
      <c r="A2397">
        <v>2396</v>
      </c>
      <c r="B2397">
        <v>31711430</v>
      </c>
      <c r="C2397" t="s">
        <v>2406</v>
      </c>
      <c r="E2397" s="11">
        <v>2397</v>
      </c>
      <c r="F2397" s="12">
        <v>31711440</v>
      </c>
      <c r="G2397" s="13" t="s">
        <v>2407</v>
      </c>
      <c r="Q2397" t="str">
        <f t="shared" si="37"/>
        <v>31711440-Prijemne ili pojačavačke cevi</v>
      </c>
    </row>
    <row r="2398" spans="1:17" x14ac:dyDescent="0.3">
      <c r="A2398">
        <v>2397</v>
      </c>
      <c r="B2398">
        <v>31711440</v>
      </c>
      <c r="C2398" t="s">
        <v>2407</v>
      </c>
      <c r="E2398" s="8">
        <v>2398</v>
      </c>
      <c r="F2398" s="9">
        <v>31711500</v>
      </c>
      <c r="G2398" s="10" t="s">
        <v>2408</v>
      </c>
      <c r="Q2398" t="str">
        <f t="shared" si="37"/>
        <v>31711500-Delovi elektronskih sklopova</v>
      </c>
    </row>
    <row r="2399" spans="1:17" x14ac:dyDescent="0.3">
      <c r="A2399">
        <v>2398</v>
      </c>
      <c r="B2399">
        <v>31711500</v>
      </c>
      <c r="C2399" t="s">
        <v>2408</v>
      </c>
      <c r="E2399" s="11">
        <v>2399</v>
      </c>
      <c r="F2399" s="12">
        <v>31711510</v>
      </c>
      <c r="G2399" s="13" t="s">
        <v>2409</v>
      </c>
      <c r="Q2399" t="str">
        <f t="shared" si="37"/>
        <v>31711510-Delovi električnih kondenzatora</v>
      </c>
    </row>
    <row r="2400" spans="1:17" x14ac:dyDescent="0.3">
      <c r="A2400">
        <v>2399</v>
      </c>
      <c r="B2400">
        <v>31711510</v>
      </c>
      <c r="C2400" t="s">
        <v>2409</v>
      </c>
      <c r="E2400" s="8">
        <v>2400</v>
      </c>
      <c r="F2400" s="9">
        <v>31711520</v>
      </c>
      <c r="G2400" s="10" t="s">
        <v>2410</v>
      </c>
      <c r="Q2400" t="str">
        <f t="shared" si="37"/>
        <v>31711520-Delovi električnih otpornika, reostata i potenciometara</v>
      </c>
    </row>
    <row r="2401" spans="1:17" x14ac:dyDescent="0.3">
      <c r="A2401">
        <v>2400</v>
      </c>
      <c r="B2401">
        <v>31711520</v>
      </c>
      <c r="C2401" t="s">
        <v>2410</v>
      </c>
      <c r="E2401" s="11">
        <v>2401</v>
      </c>
      <c r="F2401" s="12">
        <v>31711530</v>
      </c>
      <c r="G2401" s="13" t="s">
        <v>2411</v>
      </c>
      <c r="Q2401" t="str">
        <f t="shared" si="37"/>
        <v>31711530-Delovi elektronskih cevi</v>
      </c>
    </row>
    <row r="2402" spans="1:17" x14ac:dyDescent="0.3">
      <c r="A2402">
        <v>2401</v>
      </c>
      <c r="B2402">
        <v>31711530</v>
      </c>
      <c r="C2402" t="s">
        <v>2411</v>
      </c>
      <c r="E2402" s="8">
        <v>2402</v>
      </c>
      <c r="F2402" s="9">
        <v>31712000</v>
      </c>
      <c r="G2402" s="10" t="s">
        <v>2412</v>
      </c>
      <c r="Q2402" t="str">
        <f t="shared" si="37"/>
        <v>31712000-Mikroelektronske mašine i aparati i mikrosistemi</v>
      </c>
    </row>
    <row r="2403" spans="1:17" x14ac:dyDescent="0.3">
      <c r="A2403">
        <v>2402</v>
      </c>
      <c r="B2403">
        <v>31712000</v>
      </c>
      <c r="C2403" t="s">
        <v>2412</v>
      </c>
      <c r="E2403" s="11">
        <v>2403</v>
      </c>
      <c r="F2403" s="12">
        <v>31712100</v>
      </c>
      <c r="G2403" s="13" t="s">
        <v>2413</v>
      </c>
      <c r="Q2403" t="str">
        <f t="shared" si="37"/>
        <v>31712100-Mikroelektronske mašine i aparati</v>
      </c>
    </row>
    <row r="2404" spans="1:17" x14ac:dyDescent="0.3">
      <c r="A2404">
        <v>2403</v>
      </c>
      <c r="B2404">
        <v>31712100</v>
      </c>
      <c r="C2404" t="s">
        <v>2413</v>
      </c>
      <c r="E2404" s="8">
        <v>2404</v>
      </c>
      <c r="F2404" s="9">
        <v>31712110</v>
      </c>
      <c r="G2404" s="10" t="s">
        <v>2414</v>
      </c>
      <c r="Q2404" t="str">
        <f t="shared" si="37"/>
        <v>31712110-Elektronska integrisana kola i mikrosklopovi</v>
      </c>
    </row>
    <row r="2405" spans="1:17" x14ac:dyDescent="0.3">
      <c r="A2405">
        <v>2404</v>
      </c>
      <c r="B2405">
        <v>31712110</v>
      </c>
      <c r="C2405" t="s">
        <v>2414</v>
      </c>
      <c r="E2405" s="11">
        <v>2405</v>
      </c>
      <c r="F2405" s="12">
        <v>31712111</v>
      </c>
      <c r="G2405" s="13" t="s">
        <v>2415</v>
      </c>
      <c r="Q2405" t="str">
        <f t="shared" si="37"/>
        <v>31712111-Telefonske kartice</v>
      </c>
    </row>
    <row r="2406" spans="1:17" x14ac:dyDescent="0.3">
      <c r="A2406">
        <v>2405</v>
      </c>
      <c r="B2406">
        <v>31712111</v>
      </c>
      <c r="C2406" t="s">
        <v>2415</v>
      </c>
      <c r="E2406" s="8">
        <v>2406</v>
      </c>
      <c r="F2406" s="9">
        <v>31712112</v>
      </c>
      <c r="G2406" s="10" t="s">
        <v>2416</v>
      </c>
      <c r="Q2406" t="str">
        <f t="shared" si="37"/>
        <v>31712112-SIM kartice</v>
      </c>
    </row>
    <row r="2407" spans="1:17" x14ac:dyDescent="0.3">
      <c r="A2407">
        <v>2406</v>
      </c>
      <c r="B2407">
        <v>31712112</v>
      </c>
      <c r="C2407" t="s">
        <v>2416</v>
      </c>
      <c r="E2407" s="11">
        <v>2407</v>
      </c>
      <c r="F2407" s="12">
        <v>31712113</v>
      </c>
      <c r="G2407" s="13" t="s">
        <v>2417</v>
      </c>
      <c r="Q2407" t="str">
        <f t="shared" si="37"/>
        <v>31712113-Kartice sa integrisanim kolima</v>
      </c>
    </row>
    <row r="2408" spans="1:17" x14ac:dyDescent="0.3">
      <c r="A2408">
        <v>2407</v>
      </c>
      <c r="B2408">
        <v>31712113</v>
      </c>
      <c r="C2408" t="s">
        <v>2417</v>
      </c>
      <c r="E2408" s="8">
        <v>2408</v>
      </c>
      <c r="F2408" s="9">
        <v>31712114</v>
      </c>
      <c r="G2408" s="10" t="s">
        <v>2418</v>
      </c>
      <c r="Q2408" t="str">
        <f t="shared" si="37"/>
        <v>31712114-Integrisana elektronska kola</v>
      </c>
    </row>
    <row r="2409" spans="1:17" x14ac:dyDescent="0.3">
      <c r="A2409">
        <v>2408</v>
      </c>
      <c r="B2409">
        <v>31712114</v>
      </c>
      <c r="C2409" t="s">
        <v>2418</v>
      </c>
      <c r="E2409" s="11">
        <v>2409</v>
      </c>
      <c r="F2409" s="12">
        <v>31712115</v>
      </c>
      <c r="G2409" s="13" t="s">
        <v>2419</v>
      </c>
      <c r="Q2409" t="str">
        <f t="shared" si="37"/>
        <v>31712115-Mikrosklopovi</v>
      </c>
    </row>
    <row r="2410" spans="1:17" x14ac:dyDescent="0.3">
      <c r="A2410">
        <v>2409</v>
      </c>
      <c r="B2410">
        <v>31712115</v>
      </c>
      <c r="C2410" t="s">
        <v>2419</v>
      </c>
      <c r="E2410" s="8">
        <v>2410</v>
      </c>
      <c r="F2410" s="9">
        <v>31712116</v>
      </c>
      <c r="G2410" s="10" t="s">
        <v>2420</v>
      </c>
      <c r="Q2410" t="str">
        <f t="shared" si="37"/>
        <v>31712116-Mikroprocesori</v>
      </c>
    </row>
    <row r="2411" spans="1:17" x14ac:dyDescent="0.3">
      <c r="A2411">
        <v>2410</v>
      </c>
      <c r="B2411">
        <v>31712116</v>
      </c>
      <c r="C2411" t="s">
        <v>2420</v>
      </c>
      <c r="E2411" s="11">
        <v>2411</v>
      </c>
      <c r="F2411" s="12">
        <v>31712117</v>
      </c>
      <c r="G2411" s="13" t="s">
        <v>2421</v>
      </c>
      <c r="Q2411" t="str">
        <f t="shared" si="37"/>
        <v>31712117-Paketi integrisanih kola</v>
      </c>
    </row>
    <row r="2412" spans="1:17" x14ac:dyDescent="0.3">
      <c r="A2412">
        <v>2411</v>
      </c>
      <c r="B2412">
        <v>31712117</v>
      </c>
      <c r="C2412" t="s">
        <v>2421</v>
      </c>
      <c r="E2412" s="8">
        <v>2412</v>
      </c>
      <c r="F2412" s="9">
        <v>31712118</v>
      </c>
      <c r="G2412" s="10" t="s">
        <v>2422</v>
      </c>
      <c r="Q2412" t="str">
        <f t="shared" si="37"/>
        <v>31712118-Utičnice ili ugradni elementi za integrisana kola</v>
      </c>
    </row>
    <row r="2413" spans="1:17" x14ac:dyDescent="0.3">
      <c r="A2413">
        <v>2412</v>
      </c>
      <c r="B2413">
        <v>31712118</v>
      </c>
      <c r="C2413" t="s">
        <v>2422</v>
      </c>
      <c r="E2413" s="11">
        <v>2413</v>
      </c>
      <c r="F2413" s="12">
        <v>31712119</v>
      </c>
      <c r="G2413" s="13" t="s">
        <v>2423</v>
      </c>
      <c r="Q2413" t="str">
        <f t="shared" si="37"/>
        <v>31712119-Poklopci za integrisana kola</v>
      </c>
    </row>
    <row r="2414" spans="1:17" x14ac:dyDescent="0.3">
      <c r="A2414">
        <v>2413</v>
      </c>
      <c r="B2414">
        <v>31712119</v>
      </c>
      <c r="C2414" t="s">
        <v>2423</v>
      </c>
      <c r="E2414" s="8">
        <v>2414</v>
      </c>
      <c r="F2414" s="9">
        <v>31712200</v>
      </c>
      <c r="G2414" s="10" t="s">
        <v>2424</v>
      </c>
      <c r="Q2414" t="str">
        <f t="shared" si="37"/>
        <v>31712200-Mikrosistemi</v>
      </c>
    </row>
    <row r="2415" spans="1:17" x14ac:dyDescent="0.3">
      <c r="A2415">
        <v>2414</v>
      </c>
      <c r="B2415">
        <v>31712200</v>
      </c>
      <c r="C2415" t="s">
        <v>2424</v>
      </c>
      <c r="E2415" s="11">
        <v>2415</v>
      </c>
      <c r="F2415" s="12">
        <v>31712300</v>
      </c>
      <c r="G2415" s="13" t="s">
        <v>2425</v>
      </c>
      <c r="Q2415" t="str">
        <f t="shared" si="37"/>
        <v>31712300-Štampana kola</v>
      </c>
    </row>
    <row r="2416" spans="1:17" x14ac:dyDescent="0.3">
      <c r="A2416">
        <v>2415</v>
      </c>
      <c r="B2416">
        <v>31712300</v>
      </c>
      <c r="C2416" t="s">
        <v>2425</v>
      </c>
      <c r="E2416" s="8">
        <v>2416</v>
      </c>
      <c r="F2416" s="9">
        <v>31712310</v>
      </c>
      <c r="G2416" s="10" t="s">
        <v>2426</v>
      </c>
      <c r="Q2416" t="str">
        <f t="shared" si="37"/>
        <v>31712310-Opremljene ploče sa štampanim kolima</v>
      </c>
    </row>
    <row r="2417" spans="1:17" x14ac:dyDescent="0.3">
      <c r="A2417">
        <v>2416</v>
      </c>
      <c r="B2417">
        <v>31712310</v>
      </c>
      <c r="C2417" t="s">
        <v>2426</v>
      </c>
      <c r="E2417" s="11">
        <v>2417</v>
      </c>
      <c r="F2417" s="12">
        <v>31712320</v>
      </c>
      <c r="G2417" s="13" t="s">
        <v>2427</v>
      </c>
      <c r="Q2417" t="str">
        <f t="shared" si="37"/>
        <v>31712320-Neopremljene ploče sa štampanim kolima</v>
      </c>
    </row>
    <row r="2418" spans="1:17" x14ac:dyDescent="0.3">
      <c r="A2418">
        <v>2417</v>
      </c>
      <c r="B2418">
        <v>31712320</v>
      </c>
      <c r="C2418" t="s">
        <v>2427</v>
      </c>
      <c r="E2418" s="8">
        <v>2418</v>
      </c>
      <c r="F2418" s="9">
        <v>31712330</v>
      </c>
      <c r="G2418" s="10" t="s">
        <v>2428</v>
      </c>
      <c r="Q2418" t="str">
        <f t="shared" si="37"/>
        <v>31712330-Poluprovodnici</v>
      </c>
    </row>
    <row r="2419" spans="1:17" x14ac:dyDescent="0.3">
      <c r="A2419">
        <v>2418</v>
      </c>
      <c r="B2419">
        <v>31712330</v>
      </c>
      <c r="C2419" t="s">
        <v>2428</v>
      </c>
      <c r="E2419" s="11">
        <v>2419</v>
      </c>
      <c r="F2419" s="12">
        <v>31712331</v>
      </c>
      <c r="G2419" s="13" t="s">
        <v>2429</v>
      </c>
      <c r="Q2419" t="str">
        <f t="shared" si="37"/>
        <v>31712331-Fotonaponske ćelije</v>
      </c>
    </row>
    <row r="2420" spans="1:17" x14ac:dyDescent="0.3">
      <c r="A2420">
        <v>2419</v>
      </c>
      <c r="B2420">
        <v>31712331</v>
      </c>
      <c r="C2420" t="s">
        <v>2429</v>
      </c>
      <c r="E2420" s="8">
        <v>2420</v>
      </c>
      <c r="F2420" s="9">
        <v>31712332</v>
      </c>
      <c r="G2420" s="10" t="s">
        <v>2430</v>
      </c>
      <c r="Q2420" t="str">
        <f t="shared" si="37"/>
        <v>31712332-Tiristori</v>
      </c>
    </row>
    <row r="2421" spans="1:17" x14ac:dyDescent="0.3">
      <c r="A2421">
        <v>2420</v>
      </c>
      <c r="B2421">
        <v>31712332</v>
      </c>
      <c r="C2421" t="s">
        <v>2430</v>
      </c>
      <c r="E2421" s="11">
        <v>2421</v>
      </c>
      <c r="F2421" s="12">
        <v>31712333</v>
      </c>
      <c r="G2421" s="13" t="s">
        <v>2431</v>
      </c>
      <c r="Q2421" t="str">
        <f t="shared" si="37"/>
        <v>31712333-Diak elementi</v>
      </c>
    </row>
    <row r="2422" spans="1:17" x14ac:dyDescent="0.3">
      <c r="A2422">
        <v>2421</v>
      </c>
      <c r="B2422">
        <v>31712333</v>
      </c>
      <c r="C2422" t="s">
        <v>2431</v>
      </c>
      <c r="E2422" s="8">
        <v>2422</v>
      </c>
      <c r="F2422" s="9">
        <v>31712334</v>
      </c>
      <c r="G2422" s="10" t="s">
        <v>2432</v>
      </c>
      <c r="Q2422" t="str">
        <f t="shared" si="37"/>
        <v>31712334-Triak elementi</v>
      </c>
    </row>
    <row r="2423" spans="1:17" x14ac:dyDescent="0.3">
      <c r="A2423">
        <v>2422</v>
      </c>
      <c r="B2423">
        <v>31712334</v>
      </c>
      <c r="C2423" t="s">
        <v>2432</v>
      </c>
      <c r="E2423" s="11">
        <v>2423</v>
      </c>
      <c r="F2423" s="12">
        <v>31712335</v>
      </c>
      <c r="G2423" s="13" t="s">
        <v>2433</v>
      </c>
      <c r="Q2423" t="str">
        <f t="shared" si="37"/>
        <v>31712335-Spregnuti optički izolatori</v>
      </c>
    </row>
    <row r="2424" spans="1:17" x14ac:dyDescent="0.3">
      <c r="A2424">
        <v>2423</v>
      </c>
      <c r="B2424">
        <v>31712335</v>
      </c>
      <c r="C2424" t="s">
        <v>2433</v>
      </c>
      <c r="E2424" s="8">
        <v>2424</v>
      </c>
      <c r="F2424" s="9">
        <v>31712336</v>
      </c>
      <c r="G2424" s="10" t="s">
        <v>2434</v>
      </c>
      <c r="Q2424" t="str">
        <f t="shared" si="37"/>
        <v>31712336-Kristalni oscilatori</v>
      </c>
    </row>
    <row r="2425" spans="1:17" x14ac:dyDescent="0.3">
      <c r="A2425">
        <v>2424</v>
      </c>
      <c r="B2425">
        <v>31712336</v>
      </c>
      <c r="C2425" t="s">
        <v>2434</v>
      </c>
      <c r="E2425" s="11">
        <v>2425</v>
      </c>
      <c r="F2425" s="12">
        <v>31712340</v>
      </c>
      <c r="G2425" s="13" t="s">
        <v>2435</v>
      </c>
      <c r="Q2425" t="str">
        <f t="shared" si="37"/>
        <v>31712340-Diode</v>
      </c>
    </row>
    <row r="2426" spans="1:17" x14ac:dyDescent="0.3">
      <c r="A2426">
        <v>2425</v>
      </c>
      <c r="B2426">
        <v>31712340</v>
      </c>
      <c r="C2426" t="s">
        <v>2435</v>
      </c>
      <c r="E2426" s="8">
        <v>2426</v>
      </c>
      <c r="F2426" s="9">
        <v>31712341</v>
      </c>
      <c r="G2426" s="10" t="s">
        <v>2436</v>
      </c>
      <c r="Q2426" t="str">
        <f t="shared" si="37"/>
        <v>31712341-Dieode za emitovanje svetlosti (LED)</v>
      </c>
    </row>
    <row r="2427" spans="1:17" x14ac:dyDescent="0.3">
      <c r="A2427">
        <v>2426</v>
      </c>
      <c r="B2427">
        <v>31712341</v>
      </c>
      <c r="C2427" t="s">
        <v>2436</v>
      </c>
      <c r="E2427" s="11">
        <v>2427</v>
      </c>
      <c r="F2427" s="12">
        <v>31712342</v>
      </c>
      <c r="G2427" s="13" t="s">
        <v>2437</v>
      </c>
      <c r="Q2427" t="str">
        <f t="shared" si="37"/>
        <v>31712342-Mikrotalasne ili diode za male signale</v>
      </c>
    </row>
    <row r="2428" spans="1:17" x14ac:dyDescent="0.3">
      <c r="A2428">
        <v>2427</v>
      </c>
      <c r="B2428">
        <v>31712342</v>
      </c>
      <c r="C2428" t="s">
        <v>2437</v>
      </c>
      <c r="E2428" s="8">
        <v>2428</v>
      </c>
      <c r="F2428" s="9">
        <v>31712343</v>
      </c>
      <c r="G2428" s="10" t="s">
        <v>2438</v>
      </c>
      <c r="Q2428" t="str">
        <f t="shared" si="37"/>
        <v>31712343-Zener (otporne) diode</v>
      </c>
    </row>
    <row r="2429" spans="1:17" x14ac:dyDescent="0.3">
      <c r="A2429">
        <v>2428</v>
      </c>
      <c r="B2429">
        <v>31712343</v>
      </c>
      <c r="C2429" t="s">
        <v>2438</v>
      </c>
      <c r="E2429" s="11">
        <v>2429</v>
      </c>
      <c r="F2429" s="12">
        <v>31712344</v>
      </c>
      <c r="G2429" s="13" t="s">
        <v>2439</v>
      </c>
      <c r="Q2429" t="str">
        <f t="shared" si="37"/>
        <v>31712344-Šotki diode</v>
      </c>
    </row>
    <row r="2430" spans="1:17" x14ac:dyDescent="0.3">
      <c r="A2430">
        <v>2429</v>
      </c>
      <c r="B2430">
        <v>31712344</v>
      </c>
      <c r="C2430" t="s">
        <v>2439</v>
      </c>
      <c r="E2430" s="8">
        <v>2430</v>
      </c>
      <c r="F2430" s="9">
        <v>31712345</v>
      </c>
      <c r="G2430" s="10" t="s">
        <v>2440</v>
      </c>
      <c r="Q2430" t="str">
        <f t="shared" si="37"/>
        <v>31712345-Tunelske diode</v>
      </c>
    </row>
    <row r="2431" spans="1:17" x14ac:dyDescent="0.3">
      <c r="A2431">
        <v>2430</v>
      </c>
      <c r="B2431">
        <v>31712345</v>
      </c>
      <c r="C2431" t="s">
        <v>2440</v>
      </c>
      <c r="E2431" s="11">
        <v>2431</v>
      </c>
      <c r="F2431" s="12">
        <v>31712346</v>
      </c>
      <c r="G2431" s="13" t="s">
        <v>2441</v>
      </c>
      <c r="Q2431" t="str">
        <f t="shared" si="37"/>
        <v>31712346-Fotoosetljive diode</v>
      </c>
    </row>
    <row r="2432" spans="1:17" x14ac:dyDescent="0.3">
      <c r="A2432">
        <v>2431</v>
      </c>
      <c r="B2432">
        <v>31712346</v>
      </c>
      <c r="C2432" t="s">
        <v>2441</v>
      </c>
      <c r="E2432" s="8">
        <v>2432</v>
      </c>
      <c r="F2432" s="9">
        <v>31712347</v>
      </c>
      <c r="G2432" s="10" t="s">
        <v>2442</v>
      </c>
      <c r="Q2432" t="str">
        <f t="shared" si="37"/>
        <v>31712347-Energetske ili solarne diode</v>
      </c>
    </row>
    <row r="2433" spans="1:17" x14ac:dyDescent="0.3">
      <c r="A2433">
        <v>2432</v>
      </c>
      <c r="B2433">
        <v>31712347</v>
      </c>
      <c r="C2433" t="s">
        <v>2442</v>
      </c>
      <c r="E2433" s="11">
        <v>2433</v>
      </c>
      <c r="F2433" s="12">
        <v>31712348</v>
      </c>
      <c r="G2433" s="13" t="s">
        <v>2443</v>
      </c>
      <c r="Q2433" t="str">
        <f t="shared" si="37"/>
        <v>31712348-Laserske diode</v>
      </c>
    </row>
    <row r="2434" spans="1:17" x14ac:dyDescent="0.3">
      <c r="A2434">
        <v>2433</v>
      </c>
      <c r="B2434">
        <v>31712348</v>
      </c>
      <c r="C2434" t="s">
        <v>2443</v>
      </c>
      <c r="E2434" s="8">
        <v>2434</v>
      </c>
      <c r="F2434" s="9">
        <v>31712349</v>
      </c>
      <c r="G2434" s="10" t="s">
        <v>2444</v>
      </c>
      <c r="Q2434" t="str">
        <f t="shared" ref="Q2434:Q2497" si="38">F2434&amp; "-" &amp;G2434</f>
        <v>31712349-Radiofrekvencijske (RF) diode</v>
      </c>
    </row>
    <row r="2435" spans="1:17" x14ac:dyDescent="0.3">
      <c r="A2435">
        <v>2434</v>
      </c>
      <c r="B2435">
        <v>31712349</v>
      </c>
      <c r="C2435" t="s">
        <v>2444</v>
      </c>
      <c r="E2435" s="11">
        <v>2435</v>
      </c>
      <c r="F2435" s="12">
        <v>31712350</v>
      </c>
      <c r="G2435" s="13" t="s">
        <v>2445</v>
      </c>
      <c r="Q2435" t="str">
        <f t="shared" si="38"/>
        <v>31712350-Tranzistori</v>
      </c>
    </row>
    <row r="2436" spans="1:17" x14ac:dyDescent="0.3">
      <c r="A2436">
        <v>2435</v>
      </c>
      <c r="B2436">
        <v>31712350</v>
      </c>
      <c r="C2436" t="s">
        <v>2445</v>
      </c>
      <c r="E2436" s="8">
        <v>2436</v>
      </c>
      <c r="F2436" s="9">
        <v>31712351</v>
      </c>
      <c r="G2436" s="10" t="s">
        <v>2446</v>
      </c>
      <c r="Q2436" t="str">
        <f t="shared" si="38"/>
        <v>31712351-Fotoosetljivi tranzistori</v>
      </c>
    </row>
    <row r="2437" spans="1:17" x14ac:dyDescent="0.3">
      <c r="A2437">
        <v>2436</v>
      </c>
      <c r="B2437">
        <v>31712351</v>
      </c>
      <c r="C2437" t="s">
        <v>2446</v>
      </c>
      <c r="E2437" s="11">
        <v>2437</v>
      </c>
      <c r="F2437" s="12">
        <v>31712352</v>
      </c>
      <c r="G2437" s="13" t="s">
        <v>2447</v>
      </c>
      <c r="Q2437" t="str">
        <f t="shared" si="38"/>
        <v>31712352-Tranzistori sa efektom polja (FET)</v>
      </c>
    </row>
    <row r="2438" spans="1:17" x14ac:dyDescent="0.3">
      <c r="A2438">
        <v>2437</v>
      </c>
      <c r="B2438">
        <v>31712352</v>
      </c>
      <c r="C2438" t="s">
        <v>2447</v>
      </c>
      <c r="E2438" s="8">
        <v>2438</v>
      </c>
      <c r="F2438" s="9">
        <v>31712353</v>
      </c>
      <c r="G2438" s="10" t="s">
        <v>2448</v>
      </c>
      <c r="Q2438" t="str">
        <f t="shared" si="38"/>
        <v>31712353-Metal oksid popuprovodnički tranzistori sa efektom polja (MOSFET)</v>
      </c>
    </row>
    <row r="2439" spans="1:17" x14ac:dyDescent="0.3">
      <c r="A2439">
        <v>2438</v>
      </c>
      <c r="B2439">
        <v>31712353</v>
      </c>
      <c r="C2439" t="s">
        <v>2448</v>
      </c>
      <c r="E2439" s="11">
        <v>2439</v>
      </c>
      <c r="F2439" s="12">
        <v>31712354</v>
      </c>
      <c r="G2439" s="13" t="s">
        <v>2449</v>
      </c>
      <c r="Q2439" t="str">
        <f t="shared" si="38"/>
        <v>31712354-Tranzistorski čipovi</v>
      </c>
    </row>
    <row r="2440" spans="1:17" x14ac:dyDescent="0.3">
      <c r="A2440">
        <v>2439</v>
      </c>
      <c r="B2440">
        <v>31712354</v>
      </c>
      <c r="C2440" t="s">
        <v>2449</v>
      </c>
      <c r="E2440" s="8">
        <v>2440</v>
      </c>
      <c r="F2440" s="9">
        <v>31712355</v>
      </c>
      <c r="G2440" s="10" t="s">
        <v>2450</v>
      </c>
      <c r="Q2440" t="str">
        <f t="shared" si="38"/>
        <v>31712355-Bipolarni darlington ili radiofrekvencijski (RF) tranzistori</v>
      </c>
    </row>
    <row r="2441" spans="1:17" x14ac:dyDescent="0.3">
      <c r="A2441">
        <v>2440</v>
      </c>
      <c r="B2441">
        <v>31712355</v>
      </c>
      <c r="C2441" t="s">
        <v>2450</v>
      </c>
      <c r="E2441" s="11">
        <v>2441</v>
      </c>
      <c r="F2441" s="12">
        <v>31712356</v>
      </c>
      <c r="G2441" s="13" t="s">
        <v>2451</v>
      </c>
      <c r="Q2441" t="str">
        <f t="shared" si="38"/>
        <v>31712356-Jednospojni tranzistori</v>
      </c>
    </row>
    <row r="2442" spans="1:17" x14ac:dyDescent="0.3">
      <c r="A2442">
        <v>2441</v>
      </c>
      <c r="B2442">
        <v>31712356</v>
      </c>
      <c r="C2442" t="s">
        <v>2451</v>
      </c>
      <c r="E2442" s="8">
        <v>2442</v>
      </c>
      <c r="F2442" s="9">
        <v>31712357</v>
      </c>
      <c r="G2442" s="10" t="s">
        <v>2452</v>
      </c>
      <c r="Q2442" t="str">
        <f t="shared" si="38"/>
        <v>31712357-Bipolarni tranzistori sa izolovanim gejtom (IGBT)</v>
      </c>
    </row>
    <row r="2443" spans="1:17" x14ac:dyDescent="0.3">
      <c r="A2443">
        <v>2442</v>
      </c>
      <c r="B2443">
        <v>31712357</v>
      </c>
      <c r="C2443" t="s">
        <v>2452</v>
      </c>
      <c r="E2443" s="11">
        <v>2443</v>
      </c>
      <c r="F2443" s="12">
        <v>31712358</v>
      </c>
      <c r="G2443" s="13" t="s">
        <v>2453</v>
      </c>
      <c r="Q2443" t="str">
        <f t="shared" si="38"/>
        <v>31712358-Spojni tranzistori sa efektom polja (JFET)</v>
      </c>
    </row>
    <row r="2444" spans="1:17" x14ac:dyDescent="0.3">
      <c r="A2444">
        <v>2443</v>
      </c>
      <c r="B2444">
        <v>31712358</v>
      </c>
      <c r="C2444" t="s">
        <v>2453</v>
      </c>
      <c r="E2444" s="8">
        <v>2444</v>
      </c>
      <c r="F2444" s="9">
        <v>31712359</v>
      </c>
      <c r="G2444" s="10" t="s">
        <v>2454</v>
      </c>
      <c r="Q2444" t="str">
        <f t="shared" si="38"/>
        <v>31712359-Bipolarni spojni tranzistori (BIT)</v>
      </c>
    </row>
    <row r="2445" spans="1:17" x14ac:dyDescent="0.3">
      <c r="A2445">
        <v>2444</v>
      </c>
      <c r="B2445">
        <v>31712359</v>
      </c>
      <c r="C2445" t="s">
        <v>2454</v>
      </c>
      <c r="E2445" s="11">
        <v>2445</v>
      </c>
      <c r="F2445" s="12">
        <v>31712360</v>
      </c>
      <c r="G2445" s="13" t="s">
        <v>2455</v>
      </c>
      <c r="Q2445" t="str">
        <f t="shared" si="38"/>
        <v>31712360-Montirani piezoelektrični kristali</v>
      </c>
    </row>
    <row r="2446" spans="1:17" x14ac:dyDescent="0.3">
      <c r="A2446">
        <v>2445</v>
      </c>
      <c r="B2446">
        <v>31712360</v>
      </c>
      <c r="C2446" t="s">
        <v>2455</v>
      </c>
      <c r="E2446" s="8">
        <v>2446</v>
      </c>
      <c r="F2446" s="9">
        <v>31720000</v>
      </c>
      <c r="G2446" s="10" t="s">
        <v>2456</v>
      </c>
      <c r="Q2446" t="str">
        <f t="shared" si="38"/>
        <v>31720000-Elektromehanička oprema</v>
      </c>
    </row>
    <row r="2447" spans="1:17" x14ac:dyDescent="0.3">
      <c r="A2447">
        <v>2446</v>
      </c>
      <c r="B2447">
        <v>31720000</v>
      </c>
      <c r="C2447" t="s">
        <v>2456</v>
      </c>
      <c r="E2447" s="11">
        <v>2447</v>
      </c>
      <c r="F2447" s="12">
        <v>31730000</v>
      </c>
      <c r="G2447" s="13" t="s">
        <v>2457</v>
      </c>
      <c r="Q2447" t="str">
        <f t="shared" si="38"/>
        <v>31730000-Elektrotehnička oprema</v>
      </c>
    </row>
    <row r="2448" spans="1:17" x14ac:dyDescent="0.3">
      <c r="A2448">
        <v>2447</v>
      </c>
      <c r="B2448">
        <v>31730000</v>
      </c>
      <c r="C2448" t="s">
        <v>2457</v>
      </c>
      <c r="E2448" s="8">
        <v>2448</v>
      </c>
      <c r="F2448" s="9">
        <v>31731000</v>
      </c>
      <c r="G2448" s="10" t="s">
        <v>2458</v>
      </c>
      <c r="Q2448" t="str">
        <f t="shared" si="38"/>
        <v>31731000-Elektrotehnički materijal</v>
      </c>
    </row>
    <row r="2449" spans="1:17" x14ac:dyDescent="0.3">
      <c r="A2449">
        <v>2448</v>
      </c>
      <c r="B2449">
        <v>31731000</v>
      </c>
      <c r="C2449" t="s">
        <v>2458</v>
      </c>
      <c r="E2449" s="11">
        <v>2449</v>
      </c>
      <c r="F2449" s="12">
        <v>31731100</v>
      </c>
      <c r="G2449" s="13" t="s">
        <v>2459</v>
      </c>
      <c r="Q2449" t="str">
        <f t="shared" si="38"/>
        <v>31731100-Moduli</v>
      </c>
    </row>
    <row r="2450" spans="1:17" x14ac:dyDescent="0.3">
      <c r="A2450">
        <v>2449</v>
      </c>
      <c r="B2450">
        <v>31731100</v>
      </c>
      <c r="C2450" t="s">
        <v>2459</v>
      </c>
      <c r="E2450" s="8">
        <v>2450</v>
      </c>
      <c r="F2450" s="9">
        <v>32000000</v>
      </c>
      <c r="G2450" s="10" t="s">
        <v>2460</v>
      </c>
      <c r="Q2450" t="str">
        <f t="shared" si="38"/>
        <v>32000000-Radio, televizijska, komunikaciona i srodna oprema</v>
      </c>
    </row>
    <row r="2451" spans="1:17" x14ac:dyDescent="0.3">
      <c r="A2451">
        <v>2450</v>
      </c>
      <c r="B2451">
        <v>32000000</v>
      </c>
      <c r="C2451" t="s">
        <v>2460</v>
      </c>
      <c r="E2451" s="11">
        <v>2451</v>
      </c>
      <c r="F2451" s="12">
        <v>32200000</v>
      </c>
      <c r="G2451" s="13" t="s">
        <v>2461</v>
      </c>
      <c r="Q2451" t="str">
        <f t="shared" si="38"/>
        <v>32200000-Predajnici za radio-telefoniju, radio-telegrafiju, radio-difuziju i televiziju</v>
      </c>
    </row>
    <row r="2452" spans="1:17" x14ac:dyDescent="0.3">
      <c r="A2452">
        <v>2451</v>
      </c>
      <c r="B2452">
        <v>32200000</v>
      </c>
      <c r="C2452" t="s">
        <v>2461</v>
      </c>
      <c r="E2452" s="8">
        <v>2452</v>
      </c>
      <c r="F2452" s="9">
        <v>32210000</v>
      </c>
      <c r="G2452" s="10" t="s">
        <v>2462</v>
      </c>
      <c r="Q2452" t="str">
        <f t="shared" si="38"/>
        <v>32210000-Oprema za radio difuziju</v>
      </c>
    </row>
    <row r="2453" spans="1:17" x14ac:dyDescent="0.3">
      <c r="A2453">
        <v>2452</v>
      </c>
      <c r="B2453">
        <v>32210000</v>
      </c>
      <c r="C2453" t="s">
        <v>2462</v>
      </c>
      <c r="E2453" s="11">
        <v>2453</v>
      </c>
      <c r="F2453" s="12">
        <v>32211000</v>
      </c>
      <c r="G2453" s="13" t="s">
        <v>2463</v>
      </c>
      <c r="Q2453" t="str">
        <f t="shared" si="38"/>
        <v>32211000-Produkcijska oprema za radio difuziju</v>
      </c>
    </row>
    <row r="2454" spans="1:17" x14ac:dyDescent="0.3">
      <c r="A2454">
        <v>2453</v>
      </c>
      <c r="B2454">
        <v>32211000</v>
      </c>
      <c r="C2454" t="s">
        <v>2463</v>
      </c>
      <c r="E2454" s="8">
        <v>2454</v>
      </c>
      <c r="F2454" s="9">
        <v>32220000</v>
      </c>
      <c r="G2454" s="10" t="s">
        <v>2464</v>
      </c>
      <c r="Q2454" t="str">
        <f t="shared" si="38"/>
        <v>32220000-Televizijski predajnici bez prijemnika</v>
      </c>
    </row>
    <row r="2455" spans="1:17" x14ac:dyDescent="0.3">
      <c r="A2455">
        <v>2454</v>
      </c>
      <c r="B2455">
        <v>32220000</v>
      </c>
      <c r="C2455" t="s">
        <v>2464</v>
      </c>
      <c r="E2455" s="11">
        <v>2455</v>
      </c>
      <c r="F2455" s="12">
        <v>32221000</v>
      </c>
      <c r="G2455" s="13" t="s">
        <v>2465</v>
      </c>
      <c r="Q2455" t="str">
        <f t="shared" si="38"/>
        <v>32221000-Radio farovi</v>
      </c>
    </row>
    <row r="2456" spans="1:17" x14ac:dyDescent="0.3">
      <c r="A2456">
        <v>2455</v>
      </c>
      <c r="B2456">
        <v>32221000</v>
      </c>
      <c r="C2456" t="s">
        <v>2465</v>
      </c>
      <c r="E2456" s="8">
        <v>2456</v>
      </c>
      <c r="F2456" s="9">
        <v>32222000</v>
      </c>
      <c r="G2456" s="10" t="s">
        <v>2466</v>
      </c>
      <c r="Q2456" t="str">
        <f t="shared" si="38"/>
        <v>32222000-Mašine za kodiranje video signala</v>
      </c>
    </row>
    <row r="2457" spans="1:17" x14ac:dyDescent="0.3">
      <c r="A2457">
        <v>2456</v>
      </c>
      <c r="B2457">
        <v>32222000</v>
      </c>
      <c r="C2457" t="s">
        <v>2466</v>
      </c>
      <c r="E2457" s="11">
        <v>2457</v>
      </c>
      <c r="F2457" s="12">
        <v>32223000</v>
      </c>
      <c r="G2457" s="13" t="s">
        <v>2467</v>
      </c>
      <c r="Q2457" t="str">
        <f t="shared" si="38"/>
        <v>32223000-Predajnici video signala</v>
      </c>
    </row>
    <row r="2458" spans="1:17" x14ac:dyDescent="0.3">
      <c r="A2458">
        <v>2457</v>
      </c>
      <c r="B2458">
        <v>32223000</v>
      </c>
      <c r="C2458" t="s">
        <v>2467</v>
      </c>
      <c r="E2458" s="8">
        <v>2458</v>
      </c>
      <c r="F2458" s="9">
        <v>32224000</v>
      </c>
      <c r="G2458" s="10" t="s">
        <v>2468</v>
      </c>
      <c r="Q2458" t="str">
        <f t="shared" si="38"/>
        <v>32224000-Predajnici za televiziju</v>
      </c>
    </row>
    <row r="2459" spans="1:17" x14ac:dyDescent="0.3">
      <c r="A2459">
        <v>2458</v>
      </c>
      <c r="B2459">
        <v>32224000</v>
      </c>
      <c r="C2459" t="s">
        <v>2468</v>
      </c>
      <c r="E2459" s="11">
        <v>2459</v>
      </c>
      <c r="F2459" s="12">
        <v>32230000</v>
      </c>
      <c r="G2459" s="13" t="s">
        <v>2469</v>
      </c>
      <c r="Q2459" t="str">
        <f t="shared" si="38"/>
        <v>32230000-Radio predajnici sa prijemnikom</v>
      </c>
    </row>
    <row r="2460" spans="1:17" x14ac:dyDescent="0.3">
      <c r="A2460">
        <v>2459</v>
      </c>
      <c r="B2460">
        <v>32230000</v>
      </c>
      <c r="C2460" t="s">
        <v>2469</v>
      </c>
      <c r="E2460" s="8">
        <v>2460</v>
      </c>
      <c r="F2460" s="9">
        <v>32231000</v>
      </c>
      <c r="G2460" s="10" t="s">
        <v>2470</v>
      </c>
      <c r="Q2460" t="str">
        <f t="shared" si="38"/>
        <v>32231000-Aparati za sistem zatvorene televizije</v>
      </c>
    </row>
    <row r="2461" spans="1:17" x14ac:dyDescent="0.3">
      <c r="A2461">
        <v>2460</v>
      </c>
      <c r="B2461">
        <v>32231000</v>
      </c>
      <c r="C2461" t="s">
        <v>2470</v>
      </c>
      <c r="E2461" s="11">
        <v>2461</v>
      </c>
      <c r="F2461" s="12">
        <v>32232000</v>
      </c>
      <c r="G2461" s="13" t="s">
        <v>2471</v>
      </c>
      <c r="Q2461" t="str">
        <f t="shared" si="38"/>
        <v>32232000-Oprema za video konferencije</v>
      </c>
    </row>
    <row r="2462" spans="1:17" x14ac:dyDescent="0.3">
      <c r="A2462">
        <v>2461</v>
      </c>
      <c r="B2462">
        <v>32232000</v>
      </c>
      <c r="C2462" t="s">
        <v>2471</v>
      </c>
      <c r="E2462" s="8">
        <v>2462</v>
      </c>
      <c r="F2462" s="9">
        <v>32233000</v>
      </c>
      <c r="G2462" s="10" t="s">
        <v>2472</v>
      </c>
      <c r="Q2462" t="str">
        <f t="shared" si="38"/>
        <v>32233000-Radio frekvencijske pojačavačke stanice</v>
      </c>
    </row>
    <row r="2463" spans="1:17" x14ac:dyDescent="0.3">
      <c r="A2463">
        <v>2462</v>
      </c>
      <c r="B2463">
        <v>32233000</v>
      </c>
      <c r="C2463" t="s">
        <v>2472</v>
      </c>
      <c r="E2463" s="11">
        <v>2463</v>
      </c>
      <c r="F2463" s="12">
        <v>32234000</v>
      </c>
      <c r="G2463" s="13" t="s">
        <v>2473</v>
      </c>
      <c r="Q2463" t="str">
        <f t="shared" si="38"/>
        <v>32234000-Kamere za sistem zatvorene televizije</v>
      </c>
    </row>
    <row r="2464" spans="1:17" x14ac:dyDescent="0.3">
      <c r="A2464">
        <v>2463</v>
      </c>
      <c r="B2464">
        <v>32234000</v>
      </c>
      <c r="C2464" t="s">
        <v>2473</v>
      </c>
      <c r="E2464" s="8">
        <v>2464</v>
      </c>
      <c r="F2464" s="9">
        <v>32235000</v>
      </c>
      <c r="G2464" s="10" t="s">
        <v>2474</v>
      </c>
      <c r="Q2464" t="str">
        <f t="shared" si="38"/>
        <v>32235000-Sistem zatvorene televizije za nadzor</v>
      </c>
    </row>
    <row r="2465" spans="1:17" x14ac:dyDescent="0.3">
      <c r="A2465">
        <v>2464</v>
      </c>
      <c r="B2465">
        <v>32235000</v>
      </c>
      <c r="C2465" t="s">
        <v>2474</v>
      </c>
      <c r="E2465" s="11">
        <v>2465</v>
      </c>
      <c r="F2465" s="12">
        <v>32236000</v>
      </c>
      <c r="G2465" s="13" t="s">
        <v>2475</v>
      </c>
      <c r="Q2465" t="str">
        <f t="shared" si="38"/>
        <v>32236000-Radio-telefoni</v>
      </c>
    </row>
    <row r="2466" spans="1:17" x14ac:dyDescent="0.3">
      <c r="A2466">
        <v>2465</v>
      </c>
      <c r="B2466">
        <v>32236000</v>
      </c>
      <c r="C2466" t="s">
        <v>2475</v>
      </c>
      <c r="E2466" s="8">
        <v>2466</v>
      </c>
      <c r="F2466" s="9">
        <v>32237000</v>
      </c>
      <c r="G2466" s="10" t="s">
        <v>2476</v>
      </c>
      <c r="Q2466" t="str">
        <f t="shared" si="38"/>
        <v>32237000-Mobilne primopredajne radio stanice (voki-toki aparati)</v>
      </c>
    </row>
    <row r="2467" spans="1:17" x14ac:dyDescent="0.3">
      <c r="A2467">
        <v>2466</v>
      </c>
      <c r="B2467">
        <v>32237000</v>
      </c>
      <c r="C2467" t="s">
        <v>2476</v>
      </c>
      <c r="E2467" s="11">
        <v>2467</v>
      </c>
      <c r="F2467" s="12">
        <v>32240000</v>
      </c>
      <c r="G2467" s="13" t="s">
        <v>2477</v>
      </c>
      <c r="Q2467" t="str">
        <f t="shared" si="38"/>
        <v>32240000-Televizijske kamere</v>
      </c>
    </row>
    <row r="2468" spans="1:17" x14ac:dyDescent="0.3">
      <c r="A2468">
        <v>2467</v>
      </c>
      <c r="B2468">
        <v>32240000</v>
      </c>
      <c r="C2468" t="s">
        <v>2477</v>
      </c>
      <c r="E2468" s="8">
        <v>2468</v>
      </c>
      <c r="F2468" s="9">
        <v>32250000</v>
      </c>
      <c r="G2468" s="10" t="s">
        <v>2478</v>
      </c>
      <c r="Q2468" t="str">
        <f t="shared" si="38"/>
        <v>32250000-Mobilni telefoni</v>
      </c>
    </row>
    <row r="2469" spans="1:17" x14ac:dyDescent="0.3">
      <c r="A2469">
        <v>2468</v>
      </c>
      <c r="B2469">
        <v>32250000</v>
      </c>
      <c r="C2469" t="s">
        <v>2478</v>
      </c>
      <c r="E2469" s="11">
        <v>2469</v>
      </c>
      <c r="F2469" s="12">
        <v>32251000</v>
      </c>
      <c r="G2469" s="13" t="s">
        <v>2479</v>
      </c>
      <c r="Q2469" t="str">
        <f t="shared" si="38"/>
        <v>32251000-Telefoni za automobile</v>
      </c>
    </row>
    <row r="2470" spans="1:17" x14ac:dyDescent="0.3">
      <c r="A2470">
        <v>2469</v>
      </c>
      <c r="B2470">
        <v>32251000</v>
      </c>
      <c r="C2470" t="s">
        <v>2479</v>
      </c>
      <c r="E2470" s="8">
        <v>2470</v>
      </c>
      <c r="F2470" s="9">
        <v>32251100</v>
      </c>
      <c r="G2470" s="10" t="s">
        <v>2480</v>
      </c>
      <c r="Q2470" t="str">
        <f t="shared" si="38"/>
        <v>32251100-Setovi za telefoniranje bez držanja u ruci („hands-free“)</v>
      </c>
    </row>
    <row r="2471" spans="1:17" x14ac:dyDescent="0.3">
      <c r="A2471">
        <v>2470</v>
      </c>
      <c r="B2471">
        <v>32251100</v>
      </c>
      <c r="C2471" t="s">
        <v>2480</v>
      </c>
      <c r="E2471" s="11">
        <v>2471</v>
      </c>
      <c r="F2471" s="12">
        <v>32252000</v>
      </c>
      <c r="G2471" s="13" t="s">
        <v>2481</v>
      </c>
      <c r="Q2471" t="str">
        <f t="shared" si="38"/>
        <v>32252000-GSM telefoni</v>
      </c>
    </row>
    <row r="2472" spans="1:17" x14ac:dyDescent="0.3">
      <c r="A2472">
        <v>2471</v>
      </c>
      <c r="B2472">
        <v>32252000</v>
      </c>
      <c r="C2472" t="s">
        <v>2481</v>
      </c>
      <c r="E2472" s="8">
        <v>2472</v>
      </c>
      <c r="F2472" s="9">
        <v>32252100</v>
      </c>
      <c r="G2472" s="10" t="s">
        <v>2482</v>
      </c>
      <c r="Q2472" t="str">
        <f t="shared" si="38"/>
        <v>32252100-Mobilni telefoni koji se koriste bez držanja u ruci</v>
      </c>
    </row>
    <row r="2473" spans="1:17" x14ac:dyDescent="0.3">
      <c r="A2473">
        <v>2472</v>
      </c>
      <c r="B2473">
        <v>32252100</v>
      </c>
      <c r="C2473" t="s">
        <v>2482</v>
      </c>
      <c r="E2473" s="11">
        <v>2473</v>
      </c>
      <c r="F2473" s="12">
        <v>32252110</v>
      </c>
      <c r="G2473" s="13" t="s">
        <v>2483</v>
      </c>
      <c r="Q2473" t="str">
        <f t="shared" si="38"/>
        <v>32252110-Bežični mobilni telefoni koji se koriste bez držanja u ruci</v>
      </c>
    </row>
    <row r="2474" spans="1:17" x14ac:dyDescent="0.3">
      <c r="A2474">
        <v>2473</v>
      </c>
      <c r="B2474">
        <v>32252110</v>
      </c>
      <c r="C2474" t="s">
        <v>2483</v>
      </c>
      <c r="E2474" s="8">
        <v>2474</v>
      </c>
      <c r="F2474" s="9">
        <v>32260000</v>
      </c>
      <c r="G2474" s="10" t="s">
        <v>2484</v>
      </c>
      <c r="Q2474" t="str">
        <f t="shared" si="38"/>
        <v>32260000-Oprema za prenos podataka</v>
      </c>
    </row>
    <row r="2475" spans="1:17" x14ac:dyDescent="0.3">
      <c r="A2475">
        <v>2474</v>
      </c>
      <c r="B2475">
        <v>32260000</v>
      </c>
      <c r="C2475" t="s">
        <v>2484</v>
      </c>
      <c r="E2475" s="11">
        <v>2475</v>
      </c>
      <c r="F2475" s="12">
        <v>32270000</v>
      </c>
      <c r="G2475" s="13" t="s">
        <v>2485</v>
      </c>
      <c r="Q2475" t="str">
        <f t="shared" si="38"/>
        <v>32270000-Digitalni aparati za prenos</v>
      </c>
    </row>
    <row r="2476" spans="1:17" x14ac:dyDescent="0.3">
      <c r="A2476">
        <v>2475</v>
      </c>
      <c r="B2476">
        <v>32270000</v>
      </c>
      <c r="C2476" t="s">
        <v>2485</v>
      </c>
      <c r="E2476" s="8">
        <v>2476</v>
      </c>
      <c r="F2476" s="9">
        <v>32300000</v>
      </c>
      <c r="G2476" s="10" t="s">
        <v>2486</v>
      </c>
      <c r="Q2476" t="str">
        <f t="shared" si="38"/>
        <v>32300000-Televizijski i radio prijemnici i uređaji za snimanje ili reprodukciju zvuka ili slike</v>
      </c>
    </row>
    <row r="2477" spans="1:17" x14ac:dyDescent="0.3">
      <c r="A2477">
        <v>2476</v>
      </c>
      <c r="B2477">
        <v>32300000</v>
      </c>
      <c r="C2477" t="s">
        <v>2486</v>
      </c>
      <c r="E2477" s="11">
        <v>2477</v>
      </c>
      <c r="F2477" s="12">
        <v>32310000</v>
      </c>
      <c r="G2477" s="13" t="s">
        <v>2487</v>
      </c>
      <c r="Q2477" t="str">
        <f t="shared" si="38"/>
        <v>32310000-Prijemnici za radio difuziju</v>
      </c>
    </row>
    <row r="2478" spans="1:17" x14ac:dyDescent="0.3">
      <c r="A2478">
        <v>2477</v>
      </c>
      <c r="B2478">
        <v>32310000</v>
      </c>
      <c r="C2478" t="s">
        <v>2487</v>
      </c>
      <c r="E2478" s="8">
        <v>2478</v>
      </c>
      <c r="F2478" s="9">
        <v>32320000</v>
      </c>
      <c r="G2478" s="10" t="s">
        <v>2488</v>
      </c>
      <c r="Q2478" t="str">
        <f t="shared" si="38"/>
        <v>32320000-Televizijska i audiovizuelna oprema</v>
      </c>
    </row>
    <row r="2479" spans="1:17" x14ac:dyDescent="0.3">
      <c r="A2479">
        <v>2478</v>
      </c>
      <c r="B2479">
        <v>32320000</v>
      </c>
      <c r="C2479" t="s">
        <v>2488</v>
      </c>
      <c r="E2479" s="11">
        <v>2479</v>
      </c>
      <c r="F2479" s="12">
        <v>32321000</v>
      </c>
      <c r="G2479" s="13" t="s">
        <v>2489</v>
      </c>
      <c r="Q2479" t="str">
        <f t="shared" si="38"/>
        <v>32321000-Oprema za televizijsku projekciju</v>
      </c>
    </row>
    <row r="2480" spans="1:17" x14ac:dyDescent="0.3">
      <c r="A2480">
        <v>2479</v>
      </c>
      <c r="B2480">
        <v>32321000</v>
      </c>
      <c r="C2480" t="s">
        <v>2489</v>
      </c>
      <c r="E2480" s="8">
        <v>2480</v>
      </c>
      <c r="F2480" s="9">
        <v>32321100</v>
      </c>
      <c r="G2480" s="10" t="s">
        <v>2490</v>
      </c>
      <c r="Q2480" t="str">
        <f t="shared" si="38"/>
        <v>32321100-Filmska oprema</v>
      </c>
    </row>
    <row r="2481" spans="1:17" x14ac:dyDescent="0.3">
      <c r="A2481">
        <v>2480</v>
      </c>
      <c r="B2481">
        <v>32321100</v>
      </c>
      <c r="C2481" t="s">
        <v>2490</v>
      </c>
      <c r="E2481" s="11">
        <v>2481</v>
      </c>
      <c r="F2481" s="12">
        <v>32321200</v>
      </c>
      <c r="G2481" s="13" t="s">
        <v>2491</v>
      </c>
      <c r="Q2481" t="str">
        <f t="shared" si="38"/>
        <v>32321200-Audiovizuelna oprema</v>
      </c>
    </row>
    <row r="2482" spans="1:17" x14ac:dyDescent="0.3">
      <c r="A2482">
        <v>2481</v>
      </c>
      <c r="B2482">
        <v>32321200</v>
      </c>
      <c r="C2482" t="s">
        <v>2491</v>
      </c>
      <c r="E2482" s="8">
        <v>2482</v>
      </c>
      <c r="F2482" s="9">
        <v>32321300</v>
      </c>
      <c r="G2482" s="10" t="s">
        <v>2492</v>
      </c>
      <c r="Q2482" t="str">
        <f t="shared" si="38"/>
        <v>32321300-Audiovizuelni materijal</v>
      </c>
    </row>
    <row r="2483" spans="1:17" x14ac:dyDescent="0.3">
      <c r="A2483">
        <v>2482</v>
      </c>
      <c r="B2483">
        <v>32321300</v>
      </c>
      <c r="C2483" t="s">
        <v>2492</v>
      </c>
      <c r="E2483" s="11">
        <v>2483</v>
      </c>
      <c r="F2483" s="12">
        <v>32322000</v>
      </c>
      <c r="G2483" s="13" t="s">
        <v>2493</v>
      </c>
      <c r="Q2483" t="str">
        <f t="shared" si="38"/>
        <v>32322000-Multimedijska oprema</v>
      </c>
    </row>
    <row r="2484" spans="1:17" x14ac:dyDescent="0.3">
      <c r="A2484">
        <v>2483</v>
      </c>
      <c r="B2484">
        <v>32322000</v>
      </c>
      <c r="C2484" t="s">
        <v>2493</v>
      </c>
      <c r="E2484" s="8">
        <v>2484</v>
      </c>
      <c r="F2484" s="9">
        <v>32323000</v>
      </c>
      <c r="G2484" s="10" t="s">
        <v>2494</v>
      </c>
      <c r="Q2484" t="str">
        <f t="shared" si="38"/>
        <v>32323000-Video monitori</v>
      </c>
    </row>
    <row r="2485" spans="1:17" x14ac:dyDescent="0.3">
      <c r="A2485">
        <v>2484</v>
      </c>
      <c r="B2485">
        <v>32323000</v>
      </c>
      <c r="C2485" t="s">
        <v>2494</v>
      </c>
      <c r="E2485" s="11">
        <v>2485</v>
      </c>
      <c r="F2485" s="12">
        <v>32323100</v>
      </c>
      <c r="G2485" s="13" t="s">
        <v>2495</v>
      </c>
      <c r="Q2485" t="str">
        <f t="shared" si="38"/>
        <v>32323100-Video monitori u boji</v>
      </c>
    </row>
    <row r="2486" spans="1:17" x14ac:dyDescent="0.3">
      <c r="A2486">
        <v>2485</v>
      </c>
      <c r="B2486">
        <v>32323100</v>
      </c>
      <c r="C2486" t="s">
        <v>2495</v>
      </c>
      <c r="E2486" s="8">
        <v>2486</v>
      </c>
      <c r="F2486" s="9">
        <v>32323200</v>
      </c>
      <c r="G2486" s="10" t="s">
        <v>2496</v>
      </c>
      <c r="Q2486" t="str">
        <f t="shared" si="38"/>
        <v>32323200-Monohromatski video monitori</v>
      </c>
    </row>
    <row r="2487" spans="1:17" x14ac:dyDescent="0.3">
      <c r="A2487">
        <v>2486</v>
      </c>
      <c r="B2487">
        <v>32323200</v>
      </c>
      <c r="C2487" t="s">
        <v>2496</v>
      </c>
      <c r="E2487" s="11">
        <v>2487</v>
      </c>
      <c r="F2487" s="12">
        <v>32323300</v>
      </c>
      <c r="G2487" s="13" t="s">
        <v>2497</v>
      </c>
      <c r="Q2487" t="str">
        <f t="shared" si="38"/>
        <v>32323300-Video oprema</v>
      </c>
    </row>
    <row r="2488" spans="1:17" x14ac:dyDescent="0.3">
      <c r="A2488">
        <v>2487</v>
      </c>
      <c r="B2488">
        <v>32323300</v>
      </c>
      <c r="C2488" t="s">
        <v>2497</v>
      </c>
      <c r="E2488" s="8">
        <v>2488</v>
      </c>
      <c r="F2488" s="9">
        <v>32323400</v>
      </c>
      <c r="G2488" s="10" t="s">
        <v>2498</v>
      </c>
      <c r="Q2488" t="str">
        <f t="shared" si="38"/>
        <v>32323400-Oprema za reprodukciju video sadržaja</v>
      </c>
    </row>
    <row r="2489" spans="1:17" x14ac:dyDescent="0.3">
      <c r="A2489">
        <v>2488</v>
      </c>
      <c r="B2489">
        <v>32323400</v>
      </c>
      <c r="C2489" t="s">
        <v>2498</v>
      </c>
      <c r="E2489" s="11">
        <v>2489</v>
      </c>
      <c r="F2489" s="12">
        <v>32323500</v>
      </c>
      <c r="G2489" s="13" t="s">
        <v>2499</v>
      </c>
      <c r="Q2489" t="str">
        <f t="shared" si="38"/>
        <v>32323500-Sistem za video nadzor</v>
      </c>
    </row>
    <row r="2490" spans="1:17" x14ac:dyDescent="0.3">
      <c r="A2490">
        <v>2489</v>
      </c>
      <c r="B2490">
        <v>32323500</v>
      </c>
      <c r="C2490" t="s">
        <v>2499</v>
      </c>
      <c r="E2490" s="8">
        <v>2490</v>
      </c>
      <c r="F2490" s="9">
        <v>32324000</v>
      </c>
      <c r="G2490" s="10" t="s">
        <v>2500</v>
      </c>
      <c r="Q2490" t="str">
        <f t="shared" si="38"/>
        <v>32324000-Televizori</v>
      </c>
    </row>
    <row r="2491" spans="1:17" x14ac:dyDescent="0.3">
      <c r="A2491">
        <v>2490</v>
      </c>
      <c r="B2491">
        <v>32324000</v>
      </c>
      <c r="C2491" t="s">
        <v>2500</v>
      </c>
      <c r="E2491" s="11">
        <v>2491</v>
      </c>
      <c r="F2491" s="12">
        <v>32324100</v>
      </c>
      <c r="G2491" s="13" t="s">
        <v>2501</v>
      </c>
      <c r="Q2491" t="str">
        <f t="shared" si="38"/>
        <v>32324100-Televizori u boji</v>
      </c>
    </row>
    <row r="2492" spans="1:17" x14ac:dyDescent="0.3">
      <c r="A2492">
        <v>2491</v>
      </c>
      <c r="B2492">
        <v>32324100</v>
      </c>
      <c r="C2492" t="s">
        <v>2501</v>
      </c>
      <c r="E2492" s="8">
        <v>2492</v>
      </c>
      <c r="F2492" s="9">
        <v>32324200</v>
      </c>
      <c r="G2492" s="10" t="s">
        <v>2502</v>
      </c>
      <c r="Q2492" t="str">
        <f t="shared" si="38"/>
        <v>32324200-Monohromatski televizori</v>
      </c>
    </row>
    <row r="2493" spans="1:17" x14ac:dyDescent="0.3">
      <c r="A2493">
        <v>2492</v>
      </c>
      <c r="B2493">
        <v>32324200</v>
      </c>
      <c r="C2493" t="s">
        <v>2502</v>
      </c>
      <c r="E2493" s="11">
        <v>2493</v>
      </c>
      <c r="F2493" s="12">
        <v>32324300</v>
      </c>
      <c r="G2493" s="13" t="s">
        <v>2503</v>
      </c>
      <c r="Q2493" t="str">
        <f t="shared" si="38"/>
        <v>32324300-Televizijska oprema</v>
      </c>
    </row>
    <row r="2494" spans="1:17" x14ac:dyDescent="0.3">
      <c r="A2494">
        <v>2493</v>
      </c>
      <c r="B2494">
        <v>32324300</v>
      </c>
      <c r="C2494" t="s">
        <v>2503</v>
      </c>
      <c r="E2494" s="8">
        <v>2494</v>
      </c>
      <c r="F2494" s="9">
        <v>32324310</v>
      </c>
      <c r="G2494" s="10" t="s">
        <v>2504</v>
      </c>
      <c r="Q2494" t="str">
        <f t="shared" si="38"/>
        <v>32324310-Satelitske antene</v>
      </c>
    </row>
    <row r="2495" spans="1:17" x14ac:dyDescent="0.3">
      <c r="A2495">
        <v>2494</v>
      </c>
      <c r="B2495">
        <v>32324310</v>
      </c>
      <c r="C2495" t="s">
        <v>2504</v>
      </c>
      <c r="E2495" s="11">
        <v>2495</v>
      </c>
      <c r="F2495" s="12">
        <v>32324400</v>
      </c>
      <c r="G2495" s="13" t="s">
        <v>2505</v>
      </c>
      <c r="Q2495" t="str">
        <f t="shared" si="38"/>
        <v>32324400-Televizijske antene</v>
      </c>
    </row>
    <row r="2496" spans="1:17" x14ac:dyDescent="0.3">
      <c r="A2496">
        <v>2495</v>
      </c>
      <c r="B2496">
        <v>32324400</v>
      </c>
      <c r="C2496" t="s">
        <v>2505</v>
      </c>
      <c r="E2496" s="8">
        <v>2496</v>
      </c>
      <c r="F2496" s="9">
        <v>32324500</v>
      </c>
      <c r="G2496" s="10" t="s">
        <v>2506</v>
      </c>
      <c r="Q2496" t="str">
        <f t="shared" si="38"/>
        <v>32324500-Video tjuneri</v>
      </c>
    </row>
    <row r="2497" spans="1:17" x14ac:dyDescent="0.3">
      <c r="A2497">
        <v>2496</v>
      </c>
      <c r="B2497">
        <v>32324500</v>
      </c>
      <c r="C2497" t="s">
        <v>2506</v>
      </c>
      <c r="E2497" s="11">
        <v>2497</v>
      </c>
      <c r="F2497" s="12">
        <v>32324600</v>
      </c>
      <c r="G2497" s="13" t="s">
        <v>2507</v>
      </c>
      <c r="Q2497" t="str">
        <f t="shared" si="38"/>
        <v>32324600-Digitalne TV kutije</v>
      </c>
    </row>
    <row r="2498" spans="1:17" x14ac:dyDescent="0.3">
      <c r="A2498">
        <v>2497</v>
      </c>
      <c r="B2498">
        <v>32324600</v>
      </c>
      <c r="C2498" t="s">
        <v>2507</v>
      </c>
      <c r="E2498" s="8">
        <v>2498</v>
      </c>
      <c r="F2498" s="9">
        <v>32330000</v>
      </c>
      <c r="G2498" s="10" t="s">
        <v>2508</v>
      </c>
      <c r="Q2498" t="str">
        <f t="shared" ref="Q2498:Q2561" si="39">F2498&amp; "-" &amp;G2498</f>
        <v>32330000-Uređaji za snimanje i reprodukciju zvuka i slike</v>
      </c>
    </row>
    <row r="2499" spans="1:17" x14ac:dyDescent="0.3">
      <c r="A2499">
        <v>2498</v>
      </c>
      <c r="B2499">
        <v>32330000</v>
      </c>
      <c r="C2499" t="s">
        <v>2508</v>
      </c>
      <c r="E2499" s="11">
        <v>2499</v>
      </c>
      <c r="F2499" s="12">
        <v>32331000</v>
      </c>
      <c r="G2499" s="13" t="s">
        <v>2509</v>
      </c>
      <c r="Q2499" t="str">
        <f t="shared" si="39"/>
        <v>32331000-Gramofoni</v>
      </c>
    </row>
    <row r="2500" spans="1:17" x14ac:dyDescent="0.3">
      <c r="A2500">
        <v>2499</v>
      </c>
      <c r="B2500">
        <v>32331000</v>
      </c>
      <c r="C2500" t="s">
        <v>2509</v>
      </c>
      <c r="E2500" s="8">
        <v>2500</v>
      </c>
      <c r="F2500" s="9">
        <v>32331100</v>
      </c>
      <c r="G2500" s="10" t="s">
        <v>2510</v>
      </c>
      <c r="Q2500" t="str">
        <f t="shared" si="39"/>
        <v>32331100-Gramofoni sa pojačalom</v>
      </c>
    </row>
    <row r="2501" spans="1:17" x14ac:dyDescent="0.3">
      <c r="A2501">
        <v>2500</v>
      </c>
      <c r="B2501">
        <v>32331100</v>
      </c>
      <c r="C2501" t="s">
        <v>2510</v>
      </c>
      <c r="E2501" s="11">
        <v>2501</v>
      </c>
      <c r="F2501" s="12">
        <v>32331200</v>
      </c>
      <c r="G2501" s="13" t="s">
        <v>2511</v>
      </c>
      <c r="Q2501" t="str">
        <f t="shared" si="39"/>
        <v>32331200-Kasetofoni</v>
      </c>
    </row>
    <row r="2502" spans="1:17" x14ac:dyDescent="0.3">
      <c r="A2502">
        <v>2501</v>
      </c>
      <c r="B2502">
        <v>32331200</v>
      </c>
      <c r="C2502" t="s">
        <v>2511</v>
      </c>
      <c r="E2502" s="8">
        <v>2502</v>
      </c>
      <c r="F2502" s="9">
        <v>32331300</v>
      </c>
      <c r="G2502" s="10" t="s">
        <v>2512</v>
      </c>
      <c r="Q2502" t="str">
        <f t="shared" si="39"/>
        <v>32331300-Uređaji za reprodukciju zvuka</v>
      </c>
    </row>
    <row r="2503" spans="1:17" x14ac:dyDescent="0.3">
      <c r="A2503">
        <v>2502</v>
      </c>
      <c r="B2503">
        <v>32331300</v>
      </c>
      <c r="C2503" t="s">
        <v>2512</v>
      </c>
      <c r="E2503" s="11">
        <v>2503</v>
      </c>
      <c r="F2503" s="12">
        <v>32331500</v>
      </c>
      <c r="G2503" s="13" t="s">
        <v>2513</v>
      </c>
      <c r="Q2503" t="str">
        <f t="shared" si="39"/>
        <v>32331500-Uređaji za snimanje (rekorderi)</v>
      </c>
    </row>
    <row r="2504" spans="1:17" x14ac:dyDescent="0.3">
      <c r="A2504">
        <v>2503</v>
      </c>
      <c r="B2504">
        <v>32331500</v>
      </c>
      <c r="C2504" t="s">
        <v>2513</v>
      </c>
      <c r="E2504" s="8">
        <v>2504</v>
      </c>
      <c r="F2504" s="9">
        <v>32331600</v>
      </c>
      <c r="G2504" s="10" t="s">
        <v>2514</v>
      </c>
      <c r="Q2504" t="str">
        <f t="shared" si="39"/>
        <v>32331600-Uređaji za reprodukciju MP3 datoteka</v>
      </c>
    </row>
    <row r="2505" spans="1:17" x14ac:dyDescent="0.3">
      <c r="A2505">
        <v>2504</v>
      </c>
      <c r="B2505">
        <v>32331600</v>
      </c>
      <c r="C2505" t="s">
        <v>2514</v>
      </c>
      <c r="E2505" s="11">
        <v>2505</v>
      </c>
      <c r="F2505" s="12">
        <v>32332000</v>
      </c>
      <c r="G2505" s="13" t="s">
        <v>2515</v>
      </c>
      <c r="Q2505" t="str">
        <f t="shared" si="39"/>
        <v>32332000-Magnetofoni</v>
      </c>
    </row>
    <row r="2506" spans="1:17" x14ac:dyDescent="0.3">
      <c r="A2506">
        <v>2505</v>
      </c>
      <c r="B2506">
        <v>32332000</v>
      </c>
      <c r="C2506" t="s">
        <v>2515</v>
      </c>
      <c r="E2506" s="8">
        <v>2506</v>
      </c>
      <c r="F2506" s="9">
        <v>32332100</v>
      </c>
      <c r="G2506" s="10" t="s">
        <v>2516</v>
      </c>
      <c r="Q2506" t="str">
        <f t="shared" si="39"/>
        <v>32332100-Diktafoni</v>
      </c>
    </row>
    <row r="2507" spans="1:17" x14ac:dyDescent="0.3">
      <c r="A2507">
        <v>2506</v>
      </c>
      <c r="B2507">
        <v>32332100</v>
      </c>
      <c r="C2507" t="s">
        <v>2516</v>
      </c>
      <c r="E2507" s="11">
        <v>2507</v>
      </c>
      <c r="F2507" s="12">
        <v>32332200</v>
      </c>
      <c r="G2507" s="13" t="s">
        <v>2517</v>
      </c>
      <c r="Q2507" t="str">
        <f t="shared" si="39"/>
        <v>32332200-Telefoni sekretarice</v>
      </c>
    </row>
    <row r="2508" spans="1:17" x14ac:dyDescent="0.3">
      <c r="A2508">
        <v>2507</v>
      </c>
      <c r="B2508">
        <v>32332200</v>
      </c>
      <c r="C2508" t="s">
        <v>2517</v>
      </c>
      <c r="E2508" s="8">
        <v>2508</v>
      </c>
      <c r="F2508" s="9">
        <v>32332300</v>
      </c>
      <c r="G2508" s="10" t="s">
        <v>2518</v>
      </c>
      <c r="Q2508" t="str">
        <f t="shared" si="39"/>
        <v>32332300-Uređaji za snimanje zvuka</v>
      </c>
    </row>
    <row r="2509" spans="1:17" x14ac:dyDescent="0.3">
      <c r="A2509">
        <v>2508</v>
      </c>
      <c r="B2509">
        <v>32332300</v>
      </c>
      <c r="C2509" t="s">
        <v>2518</v>
      </c>
      <c r="E2509" s="11">
        <v>2509</v>
      </c>
      <c r="F2509" s="12">
        <v>32333000</v>
      </c>
      <c r="G2509" s="13" t="s">
        <v>2519</v>
      </c>
      <c r="Q2509" t="str">
        <f t="shared" si="39"/>
        <v>32333000-Uređaji za snimanje ili reprodukciju slike</v>
      </c>
    </row>
    <row r="2510" spans="1:17" x14ac:dyDescent="0.3">
      <c r="A2510">
        <v>2509</v>
      </c>
      <c r="B2510">
        <v>32333000</v>
      </c>
      <c r="C2510" t="s">
        <v>2519</v>
      </c>
      <c r="E2510" s="8">
        <v>2510</v>
      </c>
      <c r="F2510" s="9">
        <v>32333100</v>
      </c>
      <c r="G2510" s="10" t="s">
        <v>2520</v>
      </c>
      <c r="Q2510" t="str">
        <f t="shared" si="39"/>
        <v>32333100-Video rekorderi</v>
      </c>
    </row>
    <row r="2511" spans="1:17" x14ac:dyDescent="0.3">
      <c r="A2511">
        <v>2510</v>
      </c>
      <c r="B2511">
        <v>32333100</v>
      </c>
      <c r="C2511" t="s">
        <v>2520</v>
      </c>
      <c r="E2511" s="11">
        <v>2511</v>
      </c>
      <c r="F2511" s="12">
        <v>32333200</v>
      </c>
      <c r="G2511" s="13" t="s">
        <v>2521</v>
      </c>
      <c r="Q2511" t="str">
        <f t="shared" si="39"/>
        <v>32333200-Video kamkorderi</v>
      </c>
    </row>
    <row r="2512" spans="1:17" x14ac:dyDescent="0.3">
      <c r="A2512">
        <v>2511</v>
      </c>
      <c r="B2512">
        <v>32333200</v>
      </c>
      <c r="C2512" t="s">
        <v>2521</v>
      </c>
      <c r="E2512" s="8">
        <v>2512</v>
      </c>
      <c r="F2512" s="9">
        <v>32333300</v>
      </c>
      <c r="G2512" s="10" t="s">
        <v>2522</v>
      </c>
      <c r="Q2512" t="str">
        <f t="shared" si="39"/>
        <v>32333300-Uređaji za reprodukciju slike</v>
      </c>
    </row>
    <row r="2513" spans="1:17" x14ac:dyDescent="0.3">
      <c r="A2513">
        <v>2512</v>
      </c>
      <c r="B2513">
        <v>32333300</v>
      </c>
      <c r="C2513" t="s">
        <v>2522</v>
      </c>
      <c r="E2513" s="11">
        <v>2513</v>
      </c>
      <c r="F2513" s="12">
        <v>32333400</v>
      </c>
      <c r="G2513" s="13" t="s">
        <v>2523</v>
      </c>
      <c r="Q2513" t="str">
        <f t="shared" si="39"/>
        <v>32333400-Uređaji za reprodukciju video zapisa (video plejeri)</v>
      </c>
    </row>
    <row r="2514" spans="1:17" x14ac:dyDescent="0.3">
      <c r="A2514">
        <v>2513</v>
      </c>
      <c r="B2514">
        <v>32333400</v>
      </c>
      <c r="C2514" t="s">
        <v>2523</v>
      </c>
      <c r="E2514" s="8">
        <v>2514</v>
      </c>
      <c r="F2514" s="9">
        <v>32340000</v>
      </c>
      <c r="G2514" s="10" t="s">
        <v>2524</v>
      </c>
      <c r="Q2514" t="str">
        <f t="shared" si="39"/>
        <v>32340000-Mikrofoni i zvučnici</v>
      </c>
    </row>
    <row r="2515" spans="1:17" x14ac:dyDescent="0.3">
      <c r="A2515">
        <v>2514</v>
      </c>
      <c r="B2515">
        <v>32340000</v>
      </c>
      <c r="C2515" t="s">
        <v>2524</v>
      </c>
      <c r="E2515" s="11">
        <v>2515</v>
      </c>
      <c r="F2515" s="12">
        <v>32341000</v>
      </c>
      <c r="G2515" s="13" t="s">
        <v>2525</v>
      </c>
      <c r="Q2515" t="str">
        <f t="shared" si="39"/>
        <v>32341000-Mikrofoni</v>
      </c>
    </row>
    <row r="2516" spans="1:17" x14ac:dyDescent="0.3">
      <c r="A2516">
        <v>2515</v>
      </c>
      <c r="B2516">
        <v>32341000</v>
      </c>
      <c r="C2516" t="s">
        <v>2525</v>
      </c>
      <c r="E2516" s="8">
        <v>2516</v>
      </c>
      <c r="F2516" s="9">
        <v>32342000</v>
      </c>
      <c r="G2516" s="10" t="s">
        <v>2526</v>
      </c>
      <c r="Q2516" t="str">
        <f t="shared" si="39"/>
        <v>32342000-Zvučnici</v>
      </c>
    </row>
    <row r="2517" spans="1:17" x14ac:dyDescent="0.3">
      <c r="A2517">
        <v>2516</v>
      </c>
      <c r="B2517">
        <v>32342000</v>
      </c>
      <c r="C2517" t="s">
        <v>2526</v>
      </c>
      <c r="E2517" s="11">
        <v>2517</v>
      </c>
      <c r="F2517" s="12">
        <v>32342100</v>
      </c>
      <c r="G2517" s="13" t="s">
        <v>2527</v>
      </c>
      <c r="Q2517" t="str">
        <f t="shared" si="39"/>
        <v>32342100-Slušalice</v>
      </c>
    </row>
    <row r="2518" spans="1:17" x14ac:dyDescent="0.3">
      <c r="A2518">
        <v>2517</v>
      </c>
      <c r="B2518">
        <v>32342100</v>
      </c>
      <c r="C2518" t="s">
        <v>2527</v>
      </c>
      <c r="E2518" s="8">
        <v>2518</v>
      </c>
      <c r="F2518" s="9">
        <v>32342200</v>
      </c>
      <c r="G2518" s="10" t="s">
        <v>2528</v>
      </c>
      <c r="Q2518" t="str">
        <f t="shared" si="39"/>
        <v>32342200-Slušalice -bubice</v>
      </c>
    </row>
    <row r="2519" spans="1:17" x14ac:dyDescent="0.3">
      <c r="A2519">
        <v>2518</v>
      </c>
      <c r="B2519">
        <v>32342200</v>
      </c>
      <c r="C2519" t="s">
        <v>2528</v>
      </c>
      <c r="E2519" s="11">
        <v>2519</v>
      </c>
      <c r="F2519" s="12">
        <v>32342300</v>
      </c>
      <c r="G2519" s="13" t="s">
        <v>2529</v>
      </c>
      <c r="Q2519" t="str">
        <f t="shared" si="39"/>
        <v>32342300-Kompleti mikrofona i zvučnika</v>
      </c>
    </row>
    <row r="2520" spans="1:17" x14ac:dyDescent="0.3">
      <c r="A2520">
        <v>2519</v>
      </c>
      <c r="B2520">
        <v>32342300</v>
      </c>
      <c r="C2520" t="s">
        <v>2529</v>
      </c>
      <c r="E2520" s="8">
        <v>2520</v>
      </c>
      <c r="F2520" s="9">
        <v>32342400</v>
      </c>
      <c r="G2520" s="10" t="s">
        <v>2530</v>
      </c>
      <c r="Q2520" t="str">
        <f t="shared" si="39"/>
        <v>32342400-Akustični uređaji</v>
      </c>
    </row>
    <row r="2521" spans="1:17" x14ac:dyDescent="0.3">
      <c r="A2521">
        <v>2520</v>
      </c>
      <c r="B2521">
        <v>32342400</v>
      </c>
      <c r="C2521" t="s">
        <v>2530</v>
      </c>
      <c r="E2521" s="11">
        <v>2521</v>
      </c>
      <c r="F2521" s="12">
        <v>32342410</v>
      </c>
      <c r="G2521" s="13" t="s">
        <v>2531</v>
      </c>
      <c r="Q2521" t="str">
        <f t="shared" si="39"/>
        <v>32342410-Zvučna oprema</v>
      </c>
    </row>
    <row r="2522" spans="1:17" x14ac:dyDescent="0.3">
      <c r="A2522">
        <v>2521</v>
      </c>
      <c r="B2522">
        <v>32342410</v>
      </c>
      <c r="C2522" t="s">
        <v>2531</v>
      </c>
      <c r="E2522" s="8">
        <v>2522</v>
      </c>
      <c r="F2522" s="9">
        <v>32342411</v>
      </c>
      <c r="G2522" s="10" t="s">
        <v>2532</v>
      </c>
      <c r="Q2522" t="str">
        <f t="shared" si="39"/>
        <v>32342411-Mini zvučnici</v>
      </c>
    </row>
    <row r="2523" spans="1:17" x14ac:dyDescent="0.3">
      <c r="A2523">
        <v>2522</v>
      </c>
      <c r="B2523">
        <v>32342411</v>
      </c>
      <c r="C2523" t="s">
        <v>2532</v>
      </c>
      <c r="E2523" s="11">
        <v>2523</v>
      </c>
      <c r="F2523" s="12">
        <v>32342412</v>
      </c>
      <c r="G2523" s="13" t="s">
        <v>2526</v>
      </c>
      <c r="Q2523" t="str">
        <f t="shared" si="39"/>
        <v>32342412-Zvučnici</v>
      </c>
    </row>
    <row r="2524" spans="1:17" x14ac:dyDescent="0.3">
      <c r="A2524">
        <v>2523</v>
      </c>
      <c r="B2524">
        <v>32342412</v>
      </c>
      <c r="C2524" t="s">
        <v>2526</v>
      </c>
      <c r="E2524" s="8">
        <v>2524</v>
      </c>
      <c r="F2524" s="9">
        <v>32342420</v>
      </c>
      <c r="G2524" s="10" t="s">
        <v>2533</v>
      </c>
      <c r="Q2524" t="str">
        <f t="shared" si="39"/>
        <v>32342420-Studijska mikserska konzola</v>
      </c>
    </row>
    <row r="2525" spans="1:17" x14ac:dyDescent="0.3">
      <c r="A2525">
        <v>2524</v>
      </c>
      <c r="B2525">
        <v>32342420</v>
      </c>
      <c r="C2525" t="s">
        <v>2533</v>
      </c>
      <c r="E2525" s="11">
        <v>2525</v>
      </c>
      <c r="F2525" s="12">
        <v>32342430</v>
      </c>
      <c r="G2525" s="13" t="s">
        <v>2534</v>
      </c>
      <c r="Q2525" t="str">
        <f t="shared" si="39"/>
        <v>32342430-Sistem za komprimovanje govora</v>
      </c>
    </row>
    <row r="2526" spans="1:17" x14ac:dyDescent="0.3">
      <c r="A2526">
        <v>2525</v>
      </c>
      <c r="B2526">
        <v>32342430</v>
      </c>
      <c r="C2526" t="s">
        <v>2534</v>
      </c>
      <c r="E2526" s="8">
        <v>2526</v>
      </c>
      <c r="F2526" s="9">
        <v>32342440</v>
      </c>
      <c r="G2526" s="10" t="s">
        <v>2535</v>
      </c>
      <c r="Q2526" t="str">
        <f t="shared" si="39"/>
        <v>32342440-Sistem za govornu poštu</v>
      </c>
    </row>
    <row r="2527" spans="1:17" x14ac:dyDescent="0.3">
      <c r="A2527">
        <v>2526</v>
      </c>
      <c r="B2527">
        <v>32342440</v>
      </c>
      <c r="C2527" t="s">
        <v>2535</v>
      </c>
      <c r="E2527" s="11">
        <v>2527</v>
      </c>
      <c r="F2527" s="12">
        <v>32342450</v>
      </c>
      <c r="G2527" s="13" t="s">
        <v>2536</v>
      </c>
      <c r="Q2527" t="str">
        <f t="shared" si="39"/>
        <v>32342450-Uređaji za snimanje glasa</v>
      </c>
    </row>
    <row r="2528" spans="1:17" x14ac:dyDescent="0.3">
      <c r="A2528">
        <v>2527</v>
      </c>
      <c r="B2528">
        <v>32342450</v>
      </c>
      <c r="C2528" t="s">
        <v>2536</v>
      </c>
      <c r="E2528" s="8">
        <v>2528</v>
      </c>
      <c r="F2528" s="9">
        <v>32343000</v>
      </c>
      <c r="G2528" s="10" t="s">
        <v>2537</v>
      </c>
      <c r="Q2528" t="str">
        <f t="shared" si="39"/>
        <v>32343000-Pojačavači</v>
      </c>
    </row>
    <row r="2529" spans="1:17" x14ac:dyDescent="0.3">
      <c r="A2529">
        <v>2528</v>
      </c>
      <c r="B2529">
        <v>32343000</v>
      </c>
      <c r="C2529" t="s">
        <v>2537</v>
      </c>
      <c r="E2529" s="11">
        <v>2529</v>
      </c>
      <c r="F2529" s="12">
        <v>32343100</v>
      </c>
      <c r="G2529" s="13" t="s">
        <v>2538</v>
      </c>
      <c r="Q2529" t="str">
        <f t="shared" si="39"/>
        <v>32343100-Audio-frekventni pojačavači</v>
      </c>
    </row>
    <row r="2530" spans="1:17" x14ac:dyDescent="0.3">
      <c r="A2530">
        <v>2529</v>
      </c>
      <c r="B2530">
        <v>32343100</v>
      </c>
      <c r="C2530" t="s">
        <v>2538</v>
      </c>
      <c r="E2530" s="8">
        <v>2530</v>
      </c>
      <c r="F2530" s="9">
        <v>32343200</v>
      </c>
      <c r="G2530" s="10" t="s">
        <v>2539</v>
      </c>
      <c r="Q2530" t="str">
        <f t="shared" si="39"/>
        <v>32343200-Megafoni</v>
      </c>
    </row>
    <row r="2531" spans="1:17" x14ac:dyDescent="0.3">
      <c r="A2531">
        <v>2530</v>
      </c>
      <c r="B2531">
        <v>32343200</v>
      </c>
      <c r="C2531" t="s">
        <v>2539</v>
      </c>
      <c r="E2531" s="11">
        <v>2531</v>
      </c>
      <c r="F2531" s="12">
        <v>32344000</v>
      </c>
      <c r="G2531" s="13" t="s">
        <v>2540</v>
      </c>
      <c r="Q2531" t="str">
        <f t="shared" si="39"/>
        <v>32344000-Prijemnici za radio-telefoniju ili radio-telegrafiju</v>
      </c>
    </row>
    <row r="2532" spans="1:17" x14ac:dyDescent="0.3">
      <c r="A2532">
        <v>2531</v>
      </c>
      <c r="B2532">
        <v>32344000</v>
      </c>
      <c r="C2532" t="s">
        <v>2540</v>
      </c>
      <c r="E2532" s="8">
        <v>2532</v>
      </c>
      <c r="F2532" s="9">
        <v>32344100</v>
      </c>
      <c r="G2532" s="10" t="s">
        <v>2541</v>
      </c>
      <c r="Q2532" t="str">
        <f t="shared" si="39"/>
        <v>32344100-Prenosivi prijemnici za pozivanje i pejdžerovanje</v>
      </c>
    </row>
    <row r="2533" spans="1:17" x14ac:dyDescent="0.3">
      <c r="A2533">
        <v>2532</v>
      </c>
      <c r="B2533">
        <v>32344100</v>
      </c>
      <c r="C2533" t="s">
        <v>2541</v>
      </c>
      <c r="E2533" s="11">
        <v>2533</v>
      </c>
      <c r="F2533" s="12">
        <v>32344110</v>
      </c>
      <c r="G2533" s="13" t="s">
        <v>2542</v>
      </c>
      <c r="Q2533" t="str">
        <f t="shared" si="39"/>
        <v>32344110-Sistemi za snimanje glasovnih poziva</v>
      </c>
    </row>
    <row r="2534" spans="1:17" x14ac:dyDescent="0.3">
      <c r="A2534">
        <v>2533</v>
      </c>
      <c r="B2534">
        <v>32344110</v>
      </c>
      <c r="C2534" t="s">
        <v>2542</v>
      </c>
      <c r="E2534" s="8">
        <v>2534</v>
      </c>
      <c r="F2534" s="9">
        <v>32344200</v>
      </c>
      <c r="G2534" s="10" t="s">
        <v>2543</v>
      </c>
      <c r="Q2534" t="str">
        <f t="shared" si="39"/>
        <v>32344200-Radio prijemnici</v>
      </c>
    </row>
    <row r="2535" spans="1:17" x14ac:dyDescent="0.3">
      <c r="A2535">
        <v>2534</v>
      </c>
      <c r="B2535">
        <v>32344200</v>
      </c>
      <c r="C2535" t="s">
        <v>2543</v>
      </c>
      <c r="E2535" s="11">
        <v>2535</v>
      </c>
      <c r="F2535" s="12">
        <v>32344210</v>
      </c>
      <c r="G2535" s="13" t="s">
        <v>2544</v>
      </c>
      <c r="Q2535" t="str">
        <f t="shared" si="39"/>
        <v>32344210-Radio oprema</v>
      </c>
    </row>
    <row r="2536" spans="1:17" x14ac:dyDescent="0.3">
      <c r="A2536">
        <v>2535</v>
      </c>
      <c r="B2536">
        <v>32344210</v>
      </c>
      <c r="C2536" t="s">
        <v>2544</v>
      </c>
      <c r="E2536" s="8">
        <v>2536</v>
      </c>
      <c r="F2536" s="9">
        <v>32344220</v>
      </c>
      <c r="G2536" s="10" t="s">
        <v>2545</v>
      </c>
      <c r="Q2536" t="str">
        <f t="shared" si="39"/>
        <v>32344220-Radio pejdžeri</v>
      </c>
    </row>
    <row r="2537" spans="1:17" x14ac:dyDescent="0.3">
      <c r="A2537">
        <v>2536</v>
      </c>
      <c r="B2537">
        <v>32344220</v>
      </c>
      <c r="C2537" t="s">
        <v>2545</v>
      </c>
      <c r="E2537" s="11">
        <v>2537</v>
      </c>
      <c r="F2537" s="12">
        <v>32344230</v>
      </c>
      <c r="G2537" s="13" t="s">
        <v>2546</v>
      </c>
      <c r="Q2537" t="str">
        <f t="shared" si="39"/>
        <v>32344230-Radio stanice</v>
      </c>
    </row>
    <row r="2538" spans="1:17" x14ac:dyDescent="0.3">
      <c r="A2538">
        <v>2537</v>
      </c>
      <c r="B2538">
        <v>32344230</v>
      </c>
      <c r="C2538" t="s">
        <v>2546</v>
      </c>
      <c r="E2538" s="8">
        <v>2538</v>
      </c>
      <c r="F2538" s="9">
        <v>32344240</v>
      </c>
      <c r="G2538" s="10" t="s">
        <v>2547</v>
      </c>
      <c r="Q2538" t="str">
        <f t="shared" si="39"/>
        <v>32344240-Radio toranj</v>
      </c>
    </row>
    <row r="2539" spans="1:17" x14ac:dyDescent="0.3">
      <c r="A2539">
        <v>2538</v>
      </c>
      <c r="B2539">
        <v>32344240</v>
      </c>
      <c r="C2539" t="s">
        <v>2547</v>
      </c>
      <c r="E2539" s="11">
        <v>2539</v>
      </c>
      <c r="F2539" s="12">
        <v>32344250</v>
      </c>
      <c r="G2539" s="13" t="s">
        <v>2548</v>
      </c>
      <c r="Q2539" t="str">
        <f t="shared" si="39"/>
        <v>32344250-Radijske instalacije</v>
      </c>
    </row>
    <row r="2540" spans="1:17" x14ac:dyDescent="0.3">
      <c r="A2540">
        <v>2539</v>
      </c>
      <c r="B2540">
        <v>32344250</v>
      </c>
      <c r="C2540" t="s">
        <v>2548</v>
      </c>
      <c r="E2540" s="8">
        <v>2540</v>
      </c>
      <c r="F2540" s="9">
        <v>32344260</v>
      </c>
      <c r="G2540" s="10" t="s">
        <v>2549</v>
      </c>
      <c r="Q2540" t="str">
        <f t="shared" si="39"/>
        <v>32344260-Radio oprema i oprema za multipleksiranje</v>
      </c>
    </row>
    <row r="2541" spans="1:17" x14ac:dyDescent="0.3">
      <c r="A2541">
        <v>2540</v>
      </c>
      <c r="B2541">
        <v>32344260</v>
      </c>
      <c r="C2541" t="s">
        <v>2549</v>
      </c>
      <c r="E2541" s="11">
        <v>2541</v>
      </c>
      <c r="F2541" s="12">
        <v>32344270</v>
      </c>
      <c r="G2541" s="13" t="s">
        <v>2550</v>
      </c>
      <c r="Q2541" t="str">
        <f t="shared" si="39"/>
        <v>32344270-Upravljački sistemi za radio i telefoniju</v>
      </c>
    </row>
    <row r="2542" spans="1:17" x14ac:dyDescent="0.3">
      <c r="A2542">
        <v>2541</v>
      </c>
      <c r="B2542">
        <v>32344270</v>
      </c>
      <c r="C2542" t="s">
        <v>2550</v>
      </c>
      <c r="E2542" s="8">
        <v>2542</v>
      </c>
      <c r="F2542" s="9">
        <v>32344280</v>
      </c>
      <c r="G2542" s="10" t="s">
        <v>2551</v>
      </c>
      <c r="Q2542" t="str">
        <f t="shared" si="39"/>
        <v>32344280-Prenosivi radio uređaji</v>
      </c>
    </row>
    <row r="2543" spans="1:17" x14ac:dyDescent="0.3">
      <c r="A2543">
        <v>2542</v>
      </c>
      <c r="B2543">
        <v>32344280</v>
      </c>
      <c r="C2543" t="s">
        <v>2551</v>
      </c>
      <c r="E2543" s="11">
        <v>2543</v>
      </c>
      <c r="F2543" s="12">
        <v>32350000</v>
      </c>
      <c r="G2543" s="13" t="s">
        <v>2552</v>
      </c>
      <c r="Q2543" t="str">
        <f t="shared" si="39"/>
        <v>32350000-Delovi audio i video opreme</v>
      </c>
    </row>
    <row r="2544" spans="1:17" x14ac:dyDescent="0.3">
      <c r="A2544">
        <v>2543</v>
      </c>
      <c r="B2544">
        <v>32350000</v>
      </c>
      <c r="C2544" t="s">
        <v>2552</v>
      </c>
      <c r="E2544" s="8">
        <v>2544</v>
      </c>
      <c r="F2544" s="9">
        <v>32351000</v>
      </c>
      <c r="G2544" s="10" t="s">
        <v>2553</v>
      </c>
      <c r="Q2544" t="str">
        <f t="shared" si="39"/>
        <v>32351000-Pribor za audio i video opremu</v>
      </c>
    </row>
    <row r="2545" spans="1:17" x14ac:dyDescent="0.3">
      <c r="A2545">
        <v>2544</v>
      </c>
      <c r="B2545">
        <v>32351000</v>
      </c>
      <c r="C2545" t="s">
        <v>2553</v>
      </c>
      <c r="E2545" s="11">
        <v>2545</v>
      </c>
      <c r="F2545" s="12">
        <v>32351100</v>
      </c>
      <c r="G2545" s="13" t="s">
        <v>2554</v>
      </c>
      <c r="Q2545" t="str">
        <f t="shared" si="39"/>
        <v>32351100-Oprema za video montažu</v>
      </c>
    </row>
    <row r="2546" spans="1:17" x14ac:dyDescent="0.3">
      <c r="A2546">
        <v>2545</v>
      </c>
      <c r="B2546">
        <v>32351100</v>
      </c>
      <c r="C2546" t="s">
        <v>2554</v>
      </c>
      <c r="E2546" s="8">
        <v>2546</v>
      </c>
      <c r="F2546" s="9">
        <v>32351200</v>
      </c>
      <c r="G2546" s="10" t="s">
        <v>1998</v>
      </c>
      <c r="Q2546" t="str">
        <f t="shared" si="39"/>
        <v>32351200-Ekrani</v>
      </c>
    </row>
    <row r="2547" spans="1:17" x14ac:dyDescent="0.3">
      <c r="A2547">
        <v>2546</v>
      </c>
      <c r="B2547">
        <v>32351200</v>
      </c>
      <c r="C2547" t="s">
        <v>1998</v>
      </c>
      <c r="E2547" s="11">
        <v>2547</v>
      </c>
      <c r="F2547" s="12">
        <v>32351300</v>
      </c>
      <c r="G2547" s="13" t="s">
        <v>2555</v>
      </c>
      <c r="Q2547" t="str">
        <f t="shared" si="39"/>
        <v>32351300-Pribor za audio opremu</v>
      </c>
    </row>
    <row r="2548" spans="1:17" x14ac:dyDescent="0.3">
      <c r="A2548">
        <v>2547</v>
      </c>
      <c r="B2548">
        <v>32351300</v>
      </c>
      <c r="C2548" t="s">
        <v>2555</v>
      </c>
      <c r="E2548" s="8">
        <v>2548</v>
      </c>
      <c r="F2548" s="9">
        <v>32351310</v>
      </c>
      <c r="G2548" s="10" t="s">
        <v>2556</v>
      </c>
      <c r="Q2548" t="str">
        <f t="shared" si="39"/>
        <v>32351310-Audio-kasete</v>
      </c>
    </row>
    <row r="2549" spans="1:17" x14ac:dyDescent="0.3">
      <c r="A2549">
        <v>2548</v>
      </c>
      <c r="B2549">
        <v>32351310</v>
      </c>
      <c r="C2549" t="s">
        <v>2556</v>
      </c>
      <c r="E2549" s="11">
        <v>2549</v>
      </c>
      <c r="F2549" s="12">
        <v>32352000</v>
      </c>
      <c r="G2549" s="13" t="s">
        <v>2557</v>
      </c>
      <c r="Q2549" t="str">
        <f t="shared" si="39"/>
        <v>32352000-Antene i reflektori</v>
      </c>
    </row>
    <row r="2550" spans="1:17" x14ac:dyDescent="0.3">
      <c r="A2550">
        <v>2549</v>
      </c>
      <c r="B2550">
        <v>32352000</v>
      </c>
      <c r="C2550" t="s">
        <v>2557</v>
      </c>
      <c r="E2550" s="8">
        <v>2550</v>
      </c>
      <c r="F2550" s="9">
        <v>32352100</v>
      </c>
      <c r="G2550" s="10" t="s">
        <v>2558</v>
      </c>
      <c r="Q2550" t="str">
        <f t="shared" si="39"/>
        <v>32352100-Delovi radio i radarske opreme</v>
      </c>
    </row>
    <row r="2551" spans="1:17" x14ac:dyDescent="0.3">
      <c r="A2551">
        <v>2550</v>
      </c>
      <c r="B2551">
        <v>32352100</v>
      </c>
      <c r="C2551" t="s">
        <v>2558</v>
      </c>
      <c r="E2551" s="11">
        <v>2551</v>
      </c>
      <c r="F2551" s="12">
        <v>32352200</v>
      </c>
      <c r="G2551" s="13" t="s">
        <v>2559</v>
      </c>
      <c r="Q2551" t="str">
        <f t="shared" si="39"/>
        <v>32352200-Rezervni delovi i pribor za radar</v>
      </c>
    </row>
    <row r="2552" spans="1:17" x14ac:dyDescent="0.3">
      <c r="A2552">
        <v>2551</v>
      </c>
      <c r="B2552">
        <v>32352200</v>
      </c>
      <c r="C2552" t="s">
        <v>2559</v>
      </c>
      <c r="E2552" s="8">
        <v>2552</v>
      </c>
      <c r="F2552" s="9">
        <v>32353000</v>
      </c>
      <c r="G2552" s="10" t="s">
        <v>2560</v>
      </c>
      <c r="Q2552" t="str">
        <f t="shared" si="39"/>
        <v>32353000-Zvučni zapisi</v>
      </c>
    </row>
    <row r="2553" spans="1:17" x14ac:dyDescent="0.3">
      <c r="A2553">
        <v>2552</v>
      </c>
      <c r="B2553">
        <v>32353000</v>
      </c>
      <c r="C2553" t="s">
        <v>2560</v>
      </c>
      <c r="E2553" s="11">
        <v>2553</v>
      </c>
      <c r="F2553" s="12">
        <v>32353100</v>
      </c>
      <c r="G2553" s="13" t="s">
        <v>2561</v>
      </c>
      <c r="Q2553" t="str">
        <f t="shared" si="39"/>
        <v>32353100-Gramofonske ploče</v>
      </c>
    </row>
    <row r="2554" spans="1:17" x14ac:dyDescent="0.3">
      <c r="A2554">
        <v>2553</v>
      </c>
      <c r="B2554">
        <v>32353100</v>
      </c>
      <c r="C2554" t="s">
        <v>2561</v>
      </c>
      <c r="E2554" s="8">
        <v>2554</v>
      </c>
      <c r="F2554" s="9">
        <v>32353200</v>
      </c>
      <c r="G2554" s="10" t="s">
        <v>2562</v>
      </c>
      <c r="Q2554" t="str">
        <f t="shared" si="39"/>
        <v>32353200-Muzičke kasete</v>
      </c>
    </row>
    <row r="2555" spans="1:17" x14ac:dyDescent="0.3">
      <c r="A2555">
        <v>2554</v>
      </c>
      <c r="B2555">
        <v>32353200</v>
      </c>
      <c r="C2555" t="s">
        <v>2562</v>
      </c>
      <c r="E2555" s="11">
        <v>2555</v>
      </c>
      <c r="F2555" s="12">
        <v>32354000</v>
      </c>
      <c r="G2555" s="13" t="s">
        <v>2563</v>
      </c>
      <c r="Q2555" t="str">
        <f t="shared" si="39"/>
        <v>32354000-Filmovi</v>
      </c>
    </row>
    <row r="2556" spans="1:17" x14ac:dyDescent="0.3">
      <c r="A2556">
        <v>2555</v>
      </c>
      <c r="B2556">
        <v>32354000</v>
      </c>
      <c r="C2556" t="s">
        <v>2563</v>
      </c>
      <c r="E2556" s="8">
        <v>2556</v>
      </c>
      <c r="F2556" s="9">
        <v>32354100</v>
      </c>
      <c r="G2556" s="10" t="s">
        <v>2564</v>
      </c>
      <c r="Q2556" t="str">
        <f t="shared" si="39"/>
        <v>32354100-Film za radiološko snimanje</v>
      </c>
    </row>
    <row r="2557" spans="1:17" x14ac:dyDescent="0.3">
      <c r="A2557">
        <v>2556</v>
      </c>
      <c r="B2557">
        <v>32354100</v>
      </c>
      <c r="C2557" t="s">
        <v>2564</v>
      </c>
      <c r="E2557" s="11">
        <v>2557</v>
      </c>
      <c r="F2557" s="12">
        <v>32354110</v>
      </c>
      <c r="G2557" s="13" t="s">
        <v>2565</v>
      </c>
      <c r="Q2557" t="str">
        <f t="shared" si="39"/>
        <v>32354110-Film za rendgensko snimanje</v>
      </c>
    </row>
    <row r="2558" spans="1:17" x14ac:dyDescent="0.3">
      <c r="A2558">
        <v>2557</v>
      </c>
      <c r="B2558">
        <v>32354110</v>
      </c>
      <c r="C2558" t="s">
        <v>2565</v>
      </c>
      <c r="E2558" s="8">
        <v>2558</v>
      </c>
      <c r="F2558" s="9">
        <v>32354120</v>
      </c>
      <c r="G2558" s="10" t="s">
        <v>2566</v>
      </c>
      <c r="Q2558" t="str">
        <f t="shared" si="39"/>
        <v>32354120-Plavi diazo filmovi</v>
      </c>
    </row>
    <row r="2559" spans="1:17" x14ac:dyDescent="0.3">
      <c r="A2559">
        <v>2558</v>
      </c>
      <c r="B2559">
        <v>32354120</v>
      </c>
      <c r="C2559" t="s">
        <v>2566</v>
      </c>
      <c r="E2559" s="11">
        <v>2559</v>
      </c>
      <c r="F2559" s="12">
        <v>32354200</v>
      </c>
      <c r="G2559" s="13" t="s">
        <v>2567</v>
      </c>
      <c r="Q2559" t="str">
        <f t="shared" si="39"/>
        <v>32354200-Kinematografski film</v>
      </c>
    </row>
    <row r="2560" spans="1:17" x14ac:dyDescent="0.3">
      <c r="A2560">
        <v>2559</v>
      </c>
      <c r="B2560">
        <v>32354200</v>
      </c>
      <c r="C2560" t="s">
        <v>2567</v>
      </c>
      <c r="E2560" s="8">
        <v>2560</v>
      </c>
      <c r="F2560" s="9">
        <v>32354300</v>
      </c>
      <c r="G2560" s="10" t="s">
        <v>2568</v>
      </c>
      <c r="Q2560" t="str">
        <f t="shared" si="39"/>
        <v>32354300-Fotografski filmovi</v>
      </c>
    </row>
    <row r="2561" spans="1:17" x14ac:dyDescent="0.3">
      <c r="A2561">
        <v>2560</v>
      </c>
      <c r="B2561">
        <v>32354300</v>
      </c>
      <c r="C2561" t="s">
        <v>2568</v>
      </c>
      <c r="E2561" s="11">
        <v>2561</v>
      </c>
      <c r="F2561" s="12">
        <v>32354400</v>
      </c>
      <c r="G2561" s="13" t="s">
        <v>2569</v>
      </c>
      <c r="Q2561" t="str">
        <f t="shared" si="39"/>
        <v>32354400-Plan– film za trenutnu (brzu) fotografiju</v>
      </c>
    </row>
    <row r="2562" spans="1:17" x14ac:dyDescent="0.3">
      <c r="A2562">
        <v>2561</v>
      </c>
      <c r="B2562">
        <v>32354400</v>
      </c>
      <c r="C2562" t="s">
        <v>2569</v>
      </c>
      <c r="E2562" s="8">
        <v>2562</v>
      </c>
      <c r="F2562" s="9">
        <v>32354500</v>
      </c>
      <c r="G2562" s="10" t="s">
        <v>2570</v>
      </c>
      <c r="Q2562" t="str">
        <f t="shared" ref="Q2562:Q2625" si="40">F2562&amp; "-" &amp;G2562</f>
        <v>32354500-Video filmovi</v>
      </c>
    </row>
    <row r="2563" spans="1:17" x14ac:dyDescent="0.3">
      <c r="A2563">
        <v>2562</v>
      </c>
      <c r="B2563">
        <v>32354500</v>
      </c>
      <c r="C2563" t="s">
        <v>2570</v>
      </c>
      <c r="E2563" s="11">
        <v>2563</v>
      </c>
      <c r="F2563" s="12">
        <v>32354600</v>
      </c>
      <c r="G2563" s="13" t="s">
        <v>2571</v>
      </c>
      <c r="Q2563" t="str">
        <f t="shared" si="40"/>
        <v>32354600-Video kasete</v>
      </c>
    </row>
    <row r="2564" spans="1:17" x14ac:dyDescent="0.3">
      <c r="A2564">
        <v>2563</v>
      </c>
      <c r="B2564">
        <v>32354600</v>
      </c>
      <c r="C2564" t="s">
        <v>2571</v>
      </c>
      <c r="E2564" s="8">
        <v>2564</v>
      </c>
      <c r="F2564" s="9">
        <v>32354700</v>
      </c>
      <c r="G2564" s="10" t="s">
        <v>2572</v>
      </c>
      <c r="Q2564" t="str">
        <f t="shared" si="40"/>
        <v>32354700-Video trake</v>
      </c>
    </row>
    <row r="2565" spans="1:17" x14ac:dyDescent="0.3">
      <c r="A2565">
        <v>2564</v>
      </c>
      <c r="B2565">
        <v>32354700</v>
      </c>
      <c r="C2565" t="s">
        <v>2572</v>
      </c>
      <c r="E2565" s="11">
        <v>2565</v>
      </c>
      <c r="F2565" s="12">
        <v>32354800</v>
      </c>
      <c r="G2565" s="13" t="s">
        <v>2573</v>
      </c>
      <c r="Q2565" t="str">
        <f t="shared" si="40"/>
        <v>32354800-Prozirna prijanjajuća folija</v>
      </c>
    </row>
    <row r="2566" spans="1:17" x14ac:dyDescent="0.3">
      <c r="A2566">
        <v>2565</v>
      </c>
      <c r="B2566">
        <v>32354800</v>
      </c>
      <c r="C2566" t="s">
        <v>2573</v>
      </c>
      <c r="E2566" s="8">
        <v>2566</v>
      </c>
      <c r="F2566" s="9">
        <v>32360000</v>
      </c>
      <c r="G2566" s="10" t="s">
        <v>2574</v>
      </c>
      <c r="Q2566" t="str">
        <f t="shared" si="40"/>
        <v>32360000-Oprema za interfon</v>
      </c>
    </row>
    <row r="2567" spans="1:17" x14ac:dyDescent="0.3">
      <c r="A2567">
        <v>2566</v>
      </c>
      <c r="B2567">
        <v>32360000</v>
      </c>
      <c r="C2567" t="s">
        <v>2574</v>
      </c>
      <c r="E2567" s="11">
        <v>2567</v>
      </c>
      <c r="F2567" s="12">
        <v>32400000</v>
      </c>
      <c r="G2567" s="13" t="s">
        <v>2575</v>
      </c>
      <c r="Q2567" t="str">
        <f t="shared" si="40"/>
        <v>32400000-Mreže</v>
      </c>
    </row>
    <row r="2568" spans="1:17" x14ac:dyDescent="0.3">
      <c r="A2568">
        <v>2567</v>
      </c>
      <c r="B2568">
        <v>32400000</v>
      </c>
      <c r="C2568" t="s">
        <v>2575</v>
      </c>
      <c r="E2568" s="8">
        <v>2568</v>
      </c>
      <c r="F2568" s="9">
        <v>32410000</v>
      </c>
      <c r="G2568" s="10" t="s">
        <v>2576</v>
      </c>
      <c r="Q2568" t="str">
        <f t="shared" si="40"/>
        <v>32410000-Lokalna mreža</v>
      </c>
    </row>
    <row r="2569" spans="1:17" x14ac:dyDescent="0.3">
      <c r="A2569">
        <v>2568</v>
      </c>
      <c r="B2569">
        <v>32410000</v>
      </c>
      <c r="C2569" t="s">
        <v>2576</v>
      </c>
      <c r="E2569" s="11">
        <v>2569</v>
      </c>
      <c r="F2569" s="12">
        <v>32411000</v>
      </c>
      <c r="G2569" s="13" t="s">
        <v>2577</v>
      </c>
      <c r="Q2569" t="str">
        <f t="shared" si="40"/>
        <v>32411000-Lokalna (prstenasta) mreža token-ring</v>
      </c>
    </row>
    <row r="2570" spans="1:17" x14ac:dyDescent="0.3">
      <c r="A2570">
        <v>2569</v>
      </c>
      <c r="B2570">
        <v>32411000</v>
      </c>
      <c r="C2570" t="s">
        <v>2577</v>
      </c>
      <c r="E2570" s="8">
        <v>2570</v>
      </c>
      <c r="F2570" s="9">
        <v>32412000</v>
      </c>
      <c r="G2570" s="10" t="s">
        <v>2578</v>
      </c>
      <c r="Q2570" t="str">
        <f t="shared" si="40"/>
        <v>32412000-Komunikaciona mreža</v>
      </c>
    </row>
    <row r="2571" spans="1:17" x14ac:dyDescent="0.3">
      <c r="A2571">
        <v>2570</v>
      </c>
      <c r="B2571">
        <v>32412000</v>
      </c>
      <c r="C2571" t="s">
        <v>2578</v>
      </c>
      <c r="E2571" s="11">
        <v>2571</v>
      </c>
      <c r="F2571" s="12">
        <v>32412100</v>
      </c>
      <c r="G2571" s="13" t="s">
        <v>2579</v>
      </c>
      <c r="Q2571" t="str">
        <f t="shared" si="40"/>
        <v>32412100-Telekomunikaciona mreža</v>
      </c>
    </row>
    <row r="2572" spans="1:17" x14ac:dyDescent="0.3">
      <c r="A2572">
        <v>2571</v>
      </c>
      <c r="B2572">
        <v>32412100</v>
      </c>
      <c r="C2572" t="s">
        <v>2579</v>
      </c>
      <c r="E2572" s="8">
        <v>2572</v>
      </c>
      <c r="F2572" s="9">
        <v>32412110</v>
      </c>
      <c r="G2572" s="10" t="s">
        <v>2580</v>
      </c>
      <c r="Q2572" t="str">
        <f t="shared" si="40"/>
        <v>32412110-Internet mreža</v>
      </c>
    </row>
    <row r="2573" spans="1:17" x14ac:dyDescent="0.3">
      <c r="A2573">
        <v>2572</v>
      </c>
      <c r="B2573">
        <v>32412110</v>
      </c>
      <c r="C2573" t="s">
        <v>2580</v>
      </c>
      <c r="E2573" s="11">
        <v>2573</v>
      </c>
      <c r="F2573" s="12">
        <v>32412120</v>
      </c>
      <c r="G2573" s="13" t="s">
        <v>2581</v>
      </c>
      <c r="Q2573" t="str">
        <f t="shared" si="40"/>
        <v>32412120-Intranet mreža</v>
      </c>
    </row>
    <row r="2574" spans="1:17" x14ac:dyDescent="0.3">
      <c r="A2574">
        <v>2573</v>
      </c>
      <c r="B2574">
        <v>32412120</v>
      </c>
      <c r="C2574" t="s">
        <v>2581</v>
      </c>
      <c r="E2574" s="8">
        <v>2574</v>
      </c>
      <c r="F2574" s="9">
        <v>32413000</v>
      </c>
      <c r="G2574" s="10" t="s">
        <v>2582</v>
      </c>
      <c r="Q2574" t="str">
        <f t="shared" si="40"/>
        <v>32413000-Integrisana mreža</v>
      </c>
    </row>
    <row r="2575" spans="1:17" x14ac:dyDescent="0.3">
      <c r="A2575">
        <v>2574</v>
      </c>
      <c r="B2575">
        <v>32413000</v>
      </c>
      <c r="C2575" t="s">
        <v>2582</v>
      </c>
      <c r="E2575" s="11">
        <v>2575</v>
      </c>
      <c r="F2575" s="12">
        <v>32413100</v>
      </c>
      <c r="G2575" s="13" t="s">
        <v>2583</v>
      </c>
      <c r="Q2575" t="str">
        <f t="shared" si="40"/>
        <v>32413100-Mrežni ruteri</v>
      </c>
    </row>
    <row r="2576" spans="1:17" x14ac:dyDescent="0.3">
      <c r="A2576">
        <v>2575</v>
      </c>
      <c r="B2576">
        <v>32413100</v>
      </c>
      <c r="C2576" t="s">
        <v>2583</v>
      </c>
      <c r="E2576" s="8">
        <v>2576</v>
      </c>
      <c r="F2576" s="9">
        <v>32415000</v>
      </c>
      <c r="G2576" s="10" t="s">
        <v>2584</v>
      </c>
      <c r="Q2576" t="str">
        <f t="shared" si="40"/>
        <v>32415000-Eternet mreža</v>
      </c>
    </row>
    <row r="2577" spans="1:17" x14ac:dyDescent="0.3">
      <c r="A2577">
        <v>2576</v>
      </c>
      <c r="B2577">
        <v>32415000</v>
      </c>
      <c r="C2577" t="s">
        <v>2584</v>
      </c>
      <c r="E2577" s="11">
        <v>2577</v>
      </c>
      <c r="F2577" s="12">
        <v>32416000</v>
      </c>
      <c r="G2577" s="13" t="s">
        <v>2585</v>
      </c>
      <c r="Q2577" t="str">
        <f t="shared" si="40"/>
        <v>32416000-ISDN mreža</v>
      </c>
    </row>
    <row r="2578" spans="1:17" x14ac:dyDescent="0.3">
      <c r="A2578">
        <v>2577</v>
      </c>
      <c r="B2578">
        <v>32416000</v>
      </c>
      <c r="C2578" t="s">
        <v>2585</v>
      </c>
      <c r="E2578" s="8">
        <v>2578</v>
      </c>
      <c r="F2578" s="9">
        <v>32416100</v>
      </c>
      <c r="G2578" s="10" t="s">
        <v>2586</v>
      </c>
      <c r="Q2578" t="str">
        <f t="shared" si="40"/>
        <v>32416100-ISDX mreža</v>
      </c>
    </row>
    <row r="2579" spans="1:17" x14ac:dyDescent="0.3">
      <c r="A2579">
        <v>2578</v>
      </c>
      <c r="B2579">
        <v>32416100</v>
      </c>
      <c r="C2579" t="s">
        <v>2586</v>
      </c>
      <c r="E2579" s="11">
        <v>2579</v>
      </c>
      <c r="F2579" s="12">
        <v>32417000</v>
      </c>
      <c r="G2579" s="13" t="s">
        <v>2587</v>
      </c>
      <c r="Q2579" t="str">
        <f t="shared" si="40"/>
        <v>32417000-Multimedijalne mreže</v>
      </c>
    </row>
    <row r="2580" spans="1:17" x14ac:dyDescent="0.3">
      <c r="A2580">
        <v>2579</v>
      </c>
      <c r="B2580">
        <v>32417000</v>
      </c>
      <c r="C2580" t="s">
        <v>2587</v>
      </c>
      <c r="E2580" s="8">
        <v>2580</v>
      </c>
      <c r="F2580" s="9">
        <v>32418000</v>
      </c>
      <c r="G2580" s="10" t="s">
        <v>2588</v>
      </c>
      <c r="Q2580" t="str">
        <f t="shared" si="40"/>
        <v>32418000-Radio mreža</v>
      </c>
    </row>
    <row r="2581" spans="1:17" x14ac:dyDescent="0.3">
      <c r="A2581">
        <v>2580</v>
      </c>
      <c r="B2581">
        <v>32418000</v>
      </c>
      <c r="C2581" t="s">
        <v>2588</v>
      </c>
      <c r="E2581" s="11">
        <v>2581</v>
      </c>
      <c r="F2581" s="12">
        <v>32420000</v>
      </c>
      <c r="G2581" s="13" t="s">
        <v>2589</v>
      </c>
      <c r="Q2581" t="str">
        <f t="shared" si="40"/>
        <v>32420000-Mrežna oprema</v>
      </c>
    </row>
    <row r="2582" spans="1:17" x14ac:dyDescent="0.3">
      <c r="A2582">
        <v>2581</v>
      </c>
      <c r="B2582">
        <v>32420000</v>
      </c>
      <c r="C2582" t="s">
        <v>2589</v>
      </c>
      <c r="E2582" s="8">
        <v>2582</v>
      </c>
      <c r="F2582" s="9">
        <v>32421000</v>
      </c>
      <c r="G2582" s="10" t="s">
        <v>2590</v>
      </c>
      <c r="Q2582" t="str">
        <f t="shared" si="40"/>
        <v>32421000-Mrežni kablovi</v>
      </c>
    </row>
    <row r="2583" spans="1:17" x14ac:dyDescent="0.3">
      <c r="A2583">
        <v>2582</v>
      </c>
      <c r="B2583">
        <v>32421000</v>
      </c>
      <c r="C2583" t="s">
        <v>2590</v>
      </c>
      <c r="E2583" s="11">
        <v>2583</v>
      </c>
      <c r="F2583" s="12">
        <v>32422000</v>
      </c>
      <c r="G2583" s="13" t="s">
        <v>2591</v>
      </c>
      <c r="Q2583" t="str">
        <f t="shared" si="40"/>
        <v>32422000-Mrežne komponente</v>
      </c>
    </row>
    <row r="2584" spans="1:17" x14ac:dyDescent="0.3">
      <c r="A2584">
        <v>2583</v>
      </c>
      <c r="B2584">
        <v>32422000</v>
      </c>
      <c r="C2584" t="s">
        <v>2591</v>
      </c>
      <c r="E2584" s="8">
        <v>2584</v>
      </c>
      <c r="F2584" s="9">
        <v>32423000</v>
      </c>
      <c r="G2584" s="10" t="s">
        <v>2592</v>
      </c>
      <c r="Q2584" t="str">
        <f t="shared" si="40"/>
        <v>32423000-Mrežna čvorišta (habovi)</v>
      </c>
    </row>
    <row r="2585" spans="1:17" x14ac:dyDescent="0.3">
      <c r="A2585">
        <v>2584</v>
      </c>
      <c r="B2585">
        <v>32423000</v>
      </c>
      <c r="C2585" t="s">
        <v>2592</v>
      </c>
      <c r="E2585" s="11">
        <v>2585</v>
      </c>
      <c r="F2585" s="12">
        <v>32424000</v>
      </c>
      <c r="G2585" s="13" t="s">
        <v>2593</v>
      </c>
      <c r="Q2585" t="str">
        <f t="shared" si="40"/>
        <v>32424000-Mrežna infrastruktura</v>
      </c>
    </row>
    <row r="2586" spans="1:17" x14ac:dyDescent="0.3">
      <c r="A2586">
        <v>2585</v>
      </c>
      <c r="B2586">
        <v>32424000</v>
      </c>
      <c r="C2586" t="s">
        <v>2593</v>
      </c>
      <c r="E2586" s="8">
        <v>2586</v>
      </c>
      <c r="F2586" s="9">
        <v>32425000</v>
      </c>
      <c r="G2586" s="10" t="s">
        <v>2594</v>
      </c>
      <c r="Q2586" t="str">
        <f t="shared" si="40"/>
        <v>32425000-Mrežni operativni sistem</v>
      </c>
    </row>
    <row r="2587" spans="1:17" x14ac:dyDescent="0.3">
      <c r="A2587">
        <v>2586</v>
      </c>
      <c r="B2587">
        <v>32425000</v>
      </c>
      <c r="C2587" t="s">
        <v>2594</v>
      </c>
      <c r="E2587" s="11">
        <v>2587</v>
      </c>
      <c r="F2587" s="12">
        <v>32426000</v>
      </c>
      <c r="G2587" s="13" t="s">
        <v>2595</v>
      </c>
      <c r="Q2587" t="str">
        <f t="shared" si="40"/>
        <v>32426000-Sistem objavljivanja na mreži</v>
      </c>
    </row>
    <row r="2588" spans="1:17" x14ac:dyDescent="0.3">
      <c r="A2588">
        <v>2587</v>
      </c>
      <c r="B2588">
        <v>32426000</v>
      </c>
      <c r="C2588" t="s">
        <v>2595</v>
      </c>
      <c r="E2588" s="8">
        <v>2588</v>
      </c>
      <c r="F2588" s="9">
        <v>32427000</v>
      </c>
      <c r="G2588" s="10" t="s">
        <v>2596</v>
      </c>
      <c r="Q2588" t="str">
        <f t="shared" si="40"/>
        <v>32427000-Mrežni sistem</v>
      </c>
    </row>
    <row r="2589" spans="1:17" x14ac:dyDescent="0.3">
      <c r="A2589">
        <v>2588</v>
      </c>
      <c r="B2589">
        <v>32427000</v>
      </c>
      <c r="C2589" t="s">
        <v>2596</v>
      </c>
      <c r="E2589" s="11">
        <v>2589</v>
      </c>
      <c r="F2589" s="12">
        <v>32428000</v>
      </c>
      <c r="G2589" s="13" t="s">
        <v>2597</v>
      </c>
      <c r="Q2589" t="str">
        <f t="shared" si="40"/>
        <v>32428000-Mrežna nadgradnja (upgrade)</v>
      </c>
    </row>
    <row r="2590" spans="1:17" x14ac:dyDescent="0.3">
      <c r="A2590">
        <v>2589</v>
      </c>
      <c r="B2590">
        <v>32428000</v>
      </c>
      <c r="C2590" t="s">
        <v>2597</v>
      </c>
      <c r="E2590" s="8">
        <v>2590</v>
      </c>
      <c r="F2590" s="9">
        <v>32429000</v>
      </c>
      <c r="G2590" s="10" t="s">
        <v>2598</v>
      </c>
      <c r="Q2590" t="str">
        <f t="shared" si="40"/>
        <v>32429000-Oprema za telefonsku mrežu</v>
      </c>
    </row>
    <row r="2591" spans="1:17" x14ac:dyDescent="0.3">
      <c r="A2591">
        <v>2590</v>
      </c>
      <c r="B2591">
        <v>32429000</v>
      </c>
      <c r="C2591" t="s">
        <v>2598</v>
      </c>
      <c r="E2591" s="11">
        <v>2591</v>
      </c>
      <c r="F2591" s="12">
        <v>32430000</v>
      </c>
      <c r="G2591" s="13" t="s">
        <v>2599</v>
      </c>
      <c r="Q2591" t="str">
        <f t="shared" si="40"/>
        <v>32430000-Širokopojasna mreža</v>
      </c>
    </row>
    <row r="2592" spans="1:17" x14ac:dyDescent="0.3">
      <c r="A2592">
        <v>2591</v>
      </c>
      <c r="B2592">
        <v>32430000</v>
      </c>
      <c r="C2592" t="s">
        <v>2599</v>
      </c>
      <c r="E2592" s="8">
        <v>2592</v>
      </c>
      <c r="F2592" s="9">
        <v>32440000</v>
      </c>
      <c r="G2592" s="10" t="s">
        <v>2600</v>
      </c>
      <c r="Q2592" t="str">
        <f t="shared" si="40"/>
        <v>32440000-Telemetrijska i terminalna oprema</v>
      </c>
    </row>
    <row r="2593" spans="1:17" x14ac:dyDescent="0.3">
      <c r="A2593">
        <v>2592</v>
      </c>
      <c r="B2593">
        <v>32440000</v>
      </c>
      <c r="C2593" t="s">
        <v>2600</v>
      </c>
      <c r="E2593" s="11">
        <v>2593</v>
      </c>
      <c r="F2593" s="12">
        <v>32441000</v>
      </c>
      <c r="G2593" s="13" t="s">
        <v>2601</v>
      </c>
      <c r="Q2593" t="str">
        <f t="shared" si="40"/>
        <v>32441000-Telemetrijska oprema</v>
      </c>
    </row>
    <row r="2594" spans="1:17" x14ac:dyDescent="0.3">
      <c r="A2594">
        <v>2593</v>
      </c>
      <c r="B2594">
        <v>32441000</v>
      </c>
      <c r="C2594" t="s">
        <v>2601</v>
      </c>
      <c r="E2594" s="8">
        <v>2594</v>
      </c>
      <c r="F2594" s="9">
        <v>32441100</v>
      </c>
      <c r="G2594" s="10" t="s">
        <v>2602</v>
      </c>
      <c r="Q2594" t="str">
        <f t="shared" si="40"/>
        <v>32441100-Sistem telemetrijskog nadzora</v>
      </c>
    </row>
    <row r="2595" spans="1:17" x14ac:dyDescent="0.3">
      <c r="A2595">
        <v>2594</v>
      </c>
      <c r="B2595">
        <v>32441100</v>
      </c>
      <c r="C2595" t="s">
        <v>2602</v>
      </c>
      <c r="E2595" s="11">
        <v>2595</v>
      </c>
      <c r="F2595" s="12">
        <v>32441200</v>
      </c>
      <c r="G2595" s="13" t="s">
        <v>2603</v>
      </c>
      <c r="Q2595" t="str">
        <f t="shared" si="40"/>
        <v>32441200-Telemetrijska i oprema za upravljanje</v>
      </c>
    </row>
    <row r="2596" spans="1:17" x14ac:dyDescent="0.3">
      <c r="A2596">
        <v>2595</v>
      </c>
      <c r="B2596">
        <v>32441200</v>
      </c>
      <c r="C2596" t="s">
        <v>2603</v>
      </c>
      <c r="E2596" s="8">
        <v>2596</v>
      </c>
      <c r="F2596" s="9">
        <v>32441300</v>
      </c>
      <c r="G2596" s="10" t="s">
        <v>2604</v>
      </c>
      <c r="Q2596" t="str">
        <f t="shared" si="40"/>
        <v>32441300-Telematski sistem</v>
      </c>
    </row>
    <row r="2597" spans="1:17" x14ac:dyDescent="0.3">
      <c r="A2597">
        <v>2596</v>
      </c>
      <c r="B2597">
        <v>32441300</v>
      </c>
      <c r="C2597" t="s">
        <v>2604</v>
      </c>
      <c r="E2597" s="11">
        <v>2597</v>
      </c>
      <c r="F2597" s="12">
        <v>32442000</v>
      </c>
      <c r="G2597" s="13" t="s">
        <v>2605</v>
      </c>
      <c r="Q2597" t="str">
        <f t="shared" si="40"/>
        <v>32442000-Oprema za terminale</v>
      </c>
    </row>
    <row r="2598" spans="1:17" x14ac:dyDescent="0.3">
      <c r="A2598">
        <v>2597</v>
      </c>
      <c r="B2598">
        <v>32442000</v>
      </c>
      <c r="C2598" t="s">
        <v>2605</v>
      </c>
      <c r="E2598" s="8">
        <v>2598</v>
      </c>
      <c r="F2598" s="9">
        <v>32442100</v>
      </c>
      <c r="G2598" s="10" t="s">
        <v>2606</v>
      </c>
      <c r="Q2598" t="str">
        <f t="shared" si="40"/>
        <v>32442100-Terminalne ploče</v>
      </c>
    </row>
    <row r="2599" spans="1:17" x14ac:dyDescent="0.3">
      <c r="A2599">
        <v>2598</v>
      </c>
      <c r="B2599">
        <v>32442100</v>
      </c>
      <c r="C2599" t="s">
        <v>2606</v>
      </c>
      <c r="E2599" s="11">
        <v>2599</v>
      </c>
      <c r="F2599" s="12">
        <v>32442200</v>
      </c>
      <c r="G2599" s="13" t="s">
        <v>2607</v>
      </c>
      <c r="Q2599" t="str">
        <f t="shared" si="40"/>
        <v>32442200-Terminalne kutije</v>
      </c>
    </row>
    <row r="2600" spans="1:17" x14ac:dyDescent="0.3">
      <c r="A2600">
        <v>2599</v>
      </c>
      <c r="B2600">
        <v>32442200</v>
      </c>
      <c r="C2600" t="s">
        <v>2607</v>
      </c>
      <c r="E2600" s="8">
        <v>2600</v>
      </c>
      <c r="F2600" s="9">
        <v>32442300</v>
      </c>
      <c r="G2600" s="10" t="s">
        <v>2608</v>
      </c>
      <c r="Q2600" t="str">
        <f t="shared" si="40"/>
        <v>32442300-Emulatori terminala</v>
      </c>
    </row>
    <row r="2601" spans="1:17" x14ac:dyDescent="0.3">
      <c r="A2601">
        <v>2600</v>
      </c>
      <c r="B2601">
        <v>32442300</v>
      </c>
      <c r="C2601" t="s">
        <v>2608</v>
      </c>
      <c r="E2601" s="11">
        <v>2601</v>
      </c>
      <c r="F2601" s="12">
        <v>32442400</v>
      </c>
      <c r="G2601" s="13" t="s">
        <v>2609</v>
      </c>
      <c r="Q2601" t="str">
        <f t="shared" si="40"/>
        <v>32442400-Konektorski blokovi</v>
      </c>
    </row>
    <row r="2602" spans="1:17" x14ac:dyDescent="0.3">
      <c r="A2602">
        <v>2601</v>
      </c>
      <c r="B2602">
        <v>32442400</v>
      </c>
      <c r="C2602" t="s">
        <v>2609</v>
      </c>
      <c r="E2602" s="8">
        <v>2602</v>
      </c>
      <c r="F2602" s="9">
        <v>32500000</v>
      </c>
      <c r="G2602" s="10" t="s">
        <v>2610</v>
      </c>
      <c r="Q2602" t="str">
        <f t="shared" si="40"/>
        <v>32500000-Telekomunikaciona oprema i materijal</v>
      </c>
    </row>
    <row r="2603" spans="1:17" x14ac:dyDescent="0.3">
      <c r="A2603">
        <v>2602</v>
      </c>
      <c r="B2603">
        <v>32500000</v>
      </c>
      <c r="C2603" t="s">
        <v>2610</v>
      </c>
      <c r="E2603" s="11">
        <v>2603</v>
      </c>
      <c r="F2603" s="12">
        <v>32510000</v>
      </c>
      <c r="G2603" s="13" t="s">
        <v>2611</v>
      </c>
      <c r="Q2603" t="str">
        <f t="shared" si="40"/>
        <v>32510000-Sistemi za bežičnu telekomunikaciju</v>
      </c>
    </row>
    <row r="2604" spans="1:17" x14ac:dyDescent="0.3">
      <c r="A2604">
        <v>2603</v>
      </c>
      <c r="B2604">
        <v>32510000</v>
      </c>
      <c r="C2604" t="s">
        <v>2611</v>
      </c>
      <c r="E2604" s="8">
        <v>2604</v>
      </c>
      <c r="F2604" s="9">
        <v>32520000</v>
      </c>
      <c r="G2604" s="10" t="s">
        <v>2612</v>
      </c>
      <c r="Q2604" t="str">
        <f t="shared" si="40"/>
        <v>32520000-Telekomunikacioni kablovi i oprema</v>
      </c>
    </row>
    <row r="2605" spans="1:17" x14ac:dyDescent="0.3">
      <c r="A2605">
        <v>2604</v>
      </c>
      <c r="B2605">
        <v>32520000</v>
      </c>
      <c r="C2605" t="s">
        <v>2612</v>
      </c>
      <c r="E2605" s="11">
        <v>2605</v>
      </c>
      <c r="F2605" s="12">
        <v>32521000</v>
      </c>
      <c r="G2605" s="13" t="s">
        <v>2613</v>
      </c>
      <c r="Q2605" t="str">
        <f t="shared" si="40"/>
        <v>32521000-Telekomunikacioni kablovi</v>
      </c>
    </row>
    <row r="2606" spans="1:17" x14ac:dyDescent="0.3">
      <c r="A2606">
        <v>2605</v>
      </c>
      <c r="B2606">
        <v>32521000</v>
      </c>
      <c r="C2606" t="s">
        <v>2613</v>
      </c>
      <c r="E2606" s="8">
        <v>2606</v>
      </c>
      <c r="F2606" s="9">
        <v>32522000</v>
      </c>
      <c r="G2606" s="10" t="s">
        <v>2614</v>
      </c>
      <c r="Q2606" t="str">
        <f t="shared" si="40"/>
        <v>32522000-Telekomunikaciona oprema</v>
      </c>
    </row>
    <row r="2607" spans="1:17" x14ac:dyDescent="0.3">
      <c r="A2607">
        <v>2606</v>
      </c>
      <c r="B2607">
        <v>32522000</v>
      </c>
      <c r="C2607" t="s">
        <v>2614</v>
      </c>
      <c r="E2607" s="11">
        <v>2607</v>
      </c>
      <c r="F2607" s="12">
        <v>32523000</v>
      </c>
      <c r="G2607" s="13" t="s">
        <v>2615</v>
      </c>
      <c r="Q2607" t="str">
        <f t="shared" si="40"/>
        <v>32523000-Telekomunikacioni objekti (sredstva)</v>
      </c>
    </row>
    <row r="2608" spans="1:17" x14ac:dyDescent="0.3">
      <c r="A2608">
        <v>2607</v>
      </c>
      <c r="B2608">
        <v>32523000</v>
      </c>
      <c r="C2608" t="s">
        <v>2615</v>
      </c>
      <c r="E2608" s="8">
        <v>2608</v>
      </c>
      <c r="F2608" s="9">
        <v>32524000</v>
      </c>
      <c r="G2608" s="10" t="s">
        <v>2616</v>
      </c>
      <c r="Q2608" t="str">
        <f t="shared" si="40"/>
        <v>32524000-Telekomunikacioni sistemi</v>
      </c>
    </row>
    <row r="2609" spans="1:17" x14ac:dyDescent="0.3">
      <c r="A2609">
        <v>2608</v>
      </c>
      <c r="B2609">
        <v>32524000</v>
      </c>
      <c r="C2609" t="s">
        <v>2616</v>
      </c>
      <c r="E2609" s="11">
        <v>2609</v>
      </c>
      <c r="F2609" s="12">
        <v>32530000</v>
      </c>
      <c r="G2609" s="13" t="s">
        <v>2617</v>
      </c>
      <c r="Q2609" t="str">
        <f t="shared" si="40"/>
        <v>32530000-Oprema u vezi sa satelitskom komunikacijom</v>
      </c>
    </row>
    <row r="2610" spans="1:17" x14ac:dyDescent="0.3">
      <c r="A2610">
        <v>2609</v>
      </c>
      <c r="B2610">
        <v>32530000</v>
      </c>
      <c r="C2610" t="s">
        <v>2617</v>
      </c>
      <c r="E2610" s="8">
        <v>2610</v>
      </c>
      <c r="F2610" s="9">
        <v>32531000</v>
      </c>
      <c r="G2610" s="10" t="s">
        <v>2618</v>
      </c>
      <c r="Q2610" t="str">
        <f t="shared" si="40"/>
        <v>32531000-Satelitska komunikaciona oprema</v>
      </c>
    </row>
    <row r="2611" spans="1:17" x14ac:dyDescent="0.3">
      <c r="A2611">
        <v>2610</v>
      </c>
      <c r="B2611">
        <v>32531000</v>
      </c>
      <c r="C2611" t="s">
        <v>2618</v>
      </c>
      <c r="E2611" s="11">
        <v>2611</v>
      </c>
      <c r="F2611" s="12">
        <v>32532000</v>
      </c>
      <c r="G2611" s="13" t="s">
        <v>2619</v>
      </c>
      <c r="Q2611" t="str">
        <f t="shared" si="40"/>
        <v>32532000-Satelitski tanjiri</v>
      </c>
    </row>
    <row r="2612" spans="1:17" x14ac:dyDescent="0.3">
      <c r="A2612">
        <v>2611</v>
      </c>
      <c r="B2612">
        <v>32532000</v>
      </c>
      <c r="C2612" t="s">
        <v>2619</v>
      </c>
      <c r="E2612" s="8">
        <v>2612</v>
      </c>
      <c r="F2612" s="9">
        <v>32533000</v>
      </c>
      <c r="G2612" s="10" t="s">
        <v>2620</v>
      </c>
      <c r="Q2612" t="str">
        <f t="shared" si="40"/>
        <v>32533000-Satelitske zemaljske stanice</v>
      </c>
    </row>
    <row r="2613" spans="1:17" x14ac:dyDescent="0.3">
      <c r="A2613">
        <v>2612</v>
      </c>
      <c r="B2613">
        <v>32533000</v>
      </c>
      <c r="C2613" t="s">
        <v>2620</v>
      </c>
      <c r="E2613" s="11">
        <v>2613</v>
      </c>
      <c r="F2613" s="12">
        <v>32534000</v>
      </c>
      <c r="G2613" s="13" t="s">
        <v>2621</v>
      </c>
      <c r="Q2613" t="str">
        <f t="shared" si="40"/>
        <v>32534000-Satelitske platforme</v>
      </c>
    </row>
    <row r="2614" spans="1:17" x14ac:dyDescent="0.3">
      <c r="A2614">
        <v>2613</v>
      </c>
      <c r="B2614">
        <v>32534000</v>
      </c>
      <c r="C2614" t="s">
        <v>2621</v>
      </c>
      <c r="E2614" s="8">
        <v>2614</v>
      </c>
      <c r="F2614" s="9">
        <v>32540000</v>
      </c>
      <c r="G2614" s="10" t="s">
        <v>2622</v>
      </c>
      <c r="Q2614" t="str">
        <f t="shared" si="40"/>
        <v>32540000-Komutacione table</v>
      </c>
    </row>
    <row r="2615" spans="1:17" x14ac:dyDescent="0.3">
      <c r="A2615">
        <v>2614</v>
      </c>
      <c r="B2615">
        <v>32540000</v>
      </c>
      <c r="C2615" t="s">
        <v>2622</v>
      </c>
      <c r="E2615" s="11">
        <v>2615</v>
      </c>
      <c r="F2615" s="12">
        <v>32541000</v>
      </c>
      <c r="G2615" s="13" t="s">
        <v>2623</v>
      </c>
      <c r="Q2615" t="str">
        <f t="shared" si="40"/>
        <v>32541000-Oprema za komutacione table</v>
      </c>
    </row>
    <row r="2616" spans="1:17" x14ac:dyDescent="0.3">
      <c r="A2616">
        <v>2615</v>
      </c>
      <c r="B2616">
        <v>32541000</v>
      </c>
      <c r="C2616" t="s">
        <v>2623</v>
      </c>
      <c r="E2616" s="8">
        <v>2616</v>
      </c>
      <c r="F2616" s="9">
        <v>32542000</v>
      </c>
      <c r="G2616" s="10" t="s">
        <v>2624</v>
      </c>
      <c r="Q2616" t="str">
        <f t="shared" si="40"/>
        <v>32542000-Ploče za komutacione table</v>
      </c>
    </row>
    <row r="2617" spans="1:17" x14ac:dyDescent="0.3">
      <c r="A2617">
        <v>2616</v>
      </c>
      <c r="B2617">
        <v>32542000</v>
      </c>
      <c r="C2617" t="s">
        <v>2624</v>
      </c>
      <c r="E2617" s="11">
        <v>2617</v>
      </c>
      <c r="F2617" s="12">
        <v>32543000</v>
      </c>
      <c r="G2617" s="13" t="s">
        <v>2625</v>
      </c>
      <c r="Q2617" t="str">
        <f t="shared" si="40"/>
        <v>32543000-Telefonske komutacione centrale</v>
      </c>
    </row>
    <row r="2618" spans="1:17" x14ac:dyDescent="0.3">
      <c r="A2618">
        <v>2617</v>
      </c>
      <c r="B2618">
        <v>32543000</v>
      </c>
      <c r="C2618" t="s">
        <v>2625</v>
      </c>
      <c r="E2618" s="8">
        <v>2618</v>
      </c>
      <c r="F2618" s="9">
        <v>32544000</v>
      </c>
      <c r="G2618" s="10" t="s">
        <v>2626</v>
      </c>
      <c r="Q2618" t="str">
        <f t="shared" si="40"/>
        <v>32544000-PABX oprema</v>
      </c>
    </row>
    <row r="2619" spans="1:17" x14ac:dyDescent="0.3">
      <c r="A2619">
        <v>2618</v>
      </c>
      <c r="B2619">
        <v>32544000</v>
      </c>
      <c r="C2619" t="s">
        <v>2626</v>
      </c>
      <c r="E2619" s="11">
        <v>2619</v>
      </c>
      <c r="F2619" s="12">
        <v>32545000</v>
      </c>
      <c r="G2619" s="13" t="s">
        <v>2627</v>
      </c>
      <c r="Q2619" t="str">
        <f t="shared" si="40"/>
        <v>32545000-PABX sistemi</v>
      </c>
    </row>
    <row r="2620" spans="1:17" x14ac:dyDescent="0.3">
      <c r="A2620">
        <v>2619</v>
      </c>
      <c r="B2620">
        <v>32545000</v>
      </c>
      <c r="C2620" t="s">
        <v>2627</v>
      </c>
      <c r="E2620" s="8">
        <v>2620</v>
      </c>
      <c r="F2620" s="9">
        <v>32546000</v>
      </c>
      <c r="G2620" s="10" t="s">
        <v>2628</v>
      </c>
      <c r="Q2620" t="str">
        <f t="shared" si="40"/>
        <v>32546000-Digitalna komutaciona oprema</v>
      </c>
    </row>
    <row r="2621" spans="1:17" x14ac:dyDescent="0.3">
      <c r="A2621">
        <v>2620</v>
      </c>
      <c r="B2621">
        <v>32546000</v>
      </c>
      <c r="C2621" t="s">
        <v>2628</v>
      </c>
      <c r="E2621" s="11">
        <v>2621</v>
      </c>
      <c r="F2621" s="12">
        <v>32546100</v>
      </c>
      <c r="G2621" s="13" t="s">
        <v>2629</v>
      </c>
      <c r="Q2621" t="str">
        <f t="shared" si="40"/>
        <v>32546100-Digitalne komutacione table</v>
      </c>
    </row>
    <row r="2622" spans="1:17" x14ac:dyDescent="0.3">
      <c r="A2622">
        <v>2621</v>
      </c>
      <c r="B2622">
        <v>32546100</v>
      </c>
      <c r="C2622" t="s">
        <v>2629</v>
      </c>
      <c r="E2622" s="8">
        <v>2622</v>
      </c>
      <c r="F2622" s="9">
        <v>32547000</v>
      </c>
      <c r="G2622" s="10" t="s">
        <v>2630</v>
      </c>
      <c r="Q2622" t="str">
        <f t="shared" si="40"/>
        <v>32547000-Vakuumske komutacione table</v>
      </c>
    </row>
    <row r="2623" spans="1:17" x14ac:dyDescent="0.3">
      <c r="A2623">
        <v>2622</v>
      </c>
      <c r="B2623">
        <v>32547000</v>
      </c>
      <c r="C2623" t="s">
        <v>2630</v>
      </c>
      <c r="E2623" s="11">
        <v>2623</v>
      </c>
      <c r="F2623" s="12">
        <v>32550000</v>
      </c>
      <c r="G2623" s="13" t="s">
        <v>2631</v>
      </c>
      <c r="Q2623" t="str">
        <f t="shared" si="40"/>
        <v>32550000-Telefonska oprema</v>
      </c>
    </row>
    <row r="2624" spans="1:17" x14ac:dyDescent="0.3">
      <c r="A2624">
        <v>2623</v>
      </c>
      <c r="B2624">
        <v>32550000</v>
      </c>
      <c r="C2624" t="s">
        <v>2631</v>
      </c>
      <c r="E2624" s="8">
        <v>2624</v>
      </c>
      <c r="F2624" s="9">
        <v>32551000</v>
      </c>
      <c r="G2624" s="10" t="s">
        <v>2632</v>
      </c>
      <c r="Q2624" t="str">
        <f t="shared" si="40"/>
        <v>32551000-Telefonski kablovi i pripadajuća oprema</v>
      </c>
    </row>
    <row r="2625" spans="1:17" x14ac:dyDescent="0.3">
      <c r="A2625">
        <v>2624</v>
      </c>
      <c r="B2625">
        <v>32551000</v>
      </c>
      <c r="C2625" t="s">
        <v>2632</v>
      </c>
      <c r="E2625" s="11">
        <v>2625</v>
      </c>
      <c r="F2625" s="12">
        <v>32551100</v>
      </c>
      <c r="G2625" s="13" t="s">
        <v>2633</v>
      </c>
      <c r="Q2625" t="str">
        <f t="shared" si="40"/>
        <v>32551100-Telefonski priključci</v>
      </c>
    </row>
    <row r="2626" spans="1:17" x14ac:dyDescent="0.3">
      <c r="A2626">
        <v>2625</v>
      </c>
      <c r="B2626">
        <v>32551100</v>
      </c>
      <c r="C2626" t="s">
        <v>2633</v>
      </c>
      <c r="E2626" s="8">
        <v>2626</v>
      </c>
      <c r="F2626" s="9">
        <v>32551200</v>
      </c>
      <c r="G2626" s="10" t="s">
        <v>2634</v>
      </c>
      <c r="Q2626" t="str">
        <f t="shared" ref="Q2626:Q2689" si="41">F2626&amp; "-" &amp;G2626</f>
        <v>32551200-Telefonske centrale</v>
      </c>
    </row>
    <row r="2627" spans="1:17" x14ac:dyDescent="0.3">
      <c r="A2627">
        <v>2626</v>
      </c>
      <c r="B2627">
        <v>32551200</v>
      </c>
      <c r="C2627" t="s">
        <v>2634</v>
      </c>
      <c r="E2627" s="11">
        <v>2627</v>
      </c>
      <c r="F2627" s="12">
        <v>32551300</v>
      </c>
      <c r="G2627" s="13" t="s">
        <v>2635</v>
      </c>
      <c r="Q2627" t="str">
        <f t="shared" si="41"/>
        <v>32551300-Telefonske slušalice</v>
      </c>
    </row>
    <row r="2628" spans="1:17" x14ac:dyDescent="0.3">
      <c r="A2628">
        <v>2627</v>
      </c>
      <c r="B2628">
        <v>32551300</v>
      </c>
      <c r="C2628" t="s">
        <v>2635</v>
      </c>
      <c r="E2628" s="8">
        <v>2628</v>
      </c>
      <c r="F2628" s="9">
        <v>32551400</v>
      </c>
      <c r="G2628" s="10" t="s">
        <v>2636</v>
      </c>
      <c r="Q2628" t="str">
        <f t="shared" si="41"/>
        <v>32551400-Telefonska mreža</v>
      </c>
    </row>
    <row r="2629" spans="1:17" x14ac:dyDescent="0.3">
      <c r="A2629">
        <v>2628</v>
      </c>
      <c r="B2629">
        <v>32551400</v>
      </c>
      <c r="C2629" t="s">
        <v>2636</v>
      </c>
      <c r="E2629" s="11">
        <v>2629</v>
      </c>
      <c r="F2629" s="12">
        <v>32551500</v>
      </c>
      <c r="G2629" s="13" t="s">
        <v>2637</v>
      </c>
      <c r="Q2629" t="str">
        <f t="shared" si="41"/>
        <v>32551500-Telefonski kablovi</v>
      </c>
    </row>
    <row r="2630" spans="1:17" x14ac:dyDescent="0.3">
      <c r="A2630">
        <v>2629</v>
      </c>
      <c r="B2630">
        <v>32551500</v>
      </c>
      <c r="C2630" t="s">
        <v>2637</v>
      </c>
      <c r="E2630" s="8">
        <v>2630</v>
      </c>
      <c r="F2630" s="9">
        <v>32552000</v>
      </c>
      <c r="G2630" s="10" t="s">
        <v>2638</v>
      </c>
      <c r="Q2630" t="str">
        <f t="shared" si="41"/>
        <v>32552000-Električni aparati za žičnu telefoniju ili žičnu telegrafiju</v>
      </c>
    </row>
    <row r="2631" spans="1:17" x14ac:dyDescent="0.3">
      <c r="A2631">
        <v>2630</v>
      </c>
      <c r="B2631">
        <v>32552000</v>
      </c>
      <c r="C2631" t="s">
        <v>2638</v>
      </c>
      <c r="E2631" s="11">
        <v>2631</v>
      </c>
      <c r="F2631" s="12">
        <v>32552100</v>
      </c>
      <c r="G2631" s="13" t="s">
        <v>2639</v>
      </c>
      <c r="Q2631" t="str">
        <f t="shared" si="41"/>
        <v>32552100-Telefonski aparati</v>
      </c>
    </row>
    <row r="2632" spans="1:17" x14ac:dyDescent="0.3">
      <c r="A2632">
        <v>2631</v>
      </c>
      <c r="B2632">
        <v>32552100</v>
      </c>
      <c r="C2632" t="s">
        <v>2639</v>
      </c>
      <c r="E2632" s="8">
        <v>2632</v>
      </c>
      <c r="F2632" s="9">
        <v>32552110</v>
      </c>
      <c r="G2632" s="10" t="s">
        <v>2640</v>
      </c>
      <c r="Q2632" t="str">
        <f t="shared" si="41"/>
        <v>32552110-Bežični telefonski aparati</v>
      </c>
    </row>
    <row r="2633" spans="1:17" x14ac:dyDescent="0.3">
      <c r="A2633">
        <v>2632</v>
      </c>
      <c r="B2633">
        <v>32552110</v>
      </c>
      <c r="C2633" t="s">
        <v>2640</v>
      </c>
      <c r="E2633" s="11">
        <v>2633</v>
      </c>
      <c r="F2633" s="12">
        <v>32552120</v>
      </c>
      <c r="G2633" s="13" t="s">
        <v>2641</v>
      </c>
      <c r="Q2633" t="str">
        <f t="shared" si="41"/>
        <v>32552120-Telefonski aparati za pozive u hitnim situacijama</v>
      </c>
    </row>
    <row r="2634" spans="1:17" x14ac:dyDescent="0.3">
      <c r="A2634">
        <v>2633</v>
      </c>
      <c r="B2634">
        <v>32552120</v>
      </c>
      <c r="C2634" t="s">
        <v>2641</v>
      </c>
      <c r="E2634" s="8">
        <v>2634</v>
      </c>
      <c r="F2634" s="9">
        <v>32552130</v>
      </c>
      <c r="G2634" s="10" t="s">
        <v>2642</v>
      </c>
      <c r="Q2634" t="str">
        <f t="shared" si="41"/>
        <v>32552130-Javni telefoni</v>
      </c>
    </row>
    <row r="2635" spans="1:17" x14ac:dyDescent="0.3">
      <c r="A2635">
        <v>2634</v>
      </c>
      <c r="B2635">
        <v>32552130</v>
      </c>
      <c r="C2635" t="s">
        <v>2642</v>
      </c>
      <c r="E2635" s="11">
        <v>2635</v>
      </c>
      <c r="F2635" s="12">
        <v>32552140</v>
      </c>
      <c r="G2635" s="13" t="s">
        <v>2643</v>
      </c>
      <c r="Q2635" t="str">
        <f t="shared" si="41"/>
        <v>32552140-Oprema za telefonske govornice</v>
      </c>
    </row>
    <row r="2636" spans="1:17" x14ac:dyDescent="0.3">
      <c r="A2636">
        <v>2635</v>
      </c>
      <c r="B2636">
        <v>32552140</v>
      </c>
      <c r="C2636" t="s">
        <v>2643</v>
      </c>
      <c r="E2636" s="8">
        <v>2636</v>
      </c>
      <c r="F2636" s="9">
        <v>32552150</v>
      </c>
      <c r="G2636" s="10" t="s">
        <v>2644</v>
      </c>
      <c r="Q2636" t="str">
        <f t="shared" si="41"/>
        <v>32552150-Telefoni za slabovide osobe</v>
      </c>
    </row>
    <row r="2637" spans="1:17" x14ac:dyDescent="0.3">
      <c r="A2637">
        <v>2636</v>
      </c>
      <c r="B2637">
        <v>32552150</v>
      </c>
      <c r="C2637" t="s">
        <v>2644</v>
      </c>
      <c r="E2637" s="11">
        <v>2637</v>
      </c>
      <c r="F2637" s="12">
        <v>32552160</v>
      </c>
      <c r="G2637" s="13" t="s">
        <v>2645</v>
      </c>
      <c r="Q2637" t="str">
        <f t="shared" si="41"/>
        <v>32552160-Telefoni za osobe sa oštećenim sluhom</v>
      </c>
    </row>
    <row r="2638" spans="1:17" x14ac:dyDescent="0.3">
      <c r="A2638">
        <v>2637</v>
      </c>
      <c r="B2638">
        <v>32552160</v>
      </c>
      <c r="C2638" t="s">
        <v>2645</v>
      </c>
      <c r="E2638" s="8">
        <v>2638</v>
      </c>
      <c r="F2638" s="9">
        <v>32552200</v>
      </c>
      <c r="G2638" s="10" t="s">
        <v>2646</v>
      </c>
      <c r="Q2638" t="str">
        <f t="shared" si="41"/>
        <v>32552200-Teleprinteri</v>
      </c>
    </row>
    <row r="2639" spans="1:17" x14ac:dyDescent="0.3">
      <c r="A2639">
        <v>2638</v>
      </c>
      <c r="B2639">
        <v>32552200</v>
      </c>
      <c r="C2639" t="s">
        <v>2646</v>
      </c>
      <c r="E2639" s="11">
        <v>2639</v>
      </c>
      <c r="F2639" s="12">
        <v>32552300</v>
      </c>
      <c r="G2639" s="13" t="s">
        <v>2647</v>
      </c>
      <c r="Q2639" t="str">
        <f t="shared" si="41"/>
        <v>32552300-Telefonski ili telegrafski komutacioni aparati</v>
      </c>
    </row>
    <row r="2640" spans="1:17" x14ac:dyDescent="0.3">
      <c r="A2640">
        <v>2639</v>
      </c>
      <c r="B2640">
        <v>32552300</v>
      </c>
      <c r="C2640" t="s">
        <v>2647</v>
      </c>
      <c r="E2640" s="8">
        <v>2640</v>
      </c>
      <c r="F2640" s="9">
        <v>32552310</v>
      </c>
      <c r="G2640" s="10" t="s">
        <v>2648</v>
      </c>
      <c r="Q2640" t="str">
        <f t="shared" si="41"/>
        <v>32552310-Digitalne telefonske centrale</v>
      </c>
    </row>
    <row r="2641" spans="1:17" x14ac:dyDescent="0.3">
      <c r="A2641">
        <v>2640</v>
      </c>
      <c r="B2641">
        <v>32552310</v>
      </c>
      <c r="C2641" t="s">
        <v>2648</v>
      </c>
      <c r="E2641" s="11">
        <v>2641</v>
      </c>
      <c r="F2641" s="12">
        <v>32552320</v>
      </c>
      <c r="G2641" s="13" t="s">
        <v>2649</v>
      </c>
      <c r="Q2641" t="str">
        <f t="shared" si="41"/>
        <v>32552320-Multiplekseri</v>
      </c>
    </row>
    <row r="2642" spans="1:17" x14ac:dyDescent="0.3">
      <c r="A2642">
        <v>2641</v>
      </c>
      <c r="B2642">
        <v>32552320</v>
      </c>
      <c r="C2642" t="s">
        <v>2649</v>
      </c>
      <c r="E2642" s="8">
        <v>2642</v>
      </c>
      <c r="F2642" s="9">
        <v>32552330</v>
      </c>
      <c r="G2642" s="10" t="s">
        <v>2650</v>
      </c>
      <c r="Q2642" t="str">
        <f t="shared" si="41"/>
        <v>32552330-Telefonski komutacioni aparati</v>
      </c>
    </row>
    <row r="2643" spans="1:17" x14ac:dyDescent="0.3">
      <c r="A2643">
        <v>2642</v>
      </c>
      <c r="B2643">
        <v>32552330</v>
      </c>
      <c r="C2643" t="s">
        <v>2650</v>
      </c>
      <c r="E2643" s="11">
        <v>2643</v>
      </c>
      <c r="F2643" s="12">
        <v>32552400</v>
      </c>
      <c r="G2643" s="13" t="s">
        <v>2651</v>
      </c>
      <c r="Q2643" t="str">
        <f t="shared" si="41"/>
        <v>32552400-Aparati za konverziju audio-frekventnog signala</v>
      </c>
    </row>
    <row r="2644" spans="1:17" x14ac:dyDescent="0.3">
      <c r="A2644">
        <v>2643</v>
      </c>
      <c r="B2644">
        <v>32552400</v>
      </c>
      <c r="C2644" t="s">
        <v>2651</v>
      </c>
      <c r="E2644" s="8">
        <v>2644</v>
      </c>
      <c r="F2644" s="9">
        <v>32552410</v>
      </c>
      <c r="G2644" s="10" t="s">
        <v>2652</v>
      </c>
      <c r="Q2644" t="str">
        <f t="shared" si="41"/>
        <v>32552410-Modemi</v>
      </c>
    </row>
    <row r="2645" spans="1:17" x14ac:dyDescent="0.3">
      <c r="A2645">
        <v>2644</v>
      </c>
      <c r="B2645">
        <v>32552410</v>
      </c>
      <c r="C2645" t="s">
        <v>2652</v>
      </c>
      <c r="E2645" s="11">
        <v>2645</v>
      </c>
      <c r="F2645" s="12">
        <v>32552420</v>
      </c>
      <c r="G2645" s="13" t="s">
        <v>2653</v>
      </c>
      <c r="Q2645" t="str">
        <f t="shared" si="41"/>
        <v>32552420-Frekvencijski konverter</v>
      </c>
    </row>
    <row r="2646" spans="1:17" x14ac:dyDescent="0.3">
      <c r="A2646">
        <v>2645</v>
      </c>
      <c r="B2646">
        <v>32552420</v>
      </c>
      <c r="C2646" t="s">
        <v>2653</v>
      </c>
      <c r="E2646" s="8">
        <v>2646</v>
      </c>
      <c r="F2646" s="9">
        <v>32552430</v>
      </c>
      <c r="G2646" s="10" t="s">
        <v>2654</v>
      </c>
      <c r="Q2646" t="str">
        <f t="shared" si="41"/>
        <v>32552430-Oprema za kodiranje</v>
      </c>
    </row>
    <row r="2647" spans="1:17" x14ac:dyDescent="0.3">
      <c r="A2647">
        <v>2646</v>
      </c>
      <c r="B2647">
        <v>32552430</v>
      </c>
      <c r="C2647" t="s">
        <v>2654</v>
      </c>
      <c r="E2647" s="11">
        <v>2647</v>
      </c>
      <c r="F2647" s="12">
        <v>32552500</v>
      </c>
      <c r="G2647" s="13" t="s">
        <v>2655</v>
      </c>
      <c r="Q2647" t="str">
        <f t="shared" si="41"/>
        <v>32552500-Aparati za teletekst</v>
      </c>
    </row>
    <row r="2648" spans="1:17" x14ac:dyDescent="0.3">
      <c r="A2648">
        <v>2647</v>
      </c>
      <c r="B2648">
        <v>32552500</v>
      </c>
      <c r="C2648" t="s">
        <v>2655</v>
      </c>
      <c r="E2648" s="8">
        <v>2648</v>
      </c>
      <c r="F2648" s="9">
        <v>32552510</v>
      </c>
      <c r="G2648" s="10" t="s">
        <v>2656</v>
      </c>
      <c r="Q2648" t="str">
        <f t="shared" si="41"/>
        <v>32552510-Terminali za videotekst</v>
      </c>
    </row>
    <row r="2649" spans="1:17" x14ac:dyDescent="0.3">
      <c r="A2649">
        <v>2648</v>
      </c>
      <c r="B2649">
        <v>32552510</v>
      </c>
      <c r="C2649" t="s">
        <v>2656</v>
      </c>
      <c r="E2649" s="11">
        <v>2649</v>
      </c>
      <c r="F2649" s="12">
        <v>32552520</v>
      </c>
      <c r="G2649" s="13" t="s">
        <v>2657</v>
      </c>
      <c r="Q2649" t="str">
        <f t="shared" si="41"/>
        <v>32552520-Oprema za teleks</v>
      </c>
    </row>
    <row r="2650" spans="1:17" x14ac:dyDescent="0.3">
      <c r="A2650">
        <v>2649</v>
      </c>
      <c r="B2650">
        <v>32552520</v>
      </c>
      <c r="C2650" t="s">
        <v>2657</v>
      </c>
      <c r="E2650" s="8">
        <v>2650</v>
      </c>
      <c r="F2650" s="9">
        <v>32552600</v>
      </c>
      <c r="G2650" s="10" t="s">
        <v>2658</v>
      </c>
      <c r="Q2650" t="str">
        <f t="shared" si="41"/>
        <v>32552600-Interfonski telefoni</v>
      </c>
    </row>
    <row r="2651" spans="1:17" x14ac:dyDescent="0.3">
      <c r="A2651">
        <v>2650</v>
      </c>
      <c r="B2651">
        <v>32552600</v>
      </c>
      <c r="C2651" t="s">
        <v>2658</v>
      </c>
      <c r="E2651" s="11">
        <v>2651</v>
      </c>
      <c r="F2651" s="12">
        <v>32553000</v>
      </c>
      <c r="G2651" s="13" t="s">
        <v>2659</v>
      </c>
      <c r="Q2651" t="str">
        <f t="shared" si="41"/>
        <v>32553000-Delovi telefonskih ili telegrafkih uređaja</v>
      </c>
    </row>
    <row r="2652" spans="1:17" x14ac:dyDescent="0.3">
      <c r="A2652">
        <v>2651</v>
      </c>
      <c r="B2652">
        <v>32553000</v>
      </c>
      <c r="C2652" t="s">
        <v>2659</v>
      </c>
      <c r="E2652" s="8">
        <v>2652</v>
      </c>
      <c r="F2652" s="9">
        <v>32560000</v>
      </c>
      <c r="G2652" s="10" t="s">
        <v>2660</v>
      </c>
      <c r="Q2652" t="str">
        <f t="shared" si="41"/>
        <v>32560000-Materijal od optičkih vlakana</v>
      </c>
    </row>
    <row r="2653" spans="1:17" x14ac:dyDescent="0.3">
      <c r="A2653">
        <v>2652</v>
      </c>
      <c r="B2653">
        <v>32560000</v>
      </c>
      <c r="C2653" t="s">
        <v>2660</v>
      </c>
      <c r="E2653" s="11">
        <v>2653</v>
      </c>
      <c r="F2653" s="12">
        <v>32561000</v>
      </c>
      <c r="G2653" s="13" t="s">
        <v>2661</v>
      </c>
      <c r="Q2653" t="str">
        <f t="shared" si="41"/>
        <v>32561000-Konektori za optička vlakna</v>
      </c>
    </row>
    <row r="2654" spans="1:17" x14ac:dyDescent="0.3">
      <c r="A2654">
        <v>2653</v>
      </c>
      <c r="B2654">
        <v>32561000</v>
      </c>
      <c r="C2654" t="s">
        <v>2661</v>
      </c>
      <c r="E2654" s="8">
        <v>2654</v>
      </c>
      <c r="F2654" s="9">
        <v>32562000</v>
      </c>
      <c r="G2654" s="10" t="s">
        <v>2662</v>
      </c>
      <c r="Q2654" t="str">
        <f t="shared" si="41"/>
        <v>32562000-Kablovi od optičkih vlakana</v>
      </c>
    </row>
    <row r="2655" spans="1:17" x14ac:dyDescent="0.3">
      <c r="A2655">
        <v>2654</v>
      </c>
      <c r="B2655">
        <v>32562000</v>
      </c>
      <c r="C2655" t="s">
        <v>2662</v>
      </c>
      <c r="E2655" s="11">
        <v>2655</v>
      </c>
      <c r="F2655" s="12">
        <v>32562100</v>
      </c>
      <c r="G2655" s="13" t="s">
        <v>2663</v>
      </c>
      <c r="Q2655" t="str">
        <f t="shared" si="41"/>
        <v>32562100-Kablovi od optičkih vlakana za prenos informacija</v>
      </c>
    </row>
    <row r="2656" spans="1:17" x14ac:dyDescent="0.3">
      <c r="A2656">
        <v>2655</v>
      </c>
      <c r="B2656">
        <v>32562100</v>
      </c>
      <c r="C2656" t="s">
        <v>2663</v>
      </c>
      <c r="E2656" s="8">
        <v>2656</v>
      </c>
      <c r="F2656" s="9">
        <v>32562200</v>
      </c>
      <c r="G2656" s="10" t="s">
        <v>2664</v>
      </c>
      <c r="Q2656" t="str">
        <f t="shared" si="41"/>
        <v>32562200-Optički telekomunikacioni kablovi</v>
      </c>
    </row>
    <row r="2657" spans="1:17" x14ac:dyDescent="0.3">
      <c r="A2657">
        <v>2656</v>
      </c>
      <c r="B2657">
        <v>32562200</v>
      </c>
      <c r="C2657" t="s">
        <v>2664</v>
      </c>
      <c r="E2657" s="11">
        <v>2657</v>
      </c>
      <c r="F2657" s="12">
        <v>32562300</v>
      </c>
      <c r="G2657" s="13" t="s">
        <v>2665</v>
      </c>
      <c r="Q2657" t="str">
        <f t="shared" si="41"/>
        <v>32562300-Kablovi od optičkih vlakana za prenos podataka</v>
      </c>
    </row>
    <row r="2658" spans="1:17" x14ac:dyDescent="0.3">
      <c r="A2658">
        <v>2657</v>
      </c>
      <c r="B2658">
        <v>32562300</v>
      </c>
      <c r="C2658" t="s">
        <v>2665</v>
      </c>
      <c r="E2658" s="8">
        <v>2658</v>
      </c>
      <c r="F2658" s="9">
        <v>32570000</v>
      </c>
      <c r="G2658" s="10" t="s">
        <v>2666</v>
      </c>
      <c r="Q2658" t="str">
        <f t="shared" si="41"/>
        <v>32570000-Komunikaciona oprema</v>
      </c>
    </row>
    <row r="2659" spans="1:17" x14ac:dyDescent="0.3">
      <c r="A2659">
        <v>2658</v>
      </c>
      <c r="B2659">
        <v>32570000</v>
      </c>
      <c r="C2659" t="s">
        <v>2666</v>
      </c>
      <c r="E2659" s="11">
        <v>2659</v>
      </c>
      <c r="F2659" s="12">
        <v>32571000</v>
      </c>
      <c r="G2659" s="13" t="s">
        <v>2667</v>
      </c>
      <c r="Q2659" t="str">
        <f t="shared" si="41"/>
        <v>32571000-Komunikaciona infrastruktura</v>
      </c>
    </row>
    <row r="2660" spans="1:17" x14ac:dyDescent="0.3">
      <c r="A2660">
        <v>2659</v>
      </c>
      <c r="B2660">
        <v>32571000</v>
      </c>
      <c r="C2660" t="s">
        <v>2667</v>
      </c>
      <c r="E2660" s="8">
        <v>2660</v>
      </c>
      <c r="F2660" s="9">
        <v>32572000</v>
      </c>
      <c r="G2660" s="10" t="s">
        <v>2668</v>
      </c>
      <c r="Q2660" t="str">
        <f t="shared" si="41"/>
        <v>32572000-Komunikacioni kabl</v>
      </c>
    </row>
    <row r="2661" spans="1:17" x14ac:dyDescent="0.3">
      <c r="A2661">
        <v>2660</v>
      </c>
      <c r="B2661">
        <v>32572000</v>
      </c>
      <c r="C2661" t="s">
        <v>2668</v>
      </c>
      <c r="E2661" s="11">
        <v>2661</v>
      </c>
      <c r="F2661" s="12">
        <v>32572100</v>
      </c>
      <c r="G2661" s="13" t="s">
        <v>2669</v>
      </c>
      <c r="Q2661" t="str">
        <f t="shared" si="41"/>
        <v>32572100-Komunikacioni kabl sa višestrukim električnim provodnicima</v>
      </c>
    </row>
    <row r="2662" spans="1:17" x14ac:dyDescent="0.3">
      <c r="A2662">
        <v>2661</v>
      </c>
      <c r="B2662">
        <v>32572100</v>
      </c>
      <c r="C2662" t="s">
        <v>2669</v>
      </c>
      <c r="E2662" s="8">
        <v>2662</v>
      </c>
      <c r="F2662" s="9">
        <v>32572200</v>
      </c>
      <c r="G2662" s="10" t="s">
        <v>2670</v>
      </c>
      <c r="Q2662" t="str">
        <f t="shared" si="41"/>
        <v>32572200-Komunikacioni kabl sa koaksijalnim provodnicima</v>
      </c>
    </row>
    <row r="2663" spans="1:17" x14ac:dyDescent="0.3">
      <c r="A2663">
        <v>2662</v>
      </c>
      <c r="B2663">
        <v>32572200</v>
      </c>
      <c r="C2663" t="s">
        <v>2670</v>
      </c>
      <c r="E2663" s="11">
        <v>2663</v>
      </c>
      <c r="F2663" s="12">
        <v>32572300</v>
      </c>
      <c r="G2663" s="13" t="s">
        <v>2671</v>
      </c>
      <c r="Q2663" t="str">
        <f t="shared" si="41"/>
        <v>32572300-Komunikacioni kabl za posebne namene</v>
      </c>
    </row>
    <row r="2664" spans="1:17" x14ac:dyDescent="0.3">
      <c r="A2664">
        <v>2663</v>
      </c>
      <c r="B2664">
        <v>32572300</v>
      </c>
      <c r="C2664" t="s">
        <v>2671</v>
      </c>
      <c r="E2664" s="8">
        <v>2664</v>
      </c>
      <c r="F2664" s="9">
        <v>32573000</v>
      </c>
      <c r="G2664" s="10" t="s">
        <v>2672</v>
      </c>
      <c r="Q2664" t="str">
        <f t="shared" si="41"/>
        <v>32573000-Sistem za upravljanje komunikacijama</v>
      </c>
    </row>
    <row r="2665" spans="1:17" x14ac:dyDescent="0.3">
      <c r="A2665">
        <v>2664</v>
      </c>
      <c r="B2665">
        <v>32573000</v>
      </c>
      <c r="C2665" t="s">
        <v>2672</v>
      </c>
      <c r="E2665" s="11">
        <v>2665</v>
      </c>
      <c r="F2665" s="12">
        <v>32580000</v>
      </c>
      <c r="G2665" s="13" t="s">
        <v>2050</v>
      </c>
      <c r="Q2665" t="str">
        <f t="shared" si="41"/>
        <v>32580000-Oprema za obradu podataka</v>
      </c>
    </row>
    <row r="2666" spans="1:17" x14ac:dyDescent="0.3">
      <c r="A2666">
        <v>2665</v>
      </c>
      <c r="B2666">
        <v>32580000</v>
      </c>
      <c r="C2666" t="s">
        <v>2050</v>
      </c>
      <c r="E2666" s="8">
        <v>2666</v>
      </c>
      <c r="F2666" s="9">
        <v>32581000</v>
      </c>
      <c r="G2666" s="10" t="s">
        <v>2673</v>
      </c>
      <c r="Q2666" t="str">
        <f t="shared" si="41"/>
        <v>32581000-Oprema za razmenu podataka</v>
      </c>
    </row>
    <row r="2667" spans="1:17" x14ac:dyDescent="0.3">
      <c r="A2667">
        <v>2666</v>
      </c>
      <c r="B2667">
        <v>32581000</v>
      </c>
      <c r="C2667" t="s">
        <v>2673</v>
      </c>
      <c r="E2667" s="11">
        <v>2667</v>
      </c>
      <c r="F2667" s="12">
        <v>32581100</v>
      </c>
      <c r="G2667" s="13" t="s">
        <v>2674</v>
      </c>
      <c r="Q2667" t="str">
        <f t="shared" si="41"/>
        <v>32581100-Kabl za prenos podataka</v>
      </c>
    </row>
    <row r="2668" spans="1:17" x14ac:dyDescent="0.3">
      <c r="A2668">
        <v>2667</v>
      </c>
      <c r="B2668">
        <v>32581100</v>
      </c>
      <c r="C2668" t="s">
        <v>2674</v>
      </c>
      <c r="E2668" s="8">
        <v>2668</v>
      </c>
      <c r="F2668" s="9">
        <v>32581110</v>
      </c>
      <c r="G2668" s="10" t="s">
        <v>2675</v>
      </c>
      <c r="Q2668" t="str">
        <f t="shared" si="41"/>
        <v>32581110-Kabl za prenos podataka sa višestrukim električnim provodnicima</v>
      </c>
    </row>
    <row r="2669" spans="1:17" x14ac:dyDescent="0.3">
      <c r="A2669">
        <v>2668</v>
      </c>
      <c r="B2669">
        <v>32581110</v>
      </c>
      <c r="C2669" t="s">
        <v>2675</v>
      </c>
      <c r="E2669" s="11">
        <v>2669</v>
      </c>
      <c r="F2669" s="12">
        <v>32581120</v>
      </c>
      <c r="G2669" s="13" t="s">
        <v>2676</v>
      </c>
      <c r="Q2669" t="str">
        <f t="shared" si="41"/>
        <v>32581120-Kabl za prenos podataka sa koaksijalnim provodnicima</v>
      </c>
    </row>
    <row r="2670" spans="1:17" x14ac:dyDescent="0.3">
      <c r="A2670">
        <v>2669</v>
      </c>
      <c r="B2670">
        <v>32581120</v>
      </c>
      <c r="C2670" t="s">
        <v>2676</v>
      </c>
      <c r="E2670" s="8">
        <v>2670</v>
      </c>
      <c r="F2670" s="9">
        <v>32581130</v>
      </c>
      <c r="G2670" s="10" t="s">
        <v>2677</v>
      </c>
      <c r="Q2670" t="str">
        <f t="shared" si="41"/>
        <v>32581130-Kabl za prenos podataka za posebne namene</v>
      </c>
    </row>
    <row r="2671" spans="1:17" x14ac:dyDescent="0.3">
      <c r="A2671">
        <v>2670</v>
      </c>
      <c r="B2671">
        <v>32581130</v>
      </c>
      <c r="C2671" t="s">
        <v>2677</v>
      </c>
      <c r="E2671" s="11">
        <v>2671</v>
      </c>
      <c r="F2671" s="12">
        <v>32581200</v>
      </c>
      <c r="G2671" s="13" t="s">
        <v>2678</v>
      </c>
      <c r="Q2671" t="str">
        <f t="shared" si="41"/>
        <v>32581200-Oprema za telefaks</v>
      </c>
    </row>
    <row r="2672" spans="1:17" x14ac:dyDescent="0.3">
      <c r="A2672">
        <v>2671</v>
      </c>
      <c r="B2672">
        <v>32581200</v>
      </c>
      <c r="C2672" t="s">
        <v>2678</v>
      </c>
      <c r="E2672" s="8">
        <v>2672</v>
      </c>
      <c r="F2672" s="9">
        <v>32581210</v>
      </c>
      <c r="G2672" s="10" t="s">
        <v>2679</v>
      </c>
      <c r="Q2672" t="str">
        <f t="shared" si="41"/>
        <v>32581210-Pribor i komponente opreme za telefaks</v>
      </c>
    </row>
    <row r="2673" spans="1:17" x14ac:dyDescent="0.3">
      <c r="A2673">
        <v>2672</v>
      </c>
      <c r="B2673">
        <v>32581210</v>
      </c>
      <c r="C2673" t="s">
        <v>2679</v>
      </c>
      <c r="E2673" s="11">
        <v>2673</v>
      </c>
      <c r="F2673" s="12">
        <v>32582000</v>
      </c>
      <c r="G2673" s="13" t="s">
        <v>2680</v>
      </c>
      <c r="Q2673" t="str">
        <f t="shared" si="41"/>
        <v>32582000-Nosači podataka</v>
      </c>
    </row>
    <row r="2674" spans="1:17" x14ac:dyDescent="0.3">
      <c r="A2674">
        <v>2673</v>
      </c>
      <c r="B2674">
        <v>32582000</v>
      </c>
      <c r="C2674" t="s">
        <v>2680</v>
      </c>
      <c r="E2674" s="8">
        <v>2674</v>
      </c>
      <c r="F2674" s="9">
        <v>32583000</v>
      </c>
      <c r="G2674" s="10" t="s">
        <v>2681</v>
      </c>
      <c r="Q2674" t="str">
        <f t="shared" si="41"/>
        <v>32583000-Medijumi za prenos podataka i zvuka</v>
      </c>
    </row>
    <row r="2675" spans="1:17" x14ac:dyDescent="0.3">
      <c r="A2675">
        <v>2674</v>
      </c>
      <c r="B2675">
        <v>32583000</v>
      </c>
      <c r="C2675" t="s">
        <v>2681</v>
      </c>
      <c r="E2675" s="11">
        <v>2675</v>
      </c>
      <c r="F2675" s="12">
        <v>32584000</v>
      </c>
      <c r="G2675" s="13" t="s">
        <v>2682</v>
      </c>
      <c r="Q2675" t="str">
        <f t="shared" si="41"/>
        <v>32584000-Medijumi za prenos podataka</v>
      </c>
    </row>
    <row r="2676" spans="1:17" x14ac:dyDescent="0.3">
      <c r="A2676">
        <v>2675</v>
      </c>
      <c r="B2676">
        <v>32584000</v>
      </c>
      <c r="C2676" t="s">
        <v>2682</v>
      </c>
      <c r="E2676" s="8">
        <v>2676</v>
      </c>
      <c r="F2676" s="9">
        <v>33000000</v>
      </c>
      <c r="G2676" s="10" t="s">
        <v>2683</v>
      </c>
      <c r="Q2676" t="str">
        <f t="shared" si="41"/>
        <v>33000000-Medicinska oprema, farmaceutski proizvodi i proizvodi za ličnu negu</v>
      </c>
    </row>
    <row r="2677" spans="1:17" x14ac:dyDescent="0.3">
      <c r="A2677">
        <v>2676</v>
      </c>
      <c r="B2677">
        <v>33000000</v>
      </c>
      <c r="C2677" t="s">
        <v>2683</v>
      </c>
      <c r="E2677" s="11">
        <v>2677</v>
      </c>
      <c r="F2677" s="12">
        <v>33100000</v>
      </c>
      <c r="G2677" s="13" t="s">
        <v>2684</v>
      </c>
      <c r="Q2677" t="str">
        <f t="shared" si="41"/>
        <v>33100000-Medicinska oprema</v>
      </c>
    </row>
    <row r="2678" spans="1:17" x14ac:dyDescent="0.3">
      <c r="A2678">
        <v>2677</v>
      </c>
      <c r="B2678">
        <v>33100000</v>
      </c>
      <c r="C2678" t="s">
        <v>2684</v>
      </c>
      <c r="E2678" s="8">
        <v>2678</v>
      </c>
      <c r="F2678" s="9">
        <v>33110000</v>
      </c>
      <c r="G2678" s="10" t="s">
        <v>2685</v>
      </c>
      <c r="Q2678" t="str">
        <f t="shared" si="41"/>
        <v>33110000-Oprema za vizualizaciju namenjena medicini, zubarstvu i veterini</v>
      </c>
    </row>
    <row r="2679" spans="1:17" x14ac:dyDescent="0.3">
      <c r="A2679">
        <v>2678</v>
      </c>
      <c r="B2679">
        <v>33110000</v>
      </c>
      <c r="C2679" t="s">
        <v>2685</v>
      </c>
      <c r="E2679" s="11">
        <v>2679</v>
      </c>
      <c r="F2679" s="12">
        <v>33111000</v>
      </c>
      <c r="G2679" s="13" t="s">
        <v>2686</v>
      </c>
      <c r="Q2679" t="str">
        <f t="shared" si="41"/>
        <v>33111000-Rendgenski uređaji</v>
      </c>
    </row>
    <row r="2680" spans="1:17" x14ac:dyDescent="0.3">
      <c r="A2680">
        <v>2679</v>
      </c>
      <c r="B2680">
        <v>33111000</v>
      </c>
      <c r="C2680" t="s">
        <v>2686</v>
      </c>
      <c r="E2680" s="8">
        <v>2680</v>
      </c>
      <c r="F2680" s="9">
        <v>33111100</v>
      </c>
      <c r="G2680" s="10" t="s">
        <v>2687</v>
      </c>
      <c r="Q2680" t="str">
        <f t="shared" si="41"/>
        <v>33111100-Rendgenski stolovi</v>
      </c>
    </row>
    <row r="2681" spans="1:17" x14ac:dyDescent="0.3">
      <c r="A2681">
        <v>2680</v>
      </c>
      <c r="B2681">
        <v>33111100</v>
      </c>
      <c r="C2681" t="s">
        <v>2687</v>
      </c>
      <c r="E2681" s="11">
        <v>2681</v>
      </c>
      <c r="F2681" s="12">
        <v>33111200</v>
      </c>
      <c r="G2681" s="13" t="s">
        <v>2688</v>
      </c>
      <c r="Q2681" t="str">
        <f t="shared" si="41"/>
        <v>33111200-Rendgenske radne stanice</v>
      </c>
    </row>
    <row r="2682" spans="1:17" x14ac:dyDescent="0.3">
      <c r="A2682">
        <v>2681</v>
      </c>
      <c r="B2682">
        <v>33111200</v>
      </c>
      <c r="C2682" t="s">
        <v>2688</v>
      </c>
      <c r="E2682" s="8">
        <v>2682</v>
      </c>
      <c r="F2682" s="9">
        <v>33111300</v>
      </c>
      <c r="G2682" s="10" t="s">
        <v>2689</v>
      </c>
      <c r="Q2682" t="str">
        <f t="shared" si="41"/>
        <v>33111300-Uređaji za obradu rendgenskih zraka</v>
      </c>
    </row>
    <row r="2683" spans="1:17" x14ac:dyDescent="0.3">
      <c r="A2683">
        <v>2682</v>
      </c>
      <c r="B2683">
        <v>33111300</v>
      </c>
      <c r="C2683" t="s">
        <v>2689</v>
      </c>
      <c r="E2683" s="11">
        <v>2683</v>
      </c>
      <c r="F2683" s="12">
        <v>33111400</v>
      </c>
      <c r="G2683" s="13" t="s">
        <v>2690</v>
      </c>
      <c r="Q2683" t="str">
        <f t="shared" si="41"/>
        <v>33111400-Uređaji za rendgensku fluoroskopiju</v>
      </c>
    </row>
    <row r="2684" spans="1:17" x14ac:dyDescent="0.3">
      <c r="A2684">
        <v>2683</v>
      </c>
      <c r="B2684">
        <v>33111400</v>
      </c>
      <c r="C2684" t="s">
        <v>2690</v>
      </c>
      <c r="E2684" s="8">
        <v>2684</v>
      </c>
      <c r="F2684" s="9">
        <v>33111500</v>
      </c>
      <c r="G2684" s="10" t="s">
        <v>2691</v>
      </c>
      <c r="Q2684" t="str">
        <f t="shared" si="41"/>
        <v>33111500-Rendgenski uređaji za zubarstvo</v>
      </c>
    </row>
    <row r="2685" spans="1:17" x14ac:dyDescent="0.3">
      <c r="A2685">
        <v>2684</v>
      </c>
      <c r="B2685">
        <v>33111500</v>
      </c>
      <c r="C2685" t="s">
        <v>2691</v>
      </c>
      <c r="E2685" s="11">
        <v>2685</v>
      </c>
      <c r="F2685" s="12">
        <v>33111600</v>
      </c>
      <c r="G2685" s="13" t="s">
        <v>2692</v>
      </c>
      <c r="Q2685" t="str">
        <f t="shared" si="41"/>
        <v>33111600-Uređaji za radiografiju</v>
      </c>
    </row>
    <row r="2686" spans="1:17" x14ac:dyDescent="0.3">
      <c r="A2686">
        <v>2685</v>
      </c>
      <c r="B2686">
        <v>33111600</v>
      </c>
      <c r="C2686" t="s">
        <v>2692</v>
      </c>
      <c r="E2686" s="8">
        <v>2686</v>
      </c>
      <c r="F2686" s="9">
        <v>33111610</v>
      </c>
      <c r="G2686" s="10" t="s">
        <v>2693</v>
      </c>
      <c r="Q2686" t="str">
        <f t="shared" si="41"/>
        <v>33111610-Jedinice koje rade na principu magnetne rezonance</v>
      </c>
    </row>
    <row r="2687" spans="1:17" x14ac:dyDescent="0.3">
      <c r="A2687">
        <v>2686</v>
      </c>
      <c r="B2687">
        <v>33111610</v>
      </c>
      <c r="C2687" t="s">
        <v>2693</v>
      </c>
      <c r="E2687" s="11">
        <v>2687</v>
      </c>
      <c r="F2687" s="12">
        <v>33111620</v>
      </c>
      <c r="G2687" s="13" t="s">
        <v>2694</v>
      </c>
      <c r="Q2687" t="str">
        <f t="shared" si="41"/>
        <v>33111620-Gama kamere</v>
      </c>
    </row>
    <row r="2688" spans="1:17" x14ac:dyDescent="0.3">
      <c r="A2688">
        <v>2687</v>
      </c>
      <c r="B2688">
        <v>33111620</v>
      </c>
      <c r="C2688" t="s">
        <v>2694</v>
      </c>
      <c r="E2688" s="8">
        <v>2688</v>
      </c>
      <c r="F2688" s="9">
        <v>33111640</v>
      </c>
      <c r="G2688" s="10" t="s">
        <v>2695</v>
      </c>
      <c r="Q2688" t="str">
        <f t="shared" si="41"/>
        <v>33111640-Termografi</v>
      </c>
    </row>
    <row r="2689" spans="1:17" x14ac:dyDescent="0.3">
      <c r="A2689">
        <v>2688</v>
      </c>
      <c r="B2689">
        <v>33111640</v>
      </c>
      <c r="C2689" t="s">
        <v>2695</v>
      </c>
      <c r="E2689" s="11">
        <v>2689</v>
      </c>
      <c r="F2689" s="12">
        <v>33111650</v>
      </c>
      <c r="G2689" s="13" t="s">
        <v>2696</v>
      </c>
      <c r="Q2689" t="str">
        <f t="shared" si="41"/>
        <v>33111650-Uređaji za mamografiju</v>
      </c>
    </row>
    <row r="2690" spans="1:17" x14ac:dyDescent="0.3">
      <c r="A2690">
        <v>2689</v>
      </c>
      <c r="B2690">
        <v>33111650</v>
      </c>
      <c r="C2690" t="s">
        <v>2696</v>
      </c>
      <c r="E2690" s="8">
        <v>2690</v>
      </c>
      <c r="F2690" s="9">
        <v>33111660</v>
      </c>
      <c r="G2690" s="10" t="s">
        <v>2697</v>
      </c>
      <c r="Q2690" t="str">
        <f t="shared" ref="Q2690:Q2753" si="42">F2690&amp; "-" &amp;G2690</f>
        <v>33111660-Denzitometri za kosti</v>
      </c>
    </row>
    <row r="2691" spans="1:17" x14ac:dyDescent="0.3">
      <c r="A2691">
        <v>2690</v>
      </c>
      <c r="B2691">
        <v>33111660</v>
      </c>
      <c r="C2691" t="s">
        <v>2697</v>
      </c>
      <c r="E2691" s="11">
        <v>2691</v>
      </c>
      <c r="F2691" s="12">
        <v>33111700</v>
      </c>
      <c r="G2691" s="13" t="s">
        <v>2698</v>
      </c>
      <c r="Q2691" t="str">
        <f t="shared" si="42"/>
        <v>33111700-Komora za angiografiju</v>
      </c>
    </row>
    <row r="2692" spans="1:17" x14ac:dyDescent="0.3">
      <c r="A2692">
        <v>2691</v>
      </c>
      <c r="B2692">
        <v>33111700</v>
      </c>
      <c r="C2692" t="s">
        <v>2698</v>
      </c>
      <c r="E2692" s="8">
        <v>2692</v>
      </c>
      <c r="F2692" s="9">
        <v>33111710</v>
      </c>
      <c r="G2692" s="10" t="s">
        <v>2699</v>
      </c>
      <c r="Q2692" t="str">
        <f t="shared" si="42"/>
        <v>33111710-Materijal za angiografiju</v>
      </c>
    </row>
    <row r="2693" spans="1:17" x14ac:dyDescent="0.3">
      <c r="A2693">
        <v>2692</v>
      </c>
      <c r="B2693">
        <v>33111710</v>
      </c>
      <c r="C2693" t="s">
        <v>2699</v>
      </c>
      <c r="E2693" s="11">
        <v>2693</v>
      </c>
      <c r="F2693" s="12">
        <v>33111720</v>
      </c>
      <c r="G2693" s="13" t="s">
        <v>2700</v>
      </c>
      <c r="Q2693" t="str">
        <f t="shared" si="42"/>
        <v>33111720-Uređaji za angiografiju</v>
      </c>
    </row>
    <row r="2694" spans="1:17" x14ac:dyDescent="0.3">
      <c r="A2694">
        <v>2693</v>
      </c>
      <c r="B2694">
        <v>33111720</v>
      </c>
      <c r="C2694" t="s">
        <v>2700</v>
      </c>
      <c r="E2694" s="8">
        <v>2694</v>
      </c>
      <c r="F2694" s="9">
        <v>33111721</v>
      </c>
      <c r="G2694" s="10" t="s">
        <v>2701</v>
      </c>
      <c r="Q2694" t="str">
        <f t="shared" si="42"/>
        <v>33111721-Uređaji za digitalnu angiografiju</v>
      </c>
    </row>
    <row r="2695" spans="1:17" x14ac:dyDescent="0.3">
      <c r="A2695">
        <v>2694</v>
      </c>
      <c r="B2695">
        <v>33111721</v>
      </c>
      <c r="C2695" t="s">
        <v>2701</v>
      </c>
      <c r="E2695" s="11">
        <v>2695</v>
      </c>
      <c r="F2695" s="12">
        <v>33111730</v>
      </c>
      <c r="G2695" s="13" t="s">
        <v>2702</v>
      </c>
      <c r="Q2695" t="str">
        <f t="shared" si="42"/>
        <v>33111730-Materijal za angioplastiku</v>
      </c>
    </row>
    <row r="2696" spans="1:17" x14ac:dyDescent="0.3">
      <c r="A2696">
        <v>2695</v>
      </c>
      <c r="B2696">
        <v>33111730</v>
      </c>
      <c r="C2696" t="s">
        <v>2702</v>
      </c>
      <c r="E2696" s="8">
        <v>2696</v>
      </c>
      <c r="F2696" s="9">
        <v>33111740</v>
      </c>
      <c r="G2696" s="10" t="s">
        <v>2703</v>
      </c>
      <c r="Q2696" t="str">
        <f t="shared" si="42"/>
        <v>33111740-Uređaji za angioplastiku</v>
      </c>
    </row>
    <row r="2697" spans="1:17" x14ac:dyDescent="0.3">
      <c r="A2697">
        <v>2696</v>
      </c>
      <c r="B2697">
        <v>33111740</v>
      </c>
      <c r="C2697" t="s">
        <v>2703</v>
      </c>
      <c r="E2697" s="11">
        <v>2697</v>
      </c>
      <c r="F2697" s="12">
        <v>33111800</v>
      </c>
      <c r="G2697" s="13" t="s">
        <v>2704</v>
      </c>
      <c r="Q2697" t="str">
        <f t="shared" si="42"/>
        <v>33111800-Sistem za rendgensku dijagnostiku</v>
      </c>
    </row>
    <row r="2698" spans="1:17" x14ac:dyDescent="0.3">
      <c r="A2698">
        <v>2697</v>
      </c>
      <c r="B2698">
        <v>33111800</v>
      </c>
      <c r="C2698" t="s">
        <v>2704</v>
      </c>
      <c r="E2698" s="8">
        <v>2698</v>
      </c>
      <c r="F2698" s="9">
        <v>33112000</v>
      </c>
      <c r="G2698" s="10" t="s">
        <v>2705</v>
      </c>
      <c r="Q2698" t="str">
        <f t="shared" si="42"/>
        <v>33112000-Oprema za akustično, ultrazvučno i doplersko snimanje</v>
      </c>
    </row>
    <row r="2699" spans="1:17" x14ac:dyDescent="0.3">
      <c r="A2699">
        <v>2698</v>
      </c>
      <c r="B2699">
        <v>33112000</v>
      </c>
      <c r="C2699" t="s">
        <v>2705</v>
      </c>
      <c r="E2699" s="11">
        <v>2699</v>
      </c>
      <c r="F2699" s="12">
        <v>33112100</v>
      </c>
      <c r="G2699" s="13" t="s">
        <v>2706</v>
      </c>
      <c r="Q2699" t="str">
        <f t="shared" si="42"/>
        <v>33112100-Uređaj za ispitivanje srca ultrazvukom</v>
      </c>
    </row>
    <row r="2700" spans="1:17" x14ac:dyDescent="0.3">
      <c r="A2700">
        <v>2699</v>
      </c>
      <c r="B2700">
        <v>33112100</v>
      </c>
      <c r="C2700" t="s">
        <v>2706</v>
      </c>
      <c r="E2700" s="8">
        <v>2700</v>
      </c>
      <c r="F2700" s="9">
        <v>33112200</v>
      </c>
      <c r="G2700" s="10" t="s">
        <v>2707</v>
      </c>
      <c r="Q2700" t="str">
        <f t="shared" si="42"/>
        <v>33112200-Ultrazvučna jedinica</v>
      </c>
    </row>
    <row r="2701" spans="1:17" x14ac:dyDescent="0.3">
      <c r="A2701">
        <v>2700</v>
      </c>
      <c r="B2701">
        <v>33112200</v>
      </c>
      <c r="C2701" t="s">
        <v>2707</v>
      </c>
      <c r="E2701" s="11">
        <v>2701</v>
      </c>
      <c r="F2701" s="12">
        <v>33112300</v>
      </c>
      <c r="G2701" s="13" t="s">
        <v>2708</v>
      </c>
      <c r="Q2701" t="str">
        <f t="shared" si="42"/>
        <v>33112300-Ultrazvučni skeneri</v>
      </c>
    </row>
    <row r="2702" spans="1:17" x14ac:dyDescent="0.3">
      <c r="A2702">
        <v>2701</v>
      </c>
      <c r="B2702">
        <v>33112300</v>
      </c>
      <c r="C2702" t="s">
        <v>2708</v>
      </c>
      <c r="E2702" s="8">
        <v>2702</v>
      </c>
      <c r="F2702" s="9">
        <v>33112310</v>
      </c>
      <c r="G2702" s="10" t="s">
        <v>2709</v>
      </c>
      <c r="Q2702" t="str">
        <f t="shared" si="42"/>
        <v>33112310-Kolor dopler uređaj</v>
      </c>
    </row>
    <row r="2703" spans="1:17" x14ac:dyDescent="0.3">
      <c r="A2703">
        <v>2702</v>
      </c>
      <c r="B2703">
        <v>33112310</v>
      </c>
      <c r="C2703" t="s">
        <v>2709</v>
      </c>
      <c r="E2703" s="11">
        <v>2703</v>
      </c>
      <c r="F2703" s="12">
        <v>33112320</v>
      </c>
      <c r="G2703" s="13" t="s">
        <v>2710</v>
      </c>
      <c r="Q2703" t="str">
        <f t="shared" si="42"/>
        <v>33112320-Oprema za dopler uređaj</v>
      </c>
    </row>
    <row r="2704" spans="1:17" x14ac:dyDescent="0.3">
      <c r="A2704">
        <v>2703</v>
      </c>
      <c r="B2704">
        <v>33112320</v>
      </c>
      <c r="C2704" t="s">
        <v>2710</v>
      </c>
      <c r="E2704" s="8">
        <v>2704</v>
      </c>
      <c r="F2704" s="9">
        <v>33112330</v>
      </c>
      <c r="G2704" s="10" t="s">
        <v>2711</v>
      </c>
      <c r="Q2704" t="str">
        <f t="shared" si="42"/>
        <v>33112330-Ehoencefalograf</v>
      </c>
    </row>
    <row r="2705" spans="1:17" x14ac:dyDescent="0.3">
      <c r="A2705">
        <v>2704</v>
      </c>
      <c r="B2705">
        <v>33112330</v>
      </c>
      <c r="C2705" t="s">
        <v>2711</v>
      </c>
      <c r="E2705" s="11">
        <v>2705</v>
      </c>
      <c r="F2705" s="12">
        <v>33112340</v>
      </c>
      <c r="G2705" s="13" t="s">
        <v>2712</v>
      </c>
      <c r="Q2705" t="str">
        <f t="shared" si="42"/>
        <v>33112340-Ehokardiograf</v>
      </c>
    </row>
    <row r="2706" spans="1:17" x14ac:dyDescent="0.3">
      <c r="A2706">
        <v>2705</v>
      </c>
      <c r="B2706">
        <v>33112340</v>
      </c>
      <c r="C2706" t="s">
        <v>2712</v>
      </c>
      <c r="E2706" s="8">
        <v>2706</v>
      </c>
      <c r="F2706" s="9">
        <v>33113000</v>
      </c>
      <c r="G2706" s="10" t="s">
        <v>2713</v>
      </c>
      <c r="Q2706" t="str">
        <f t="shared" si="42"/>
        <v>33113000-Oprema koja radi na principu magnetne rezonance</v>
      </c>
    </row>
    <row r="2707" spans="1:17" x14ac:dyDescent="0.3">
      <c r="A2707">
        <v>2706</v>
      </c>
      <c r="B2707">
        <v>33113000</v>
      </c>
      <c r="C2707" t="s">
        <v>2713</v>
      </c>
      <c r="E2707" s="11">
        <v>2707</v>
      </c>
      <c r="F2707" s="12">
        <v>33113100</v>
      </c>
      <c r="G2707" s="13" t="s">
        <v>2714</v>
      </c>
      <c r="Q2707" t="str">
        <f t="shared" si="42"/>
        <v>33113100-Skeneri koji rade na principu magnetne rezonance</v>
      </c>
    </row>
    <row r="2708" spans="1:17" x14ac:dyDescent="0.3">
      <c r="A2708">
        <v>2707</v>
      </c>
      <c r="B2708">
        <v>33113100</v>
      </c>
      <c r="C2708" t="s">
        <v>2714</v>
      </c>
      <c r="E2708" s="8">
        <v>2708</v>
      </c>
      <c r="F2708" s="9">
        <v>33113110</v>
      </c>
      <c r="G2708" s="10" t="s">
        <v>2715</v>
      </c>
      <c r="Q2708" t="str">
        <f t="shared" si="42"/>
        <v>33113110-Skeneri koji rade na principu nuklearne magnetne rezonance</v>
      </c>
    </row>
    <row r="2709" spans="1:17" x14ac:dyDescent="0.3">
      <c r="A2709">
        <v>2708</v>
      </c>
      <c r="B2709">
        <v>33113110</v>
      </c>
      <c r="C2709" t="s">
        <v>2715</v>
      </c>
      <c r="E2709" s="11">
        <v>2709</v>
      </c>
      <c r="F2709" s="12">
        <v>33114000</v>
      </c>
      <c r="G2709" s="13" t="s">
        <v>2716</v>
      </c>
      <c r="Q2709" t="str">
        <f t="shared" si="42"/>
        <v>33114000-Spektroskopski uređaji</v>
      </c>
    </row>
    <row r="2710" spans="1:17" x14ac:dyDescent="0.3">
      <c r="A2710">
        <v>2709</v>
      </c>
      <c r="B2710">
        <v>33114000</v>
      </c>
      <c r="C2710" t="s">
        <v>2716</v>
      </c>
      <c r="E2710" s="8">
        <v>2710</v>
      </c>
      <c r="F2710" s="9">
        <v>33115000</v>
      </c>
      <c r="G2710" s="10" t="s">
        <v>2717</v>
      </c>
      <c r="Q2710" t="str">
        <f t="shared" si="42"/>
        <v>33115000-Tomografski uređaji</v>
      </c>
    </row>
    <row r="2711" spans="1:17" x14ac:dyDescent="0.3">
      <c r="A2711">
        <v>2710</v>
      </c>
      <c r="B2711">
        <v>33115000</v>
      </c>
      <c r="C2711" t="s">
        <v>2717</v>
      </c>
      <c r="E2711" s="11">
        <v>2711</v>
      </c>
      <c r="F2711" s="12">
        <v>33115100</v>
      </c>
      <c r="G2711" s="13" t="s">
        <v>2718</v>
      </c>
      <c r="Q2711" t="str">
        <f t="shared" si="42"/>
        <v>33115100-CT skeneri</v>
      </c>
    </row>
    <row r="2712" spans="1:17" x14ac:dyDescent="0.3">
      <c r="A2712">
        <v>2711</v>
      </c>
      <c r="B2712">
        <v>33115100</v>
      </c>
      <c r="C2712" t="s">
        <v>2718</v>
      </c>
      <c r="E2712" s="8">
        <v>2712</v>
      </c>
      <c r="F2712" s="9">
        <v>33115200</v>
      </c>
      <c r="G2712" s="10" t="s">
        <v>2719</v>
      </c>
      <c r="Q2712" t="str">
        <f t="shared" si="42"/>
        <v>33115200-CAT skeneri</v>
      </c>
    </row>
    <row r="2713" spans="1:17" x14ac:dyDescent="0.3">
      <c r="A2713">
        <v>2712</v>
      </c>
      <c r="B2713">
        <v>33115200</v>
      </c>
      <c r="C2713" t="s">
        <v>2719</v>
      </c>
      <c r="E2713" s="11">
        <v>2713</v>
      </c>
      <c r="F2713" s="12">
        <v>33120000</v>
      </c>
      <c r="G2713" s="13" t="s">
        <v>2720</v>
      </c>
      <c r="Q2713" t="str">
        <f t="shared" si="42"/>
        <v>33120000-Sistemi za snimanje i uređaji za ispitivanje</v>
      </c>
    </row>
    <row r="2714" spans="1:17" x14ac:dyDescent="0.3">
      <c r="A2714">
        <v>2713</v>
      </c>
      <c r="B2714">
        <v>33120000</v>
      </c>
      <c r="C2714" t="s">
        <v>2720</v>
      </c>
      <c r="E2714" s="8">
        <v>2714</v>
      </c>
      <c r="F2714" s="9">
        <v>33121000</v>
      </c>
      <c r="G2714" s="10" t="s">
        <v>2721</v>
      </c>
      <c r="Q2714" t="str">
        <f t="shared" si="42"/>
        <v>33121000-Sistem dugoročnog ambulantnog snimanja</v>
      </c>
    </row>
    <row r="2715" spans="1:17" x14ac:dyDescent="0.3">
      <c r="A2715">
        <v>2714</v>
      </c>
      <c r="B2715">
        <v>33121000</v>
      </c>
      <c r="C2715" t="s">
        <v>2721</v>
      </c>
      <c r="E2715" s="11">
        <v>2715</v>
      </c>
      <c r="F2715" s="12">
        <v>33121100</v>
      </c>
      <c r="G2715" s="13" t="s">
        <v>2722</v>
      </c>
      <c r="Q2715" t="str">
        <f t="shared" si="42"/>
        <v>33121100-Elektroencefalograf</v>
      </c>
    </row>
    <row r="2716" spans="1:17" x14ac:dyDescent="0.3">
      <c r="A2716">
        <v>2715</v>
      </c>
      <c r="B2716">
        <v>33121100</v>
      </c>
      <c r="C2716" t="s">
        <v>2722</v>
      </c>
      <c r="E2716" s="8">
        <v>2716</v>
      </c>
      <c r="F2716" s="9">
        <v>33121200</v>
      </c>
      <c r="G2716" s="10" t="s">
        <v>2723</v>
      </c>
      <c r="Q2716" t="str">
        <f t="shared" si="42"/>
        <v>33121200-Scintilografi</v>
      </c>
    </row>
    <row r="2717" spans="1:17" x14ac:dyDescent="0.3">
      <c r="A2717">
        <v>2716</v>
      </c>
      <c r="B2717">
        <v>33121200</v>
      </c>
      <c r="C2717" t="s">
        <v>2723</v>
      </c>
      <c r="E2717" s="11">
        <v>2717</v>
      </c>
      <c r="F2717" s="12">
        <v>33121300</v>
      </c>
      <c r="G2717" s="13" t="s">
        <v>2724</v>
      </c>
      <c r="Q2717" t="str">
        <f t="shared" si="42"/>
        <v>33121300-Elektromiograf</v>
      </c>
    </row>
    <row r="2718" spans="1:17" x14ac:dyDescent="0.3">
      <c r="A2718">
        <v>2717</v>
      </c>
      <c r="B2718">
        <v>33121300</v>
      </c>
      <c r="C2718" t="s">
        <v>2724</v>
      </c>
      <c r="E2718" s="8">
        <v>2718</v>
      </c>
      <c r="F2718" s="9">
        <v>33121400</v>
      </c>
      <c r="G2718" s="10" t="s">
        <v>2725</v>
      </c>
      <c r="Q2718" t="str">
        <f t="shared" si="42"/>
        <v>33121400-Audiometri</v>
      </c>
    </row>
    <row r="2719" spans="1:17" x14ac:dyDescent="0.3">
      <c r="A2719">
        <v>2718</v>
      </c>
      <c r="B2719">
        <v>33121400</v>
      </c>
      <c r="C2719" t="s">
        <v>2725</v>
      </c>
      <c r="E2719" s="11">
        <v>2719</v>
      </c>
      <c r="F2719" s="12">
        <v>33121500</v>
      </c>
      <c r="G2719" s="13" t="s">
        <v>2726</v>
      </c>
      <c r="Q2719" t="str">
        <f t="shared" si="42"/>
        <v>33121500-Elektrokardiogram</v>
      </c>
    </row>
    <row r="2720" spans="1:17" x14ac:dyDescent="0.3">
      <c r="A2720">
        <v>2719</v>
      </c>
      <c r="B2720">
        <v>33121500</v>
      </c>
      <c r="C2720" t="s">
        <v>2726</v>
      </c>
      <c r="E2720" s="8">
        <v>2720</v>
      </c>
      <c r="F2720" s="9">
        <v>33122000</v>
      </c>
      <c r="G2720" s="10" t="s">
        <v>2727</v>
      </c>
      <c r="Q2720" t="str">
        <f t="shared" si="42"/>
        <v>33122000-Oftalmološka oprema</v>
      </c>
    </row>
    <row r="2721" spans="1:17" x14ac:dyDescent="0.3">
      <c r="A2721">
        <v>2720</v>
      </c>
      <c r="B2721">
        <v>33122000</v>
      </c>
      <c r="C2721" t="s">
        <v>2727</v>
      </c>
      <c r="E2721" s="11">
        <v>2721</v>
      </c>
      <c r="F2721" s="12">
        <v>33123000</v>
      </c>
      <c r="G2721" s="13" t="s">
        <v>2728</v>
      </c>
      <c r="Q2721" t="str">
        <f t="shared" si="42"/>
        <v>33123000-Kardiovaskularni uređaji</v>
      </c>
    </row>
    <row r="2722" spans="1:17" x14ac:dyDescent="0.3">
      <c r="A2722">
        <v>2721</v>
      </c>
      <c r="B2722">
        <v>33123000</v>
      </c>
      <c r="C2722" t="s">
        <v>2728</v>
      </c>
      <c r="E2722" s="8">
        <v>2722</v>
      </c>
      <c r="F2722" s="9">
        <v>33123100</v>
      </c>
      <c r="G2722" s="10" t="s">
        <v>2729</v>
      </c>
      <c r="Q2722" t="str">
        <f t="shared" si="42"/>
        <v>33123100-Tenziometar</v>
      </c>
    </row>
    <row r="2723" spans="1:17" x14ac:dyDescent="0.3">
      <c r="A2723">
        <v>2722</v>
      </c>
      <c r="B2723">
        <v>33123100</v>
      </c>
      <c r="C2723" t="s">
        <v>2729</v>
      </c>
      <c r="E2723" s="11">
        <v>2723</v>
      </c>
      <c r="F2723" s="12">
        <v>33123200</v>
      </c>
      <c r="G2723" s="13" t="s">
        <v>2730</v>
      </c>
      <c r="Q2723" t="str">
        <f t="shared" si="42"/>
        <v>33123200-Elektrokardiografski uređaji</v>
      </c>
    </row>
    <row r="2724" spans="1:17" x14ac:dyDescent="0.3">
      <c r="A2724">
        <v>2723</v>
      </c>
      <c r="B2724">
        <v>33123200</v>
      </c>
      <c r="C2724" t="s">
        <v>2730</v>
      </c>
      <c r="E2724" s="8">
        <v>2724</v>
      </c>
      <c r="F2724" s="9">
        <v>33123210</v>
      </c>
      <c r="G2724" s="10" t="s">
        <v>2731</v>
      </c>
      <c r="Q2724" t="str">
        <f t="shared" si="42"/>
        <v>33123210-Uređaji za srčani monitoring</v>
      </c>
    </row>
    <row r="2725" spans="1:17" x14ac:dyDescent="0.3">
      <c r="A2725">
        <v>2724</v>
      </c>
      <c r="B2725">
        <v>33123210</v>
      </c>
      <c r="C2725" t="s">
        <v>2731</v>
      </c>
      <c r="E2725" s="11">
        <v>2725</v>
      </c>
      <c r="F2725" s="12">
        <v>33123220</v>
      </c>
      <c r="G2725" s="13" t="s">
        <v>2732</v>
      </c>
      <c r="Q2725" t="str">
        <f t="shared" si="42"/>
        <v>33123220-Uređaji za koronarnu angiografiju</v>
      </c>
    </row>
    <row r="2726" spans="1:17" x14ac:dyDescent="0.3">
      <c r="A2726">
        <v>2725</v>
      </c>
      <c r="B2726">
        <v>33123220</v>
      </c>
      <c r="C2726" t="s">
        <v>2732</v>
      </c>
      <c r="E2726" s="8">
        <v>2726</v>
      </c>
      <c r="F2726" s="9">
        <v>33123230</v>
      </c>
      <c r="G2726" s="10" t="s">
        <v>2733</v>
      </c>
      <c r="Q2726" t="str">
        <f t="shared" si="42"/>
        <v>33123230-Kardiograf</v>
      </c>
    </row>
    <row r="2727" spans="1:17" x14ac:dyDescent="0.3">
      <c r="A2727">
        <v>2726</v>
      </c>
      <c r="B2727">
        <v>33123230</v>
      </c>
      <c r="C2727" t="s">
        <v>2733</v>
      </c>
      <c r="E2727" s="11">
        <v>2727</v>
      </c>
      <c r="F2727" s="12">
        <v>33124000</v>
      </c>
      <c r="G2727" s="13" t="s">
        <v>2734</v>
      </c>
      <c r="Q2727" t="str">
        <f t="shared" si="42"/>
        <v>33124000-Dijagnostički i radiodijagnostički uređaji i materijali</v>
      </c>
    </row>
    <row r="2728" spans="1:17" x14ac:dyDescent="0.3">
      <c r="A2728">
        <v>2727</v>
      </c>
      <c r="B2728">
        <v>33124000</v>
      </c>
      <c r="C2728" t="s">
        <v>2734</v>
      </c>
      <c r="E2728" s="8">
        <v>2728</v>
      </c>
      <c r="F2728" s="9">
        <v>33124100</v>
      </c>
      <c r="G2728" s="10" t="s">
        <v>2735</v>
      </c>
      <c r="Q2728" t="str">
        <f t="shared" si="42"/>
        <v>33124100-Dijagnostički uređaji</v>
      </c>
    </row>
    <row r="2729" spans="1:17" x14ac:dyDescent="0.3">
      <c r="A2729">
        <v>2728</v>
      </c>
      <c r="B2729">
        <v>33124100</v>
      </c>
      <c r="C2729" t="s">
        <v>2735</v>
      </c>
      <c r="E2729" s="11">
        <v>2729</v>
      </c>
      <c r="F2729" s="12">
        <v>33124110</v>
      </c>
      <c r="G2729" s="13" t="s">
        <v>2736</v>
      </c>
      <c r="Q2729" t="str">
        <f t="shared" si="42"/>
        <v>33124110-Dijagnostički sistemi</v>
      </c>
    </row>
    <row r="2730" spans="1:17" x14ac:dyDescent="0.3">
      <c r="A2730">
        <v>2729</v>
      </c>
      <c r="B2730">
        <v>33124110</v>
      </c>
      <c r="C2730" t="s">
        <v>2736</v>
      </c>
      <c r="E2730" s="8">
        <v>2730</v>
      </c>
      <c r="F2730" s="9">
        <v>33124120</v>
      </c>
      <c r="G2730" s="10" t="s">
        <v>2737</v>
      </c>
      <c r="Q2730" t="str">
        <f t="shared" si="42"/>
        <v>33124120-Ultarazvučni dijagnostički uređaji</v>
      </c>
    </row>
    <row r="2731" spans="1:17" x14ac:dyDescent="0.3">
      <c r="A2731">
        <v>2730</v>
      </c>
      <c r="B2731">
        <v>33124120</v>
      </c>
      <c r="C2731" t="s">
        <v>2737</v>
      </c>
      <c r="E2731" s="11">
        <v>2731</v>
      </c>
      <c r="F2731" s="12">
        <v>33124130</v>
      </c>
      <c r="G2731" s="13" t="s">
        <v>2738</v>
      </c>
      <c r="Q2731" t="str">
        <f t="shared" si="42"/>
        <v>33124130-Dijagnostički materijal</v>
      </c>
    </row>
    <row r="2732" spans="1:17" x14ac:dyDescent="0.3">
      <c r="A2732">
        <v>2731</v>
      </c>
      <c r="B2732">
        <v>33124130</v>
      </c>
      <c r="C2732" t="s">
        <v>2738</v>
      </c>
      <c r="E2732" s="8">
        <v>2732</v>
      </c>
      <c r="F2732" s="9">
        <v>33124131</v>
      </c>
      <c r="G2732" s="10" t="s">
        <v>2739</v>
      </c>
      <c r="Q2732" t="str">
        <f t="shared" si="42"/>
        <v>33124131-Trake sa reagensima</v>
      </c>
    </row>
    <row r="2733" spans="1:17" x14ac:dyDescent="0.3">
      <c r="A2733">
        <v>2732</v>
      </c>
      <c r="B2733">
        <v>33124131</v>
      </c>
      <c r="C2733" t="s">
        <v>2739</v>
      </c>
      <c r="E2733" s="11">
        <v>2733</v>
      </c>
      <c r="F2733" s="12">
        <v>33124200</v>
      </c>
      <c r="G2733" s="13" t="s">
        <v>2740</v>
      </c>
      <c r="Q2733" t="str">
        <f t="shared" si="42"/>
        <v>33124200-Radiodijagnostički uređaji</v>
      </c>
    </row>
    <row r="2734" spans="1:17" x14ac:dyDescent="0.3">
      <c r="A2734">
        <v>2733</v>
      </c>
      <c r="B2734">
        <v>33124200</v>
      </c>
      <c r="C2734" t="s">
        <v>2740</v>
      </c>
      <c r="E2734" s="8">
        <v>2734</v>
      </c>
      <c r="F2734" s="9">
        <v>33124210</v>
      </c>
      <c r="G2734" s="10" t="s">
        <v>2741</v>
      </c>
      <c r="Q2734" t="str">
        <f t="shared" si="42"/>
        <v>33124210-Radiodijagnostički materijal</v>
      </c>
    </row>
    <row r="2735" spans="1:17" x14ac:dyDescent="0.3">
      <c r="A2735">
        <v>2734</v>
      </c>
      <c r="B2735">
        <v>33124210</v>
      </c>
      <c r="C2735" t="s">
        <v>2741</v>
      </c>
      <c r="E2735" s="11">
        <v>2735</v>
      </c>
      <c r="F2735" s="12">
        <v>33125000</v>
      </c>
      <c r="G2735" s="13" t="s">
        <v>2742</v>
      </c>
      <c r="Q2735" t="str">
        <f t="shared" si="42"/>
        <v>33125000-Urologija, uređaji za pretrage</v>
      </c>
    </row>
    <row r="2736" spans="1:17" x14ac:dyDescent="0.3">
      <c r="A2736">
        <v>2735</v>
      </c>
      <c r="B2736">
        <v>33125000</v>
      </c>
      <c r="C2736" t="s">
        <v>2742</v>
      </c>
      <c r="E2736" s="8">
        <v>2736</v>
      </c>
      <c r="F2736" s="9">
        <v>33126000</v>
      </c>
      <c r="G2736" s="10" t="s">
        <v>2743</v>
      </c>
      <c r="Q2736" t="str">
        <f t="shared" si="42"/>
        <v>33126000-Stomatološki uređaji</v>
      </c>
    </row>
    <row r="2737" spans="1:17" x14ac:dyDescent="0.3">
      <c r="A2737">
        <v>2736</v>
      </c>
      <c r="B2737">
        <v>33126000</v>
      </c>
      <c r="C2737" t="s">
        <v>2743</v>
      </c>
      <c r="E2737" s="11">
        <v>2737</v>
      </c>
      <c r="F2737" s="12">
        <v>33127000</v>
      </c>
      <c r="G2737" s="13" t="s">
        <v>2744</v>
      </c>
      <c r="Q2737" t="str">
        <f t="shared" si="42"/>
        <v>33127000-Uređaji za imunološke analize</v>
      </c>
    </row>
    <row r="2738" spans="1:17" x14ac:dyDescent="0.3">
      <c r="A2738">
        <v>2737</v>
      </c>
      <c r="B2738">
        <v>33127000</v>
      </c>
      <c r="C2738" t="s">
        <v>2744</v>
      </c>
      <c r="E2738" s="8">
        <v>2738</v>
      </c>
      <c r="F2738" s="9">
        <v>33128000</v>
      </c>
      <c r="G2738" s="10" t="s">
        <v>2745</v>
      </c>
      <c r="Q2738" t="str">
        <f t="shared" si="42"/>
        <v>33128000-Medicinski laser, osim za operacije</v>
      </c>
    </row>
    <row r="2739" spans="1:17" x14ac:dyDescent="0.3">
      <c r="A2739">
        <v>2738</v>
      </c>
      <c r="B2739">
        <v>33128000</v>
      </c>
      <c r="C2739" t="s">
        <v>2745</v>
      </c>
      <c r="E2739" s="11">
        <v>2739</v>
      </c>
      <c r="F2739" s="12">
        <v>33130000</v>
      </c>
      <c r="G2739" s="13" t="s">
        <v>2746</v>
      </c>
      <c r="Q2739" t="str">
        <f t="shared" si="42"/>
        <v>33130000-Zubarski  i sub-specijalistički instrumenti i aparati</v>
      </c>
    </row>
    <row r="2740" spans="1:17" x14ac:dyDescent="0.3">
      <c r="A2740">
        <v>2739</v>
      </c>
      <c r="B2740">
        <v>33130000</v>
      </c>
      <c r="C2740" t="s">
        <v>2746</v>
      </c>
      <c r="E2740" s="8">
        <v>2740</v>
      </c>
      <c r="F2740" s="9">
        <v>33131000</v>
      </c>
      <c r="G2740" s="10" t="s">
        <v>2747</v>
      </c>
      <c r="Q2740" t="str">
        <f t="shared" si="42"/>
        <v>33131000-Zubarski ručni instrumenti</v>
      </c>
    </row>
    <row r="2741" spans="1:17" x14ac:dyDescent="0.3">
      <c r="A2741">
        <v>2740</v>
      </c>
      <c r="B2741">
        <v>33131000</v>
      </c>
      <c r="C2741" t="s">
        <v>2747</v>
      </c>
      <c r="E2741" s="11">
        <v>2741</v>
      </c>
      <c r="F2741" s="12">
        <v>33131100</v>
      </c>
      <c r="G2741" s="13" t="s">
        <v>2748</v>
      </c>
      <c r="Q2741" t="str">
        <f t="shared" si="42"/>
        <v>33131100-Zubarski hirurški instrumenti</v>
      </c>
    </row>
    <row r="2742" spans="1:17" x14ac:dyDescent="0.3">
      <c r="A2742">
        <v>2741</v>
      </c>
      <c r="B2742">
        <v>33131100</v>
      </c>
      <c r="C2742" t="s">
        <v>2748</v>
      </c>
      <c r="E2742" s="8">
        <v>2742</v>
      </c>
      <c r="F2742" s="9">
        <v>33131110</v>
      </c>
      <c r="G2742" s="10" t="s">
        <v>2749</v>
      </c>
      <c r="Q2742" t="str">
        <f t="shared" si="42"/>
        <v>33131110-Zubarska klešta, četkice, retraktori i glačalice</v>
      </c>
    </row>
    <row r="2743" spans="1:17" x14ac:dyDescent="0.3">
      <c r="A2743">
        <v>2742</v>
      </c>
      <c r="B2743">
        <v>33131110</v>
      </c>
      <c r="C2743" t="s">
        <v>2749</v>
      </c>
      <c r="E2743" s="11">
        <v>2743</v>
      </c>
      <c r="F2743" s="12">
        <v>33131111</v>
      </c>
      <c r="G2743" s="13" t="s">
        <v>2750</v>
      </c>
      <c r="Q2743" t="str">
        <f t="shared" si="42"/>
        <v>33131111-Zubarska klešta</v>
      </c>
    </row>
    <row r="2744" spans="1:17" x14ac:dyDescent="0.3">
      <c r="A2744">
        <v>2743</v>
      </c>
      <c r="B2744">
        <v>33131111</v>
      </c>
      <c r="C2744" t="s">
        <v>2750</v>
      </c>
      <c r="E2744" s="8">
        <v>2744</v>
      </c>
      <c r="F2744" s="9">
        <v>33131112</v>
      </c>
      <c r="G2744" s="10" t="s">
        <v>2751</v>
      </c>
      <c r="Q2744" t="str">
        <f t="shared" si="42"/>
        <v>33131112-Zubarske radne četkice</v>
      </c>
    </row>
    <row r="2745" spans="1:17" x14ac:dyDescent="0.3">
      <c r="A2745">
        <v>2744</v>
      </c>
      <c r="B2745">
        <v>33131112</v>
      </c>
      <c r="C2745" t="s">
        <v>2751</v>
      </c>
      <c r="E2745" s="11">
        <v>2745</v>
      </c>
      <c r="F2745" s="12">
        <v>33131113</v>
      </c>
      <c r="G2745" s="13" t="s">
        <v>2752</v>
      </c>
      <c r="Q2745" t="str">
        <f t="shared" si="42"/>
        <v>33131113-Zubarski retraktori</v>
      </c>
    </row>
    <row r="2746" spans="1:17" x14ac:dyDescent="0.3">
      <c r="A2746">
        <v>2745</v>
      </c>
      <c r="B2746">
        <v>33131113</v>
      </c>
      <c r="C2746" t="s">
        <v>2752</v>
      </c>
      <c r="E2746" s="8">
        <v>2746</v>
      </c>
      <c r="F2746" s="9">
        <v>33131114</v>
      </c>
      <c r="G2746" s="10" t="s">
        <v>2753</v>
      </c>
      <c r="Q2746" t="str">
        <f t="shared" si="42"/>
        <v>33131114-Zubarske glačalice</v>
      </c>
    </row>
    <row r="2747" spans="1:17" x14ac:dyDescent="0.3">
      <c r="A2747">
        <v>2746</v>
      </c>
      <c r="B2747">
        <v>33131114</v>
      </c>
      <c r="C2747" t="s">
        <v>2753</v>
      </c>
      <c r="E2747" s="11">
        <v>2747</v>
      </c>
      <c r="F2747" s="12">
        <v>33131120</v>
      </c>
      <c r="G2747" s="13" t="s">
        <v>2754</v>
      </c>
      <c r="Q2747" t="str">
        <f t="shared" si="42"/>
        <v>33131120-Zubarski kriohirurški instrumenti, merači, elevatori i ekskavatori</v>
      </c>
    </row>
    <row r="2748" spans="1:17" x14ac:dyDescent="0.3">
      <c r="A2748">
        <v>2747</v>
      </c>
      <c r="B2748">
        <v>33131120</v>
      </c>
      <c r="C2748" t="s">
        <v>2754</v>
      </c>
      <c r="E2748" s="8">
        <v>2748</v>
      </c>
      <c r="F2748" s="9">
        <v>33131121</v>
      </c>
      <c r="G2748" s="10" t="s">
        <v>2755</v>
      </c>
      <c r="Q2748" t="str">
        <f t="shared" si="42"/>
        <v>33131121-Zubarske kriohirurške jedinice</v>
      </c>
    </row>
    <row r="2749" spans="1:17" x14ac:dyDescent="0.3">
      <c r="A2749">
        <v>2748</v>
      </c>
      <c r="B2749">
        <v>33131121</v>
      </c>
      <c r="C2749" t="s">
        <v>2755</v>
      </c>
      <c r="E2749" s="11">
        <v>2749</v>
      </c>
      <c r="F2749" s="12">
        <v>33131122</v>
      </c>
      <c r="G2749" s="13" t="s">
        <v>2756</v>
      </c>
      <c r="Q2749" t="str">
        <f t="shared" si="42"/>
        <v>33131122-Zubarski merači dubine</v>
      </c>
    </row>
    <row r="2750" spans="1:17" x14ac:dyDescent="0.3">
      <c r="A2750">
        <v>2749</v>
      </c>
      <c r="B2750">
        <v>33131122</v>
      </c>
      <c r="C2750" t="s">
        <v>2756</v>
      </c>
      <c r="E2750" s="8">
        <v>2750</v>
      </c>
      <c r="F2750" s="9">
        <v>33131123</v>
      </c>
      <c r="G2750" s="10" t="s">
        <v>2757</v>
      </c>
      <c r="Q2750" t="str">
        <f t="shared" si="42"/>
        <v>33131123-Zubarski elevatori</v>
      </c>
    </row>
    <row r="2751" spans="1:17" x14ac:dyDescent="0.3">
      <c r="A2751">
        <v>2750</v>
      </c>
      <c r="B2751">
        <v>33131123</v>
      </c>
      <c r="C2751" t="s">
        <v>2757</v>
      </c>
      <c r="E2751" s="11">
        <v>2751</v>
      </c>
      <c r="F2751" s="12">
        <v>33131124</v>
      </c>
      <c r="G2751" s="13" t="s">
        <v>2758</v>
      </c>
      <c r="Q2751" t="str">
        <f t="shared" si="42"/>
        <v>33131124-Zubarski ekskavatori</v>
      </c>
    </row>
    <row r="2752" spans="1:17" x14ac:dyDescent="0.3">
      <c r="A2752">
        <v>2751</v>
      </c>
      <c r="B2752">
        <v>33131124</v>
      </c>
      <c r="C2752" t="s">
        <v>2758</v>
      </c>
      <c r="E2752" s="8">
        <v>2752</v>
      </c>
      <c r="F2752" s="9">
        <v>33131130</v>
      </c>
      <c r="G2752" s="10" t="s">
        <v>2759</v>
      </c>
      <c r="Q2752" t="str">
        <f t="shared" si="42"/>
        <v>33131130-Zubarski zaštitnici za prste i zubarske pincete-hvataljke</v>
      </c>
    </row>
    <row r="2753" spans="1:17" x14ac:dyDescent="0.3">
      <c r="A2753">
        <v>2752</v>
      </c>
      <c r="B2753">
        <v>33131130</v>
      </c>
      <c r="C2753" t="s">
        <v>2759</v>
      </c>
      <c r="E2753" s="11">
        <v>2753</v>
      </c>
      <c r="F2753" s="12">
        <v>33131131</v>
      </c>
      <c r="G2753" s="13" t="s">
        <v>2760</v>
      </c>
      <c r="Q2753" t="str">
        <f t="shared" si="42"/>
        <v>33131131-Zubarski zaštitnici za prste</v>
      </c>
    </row>
    <row r="2754" spans="1:17" x14ac:dyDescent="0.3">
      <c r="A2754">
        <v>2753</v>
      </c>
      <c r="B2754">
        <v>33131131</v>
      </c>
      <c r="C2754" t="s">
        <v>2760</v>
      </c>
      <c r="E2754" s="8">
        <v>2754</v>
      </c>
      <c r="F2754" s="9">
        <v>33131132</v>
      </c>
      <c r="G2754" s="10" t="s">
        <v>2761</v>
      </c>
      <c r="Q2754" t="str">
        <f t="shared" ref="Q2754:Q2817" si="43">F2754&amp; "-" &amp;G2754</f>
        <v>33131132-Zubarske pincete-hvataljke</v>
      </c>
    </row>
    <row r="2755" spans="1:17" x14ac:dyDescent="0.3">
      <c r="A2755">
        <v>2754</v>
      </c>
      <c r="B2755">
        <v>33131132</v>
      </c>
      <c r="C2755" t="s">
        <v>2761</v>
      </c>
      <c r="E2755" s="11">
        <v>2755</v>
      </c>
      <c r="F2755" s="12">
        <v>33131140</v>
      </c>
      <c r="G2755" s="13" t="s">
        <v>2762</v>
      </c>
      <c r="Q2755" t="str">
        <f t="shared" si="43"/>
        <v>33131140-Zubarska ogledala i zubarske nerv-iglice</v>
      </c>
    </row>
    <row r="2756" spans="1:17" x14ac:dyDescent="0.3">
      <c r="A2756">
        <v>2755</v>
      </c>
      <c r="B2756">
        <v>33131140</v>
      </c>
      <c r="C2756" t="s">
        <v>2762</v>
      </c>
      <c r="E2756" s="8">
        <v>2756</v>
      </c>
      <c r="F2756" s="9">
        <v>33131141</v>
      </c>
      <c r="G2756" s="10" t="s">
        <v>2763</v>
      </c>
      <c r="Q2756" t="str">
        <f t="shared" si="43"/>
        <v>33131141-Zubarska ogledala</v>
      </c>
    </row>
    <row r="2757" spans="1:17" x14ac:dyDescent="0.3">
      <c r="A2757">
        <v>2756</v>
      </c>
      <c r="B2757">
        <v>33131141</v>
      </c>
      <c r="C2757" t="s">
        <v>2763</v>
      </c>
      <c r="E2757" s="11">
        <v>2757</v>
      </c>
      <c r="F2757" s="12">
        <v>33131142</v>
      </c>
      <c r="G2757" s="13" t="s">
        <v>2764</v>
      </c>
      <c r="Q2757" t="str">
        <f t="shared" si="43"/>
        <v>33131142-Zubarske nerv-iglice</v>
      </c>
    </row>
    <row r="2758" spans="1:17" x14ac:dyDescent="0.3">
      <c r="A2758">
        <v>2757</v>
      </c>
      <c r="B2758">
        <v>33131142</v>
      </c>
      <c r="C2758" t="s">
        <v>2764</v>
      </c>
      <c r="E2758" s="8">
        <v>2758</v>
      </c>
      <c r="F2758" s="9">
        <v>33131150</v>
      </c>
      <c r="G2758" s="10" t="s">
        <v>2765</v>
      </c>
      <c r="Q2758" t="str">
        <f t="shared" si="43"/>
        <v>33131150-Ekstraktori korena, skaleri i vage</v>
      </c>
    </row>
    <row r="2759" spans="1:17" x14ac:dyDescent="0.3">
      <c r="A2759">
        <v>2758</v>
      </c>
      <c r="B2759">
        <v>33131150</v>
      </c>
      <c r="C2759" t="s">
        <v>2765</v>
      </c>
      <c r="E2759" s="11">
        <v>2759</v>
      </c>
      <c r="F2759" s="12">
        <v>33131151</v>
      </c>
      <c r="G2759" s="13" t="s">
        <v>2766</v>
      </c>
      <c r="Q2759" t="str">
        <f t="shared" si="43"/>
        <v>33131151-Ekstraktori korena</v>
      </c>
    </row>
    <row r="2760" spans="1:17" x14ac:dyDescent="0.3">
      <c r="A2760">
        <v>2759</v>
      </c>
      <c r="B2760">
        <v>33131151</v>
      </c>
      <c r="C2760" t="s">
        <v>2766</v>
      </c>
      <c r="E2760" s="8">
        <v>2760</v>
      </c>
      <c r="F2760" s="9">
        <v>33131152</v>
      </c>
      <c r="G2760" s="10" t="s">
        <v>2767</v>
      </c>
      <c r="Q2760" t="str">
        <f t="shared" si="43"/>
        <v>33131152-Zubarski skaleri</v>
      </c>
    </row>
    <row r="2761" spans="1:17" x14ac:dyDescent="0.3">
      <c r="A2761">
        <v>2760</v>
      </c>
      <c r="B2761">
        <v>33131152</v>
      </c>
      <c r="C2761" t="s">
        <v>2767</v>
      </c>
      <c r="E2761" s="11">
        <v>2761</v>
      </c>
      <c r="F2761" s="12">
        <v>33131153</v>
      </c>
      <c r="G2761" s="13" t="s">
        <v>2768</v>
      </c>
      <c r="Q2761" t="str">
        <f t="shared" si="43"/>
        <v>33131153-Zubarskea vaga</v>
      </c>
    </row>
    <row r="2762" spans="1:17" x14ac:dyDescent="0.3">
      <c r="A2762">
        <v>2761</v>
      </c>
      <c r="B2762">
        <v>33131153</v>
      </c>
      <c r="C2762" t="s">
        <v>2768</v>
      </c>
      <c r="E2762" s="8">
        <v>2762</v>
      </c>
      <c r="F2762" s="9">
        <v>33131160</v>
      </c>
      <c r="G2762" s="10" t="s">
        <v>2769</v>
      </c>
      <c r="Q2762" t="str">
        <f t="shared" si="43"/>
        <v>33131160-Zubarske makaze i noževi</v>
      </c>
    </row>
    <row r="2763" spans="1:17" x14ac:dyDescent="0.3">
      <c r="A2763">
        <v>2762</v>
      </c>
      <c r="B2763">
        <v>33131160</v>
      </c>
      <c r="C2763" t="s">
        <v>2769</v>
      </c>
      <c r="E2763" s="11">
        <v>2763</v>
      </c>
      <c r="F2763" s="12">
        <v>33131161</v>
      </c>
      <c r="G2763" s="13" t="s">
        <v>2770</v>
      </c>
      <c r="Q2763" t="str">
        <f t="shared" si="43"/>
        <v>33131161-Zubarske makaze</v>
      </c>
    </row>
    <row r="2764" spans="1:17" x14ac:dyDescent="0.3">
      <c r="A2764">
        <v>2763</v>
      </c>
      <c r="B2764">
        <v>33131161</v>
      </c>
      <c r="C2764" t="s">
        <v>2770</v>
      </c>
      <c r="E2764" s="8">
        <v>2764</v>
      </c>
      <c r="F2764" s="9">
        <v>33131162</v>
      </c>
      <c r="G2764" s="10" t="s">
        <v>2771</v>
      </c>
      <c r="Q2764" t="str">
        <f t="shared" si="43"/>
        <v>33131162-Zubarski noževi</v>
      </c>
    </row>
    <row r="2765" spans="1:17" x14ac:dyDescent="0.3">
      <c r="A2765">
        <v>2764</v>
      </c>
      <c r="B2765">
        <v>33131162</v>
      </c>
      <c r="C2765" t="s">
        <v>2771</v>
      </c>
      <c r="E2765" s="11">
        <v>2765</v>
      </c>
      <c r="F2765" s="12">
        <v>33131170</v>
      </c>
      <c r="G2765" s="13" t="s">
        <v>2772</v>
      </c>
      <c r="Q2765" t="str">
        <f t="shared" si="43"/>
        <v>33131170-Zubarske  špatule, kleštanca-pincete i noževi za modeliranje</v>
      </c>
    </row>
    <row r="2766" spans="1:17" x14ac:dyDescent="0.3">
      <c r="A2766">
        <v>2765</v>
      </c>
      <c r="B2766">
        <v>33131170</v>
      </c>
      <c r="C2766" t="s">
        <v>2772</v>
      </c>
      <c r="E2766" s="8">
        <v>2766</v>
      </c>
      <c r="F2766" s="9">
        <v>33131171</v>
      </c>
      <c r="G2766" s="10" t="s">
        <v>2773</v>
      </c>
      <c r="Q2766" t="str">
        <f t="shared" si="43"/>
        <v>33131171-Zubarske špatule</v>
      </c>
    </row>
    <row r="2767" spans="1:17" x14ac:dyDescent="0.3">
      <c r="A2767">
        <v>2766</v>
      </c>
      <c r="B2767">
        <v>33131171</v>
      </c>
      <c r="C2767" t="s">
        <v>2773</v>
      </c>
      <c r="E2767" s="11">
        <v>2767</v>
      </c>
      <c r="F2767" s="12">
        <v>33131172</v>
      </c>
      <c r="G2767" s="13" t="s">
        <v>2774</v>
      </c>
      <c r="Q2767" t="str">
        <f t="shared" si="43"/>
        <v>33131172-Zubarska kleštanca- pincete</v>
      </c>
    </row>
    <row r="2768" spans="1:17" x14ac:dyDescent="0.3">
      <c r="A2768">
        <v>2767</v>
      </c>
      <c r="B2768">
        <v>33131172</v>
      </c>
      <c r="C2768" t="s">
        <v>2774</v>
      </c>
      <c r="E2768" s="8">
        <v>2768</v>
      </c>
      <c r="F2768" s="9">
        <v>33131173</v>
      </c>
      <c r="G2768" s="10" t="s">
        <v>2775</v>
      </c>
      <c r="Q2768" t="str">
        <f t="shared" si="43"/>
        <v>33131173-Zubarski noževi za modeliranje</v>
      </c>
    </row>
    <row r="2769" spans="1:17" x14ac:dyDescent="0.3">
      <c r="A2769">
        <v>2768</v>
      </c>
      <c r="B2769">
        <v>33131173</v>
      </c>
      <c r="C2769" t="s">
        <v>2775</v>
      </c>
      <c r="E2769" s="11">
        <v>2769</v>
      </c>
      <c r="F2769" s="12">
        <v>33131200</v>
      </c>
      <c r="G2769" s="13" t="s">
        <v>2776</v>
      </c>
      <c r="Q2769" t="str">
        <f t="shared" si="43"/>
        <v>33131200-Zubarska igla za šivenje</v>
      </c>
    </row>
    <row r="2770" spans="1:17" x14ac:dyDescent="0.3">
      <c r="A2770">
        <v>2769</v>
      </c>
      <c r="B2770">
        <v>33131200</v>
      </c>
      <c r="C2770" t="s">
        <v>2776</v>
      </c>
      <c r="E2770" s="8">
        <v>2770</v>
      </c>
      <c r="F2770" s="9">
        <v>33131300</v>
      </c>
      <c r="G2770" s="10" t="s">
        <v>2777</v>
      </c>
      <c r="Q2770" t="str">
        <f t="shared" si="43"/>
        <v>33131300-Zubarski instrumenti za jednokratnu upotrebu</v>
      </c>
    </row>
    <row r="2771" spans="1:17" x14ac:dyDescent="0.3">
      <c r="A2771">
        <v>2770</v>
      </c>
      <c r="B2771">
        <v>33131300</v>
      </c>
      <c r="C2771" t="s">
        <v>2777</v>
      </c>
      <c r="E2771" s="11">
        <v>2771</v>
      </c>
      <c r="F2771" s="12">
        <v>33131400</v>
      </c>
      <c r="G2771" s="13" t="s">
        <v>2778</v>
      </c>
      <c r="Q2771" t="str">
        <f t="shared" si="43"/>
        <v>33131400-Zubarska sonda</v>
      </c>
    </row>
    <row r="2772" spans="1:17" x14ac:dyDescent="0.3">
      <c r="A2772">
        <v>2771</v>
      </c>
      <c r="B2772">
        <v>33131400</v>
      </c>
      <c r="C2772" t="s">
        <v>2778</v>
      </c>
      <c r="E2772" s="8">
        <v>2772</v>
      </c>
      <c r="F2772" s="9">
        <v>33131500</v>
      </c>
      <c r="G2772" s="10" t="s">
        <v>2779</v>
      </c>
      <c r="Q2772" t="str">
        <f t="shared" si="43"/>
        <v>33131500-Zubarski instrumenti za vađenje</v>
      </c>
    </row>
    <row r="2773" spans="1:17" x14ac:dyDescent="0.3">
      <c r="A2773">
        <v>2772</v>
      </c>
      <c r="B2773">
        <v>33131500</v>
      </c>
      <c r="C2773" t="s">
        <v>2779</v>
      </c>
      <c r="E2773" s="11">
        <v>2773</v>
      </c>
      <c r="F2773" s="12">
        <v>33131510</v>
      </c>
      <c r="G2773" s="13" t="s">
        <v>2780</v>
      </c>
      <c r="Q2773" t="str">
        <f t="shared" si="43"/>
        <v>33131510-Zubarske bušilice</v>
      </c>
    </row>
    <row r="2774" spans="1:17" x14ac:dyDescent="0.3">
      <c r="A2774">
        <v>2773</v>
      </c>
      <c r="B2774">
        <v>33131510</v>
      </c>
      <c r="C2774" t="s">
        <v>2780</v>
      </c>
      <c r="E2774" s="8">
        <v>2774</v>
      </c>
      <c r="F2774" s="9">
        <v>33131600</v>
      </c>
      <c r="G2774" s="10" t="s">
        <v>2781</v>
      </c>
      <c r="Q2774" t="str">
        <f t="shared" si="43"/>
        <v>33131600-Zubarski instrument za plombiranje</v>
      </c>
    </row>
    <row r="2775" spans="1:17" x14ac:dyDescent="0.3">
      <c r="A2775">
        <v>2774</v>
      </c>
      <c r="B2775">
        <v>33131600</v>
      </c>
      <c r="C2775" t="s">
        <v>2781</v>
      </c>
      <c r="E2775" s="11">
        <v>2775</v>
      </c>
      <c r="F2775" s="12">
        <v>33132000</v>
      </c>
      <c r="G2775" s="13" t="s">
        <v>2782</v>
      </c>
      <c r="Q2775" t="str">
        <f t="shared" si="43"/>
        <v>33132000-Zubarski implanti</v>
      </c>
    </row>
    <row r="2776" spans="1:17" x14ac:dyDescent="0.3">
      <c r="A2776">
        <v>2775</v>
      </c>
      <c r="B2776">
        <v>33132000</v>
      </c>
      <c r="C2776" t="s">
        <v>2782</v>
      </c>
      <c r="E2776" s="8">
        <v>2776</v>
      </c>
      <c r="F2776" s="9">
        <v>33133000</v>
      </c>
      <c r="G2776" s="10" t="s">
        <v>2783</v>
      </c>
      <c r="Q2776" t="str">
        <f t="shared" si="43"/>
        <v>33133000-Pribor za zubarske otiske</v>
      </c>
    </row>
    <row r="2777" spans="1:17" x14ac:dyDescent="0.3">
      <c r="A2777">
        <v>2776</v>
      </c>
      <c r="B2777">
        <v>33133000</v>
      </c>
      <c r="C2777" t="s">
        <v>2783</v>
      </c>
      <c r="E2777" s="11">
        <v>2777</v>
      </c>
      <c r="F2777" s="12">
        <v>33134000</v>
      </c>
      <c r="G2777" s="13" t="s">
        <v>2784</v>
      </c>
      <c r="Q2777" t="str">
        <f t="shared" si="43"/>
        <v>33134000-Endodontski pribor</v>
      </c>
    </row>
    <row r="2778" spans="1:17" x14ac:dyDescent="0.3">
      <c r="A2778">
        <v>2777</v>
      </c>
      <c r="B2778">
        <v>33134000</v>
      </c>
      <c r="C2778" t="s">
        <v>2784</v>
      </c>
      <c r="E2778" s="8">
        <v>2778</v>
      </c>
      <c r="F2778" s="9">
        <v>33135000</v>
      </c>
      <c r="G2778" s="10" t="s">
        <v>2785</v>
      </c>
      <c r="Q2778" t="str">
        <f t="shared" si="43"/>
        <v>33135000-Ortodontski uređaji</v>
      </c>
    </row>
    <row r="2779" spans="1:17" x14ac:dyDescent="0.3">
      <c r="A2779">
        <v>2778</v>
      </c>
      <c r="B2779">
        <v>33135000</v>
      </c>
      <c r="C2779" t="s">
        <v>2785</v>
      </c>
      <c r="E2779" s="11">
        <v>2779</v>
      </c>
      <c r="F2779" s="12">
        <v>33136000</v>
      </c>
      <c r="G2779" s="13" t="s">
        <v>2786</v>
      </c>
      <c r="Q2779" t="str">
        <f t="shared" si="43"/>
        <v>33136000-Instrumenti za bušenje i brušenje</v>
      </c>
    </row>
    <row r="2780" spans="1:17" x14ac:dyDescent="0.3">
      <c r="A2780">
        <v>2779</v>
      </c>
      <c r="B2780">
        <v>33136000</v>
      </c>
      <c r="C2780" t="s">
        <v>2786</v>
      </c>
      <c r="E2780" s="8">
        <v>2780</v>
      </c>
      <c r="F2780" s="9">
        <v>33137000</v>
      </c>
      <c r="G2780" s="10" t="s">
        <v>2787</v>
      </c>
      <c r="Q2780" t="str">
        <f t="shared" si="43"/>
        <v>33137000-Pribor za zubarsku profilaksu</v>
      </c>
    </row>
    <row r="2781" spans="1:17" x14ac:dyDescent="0.3">
      <c r="A2781">
        <v>2780</v>
      </c>
      <c r="B2781">
        <v>33137000</v>
      </c>
      <c r="C2781" t="s">
        <v>2787</v>
      </c>
      <c r="E2781" s="11">
        <v>2781</v>
      </c>
      <c r="F2781" s="12">
        <v>33138000</v>
      </c>
      <c r="G2781" s="13" t="s">
        <v>2788</v>
      </c>
      <c r="Q2781" t="str">
        <f t="shared" si="43"/>
        <v>33138000-Proizvodi za zubnu protetiku i ravnanje</v>
      </c>
    </row>
    <row r="2782" spans="1:17" x14ac:dyDescent="0.3">
      <c r="A2782">
        <v>2781</v>
      </c>
      <c r="B2782">
        <v>33138000</v>
      </c>
      <c r="C2782" t="s">
        <v>2788</v>
      </c>
      <c r="E2782" s="8">
        <v>2782</v>
      </c>
      <c r="F2782" s="9">
        <v>33138100</v>
      </c>
      <c r="G2782" s="10" t="s">
        <v>2789</v>
      </c>
      <c r="Q2782" t="str">
        <f t="shared" si="43"/>
        <v>33138100-Veštačke vilice</v>
      </c>
    </row>
    <row r="2783" spans="1:17" x14ac:dyDescent="0.3">
      <c r="A2783">
        <v>2782</v>
      </c>
      <c r="B2783">
        <v>33138100</v>
      </c>
      <c r="C2783" t="s">
        <v>2789</v>
      </c>
      <c r="E2783" s="11">
        <v>2783</v>
      </c>
      <c r="F2783" s="12">
        <v>33140000</v>
      </c>
      <c r="G2783" s="13" t="s">
        <v>2790</v>
      </c>
      <c r="Q2783" t="str">
        <f t="shared" si="43"/>
        <v>33140000-Medicinski potrošni materijal</v>
      </c>
    </row>
    <row r="2784" spans="1:17" x14ac:dyDescent="0.3">
      <c r="A2784">
        <v>2783</v>
      </c>
      <c r="B2784">
        <v>33140000</v>
      </c>
      <c r="C2784" t="s">
        <v>2790</v>
      </c>
      <c r="E2784" s="8">
        <v>2784</v>
      </c>
      <c r="F2784" s="9">
        <v>33141000</v>
      </c>
      <c r="G2784" s="10" t="s">
        <v>2791</v>
      </c>
      <c r="Q2784" t="str">
        <f t="shared" si="43"/>
        <v>33141000-Medicinski nehemijski potrošni materijali i hematološki potrošni materijali, za jednokratnu upotrebu</v>
      </c>
    </row>
    <row r="2785" spans="1:17" x14ac:dyDescent="0.3">
      <c r="A2785">
        <v>2784</v>
      </c>
      <c r="B2785">
        <v>33141000</v>
      </c>
      <c r="C2785" t="s">
        <v>2791</v>
      </c>
      <c r="E2785" s="11">
        <v>2785</v>
      </c>
      <c r="F2785" s="12">
        <v>33141100</v>
      </c>
      <c r="G2785" s="13" t="s">
        <v>2792</v>
      </c>
      <c r="Q2785" t="str">
        <f t="shared" si="43"/>
        <v>33141100-Pripremljeni zavoji; materijali za stezanje, šivenje, ligature</v>
      </c>
    </row>
    <row r="2786" spans="1:17" x14ac:dyDescent="0.3">
      <c r="A2786">
        <v>2785</v>
      </c>
      <c r="B2786">
        <v>33141100</v>
      </c>
      <c r="C2786" t="s">
        <v>2792</v>
      </c>
      <c r="E2786" s="8">
        <v>2786</v>
      </c>
      <c r="F2786" s="9">
        <v>33141110</v>
      </c>
      <c r="G2786" s="10" t="s">
        <v>2793</v>
      </c>
      <c r="Q2786" t="str">
        <f t="shared" si="43"/>
        <v>33141110-Pripremljeni zavoji</v>
      </c>
    </row>
    <row r="2787" spans="1:17" x14ac:dyDescent="0.3">
      <c r="A2787">
        <v>2786</v>
      </c>
      <c r="B2787">
        <v>33141110</v>
      </c>
      <c r="C2787" t="s">
        <v>2793</v>
      </c>
      <c r="E2787" s="11">
        <v>2787</v>
      </c>
      <c r="F2787" s="12">
        <v>33141111</v>
      </c>
      <c r="G2787" s="13" t="s">
        <v>2794</v>
      </c>
      <c r="Q2787" t="str">
        <f t="shared" si="43"/>
        <v>33141111-Lepljivi zavoji</v>
      </c>
    </row>
    <row r="2788" spans="1:17" x14ac:dyDescent="0.3">
      <c r="A2788">
        <v>2787</v>
      </c>
      <c r="B2788">
        <v>33141111</v>
      </c>
      <c r="C2788" t="s">
        <v>2794</v>
      </c>
      <c r="E2788" s="8">
        <v>2788</v>
      </c>
      <c r="F2788" s="9">
        <v>33141112</v>
      </c>
      <c r="G2788" s="10" t="s">
        <v>2795</v>
      </c>
      <c r="Q2788" t="str">
        <f t="shared" si="43"/>
        <v>33141112-Gips</v>
      </c>
    </row>
    <row r="2789" spans="1:17" x14ac:dyDescent="0.3">
      <c r="A2789">
        <v>2788</v>
      </c>
      <c r="B2789">
        <v>33141112</v>
      </c>
      <c r="C2789" t="s">
        <v>2795</v>
      </c>
      <c r="E2789" s="11">
        <v>2789</v>
      </c>
      <c r="F2789" s="12">
        <v>33141113</v>
      </c>
      <c r="G2789" s="13" t="s">
        <v>2796</v>
      </c>
      <c r="Q2789" t="str">
        <f t="shared" si="43"/>
        <v>33141113-Zavoji</v>
      </c>
    </row>
    <row r="2790" spans="1:17" x14ac:dyDescent="0.3">
      <c r="A2790">
        <v>2789</v>
      </c>
      <c r="B2790">
        <v>33141113</v>
      </c>
      <c r="C2790" t="s">
        <v>2796</v>
      </c>
      <c r="E2790" s="8">
        <v>2790</v>
      </c>
      <c r="F2790" s="9">
        <v>33141114</v>
      </c>
      <c r="G2790" s="10" t="s">
        <v>2797</v>
      </c>
      <c r="Q2790" t="str">
        <f t="shared" si="43"/>
        <v>33141114-Medicinska gaza</v>
      </c>
    </row>
    <row r="2791" spans="1:17" x14ac:dyDescent="0.3">
      <c r="A2791">
        <v>2790</v>
      </c>
      <c r="B2791">
        <v>33141114</v>
      </c>
      <c r="C2791" t="s">
        <v>2797</v>
      </c>
      <c r="E2791" s="11">
        <v>2791</v>
      </c>
      <c r="F2791" s="12">
        <v>33141115</v>
      </c>
      <c r="G2791" s="13" t="s">
        <v>2798</v>
      </c>
      <c r="Q2791" t="str">
        <f t="shared" si="43"/>
        <v>33141115-Medicinska vata</v>
      </c>
    </row>
    <row r="2792" spans="1:17" x14ac:dyDescent="0.3">
      <c r="A2792">
        <v>2791</v>
      </c>
      <c r="B2792">
        <v>33141115</v>
      </c>
      <c r="C2792" t="s">
        <v>2798</v>
      </c>
      <c r="E2792" s="8">
        <v>2792</v>
      </c>
      <c r="F2792" s="9">
        <v>33141116</v>
      </c>
      <c r="G2792" s="10" t="s">
        <v>2799</v>
      </c>
      <c r="Q2792" t="str">
        <f t="shared" si="43"/>
        <v>33141116-Pakovanja pripremljenih zavoja</v>
      </c>
    </row>
    <row r="2793" spans="1:17" x14ac:dyDescent="0.3">
      <c r="A2793">
        <v>2792</v>
      </c>
      <c r="B2793">
        <v>33141116</v>
      </c>
      <c r="C2793" t="s">
        <v>2799</v>
      </c>
      <c r="E2793" s="11">
        <v>2793</v>
      </c>
      <c r="F2793" s="12">
        <v>33141117</v>
      </c>
      <c r="G2793" s="13" t="s">
        <v>2800</v>
      </c>
      <c r="Q2793" t="str">
        <f t="shared" si="43"/>
        <v>33141117-Vata</v>
      </c>
    </row>
    <row r="2794" spans="1:17" x14ac:dyDescent="0.3">
      <c r="A2794">
        <v>2793</v>
      </c>
      <c r="B2794">
        <v>33141117</v>
      </c>
      <c r="C2794" t="s">
        <v>2800</v>
      </c>
      <c r="E2794" s="8">
        <v>2794</v>
      </c>
      <c r="F2794" s="9">
        <v>33141118</v>
      </c>
      <c r="G2794" s="10" t="s">
        <v>1081</v>
      </c>
      <c r="Q2794" t="str">
        <f t="shared" si="43"/>
        <v>33141118-Maramice</v>
      </c>
    </row>
    <row r="2795" spans="1:17" x14ac:dyDescent="0.3">
      <c r="A2795">
        <v>2794</v>
      </c>
      <c r="B2795">
        <v>33141118</v>
      </c>
      <c r="C2795" t="s">
        <v>1081</v>
      </c>
      <c r="E2795" s="11">
        <v>2795</v>
      </c>
      <c r="F2795" s="12">
        <v>33141119</v>
      </c>
      <c r="G2795" s="13" t="s">
        <v>2801</v>
      </c>
      <c r="Q2795" t="str">
        <f t="shared" si="43"/>
        <v>33141119-Komprese</v>
      </c>
    </row>
    <row r="2796" spans="1:17" x14ac:dyDescent="0.3">
      <c r="A2796">
        <v>2795</v>
      </c>
      <c r="B2796">
        <v>33141119</v>
      </c>
      <c r="C2796" t="s">
        <v>2801</v>
      </c>
      <c r="E2796" s="8">
        <v>2796</v>
      </c>
      <c r="F2796" s="9">
        <v>33141120</v>
      </c>
      <c r="G2796" s="10" t="s">
        <v>2802</v>
      </c>
      <c r="Q2796" t="str">
        <f t="shared" si="43"/>
        <v>33141120-Materijali za stezanje, šivenje, ligature</v>
      </c>
    </row>
    <row r="2797" spans="1:17" x14ac:dyDescent="0.3">
      <c r="A2797">
        <v>2796</v>
      </c>
      <c r="B2797">
        <v>33141120</v>
      </c>
      <c r="C2797" t="s">
        <v>2802</v>
      </c>
      <c r="E2797" s="11">
        <v>2797</v>
      </c>
      <c r="F2797" s="12">
        <v>33141121</v>
      </c>
      <c r="G2797" s="13" t="s">
        <v>2803</v>
      </c>
      <c r="Q2797" t="str">
        <f t="shared" si="43"/>
        <v>33141121-Pribor za hirurško ušivanje</v>
      </c>
    </row>
    <row r="2798" spans="1:17" x14ac:dyDescent="0.3">
      <c r="A2798">
        <v>2797</v>
      </c>
      <c r="B2798">
        <v>33141121</v>
      </c>
      <c r="C2798" t="s">
        <v>2803</v>
      </c>
      <c r="E2798" s="8">
        <v>2798</v>
      </c>
      <c r="F2798" s="9">
        <v>33141122</v>
      </c>
      <c r="G2798" s="10" t="s">
        <v>2804</v>
      </c>
      <c r="Q2798" t="str">
        <f t="shared" si="43"/>
        <v>33141122-Hirurške štipaljke - kopče</v>
      </c>
    </row>
    <row r="2799" spans="1:17" x14ac:dyDescent="0.3">
      <c r="A2799">
        <v>2798</v>
      </c>
      <c r="B2799">
        <v>33141122</v>
      </c>
      <c r="C2799" t="s">
        <v>2804</v>
      </c>
      <c r="E2799" s="11">
        <v>2799</v>
      </c>
      <c r="F2799" s="12">
        <v>33141123</v>
      </c>
      <c r="G2799" s="13" t="s">
        <v>2805</v>
      </c>
      <c r="Q2799" t="str">
        <f t="shared" si="43"/>
        <v>33141123-Posude za odlaganje oštrih predmeta</v>
      </c>
    </row>
    <row r="2800" spans="1:17" x14ac:dyDescent="0.3">
      <c r="A2800">
        <v>2799</v>
      </c>
      <c r="B2800">
        <v>33141123</v>
      </c>
      <c r="C2800" t="s">
        <v>2805</v>
      </c>
      <c r="E2800" s="8">
        <v>2800</v>
      </c>
      <c r="F2800" s="9">
        <v>33141124</v>
      </c>
      <c r="G2800" s="10" t="s">
        <v>2806</v>
      </c>
      <c r="Q2800" t="str">
        <f t="shared" si="43"/>
        <v>33141124-Jastučići za oštre predmete</v>
      </c>
    </row>
    <row r="2801" spans="1:17" x14ac:dyDescent="0.3">
      <c r="A2801">
        <v>2800</v>
      </c>
      <c r="B2801">
        <v>33141124</v>
      </c>
      <c r="C2801" t="s">
        <v>2806</v>
      </c>
      <c r="E2801" s="11">
        <v>2801</v>
      </c>
      <c r="F2801" s="12">
        <v>33141125</v>
      </c>
      <c r="G2801" s="13" t="s">
        <v>2807</v>
      </c>
      <c r="Q2801" t="str">
        <f t="shared" si="43"/>
        <v>33141125-Materijal za hirurško šivenje</v>
      </c>
    </row>
    <row r="2802" spans="1:17" x14ac:dyDescent="0.3">
      <c r="A2802">
        <v>2801</v>
      </c>
      <c r="B2802">
        <v>33141125</v>
      </c>
      <c r="C2802" t="s">
        <v>2807</v>
      </c>
      <c r="E2802" s="8">
        <v>2802</v>
      </c>
      <c r="F2802" s="9">
        <v>33141126</v>
      </c>
      <c r="G2802" s="10" t="s">
        <v>2808</v>
      </c>
      <c r="Q2802" t="str">
        <f t="shared" si="43"/>
        <v>33141126-Ligature</v>
      </c>
    </row>
    <row r="2803" spans="1:17" x14ac:dyDescent="0.3">
      <c r="A2803">
        <v>2802</v>
      </c>
      <c r="B2803">
        <v>33141126</v>
      </c>
      <c r="C2803" t="s">
        <v>2808</v>
      </c>
      <c r="E2803" s="11">
        <v>2803</v>
      </c>
      <c r="F2803" s="12">
        <v>33141127</v>
      </c>
      <c r="G2803" s="13" t="s">
        <v>2809</v>
      </c>
      <c r="Q2803" t="str">
        <f t="shared" si="43"/>
        <v>33141127-Apsorpcijska sredstva za zaustavljanje krvarenja</v>
      </c>
    </row>
    <row r="2804" spans="1:17" x14ac:dyDescent="0.3">
      <c r="A2804">
        <v>2803</v>
      </c>
      <c r="B2804">
        <v>33141127</v>
      </c>
      <c r="C2804" t="s">
        <v>2809</v>
      </c>
      <c r="E2804" s="8">
        <v>2804</v>
      </c>
      <c r="F2804" s="9">
        <v>33141128</v>
      </c>
      <c r="G2804" s="10" t="s">
        <v>2810</v>
      </c>
      <c r="Q2804" t="str">
        <f t="shared" si="43"/>
        <v>33141128-Hirurške igle za ušivanje</v>
      </c>
    </row>
    <row r="2805" spans="1:17" x14ac:dyDescent="0.3">
      <c r="A2805">
        <v>2804</v>
      </c>
      <c r="B2805">
        <v>33141128</v>
      </c>
      <c r="C2805" t="s">
        <v>2810</v>
      </c>
      <c r="E2805" s="11">
        <v>2805</v>
      </c>
      <c r="F2805" s="12">
        <v>33141200</v>
      </c>
      <c r="G2805" s="13" t="s">
        <v>2811</v>
      </c>
      <c r="Q2805" t="str">
        <f t="shared" si="43"/>
        <v>33141200-Kateteri</v>
      </c>
    </row>
    <row r="2806" spans="1:17" x14ac:dyDescent="0.3">
      <c r="A2806">
        <v>2805</v>
      </c>
      <c r="B2806">
        <v>33141200</v>
      </c>
      <c r="C2806" t="s">
        <v>2811</v>
      </c>
      <c r="E2806" s="8">
        <v>2806</v>
      </c>
      <c r="F2806" s="9">
        <v>33141210</v>
      </c>
      <c r="G2806" s="10" t="s">
        <v>2812</v>
      </c>
      <c r="Q2806" t="str">
        <f t="shared" si="43"/>
        <v>33141210-Balon kateteri</v>
      </c>
    </row>
    <row r="2807" spans="1:17" x14ac:dyDescent="0.3">
      <c r="A2807">
        <v>2806</v>
      </c>
      <c r="B2807">
        <v>33141210</v>
      </c>
      <c r="C2807" t="s">
        <v>2812</v>
      </c>
      <c r="E2807" s="11">
        <v>2807</v>
      </c>
      <c r="F2807" s="12">
        <v>33141220</v>
      </c>
      <c r="G2807" s="13" t="s">
        <v>2813</v>
      </c>
      <c r="Q2807" t="str">
        <f t="shared" si="43"/>
        <v>33141220-Kanile</v>
      </c>
    </row>
    <row r="2808" spans="1:17" x14ac:dyDescent="0.3">
      <c r="A2808">
        <v>2807</v>
      </c>
      <c r="B2808">
        <v>33141220</v>
      </c>
      <c r="C2808" t="s">
        <v>2813</v>
      </c>
      <c r="E2808" s="8">
        <v>2808</v>
      </c>
      <c r="F2808" s="9">
        <v>33141230</v>
      </c>
      <c r="G2808" s="10" t="s">
        <v>2814</v>
      </c>
      <c r="Q2808" t="str">
        <f t="shared" si="43"/>
        <v>33141230-Dilatori</v>
      </c>
    </row>
    <row r="2809" spans="1:17" x14ac:dyDescent="0.3">
      <c r="A2809">
        <v>2808</v>
      </c>
      <c r="B2809">
        <v>33141230</v>
      </c>
      <c r="C2809" t="s">
        <v>2814</v>
      </c>
      <c r="E2809" s="11">
        <v>2809</v>
      </c>
      <c r="F2809" s="12">
        <v>33141240</v>
      </c>
      <c r="G2809" s="13" t="s">
        <v>2815</v>
      </c>
      <c r="Q2809" t="str">
        <f t="shared" si="43"/>
        <v>33141240-Pribor za katetere</v>
      </c>
    </row>
    <row r="2810" spans="1:17" x14ac:dyDescent="0.3">
      <c r="A2810">
        <v>2809</v>
      </c>
      <c r="B2810">
        <v>33141240</v>
      </c>
      <c r="C2810" t="s">
        <v>2815</v>
      </c>
      <c r="E2810" s="8">
        <v>2810</v>
      </c>
      <c r="F2810" s="9">
        <v>33141300</v>
      </c>
      <c r="G2810" s="10" t="s">
        <v>2816</v>
      </c>
      <c r="Q2810" t="str">
        <f t="shared" si="43"/>
        <v>33141300-Uređaji za venopunkciju i uzorkovanje krvi</v>
      </c>
    </row>
    <row r="2811" spans="1:17" x14ac:dyDescent="0.3">
      <c r="A2811">
        <v>2810</v>
      </c>
      <c r="B2811">
        <v>33141300</v>
      </c>
      <c r="C2811" t="s">
        <v>2816</v>
      </c>
      <c r="E2811" s="11">
        <v>2811</v>
      </c>
      <c r="F2811" s="12">
        <v>33141310</v>
      </c>
      <c r="G2811" s="13" t="s">
        <v>2817</v>
      </c>
      <c r="Q2811" t="str">
        <f t="shared" si="43"/>
        <v>33141310-Špricevi</v>
      </c>
    </row>
    <row r="2812" spans="1:17" x14ac:dyDescent="0.3">
      <c r="A2812">
        <v>2811</v>
      </c>
      <c r="B2812">
        <v>33141310</v>
      </c>
      <c r="C2812" t="s">
        <v>2817</v>
      </c>
      <c r="E2812" s="8">
        <v>2812</v>
      </c>
      <c r="F2812" s="9">
        <v>33141320</v>
      </c>
      <c r="G2812" s="10" t="s">
        <v>2818</v>
      </c>
      <c r="Q2812" t="str">
        <f t="shared" si="43"/>
        <v>33141320-Medicinske igle</v>
      </c>
    </row>
    <row r="2813" spans="1:17" x14ac:dyDescent="0.3">
      <c r="A2813">
        <v>2812</v>
      </c>
      <c r="B2813">
        <v>33141320</v>
      </c>
      <c r="C2813" t="s">
        <v>2818</v>
      </c>
      <c r="E2813" s="11">
        <v>2813</v>
      </c>
      <c r="F2813" s="12">
        <v>33141321</v>
      </c>
      <c r="G2813" s="13" t="s">
        <v>2819</v>
      </c>
      <c r="Q2813" t="str">
        <f t="shared" si="43"/>
        <v>33141321-Igle za anesteziju</v>
      </c>
    </row>
    <row r="2814" spans="1:17" x14ac:dyDescent="0.3">
      <c r="A2814">
        <v>2813</v>
      </c>
      <c r="B2814">
        <v>33141321</v>
      </c>
      <c r="C2814" t="s">
        <v>2819</v>
      </c>
      <c r="E2814" s="8">
        <v>2814</v>
      </c>
      <c r="F2814" s="9">
        <v>33141322</v>
      </c>
      <c r="G2814" s="10" t="s">
        <v>2820</v>
      </c>
      <c r="Q2814" t="str">
        <f t="shared" si="43"/>
        <v>33141322-Igle za arterije</v>
      </c>
    </row>
    <row r="2815" spans="1:17" x14ac:dyDescent="0.3">
      <c r="A2815">
        <v>2814</v>
      </c>
      <c r="B2815">
        <v>33141322</v>
      </c>
      <c r="C2815" t="s">
        <v>2820</v>
      </c>
      <c r="E2815" s="11">
        <v>2815</v>
      </c>
      <c r="F2815" s="12">
        <v>33141323</v>
      </c>
      <c r="G2815" s="13" t="s">
        <v>2821</v>
      </c>
      <c r="Q2815" t="str">
        <f t="shared" si="43"/>
        <v>33141323-Igle za biopsiju</v>
      </c>
    </row>
    <row r="2816" spans="1:17" x14ac:dyDescent="0.3">
      <c r="A2816">
        <v>2815</v>
      </c>
      <c r="B2816">
        <v>33141323</v>
      </c>
      <c r="C2816" t="s">
        <v>2821</v>
      </c>
      <c r="E2816" s="8">
        <v>2816</v>
      </c>
      <c r="F2816" s="9">
        <v>33141324</v>
      </c>
      <c r="G2816" s="10" t="s">
        <v>2822</v>
      </c>
      <c r="Q2816" t="str">
        <f t="shared" si="43"/>
        <v>33141324-Igle za dijalizu</v>
      </c>
    </row>
    <row r="2817" spans="1:17" x14ac:dyDescent="0.3">
      <c r="A2817">
        <v>2816</v>
      </c>
      <c r="B2817">
        <v>33141324</v>
      </c>
      <c r="C2817" t="s">
        <v>2822</v>
      </c>
      <c r="E2817" s="11">
        <v>2817</v>
      </c>
      <c r="F2817" s="12">
        <v>33141325</v>
      </c>
      <c r="G2817" s="13" t="s">
        <v>2823</v>
      </c>
      <c r="Q2817" t="str">
        <f t="shared" si="43"/>
        <v>33141325-Igle za fistule</v>
      </c>
    </row>
    <row r="2818" spans="1:17" x14ac:dyDescent="0.3">
      <c r="A2818">
        <v>2817</v>
      </c>
      <c r="B2818">
        <v>33141325</v>
      </c>
      <c r="C2818" t="s">
        <v>2823</v>
      </c>
      <c r="E2818" s="8">
        <v>2818</v>
      </c>
      <c r="F2818" s="9">
        <v>33141326</v>
      </c>
      <c r="G2818" s="10" t="s">
        <v>2824</v>
      </c>
      <c r="Q2818" t="str">
        <f t="shared" ref="Q2818:Q2881" si="44">F2818&amp; "-" &amp;G2818</f>
        <v>33141326-Igle za radiološke postupke</v>
      </c>
    </row>
    <row r="2819" spans="1:17" x14ac:dyDescent="0.3">
      <c r="A2819">
        <v>2818</v>
      </c>
      <c r="B2819">
        <v>33141326</v>
      </c>
      <c r="C2819" t="s">
        <v>2824</v>
      </c>
      <c r="E2819" s="11">
        <v>2819</v>
      </c>
      <c r="F2819" s="12">
        <v>33141327</v>
      </c>
      <c r="G2819" s="13" t="s">
        <v>2825</v>
      </c>
      <c r="Q2819" t="str">
        <f t="shared" si="44"/>
        <v>33141327-Igle sa izlaznim ventilom</v>
      </c>
    </row>
    <row r="2820" spans="1:17" x14ac:dyDescent="0.3">
      <c r="A2820">
        <v>2819</v>
      </c>
      <c r="B2820">
        <v>33141327</v>
      </c>
      <c r="C2820" t="s">
        <v>2825</v>
      </c>
      <c r="E2820" s="8">
        <v>2820</v>
      </c>
      <c r="F2820" s="9">
        <v>33141328</v>
      </c>
      <c r="G2820" s="10" t="s">
        <v>2826</v>
      </c>
      <c r="Q2820" t="str">
        <f t="shared" si="44"/>
        <v>33141328-Epiduralne igle</v>
      </c>
    </row>
    <row r="2821" spans="1:17" x14ac:dyDescent="0.3">
      <c r="A2821">
        <v>2820</v>
      </c>
      <c r="B2821">
        <v>33141328</v>
      </c>
      <c r="C2821" t="s">
        <v>2826</v>
      </c>
      <c r="E2821" s="11">
        <v>2821</v>
      </c>
      <c r="F2821" s="12">
        <v>33141329</v>
      </c>
      <c r="G2821" s="13" t="s">
        <v>2827</v>
      </c>
      <c r="Q2821" t="str">
        <f t="shared" si="44"/>
        <v>33141329-Igle za amniocentezu</v>
      </c>
    </row>
    <row r="2822" spans="1:17" x14ac:dyDescent="0.3">
      <c r="A2822">
        <v>2821</v>
      </c>
      <c r="B2822">
        <v>33141329</v>
      </c>
      <c r="C2822" t="s">
        <v>2827</v>
      </c>
      <c r="E2822" s="8">
        <v>2822</v>
      </c>
      <c r="F2822" s="9">
        <v>33141400</v>
      </c>
      <c r="G2822" s="10" t="s">
        <v>2828</v>
      </c>
      <c r="Q2822" t="str">
        <f t="shared" si="44"/>
        <v>33141400-Rezači žice i hirurški noževi; hirurške rukavice</v>
      </c>
    </row>
    <row r="2823" spans="1:17" x14ac:dyDescent="0.3">
      <c r="A2823">
        <v>2822</v>
      </c>
      <c r="B2823">
        <v>33141400</v>
      </c>
      <c r="C2823" t="s">
        <v>2828</v>
      </c>
      <c r="E2823" s="11">
        <v>2823</v>
      </c>
      <c r="F2823" s="12">
        <v>33141410</v>
      </c>
      <c r="G2823" s="13" t="s">
        <v>2829</v>
      </c>
      <c r="Q2823" t="str">
        <f t="shared" si="44"/>
        <v>33141410-Rezači žice i hirurški noževi</v>
      </c>
    </row>
    <row r="2824" spans="1:17" x14ac:dyDescent="0.3">
      <c r="A2824">
        <v>2823</v>
      </c>
      <c r="B2824">
        <v>33141410</v>
      </c>
      <c r="C2824" t="s">
        <v>2829</v>
      </c>
      <c r="E2824" s="8">
        <v>2824</v>
      </c>
      <c r="F2824" s="9">
        <v>33141411</v>
      </c>
      <c r="G2824" s="10" t="s">
        <v>2830</v>
      </c>
      <c r="Q2824" t="str">
        <f t="shared" si="44"/>
        <v>33141411-Skalpeli i sečiva</v>
      </c>
    </row>
    <row r="2825" spans="1:17" x14ac:dyDescent="0.3">
      <c r="A2825">
        <v>2824</v>
      </c>
      <c r="B2825">
        <v>33141411</v>
      </c>
      <c r="C2825" t="s">
        <v>2830</v>
      </c>
      <c r="E2825" s="11">
        <v>2825</v>
      </c>
      <c r="F2825" s="12">
        <v>33141420</v>
      </c>
      <c r="G2825" s="13" t="s">
        <v>2831</v>
      </c>
      <c r="Q2825" t="str">
        <f t="shared" si="44"/>
        <v>33141420-Hirurške rukavice</v>
      </c>
    </row>
    <row r="2826" spans="1:17" x14ac:dyDescent="0.3">
      <c r="A2826">
        <v>2825</v>
      </c>
      <c r="B2826">
        <v>33141420</v>
      </c>
      <c r="C2826" t="s">
        <v>2831</v>
      </c>
      <c r="E2826" s="8">
        <v>2826</v>
      </c>
      <c r="F2826" s="9">
        <v>33141500</v>
      </c>
      <c r="G2826" s="10" t="s">
        <v>2832</v>
      </c>
      <c r="Q2826" t="str">
        <f t="shared" si="44"/>
        <v>33141500-Hematološki potrošni materijal</v>
      </c>
    </row>
    <row r="2827" spans="1:17" x14ac:dyDescent="0.3">
      <c r="A2827">
        <v>2826</v>
      </c>
      <c r="B2827">
        <v>33141500</v>
      </c>
      <c r="C2827" t="s">
        <v>2832</v>
      </c>
      <c r="E2827" s="11">
        <v>2827</v>
      </c>
      <c r="F2827" s="12">
        <v>33141510</v>
      </c>
      <c r="G2827" s="13" t="s">
        <v>2833</v>
      </c>
      <c r="Q2827" t="str">
        <f t="shared" si="44"/>
        <v>33141510-Proizvodi od  krvi</v>
      </c>
    </row>
    <row r="2828" spans="1:17" x14ac:dyDescent="0.3">
      <c r="A2828">
        <v>2827</v>
      </c>
      <c r="B2828">
        <v>33141510</v>
      </c>
      <c r="C2828" t="s">
        <v>2833</v>
      </c>
      <c r="E2828" s="8">
        <v>2828</v>
      </c>
      <c r="F2828" s="9">
        <v>33141520</v>
      </c>
      <c r="G2828" s="10" t="s">
        <v>2834</v>
      </c>
      <c r="Q2828" t="str">
        <f t="shared" si="44"/>
        <v>33141520-Ekstrakti plazme</v>
      </c>
    </row>
    <row r="2829" spans="1:17" x14ac:dyDescent="0.3">
      <c r="A2829">
        <v>2828</v>
      </c>
      <c r="B2829">
        <v>33141520</v>
      </c>
      <c r="C2829" t="s">
        <v>2834</v>
      </c>
      <c r="E2829" s="11">
        <v>2829</v>
      </c>
      <c r="F2829" s="12">
        <v>33141530</v>
      </c>
      <c r="G2829" s="13" t="s">
        <v>2835</v>
      </c>
      <c r="Q2829" t="str">
        <f t="shared" si="44"/>
        <v>33141530-Krvni koagulanti</v>
      </c>
    </row>
    <row r="2830" spans="1:17" x14ac:dyDescent="0.3">
      <c r="A2830">
        <v>2829</v>
      </c>
      <c r="B2830">
        <v>33141530</v>
      </c>
      <c r="C2830" t="s">
        <v>2835</v>
      </c>
      <c r="E2830" s="8">
        <v>2830</v>
      </c>
      <c r="F2830" s="9">
        <v>33141540</v>
      </c>
      <c r="G2830" s="10" t="s">
        <v>2836</v>
      </c>
      <c r="Q2830" t="str">
        <f t="shared" si="44"/>
        <v>33141540-Albumin</v>
      </c>
    </row>
    <row r="2831" spans="1:17" x14ac:dyDescent="0.3">
      <c r="A2831">
        <v>2830</v>
      </c>
      <c r="B2831">
        <v>33141540</v>
      </c>
      <c r="C2831" t="s">
        <v>2836</v>
      </c>
      <c r="E2831" s="11">
        <v>2831</v>
      </c>
      <c r="F2831" s="12">
        <v>33141550</v>
      </c>
      <c r="G2831" s="13" t="s">
        <v>2837</v>
      </c>
      <c r="Q2831" t="str">
        <f t="shared" si="44"/>
        <v>33141550-Heparin</v>
      </c>
    </row>
    <row r="2832" spans="1:17" x14ac:dyDescent="0.3">
      <c r="A2832">
        <v>2831</v>
      </c>
      <c r="B2832">
        <v>33141550</v>
      </c>
      <c r="C2832" t="s">
        <v>2837</v>
      </c>
      <c r="E2832" s="8">
        <v>2832</v>
      </c>
      <c r="F2832" s="9">
        <v>33141560</v>
      </c>
      <c r="G2832" s="10" t="s">
        <v>2838</v>
      </c>
      <c r="Q2832" t="str">
        <f t="shared" si="44"/>
        <v>33141560-Ljudski organi</v>
      </c>
    </row>
    <row r="2833" spans="1:17" x14ac:dyDescent="0.3">
      <c r="A2833">
        <v>2832</v>
      </c>
      <c r="B2833">
        <v>33141560</v>
      </c>
      <c r="C2833" t="s">
        <v>2838</v>
      </c>
      <c r="E2833" s="11">
        <v>2833</v>
      </c>
      <c r="F2833" s="12">
        <v>33141570</v>
      </c>
      <c r="G2833" s="13" t="s">
        <v>2839</v>
      </c>
      <c r="Q2833" t="str">
        <f t="shared" si="44"/>
        <v>33141570-Ljudska krv</v>
      </c>
    </row>
    <row r="2834" spans="1:17" x14ac:dyDescent="0.3">
      <c r="A2834">
        <v>2833</v>
      </c>
      <c r="B2834">
        <v>33141570</v>
      </c>
      <c r="C2834" t="s">
        <v>2839</v>
      </c>
      <c r="E2834" s="8">
        <v>2834</v>
      </c>
      <c r="F2834" s="9">
        <v>33141580</v>
      </c>
      <c r="G2834" s="10" t="s">
        <v>2840</v>
      </c>
      <c r="Q2834" t="str">
        <f t="shared" si="44"/>
        <v>33141580-Životinjska krv</v>
      </c>
    </row>
    <row r="2835" spans="1:17" x14ac:dyDescent="0.3">
      <c r="A2835">
        <v>2834</v>
      </c>
      <c r="B2835">
        <v>33141580</v>
      </c>
      <c r="C2835" t="s">
        <v>2840</v>
      </c>
      <c r="E2835" s="11">
        <v>2835</v>
      </c>
      <c r="F2835" s="12">
        <v>33141600</v>
      </c>
      <c r="G2835" s="13" t="s">
        <v>2841</v>
      </c>
      <c r="Q2835" t="str">
        <f t="shared" si="44"/>
        <v>33141600-Posude i kesice za prikupljanje i drenažu, kompleti</v>
      </c>
    </row>
    <row r="2836" spans="1:17" x14ac:dyDescent="0.3">
      <c r="A2836">
        <v>2835</v>
      </c>
      <c r="B2836">
        <v>33141600</v>
      </c>
      <c r="C2836" t="s">
        <v>2841</v>
      </c>
      <c r="E2836" s="8">
        <v>2836</v>
      </c>
      <c r="F2836" s="9">
        <v>33141610</v>
      </c>
      <c r="G2836" s="10" t="s">
        <v>2842</v>
      </c>
      <c r="Q2836" t="str">
        <f t="shared" si="44"/>
        <v>33141610-Kese za sakupljanje</v>
      </c>
    </row>
    <row r="2837" spans="1:17" x14ac:dyDescent="0.3">
      <c r="A2837">
        <v>2836</v>
      </c>
      <c r="B2837">
        <v>33141610</v>
      </c>
      <c r="C2837" t="s">
        <v>2842</v>
      </c>
      <c r="E2837" s="11">
        <v>2837</v>
      </c>
      <c r="F2837" s="12">
        <v>33141613</v>
      </c>
      <c r="G2837" s="13" t="s">
        <v>2843</v>
      </c>
      <c r="Q2837" t="str">
        <f t="shared" si="44"/>
        <v>33141613-Kese za krv</v>
      </c>
    </row>
    <row r="2838" spans="1:17" x14ac:dyDescent="0.3">
      <c r="A2838">
        <v>2837</v>
      </c>
      <c r="B2838">
        <v>33141613</v>
      </c>
      <c r="C2838" t="s">
        <v>2843</v>
      </c>
      <c r="E2838" s="8">
        <v>2838</v>
      </c>
      <c r="F2838" s="9">
        <v>33141614</v>
      </c>
      <c r="G2838" s="10" t="s">
        <v>2844</v>
      </c>
      <c r="Q2838" t="str">
        <f t="shared" si="44"/>
        <v>33141614-Kese za plazmu</v>
      </c>
    </row>
    <row r="2839" spans="1:17" x14ac:dyDescent="0.3">
      <c r="A2839">
        <v>2838</v>
      </c>
      <c r="B2839">
        <v>33141614</v>
      </c>
      <c r="C2839" t="s">
        <v>2844</v>
      </c>
      <c r="E2839" s="11">
        <v>2839</v>
      </c>
      <c r="F2839" s="12">
        <v>33141615</v>
      </c>
      <c r="G2839" s="13" t="s">
        <v>2845</v>
      </c>
      <c r="Q2839" t="str">
        <f t="shared" si="44"/>
        <v>33141615-Kese za urin</v>
      </c>
    </row>
    <row r="2840" spans="1:17" x14ac:dyDescent="0.3">
      <c r="A2840">
        <v>2839</v>
      </c>
      <c r="B2840">
        <v>33141615</v>
      </c>
      <c r="C2840" t="s">
        <v>2845</v>
      </c>
      <c r="E2840" s="8">
        <v>2840</v>
      </c>
      <c r="F2840" s="9">
        <v>33141620</v>
      </c>
      <c r="G2840" s="10" t="s">
        <v>2846</v>
      </c>
      <c r="Q2840" t="str">
        <f t="shared" si="44"/>
        <v>33141620-Medicinski kompleti</v>
      </c>
    </row>
    <row r="2841" spans="1:17" x14ac:dyDescent="0.3">
      <c r="A2841">
        <v>2840</v>
      </c>
      <c r="B2841">
        <v>33141620</v>
      </c>
      <c r="C2841" t="s">
        <v>2846</v>
      </c>
      <c r="E2841" s="11">
        <v>2841</v>
      </c>
      <c r="F2841" s="12">
        <v>33141621</v>
      </c>
      <c r="G2841" s="13" t="s">
        <v>2847</v>
      </c>
      <c r="Q2841" t="str">
        <f t="shared" si="44"/>
        <v>33141621-Kompleti za inkontinenciju</v>
      </c>
    </row>
    <row r="2842" spans="1:17" x14ac:dyDescent="0.3">
      <c r="A2842">
        <v>2841</v>
      </c>
      <c r="B2842">
        <v>33141621</v>
      </c>
      <c r="C2842" t="s">
        <v>2847</v>
      </c>
      <c r="E2842" s="8">
        <v>2842</v>
      </c>
      <c r="F2842" s="9">
        <v>33141622</v>
      </c>
      <c r="G2842" s="10" t="s">
        <v>2848</v>
      </c>
      <c r="Q2842" t="str">
        <f t="shared" si="44"/>
        <v>33141622-Kompleti za prevenciju od HIV</v>
      </c>
    </row>
    <row r="2843" spans="1:17" x14ac:dyDescent="0.3">
      <c r="A2843">
        <v>2842</v>
      </c>
      <c r="B2843">
        <v>33141622</v>
      </c>
      <c r="C2843" t="s">
        <v>2848</v>
      </c>
      <c r="E2843" s="11">
        <v>2843</v>
      </c>
      <c r="F2843" s="12">
        <v>33141623</v>
      </c>
      <c r="G2843" s="13" t="s">
        <v>2849</v>
      </c>
      <c r="Q2843" t="str">
        <f t="shared" si="44"/>
        <v>33141623-Kutije za prvu pomoć</v>
      </c>
    </row>
    <row r="2844" spans="1:17" x14ac:dyDescent="0.3">
      <c r="A2844">
        <v>2843</v>
      </c>
      <c r="B2844">
        <v>33141623</v>
      </c>
      <c r="C2844" t="s">
        <v>2849</v>
      </c>
      <c r="E2844" s="8">
        <v>2844</v>
      </c>
      <c r="F2844" s="9">
        <v>33141624</v>
      </c>
      <c r="G2844" s="10" t="s">
        <v>2850</v>
      </c>
      <c r="Q2844" t="str">
        <f t="shared" si="44"/>
        <v>33141624-Kompleti za davanje lekova</v>
      </c>
    </row>
    <row r="2845" spans="1:17" x14ac:dyDescent="0.3">
      <c r="A2845">
        <v>2844</v>
      </c>
      <c r="B2845">
        <v>33141624</v>
      </c>
      <c r="C2845" t="s">
        <v>2850</v>
      </c>
      <c r="E2845" s="11">
        <v>2845</v>
      </c>
      <c r="F2845" s="12">
        <v>33141625</v>
      </c>
      <c r="G2845" s="13" t="s">
        <v>2851</v>
      </c>
      <c r="Q2845" t="str">
        <f t="shared" si="44"/>
        <v>33141625-Dijagnostički kompleti</v>
      </c>
    </row>
    <row r="2846" spans="1:17" x14ac:dyDescent="0.3">
      <c r="A2846">
        <v>2845</v>
      </c>
      <c r="B2846">
        <v>33141625</v>
      </c>
      <c r="C2846" t="s">
        <v>2851</v>
      </c>
      <c r="E2846" s="8">
        <v>2846</v>
      </c>
      <c r="F2846" s="9">
        <v>33141626</v>
      </c>
      <c r="G2846" s="10" t="s">
        <v>2852</v>
      </c>
      <c r="Q2846" t="str">
        <f t="shared" si="44"/>
        <v>33141626-Kompleti za doziranje</v>
      </c>
    </row>
    <row r="2847" spans="1:17" x14ac:dyDescent="0.3">
      <c r="A2847">
        <v>2846</v>
      </c>
      <c r="B2847">
        <v>33141626</v>
      </c>
      <c r="C2847" t="s">
        <v>2852</v>
      </c>
      <c r="E2847" s="11">
        <v>2847</v>
      </c>
      <c r="F2847" s="12">
        <v>33141630</v>
      </c>
      <c r="G2847" s="13" t="s">
        <v>2853</v>
      </c>
      <c r="Q2847" t="str">
        <f t="shared" si="44"/>
        <v>33141630-Filteri za krvnu plazmu</v>
      </c>
    </row>
    <row r="2848" spans="1:17" x14ac:dyDescent="0.3">
      <c r="A2848">
        <v>2847</v>
      </c>
      <c r="B2848">
        <v>33141630</v>
      </c>
      <c r="C2848" t="s">
        <v>2853</v>
      </c>
      <c r="E2848" s="8">
        <v>2848</v>
      </c>
      <c r="F2848" s="9">
        <v>33141640</v>
      </c>
      <c r="G2848" s="10" t="s">
        <v>2854</v>
      </c>
      <c r="Q2848" t="str">
        <f t="shared" si="44"/>
        <v>33141640-Drenovi</v>
      </c>
    </row>
    <row r="2849" spans="1:17" x14ac:dyDescent="0.3">
      <c r="A2849">
        <v>2848</v>
      </c>
      <c r="B2849">
        <v>33141640</v>
      </c>
      <c r="C2849" t="s">
        <v>2854</v>
      </c>
      <c r="E2849" s="11">
        <v>2849</v>
      </c>
      <c r="F2849" s="12">
        <v>33141641</v>
      </c>
      <c r="G2849" s="13" t="s">
        <v>2855</v>
      </c>
      <c r="Q2849" t="str">
        <f t="shared" si="44"/>
        <v>33141641-Sonde</v>
      </c>
    </row>
    <row r="2850" spans="1:17" x14ac:dyDescent="0.3">
      <c r="A2850">
        <v>2849</v>
      </c>
      <c r="B2850">
        <v>33141641</v>
      </c>
      <c r="C2850" t="s">
        <v>2855</v>
      </c>
      <c r="E2850" s="8">
        <v>2850</v>
      </c>
      <c r="F2850" s="9">
        <v>33141642</v>
      </c>
      <c r="G2850" s="10" t="s">
        <v>2856</v>
      </c>
      <c r="Q2850" t="str">
        <f t="shared" si="44"/>
        <v>33141642-Pribor za drenažu</v>
      </c>
    </row>
    <row r="2851" spans="1:17" x14ac:dyDescent="0.3">
      <c r="A2851">
        <v>2850</v>
      </c>
      <c r="B2851">
        <v>33141642</v>
      </c>
      <c r="C2851" t="s">
        <v>2856</v>
      </c>
      <c r="E2851" s="11">
        <v>2851</v>
      </c>
      <c r="F2851" s="12">
        <v>33141700</v>
      </c>
      <c r="G2851" s="13" t="s">
        <v>2857</v>
      </c>
      <c r="Q2851" t="str">
        <f t="shared" si="44"/>
        <v>33141700-Ortopedski materijal</v>
      </c>
    </row>
    <row r="2852" spans="1:17" x14ac:dyDescent="0.3">
      <c r="A2852">
        <v>2851</v>
      </c>
      <c r="B2852">
        <v>33141700</v>
      </c>
      <c r="C2852" t="s">
        <v>2857</v>
      </c>
      <c r="E2852" s="8">
        <v>2852</v>
      </c>
      <c r="F2852" s="9">
        <v>33141710</v>
      </c>
      <c r="G2852" s="10" t="s">
        <v>2858</v>
      </c>
      <c r="Q2852" t="str">
        <f t="shared" si="44"/>
        <v>33141710-Štake</v>
      </c>
    </row>
    <row r="2853" spans="1:17" x14ac:dyDescent="0.3">
      <c r="A2853">
        <v>2852</v>
      </c>
      <c r="B2853">
        <v>33141710</v>
      </c>
      <c r="C2853" t="s">
        <v>2858</v>
      </c>
      <c r="E2853" s="11">
        <v>2853</v>
      </c>
      <c r="F2853" s="12">
        <v>33141720</v>
      </c>
      <c r="G2853" s="13" t="s">
        <v>2859</v>
      </c>
      <c r="Q2853" t="str">
        <f t="shared" si="44"/>
        <v>33141720-Pomagala za hodanje</v>
      </c>
    </row>
    <row r="2854" spans="1:17" x14ac:dyDescent="0.3">
      <c r="A2854">
        <v>2853</v>
      </c>
      <c r="B2854">
        <v>33141720</v>
      </c>
      <c r="C2854" t="s">
        <v>2859</v>
      </c>
      <c r="E2854" s="8">
        <v>2854</v>
      </c>
      <c r="F2854" s="9">
        <v>33141730</v>
      </c>
      <c r="G2854" s="10" t="s">
        <v>2860</v>
      </c>
      <c r="Q2854" t="str">
        <f t="shared" si="44"/>
        <v>33141730-Hirurške kragne</v>
      </c>
    </row>
    <row r="2855" spans="1:17" x14ac:dyDescent="0.3">
      <c r="A2855">
        <v>2854</v>
      </c>
      <c r="B2855">
        <v>33141730</v>
      </c>
      <c r="C2855" t="s">
        <v>2860</v>
      </c>
      <c r="E2855" s="11">
        <v>2855</v>
      </c>
      <c r="F2855" s="12">
        <v>33141740</v>
      </c>
      <c r="G2855" s="13" t="s">
        <v>2861</v>
      </c>
      <c r="Q2855" t="str">
        <f t="shared" si="44"/>
        <v>33141740-Ortopedska obuća</v>
      </c>
    </row>
    <row r="2856" spans="1:17" x14ac:dyDescent="0.3">
      <c r="A2856">
        <v>2855</v>
      </c>
      <c r="B2856">
        <v>33141740</v>
      </c>
      <c r="C2856" t="s">
        <v>2861</v>
      </c>
      <c r="E2856" s="8">
        <v>2856</v>
      </c>
      <c r="F2856" s="9">
        <v>33141750</v>
      </c>
      <c r="G2856" s="10" t="s">
        <v>2862</v>
      </c>
      <c r="Q2856" t="str">
        <f t="shared" si="44"/>
        <v>33141750-Veštački zglobovi</v>
      </c>
    </row>
    <row r="2857" spans="1:17" x14ac:dyDescent="0.3">
      <c r="A2857">
        <v>2856</v>
      </c>
      <c r="B2857">
        <v>33141750</v>
      </c>
      <c r="C2857" t="s">
        <v>2862</v>
      </c>
      <c r="E2857" s="11">
        <v>2857</v>
      </c>
      <c r="F2857" s="12">
        <v>33141760</v>
      </c>
      <c r="G2857" s="13" t="s">
        <v>2863</v>
      </c>
      <c r="Q2857" t="str">
        <f t="shared" si="44"/>
        <v>33141760-Šine</v>
      </c>
    </row>
    <row r="2858" spans="1:17" x14ac:dyDescent="0.3">
      <c r="A2858">
        <v>2857</v>
      </c>
      <c r="B2858">
        <v>33141760</v>
      </c>
      <c r="C2858" t="s">
        <v>2863</v>
      </c>
      <c r="E2858" s="8">
        <v>2858</v>
      </c>
      <c r="F2858" s="9">
        <v>33141770</v>
      </c>
      <c r="G2858" s="10" t="s">
        <v>2864</v>
      </c>
      <c r="Q2858" t="str">
        <f t="shared" si="44"/>
        <v>33141770-Sprave za prelome, čivije i pločice</v>
      </c>
    </row>
    <row r="2859" spans="1:17" x14ac:dyDescent="0.3">
      <c r="A2859">
        <v>2858</v>
      </c>
      <c r="B2859">
        <v>33141770</v>
      </c>
      <c r="C2859" t="s">
        <v>2864</v>
      </c>
      <c r="E2859" s="11">
        <v>2859</v>
      </c>
      <c r="F2859" s="12">
        <v>33141800</v>
      </c>
      <c r="G2859" s="13" t="s">
        <v>2865</v>
      </c>
      <c r="Q2859" t="str">
        <f t="shared" si="44"/>
        <v>33141800-Zubarski potrošni materijali</v>
      </c>
    </row>
    <row r="2860" spans="1:17" x14ac:dyDescent="0.3">
      <c r="A2860">
        <v>2859</v>
      </c>
      <c r="B2860">
        <v>33141800</v>
      </c>
      <c r="C2860" t="s">
        <v>2865</v>
      </c>
      <c r="E2860" s="8">
        <v>2860</v>
      </c>
      <c r="F2860" s="9">
        <v>33141810</v>
      </c>
      <c r="G2860" s="10" t="s">
        <v>2866</v>
      </c>
      <c r="Q2860" t="str">
        <f t="shared" si="44"/>
        <v>33141810-Materijali za zubarska punila</v>
      </c>
    </row>
    <row r="2861" spans="1:17" x14ac:dyDescent="0.3">
      <c r="A2861">
        <v>2860</v>
      </c>
      <c r="B2861">
        <v>33141810</v>
      </c>
      <c r="C2861" t="s">
        <v>2866</v>
      </c>
      <c r="E2861" s="11">
        <v>2861</v>
      </c>
      <c r="F2861" s="12">
        <v>33141820</v>
      </c>
      <c r="G2861" s="13" t="s">
        <v>2867</v>
      </c>
      <c r="Q2861" t="str">
        <f t="shared" si="44"/>
        <v>33141820-Zubi</v>
      </c>
    </row>
    <row r="2862" spans="1:17" x14ac:dyDescent="0.3">
      <c r="A2862">
        <v>2861</v>
      </c>
      <c r="B2862">
        <v>33141820</v>
      </c>
      <c r="C2862" t="s">
        <v>2867</v>
      </c>
      <c r="E2862" s="8">
        <v>2862</v>
      </c>
      <c r="F2862" s="9">
        <v>33141821</v>
      </c>
      <c r="G2862" s="10" t="s">
        <v>2868</v>
      </c>
      <c r="Q2862" t="str">
        <f t="shared" si="44"/>
        <v>33141821-Zubi od porcelana</v>
      </c>
    </row>
    <row r="2863" spans="1:17" x14ac:dyDescent="0.3">
      <c r="A2863">
        <v>2862</v>
      </c>
      <c r="B2863">
        <v>33141821</v>
      </c>
      <c r="C2863" t="s">
        <v>2868</v>
      </c>
      <c r="E2863" s="11">
        <v>2863</v>
      </c>
      <c r="F2863" s="12">
        <v>33141822</v>
      </c>
      <c r="G2863" s="13" t="s">
        <v>2869</v>
      </c>
      <c r="Q2863" t="str">
        <f t="shared" si="44"/>
        <v>33141822-Zubi od akrila</v>
      </c>
    </row>
    <row r="2864" spans="1:17" x14ac:dyDescent="0.3">
      <c r="A2864">
        <v>2863</v>
      </c>
      <c r="B2864">
        <v>33141822</v>
      </c>
      <c r="C2864" t="s">
        <v>2869</v>
      </c>
      <c r="E2864" s="8">
        <v>2864</v>
      </c>
      <c r="F2864" s="9">
        <v>33141830</v>
      </c>
      <c r="G2864" s="10" t="s">
        <v>2870</v>
      </c>
      <c r="Q2864" t="str">
        <f t="shared" si="44"/>
        <v>33141830-Cementna osnova</v>
      </c>
    </row>
    <row r="2865" spans="1:17" x14ac:dyDescent="0.3">
      <c r="A2865">
        <v>2864</v>
      </c>
      <c r="B2865">
        <v>33141830</v>
      </c>
      <c r="C2865" t="s">
        <v>2870</v>
      </c>
      <c r="E2865" s="11">
        <v>2865</v>
      </c>
      <c r="F2865" s="12">
        <v>33141840</v>
      </c>
      <c r="G2865" s="13" t="s">
        <v>2871</v>
      </c>
      <c r="Q2865" t="str">
        <f t="shared" si="44"/>
        <v>33141840-Zubarski hemostatici</v>
      </c>
    </row>
    <row r="2866" spans="1:17" x14ac:dyDescent="0.3">
      <c r="A2866">
        <v>2865</v>
      </c>
      <c r="B2866">
        <v>33141840</v>
      </c>
      <c r="C2866" t="s">
        <v>2871</v>
      </c>
      <c r="E2866" s="8">
        <v>2866</v>
      </c>
      <c r="F2866" s="9">
        <v>33141850</v>
      </c>
      <c r="G2866" s="10" t="s">
        <v>2872</v>
      </c>
      <c r="Q2866" t="str">
        <f t="shared" si="44"/>
        <v>33141850-Proizvodi za zubnu higijenu</v>
      </c>
    </row>
    <row r="2867" spans="1:17" x14ac:dyDescent="0.3">
      <c r="A2867">
        <v>2866</v>
      </c>
      <c r="B2867">
        <v>33141850</v>
      </c>
      <c r="C2867" t="s">
        <v>2872</v>
      </c>
      <c r="E2867" s="11">
        <v>2867</v>
      </c>
      <c r="F2867" s="12">
        <v>33141900</v>
      </c>
      <c r="G2867" s="13" t="s">
        <v>2873</v>
      </c>
      <c r="Q2867" t="str">
        <f t="shared" si="44"/>
        <v>33141900-Lancete za krv</v>
      </c>
    </row>
    <row r="2868" spans="1:17" x14ac:dyDescent="0.3">
      <c r="A2868">
        <v>2867</v>
      </c>
      <c r="B2868">
        <v>33141900</v>
      </c>
      <c r="C2868" t="s">
        <v>2873</v>
      </c>
      <c r="E2868" s="8">
        <v>2868</v>
      </c>
      <c r="F2868" s="9">
        <v>33150000</v>
      </c>
      <c r="G2868" s="10" t="s">
        <v>2874</v>
      </c>
      <c r="Q2868" t="str">
        <f t="shared" si="44"/>
        <v>33150000-Uređaji za radioterapiju, mehanoterapiju, elektroterapiju i fizikalnu terapiju</v>
      </c>
    </row>
    <row r="2869" spans="1:17" x14ac:dyDescent="0.3">
      <c r="A2869">
        <v>2868</v>
      </c>
      <c r="B2869">
        <v>33150000</v>
      </c>
      <c r="C2869" t="s">
        <v>2874</v>
      </c>
      <c r="E2869" s="11">
        <v>2869</v>
      </c>
      <c r="F2869" s="12">
        <v>33151000</v>
      </c>
      <c r="G2869" s="13" t="s">
        <v>2875</v>
      </c>
      <c r="Q2869" t="str">
        <f t="shared" si="44"/>
        <v>33151000-Uređaji i materijal za radioterapiju</v>
      </c>
    </row>
    <row r="2870" spans="1:17" x14ac:dyDescent="0.3">
      <c r="A2870">
        <v>2869</v>
      </c>
      <c r="B2870">
        <v>33151000</v>
      </c>
      <c r="C2870" t="s">
        <v>2875</v>
      </c>
      <c r="E2870" s="8">
        <v>2870</v>
      </c>
      <c r="F2870" s="9">
        <v>33151100</v>
      </c>
      <c r="G2870" s="10" t="s">
        <v>2876</v>
      </c>
      <c r="Q2870" t="str">
        <f t="shared" si="44"/>
        <v>33151100-Uređaji za terapiju gama zracima</v>
      </c>
    </row>
    <row r="2871" spans="1:17" x14ac:dyDescent="0.3">
      <c r="A2871">
        <v>2870</v>
      </c>
      <c r="B2871">
        <v>33151100</v>
      </c>
      <c r="C2871" t="s">
        <v>2876</v>
      </c>
      <c r="E2871" s="11">
        <v>2871</v>
      </c>
      <c r="F2871" s="12">
        <v>33151200</v>
      </c>
      <c r="G2871" s="13" t="s">
        <v>2877</v>
      </c>
      <c r="Q2871" t="str">
        <f t="shared" si="44"/>
        <v>33151200-Uređaji za rendgensku terapiju</v>
      </c>
    </row>
    <row r="2872" spans="1:17" x14ac:dyDescent="0.3">
      <c r="A2872">
        <v>2871</v>
      </c>
      <c r="B2872">
        <v>33151200</v>
      </c>
      <c r="C2872" t="s">
        <v>2877</v>
      </c>
      <c r="E2872" s="8">
        <v>2872</v>
      </c>
      <c r="F2872" s="9">
        <v>33151300</v>
      </c>
      <c r="G2872" s="10" t="s">
        <v>2878</v>
      </c>
      <c r="Q2872" t="str">
        <f t="shared" si="44"/>
        <v>33151300-Spektrograf</v>
      </c>
    </row>
    <row r="2873" spans="1:17" x14ac:dyDescent="0.3">
      <c r="A2873">
        <v>2872</v>
      </c>
      <c r="B2873">
        <v>33151300</v>
      </c>
      <c r="C2873" t="s">
        <v>2878</v>
      </c>
      <c r="E2873" s="11">
        <v>2873</v>
      </c>
      <c r="F2873" s="12">
        <v>33151400</v>
      </c>
      <c r="G2873" s="13" t="s">
        <v>2879</v>
      </c>
      <c r="Q2873" t="str">
        <f t="shared" si="44"/>
        <v>33151400-Materijal za radioterapiju</v>
      </c>
    </row>
    <row r="2874" spans="1:17" x14ac:dyDescent="0.3">
      <c r="A2874">
        <v>2873</v>
      </c>
      <c r="B2874">
        <v>33151400</v>
      </c>
      <c r="C2874" t="s">
        <v>2879</v>
      </c>
      <c r="E2874" s="8">
        <v>2874</v>
      </c>
      <c r="F2874" s="9">
        <v>33152000</v>
      </c>
      <c r="G2874" s="10" t="s">
        <v>2880</v>
      </c>
      <c r="Q2874" t="str">
        <f t="shared" si="44"/>
        <v>33152000-Inkubatori</v>
      </c>
    </row>
    <row r="2875" spans="1:17" x14ac:dyDescent="0.3">
      <c r="A2875">
        <v>2874</v>
      </c>
      <c r="B2875">
        <v>33152000</v>
      </c>
      <c r="C2875" t="s">
        <v>2880</v>
      </c>
      <c r="E2875" s="11">
        <v>2875</v>
      </c>
      <c r="F2875" s="12">
        <v>33153000</v>
      </c>
      <c r="G2875" s="13" t="s">
        <v>2881</v>
      </c>
      <c r="Q2875" t="str">
        <f t="shared" si="44"/>
        <v>33153000-Aparat za razbijanje kamenaca</v>
      </c>
    </row>
    <row r="2876" spans="1:17" x14ac:dyDescent="0.3">
      <c r="A2876">
        <v>2875</v>
      </c>
      <c r="B2876">
        <v>33153000</v>
      </c>
      <c r="C2876" t="s">
        <v>2881</v>
      </c>
      <c r="E2876" s="8">
        <v>2876</v>
      </c>
      <c r="F2876" s="9">
        <v>33154000</v>
      </c>
      <c r="G2876" s="10" t="s">
        <v>2882</v>
      </c>
      <c r="Q2876" t="str">
        <f t="shared" si="44"/>
        <v>33154000-Uređaji za mehanoterapiju</v>
      </c>
    </row>
    <row r="2877" spans="1:17" x14ac:dyDescent="0.3">
      <c r="A2877">
        <v>2876</v>
      </c>
      <c r="B2877">
        <v>33154000</v>
      </c>
      <c r="C2877" t="s">
        <v>2882</v>
      </c>
      <c r="E2877" s="11">
        <v>2877</v>
      </c>
      <c r="F2877" s="12">
        <v>33155000</v>
      </c>
      <c r="G2877" s="13" t="s">
        <v>2883</v>
      </c>
      <c r="Q2877" t="str">
        <f t="shared" si="44"/>
        <v>33155000-Uređaji za fizikalnu terapiju</v>
      </c>
    </row>
    <row r="2878" spans="1:17" x14ac:dyDescent="0.3">
      <c r="A2878">
        <v>2877</v>
      </c>
      <c r="B2878">
        <v>33155000</v>
      </c>
      <c r="C2878" t="s">
        <v>2883</v>
      </c>
      <c r="E2878" s="8">
        <v>2878</v>
      </c>
      <c r="F2878" s="9">
        <v>33156000</v>
      </c>
      <c r="G2878" s="10" t="s">
        <v>2884</v>
      </c>
      <c r="Q2878" t="str">
        <f t="shared" si="44"/>
        <v>33156000-Uređaji za psihološka testiranja</v>
      </c>
    </row>
    <row r="2879" spans="1:17" x14ac:dyDescent="0.3">
      <c r="A2879">
        <v>2878</v>
      </c>
      <c r="B2879">
        <v>33156000</v>
      </c>
      <c r="C2879" t="s">
        <v>2884</v>
      </c>
      <c r="E2879" s="11">
        <v>2879</v>
      </c>
      <c r="F2879" s="12">
        <v>33157000</v>
      </c>
      <c r="G2879" s="13" t="s">
        <v>2885</v>
      </c>
      <c r="Q2879" t="str">
        <f t="shared" si="44"/>
        <v>33157000-Uređaji za gasnu terapiju i respiratorni uređaji</v>
      </c>
    </row>
    <row r="2880" spans="1:17" x14ac:dyDescent="0.3">
      <c r="A2880">
        <v>2879</v>
      </c>
      <c r="B2880">
        <v>33157000</v>
      </c>
      <c r="C2880" t="s">
        <v>2885</v>
      </c>
      <c r="E2880" s="8">
        <v>2880</v>
      </c>
      <c r="F2880" s="9">
        <v>33157100</v>
      </c>
      <c r="G2880" s="10" t="s">
        <v>2886</v>
      </c>
      <c r="Q2880" t="str">
        <f t="shared" si="44"/>
        <v>33157100-Medicinske gasne maske</v>
      </c>
    </row>
    <row r="2881" spans="1:17" x14ac:dyDescent="0.3">
      <c r="A2881">
        <v>2880</v>
      </c>
      <c r="B2881">
        <v>33157100</v>
      </c>
      <c r="C2881" t="s">
        <v>2886</v>
      </c>
      <c r="E2881" s="11">
        <v>2881</v>
      </c>
      <c r="F2881" s="12">
        <v>33157110</v>
      </c>
      <c r="G2881" s="13" t="s">
        <v>2887</v>
      </c>
      <c r="Q2881" t="str">
        <f t="shared" si="44"/>
        <v>33157110-Maska za kiseonik</v>
      </c>
    </row>
    <row r="2882" spans="1:17" x14ac:dyDescent="0.3">
      <c r="A2882">
        <v>2881</v>
      </c>
      <c r="B2882">
        <v>33157110</v>
      </c>
      <c r="C2882" t="s">
        <v>2887</v>
      </c>
      <c r="E2882" s="8">
        <v>2882</v>
      </c>
      <c r="F2882" s="9">
        <v>33157200</v>
      </c>
      <c r="G2882" s="10" t="s">
        <v>2888</v>
      </c>
      <c r="Q2882" t="str">
        <f t="shared" ref="Q2882:Q2945" si="45">F2882&amp; "-" &amp;G2882</f>
        <v>33157200-Kompleti za davanje kiseonika</v>
      </c>
    </row>
    <row r="2883" spans="1:17" x14ac:dyDescent="0.3">
      <c r="A2883">
        <v>2882</v>
      </c>
      <c r="B2883">
        <v>33157200</v>
      </c>
      <c r="C2883" t="s">
        <v>2888</v>
      </c>
      <c r="E2883" s="11">
        <v>2883</v>
      </c>
      <c r="F2883" s="12">
        <v>33157300</v>
      </c>
      <c r="G2883" s="13" t="s">
        <v>2889</v>
      </c>
      <c r="Q2883" t="str">
        <f t="shared" si="45"/>
        <v>33157300-Šatori sa kiseonikom</v>
      </c>
    </row>
    <row r="2884" spans="1:17" x14ac:dyDescent="0.3">
      <c r="A2884">
        <v>2883</v>
      </c>
      <c r="B2884">
        <v>33157300</v>
      </c>
      <c r="C2884" t="s">
        <v>2889</v>
      </c>
      <c r="E2884" s="8">
        <v>2884</v>
      </c>
      <c r="F2884" s="9">
        <v>33157400</v>
      </c>
      <c r="G2884" s="10" t="s">
        <v>2890</v>
      </c>
      <c r="Q2884" t="str">
        <f t="shared" si="45"/>
        <v>33157400-Medicinski uređaji za disanje</v>
      </c>
    </row>
    <row r="2885" spans="1:17" x14ac:dyDescent="0.3">
      <c r="A2885">
        <v>2884</v>
      </c>
      <c r="B2885">
        <v>33157400</v>
      </c>
      <c r="C2885" t="s">
        <v>2890</v>
      </c>
      <c r="E2885" s="11">
        <v>2885</v>
      </c>
      <c r="F2885" s="12">
        <v>33157500</v>
      </c>
      <c r="G2885" s="13" t="s">
        <v>2891</v>
      </c>
      <c r="Q2885" t="str">
        <f t="shared" si="45"/>
        <v>33157500-Hiperbarične komore</v>
      </c>
    </row>
    <row r="2886" spans="1:17" x14ac:dyDescent="0.3">
      <c r="A2886">
        <v>2885</v>
      </c>
      <c r="B2886">
        <v>33157500</v>
      </c>
      <c r="C2886" t="s">
        <v>2891</v>
      </c>
      <c r="E2886" s="8">
        <v>2886</v>
      </c>
      <c r="F2886" s="9">
        <v>33157700</v>
      </c>
      <c r="G2886" s="10" t="s">
        <v>2892</v>
      </c>
      <c r="Q2886" t="str">
        <f t="shared" si="45"/>
        <v>33157700-Ovlaživači za terapiju kiseonikom</v>
      </c>
    </row>
    <row r="2887" spans="1:17" x14ac:dyDescent="0.3">
      <c r="A2887">
        <v>2886</v>
      </c>
      <c r="B2887">
        <v>33157700</v>
      </c>
      <c r="C2887" t="s">
        <v>2892</v>
      </c>
      <c r="E2887" s="11">
        <v>2887</v>
      </c>
      <c r="F2887" s="12">
        <v>33157800</v>
      </c>
      <c r="G2887" s="13" t="s">
        <v>2893</v>
      </c>
      <c r="Q2887" t="str">
        <f t="shared" si="45"/>
        <v>33157800-Jedinica za davanje kiseonika</v>
      </c>
    </row>
    <row r="2888" spans="1:17" x14ac:dyDescent="0.3">
      <c r="A2888">
        <v>2887</v>
      </c>
      <c r="B2888">
        <v>33157800</v>
      </c>
      <c r="C2888" t="s">
        <v>2893</v>
      </c>
      <c r="E2888" s="8">
        <v>2888</v>
      </c>
      <c r="F2888" s="9">
        <v>33157810</v>
      </c>
      <c r="G2888" s="10" t="s">
        <v>2894</v>
      </c>
      <c r="Q2888" t="str">
        <f t="shared" si="45"/>
        <v>33157810-Jedinica za terapiju kiseonikom</v>
      </c>
    </row>
    <row r="2889" spans="1:17" x14ac:dyDescent="0.3">
      <c r="A2889">
        <v>2888</v>
      </c>
      <c r="B2889">
        <v>33157810</v>
      </c>
      <c r="C2889" t="s">
        <v>2894</v>
      </c>
      <c r="E2889" s="11">
        <v>2889</v>
      </c>
      <c r="F2889" s="12">
        <v>33158000</v>
      </c>
      <c r="G2889" s="13" t="s">
        <v>2895</v>
      </c>
      <c r="Q2889" t="str">
        <f t="shared" si="45"/>
        <v>33158000-Elektroterapija, elektromagnetna terapija i mehanoterapija</v>
      </c>
    </row>
    <row r="2890" spans="1:17" x14ac:dyDescent="0.3">
      <c r="A2890">
        <v>2889</v>
      </c>
      <c r="B2890">
        <v>33158000</v>
      </c>
      <c r="C2890" t="s">
        <v>2895</v>
      </c>
      <c r="E2890" s="8">
        <v>2890</v>
      </c>
      <c r="F2890" s="9">
        <v>33158100</v>
      </c>
      <c r="G2890" s="10" t="s">
        <v>2896</v>
      </c>
      <c r="Q2890" t="str">
        <f t="shared" si="45"/>
        <v>33158100-Elektromagnetna jedinica</v>
      </c>
    </row>
    <row r="2891" spans="1:17" x14ac:dyDescent="0.3">
      <c r="A2891">
        <v>2890</v>
      </c>
      <c r="B2891">
        <v>33158100</v>
      </c>
      <c r="C2891" t="s">
        <v>2896</v>
      </c>
      <c r="E2891" s="11">
        <v>2891</v>
      </c>
      <c r="F2891" s="12">
        <v>33158200</v>
      </c>
      <c r="G2891" s="13" t="s">
        <v>2897</v>
      </c>
      <c r="Q2891" t="str">
        <f t="shared" si="45"/>
        <v>33158200-Uređaji za elektroterapiju</v>
      </c>
    </row>
    <row r="2892" spans="1:17" x14ac:dyDescent="0.3">
      <c r="A2892">
        <v>2891</v>
      </c>
      <c r="B2892">
        <v>33158200</v>
      </c>
      <c r="C2892" t="s">
        <v>2897</v>
      </c>
      <c r="E2892" s="8">
        <v>2892</v>
      </c>
      <c r="F2892" s="9">
        <v>33158210</v>
      </c>
      <c r="G2892" s="10" t="s">
        <v>2898</v>
      </c>
      <c r="Q2892" t="str">
        <f t="shared" si="45"/>
        <v>33158210-Stimulatori</v>
      </c>
    </row>
    <row r="2893" spans="1:17" x14ac:dyDescent="0.3">
      <c r="A2893">
        <v>2892</v>
      </c>
      <c r="B2893">
        <v>33158210</v>
      </c>
      <c r="C2893" t="s">
        <v>2898</v>
      </c>
      <c r="E2893" s="11">
        <v>2893</v>
      </c>
      <c r="F2893" s="12">
        <v>33158300</v>
      </c>
      <c r="G2893" s="13" t="s">
        <v>2899</v>
      </c>
      <c r="Q2893" t="str">
        <f t="shared" si="45"/>
        <v>33158300-Medicinski uređaji koji rade na principu ultraljubičastog zračenja</v>
      </c>
    </row>
    <row r="2894" spans="1:17" x14ac:dyDescent="0.3">
      <c r="A2894">
        <v>2893</v>
      </c>
      <c r="B2894">
        <v>33158300</v>
      </c>
      <c r="C2894" t="s">
        <v>2899</v>
      </c>
      <c r="E2894" s="8">
        <v>2894</v>
      </c>
      <c r="F2894" s="9">
        <v>33158400</v>
      </c>
      <c r="G2894" s="10" t="s">
        <v>2900</v>
      </c>
      <c r="Q2894" t="str">
        <f t="shared" si="45"/>
        <v>33158400-Jedinica za mehanoterapiju</v>
      </c>
    </row>
    <row r="2895" spans="1:17" x14ac:dyDescent="0.3">
      <c r="A2895">
        <v>2894</v>
      </c>
      <c r="B2895">
        <v>33158400</v>
      </c>
      <c r="C2895" t="s">
        <v>2900</v>
      </c>
      <c r="E2895" s="11">
        <v>2895</v>
      </c>
      <c r="F2895" s="12">
        <v>33158500</v>
      </c>
      <c r="G2895" s="13" t="s">
        <v>2901</v>
      </c>
      <c r="Q2895" t="str">
        <f t="shared" si="45"/>
        <v>33158500-Medicinski uređaji koji rade na principu infracrvenog zračenja</v>
      </c>
    </row>
    <row r="2896" spans="1:17" x14ac:dyDescent="0.3">
      <c r="A2896">
        <v>2895</v>
      </c>
      <c r="B2896">
        <v>33158500</v>
      </c>
      <c r="C2896" t="s">
        <v>2901</v>
      </c>
      <c r="E2896" s="8">
        <v>2896</v>
      </c>
      <c r="F2896" s="9">
        <v>33159000</v>
      </c>
      <c r="G2896" s="10" t="s">
        <v>2902</v>
      </c>
      <c r="Q2896" t="str">
        <f t="shared" si="45"/>
        <v>33159000-Sistem za kliničku hemiju</v>
      </c>
    </row>
    <row r="2897" spans="1:17" x14ac:dyDescent="0.3">
      <c r="A2897">
        <v>2896</v>
      </c>
      <c r="B2897">
        <v>33159000</v>
      </c>
      <c r="C2897" t="s">
        <v>2902</v>
      </c>
      <c r="E2897" s="11">
        <v>2897</v>
      </c>
      <c r="F2897" s="12">
        <v>33160000</v>
      </c>
      <c r="G2897" s="13" t="s">
        <v>2903</v>
      </c>
      <c r="Q2897" t="str">
        <f t="shared" si="45"/>
        <v>33160000-Operaciona tehnika</v>
      </c>
    </row>
    <row r="2898" spans="1:17" x14ac:dyDescent="0.3">
      <c r="A2898">
        <v>2897</v>
      </c>
      <c r="B2898">
        <v>33160000</v>
      </c>
      <c r="C2898" t="s">
        <v>2903</v>
      </c>
      <c r="E2898" s="8">
        <v>2898</v>
      </c>
      <c r="F2898" s="9">
        <v>33161000</v>
      </c>
      <c r="G2898" s="10" t="s">
        <v>2904</v>
      </c>
      <c r="Q2898" t="str">
        <f t="shared" si="45"/>
        <v>33161000-Jedinica za elektrohirurgiju</v>
      </c>
    </row>
    <row r="2899" spans="1:17" x14ac:dyDescent="0.3">
      <c r="A2899">
        <v>2898</v>
      </c>
      <c r="B2899">
        <v>33161000</v>
      </c>
      <c r="C2899" t="s">
        <v>2904</v>
      </c>
      <c r="E2899" s="11">
        <v>2899</v>
      </c>
      <c r="F2899" s="12">
        <v>33162000</v>
      </c>
      <c r="G2899" s="13" t="s">
        <v>2905</v>
      </c>
      <c r="Q2899" t="str">
        <f t="shared" si="45"/>
        <v>33162000-Uređaji i instrumenti za operacione sale</v>
      </c>
    </row>
    <row r="2900" spans="1:17" x14ac:dyDescent="0.3">
      <c r="A2900">
        <v>2899</v>
      </c>
      <c r="B2900">
        <v>33162000</v>
      </c>
      <c r="C2900" t="s">
        <v>2905</v>
      </c>
      <c r="E2900" s="8">
        <v>2900</v>
      </c>
      <c r="F2900" s="9">
        <v>33162100</v>
      </c>
      <c r="G2900" s="10" t="s">
        <v>2906</v>
      </c>
      <c r="Q2900" t="str">
        <f t="shared" si="45"/>
        <v>33162100-Uređaji za operacione sale</v>
      </c>
    </row>
    <row r="2901" spans="1:17" x14ac:dyDescent="0.3">
      <c r="A2901">
        <v>2900</v>
      </c>
      <c r="B2901">
        <v>33162100</v>
      </c>
      <c r="C2901" t="s">
        <v>2906</v>
      </c>
      <c r="E2901" s="11">
        <v>2901</v>
      </c>
      <c r="F2901" s="12">
        <v>33162200</v>
      </c>
      <c r="G2901" s="13" t="s">
        <v>2907</v>
      </c>
      <c r="Q2901" t="str">
        <f t="shared" si="45"/>
        <v>33162200-Instrumenti za operacione sale</v>
      </c>
    </row>
    <row r="2902" spans="1:17" x14ac:dyDescent="0.3">
      <c r="A2902">
        <v>2901</v>
      </c>
      <c r="B2902">
        <v>33162200</v>
      </c>
      <c r="C2902" t="s">
        <v>2907</v>
      </c>
      <c r="E2902" s="8">
        <v>2902</v>
      </c>
      <c r="F2902" s="9">
        <v>33163000</v>
      </c>
      <c r="G2902" s="10" t="s">
        <v>2908</v>
      </c>
      <c r="Q2902" t="str">
        <f t="shared" si="45"/>
        <v>33163000-Šatori za medicinske namene</v>
      </c>
    </row>
    <row r="2903" spans="1:17" x14ac:dyDescent="0.3">
      <c r="A2903">
        <v>2902</v>
      </c>
      <c r="B2903">
        <v>33163000</v>
      </c>
      <c r="C2903" t="s">
        <v>2908</v>
      </c>
      <c r="E2903" s="11">
        <v>2903</v>
      </c>
      <c r="F2903" s="12">
        <v>33164000</v>
      </c>
      <c r="G2903" s="13" t="s">
        <v>2909</v>
      </c>
      <c r="Q2903" t="str">
        <f t="shared" si="45"/>
        <v>33164000-Uređaji za celioskopiju</v>
      </c>
    </row>
    <row r="2904" spans="1:17" x14ac:dyDescent="0.3">
      <c r="A2904">
        <v>2903</v>
      </c>
      <c r="B2904">
        <v>33164000</v>
      </c>
      <c r="C2904" t="s">
        <v>2909</v>
      </c>
      <c r="E2904" s="8">
        <v>2904</v>
      </c>
      <c r="F2904" s="9">
        <v>33164100</v>
      </c>
      <c r="G2904" s="10" t="s">
        <v>2910</v>
      </c>
      <c r="Q2904" t="str">
        <f t="shared" si="45"/>
        <v>33164100-Kolposkop</v>
      </c>
    </row>
    <row r="2905" spans="1:17" x14ac:dyDescent="0.3">
      <c r="A2905">
        <v>2904</v>
      </c>
      <c r="B2905">
        <v>33164100</v>
      </c>
      <c r="C2905" t="s">
        <v>2910</v>
      </c>
      <c r="E2905" s="11">
        <v>2905</v>
      </c>
      <c r="F2905" s="12">
        <v>33165000</v>
      </c>
      <c r="G2905" s="13" t="s">
        <v>2911</v>
      </c>
      <c r="Q2905" t="str">
        <f t="shared" si="45"/>
        <v>33165000-Uređaji za kriohirurgiju i krioterapiju</v>
      </c>
    </row>
    <row r="2906" spans="1:17" x14ac:dyDescent="0.3">
      <c r="A2906">
        <v>2905</v>
      </c>
      <c r="B2906">
        <v>33165000</v>
      </c>
      <c r="C2906" t="s">
        <v>2911</v>
      </c>
      <c r="E2906" s="8">
        <v>2906</v>
      </c>
      <c r="F2906" s="9">
        <v>33166000</v>
      </c>
      <c r="G2906" s="10" t="s">
        <v>2912</v>
      </c>
      <c r="Q2906" t="str">
        <f t="shared" si="45"/>
        <v>33166000-Uređaji za dermatologiju</v>
      </c>
    </row>
    <row r="2907" spans="1:17" x14ac:dyDescent="0.3">
      <c r="A2907">
        <v>2906</v>
      </c>
      <c r="B2907">
        <v>33166000</v>
      </c>
      <c r="C2907" t="s">
        <v>2912</v>
      </c>
      <c r="E2907" s="11">
        <v>2907</v>
      </c>
      <c r="F2907" s="12">
        <v>33167000</v>
      </c>
      <c r="G2907" s="13" t="s">
        <v>2913</v>
      </c>
      <c r="Q2907" t="str">
        <f t="shared" si="45"/>
        <v>33167000-Operacione lampe</v>
      </c>
    </row>
    <row r="2908" spans="1:17" x14ac:dyDescent="0.3">
      <c r="A2908">
        <v>2907</v>
      </c>
      <c r="B2908">
        <v>33167000</v>
      </c>
      <c r="C2908" t="s">
        <v>2913</v>
      </c>
      <c r="E2908" s="8">
        <v>2908</v>
      </c>
      <c r="F2908" s="9">
        <v>33168000</v>
      </c>
      <c r="G2908" s="10" t="s">
        <v>2914</v>
      </c>
      <c r="Q2908" t="str">
        <f t="shared" si="45"/>
        <v>33168000-Uređaji za endoskopiju i endoskopsku hirurgiju</v>
      </c>
    </row>
    <row r="2909" spans="1:17" x14ac:dyDescent="0.3">
      <c r="A2909">
        <v>2908</v>
      </c>
      <c r="B2909">
        <v>33168000</v>
      </c>
      <c r="C2909" t="s">
        <v>2914</v>
      </c>
      <c r="E2909" s="11">
        <v>2909</v>
      </c>
      <c r="F2909" s="12">
        <v>33168100</v>
      </c>
      <c r="G2909" s="13" t="s">
        <v>2915</v>
      </c>
      <c r="Q2909" t="str">
        <f t="shared" si="45"/>
        <v>33168100-Endoskopi</v>
      </c>
    </row>
    <row r="2910" spans="1:17" x14ac:dyDescent="0.3">
      <c r="A2910">
        <v>2909</v>
      </c>
      <c r="B2910">
        <v>33168100</v>
      </c>
      <c r="C2910" t="s">
        <v>2915</v>
      </c>
      <c r="E2910" s="8">
        <v>2910</v>
      </c>
      <c r="F2910" s="9">
        <v>33169000</v>
      </c>
      <c r="G2910" s="10" t="s">
        <v>2916</v>
      </c>
      <c r="Q2910" t="str">
        <f t="shared" si="45"/>
        <v>33169000-Hirurški instrumenti</v>
      </c>
    </row>
    <row r="2911" spans="1:17" x14ac:dyDescent="0.3">
      <c r="A2911">
        <v>2910</v>
      </c>
      <c r="B2911">
        <v>33169000</v>
      </c>
      <c r="C2911" t="s">
        <v>2916</v>
      </c>
      <c r="E2911" s="11">
        <v>2911</v>
      </c>
      <c r="F2911" s="12">
        <v>33169100</v>
      </c>
      <c r="G2911" s="13" t="s">
        <v>2917</v>
      </c>
      <c r="Q2911" t="str">
        <f t="shared" si="45"/>
        <v>33169100-Hirurški laseri</v>
      </c>
    </row>
    <row r="2912" spans="1:17" x14ac:dyDescent="0.3">
      <c r="A2912">
        <v>2911</v>
      </c>
      <c r="B2912">
        <v>33169100</v>
      </c>
      <c r="C2912" t="s">
        <v>2917</v>
      </c>
      <c r="E2912" s="8">
        <v>2912</v>
      </c>
      <c r="F2912" s="9">
        <v>33169200</v>
      </c>
      <c r="G2912" s="10" t="s">
        <v>2918</v>
      </c>
      <c r="Q2912" t="str">
        <f t="shared" si="45"/>
        <v>33169200-Hirurške korpe</v>
      </c>
    </row>
    <row r="2913" spans="1:17" x14ac:dyDescent="0.3">
      <c r="A2913">
        <v>2912</v>
      </c>
      <c r="B2913">
        <v>33169200</v>
      </c>
      <c r="C2913" t="s">
        <v>2918</v>
      </c>
      <c r="E2913" s="11">
        <v>2913</v>
      </c>
      <c r="F2913" s="12">
        <v>33169300</v>
      </c>
      <c r="G2913" s="13" t="s">
        <v>2919</v>
      </c>
      <c r="Q2913" t="str">
        <f t="shared" si="45"/>
        <v>33169300-Hirurške tacne</v>
      </c>
    </row>
    <row r="2914" spans="1:17" x14ac:dyDescent="0.3">
      <c r="A2914">
        <v>2913</v>
      </c>
      <c r="B2914">
        <v>33169300</v>
      </c>
      <c r="C2914" t="s">
        <v>2919</v>
      </c>
      <c r="E2914" s="8">
        <v>2914</v>
      </c>
      <c r="F2914" s="9">
        <v>33169400</v>
      </c>
      <c r="G2914" s="10" t="s">
        <v>2920</v>
      </c>
      <c r="Q2914" t="str">
        <f t="shared" si="45"/>
        <v>33169400-Hirurške posude</v>
      </c>
    </row>
    <row r="2915" spans="1:17" x14ac:dyDescent="0.3">
      <c r="A2915">
        <v>2914</v>
      </c>
      <c r="B2915">
        <v>33169400</v>
      </c>
      <c r="C2915" t="s">
        <v>2920</v>
      </c>
      <c r="E2915" s="11">
        <v>2915</v>
      </c>
      <c r="F2915" s="12">
        <v>33169500</v>
      </c>
      <c r="G2915" s="13" t="s">
        <v>2921</v>
      </c>
      <c r="Q2915" t="str">
        <f t="shared" si="45"/>
        <v>33169500-Hirurški sistemi za nadzor i praćenje</v>
      </c>
    </row>
    <row r="2916" spans="1:17" x14ac:dyDescent="0.3">
      <c r="A2916">
        <v>2915</v>
      </c>
      <c r="B2916">
        <v>33169500</v>
      </c>
      <c r="C2916" t="s">
        <v>2921</v>
      </c>
      <c r="E2916" s="8">
        <v>2916</v>
      </c>
      <c r="F2916" s="9">
        <v>33170000</v>
      </c>
      <c r="G2916" s="10" t="s">
        <v>2922</v>
      </c>
      <c r="Q2916" t="str">
        <f t="shared" si="45"/>
        <v>33170000-Anestezija i reanimacija</v>
      </c>
    </row>
    <row r="2917" spans="1:17" x14ac:dyDescent="0.3">
      <c r="A2917">
        <v>2916</v>
      </c>
      <c r="B2917">
        <v>33170000</v>
      </c>
      <c r="C2917" t="s">
        <v>2922</v>
      </c>
      <c r="E2917" s="11">
        <v>2917</v>
      </c>
      <c r="F2917" s="12">
        <v>33171000</v>
      </c>
      <c r="G2917" s="13" t="s">
        <v>2923</v>
      </c>
      <c r="Q2917" t="str">
        <f t="shared" si="45"/>
        <v>33171000-Instrumenti za anesteziju i reanimaciju</v>
      </c>
    </row>
    <row r="2918" spans="1:17" x14ac:dyDescent="0.3">
      <c r="A2918">
        <v>2917</v>
      </c>
      <c r="B2918">
        <v>33171000</v>
      </c>
      <c r="C2918" t="s">
        <v>2923</v>
      </c>
      <c r="E2918" s="8">
        <v>2918</v>
      </c>
      <c r="F2918" s="9">
        <v>33171100</v>
      </c>
      <c r="G2918" s="10" t="s">
        <v>2924</v>
      </c>
      <c r="Q2918" t="str">
        <f t="shared" si="45"/>
        <v>33171100-Instrumenti za anesteziju</v>
      </c>
    </row>
    <row r="2919" spans="1:17" x14ac:dyDescent="0.3">
      <c r="A2919">
        <v>2918</v>
      </c>
      <c r="B2919">
        <v>33171100</v>
      </c>
      <c r="C2919" t="s">
        <v>2924</v>
      </c>
      <c r="E2919" s="11">
        <v>2919</v>
      </c>
      <c r="F2919" s="12">
        <v>33171110</v>
      </c>
      <c r="G2919" s="13" t="s">
        <v>2925</v>
      </c>
      <c r="Q2919" t="str">
        <f t="shared" si="45"/>
        <v>33171110-Maska za anesteziju</v>
      </c>
    </row>
    <row r="2920" spans="1:17" x14ac:dyDescent="0.3">
      <c r="A2920">
        <v>2919</v>
      </c>
      <c r="B2920">
        <v>33171110</v>
      </c>
      <c r="C2920" t="s">
        <v>2925</v>
      </c>
      <c r="E2920" s="8">
        <v>2920</v>
      </c>
      <c r="F2920" s="9">
        <v>33171200</v>
      </c>
      <c r="G2920" s="10" t="s">
        <v>2926</v>
      </c>
      <c r="Q2920" t="str">
        <f t="shared" si="45"/>
        <v>33171200-Instrumenti za reanimaciju</v>
      </c>
    </row>
    <row r="2921" spans="1:17" x14ac:dyDescent="0.3">
      <c r="A2921">
        <v>2920</v>
      </c>
      <c r="B2921">
        <v>33171200</v>
      </c>
      <c r="C2921" t="s">
        <v>2926</v>
      </c>
      <c r="E2921" s="11">
        <v>2921</v>
      </c>
      <c r="F2921" s="12">
        <v>33171210</v>
      </c>
      <c r="G2921" s="13" t="s">
        <v>2927</v>
      </c>
      <c r="Q2921" t="str">
        <f t="shared" si="45"/>
        <v>33171210-Maska za reanimaciju</v>
      </c>
    </row>
    <row r="2922" spans="1:17" x14ac:dyDescent="0.3">
      <c r="A2922">
        <v>2921</v>
      </c>
      <c r="B2922">
        <v>33171210</v>
      </c>
      <c r="C2922" t="s">
        <v>2927</v>
      </c>
      <c r="E2922" s="8">
        <v>2922</v>
      </c>
      <c r="F2922" s="9">
        <v>33171300</v>
      </c>
      <c r="G2922" s="10" t="s">
        <v>2928</v>
      </c>
      <c r="Q2922" t="str">
        <f t="shared" si="45"/>
        <v>33171300-Epiduralni kompleti ili pakovanja</v>
      </c>
    </row>
    <row r="2923" spans="1:17" x14ac:dyDescent="0.3">
      <c r="A2923">
        <v>2922</v>
      </c>
      <c r="B2923">
        <v>33171300</v>
      </c>
      <c r="C2923" t="s">
        <v>2928</v>
      </c>
      <c r="E2923" s="11">
        <v>2923</v>
      </c>
      <c r="F2923" s="12">
        <v>33172000</v>
      </c>
      <c r="G2923" s="13" t="s">
        <v>2929</v>
      </c>
      <c r="Q2923" t="str">
        <f t="shared" si="45"/>
        <v>33172000-Uređaji za anesteziju i reanimaciju</v>
      </c>
    </row>
    <row r="2924" spans="1:17" x14ac:dyDescent="0.3">
      <c r="A2924">
        <v>2923</v>
      </c>
      <c r="B2924">
        <v>33172000</v>
      </c>
      <c r="C2924" t="s">
        <v>2929</v>
      </c>
      <c r="E2924" s="8">
        <v>2924</v>
      </c>
      <c r="F2924" s="9">
        <v>33172100</v>
      </c>
      <c r="G2924" s="10" t="s">
        <v>2930</v>
      </c>
      <c r="Q2924" t="str">
        <f t="shared" si="45"/>
        <v>33172100-Uređaji za anesteziju</v>
      </c>
    </row>
    <row r="2925" spans="1:17" x14ac:dyDescent="0.3">
      <c r="A2925">
        <v>2924</v>
      </c>
      <c r="B2925">
        <v>33172100</v>
      </c>
      <c r="C2925" t="s">
        <v>2930</v>
      </c>
      <c r="E2925" s="11">
        <v>2925</v>
      </c>
      <c r="F2925" s="12">
        <v>33172200</v>
      </c>
      <c r="G2925" s="13" t="s">
        <v>2931</v>
      </c>
      <c r="Q2925" t="str">
        <f t="shared" si="45"/>
        <v>33172200-Uređaji za reanimaciju</v>
      </c>
    </row>
    <row r="2926" spans="1:17" x14ac:dyDescent="0.3">
      <c r="A2926">
        <v>2925</v>
      </c>
      <c r="B2926">
        <v>33172200</v>
      </c>
      <c r="C2926" t="s">
        <v>2931</v>
      </c>
      <c r="E2926" s="8">
        <v>2926</v>
      </c>
      <c r="F2926" s="9">
        <v>33180000</v>
      </c>
      <c r="G2926" s="10" t="s">
        <v>2932</v>
      </c>
      <c r="Q2926" t="str">
        <f t="shared" si="45"/>
        <v>33180000-Funkcionalna podrška</v>
      </c>
    </row>
    <row r="2927" spans="1:17" x14ac:dyDescent="0.3">
      <c r="A2927">
        <v>2926</v>
      </c>
      <c r="B2927">
        <v>33180000</v>
      </c>
      <c r="C2927" t="s">
        <v>2932</v>
      </c>
      <c r="E2927" s="11">
        <v>2927</v>
      </c>
      <c r="F2927" s="12">
        <v>33181000</v>
      </c>
      <c r="G2927" s="13" t="s">
        <v>2933</v>
      </c>
      <c r="Q2927" t="str">
        <f t="shared" si="45"/>
        <v>33181000-Uređaji za podržavanje renalne funkcije</v>
      </c>
    </row>
    <row r="2928" spans="1:17" x14ac:dyDescent="0.3">
      <c r="A2928">
        <v>2927</v>
      </c>
      <c r="B2928">
        <v>33181000</v>
      </c>
      <c r="C2928" t="s">
        <v>2933</v>
      </c>
      <c r="E2928" s="8">
        <v>2928</v>
      </c>
      <c r="F2928" s="9">
        <v>33181100</v>
      </c>
      <c r="G2928" s="10" t="s">
        <v>2934</v>
      </c>
      <c r="Q2928" t="str">
        <f t="shared" si="45"/>
        <v>33181100-Uređaji za hemodijalizu</v>
      </c>
    </row>
    <row r="2929" spans="1:17" x14ac:dyDescent="0.3">
      <c r="A2929">
        <v>2928</v>
      </c>
      <c r="B2929">
        <v>33181100</v>
      </c>
      <c r="C2929" t="s">
        <v>2934</v>
      </c>
      <c r="E2929" s="11">
        <v>2929</v>
      </c>
      <c r="F2929" s="12">
        <v>33181200</v>
      </c>
      <c r="G2929" s="13" t="s">
        <v>2935</v>
      </c>
      <c r="Q2929" t="str">
        <f t="shared" si="45"/>
        <v>33181200-Filteri za dijalizu</v>
      </c>
    </row>
    <row r="2930" spans="1:17" x14ac:dyDescent="0.3">
      <c r="A2930">
        <v>2929</v>
      </c>
      <c r="B2930">
        <v>33181200</v>
      </c>
      <c r="C2930" t="s">
        <v>2935</v>
      </c>
      <c r="E2930" s="8">
        <v>2930</v>
      </c>
      <c r="F2930" s="9">
        <v>33181300</v>
      </c>
      <c r="G2930" s="10" t="s">
        <v>2936</v>
      </c>
      <c r="Q2930" t="str">
        <f t="shared" si="45"/>
        <v>33181300-Individualni monitori za hemodijalizu</v>
      </c>
    </row>
    <row r="2931" spans="1:17" x14ac:dyDescent="0.3">
      <c r="A2931">
        <v>2930</v>
      </c>
      <c r="B2931">
        <v>33181300</v>
      </c>
      <c r="C2931" t="s">
        <v>2936</v>
      </c>
      <c r="E2931" s="11">
        <v>2931</v>
      </c>
      <c r="F2931" s="12">
        <v>33181400</v>
      </c>
      <c r="G2931" s="13" t="s">
        <v>2937</v>
      </c>
      <c r="Q2931" t="str">
        <f t="shared" si="45"/>
        <v>33181400-Uređaji za hemodijalizu više pacijenata</v>
      </c>
    </row>
    <row r="2932" spans="1:17" x14ac:dyDescent="0.3">
      <c r="A2932">
        <v>2931</v>
      </c>
      <c r="B2932">
        <v>33181400</v>
      </c>
      <c r="C2932" t="s">
        <v>2937</v>
      </c>
      <c r="E2932" s="8">
        <v>2932</v>
      </c>
      <c r="F2932" s="9">
        <v>33181500</v>
      </c>
      <c r="G2932" s="10" t="s">
        <v>2938</v>
      </c>
      <c r="Q2932" t="str">
        <f t="shared" si="45"/>
        <v>33181500-Potrošni materijal za lečenje bubrežne insuficijencije</v>
      </c>
    </row>
    <row r="2933" spans="1:17" x14ac:dyDescent="0.3">
      <c r="A2933">
        <v>2932</v>
      </c>
      <c r="B2933">
        <v>33181500</v>
      </c>
      <c r="C2933" t="s">
        <v>2938</v>
      </c>
      <c r="E2933" s="11">
        <v>2933</v>
      </c>
      <c r="F2933" s="12">
        <v>33181510</v>
      </c>
      <c r="G2933" s="13" t="s">
        <v>2939</v>
      </c>
      <c r="Q2933" t="str">
        <f t="shared" si="45"/>
        <v>33181510-Renalni fluidi</v>
      </c>
    </row>
    <row r="2934" spans="1:17" x14ac:dyDescent="0.3">
      <c r="A2934">
        <v>2933</v>
      </c>
      <c r="B2934">
        <v>33181510</v>
      </c>
      <c r="C2934" t="s">
        <v>2939</v>
      </c>
      <c r="E2934" s="8">
        <v>2934</v>
      </c>
      <c r="F2934" s="9">
        <v>33181520</v>
      </c>
      <c r="G2934" s="10" t="s">
        <v>2940</v>
      </c>
      <c r="Q2934" t="str">
        <f t="shared" si="45"/>
        <v>33181520-Potrošni materijal za renalnu dijalizu</v>
      </c>
    </row>
    <row r="2935" spans="1:17" x14ac:dyDescent="0.3">
      <c r="A2935">
        <v>2934</v>
      </c>
      <c r="B2935">
        <v>33181520</v>
      </c>
      <c r="C2935" t="s">
        <v>2940</v>
      </c>
      <c r="E2935" s="11">
        <v>2935</v>
      </c>
      <c r="F2935" s="12">
        <v>33182000</v>
      </c>
      <c r="G2935" s="13" t="s">
        <v>2941</v>
      </c>
      <c r="Q2935" t="str">
        <f t="shared" si="45"/>
        <v>33182000-Uređaji za stimulaciju srčane funkcije</v>
      </c>
    </row>
    <row r="2936" spans="1:17" x14ac:dyDescent="0.3">
      <c r="A2936">
        <v>2935</v>
      </c>
      <c r="B2936">
        <v>33182000</v>
      </c>
      <c r="C2936" t="s">
        <v>2941</v>
      </c>
      <c r="E2936" s="8">
        <v>2936</v>
      </c>
      <c r="F2936" s="9">
        <v>33182100</v>
      </c>
      <c r="G2936" s="10" t="s">
        <v>2942</v>
      </c>
      <c r="Q2936" t="str">
        <f t="shared" si="45"/>
        <v>33182100-Defibrilator</v>
      </c>
    </row>
    <row r="2937" spans="1:17" x14ac:dyDescent="0.3">
      <c r="A2937">
        <v>2936</v>
      </c>
      <c r="B2937">
        <v>33182100</v>
      </c>
      <c r="C2937" t="s">
        <v>2942</v>
      </c>
      <c r="E2937" s="11">
        <v>2937</v>
      </c>
      <c r="F2937" s="12">
        <v>33182200</v>
      </c>
      <c r="G2937" s="13" t="s">
        <v>2943</v>
      </c>
      <c r="Q2937" t="str">
        <f t="shared" si="45"/>
        <v>33182200-Uređaji za stimulaciju rada srca</v>
      </c>
    </row>
    <row r="2938" spans="1:17" x14ac:dyDescent="0.3">
      <c r="A2938">
        <v>2937</v>
      </c>
      <c r="B2938">
        <v>33182200</v>
      </c>
      <c r="C2938" t="s">
        <v>2943</v>
      </c>
      <c r="E2938" s="8">
        <v>2938</v>
      </c>
      <c r="F2938" s="9">
        <v>33182210</v>
      </c>
      <c r="G2938" s="10" t="s">
        <v>2944</v>
      </c>
      <c r="Q2938" t="str">
        <f t="shared" si="45"/>
        <v>33182210-Elektrostimulator srca (pejsmejker)</v>
      </c>
    </row>
    <row r="2939" spans="1:17" x14ac:dyDescent="0.3">
      <c r="A2939">
        <v>2938</v>
      </c>
      <c r="B2939">
        <v>33182210</v>
      </c>
      <c r="C2939" t="s">
        <v>2944</v>
      </c>
      <c r="E2939" s="11">
        <v>2939</v>
      </c>
      <c r="F2939" s="12">
        <v>33182220</v>
      </c>
      <c r="G2939" s="13" t="s">
        <v>2945</v>
      </c>
      <c r="Q2939" t="str">
        <f t="shared" si="45"/>
        <v>33182220-Srčani zalisci</v>
      </c>
    </row>
    <row r="2940" spans="1:17" x14ac:dyDescent="0.3">
      <c r="A2940">
        <v>2939</v>
      </c>
      <c r="B2940">
        <v>33182220</v>
      </c>
      <c r="C2940" t="s">
        <v>2945</v>
      </c>
      <c r="E2940" s="8">
        <v>2940</v>
      </c>
      <c r="F2940" s="9">
        <v>33182230</v>
      </c>
      <c r="G2940" s="10" t="s">
        <v>2946</v>
      </c>
      <c r="Q2940" t="str">
        <f t="shared" si="45"/>
        <v>33182230-Komore</v>
      </c>
    </row>
    <row r="2941" spans="1:17" x14ac:dyDescent="0.3">
      <c r="A2941">
        <v>2940</v>
      </c>
      <c r="B2941">
        <v>33182230</v>
      </c>
      <c r="C2941" t="s">
        <v>2946</v>
      </c>
      <c r="E2941" s="11">
        <v>2941</v>
      </c>
      <c r="F2941" s="12">
        <v>33182240</v>
      </c>
      <c r="G2941" s="13" t="s">
        <v>2947</v>
      </c>
      <c r="Q2941" t="str">
        <f t="shared" si="45"/>
        <v>33182240-Delovi i pribor za elektrostimulator srca (pejsmejker)</v>
      </c>
    </row>
    <row r="2942" spans="1:17" x14ac:dyDescent="0.3">
      <c r="A2942">
        <v>2941</v>
      </c>
      <c r="B2942">
        <v>33182240</v>
      </c>
      <c r="C2942" t="s">
        <v>2947</v>
      </c>
      <c r="E2942" s="8">
        <v>2942</v>
      </c>
      <c r="F2942" s="9">
        <v>33182241</v>
      </c>
      <c r="G2942" s="10" t="s">
        <v>2948</v>
      </c>
      <c r="Q2942" t="str">
        <f t="shared" si="45"/>
        <v>33182241-Baterije za pejsmejkere</v>
      </c>
    </row>
    <row r="2943" spans="1:17" x14ac:dyDescent="0.3">
      <c r="A2943">
        <v>2942</v>
      </c>
      <c r="B2943">
        <v>33182241</v>
      </c>
      <c r="C2943" t="s">
        <v>2948</v>
      </c>
      <c r="E2943" s="11">
        <v>2943</v>
      </c>
      <c r="F2943" s="12">
        <v>33182300</v>
      </c>
      <c r="G2943" s="13" t="s">
        <v>2949</v>
      </c>
      <c r="Q2943" t="str">
        <f t="shared" si="45"/>
        <v>33182300-Uređaji za kardiohirurgiju</v>
      </c>
    </row>
    <row r="2944" spans="1:17" x14ac:dyDescent="0.3">
      <c r="A2944">
        <v>2943</v>
      </c>
      <c r="B2944">
        <v>33182300</v>
      </c>
      <c r="C2944" t="s">
        <v>2949</v>
      </c>
      <c r="E2944" s="8">
        <v>2944</v>
      </c>
      <c r="F2944" s="9">
        <v>33182400</v>
      </c>
      <c r="G2944" s="10" t="s">
        <v>2950</v>
      </c>
      <c r="Q2944" t="str">
        <f t="shared" si="45"/>
        <v>33182400-Kardiološki rendgenski sistem</v>
      </c>
    </row>
    <row r="2945" spans="1:17" x14ac:dyDescent="0.3">
      <c r="A2945">
        <v>2944</v>
      </c>
      <c r="B2945">
        <v>33182400</v>
      </c>
      <c r="C2945" t="s">
        <v>2950</v>
      </c>
      <c r="E2945" s="11">
        <v>2945</v>
      </c>
      <c r="F2945" s="12">
        <v>33183000</v>
      </c>
      <c r="G2945" s="13" t="s">
        <v>2951</v>
      </c>
      <c r="Q2945" t="str">
        <f t="shared" si="45"/>
        <v>33183000-Ortopedska pomagala</v>
      </c>
    </row>
    <row r="2946" spans="1:17" x14ac:dyDescent="0.3">
      <c r="A2946">
        <v>2945</v>
      </c>
      <c r="B2946">
        <v>33183000</v>
      </c>
      <c r="C2946" t="s">
        <v>2951</v>
      </c>
      <c r="E2946" s="8">
        <v>2946</v>
      </c>
      <c r="F2946" s="9">
        <v>33183100</v>
      </c>
      <c r="G2946" s="10" t="s">
        <v>2952</v>
      </c>
      <c r="Q2946" t="str">
        <f t="shared" ref="Q2946:Q3009" si="46">F2946&amp; "-" &amp;G2946</f>
        <v>33183100-Ortopedski implanti</v>
      </c>
    </row>
    <row r="2947" spans="1:17" x14ac:dyDescent="0.3">
      <c r="A2947">
        <v>2946</v>
      </c>
      <c r="B2947">
        <v>33183100</v>
      </c>
      <c r="C2947" t="s">
        <v>2952</v>
      </c>
      <c r="E2947" s="11">
        <v>2947</v>
      </c>
      <c r="F2947" s="12">
        <v>33183200</v>
      </c>
      <c r="G2947" s="13" t="s">
        <v>2953</v>
      </c>
      <c r="Q2947" t="str">
        <f t="shared" si="46"/>
        <v>33183200-Ortopedske proteze</v>
      </c>
    </row>
    <row r="2948" spans="1:17" x14ac:dyDescent="0.3">
      <c r="A2948">
        <v>2947</v>
      </c>
      <c r="B2948">
        <v>33183200</v>
      </c>
      <c r="C2948" t="s">
        <v>2953</v>
      </c>
      <c r="E2948" s="8">
        <v>2948</v>
      </c>
      <c r="F2948" s="9">
        <v>33183300</v>
      </c>
      <c r="G2948" s="10" t="s">
        <v>2954</v>
      </c>
      <c r="Q2948" t="str">
        <f t="shared" si="46"/>
        <v>33183300-Uređaji za osteosintezu</v>
      </c>
    </row>
    <row r="2949" spans="1:17" x14ac:dyDescent="0.3">
      <c r="A2949">
        <v>2948</v>
      </c>
      <c r="B2949">
        <v>33183300</v>
      </c>
      <c r="C2949" t="s">
        <v>2954</v>
      </c>
      <c r="E2949" s="11">
        <v>2949</v>
      </c>
      <c r="F2949" s="12">
        <v>33184000</v>
      </c>
      <c r="G2949" s="13" t="s">
        <v>2955</v>
      </c>
      <c r="Q2949" t="str">
        <f t="shared" si="46"/>
        <v>33184000-Veštački delovi tela</v>
      </c>
    </row>
    <row r="2950" spans="1:17" x14ac:dyDescent="0.3">
      <c r="A2950">
        <v>2949</v>
      </c>
      <c r="B2950">
        <v>33184000</v>
      </c>
      <c r="C2950" t="s">
        <v>2955</v>
      </c>
      <c r="E2950" s="8">
        <v>2950</v>
      </c>
      <c r="F2950" s="9">
        <v>33184100</v>
      </c>
      <c r="G2950" s="10" t="s">
        <v>2956</v>
      </c>
      <c r="Q2950" t="str">
        <f t="shared" si="46"/>
        <v>33184100-Hirurški implanti</v>
      </c>
    </row>
    <row r="2951" spans="1:17" x14ac:dyDescent="0.3">
      <c r="A2951">
        <v>2950</v>
      </c>
      <c r="B2951">
        <v>33184100</v>
      </c>
      <c r="C2951" t="s">
        <v>2956</v>
      </c>
      <c r="E2951" s="11">
        <v>2951</v>
      </c>
      <c r="F2951" s="12">
        <v>33184200</v>
      </c>
      <c r="G2951" s="13" t="s">
        <v>2957</v>
      </c>
      <c r="Q2951" t="str">
        <f t="shared" si="46"/>
        <v>33184200-Vaskularne proteze</v>
      </c>
    </row>
    <row r="2952" spans="1:17" x14ac:dyDescent="0.3">
      <c r="A2952">
        <v>2951</v>
      </c>
      <c r="B2952">
        <v>33184200</v>
      </c>
      <c r="C2952" t="s">
        <v>2957</v>
      </c>
      <c r="E2952" s="8">
        <v>2952</v>
      </c>
      <c r="F2952" s="9">
        <v>33184300</v>
      </c>
      <c r="G2952" s="10" t="s">
        <v>2958</v>
      </c>
      <c r="Q2952" t="str">
        <f t="shared" si="46"/>
        <v>33184300-Veštački delovi srca</v>
      </c>
    </row>
    <row r="2953" spans="1:17" x14ac:dyDescent="0.3">
      <c r="A2953">
        <v>2952</v>
      </c>
      <c r="B2953">
        <v>33184300</v>
      </c>
      <c r="C2953" t="s">
        <v>2958</v>
      </c>
      <c r="E2953" s="11">
        <v>2953</v>
      </c>
      <c r="F2953" s="12">
        <v>33184400</v>
      </c>
      <c r="G2953" s="13" t="s">
        <v>2959</v>
      </c>
      <c r="Q2953" t="str">
        <f t="shared" si="46"/>
        <v>33184400-Proteze dojke</v>
      </c>
    </row>
    <row r="2954" spans="1:17" x14ac:dyDescent="0.3">
      <c r="A2954">
        <v>2953</v>
      </c>
      <c r="B2954">
        <v>33184400</v>
      </c>
      <c r="C2954" t="s">
        <v>2959</v>
      </c>
      <c r="E2954" s="8">
        <v>2954</v>
      </c>
      <c r="F2954" s="9">
        <v>33184410</v>
      </c>
      <c r="G2954" s="10" t="s">
        <v>2960</v>
      </c>
      <c r="Q2954" t="str">
        <f t="shared" si="46"/>
        <v>33184410-Unutrašnje proteze dojke</v>
      </c>
    </row>
    <row r="2955" spans="1:17" x14ac:dyDescent="0.3">
      <c r="A2955">
        <v>2954</v>
      </c>
      <c r="B2955">
        <v>33184410</v>
      </c>
      <c r="C2955" t="s">
        <v>2960</v>
      </c>
      <c r="E2955" s="11">
        <v>2955</v>
      </c>
      <c r="F2955" s="12">
        <v>33184420</v>
      </c>
      <c r="G2955" s="13" t="s">
        <v>2961</v>
      </c>
      <c r="Q2955" t="str">
        <f t="shared" si="46"/>
        <v>33184420-Spoljašnje proteze dojke</v>
      </c>
    </row>
    <row r="2956" spans="1:17" x14ac:dyDescent="0.3">
      <c r="A2956">
        <v>2955</v>
      </c>
      <c r="B2956">
        <v>33184420</v>
      </c>
      <c r="C2956" t="s">
        <v>2961</v>
      </c>
      <c r="E2956" s="8">
        <v>2956</v>
      </c>
      <c r="F2956" s="9">
        <v>33184500</v>
      </c>
      <c r="G2956" s="10" t="s">
        <v>2962</v>
      </c>
      <c r="Q2956" t="str">
        <f t="shared" si="46"/>
        <v>33184500-Koronarne endoproteze</v>
      </c>
    </row>
    <row r="2957" spans="1:17" x14ac:dyDescent="0.3">
      <c r="A2957">
        <v>2956</v>
      </c>
      <c r="B2957">
        <v>33184500</v>
      </c>
      <c r="C2957" t="s">
        <v>2962</v>
      </c>
      <c r="E2957" s="11">
        <v>2957</v>
      </c>
      <c r="F2957" s="12">
        <v>33184600</v>
      </c>
      <c r="G2957" s="13" t="s">
        <v>2963</v>
      </c>
      <c r="Q2957" t="str">
        <f t="shared" si="46"/>
        <v>33184600-Veštačke oči</v>
      </c>
    </row>
    <row r="2958" spans="1:17" x14ac:dyDescent="0.3">
      <c r="A2958">
        <v>2957</v>
      </c>
      <c r="B2958">
        <v>33184600</v>
      </c>
      <c r="C2958" t="s">
        <v>2963</v>
      </c>
      <c r="E2958" s="8">
        <v>2958</v>
      </c>
      <c r="F2958" s="9">
        <v>33185000</v>
      </c>
      <c r="G2958" s="10" t="s">
        <v>2964</v>
      </c>
      <c r="Q2958" t="str">
        <f t="shared" si="46"/>
        <v>33185000-Aparati za poboljšanje sluha</v>
      </c>
    </row>
    <row r="2959" spans="1:17" x14ac:dyDescent="0.3">
      <c r="A2959">
        <v>2958</v>
      </c>
      <c r="B2959">
        <v>33185000</v>
      </c>
      <c r="C2959" t="s">
        <v>2964</v>
      </c>
      <c r="E2959" s="11">
        <v>2959</v>
      </c>
      <c r="F2959" s="12">
        <v>33185100</v>
      </c>
      <c r="G2959" s="13" t="s">
        <v>2965</v>
      </c>
      <c r="Q2959" t="str">
        <f t="shared" si="46"/>
        <v>33185100-Delovi i pribor za aparate za poboljšanje sluha</v>
      </c>
    </row>
    <row r="2960" spans="1:17" x14ac:dyDescent="0.3">
      <c r="A2960">
        <v>2959</v>
      </c>
      <c r="B2960">
        <v>33185100</v>
      </c>
      <c r="C2960" t="s">
        <v>2965</v>
      </c>
      <c r="E2960" s="8">
        <v>2960</v>
      </c>
      <c r="F2960" s="9">
        <v>33185200</v>
      </c>
      <c r="G2960" s="10" t="s">
        <v>2966</v>
      </c>
      <c r="Q2960" t="str">
        <f t="shared" si="46"/>
        <v>33185200-Kohlearni implanti</v>
      </c>
    </row>
    <row r="2961" spans="1:17" x14ac:dyDescent="0.3">
      <c r="A2961">
        <v>2960</v>
      </c>
      <c r="B2961">
        <v>33185200</v>
      </c>
      <c r="C2961" t="s">
        <v>2966</v>
      </c>
      <c r="E2961" s="11">
        <v>2961</v>
      </c>
      <c r="F2961" s="12">
        <v>33185300</v>
      </c>
      <c r="G2961" s="13" t="s">
        <v>2967</v>
      </c>
      <c r="Q2961" t="str">
        <f t="shared" si="46"/>
        <v>33185300-Otolaringološki implantat</v>
      </c>
    </row>
    <row r="2962" spans="1:17" x14ac:dyDescent="0.3">
      <c r="A2962">
        <v>2961</v>
      </c>
      <c r="B2962">
        <v>33185300</v>
      </c>
      <c r="C2962" t="s">
        <v>2967</v>
      </c>
      <c r="E2962" s="8">
        <v>2962</v>
      </c>
      <c r="F2962" s="9">
        <v>33185400</v>
      </c>
      <c r="G2962" s="10" t="s">
        <v>2968</v>
      </c>
      <c r="Q2962" t="str">
        <f t="shared" si="46"/>
        <v>33185400-Veštački grkljan</v>
      </c>
    </row>
    <row r="2963" spans="1:17" x14ac:dyDescent="0.3">
      <c r="A2963">
        <v>2962</v>
      </c>
      <c r="B2963">
        <v>33185400</v>
      </c>
      <c r="C2963" t="s">
        <v>2968</v>
      </c>
      <c r="E2963" s="11">
        <v>2963</v>
      </c>
      <c r="F2963" s="12">
        <v>33186000</v>
      </c>
      <c r="G2963" s="13" t="s">
        <v>2969</v>
      </c>
      <c r="Q2963" t="str">
        <f t="shared" si="46"/>
        <v>33186000-Jedinica za vantelesni krvotok</v>
      </c>
    </row>
    <row r="2964" spans="1:17" x14ac:dyDescent="0.3">
      <c r="A2964">
        <v>2963</v>
      </c>
      <c r="B2964">
        <v>33186000</v>
      </c>
      <c r="C2964" t="s">
        <v>2969</v>
      </c>
      <c r="E2964" s="8">
        <v>2964</v>
      </c>
      <c r="F2964" s="9">
        <v>33186100</v>
      </c>
      <c r="G2964" s="10" t="s">
        <v>2970</v>
      </c>
      <c r="Q2964" t="str">
        <f t="shared" si="46"/>
        <v>33186100-Oksigenerator</v>
      </c>
    </row>
    <row r="2965" spans="1:17" x14ac:dyDescent="0.3">
      <c r="A2965">
        <v>2964</v>
      </c>
      <c r="B2965">
        <v>33186100</v>
      </c>
      <c r="C2965" t="s">
        <v>2970</v>
      </c>
      <c r="E2965" s="11">
        <v>2965</v>
      </c>
      <c r="F2965" s="12">
        <v>33186200</v>
      </c>
      <c r="G2965" s="13" t="s">
        <v>2971</v>
      </c>
      <c r="Q2965" t="str">
        <f t="shared" si="46"/>
        <v>33186200-Grejanje krvi i tečnosti</v>
      </c>
    </row>
    <row r="2966" spans="1:17" x14ac:dyDescent="0.3">
      <c r="A2966">
        <v>2965</v>
      </c>
      <c r="B2966">
        <v>33186200</v>
      </c>
      <c r="C2966" t="s">
        <v>2971</v>
      </c>
      <c r="E2966" s="8">
        <v>2966</v>
      </c>
      <c r="F2966" s="9">
        <v>33190000</v>
      </c>
      <c r="G2966" s="10" t="s">
        <v>2972</v>
      </c>
      <c r="Q2966" t="str">
        <f t="shared" si="46"/>
        <v>33190000-Razni medicinski uređaji i proizvodi</v>
      </c>
    </row>
    <row r="2967" spans="1:17" x14ac:dyDescent="0.3">
      <c r="A2967">
        <v>2966</v>
      </c>
      <c r="B2967">
        <v>33190000</v>
      </c>
      <c r="C2967" t="s">
        <v>2972</v>
      </c>
      <c r="E2967" s="11">
        <v>2967</v>
      </c>
      <c r="F2967" s="12">
        <v>33191000</v>
      </c>
      <c r="G2967" s="13" t="s">
        <v>2973</v>
      </c>
      <c r="Q2967" t="str">
        <f t="shared" si="46"/>
        <v>33191000-Uređaji za sterilizaciju, dezinfekciju i higijenu</v>
      </c>
    </row>
    <row r="2968" spans="1:17" x14ac:dyDescent="0.3">
      <c r="A2968">
        <v>2967</v>
      </c>
      <c r="B2968">
        <v>33191000</v>
      </c>
      <c r="C2968" t="s">
        <v>2973</v>
      </c>
      <c r="E2968" s="8">
        <v>2968</v>
      </c>
      <c r="F2968" s="9">
        <v>33191100</v>
      </c>
      <c r="G2968" s="10" t="s">
        <v>2974</v>
      </c>
      <c r="Q2968" t="str">
        <f t="shared" si="46"/>
        <v>33191100-Sterilizator</v>
      </c>
    </row>
    <row r="2969" spans="1:17" x14ac:dyDescent="0.3">
      <c r="A2969">
        <v>2968</v>
      </c>
      <c r="B2969">
        <v>33191100</v>
      </c>
      <c r="C2969" t="s">
        <v>2974</v>
      </c>
      <c r="E2969" s="11">
        <v>2969</v>
      </c>
      <c r="F2969" s="12">
        <v>33191110</v>
      </c>
      <c r="G2969" s="13" t="s">
        <v>2975</v>
      </c>
      <c r="Q2969" t="str">
        <f t="shared" si="46"/>
        <v>33191110-Autoklavi</v>
      </c>
    </row>
    <row r="2970" spans="1:17" x14ac:dyDescent="0.3">
      <c r="A2970">
        <v>2969</v>
      </c>
      <c r="B2970">
        <v>33191110</v>
      </c>
      <c r="C2970" t="s">
        <v>2975</v>
      </c>
      <c r="E2970" s="8">
        <v>2970</v>
      </c>
      <c r="F2970" s="9">
        <v>33192000</v>
      </c>
      <c r="G2970" s="10" t="s">
        <v>2976</v>
      </c>
      <c r="Q2970" t="str">
        <f t="shared" si="46"/>
        <v>33192000-Medicinski nameštaj</v>
      </c>
    </row>
    <row r="2971" spans="1:17" x14ac:dyDescent="0.3">
      <c r="A2971">
        <v>2970</v>
      </c>
      <c r="B2971">
        <v>33192000</v>
      </c>
      <c r="C2971" t="s">
        <v>2976</v>
      </c>
      <c r="E2971" s="11">
        <v>2971</v>
      </c>
      <c r="F2971" s="12">
        <v>33192100</v>
      </c>
      <c r="G2971" s="13" t="s">
        <v>2977</v>
      </c>
      <c r="Q2971" t="str">
        <f t="shared" si="46"/>
        <v>33192100-Kreveti za medicinsku upotrebu</v>
      </c>
    </row>
    <row r="2972" spans="1:17" x14ac:dyDescent="0.3">
      <c r="A2972">
        <v>2971</v>
      </c>
      <c r="B2972">
        <v>33192100</v>
      </c>
      <c r="C2972" t="s">
        <v>2977</v>
      </c>
      <c r="E2972" s="8">
        <v>2972</v>
      </c>
      <c r="F2972" s="9">
        <v>33192110</v>
      </c>
      <c r="G2972" s="10" t="s">
        <v>2978</v>
      </c>
      <c r="Q2972" t="str">
        <f t="shared" si="46"/>
        <v>33192110-Ortopedski kreveti</v>
      </c>
    </row>
    <row r="2973" spans="1:17" x14ac:dyDescent="0.3">
      <c r="A2973">
        <v>2972</v>
      </c>
      <c r="B2973">
        <v>33192110</v>
      </c>
      <c r="C2973" t="s">
        <v>2978</v>
      </c>
      <c r="E2973" s="11">
        <v>2973</v>
      </c>
      <c r="F2973" s="12">
        <v>33192120</v>
      </c>
      <c r="G2973" s="13" t="s">
        <v>2979</v>
      </c>
      <c r="Q2973" t="str">
        <f t="shared" si="46"/>
        <v>33192120-Bolnički kreveti</v>
      </c>
    </row>
    <row r="2974" spans="1:17" x14ac:dyDescent="0.3">
      <c r="A2974">
        <v>2973</v>
      </c>
      <c r="B2974">
        <v>33192120</v>
      </c>
      <c r="C2974" t="s">
        <v>2979</v>
      </c>
      <c r="E2974" s="8">
        <v>2974</v>
      </c>
      <c r="F2974" s="9">
        <v>33192130</v>
      </c>
      <c r="G2974" s="10" t="s">
        <v>2980</v>
      </c>
      <c r="Q2974" t="str">
        <f t="shared" si="46"/>
        <v>33192130-Kreveti sa ugrađenim motorom</v>
      </c>
    </row>
    <row r="2975" spans="1:17" x14ac:dyDescent="0.3">
      <c r="A2975">
        <v>2974</v>
      </c>
      <c r="B2975">
        <v>33192130</v>
      </c>
      <c r="C2975" t="s">
        <v>2980</v>
      </c>
      <c r="E2975" s="11">
        <v>2975</v>
      </c>
      <c r="F2975" s="12">
        <v>33192140</v>
      </c>
      <c r="G2975" s="13" t="s">
        <v>2981</v>
      </c>
      <c r="Q2975" t="str">
        <f t="shared" si="46"/>
        <v>33192140-Ležajevi za psihijatrijsku terapiju</v>
      </c>
    </row>
    <row r="2976" spans="1:17" x14ac:dyDescent="0.3">
      <c r="A2976">
        <v>2975</v>
      </c>
      <c r="B2976">
        <v>33192140</v>
      </c>
      <c r="C2976" t="s">
        <v>2981</v>
      </c>
      <c r="E2976" s="8">
        <v>2976</v>
      </c>
      <c r="F2976" s="9">
        <v>33192150</v>
      </c>
      <c r="G2976" s="10" t="s">
        <v>2982</v>
      </c>
      <c r="Q2976" t="str">
        <f t="shared" si="46"/>
        <v>33192150-Terapeutski kreveti</v>
      </c>
    </row>
    <row r="2977" spans="1:17" x14ac:dyDescent="0.3">
      <c r="A2977">
        <v>2976</v>
      </c>
      <c r="B2977">
        <v>33192150</v>
      </c>
      <c r="C2977" t="s">
        <v>2982</v>
      </c>
      <c r="E2977" s="11">
        <v>2977</v>
      </c>
      <c r="F2977" s="12">
        <v>33192160</v>
      </c>
      <c r="G2977" s="13" t="s">
        <v>2983</v>
      </c>
      <c r="Q2977" t="str">
        <f t="shared" si="46"/>
        <v>33192160-Nosila</v>
      </c>
    </row>
    <row r="2978" spans="1:17" x14ac:dyDescent="0.3">
      <c r="A2978">
        <v>2977</v>
      </c>
      <c r="B2978">
        <v>33192160</v>
      </c>
      <c r="C2978" t="s">
        <v>2983</v>
      </c>
      <c r="E2978" s="8">
        <v>2978</v>
      </c>
      <c r="F2978" s="9">
        <v>33192200</v>
      </c>
      <c r="G2978" s="10" t="s">
        <v>2984</v>
      </c>
      <c r="Q2978" t="str">
        <f t="shared" si="46"/>
        <v>33192200-Medicinski stolovi</v>
      </c>
    </row>
    <row r="2979" spans="1:17" x14ac:dyDescent="0.3">
      <c r="A2979">
        <v>2978</v>
      </c>
      <c r="B2979">
        <v>33192200</v>
      </c>
      <c r="C2979" t="s">
        <v>2984</v>
      </c>
      <c r="E2979" s="11">
        <v>2979</v>
      </c>
      <c r="F2979" s="12">
        <v>33192210</v>
      </c>
      <c r="G2979" s="13" t="s">
        <v>2985</v>
      </c>
      <c r="Q2979" t="str">
        <f t="shared" si="46"/>
        <v>33192210-Stolovi za preglede</v>
      </c>
    </row>
    <row r="2980" spans="1:17" x14ac:dyDescent="0.3">
      <c r="A2980">
        <v>2979</v>
      </c>
      <c r="B2980">
        <v>33192210</v>
      </c>
      <c r="C2980" t="s">
        <v>2985</v>
      </c>
      <c r="E2980" s="8">
        <v>2980</v>
      </c>
      <c r="F2980" s="9">
        <v>33192230</v>
      </c>
      <c r="G2980" s="10" t="s">
        <v>2986</v>
      </c>
      <c r="Q2980" t="str">
        <f t="shared" si="46"/>
        <v>33192230-Operacioni stolovi</v>
      </c>
    </row>
    <row r="2981" spans="1:17" x14ac:dyDescent="0.3">
      <c r="A2981">
        <v>2980</v>
      </c>
      <c r="B2981">
        <v>33192230</v>
      </c>
      <c r="C2981" t="s">
        <v>2986</v>
      </c>
      <c r="E2981" s="11">
        <v>2981</v>
      </c>
      <c r="F2981" s="12">
        <v>33192300</v>
      </c>
      <c r="G2981" s="13" t="s">
        <v>2987</v>
      </c>
      <c r="Q2981" t="str">
        <f t="shared" si="46"/>
        <v>33192300-Medicinski nameštaj osim kreveta i stolova</v>
      </c>
    </row>
    <row r="2982" spans="1:17" x14ac:dyDescent="0.3">
      <c r="A2982">
        <v>2981</v>
      </c>
      <c r="B2982">
        <v>33192300</v>
      </c>
      <c r="C2982" t="s">
        <v>2987</v>
      </c>
      <c r="E2982" s="8">
        <v>2982</v>
      </c>
      <c r="F2982" s="9">
        <v>33192310</v>
      </c>
      <c r="G2982" s="10" t="s">
        <v>2988</v>
      </c>
      <c r="Q2982" t="str">
        <f t="shared" si="46"/>
        <v>33192310-Uređaji za istezanje ili podizanje na medicinskim krevetima</v>
      </c>
    </row>
    <row r="2983" spans="1:17" x14ac:dyDescent="0.3">
      <c r="A2983">
        <v>2982</v>
      </c>
      <c r="B2983">
        <v>33192310</v>
      </c>
      <c r="C2983" t="s">
        <v>2988</v>
      </c>
      <c r="E2983" s="11">
        <v>2983</v>
      </c>
      <c r="F2983" s="12">
        <v>33192320</v>
      </c>
      <c r="G2983" s="13" t="s">
        <v>2989</v>
      </c>
      <c r="Q2983" t="str">
        <f t="shared" si="46"/>
        <v>33192320-Držači bočica za urin</v>
      </c>
    </row>
    <row r="2984" spans="1:17" x14ac:dyDescent="0.3">
      <c r="A2984">
        <v>2983</v>
      </c>
      <c r="B2984">
        <v>33192320</v>
      </c>
      <c r="C2984" t="s">
        <v>2989</v>
      </c>
      <c r="E2984" s="8">
        <v>2984</v>
      </c>
      <c r="F2984" s="9">
        <v>33192330</v>
      </c>
      <c r="G2984" s="10" t="s">
        <v>2990</v>
      </c>
      <c r="Q2984" t="str">
        <f t="shared" si="46"/>
        <v>33192330-Kompleti za transfuziju</v>
      </c>
    </row>
    <row r="2985" spans="1:17" x14ac:dyDescent="0.3">
      <c r="A2985">
        <v>2984</v>
      </c>
      <c r="B2985">
        <v>33192330</v>
      </c>
      <c r="C2985" t="s">
        <v>2990</v>
      </c>
      <c r="E2985" s="11">
        <v>2985</v>
      </c>
      <c r="F2985" s="12">
        <v>33192340</v>
      </c>
      <c r="G2985" s="13" t="s">
        <v>2991</v>
      </c>
      <c r="Q2985" t="str">
        <f t="shared" si="46"/>
        <v>33192340-Nameštaj za operacione sale osim stolova</v>
      </c>
    </row>
    <row r="2986" spans="1:17" x14ac:dyDescent="0.3">
      <c r="A2986">
        <v>2985</v>
      </c>
      <c r="B2986">
        <v>33192340</v>
      </c>
      <c r="C2986" t="s">
        <v>2991</v>
      </c>
      <c r="E2986" s="8">
        <v>2986</v>
      </c>
      <c r="F2986" s="9">
        <v>33192350</v>
      </c>
      <c r="G2986" s="10" t="s">
        <v>2992</v>
      </c>
      <c r="Q2986" t="str">
        <f t="shared" si="46"/>
        <v>33192350-Ormari za medicinske kulture</v>
      </c>
    </row>
    <row r="2987" spans="1:17" x14ac:dyDescent="0.3">
      <c r="A2987">
        <v>2986</v>
      </c>
      <c r="B2987">
        <v>33192350</v>
      </c>
      <c r="C2987" t="s">
        <v>2992</v>
      </c>
      <c r="E2987" s="11">
        <v>2987</v>
      </c>
      <c r="F2987" s="12">
        <v>33192400</v>
      </c>
      <c r="G2987" s="13" t="s">
        <v>2993</v>
      </c>
      <c r="Q2987" t="str">
        <f t="shared" si="46"/>
        <v>33192400-Zubarske radne stanice</v>
      </c>
    </row>
    <row r="2988" spans="1:17" x14ac:dyDescent="0.3">
      <c r="A2988">
        <v>2987</v>
      </c>
      <c r="B2988">
        <v>33192400</v>
      </c>
      <c r="C2988" t="s">
        <v>2993</v>
      </c>
      <c r="E2988" s="8">
        <v>2988</v>
      </c>
      <c r="F2988" s="9">
        <v>33192410</v>
      </c>
      <c r="G2988" s="10" t="s">
        <v>2994</v>
      </c>
      <c r="Q2988" t="str">
        <f t="shared" si="46"/>
        <v>33192410-Zubarske stolice</v>
      </c>
    </row>
    <row r="2989" spans="1:17" x14ac:dyDescent="0.3">
      <c r="A2989">
        <v>2988</v>
      </c>
      <c r="B2989">
        <v>33192410</v>
      </c>
      <c r="C2989" t="s">
        <v>2994</v>
      </c>
      <c r="E2989" s="11">
        <v>2989</v>
      </c>
      <c r="F2989" s="12">
        <v>33192500</v>
      </c>
      <c r="G2989" s="13" t="s">
        <v>2995</v>
      </c>
      <c r="Q2989" t="str">
        <f t="shared" si="46"/>
        <v>33192500-Epruvete</v>
      </c>
    </row>
    <row r="2990" spans="1:17" x14ac:dyDescent="0.3">
      <c r="A2990">
        <v>2989</v>
      </c>
      <c r="B2990">
        <v>33192500</v>
      </c>
      <c r="C2990" t="s">
        <v>2995</v>
      </c>
      <c r="E2990" s="8">
        <v>2990</v>
      </c>
      <c r="F2990" s="9">
        <v>33192600</v>
      </c>
      <c r="G2990" s="10" t="s">
        <v>2996</v>
      </c>
      <c r="Q2990" t="str">
        <f t="shared" si="46"/>
        <v>33192600-Oprema za podizanje pacijenta u zdravstvenoj nezi</v>
      </c>
    </row>
    <row r="2991" spans="1:17" x14ac:dyDescent="0.3">
      <c r="A2991">
        <v>2990</v>
      </c>
      <c r="B2991">
        <v>33192600</v>
      </c>
      <c r="C2991" t="s">
        <v>2996</v>
      </c>
      <c r="E2991" s="11">
        <v>2991</v>
      </c>
      <c r="F2991" s="12">
        <v>33193000</v>
      </c>
      <c r="G2991" s="13" t="s">
        <v>2997</v>
      </c>
      <c r="Q2991" t="str">
        <f t="shared" si="46"/>
        <v>33193000-Kolica, stolice i prateći uređaji, za invalide</v>
      </c>
    </row>
    <row r="2992" spans="1:17" x14ac:dyDescent="0.3">
      <c r="A2992">
        <v>2991</v>
      </c>
      <c r="B2992">
        <v>33193000</v>
      </c>
      <c r="C2992" t="s">
        <v>2997</v>
      </c>
      <c r="E2992" s="8">
        <v>2992</v>
      </c>
      <c r="F2992" s="9">
        <v>33193100</v>
      </c>
      <c r="G2992" s="10" t="s">
        <v>2998</v>
      </c>
      <c r="Q2992" t="str">
        <f t="shared" si="46"/>
        <v>33193100-Kolica i stolice, za invalide</v>
      </c>
    </row>
    <row r="2993" spans="1:17" x14ac:dyDescent="0.3">
      <c r="A2993">
        <v>2992</v>
      </c>
      <c r="B2993">
        <v>33193100</v>
      </c>
      <c r="C2993" t="s">
        <v>2998</v>
      </c>
      <c r="E2993" s="11">
        <v>2993</v>
      </c>
      <c r="F2993" s="12">
        <v>33193110</v>
      </c>
      <c r="G2993" s="13" t="s">
        <v>2999</v>
      </c>
      <c r="Q2993" t="str">
        <f t="shared" si="46"/>
        <v>33193110-Kolica za invalide</v>
      </c>
    </row>
    <row r="2994" spans="1:17" x14ac:dyDescent="0.3">
      <c r="A2994">
        <v>2993</v>
      </c>
      <c r="B2994">
        <v>33193110</v>
      </c>
      <c r="C2994" t="s">
        <v>2999</v>
      </c>
      <c r="E2994" s="8">
        <v>2994</v>
      </c>
      <c r="F2994" s="9">
        <v>33193120</v>
      </c>
      <c r="G2994" s="10" t="s">
        <v>3000</v>
      </c>
      <c r="Q2994" t="str">
        <f t="shared" si="46"/>
        <v>33193120-Stolice za invalide</v>
      </c>
    </row>
    <row r="2995" spans="1:17" x14ac:dyDescent="0.3">
      <c r="A2995">
        <v>2994</v>
      </c>
      <c r="B2995">
        <v>33193120</v>
      </c>
      <c r="C2995" t="s">
        <v>3000</v>
      </c>
      <c r="E2995" s="11">
        <v>2995</v>
      </c>
      <c r="F2995" s="12">
        <v>33193121</v>
      </c>
      <c r="G2995" s="13" t="s">
        <v>3001</v>
      </c>
      <c r="Q2995" t="str">
        <f t="shared" si="46"/>
        <v>33193121-Stolice sa ugrađenim motorom, za invalide</v>
      </c>
    </row>
    <row r="2996" spans="1:17" x14ac:dyDescent="0.3">
      <c r="A2996">
        <v>2995</v>
      </c>
      <c r="B2996">
        <v>33193121</v>
      </c>
      <c r="C2996" t="s">
        <v>3001</v>
      </c>
      <c r="E2996" s="8">
        <v>2996</v>
      </c>
      <c r="F2996" s="9">
        <v>33193200</v>
      </c>
      <c r="G2996" s="10" t="s">
        <v>3002</v>
      </c>
      <c r="Q2996" t="str">
        <f t="shared" si="46"/>
        <v>33193200-Delovi i pribor za vozila, kolica i stolice za invalide</v>
      </c>
    </row>
    <row r="2997" spans="1:17" x14ac:dyDescent="0.3">
      <c r="A2997">
        <v>2996</v>
      </c>
      <c r="B2997">
        <v>33193200</v>
      </c>
      <c r="C2997" t="s">
        <v>3002</v>
      </c>
      <c r="E2997" s="11">
        <v>2997</v>
      </c>
      <c r="F2997" s="12">
        <v>33193210</v>
      </c>
      <c r="G2997" s="13" t="s">
        <v>3003</v>
      </c>
      <c r="Q2997" t="str">
        <f t="shared" si="46"/>
        <v>33193210-Delovi i oprema za kolica za invalide</v>
      </c>
    </row>
    <row r="2998" spans="1:17" x14ac:dyDescent="0.3">
      <c r="A2998">
        <v>2997</v>
      </c>
      <c r="B2998">
        <v>33193210</v>
      </c>
      <c r="C2998" t="s">
        <v>3003</v>
      </c>
      <c r="E2998" s="8">
        <v>2998</v>
      </c>
      <c r="F2998" s="9">
        <v>33193211</v>
      </c>
      <c r="G2998" s="10" t="s">
        <v>3004</v>
      </c>
      <c r="Q2998" t="str">
        <f t="shared" si="46"/>
        <v>33193211-Motori za kolica za invalide</v>
      </c>
    </row>
    <row r="2999" spans="1:17" x14ac:dyDescent="0.3">
      <c r="A2999">
        <v>2998</v>
      </c>
      <c r="B2999">
        <v>33193211</v>
      </c>
      <c r="C2999" t="s">
        <v>3004</v>
      </c>
      <c r="E2999" s="11">
        <v>2999</v>
      </c>
      <c r="F2999" s="12">
        <v>33193212</v>
      </c>
      <c r="G2999" s="13" t="s">
        <v>3005</v>
      </c>
      <c r="Q2999" t="str">
        <f t="shared" si="46"/>
        <v>33193212-Upravljački uređaji za kolica za invalide</v>
      </c>
    </row>
    <row r="3000" spans="1:17" x14ac:dyDescent="0.3">
      <c r="A3000">
        <v>2999</v>
      </c>
      <c r="B3000">
        <v>33193212</v>
      </c>
      <c r="C3000" t="s">
        <v>3005</v>
      </c>
      <c r="E3000" s="8">
        <v>3000</v>
      </c>
      <c r="F3000" s="9">
        <v>33193213</v>
      </c>
      <c r="G3000" s="10" t="s">
        <v>3006</v>
      </c>
      <c r="Q3000" t="str">
        <f t="shared" si="46"/>
        <v>33193213-Kontrolni uređaji za kolica za invalide</v>
      </c>
    </row>
    <row r="3001" spans="1:17" x14ac:dyDescent="0.3">
      <c r="A3001">
        <v>3000</v>
      </c>
      <c r="B3001">
        <v>33193213</v>
      </c>
      <c r="C3001" t="s">
        <v>3006</v>
      </c>
      <c r="E3001" s="11">
        <v>3001</v>
      </c>
      <c r="F3001" s="12">
        <v>33193214</v>
      </c>
      <c r="G3001" s="13" t="s">
        <v>3007</v>
      </c>
      <c r="Q3001" t="str">
        <f t="shared" si="46"/>
        <v>33193214-Šasije za kolica za invalide</v>
      </c>
    </row>
    <row r="3002" spans="1:17" x14ac:dyDescent="0.3">
      <c r="A3002">
        <v>3001</v>
      </c>
      <c r="B3002">
        <v>33193214</v>
      </c>
      <c r="C3002" t="s">
        <v>3007</v>
      </c>
      <c r="E3002" s="8">
        <v>3002</v>
      </c>
      <c r="F3002" s="9">
        <v>33193220</v>
      </c>
      <c r="G3002" s="10" t="s">
        <v>3008</v>
      </c>
      <c r="Q3002" t="str">
        <f t="shared" si="46"/>
        <v>33193220-Delovi i pribor za stolice za invalide</v>
      </c>
    </row>
    <row r="3003" spans="1:17" x14ac:dyDescent="0.3">
      <c r="A3003">
        <v>3002</v>
      </c>
      <c r="B3003">
        <v>33193220</v>
      </c>
      <c r="C3003" t="s">
        <v>3008</v>
      </c>
      <c r="E3003" s="11">
        <v>3003</v>
      </c>
      <c r="F3003" s="12">
        <v>33193221</v>
      </c>
      <c r="G3003" s="13" t="s">
        <v>3009</v>
      </c>
      <c r="Q3003" t="str">
        <f t="shared" si="46"/>
        <v>33193221-Jastuci za stolice za invalide</v>
      </c>
    </row>
    <row r="3004" spans="1:17" x14ac:dyDescent="0.3">
      <c r="A3004">
        <v>3003</v>
      </c>
      <c r="B3004">
        <v>33193221</v>
      </c>
      <c r="C3004" t="s">
        <v>3009</v>
      </c>
      <c r="E3004" s="8">
        <v>3004</v>
      </c>
      <c r="F3004" s="9">
        <v>33193222</v>
      </c>
      <c r="G3004" s="10" t="s">
        <v>3010</v>
      </c>
      <c r="Q3004" t="str">
        <f t="shared" si="46"/>
        <v>33193222-Ramovi za stolice za invalide</v>
      </c>
    </row>
    <row r="3005" spans="1:17" x14ac:dyDescent="0.3">
      <c r="A3005">
        <v>3004</v>
      </c>
      <c r="B3005">
        <v>33193222</v>
      </c>
      <c r="C3005" t="s">
        <v>3010</v>
      </c>
      <c r="E3005" s="11">
        <v>3005</v>
      </c>
      <c r="F3005" s="12">
        <v>33193223</v>
      </c>
      <c r="G3005" s="13" t="s">
        <v>3011</v>
      </c>
      <c r="Q3005" t="str">
        <f t="shared" si="46"/>
        <v>33193223-Sedišta za stolice za invalide</v>
      </c>
    </row>
    <row r="3006" spans="1:17" x14ac:dyDescent="0.3">
      <c r="A3006">
        <v>3005</v>
      </c>
      <c r="B3006">
        <v>33193223</v>
      </c>
      <c r="C3006" t="s">
        <v>3011</v>
      </c>
      <c r="E3006" s="8">
        <v>3006</v>
      </c>
      <c r="F3006" s="9">
        <v>33193224</v>
      </c>
      <c r="G3006" s="10" t="s">
        <v>3012</v>
      </c>
      <c r="Q3006" t="str">
        <f t="shared" si="46"/>
        <v>33193224-Točkovi za stolice za invalide</v>
      </c>
    </row>
    <row r="3007" spans="1:17" x14ac:dyDescent="0.3">
      <c r="A3007">
        <v>3006</v>
      </c>
      <c r="B3007">
        <v>33193224</v>
      </c>
      <c r="C3007" t="s">
        <v>3012</v>
      </c>
      <c r="E3007" s="11">
        <v>3007</v>
      </c>
      <c r="F3007" s="12">
        <v>33193225</v>
      </c>
      <c r="G3007" s="13" t="s">
        <v>3013</v>
      </c>
      <c r="Q3007" t="str">
        <f t="shared" si="46"/>
        <v>33193225-Gume za stolice za invalide</v>
      </c>
    </row>
    <row r="3008" spans="1:17" x14ac:dyDescent="0.3">
      <c r="A3008">
        <v>3007</v>
      </c>
      <c r="B3008">
        <v>33193225</v>
      </c>
      <c r="C3008" t="s">
        <v>3013</v>
      </c>
      <c r="E3008" s="8">
        <v>3008</v>
      </c>
      <c r="F3008" s="9">
        <v>33194000</v>
      </c>
      <c r="G3008" s="10" t="s">
        <v>3014</v>
      </c>
      <c r="Q3008" t="str">
        <f t="shared" si="46"/>
        <v>33194000-Uređaji i instrumenti za transfuziju i infuziju</v>
      </c>
    </row>
    <row r="3009" spans="1:17" x14ac:dyDescent="0.3">
      <c r="A3009">
        <v>3008</v>
      </c>
      <c r="B3009">
        <v>33194000</v>
      </c>
      <c r="C3009" t="s">
        <v>3014</v>
      </c>
      <c r="E3009" s="11">
        <v>3009</v>
      </c>
      <c r="F3009" s="12">
        <v>33194100</v>
      </c>
      <c r="G3009" s="13" t="s">
        <v>3015</v>
      </c>
      <c r="Q3009" t="str">
        <f t="shared" si="46"/>
        <v>33194100-Uređaji i instrumenti za infuziju</v>
      </c>
    </row>
    <row r="3010" spans="1:17" x14ac:dyDescent="0.3">
      <c r="A3010">
        <v>3009</v>
      </c>
      <c r="B3010">
        <v>33194100</v>
      </c>
      <c r="C3010" t="s">
        <v>3015</v>
      </c>
      <c r="E3010" s="8">
        <v>3010</v>
      </c>
      <c r="F3010" s="9">
        <v>33194110</v>
      </c>
      <c r="G3010" s="10" t="s">
        <v>3016</v>
      </c>
      <c r="Q3010" t="str">
        <f t="shared" ref="Q3010:Q3073" si="47">F3010&amp; "-" &amp;G3010</f>
        <v>33194110-Infuzione pumpe</v>
      </c>
    </row>
    <row r="3011" spans="1:17" x14ac:dyDescent="0.3">
      <c r="A3011">
        <v>3010</v>
      </c>
      <c r="B3011">
        <v>33194110</v>
      </c>
      <c r="C3011" t="s">
        <v>3016</v>
      </c>
      <c r="E3011" s="11">
        <v>3011</v>
      </c>
      <c r="F3011" s="12">
        <v>33194120</v>
      </c>
      <c r="G3011" s="13" t="s">
        <v>3017</v>
      </c>
      <c r="Q3011" t="str">
        <f t="shared" si="47"/>
        <v>33194120-Materijal za infuziju</v>
      </c>
    </row>
    <row r="3012" spans="1:17" x14ac:dyDescent="0.3">
      <c r="A3012">
        <v>3011</v>
      </c>
      <c r="B3012">
        <v>33194120</v>
      </c>
      <c r="C3012" t="s">
        <v>3017</v>
      </c>
      <c r="E3012" s="8">
        <v>3012</v>
      </c>
      <c r="F3012" s="9">
        <v>33194200</v>
      </c>
      <c r="G3012" s="10" t="s">
        <v>3018</v>
      </c>
      <c r="Q3012" t="str">
        <f t="shared" si="47"/>
        <v>33194200-Uređaji i instrumenti za transfuziju</v>
      </c>
    </row>
    <row r="3013" spans="1:17" x14ac:dyDescent="0.3">
      <c r="A3013">
        <v>3012</v>
      </c>
      <c r="B3013">
        <v>33194200</v>
      </c>
      <c r="C3013" t="s">
        <v>3018</v>
      </c>
      <c r="E3013" s="11">
        <v>3013</v>
      </c>
      <c r="F3013" s="12">
        <v>33194210</v>
      </c>
      <c r="G3013" s="13" t="s">
        <v>3019</v>
      </c>
      <c r="Q3013" t="str">
        <f t="shared" si="47"/>
        <v>33194210-Uređaji za transfuziju krvi</v>
      </c>
    </row>
    <row r="3014" spans="1:17" x14ac:dyDescent="0.3">
      <c r="A3014">
        <v>3013</v>
      </c>
      <c r="B3014">
        <v>33194210</v>
      </c>
      <c r="C3014" t="s">
        <v>3019</v>
      </c>
      <c r="E3014" s="8">
        <v>3014</v>
      </c>
      <c r="F3014" s="9">
        <v>33194220</v>
      </c>
      <c r="G3014" s="10" t="s">
        <v>3020</v>
      </c>
      <c r="Q3014" t="str">
        <f t="shared" si="47"/>
        <v>33194220-Materijal za transfuziju krvi</v>
      </c>
    </row>
    <row r="3015" spans="1:17" x14ac:dyDescent="0.3">
      <c r="A3015">
        <v>3014</v>
      </c>
      <c r="B3015">
        <v>33194220</v>
      </c>
      <c r="C3015" t="s">
        <v>3020</v>
      </c>
      <c r="E3015" s="11">
        <v>3015</v>
      </c>
      <c r="F3015" s="12">
        <v>33195000</v>
      </c>
      <c r="G3015" s="13" t="s">
        <v>3021</v>
      </c>
      <c r="Q3015" t="str">
        <f t="shared" si="47"/>
        <v>33195000-Sistem za praćenje pacijenata</v>
      </c>
    </row>
    <row r="3016" spans="1:17" x14ac:dyDescent="0.3">
      <c r="A3016">
        <v>3015</v>
      </c>
      <c r="B3016">
        <v>33195000</v>
      </c>
      <c r="C3016" t="s">
        <v>3021</v>
      </c>
      <c r="E3016" s="8">
        <v>3016</v>
      </c>
      <c r="F3016" s="9">
        <v>33195100</v>
      </c>
      <c r="G3016" s="10" t="s">
        <v>3022</v>
      </c>
      <c r="Q3016" t="str">
        <f t="shared" si="47"/>
        <v>33195100-Monitori</v>
      </c>
    </row>
    <row r="3017" spans="1:17" x14ac:dyDescent="0.3">
      <c r="A3017">
        <v>3016</v>
      </c>
      <c r="B3017">
        <v>33195100</v>
      </c>
      <c r="C3017" t="s">
        <v>3022</v>
      </c>
      <c r="E3017" s="11">
        <v>3017</v>
      </c>
      <c r="F3017" s="12">
        <v>33195110</v>
      </c>
      <c r="G3017" s="13" t="s">
        <v>3023</v>
      </c>
      <c r="Q3017" t="str">
        <f t="shared" si="47"/>
        <v>33195110-Respiratorni monitori</v>
      </c>
    </row>
    <row r="3018" spans="1:17" x14ac:dyDescent="0.3">
      <c r="A3018">
        <v>3017</v>
      </c>
      <c r="B3018">
        <v>33195110</v>
      </c>
      <c r="C3018" t="s">
        <v>3023</v>
      </c>
      <c r="E3018" s="8">
        <v>3018</v>
      </c>
      <c r="F3018" s="9">
        <v>33195200</v>
      </c>
      <c r="G3018" s="10" t="s">
        <v>3024</v>
      </c>
      <c r="Q3018" t="str">
        <f t="shared" si="47"/>
        <v>33195200-Centralna stanica za praćenje</v>
      </c>
    </row>
    <row r="3019" spans="1:17" x14ac:dyDescent="0.3">
      <c r="A3019">
        <v>3018</v>
      </c>
      <c r="B3019">
        <v>33195200</v>
      </c>
      <c r="C3019" t="s">
        <v>3024</v>
      </c>
      <c r="E3019" s="11">
        <v>3019</v>
      </c>
      <c r="F3019" s="12">
        <v>33196000</v>
      </c>
      <c r="G3019" s="13" t="s">
        <v>3025</v>
      </c>
      <c r="Q3019" t="str">
        <f t="shared" si="47"/>
        <v>33196000-Medicinska pomagala</v>
      </c>
    </row>
    <row r="3020" spans="1:17" x14ac:dyDescent="0.3">
      <c r="A3020">
        <v>3019</v>
      </c>
      <c r="B3020">
        <v>33196000</v>
      </c>
      <c r="C3020" t="s">
        <v>3025</v>
      </c>
      <c r="E3020" s="8">
        <v>3020</v>
      </c>
      <c r="F3020" s="9">
        <v>33196100</v>
      </c>
      <c r="G3020" s="10" t="s">
        <v>3026</v>
      </c>
      <c r="Q3020" t="str">
        <f t="shared" si="47"/>
        <v>33196100-Uređaji za starije osobe</v>
      </c>
    </row>
    <row r="3021" spans="1:17" x14ac:dyDescent="0.3">
      <c r="A3021">
        <v>3020</v>
      </c>
      <c r="B3021">
        <v>33196100</v>
      </c>
      <c r="C3021" t="s">
        <v>3026</v>
      </c>
      <c r="E3021" s="11">
        <v>3021</v>
      </c>
      <c r="F3021" s="12">
        <v>33196200</v>
      </c>
      <c r="G3021" s="13" t="s">
        <v>3027</v>
      </c>
      <c r="Q3021" t="str">
        <f t="shared" si="47"/>
        <v>33196200-Uređaji za invalide</v>
      </c>
    </row>
    <row r="3022" spans="1:17" x14ac:dyDescent="0.3">
      <c r="A3022">
        <v>3021</v>
      </c>
      <c r="B3022">
        <v>33196200</v>
      </c>
      <c r="C3022" t="s">
        <v>3027</v>
      </c>
      <c r="E3022" s="8">
        <v>3022</v>
      </c>
      <c r="F3022" s="9">
        <v>33197000</v>
      </c>
      <c r="G3022" s="10" t="s">
        <v>3028</v>
      </c>
      <c r="Q3022" t="str">
        <f t="shared" si="47"/>
        <v>33197000-Računarska oprema za medicinu</v>
      </c>
    </row>
    <row r="3023" spans="1:17" x14ac:dyDescent="0.3">
      <c r="A3023">
        <v>3022</v>
      </c>
      <c r="B3023">
        <v>33197000</v>
      </c>
      <c r="C3023" t="s">
        <v>3028</v>
      </c>
      <c r="E3023" s="11">
        <v>3023</v>
      </c>
      <c r="F3023" s="12">
        <v>33198000</v>
      </c>
      <c r="G3023" s="13" t="s">
        <v>3029</v>
      </c>
      <c r="Q3023" t="str">
        <f t="shared" si="47"/>
        <v>33198000-Proizvodi od hartije, za bolnice</v>
      </c>
    </row>
    <row r="3024" spans="1:17" x14ac:dyDescent="0.3">
      <c r="A3024">
        <v>3023</v>
      </c>
      <c r="B3024">
        <v>33198000</v>
      </c>
      <c r="C3024" t="s">
        <v>3029</v>
      </c>
      <c r="E3024" s="8">
        <v>3024</v>
      </c>
      <c r="F3024" s="9">
        <v>33198100</v>
      </c>
      <c r="G3024" s="10" t="s">
        <v>3030</v>
      </c>
      <c r="Q3024" t="str">
        <f t="shared" si="47"/>
        <v>33198100-Komprese od hartije</v>
      </c>
    </row>
    <row r="3025" spans="1:17" x14ac:dyDescent="0.3">
      <c r="A3025">
        <v>3024</v>
      </c>
      <c r="B3025">
        <v>33198100</v>
      </c>
      <c r="C3025" t="s">
        <v>3030</v>
      </c>
      <c r="E3025" s="11">
        <v>3025</v>
      </c>
      <c r="F3025" s="12">
        <v>33198200</v>
      </c>
      <c r="G3025" s="13" t="s">
        <v>3031</v>
      </c>
      <c r="Q3025" t="str">
        <f t="shared" si="47"/>
        <v>33198200-Vrećice ili omoti za sterilizaciju, od hartije</v>
      </c>
    </row>
    <row r="3026" spans="1:17" x14ac:dyDescent="0.3">
      <c r="A3026">
        <v>3025</v>
      </c>
      <c r="B3026">
        <v>33198200</v>
      </c>
      <c r="C3026" t="s">
        <v>3031</v>
      </c>
      <c r="E3026" s="8">
        <v>3026</v>
      </c>
      <c r="F3026" s="9">
        <v>33199000</v>
      </c>
      <c r="G3026" s="10" t="s">
        <v>3032</v>
      </c>
      <c r="Q3026" t="str">
        <f t="shared" si="47"/>
        <v>33199000-Odeća za medicinsko osoblje</v>
      </c>
    </row>
    <row r="3027" spans="1:17" x14ac:dyDescent="0.3">
      <c r="A3027">
        <v>3026</v>
      </c>
      <c r="B3027">
        <v>33199000</v>
      </c>
      <c r="C3027" t="s">
        <v>3032</v>
      </c>
      <c r="E3027" s="11">
        <v>3027</v>
      </c>
      <c r="F3027" s="12">
        <v>33600000</v>
      </c>
      <c r="G3027" s="13" t="s">
        <v>3033</v>
      </c>
      <c r="Q3027" t="str">
        <f t="shared" si="47"/>
        <v>33600000-Farmaceutski proizvodi</v>
      </c>
    </row>
    <row r="3028" spans="1:17" x14ac:dyDescent="0.3">
      <c r="A3028">
        <v>3027</v>
      </c>
      <c r="B3028">
        <v>33600000</v>
      </c>
      <c r="C3028" t="s">
        <v>3033</v>
      </c>
      <c r="E3028" s="8">
        <v>3028</v>
      </c>
      <c r="F3028" s="9">
        <v>33610000</v>
      </c>
      <c r="G3028" s="10" t="s">
        <v>3034</v>
      </c>
      <c r="Q3028" t="str">
        <f t="shared" si="47"/>
        <v>33610000-Medicinski proizvodi za probavni trakt i metabolizam</v>
      </c>
    </row>
    <row r="3029" spans="1:17" x14ac:dyDescent="0.3">
      <c r="A3029">
        <v>3028</v>
      </c>
      <c r="B3029">
        <v>33610000</v>
      </c>
      <c r="C3029" t="s">
        <v>3034</v>
      </c>
      <c r="E3029" s="11">
        <v>3029</v>
      </c>
      <c r="F3029" s="12">
        <v>33611000</v>
      </c>
      <c r="G3029" s="13" t="s">
        <v>3035</v>
      </c>
      <c r="Q3029" t="str">
        <f t="shared" si="47"/>
        <v>33611000-Medicinski proizvodi za poremećaje izazvane kiselinom</v>
      </c>
    </row>
    <row r="3030" spans="1:17" x14ac:dyDescent="0.3">
      <c r="A3030">
        <v>3029</v>
      </c>
      <c r="B3030">
        <v>33611000</v>
      </c>
      <c r="C3030" t="s">
        <v>3035</v>
      </c>
      <c r="E3030" s="8">
        <v>3030</v>
      </c>
      <c r="F3030" s="9">
        <v>33612000</v>
      </c>
      <c r="G3030" s="10" t="s">
        <v>3036</v>
      </c>
      <c r="Q3030" t="str">
        <f t="shared" si="47"/>
        <v>33612000-Medicinski proizvodi za poremećaje gastrointestinalne funkcije</v>
      </c>
    </row>
    <row r="3031" spans="1:17" x14ac:dyDescent="0.3">
      <c r="A3031">
        <v>3030</v>
      </c>
      <c r="B3031">
        <v>33612000</v>
      </c>
      <c r="C3031" t="s">
        <v>3036</v>
      </c>
      <c r="E3031" s="11">
        <v>3031</v>
      </c>
      <c r="F3031" s="12">
        <v>33613000</v>
      </c>
      <c r="G3031" s="13" t="s">
        <v>3037</v>
      </c>
      <c r="Q3031" t="str">
        <f t="shared" si="47"/>
        <v>33613000-Laksativi</v>
      </c>
    </row>
    <row r="3032" spans="1:17" x14ac:dyDescent="0.3">
      <c r="A3032">
        <v>3031</v>
      </c>
      <c r="B3032">
        <v>33613000</v>
      </c>
      <c r="C3032" t="s">
        <v>3037</v>
      </c>
      <c r="E3032" s="8">
        <v>3032</v>
      </c>
      <c r="F3032" s="9">
        <v>33614000</v>
      </c>
      <c r="G3032" s="10" t="s">
        <v>3038</v>
      </c>
      <c r="Q3032" t="str">
        <f t="shared" si="47"/>
        <v>33614000-Sredstva  protiv dijareje, crevnih upala i infekcija</v>
      </c>
    </row>
    <row r="3033" spans="1:17" x14ac:dyDescent="0.3">
      <c r="A3033">
        <v>3032</v>
      </c>
      <c r="B3033">
        <v>33614000</v>
      </c>
      <c r="C3033" t="s">
        <v>3038</v>
      </c>
      <c r="E3033" s="11">
        <v>3033</v>
      </c>
      <c r="F3033" s="12">
        <v>33615000</v>
      </c>
      <c r="G3033" s="13" t="s">
        <v>3039</v>
      </c>
      <c r="Q3033" t="str">
        <f t="shared" si="47"/>
        <v>33615000-Lekovi za lečenje dijabetesa</v>
      </c>
    </row>
    <row r="3034" spans="1:17" x14ac:dyDescent="0.3">
      <c r="A3034">
        <v>3033</v>
      </c>
      <c r="B3034">
        <v>33615000</v>
      </c>
      <c r="C3034" t="s">
        <v>3039</v>
      </c>
      <c r="E3034" s="8">
        <v>3034</v>
      </c>
      <c r="F3034" s="9">
        <v>33615100</v>
      </c>
      <c r="G3034" s="10" t="s">
        <v>3040</v>
      </c>
      <c r="Q3034" t="str">
        <f t="shared" si="47"/>
        <v>33615100-Insulin</v>
      </c>
    </row>
    <row r="3035" spans="1:17" x14ac:dyDescent="0.3">
      <c r="A3035">
        <v>3034</v>
      </c>
      <c r="B3035">
        <v>33615100</v>
      </c>
      <c r="C3035" t="s">
        <v>3040</v>
      </c>
      <c r="E3035" s="11">
        <v>3035</v>
      </c>
      <c r="F3035" s="12">
        <v>33616000</v>
      </c>
      <c r="G3035" s="13" t="s">
        <v>3041</v>
      </c>
      <c r="Q3035" t="str">
        <f t="shared" si="47"/>
        <v>33616000-Vitamini</v>
      </c>
    </row>
    <row r="3036" spans="1:17" x14ac:dyDescent="0.3">
      <c r="A3036">
        <v>3035</v>
      </c>
      <c r="B3036">
        <v>33616000</v>
      </c>
      <c r="C3036" t="s">
        <v>3041</v>
      </c>
      <c r="E3036" s="8">
        <v>3036</v>
      </c>
      <c r="F3036" s="9">
        <v>33616100</v>
      </c>
      <c r="G3036" s="10" t="s">
        <v>3042</v>
      </c>
      <c r="Q3036" t="str">
        <f t="shared" si="47"/>
        <v>33616100-Provitamini</v>
      </c>
    </row>
    <row r="3037" spans="1:17" x14ac:dyDescent="0.3">
      <c r="A3037">
        <v>3036</v>
      </c>
      <c r="B3037">
        <v>33616100</v>
      </c>
      <c r="C3037" t="s">
        <v>3042</v>
      </c>
      <c r="E3037" s="11">
        <v>3037</v>
      </c>
      <c r="F3037" s="12">
        <v>33617000</v>
      </c>
      <c r="G3037" s="13" t="s">
        <v>3043</v>
      </c>
      <c r="Q3037" t="str">
        <f t="shared" si="47"/>
        <v>33617000-Mineralni dodaci</v>
      </c>
    </row>
    <row r="3038" spans="1:17" x14ac:dyDescent="0.3">
      <c r="A3038">
        <v>3037</v>
      </c>
      <c r="B3038">
        <v>33617000</v>
      </c>
      <c r="C3038" t="s">
        <v>3043</v>
      </c>
      <c r="E3038" s="8">
        <v>3038</v>
      </c>
      <c r="F3038" s="9">
        <v>33620000</v>
      </c>
      <c r="G3038" s="10" t="s">
        <v>3044</v>
      </c>
      <c r="Q3038" t="str">
        <f t="shared" si="47"/>
        <v>33620000-Medicinski proizvodi za krv, organe koji proizvode krv i kardiovaskularni sistem</v>
      </c>
    </row>
    <row r="3039" spans="1:17" x14ac:dyDescent="0.3">
      <c r="A3039">
        <v>3038</v>
      </c>
      <c r="B3039">
        <v>33620000</v>
      </c>
      <c r="C3039" t="s">
        <v>3044</v>
      </c>
      <c r="E3039" s="11">
        <v>3039</v>
      </c>
      <c r="F3039" s="12">
        <v>33621000</v>
      </c>
      <c r="G3039" s="13" t="s">
        <v>3045</v>
      </c>
      <c r="Q3039" t="str">
        <f t="shared" si="47"/>
        <v>33621000-Medicinski proizvodi za krv i organe koji proizvode krv</v>
      </c>
    </row>
    <row r="3040" spans="1:17" x14ac:dyDescent="0.3">
      <c r="A3040">
        <v>3039</v>
      </c>
      <c r="B3040">
        <v>33621000</v>
      </c>
      <c r="C3040" t="s">
        <v>3045</v>
      </c>
      <c r="E3040" s="8">
        <v>3040</v>
      </c>
      <c r="F3040" s="9">
        <v>33621100</v>
      </c>
      <c r="G3040" s="10" t="s">
        <v>3046</v>
      </c>
      <c r="Q3040" t="str">
        <f t="shared" si="47"/>
        <v>33621100-Antitrombotici</v>
      </c>
    </row>
    <row r="3041" spans="1:17" x14ac:dyDescent="0.3">
      <c r="A3041">
        <v>3040</v>
      </c>
      <c r="B3041">
        <v>33621100</v>
      </c>
      <c r="C3041" t="s">
        <v>3046</v>
      </c>
      <c r="E3041" s="11">
        <v>3041</v>
      </c>
      <c r="F3041" s="12">
        <v>33621200</v>
      </c>
      <c r="G3041" s="13" t="s">
        <v>3047</v>
      </c>
      <c r="Q3041" t="str">
        <f t="shared" si="47"/>
        <v>33621200-Antihemoragici</v>
      </c>
    </row>
    <row r="3042" spans="1:17" x14ac:dyDescent="0.3">
      <c r="A3042">
        <v>3041</v>
      </c>
      <c r="B3042">
        <v>33621200</v>
      </c>
      <c r="C3042" t="s">
        <v>3047</v>
      </c>
      <c r="E3042" s="8">
        <v>3042</v>
      </c>
      <c r="F3042" s="9">
        <v>33621300</v>
      </c>
      <c r="G3042" s="10" t="s">
        <v>3048</v>
      </c>
      <c r="Q3042" t="str">
        <f t="shared" si="47"/>
        <v>33621300-Preparati protiv anemije</v>
      </c>
    </row>
    <row r="3043" spans="1:17" x14ac:dyDescent="0.3">
      <c r="A3043">
        <v>3042</v>
      </c>
      <c r="B3043">
        <v>33621300</v>
      </c>
      <c r="C3043" t="s">
        <v>3048</v>
      </c>
      <c r="E3043" s="11">
        <v>3043</v>
      </c>
      <c r="F3043" s="12">
        <v>33621400</v>
      </c>
      <c r="G3043" s="13" t="s">
        <v>3049</v>
      </c>
      <c r="Q3043" t="str">
        <f t="shared" si="47"/>
        <v>33621400-Zamene za krv i perfuzioni rastvori</v>
      </c>
    </row>
    <row r="3044" spans="1:17" x14ac:dyDescent="0.3">
      <c r="A3044">
        <v>3043</v>
      </c>
      <c r="B3044">
        <v>33621400</v>
      </c>
      <c r="C3044" t="s">
        <v>3049</v>
      </c>
      <c r="E3044" s="8">
        <v>3044</v>
      </c>
      <c r="F3044" s="9">
        <v>33622000</v>
      </c>
      <c r="G3044" s="10" t="s">
        <v>3050</v>
      </c>
      <c r="Q3044" t="str">
        <f t="shared" si="47"/>
        <v>33622000-Medicinski proizvodi za kardiovaskularni sistem</v>
      </c>
    </row>
    <row r="3045" spans="1:17" x14ac:dyDescent="0.3">
      <c r="A3045">
        <v>3044</v>
      </c>
      <c r="B3045">
        <v>33622000</v>
      </c>
      <c r="C3045" t="s">
        <v>3050</v>
      </c>
      <c r="E3045" s="11">
        <v>3045</v>
      </c>
      <c r="F3045" s="12">
        <v>33622100</v>
      </c>
      <c r="G3045" s="13" t="s">
        <v>3051</v>
      </c>
      <c r="Q3045" t="str">
        <f t="shared" si="47"/>
        <v>33622100-Medicinski proizvodi za kardiološku terapiju</v>
      </c>
    </row>
    <row r="3046" spans="1:17" x14ac:dyDescent="0.3">
      <c r="A3046">
        <v>3045</v>
      </c>
      <c r="B3046">
        <v>33622100</v>
      </c>
      <c r="C3046" t="s">
        <v>3051</v>
      </c>
      <c r="E3046" s="8">
        <v>3046</v>
      </c>
      <c r="F3046" s="9">
        <v>33622200</v>
      </c>
      <c r="G3046" s="10" t="s">
        <v>3052</v>
      </c>
      <c r="Q3046" t="str">
        <f t="shared" si="47"/>
        <v>33622200-Medicinski proizvodi protiv povišenog krvnog pritiska (antihipertenzitivi)</v>
      </c>
    </row>
    <row r="3047" spans="1:17" x14ac:dyDescent="0.3">
      <c r="A3047">
        <v>3046</v>
      </c>
      <c r="B3047">
        <v>33622200</v>
      </c>
      <c r="C3047" t="s">
        <v>3052</v>
      </c>
      <c r="E3047" s="11">
        <v>3047</v>
      </c>
      <c r="F3047" s="12">
        <v>33622300</v>
      </c>
      <c r="G3047" s="13" t="s">
        <v>3053</v>
      </c>
      <c r="Q3047" t="str">
        <f t="shared" si="47"/>
        <v>33622300-Diuretici</v>
      </c>
    </row>
    <row r="3048" spans="1:17" x14ac:dyDescent="0.3">
      <c r="A3048">
        <v>3047</v>
      </c>
      <c r="B3048">
        <v>33622300</v>
      </c>
      <c r="C3048" t="s">
        <v>3053</v>
      </c>
      <c r="E3048" s="8">
        <v>3048</v>
      </c>
      <c r="F3048" s="9">
        <v>33622400</v>
      </c>
      <c r="G3048" s="10" t="s">
        <v>3054</v>
      </c>
      <c r="Q3048" t="str">
        <f t="shared" si="47"/>
        <v>33622400-Vazoprotektori</v>
      </c>
    </row>
    <row r="3049" spans="1:17" x14ac:dyDescent="0.3">
      <c r="A3049">
        <v>3048</v>
      </c>
      <c r="B3049">
        <v>33622400</v>
      </c>
      <c r="C3049" t="s">
        <v>3054</v>
      </c>
      <c r="E3049" s="11">
        <v>3049</v>
      </c>
      <c r="F3049" s="12">
        <v>33622500</v>
      </c>
      <c r="G3049" s="13" t="s">
        <v>3055</v>
      </c>
      <c r="Q3049" t="str">
        <f t="shared" si="47"/>
        <v>33622500-Proizvodi protiv hemoroida, za topikalnu primenu</v>
      </c>
    </row>
    <row r="3050" spans="1:17" x14ac:dyDescent="0.3">
      <c r="A3050">
        <v>3049</v>
      </c>
      <c r="B3050">
        <v>33622500</v>
      </c>
      <c r="C3050" t="s">
        <v>3055</v>
      </c>
      <c r="E3050" s="8">
        <v>3050</v>
      </c>
      <c r="F3050" s="9">
        <v>33622600</v>
      </c>
      <c r="G3050" s="10" t="s">
        <v>3056</v>
      </c>
      <c r="Q3050" t="str">
        <f t="shared" si="47"/>
        <v>33622600-Beta blokatori</v>
      </c>
    </row>
    <row r="3051" spans="1:17" x14ac:dyDescent="0.3">
      <c r="A3051">
        <v>3050</v>
      </c>
      <c r="B3051">
        <v>33622600</v>
      </c>
      <c r="C3051" t="s">
        <v>3056</v>
      </c>
      <c r="E3051" s="11">
        <v>3051</v>
      </c>
      <c r="F3051" s="12">
        <v>33622700</v>
      </c>
      <c r="G3051" s="13" t="s">
        <v>3057</v>
      </c>
      <c r="Q3051" t="str">
        <f t="shared" si="47"/>
        <v>33622700-Blokatori kalcijumskih kanala</v>
      </c>
    </row>
    <row r="3052" spans="1:17" x14ac:dyDescent="0.3">
      <c r="A3052">
        <v>3051</v>
      </c>
      <c r="B3052">
        <v>33622700</v>
      </c>
      <c r="C3052" t="s">
        <v>3057</v>
      </c>
      <c r="E3052" s="8">
        <v>3052</v>
      </c>
      <c r="F3052" s="9">
        <v>33622800</v>
      </c>
      <c r="G3052" s="10" t="s">
        <v>3058</v>
      </c>
      <c r="Q3052" t="str">
        <f t="shared" si="47"/>
        <v>33622800-Sredstva koja deluju na renin-angiotenzinski sistem</v>
      </c>
    </row>
    <row r="3053" spans="1:17" x14ac:dyDescent="0.3">
      <c r="A3053">
        <v>3052</v>
      </c>
      <c r="B3053">
        <v>33622800</v>
      </c>
      <c r="C3053" t="s">
        <v>3058</v>
      </c>
      <c r="E3053" s="11">
        <v>3053</v>
      </c>
      <c r="F3053" s="12">
        <v>33630000</v>
      </c>
      <c r="G3053" s="13" t="s">
        <v>3059</v>
      </c>
      <c r="Q3053" t="str">
        <f t="shared" si="47"/>
        <v>33630000-Medicinski proizvodi za dermatologiju i mišićno - koštani sistem</v>
      </c>
    </row>
    <row r="3054" spans="1:17" x14ac:dyDescent="0.3">
      <c r="A3054">
        <v>3053</v>
      </c>
      <c r="B3054">
        <v>33630000</v>
      </c>
      <c r="C3054" t="s">
        <v>3059</v>
      </c>
      <c r="E3054" s="8">
        <v>3054</v>
      </c>
      <c r="F3054" s="9">
        <v>33631000</v>
      </c>
      <c r="G3054" s="10" t="s">
        <v>3060</v>
      </c>
      <c r="Q3054" t="str">
        <f t="shared" si="47"/>
        <v>33631000-Medicinski proizvodi za dermatologiju</v>
      </c>
    </row>
    <row r="3055" spans="1:17" x14ac:dyDescent="0.3">
      <c r="A3055">
        <v>3054</v>
      </c>
      <c r="B3055">
        <v>33631000</v>
      </c>
      <c r="C3055" t="s">
        <v>3060</v>
      </c>
      <c r="E3055" s="11">
        <v>3055</v>
      </c>
      <c r="F3055" s="12">
        <v>33631100</v>
      </c>
      <c r="G3055" s="13" t="s">
        <v>3061</v>
      </c>
      <c r="Q3055" t="str">
        <f t="shared" si="47"/>
        <v>33631100-Antifungicidi za primenu u dermatologiji</v>
      </c>
    </row>
    <row r="3056" spans="1:17" x14ac:dyDescent="0.3">
      <c r="A3056">
        <v>3055</v>
      </c>
      <c r="B3056">
        <v>33631100</v>
      </c>
      <c r="C3056" t="s">
        <v>3061</v>
      </c>
      <c r="E3056" s="8">
        <v>3056</v>
      </c>
      <c r="F3056" s="9">
        <v>33631110</v>
      </c>
      <c r="G3056" s="10" t="s">
        <v>3062</v>
      </c>
      <c r="Q3056" t="str">
        <f t="shared" si="47"/>
        <v>33631110-Salicilne kiseline</v>
      </c>
    </row>
    <row r="3057" spans="1:17" x14ac:dyDescent="0.3">
      <c r="A3057">
        <v>3056</v>
      </c>
      <c r="B3057">
        <v>33631110</v>
      </c>
      <c r="C3057" t="s">
        <v>3062</v>
      </c>
      <c r="E3057" s="11">
        <v>3057</v>
      </c>
      <c r="F3057" s="12">
        <v>33631200</v>
      </c>
      <c r="G3057" s="13" t="s">
        <v>3063</v>
      </c>
      <c r="Q3057" t="str">
        <f t="shared" si="47"/>
        <v>33631200-Emolijensi i zaštitna sredstva</v>
      </c>
    </row>
    <row r="3058" spans="1:17" x14ac:dyDescent="0.3">
      <c r="A3058">
        <v>3057</v>
      </c>
      <c r="B3058">
        <v>33631200</v>
      </c>
      <c r="C3058" t="s">
        <v>3063</v>
      </c>
      <c r="E3058" s="8">
        <v>3058</v>
      </c>
      <c r="F3058" s="9">
        <v>33631300</v>
      </c>
      <c r="G3058" s="10" t="s">
        <v>3064</v>
      </c>
      <c r="Q3058" t="str">
        <f t="shared" si="47"/>
        <v>33631300-Antipsoriatici</v>
      </c>
    </row>
    <row r="3059" spans="1:17" x14ac:dyDescent="0.3">
      <c r="A3059">
        <v>3058</v>
      </c>
      <c r="B3059">
        <v>33631300</v>
      </c>
      <c r="C3059" t="s">
        <v>3064</v>
      </c>
      <c r="E3059" s="11">
        <v>3059</v>
      </c>
      <c r="F3059" s="12">
        <v>33631400</v>
      </c>
      <c r="G3059" s="13" t="s">
        <v>3065</v>
      </c>
      <c r="Q3059" t="str">
        <f t="shared" si="47"/>
        <v>33631400-Antibiotici i hemoterapijska sredstva za primenu u dermatologiji</v>
      </c>
    </row>
    <row r="3060" spans="1:17" x14ac:dyDescent="0.3">
      <c r="A3060">
        <v>3059</v>
      </c>
      <c r="B3060">
        <v>33631400</v>
      </c>
      <c r="C3060" t="s">
        <v>3065</v>
      </c>
      <c r="E3060" s="8">
        <v>3060</v>
      </c>
      <c r="F3060" s="9">
        <v>33631500</v>
      </c>
      <c r="G3060" s="10" t="s">
        <v>3066</v>
      </c>
      <c r="Q3060" t="str">
        <f t="shared" si="47"/>
        <v>33631500-Kortikosteroidi za primenu u dermatologiji i dermatološki preparati</v>
      </c>
    </row>
    <row r="3061" spans="1:17" x14ac:dyDescent="0.3">
      <c r="A3061">
        <v>3060</v>
      </c>
      <c r="B3061">
        <v>33631500</v>
      </c>
      <c r="C3061" t="s">
        <v>3066</v>
      </c>
      <c r="E3061" s="11">
        <v>3061</v>
      </c>
      <c r="F3061" s="12">
        <v>33631600</v>
      </c>
      <c r="G3061" s="13" t="s">
        <v>3067</v>
      </c>
      <c r="Q3061" t="str">
        <f t="shared" si="47"/>
        <v>33631600-Antiseptici i dezinfektanti</v>
      </c>
    </row>
    <row r="3062" spans="1:17" x14ac:dyDescent="0.3">
      <c r="A3062">
        <v>3061</v>
      </c>
      <c r="B3062">
        <v>33631600</v>
      </c>
      <c r="C3062" t="s">
        <v>3067</v>
      </c>
      <c r="E3062" s="8">
        <v>3062</v>
      </c>
      <c r="F3062" s="9">
        <v>33631700</v>
      </c>
      <c r="G3062" s="10" t="s">
        <v>3068</v>
      </c>
      <c r="Q3062" t="str">
        <f t="shared" si="47"/>
        <v>33631700-Preparati protiv akni</v>
      </c>
    </row>
    <row r="3063" spans="1:17" x14ac:dyDescent="0.3">
      <c r="A3063">
        <v>3062</v>
      </c>
      <c r="B3063">
        <v>33631700</v>
      </c>
      <c r="C3063" t="s">
        <v>3068</v>
      </c>
      <c r="E3063" s="11">
        <v>3063</v>
      </c>
      <c r="F3063" s="12">
        <v>33632000</v>
      </c>
      <c r="G3063" s="13" t="s">
        <v>3069</v>
      </c>
      <c r="Q3063" t="str">
        <f t="shared" si="47"/>
        <v>33632000-Medicinski proizvodi za mišićno - koštani sistem</v>
      </c>
    </row>
    <row r="3064" spans="1:17" x14ac:dyDescent="0.3">
      <c r="A3064">
        <v>3063</v>
      </c>
      <c r="B3064">
        <v>33632000</v>
      </c>
      <c r="C3064" t="s">
        <v>3069</v>
      </c>
      <c r="E3064" s="8">
        <v>3064</v>
      </c>
      <c r="F3064" s="9">
        <v>33632100</v>
      </c>
      <c r="G3064" s="10" t="s">
        <v>3070</v>
      </c>
      <c r="Q3064" t="str">
        <f t="shared" si="47"/>
        <v>33632100-Antiinflamatorni i antireumatski proizvodi</v>
      </c>
    </row>
    <row r="3065" spans="1:17" x14ac:dyDescent="0.3">
      <c r="A3065">
        <v>3064</v>
      </c>
      <c r="B3065">
        <v>33632100</v>
      </c>
      <c r="C3065" t="s">
        <v>3070</v>
      </c>
      <c r="E3065" s="11">
        <v>3065</v>
      </c>
      <c r="F3065" s="12">
        <v>33632200</v>
      </c>
      <c r="G3065" s="13" t="s">
        <v>3071</v>
      </c>
      <c r="Q3065" t="str">
        <f t="shared" si="47"/>
        <v>33632200-Mišićni relaksanti</v>
      </c>
    </row>
    <row r="3066" spans="1:17" x14ac:dyDescent="0.3">
      <c r="A3066">
        <v>3065</v>
      </c>
      <c r="B3066">
        <v>33632200</v>
      </c>
      <c r="C3066" t="s">
        <v>3071</v>
      </c>
      <c r="E3066" s="8">
        <v>3066</v>
      </c>
      <c r="F3066" s="9">
        <v>33632300</v>
      </c>
      <c r="G3066" s="10" t="s">
        <v>3072</v>
      </c>
      <c r="Q3066" t="str">
        <f t="shared" si="47"/>
        <v>33632300-Preparati protiv gihta</v>
      </c>
    </row>
    <row r="3067" spans="1:17" x14ac:dyDescent="0.3">
      <c r="A3067">
        <v>3066</v>
      </c>
      <c r="B3067">
        <v>33632300</v>
      </c>
      <c r="C3067" t="s">
        <v>3072</v>
      </c>
      <c r="E3067" s="11">
        <v>3067</v>
      </c>
      <c r="F3067" s="12">
        <v>33640000</v>
      </c>
      <c r="G3067" s="13" t="s">
        <v>3073</v>
      </c>
      <c r="Q3067" t="str">
        <f t="shared" si="47"/>
        <v>33640000-Medicinski proizvodi za genitourinarni sistem i hormone</v>
      </c>
    </row>
    <row r="3068" spans="1:17" x14ac:dyDescent="0.3">
      <c r="A3068">
        <v>3067</v>
      </c>
      <c r="B3068">
        <v>33640000</v>
      </c>
      <c r="C3068" t="s">
        <v>3073</v>
      </c>
      <c r="E3068" s="8">
        <v>3068</v>
      </c>
      <c r="F3068" s="9">
        <v>33641000</v>
      </c>
      <c r="G3068" s="10" t="s">
        <v>3074</v>
      </c>
      <c r="Q3068" t="str">
        <f t="shared" si="47"/>
        <v>33641000-Medicinski proizvodi za genitourinarni sistem i polne hormone</v>
      </c>
    </row>
    <row r="3069" spans="1:17" x14ac:dyDescent="0.3">
      <c r="A3069">
        <v>3068</v>
      </c>
      <c r="B3069">
        <v>33641000</v>
      </c>
      <c r="C3069" t="s">
        <v>3074</v>
      </c>
      <c r="E3069" s="11">
        <v>3069</v>
      </c>
      <c r="F3069" s="12">
        <v>33641100</v>
      </c>
      <c r="G3069" s="13" t="s">
        <v>3075</v>
      </c>
      <c r="Q3069" t="str">
        <f t="shared" si="47"/>
        <v>33641100-Ginekološka antiinfekcijska sredstva i antiseptici</v>
      </c>
    </row>
    <row r="3070" spans="1:17" x14ac:dyDescent="0.3">
      <c r="A3070">
        <v>3069</v>
      </c>
      <c r="B3070">
        <v>33641100</v>
      </c>
      <c r="C3070" t="s">
        <v>3075</v>
      </c>
      <c r="E3070" s="8">
        <v>3070</v>
      </c>
      <c r="F3070" s="9">
        <v>33641200</v>
      </c>
      <c r="G3070" s="10" t="s">
        <v>3076</v>
      </c>
      <c r="Q3070" t="str">
        <f t="shared" si="47"/>
        <v>33641200-Ostala ginekološka sredstva</v>
      </c>
    </row>
    <row r="3071" spans="1:17" x14ac:dyDescent="0.3">
      <c r="A3071">
        <v>3070</v>
      </c>
      <c r="B3071">
        <v>33641200</v>
      </c>
      <c r="C3071" t="s">
        <v>3076</v>
      </c>
      <c r="E3071" s="11">
        <v>3071</v>
      </c>
      <c r="F3071" s="12">
        <v>33641300</v>
      </c>
      <c r="G3071" s="13" t="s">
        <v>3077</v>
      </c>
      <c r="Q3071" t="str">
        <f t="shared" si="47"/>
        <v>33641300-Polni hormoni i modulatori genitalnog sistema</v>
      </c>
    </row>
    <row r="3072" spans="1:17" x14ac:dyDescent="0.3">
      <c r="A3072">
        <v>3071</v>
      </c>
      <c r="B3072">
        <v>33641300</v>
      </c>
      <c r="C3072" t="s">
        <v>3077</v>
      </c>
      <c r="E3072" s="8">
        <v>3072</v>
      </c>
      <c r="F3072" s="9">
        <v>33641400</v>
      </c>
      <c r="G3072" s="10" t="s">
        <v>3078</v>
      </c>
      <c r="Q3072" t="str">
        <f t="shared" si="47"/>
        <v>33641400-Sredstva za kontracepciju</v>
      </c>
    </row>
    <row r="3073" spans="1:17" x14ac:dyDescent="0.3">
      <c r="A3073">
        <v>3072</v>
      </c>
      <c r="B3073">
        <v>33641400</v>
      </c>
      <c r="C3073" t="s">
        <v>3078</v>
      </c>
      <c r="E3073" s="11">
        <v>3073</v>
      </c>
      <c r="F3073" s="12">
        <v>33641410</v>
      </c>
      <c r="G3073" s="13" t="s">
        <v>3079</v>
      </c>
      <c r="Q3073" t="str">
        <f t="shared" si="47"/>
        <v>33641410-Oralna sredstva za kontracepciju</v>
      </c>
    </row>
    <row r="3074" spans="1:17" x14ac:dyDescent="0.3">
      <c r="A3074">
        <v>3073</v>
      </c>
      <c r="B3074">
        <v>33641410</v>
      </c>
      <c r="C3074" t="s">
        <v>3079</v>
      </c>
      <c r="E3074" s="8">
        <v>3074</v>
      </c>
      <c r="F3074" s="9">
        <v>33641420</v>
      </c>
      <c r="G3074" s="10" t="s">
        <v>3080</v>
      </c>
      <c r="Q3074" t="str">
        <f t="shared" ref="Q3074:Q3137" si="48">F3074&amp; "-" &amp;G3074</f>
        <v>33641420-Hemijska sredstva za kontracepciju</v>
      </c>
    </row>
    <row r="3075" spans="1:17" x14ac:dyDescent="0.3">
      <c r="A3075">
        <v>3074</v>
      </c>
      <c r="B3075">
        <v>33641420</v>
      </c>
      <c r="C3075" t="s">
        <v>3080</v>
      </c>
      <c r="E3075" s="11">
        <v>3075</v>
      </c>
      <c r="F3075" s="12">
        <v>33642000</v>
      </c>
      <c r="G3075" s="13" t="s">
        <v>3081</v>
      </c>
      <c r="Q3075" t="str">
        <f t="shared" si="48"/>
        <v>33642000-Sistemski hormonski preparati, osim polnih hormona</v>
      </c>
    </row>
    <row r="3076" spans="1:17" x14ac:dyDescent="0.3">
      <c r="A3076">
        <v>3075</v>
      </c>
      <c r="B3076">
        <v>33642000</v>
      </c>
      <c r="C3076" t="s">
        <v>3081</v>
      </c>
      <c r="E3076" s="8">
        <v>3076</v>
      </c>
      <c r="F3076" s="9">
        <v>33642100</v>
      </c>
      <c r="G3076" s="10" t="s">
        <v>3082</v>
      </c>
      <c r="Q3076" t="str">
        <f t="shared" si="48"/>
        <v>33642100-Hormoni hipofize, hipotalamusa i analozi</v>
      </c>
    </row>
    <row r="3077" spans="1:17" x14ac:dyDescent="0.3">
      <c r="A3077">
        <v>3076</v>
      </c>
      <c r="B3077">
        <v>33642100</v>
      </c>
      <c r="C3077" t="s">
        <v>3082</v>
      </c>
      <c r="E3077" s="11">
        <v>3077</v>
      </c>
      <c r="F3077" s="12">
        <v>33642200</v>
      </c>
      <c r="G3077" s="13" t="s">
        <v>3083</v>
      </c>
      <c r="Q3077" t="str">
        <f t="shared" si="48"/>
        <v>33642200-Kortikosteroidi za sistemsku primenu</v>
      </c>
    </row>
    <row r="3078" spans="1:17" x14ac:dyDescent="0.3">
      <c r="A3078">
        <v>3077</v>
      </c>
      <c r="B3078">
        <v>33642200</v>
      </c>
      <c r="C3078" t="s">
        <v>3083</v>
      </c>
      <c r="E3078" s="8">
        <v>3078</v>
      </c>
      <c r="F3078" s="9">
        <v>33642300</v>
      </c>
      <c r="G3078" s="10" t="s">
        <v>3084</v>
      </c>
      <c r="Q3078" t="str">
        <f t="shared" si="48"/>
        <v>33642300-Medicinski proizvodi za terapiju tiroidne žlezde</v>
      </c>
    </row>
    <row r="3079" spans="1:17" x14ac:dyDescent="0.3">
      <c r="A3079">
        <v>3078</v>
      </c>
      <c r="B3079">
        <v>33642300</v>
      </c>
      <c r="C3079" t="s">
        <v>3084</v>
      </c>
      <c r="E3079" s="11">
        <v>3079</v>
      </c>
      <c r="F3079" s="12">
        <v>33650000</v>
      </c>
      <c r="G3079" s="13" t="s">
        <v>3085</v>
      </c>
      <c r="Q3079" t="str">
        <f t="shared" si="48"/>
        <v>33650000-Opšta antiinfekcijska sredstva za sistemsku primenu, vakcine, antineoplastična sredstva i imunomodulatori</v>
      </c>
    </row>
    <row r="3080" spans="1:17" x14ac:dyDescent="0.3">
      <c r="A3080">
        <v>3079</v>
      </c>
      <c r="B3080">
        <v>33650000</v>
      </c>
      <c r="C3080" t="s">
        <v>3085</v>
      </c>
      <c r="E3080" s="8">
        <v>3080</v>
      </c>
      <c r="F3080" s="9">
        <v>33651000</v>
      </c>
      <c r="G3080" s="10" t="s">
        <v>3086</v>
      </c>
      <c r="Q3080" t="str">
        <f t="shared" si="48"/>
        <v>33651000-Opšta antiinfekcijska sredstva za sistemsku primenu i vakcine</v>
      </c>
    </row>
    <row r="3081" spans="1:17" x14ac:dyDescent="0.3">
      <c r="A3081">
        <v>3080</v>
      </c>
      <c r="B3081">
        <v>33651000</v>
      </c>
      <c r="C3081" t="s">
        <v>3086</v>
      </c>
      <c r="E3081" s="11">
        <v>3081</v>
      </c>
      <c r="F3081" s="12">
        <v>33651100</v>
      </c>
      <c r="G3081" s="13" t="s">
        <v>3087</v>
      </c>
      <c r="Q3081" t="str">
        <f t="shared" si="48"/>
        <v>33651100-Antibakterijska sredstva za sistemsku primenu</v>
      </c>
    </row>
    <row r="3082" spans="1:17" x14ac:dyDescent="0.3">
      <c r="A3082">
        <v>3081</v>
      </c>
      <c r="B3082">
        <v>33651100</v>
      </c>
      <c r="C3082" t="s">
        <v>3087</v>
      </c>
      <c r="E3082" s="8">
        <v>3082</v>
      </c>
      <c r="F3082" s="9">
        <v>33651200</v>
      </c>
      <c r="G3082" s="10" t="s">
        <v>3088</v>
      </c>
      <c r="Q3082" t="str">
        <f t="shared" si="48"/>
        <v>33651200-Antimikotici za sistemsku primenu</v>
      </c>
    </row>
    <row r="3083" spans="1:17" x14ac:dyDescent="0.3">
      <c r="A3083">
        <v>3082</v>
      </c>
      <c r="B3083">
        <v>33651200</v>
      </c>
      <c r="C3083" t="s">
        <v>3088</v>
      </c>
      <c r="E3083" s="11">
        <v>3083</v>
      </c>
      <c r="F3083" s="12">
        <v>33651300</v>
      </c>
      <c r="G3083" s="13" t="s">
        <v>3089</v>
      </c>
      <c r="Q3083" t="str">
        <f t="shared" si="48"/>
        <v>33651300-Antimikobakterijska sredstva</v>
      </c>
    </row>
    <row r="3084" spans="1:17" x14ac:dyDescent="0.3">
      <c r="A3084">
        <v>3083</v>
      </c>
      <c r="B3084">
        <v>33651300</v>
      </c>
      <c r="C3084" t="s">
        <v>3089</v>
      </c>
      <c r="E3084" s="8">
        <v>3084</v>
      </c>
      <c r="F3084" s="9">
        <v>33651400</v>
      </c>
      <c r="G3084" s="10" t="s">
        <v>3090</v>
      </c>
      <c r="Q3084" t="str">
        <f t="shared" si="48"/>
        <v>33651400-Antivirotici za sistemsku primenu</v>
      </c>
    </row>
    <row r="3085" spans="1:17" x14ac:dyDescent="0.3">
      <c r="A3085">
        <v>3084</v>
      </c>
      <c r="B3085">
        <v>33651400</v>
      </c>
      <c r="C3085" t="s">
        <v>3090</v>
      </c>
      <c r="E3085" s="11">
        <v>3085</v>
      </c>
      <c r="F3085" s="12">
        <v>33651500</v>
      </c>
      <c r="G3085" s="13" t="s">
        <v>3091</v>
      </c>
      <c r="Q3085" t="str">
        <f t="shared" si="48"/>
        <v>33651500-Imunoserumi i imunoglobulini</v>
      </c>
    </row>
    <row r="3086" spans="1:17" x14ac:dyDescent="0.3">
      <c r="A3086">
        <v>3085</v>
      </c>
      <c r="B3086">
        <v>33651500</v>
      </c>
      <c r="C3086" t="s">
        <v>3091</v>
      </c>
      <c r="E3086" s="8">
        <v>3086</v>
      </c>
      <c r="F3086" s="9">
        <v>33651510</v>
      </c>
      <c r="G3086" s="10" t="s">
        <v>3092</v>
      </c>
      <c r="Q3086" t="str">
        <f t="shared" si="48"/>
        <v>33651510-Antiserumi</v>
      </c>
    </row>
    <row r="3087" spans="1:17" x14ac:dyDescent="0.3">
      <c r="A3087">
        <v>3086</v>
      </c>
      <c r="B3087">
        <v>33651510</v>
      </c>
      <c r="C3087" t="s">
        <v>3092</v>
      </c>
      <c r="E3087" s="11">
        <v>3087</v>
      </c>
      <c r="F3087" s="12">
        <v>33651520</v>
      </c>
      <c r="G3087" s="13" t="s">
        <v>3093</v>
      </c>
      <c r="Q3087" t="str">
        <f t="shared" si="48"/>
        <v>33651520-Imunoglobulini (antitela)</v>
      </c>
    </row>
    <row r="3088" spans="1:17" x14ac:dyDescent="0.3">
      <c r="A3088">
        <v>3087</v>
      </c>
      <c r="B3088">
        <v>33651520</v>
      </c>
      <c r="C3088" t="s">
        <v>3093</v>
      </c>
      <c r="E3088" s="8">
        <v>3088</v>
      </c>
      <c r="F3088" s="9">
        <v>33651600</v>
      </c>
      <c r="G3088" s="10" t="s">
        <v>3094</v>
      </c>
      <c r="Q3088" t="str">
        <f t="shared" si="48"/>
        <v>33651600-Vakcine</v>
      </c>
    </row>
    <row r="3089" spans="1:17" x14ac:dyDescent="0.3">
      <c r="A3089">
        <v>3088</v>
      </c>
      <c r="B3089">
        <v>33651600</v>
      </c>
      <c r="C3089" t="s">
        <v>3094</v>
      </c>
      <c r="E3089" s="11">
        <v>3089</v>
      </c>
      <c r="F3089" s="12">
        <v>33651610</v>
      </c>
      <c r="G3089" s="13" t="s">
        <v>3095</v>
      </c>
      <c r="Q3089" t="str">
        <f t="shared" si="48"/>
        <v>33651610-Vakcina protiv difterije-pertusisa-tetanusa</v>
      </c>
    </row>
    <row r="3090" spans="1:17" x14ac:dyDescent="0.3">
      <c r="A3090">
        <v>3089</v>
      </c>
      <c r="B3090">
        <v>33651610</v>
      </c>
      <c r="C3090" t="s">
        <v>3095</v>
      </c>
      <c r="E3090" s="8">
        <v>3090</v>
      </c>
      <c r="F3090" s="9">
        <v>33651620</v>
      </c>
      <c r="G3090" s="10" t="s">
        <v>3096</v>
      </c>
      <c r="Q3090" t="str">
        <f t="shared" si="48"/>
        <v>33651620-Vakcina protiv difterije-tetanusa</v>
      </c>
    </row>
    <row r="3091" spans="1:17" x14ac:dyDescent="0.3">
      <c r="A3091">
        <v>3090</v>
      </c>
      <c r="B3091">
        <v>33651620</v>
      </c>
      <c r="C3091" t="s">
        <v>3096</v>
      </c>
      <c r="E3091" s="11">
        <v>3091</v>
      </c>
      <c r="F3091" s="12">
        <v>33651630</v>
      </c>
      <c r="G3091" s="13" t="s">
        <v>3097</v>
      </c>
      <c r="Q3091" t="str">
        <f t="shared" si="48"/>
        <v>33651630-BSG vakcina (suva)</v>
      </c>
    </row>
    <row r="3092" spans="1:17" x14ac:dyDescent="0.3">
      <c r="A3092">
        <v>3091</v>
      </c>
      <c r="B3092">
        <v>33651630</v>
      </c>
      <c r="C3092" t="s">
        <v>3097</v>
      </c>
      <c r="E3092" s="8">
        <v>3092</v>
      </c>
      <c r="F3092" s="9">
        <v>33651640</v>
      </c>
      <c r="G3092" s="10" t="s">
        <v>3098</v>
      </c>
      <c r="Q3092" t="str">
        <f t="shared" si="48"/>
        <v>33651640-Vakcina protiv malih boginja, zauški i rubeole</v>
      </c>
    </row>
    <row r="3093" spans="1:17" x14ac:dyDescent="0.3">
      <c r="A3093">
        <v>3092</v>
      </c>
      <c r="B3093">
        <v>33651640</v>
      </c>
      <c r="C3093" t="s">
        <v>3098</v>
      </c>
      <c r="E3093" s="11">
        <v>3093</v>
      </c>
      <c r="F3093" s="12">
        <v>33651650</v>
      </c>
      <c r="G3093" s="13" t="s">
        <v>3099</v>
      </c>
      <c r="Q3093" t="str">
        <f t="shared" si="48"/>
        <v>33651650-Vakcina protiv tifusa</v>
      </c>
    </row>
    <row r="3094" spans="1:17" x14ac:dyDescent="0.3">
      <c r="A3094">
        <v>3093</v>
      </c>
      <c r="B3094">
        <v>33651650</v>
      </c>
      <c r="C3094" t="s">
        <v>3099</v>
      </c>
      <c r="E3094" s="8">
        <v>3094</v>
      </c>
      <c r="F3094" s="9">
        <v>33651660</v>
      </c>
      <c r="G3094" s="10" t="s">
        <v>3100</v>
      </c>
      <c r="Q3094" t="str">
        <f t="shared" si="48"/>
        <v>33651660-Vakcina protiv gripa</v>
      </c>
    </row>
    <row r="3095" spans="1:17" x14ac:dyDescent="0.3">
      <c r="A3095">
        <v>3094</v>
      </c>
      <c r="B3095">
        <v>33651660</v>
      </c>
      <c r="C3095" t="s">
        <v>3100</v>
      </c>
      <c r="E3095" s="11">
        <v>3095</v>
      </c>
      <c r="F3095" s="12">
        <v>33651670</v>
      </c>
      <c r="G3095" s="13" t="s">
        <v>3101</v>
      </c>
      <c r="Q3095" t="str">
        <f t="shared" si="48"/>
        <v>33651670-Vakcina protiv dečije paralize</v>
      </c>
    </row>
    <row r="3096" spans="1:17" x14ac:dyDescent="0.3">
      <c r="A3096">
        <v>3095</v>
      </c>
      <c r="B3096">
        <v>33651670</v>
      </c>
      <c r="C3096" t="s">
        <v>3101</v>
      </c>
      <c r="E3096" s="8">
        <v>3096</v>
      </c>
      <c r="F3096" s="9">
        <v>33651680</v>
      </c>
      <c r="G3096" s="10" t="s">
        <v>3102</v>
      </c>
      <c r="Q3096" t="str">
        <f t="shared" si="48"/>
        <v>33651680-Vakcina protiv hepatitisa B</v>
      </c>
    </row>
    <row r="3097" spans="1:17" x14ac:dyDescent="0.3">
      <c r="A3097">
        <v>3096</v>
      </c>
      <c r="B3097">
        <v>33651680</v>
      </c>
      <c r="C3097" t="s">
        <v>3102</v>
      </c>
      <c r="E3097" s="11">
        <v>3097</v>
      </c>
      <c r="F3097" s="12">
        <v>33651690</v>
      </c>
      <c r="G3097" s="13" t="s">
        <v>3103</v>
      </c>
      <c r="Q3097" t="str">
        <f t="shared" si="48"/>
        <v>33651690-Vakcine za upotrebu u veterini</v>
      </c>
    </row>
    <row r="3098" spans="1:17" x14ac:dyDescent="0.3">
      <c r="A3098">
        <v>3097</v>
      </c>
      <c r="B3098">
        <v>33651690</v>
      </c>
      <c r="C3098" t="s">
        <v>3103</v>
      </c>
      <c r="E3098" s="8">
        <v>3098</v>
      </c>
      <c r="F3098" s="9">
        <v>33652000</v>
      </c>
      <c r="G3098" s="10" t="s">
        <v>3104</v>
      </c>
      <c r="Q3098" t="str">
        <f t="shared" si="48"/>
        <v>33652000-Antineoplastična sredstva i imunomodulatori</v>
      </c>
    </row>
    <row r="3099" spans="1:17" x14ac:dyDescent="0.3">
      <c r="A3099">
        <v>3098</v>
      </c>
      <c r="B3099">
        <v>33652000</v>
      </c>
      <c r="C3099" t="s">
        <v>3104</v>
      </c>
      <c r="E3099" s="11">
        <v>3099</v>
      </c>
      <c r="F3099" s="12">
        <v>33652100</v>
      </c>
      <c r="G3099" s="13" t="s">
        <v>3105</v>
      </c>
      <c r="Q3099" t="str">
        <f t="shared" si="48"/>
        <v>33652100-Antineoplastična sredstva</v>
      </c>
    </row>
    <row r="3100" spans="1:17" x14ac:dyDescent="0.3">
      <c r="A3100">
        <v>3099</v>
      </c>
      <c r="B3100">
        <v>33652100</v>
      </c>
      <c r="C3100" t="s">
        <v>3105</v>
      </c>
      <c r="E3100" s="8">
        <v>3100</v>
      </c>
      <c r="F3100" s="9">
        <v>33652200</v>
      </c>
      <c r="G3100" s="10" t="s">
        <v>3106</v>
      </c>
      <c r="Q3100" t="str">
        <f t="shared" si="48"/>
        <v>33652200-Medicinski porizvodi u endokrinoj terapiji</v>
      </c>
    </row>
    <row r="3101" spans="1:17" x14ac:dyDescent="0.3">
      <c r="A3101">
        <v>3100</v>
      </c>
      <c r="B3101">
        <v>33652200</v>
      </c>
      <c r="C3101" t="s">
        <v>3106</v>
      </c>
      <c r="E3101" s="11">
        <v>3101</v>
      </c>
      <c r="F3101" s="12">
        <v>33652300</v>
      </c>
      <c r="G3101" s="13" t="s">
        <v>3107</v>
      </c>
      <c r="Q3101" t="str">
        <f t="shared" si="48"/>
        <v>33652300-Imunosupresivna sredstva</v>
      </c>
    </row>
    <row r="3102" spans="1:17" x14ac:dyDescent="0.3">
      <c r="A3102">
        <v>3101</v>
      </c>
      <c r="B3102">
        <v>33652300</v>
      </c>
      <c r="C3102" t="s">
        <v>3107</v>
      </c>
      <c r="E3102" s="8">
        <v>3102</v>
      </c>
      <c r="F3102" s="9">
        <v>33660000</v>
      </c>
      <c r="G3102" s="10" t="s">
        <v>3108</v>
      </c>
      <c r="Q3102" t="str">
        <f t="shared" si="48"/>
        <v>33660000-Medicinski proizvodi za nervni sistem i senzorne organe</v>
      </c>
    </row>
    <row r="3103" spans="1:17" x14ac:dyDescent="0.3">
      <c r="A3103">
        <v>3102</v>
      </c>
      <c r="B3103">
        <v>33660000</v>
      </c>
      <c r="C3103" t="s">
        <v>3108</v>
      </c>
      <c r="E3103" s="11">
        <v>3103</v>
      </c>
      <c r="F3103" s="12">
        <v>33661000</v>
      </c>
      <c r="G3103" s="13" t="s">
        <v>3109</v>
      </c>
      <c r="Q3103" t="str">
        <f t="shared" si="48"/>
        <v>33661000-Medicinski proizvodi za nervni sistem</v>
      </c>
    </row>
    <row r="3104" spans="1:17" x14ac:dyDescent="0.3">
      <c r="A3104">
        <v>3103</v>
      </c>
      <c r="B3104">
        <v>33661000</v>
      </c>
      <c r="C3104" t="s">
        <v>3109</v>
      </c>
      <c r="E3104" s="8">
        <v>3104</v>
      </c>
      <c r="F3104" s="9">
        <v>33661100</v>
      </c>
      <c r="G3104" s="10" t="s">
        <v>3110</v>
      </c>
      <c r="Q3104" t="str">
        <f t="shared" si="48"/>
        <v>33661100-Anestetici</v>
      </c>
    </row>
    <row r="3105" spans="1:17" x14ac:dyDescent="0.3">
      <c r="A3105">
        <v>3104</v>
      </c>
      <c r="B3105">
        <v>33661100</v>
      </c>
      <c r="C3105" t="s">
        <v>3110</v>
      </c>
      <c r="E3105" s="11">
        <v>3105</v>
      </c>
      <c r="F3105" s="12">
        <v>33661200</v>
      </c>
      <c r="G3105" s="13" t="s">
        <v>3111</v>
      </c>
      <c r="Q3105" t="str">
        <f t="shared" si="48"/>
        <v>33661200-Analgetici</v>
      </c>
    </row>
    <row r="3106" spans="1:17" x14ac:dyDescent="0.3">
      <c r="A3106">
        <v>3105</v>
      </c>
      <c r="B3106">
        <v>33661200</v>
      </c>
      <c r="C3106" t="s">
        <v>3111</v>
      </c>
      <c r="E3106" s="8">
        <v>3106</v>
      </c>
      <c r="F3106" s="9">
        <v>33661300</v>
      </c>
      <c r="G3106" s="10" t="s">
        <v>3112</v>
      </c>
      <c r="Q3106" t="str">
        <f t="shared" si="48"/>
        <v>33661300-Antiepileptici</v>
      </c>
    </row>
    <row r="3107" spans="1:17" x14ac:dyDescent="0.3">
      <c r="A3107">
        <v>3106</v>
      </c>
      <c r="B3107">
        <v>33661300</v>
      </c>
      <c r="C3107" t="s">
        <v>3112</v>
      </c>
      <c r="E3107" s="11">
        <v>3107</v>
      </c>
      <c r="F3107" s="12">
        <v>33661400</v>
      </c>
      <c r="G3107" s="13" t="s">
        <v>3113</v>
      </c>
      <c r="Q3107" t="str">
        <f t="shared" si="48"/>
        <v>33661400-Medicinski proizvodi protiv Parkinsonove bolesti</v>
      </c>
    </row>
    <row r="3108" spans="1:17" x14ac:dyDescent="0.3">
      <c r="A3108">
        <v>3107</v>
      </c>
      <c r="B3108">
        <v>33661400</v>
      </c>
      <c r="C3108" t="s">
        <v>3113</v>
      </c>
      <c r="E3108" s="8">
        <v>3108</v>
      </c>
      <c r="F3108" s="9">
        <v>33661500</v>
      </c>
      <c r="G3108" s="10" t="s">
        <v>3114</v>
      </c>
      <c r="Q3108" t="str">
        <f t="shared" si="48"/>
        <v>33661500-Psiholeptici</v>
      </c>
    </row>
    <row r="3109" spans="1:17" x14ac:dyDescent="0.3">
      <c r="A3109">
        <v>3108</v>
      </c>
      <c r="B3109">
        <v>33661500</v>
      </c>
      <c r="C3109" t="s">
        <v>3114</v>
      </c>
      <c r="E3109" s="11">
        <v>3109</v>
      </c>
      <c r="F3109" s="12">
        <v>33661600</v>
      </c>
      <c r="G3109" s="13" t="s">
        <v>3115</v>
      </c>
      <c r="Q3109" t="str">
        <f t="shared" si="48"/>
        <v>33661600-Psihoanaleptici</v>
      </c>
    </row>
    <row r="3110" spans="1:17" x14ac:dyDescent="0.3">
      <c r="A3110">
        <v>3109</v>
      </c>
      <c r="B3110">
        <v>33661600</v>
      </c>
      <c r="C3110" t="s">
        <v>3115</v>
      </c>
      <c r="E3110" s="8">
        <v>3110</v>
      </c>
      <c r="F3110" s="9">
        <v>33661700</v>
      </c>
      <c r="G3110" s="10" t="s">
        <v>3116</v>
      </c>
      <c r="Q3110" t="str">
        <f t="shared" si="48"/>
        <v>33661700-Ostali medicinski proizvodi za nervni sistem</v>
      </c>
    </row>
    <row r="3111" spans="1:17" x14ac:dyDescent="0.3">
      <c r="A3111">
        <v>3110</v>
      </c>
      <c r="B3111">
        <v>33661700</v>
      </c>
      <c r="C3111" t="s">
        <v>3116</v>
      </c>
      <c r="E3111" s="11">
        <v>3111</v>
      </c>
      <c r="F3111" s="12">
        <v>33662000</v>
      </c>
      <c r="G3111" s="13" t="s">
        <v>3117</v>
      </c>
      <c r="Q3111" t="str">
        <f t="shared" si="48"/>
        <v>33662000-Medicinski proizvodi za senzorne organe</v>
      </c>
    </row>
    <row r="3112" spans="1:17" x14ac:dyDescent="0.3">
      <c r="A3112">
        <v>3111</v>
      </c>
      <c r="B3112">
        <v>33662000</v>
      </c>
      <c r="C3112" t="s">
        <v>3117</v>
      </c>
      <c r="E3112" s="8">
        <v>3112</v>
      </c>
      <c r="F3112" s="9">
        <v>33662100</v>
      </c>
      <c r="G3112" s="10" t="s">
        <v>3118</v>
      </c>
      <c r="Q3112" t="str">
        <f t="shared" si="48"/>
        <v>33662100-Medicinski proizvodi u oftalmologiji</v>
      </c>
    </row>
    <row r="3113" spans="1:17" x14ac:dyDescent="0.3">
      <c r="A3113">
        <v>3112</v>
      </c>
      <c r="B3113">
        <v>33662100</v>
      </c>
      <c r="C3113" t="s">
        <v>3118</v>
      </c>
      <c r="E3113" s="11">
        <v>3113</v>
      </c>
      <c r="F3113" s="12">
        <v>33670000</v>
      </c>
      <c r="G3113" s="13" t="s">
        <v>3119</v>
      </c>
      <c r="Q3113" t="str">
        <f t="shared" si="48"/>
        <v>33670000-Medicinski proizvodi za respiratorni sistem</v>
      </c>
    </row>
    <row r="3114" spans="1:17" x14ac:dyDescent="0.3">
      <c r="A3114">
        <v>3113</v>
      </c>
      <c r="B3114">
        <v>33670000</v>
      </c>
      <c r="C3114" t="s">
        <v>3119</v>
      </c>
      <c r="E3114" s="8">
        <v>3114</v>
      </c>
      <c r="F3114" s="9">
        <v>33673000</v>
      </c>
      <c r="G3114" s="10" t="s">
        <v>3120</v>
      </c>
      <c r="Q3114" t="str">
        <f t="shared" si="48"/>
        <v>33673000-Medicinski proizvodi za opstruktivne bolesti disajnih puteva</v>
      </c>
    </row>
    <row r="3115" spans="1:17" x14ac:dyDescent="0.3">
      <c r="A3115">
        <v>3114</v>
      </c>
      <c r="B3115">
        <v>33673000</v>
      </c>
      <c r="C3115" t="s">
        <v>3120</v>
      </c>
      <c r="E3115" s="11">
        <v>3115</v>
      </c>
      <c r="F3115" s="12">
        <v>33674000</v>
      </c>
      <c r="G3115" s="13" t="s">
        <v>3121</v>
      </c>
      <c r="Q3115" t="str">
        <f t="shared" si="48"/>
        <v>33674000-Preparati za ublažavanje kašlja i prehlada</v>
      </c>
    </row>
    <row r="3116" spans="1:17" x14ac:dyDescent="0.3">
      <c r="A3116">
        <v>3115</v>
      </c>
      <c r="B3116">
        <v>33674000</v>
      </c>
      <c r="C3116" t="s">
        <v>3121</v>
      </c>
      <c r="E3116" s="8">
        <v>3116</v>
      </c>
      <c r="F3116" s="9">
        <v>33675000</v>
      </c>
      <c r="G3116" s="10" t="s">
        <v>3122</v>
      </c>
      <c r="Q3116" t="str">
        <f t="shared" si="48"/>
        <v>33675000-Antihistaminici za sistemsku primenu</v>
      </c>
    </row>
    <row r="3117" spans="1:17" x14ac:dyDescent="0.3">
      <c r="A3117">
        <v>3116</v>
      </c>
      <c r="B3117">
        <v>33675000</v>
      </c>
      <c r="C3117" t="s">
        <v>3122</v>
      </c>
      <c r="E3117" s="11">
        <v>3117</v>
      </c>
      <c r="F3117" s="12">
        <v>33680000</v>
      </c>
      <c r="G3117" s="13" t="s">
        <v>3033</v>
      </c>
      <c r="Q3117" t="str">
        <f t="shared" si="48"/>
        <v>33680000-Farmaceutski proizvodi</v>
      </c>
    </row>
    <row r="3118" spans="1:17" x14ac:dyDescent="0.3">
      <c r="A3118">
        <v>3117</v>
      </c>
      <c r="B3118">
        <v>33680000</v>
      </c>
      <c r="C3118" t="s">
        <v>3033</v>
      </c>
      <c r="E3118" s="8">
        <v>3118</v>
      </c>
      <c r="F3118" s="9">
        <v>33681000</v>
      </c>
      <c r="G3118" s="10" t="s">
        <v>3123</v>
      </c>
      <c r="Q3118" t="str">
        <f t="shared" si="48"/>
        <v>33681000-Cucle, veštačke bradavice i slični proizvodi za bebe</v>
      </c>
    </row>
    <row r="3119" spans="1:17" x14ac:dyDescent="0.3">
      <c r="A3119">
        <v>3118</v>
      </c>
      <c r="B3119">
        <v>33681000</v>
      </c>
      <c r="C3119" t="s">
        <v>3123</v>
      </c>
      <c r="E3119" s="11">
        <v>3119</v>
      </c>
      <c r="F3119" s="12">
        <v>33682000</v>
      </c>
      <c r="G3119" s="13" t="s">
        <v>3124</v>
      </c>
      <c r="Q3119" t="str">
        <f t="shared" si="48"/>
        <v>33682000-Gumene pločice</v>
      </c>
    </row>
    <row r="3120" spans="1:17" x14ac:dyDescent="0.3">
      <c r="A3120">
        <v>3119</v>
      </c>
      <c r="B3120">
        <v>33682000</v>
      </c>
      <c r="C3120" t="s">
        <v>3124</v>
      </c>
      <c r="E3120" s="8">
        <v>3120</v>
      </c>
      <c r="F3120" s="9">
        <v>33683000</v>
      </c>
      <c r="G3120" s="10" t="s">
        <v>3125</v>
      </c>
      <c r="Q3120" t="str">
        <f t="shared" si="48"/>
        <v>33683000-Gumeni jastuci</v>
      </c>
    </row>
    <row r="3121" spans="1:17" x14ac:dyDescent="0.3">
      <c r="A3121">
        <v>3120</v>
      </c>
      <c r="B3121">
        <v>33683000</v>
      </c>
      <c r="C3121" t="s">
        <v>3125</v>
      </c>
      <c r="E3121" s="11">
        <v>3121</v>
      </c>
      <c r="F3121" s="12">
        <v>33690000</v>
      </c>
      <c r="G3121" s="13" t="s">
        <v>3126</v>
      </c>
      <c r="Q3121" t="str">
        <f t="shared" si="48"/>
        <v>33690000-Razni medicinski proizvodi</v>
      </c>
    </row>
    <row r="3122" spans="1:17" x14ac:dyDescent="0.3">
      <c r="A3122">
        <v>3121</v>
      </c>
      <c r="B3122">
        <v>33690000</v>
      </c>
      <c r="C3122" t="s">
        <v>3126</v>
      </c>
      <c r="E3122" s="8">
        <v>3122</v>
      </c>
      <c r="F3122" s="9">
        <v>33691000</v>
      </c>
      <c r="G3122" s="10" t="s">
        <v>3127</v>
      </c>
      <c r="Q3122" t="str">
        <f t="shared" si="48"/>
        <v>33691000-Antiparazitski proizvodi, insekticidi i repelenti</v>
      </c>
    </row>
    <row r="3123" spans="1:17" x14ac:dyDescent="0.3">
      <c r="A3123">
        <v>3122</v>
      </c>
      <c r="B3123">
        <v>33691000</v>
      </c>
      <c r="C3123" t="s">
        <v>3127</v>
      </c>
      <c r="E3123" s="11">
        <v>3123</v>
      </c>
      <c r="F3123" s="12">
        <v>33691100</v>
      </c>
      <c r="G3123" s="13" t="s">
        <v>3128</v>
      </c>
      <c r="Q3123" t="str">
        <f t="shared" si="48"/>
        <v>33691100-Antiprotozoici</v>
      </c>
    </row>
    <row r="3124" spans="1:17" x14ac:dyDescent="0.3">
      <c r="A3124">
        <v>3123</v>
      </c>
      <c r="B3124">
        <v>33691100</v>
      </c>
      <c r="C3124" t="s">
        <v>3128</v>
      </c>
      <c r="E3124" s="8">
        <v>3124</v>
      </c>
      <c r="F3124" s="9">
        <v>33691200</v>
      </c>
      <c r="G3124" s="10" t="s">
        <v>3129</v>
      </c>
      <c r="Q3124" t="str">
        <f t="shared" si="48"/>
        <v>33691200-Antihelmintici</v>
      </c>
    </row>
    <row r="3125" spans="1:17" x14ac:dyDescent="0.3">
      <c r="A3125">
        <v>3124</v>
      </c>
      <c r="B3125">
        <v>33691200</v>
      </c>
      <c r="C3125" t="s">
        <v>3129</v>
      </c>
      <c r="E3125" s="11">
        <v>3125</v>
      </c>
      <c r="F3125" s="12">
        <v>33691300</v>
      </c>
      <c r="G3125" s="13" t="s">
        <v>3130</v>
      </c>
      <c r="Q3125" t="str">
        <f t="shared" si="48"/>
        <v>33691300-Ektoparaziticidi, uključujući skabicide, insekticide i repelente</v>
      </c>
    </row>
    <row r="3126" spans="1:17" x14ac:dyDescent="0.3">
      <c r="A3126">
        <v>3125</v>
      </c>
      <c r="B3126">
        <v>33691300</v>
      </c>
      <c r="C3126" t="s">
        <v>3130</v>
      </c>
      <c r="E3126" s="8">
        <v>3126</v>
      </c>
      <c r="F3126" s="9">
        <v>33692000</v>
      </c>
      <c r="G3126" s="10" t="s">
        <v>3131</v>
      </c>
      <c r="Q3126" t="str">
        <f t="shared" si="48"/>
        <v>33692000-Medicinski rastvori</v>
      </c>
    </row>
    <row r="3127" spans="1:17" x14ac:dyDescent="0.3">
      <c r="A3127">
        <v>3126</v>
      </c>
      <c r="B3127">
        <v>33692000</v>
      </c>
      <c r="C3127" t="s">
        <v>3131</v>
      </c>
      <c r="E3127" s="11">
        <v>3127</v>
      </c>
      <c r="F3127" s="12">
        <v>33692100</v>
      </c>
      <c r="G3127" s="13" t="s">
        <v>3132</v>
      </c>
      <c r="Q3127" t="str">
        <f t="shared" si="48"/>
        <v>33692100-Infuzioni rastvori</v>
      </c>
    </row>
    <row r="3128" spans="1:17" x14ac:dyDescent="0.3">
      <c r="A3128">
        <v>3127</v>
      </c>
      <c r="B3128">
        <v>33692100</v>
      </c>
      <c r="C3128" t="s">
        <v>3132</v>
      </c>
      <c r="E3128" s="8">
        <v>3128</v>
      </c>
      <c r="F3128" s="9">
        <v>33692200</v>
      </c>
      <c r="G3128" s="10" t="s">
        <v>3133</v>
      </c>
      <c r="Q3128" t="str">
        <f t="shared" si="48"/>
        <v>33692200-Proizvodi za parenteralnu ishranu</v>
      </c>
    </row>
    <row r="3129" spans="1:17" x14ac:dyDescent="0.3">
      <c r="A3129">
        <v>3128</v>
      </c>
      <c r="B3129">
        <v>33692200</v>
      </c>
      <c r="C3129" t="s">
        <v>3133</v>
      </c>
      <c r="E3129" s="11">
        <v>3129</v>
      </c>
      <c r="F3129" s="12">
        <v>33692210</v>
      </c>
      <c r="G3129" s="13" t="s">
        <v>3134</v>
      </c>
      <c r="Q3129" t="str">
        <f t="shared" si="48"/>
        <v>33692210-Rastvori za parenteralno hranjenje</v>
      </c>
    </row>
    <row r="3130" spans="1:17" x14ac:dyDescent="0.3">
      <c r="A3130">
        <v>3129</v>
      </c>
      <c r="B3130">
        <v>33692210</v>
      </c>
      <c r="C3130" t="s">
        <v>3134</v>
      </c>
      <c r="E3130" s="8">
        <v>3130</v>
      </c>
      <c r="F3130" s="9">
        <v>33692300</v>
      </c>
      <c r="G3130" s="10" t="s">
        <v>3135</v>
      </c>
      <c r="Q3130" t="str">
        <f t="shared" si="48"/>
        <v>33692300-Enteralna hrana</v>
      </c>
    </row>
    <row r="3131" spans="1:17" x14ac:dyDescent="0.3">
      <c r="A3131">
        <v>3130</v>
      </c>
      <c r="B3131">
        <v>33692300</v>
      </c>
      <c r="C3131" t="s">
        <v>3135</v>
      </c>
      <c r="E3131" s="11">
        <v>3131</v>
      </c>
      <c r="F3131" s="12">
        <v>33692400</v>
      </c>
      <c r="G3131" s="13" t="s">
        <v>3136</v>
      </c>
      <c r="Q3131" t="str">
        <f t="shared" si="48"/>
        <v>33692400-Perfuzioni rastvori</v>
      </c>
    </row>
    <row r="3132" spans="1:17" x14ac:dyDescent="0.3">
      <c r="A3132">
        <v>3131</v>
      </c>
      <c r="B3132">
        <v>33692400</v>
      </c>
      <c r="C3132" t="s">
        <v>3136</v>
      </c>
      <c r="E3132" s="8">
        <v>3132</v>
      </c>
      <c r="F3132" s="9">
        <v>33692500</v>
      </c>
      <c r="G3132" s="10" t="s">
        <v>3137</v>
      </c>
      <c r="Q3132" t="str">
        <f t="shared" si="48"/>
        <v>33692500-Injekcioni rastvori</v>
      </c>
    </row>
    <row r="3133" spans="1:17" x14ac:dyDescent="0.3">
      <c r="A3133">
        <v>3132</v>
      </c>
      <c r="B3133">
        <v>33692500</v>
      </c>
      <c r="C3133" t="s">
        <v>3137</v>
      </c>
      <c r="E3133" s="11">
        <v>3133</v>
      </c>
      <c r="F3133" s="12">
        <v>33692510</v>
      </c>
      <c r="G3133" s="13" t="s">
        <v>3138</v>
      </c>
      <c r="Q3133" t="str">
        <f t="shared" si="48"/>
        <v>33692510-Intravenski fluidi</v>
      </c>
    </row>
    <row r="3134" spans="1:17" x14ac:dyDescent="0.3">
      <c r="A3134">
        <v>3133</v>
      </c>
      <c r="B3134">
        <v>33692510</v>
      </c>
      <c r="C3134" t="s">
        <v>3138</v>
      </c>
      <c r="E3134" s="8">
        <v>3134</v>
      </c>
      <c r="F3134" s="9">
        <v>33692600</v>
      </c>
      <c r="G3134" s="10" t="s">
        <v>3139</v>
      </c>
      <c r="Q3134" t="str">
        <f t="shared" si="48"/>
        <v>33692600-Galenski rastvori</v>
      </c>
    </row>
    <row r="3135" spans="1:17" x14ac:dyDescent="0.3">
      <c r="A3135">
        <v>3134</v>
      </c>
      <c r="B3135">
        <v>33692600</v>
      </c>
      <c r="C3135" t="s">
        <v>3139</v>
      </c>
      <c r="E3135" s="11">
        <v>3135</v>
      </c>
      <c r="F3135" s="12">
        <v>33692700</v>
      </c>
      <c r="G3135" s="13" t="s">
        <v>3140</v>
      </c>
      <c r="Q3135" t="str">
        <f t="shared" si="48"/>
        <v>33692700-Glukozni rastvori</v>
      </c>
    </row>
    <row r="3136" spans="1:17" x14ac:dyDescent="0.3">
      <c r="A3136">
        <v>3135</v>
      </c>
      <c r="B3136">
        <v>33692700</v>
      </c>
      <c r="C3136" t="s">
        <v>3140</v>
      </c>
      <c r="E3136" s="8">
        <v>3136</v>
      </c>
      <c r="F3136" s="9">
        <v>33692800</v>
      </c>
      <c r="G3136" s="10" t="s">
        <v>3141</v>
      </c>
      <c r="Q3136" t="str">
        <f t="shared" si="48"/>
        <v>33692800-Rastvori za dijalizu</v>
      </c>
    </row>
    <row r="3137" spans="1:17" x14ac:dyDescent="0.3">
      <c r="A3137">
        <v>3136</v>
      </c>
      <c r="B3137">
        <v>33692800</v>
      </c>
      <c r="C3137" t="s">
        <v>3141</v>
      </c>
      <c r="E3137" s="11">
        <v>3137</v>
      </c>
      <c r="F3137" s="12">
        <v>33693000</v>
      </c>
      <c r="G3137" s="13" t="s">
        <v>3142</v>
      </c>
      <c r="Q3137" t="str">
        <f t="shared" si="48"/>
        <v>33693000-Ostali terapeutski proizvodi</v>
      </c>
    </row>
    <row r="3138" spans="1:17" x14ac:dyDescent="0.3">
      <c r="A3138">
        <v>3137</v>
      </c>
      <c r="B3138">
        <v>33693000</v>
      </c>
      <c r="C3138" t="s">
        <v>3142</v>
      </c>
      <c r="E3138" s="8">
        <v>3138</v>
      </c>
      <c r="F3138" s="9">
        <v>33693100</v>
      </c>
      <c r="G3138" s="10" t="s">
        <v>3143</v>
      </c>
      <c r="Q3138" t="str">
        <f t="shared" ref="Q3138:Q3201" si="49">F3138&amp; "-" &amp;G3138</f>
        <v>33693100-Toksini</v>
      </c>
    </row>
    <row r="3139" spans="1:17" x14ac:dyDescent="0.3">
      <c r="A3139">
        <v>3138</v>
      </c>
      <c r="B3139">
        <v>33693100</v>
      </c>
      <c r="C3139" t="s">
        <v>3143</v>
      </c>
      <c r="E3139" s="11">
        <v>3139</v>
      </c>
      <c r="F3139" s="12">
        <v>33693200</v>
      </c>
      <c r="G3139" s="13" t="s">
        <v>3144</v>
      </c>
      <c r="Q3139" t="str">
        <f t="shared" si="49"/>
        <v>33693200-Zamena za nikotin</v>
      </c>
    </row>
    <row r="3140" spans="1:17" x14ac:dyDescent="0.3">
      <c r="A3140">
        <v>3139</v>
      </c>
      <c r="B3140">
        <v>33693200</v>
      </c>
      <c r="C3140" t="s">
        <v>3144</v>
      </c>
      <c r="E3140" s="8">
        <v>3140</v>
      </c>
      <c r="F3140" s="9">
        <v>33693300</v>
      </c>
      <c r="G3140" s="10" t="s">
        <v>3145</v>
      </c>
      <c r="Q3140" t="str">
        <f t="shared" si="49"/>
        <v>33693300-Lečenje bolesti zavisnosti</v>
      </c>
    </row>
    <row r="3141" spans="1:17" x14ac:dyDescent="0.3">
      <c r="A3141">
        <v>3140</v>
      </c>
      <c r="B3141">
        <v>33693300</v>
      </c>
      <c r="C3141" t="s">
        <v>3145</v>
      </c>
      <c r="E3141" s="11">
        <v>3141</v>
      </c>
      <c r="F3141" s="12">
        <v>33694000</v>
      </c>
      <c r="G3141" s="13" t="s">
        <v>3146</v>
      </c>
      <c r="Q3141" t="str">
        <f t="shared" si="49"/>
        <v>33694000-Dijagnostički agensi</v>
      </c>
    </row>
    <row r="3142" spans="1:17" x14ac:dyDescent="0.3">
      <c r="A3142">
        <v>3141</v>
      </c>
      <c r="B3142">
        <v>33694000</v>
      </c>
      <c r="C3142" t="s">
        <v>3146</v>
      </c>
      <c r="E3142" s="8">
        <v>3142</v>
      </c>
      <c r="F3142" s="9">
        <v>33695000</v>
      </c>
      <c r="G3142" s="10" t="s">
        <v>3147</v>
      </c>
      <c r="Q3142" t="str">
        <f t="shared" si="49"/>
        <v>33695000-Svi ostali neterapeutski proizvodi</v>
      </c>
    </row>
    <row r="3143" spans="1:17" x14ac:dyDescent="0.3">
      <c r="A3143">
        <v>3142</v>
      </c>
      <c r="B3143">
        <v>33695000</v>
      </c>
      <c r="C3143" t="s">
        <v>3147</v>
      </c>
      <c r="E3143" s="11">
        <v>3143</v>
      </c>
      <c r="F3143" s="12">
        <v>33696000</v>
      </c>
      <c r="G3143" s="13" t="s">
        <v>3148</v>
      </c>
      <c r="Q3143" t="str">
        <f t="shared" si="49"/>
        <v>33696000-Reagensi i kontrasti</v>
      </c>
    </row>
    <row r="3144" spans="1:17" x14ac:dyDescent="0.3">
      <c r="A3144">
        <v>3143</v>
      </c>
      <c r="B3144">
        <v>33696000</v>
      </c>
      <c r="C3144" t="s">
        <v>3148</v>
      </c>
      <c r="E3144" s="8">
        <v>3144</v>
      </c>
      <c r="F3144" s="9">
        <v>33696100</v>
      </c>
      <c r="G3144" s="10" t="s">
        <v>3149</v>
      </c>
      <c r="Q3144" t="str">
        <f t="shared" si="49"/>
        <v>33696100-Reagensi za određivanje krvne grupe</v>
      </c>
    </row>
    <row r="3145" spans="1:17" x14ac:dyDescent="0.3">
      <c r="A3145">
        <v>3144</v>
      </c>
      <c r="B3145">
        <v>33696100</v>
      </c>
      <c r="C3145" t="s">
        <v>3149</v>
      </c>
      <c r="E3145" s="11">
        <v>3145</v>
      </c>
      <c r="F3145" s="12">
        <v>33696200</v>
      </c>
      <c r="G3145" s="13" t="s">
        <v>3150</v>
      </c>
      <c r="Q3145" t="str">
        <f t="shared" si="49"/>
        <v>33696200-Reagensi za testiranje krvi</v>
      </c>
    </row>
    <row r="3146" spans="1:17" x14ac:dyDescent="0.3">
      <c r="A3146">
        <v>3145</v>
      </c>
      <c r="B3146">
        <v>33696200</v>
      </c>
      <c r="C3146" t="s">
        <v>3150</v>
      </c>
      <c r="E3146" s="8">
        <v>3146</v>
      </c>
      <c r="F3146" s="9">
        <v>33696300</v>
      </c>
      <c r="G3146" s="10" t="s">
        <v>3151</v>
      </c>
      <c r="Q3146" t="str">
        <f t="shared" si="49"/>
        <v>33696300-Hemijski reagensi</v>
      </c>
    </row>
    <row r="3147" spans="1:17" x14ac:dyDescent="0.3">
      <c r="A3147">
        <v>3146</v>
      </c>
      <c r="B3147">
        <v>33696300</v>
      </c>
      <c r="C3147" t="s">
        <v>3151</v>
      </c>
      <c r="E3147" s="11">
        <v>3147</v>
      </c>
      <c r="F3147" s="12">
        <v>33696400</v>
      </c>
      <c r="G3147" s="13" t="s">
        <v>3152</v>
      </c>
      <c r="Q3147" t="str">
        <f t="shared" si="49"/>
        <v>33696400-Izotopski reagensi</v>
      </c>
    </row>
    <row r="3148" spans="1:17" x14ac:dyDescent="0.3">
      <c r="A3148">
        <v>3147</v>
      </c>
      <c r="B3148">
        <v>33696400</v>
      </c>
      <c r="C3148" t="s">
        <v>3152</v>
      </c>
      <c r="E3148" s="8">
        <v>3148</v>
      </c>
      <c r="F3148" s="9">
        <v>33696500</v>
      </c>
      <c r="G3148" s="10" t="s">
        <v>3153</v>
      </c>
      <c r="Q3148" t="str">
        <f t="shared" si="49"/>
        <v>33696500-Laboratorijski reagensi</v>
      </c>
    </row>
    <row r="3149" spans="1:17" x14ac:dyDescent="0.3">
      <c r="A3149">
        <v>3148</v>
      </c>
      <c r="B3149">
        <v>33696500</v>
      </c>
      <c r="C3149" t="s">
        <v>3153</v>
      </c>
      <c r="E3149" s="11">
        <v>3149</v>
      </c>
      <c r="F3149" s="12">
        <v>33696600</v>
      </c>
      <c r="G3149" s="13" t="s">
        <v>3154</v>
      </c>
      <c r="Q3149" t="str">
        <f t="shared" si="49"/>
        <v>33696600-Reagensi za elektroforezu</v>
      </c>
    </row>
    <row r="3150" spans="1:17" x14ac:dyDescent="0.3">
      <c r="A3150">
        <v>3149</v>
      </c>
      <c r="B3150">
        <v>33696600</v>
      </c>
      <c r="C3150" t="s">
        <v>3154</v>
      </c>
      <c r="E3150" s="8">
        <v>3150</v>
      </c>
      <c r="F3150" s="9">
        <v>33696700</v>
      </c>
      <c r="G3150" s="10" t="s">
        <v>3155</v>
      </c>
      <c r="Q3150" t="str">
        <f t="shared" si="49"/>
        <v>33696700-Urološki reagensi</v>
      </c>
    </row>
    <row r="3151" spans="1:17" x14ac:dyDescent="0.3">
      <c r="A3151">
        <v>3150</v>
      </c>
      <c r="B3151">
        <v>33696700</v>
      </c>
      <c r="C3151" t="s">
        <v>3155</v>
      </c>
      <c r="E3151" s="11">
        <v>3151</v>
      </c>
      <c r="F3151" s="12">
        <v>33696800</v>
      </c>
      <c r="G3151" s="13" t="s">
        <v>3156</v>
      </c>
      <c r="Q3151" t="str">
        <f t="shared" si="49"/>
        <v>33696800-Kontrasti za rendgensko snimanje</v>
      </c>
    </row>
    <row r="3152" spans="1:17" x14ac:dyDescent="0.3">
      <c r="A3152">
        <v>3151</v>
      </c>
      <c r="B3152">
        <v>33696800</v>
      </c>
      <c r="C3152" t="s">
        <v>3156</v>
      </c>
      <c r="E3152" s="8">
        <v>3152</v>
      </c>
      <c r="F3152" s="9">
        <v>33697000</v>
      </c>
      <c r="G3152" s="10" t="s">
        <v>3157</v>
      </c>
      <c r="Q3152" t="str">
        <f t="shared" si="49"/>
        <v>33697000-Medicinski preparati osim zubarskog potrošnog materijala</v>
      </c>
    </row>
    <row r="3153" spans="1:17" x14ac:dyDescent="0.3">
      <c r="A3153">
        <v>3152</v>
      </c>
      <c r="B3153">
        <v>33697000</v>
      </c>
      <c r="C3153" t="s">
        <v>3157</v>
      </c>
      <c r="E3153" s="11">
        <v>3153</v>
      </c>
      <c r="F3153" s="12">
        <v>33697100</v>
      </c>
      <c r="G3153" s="13" t="s">
        <v>3158</v>
      </c>
      <c r="Q3153" t="str">
        <f t="shared" si="49"/>
        <v>33697100-Preparati za klistir</v>
      </c>
    </row>
    <row r="3154" spans="1:17" x14ac:dyDescent="0.3">
      <c r="A3154">
        <v>3153</v>
      </c>
      <c r="B3154">
        <v>33697100</v>
      </c>
      <c r="C3154" t="s">
        <v>3158</v>
      </c>
      <c r="E3154" s="8">
        <v>3154</v>
      </c>
      <c r="F3154" s="9">
        <v>33697110</v>
      </c>
      <c r="G3154" s="10" t="s">
        <v>3159</v>
      </c>
      <c r="Q3154" t="str">
        <f t="shared" si="49"/>
        <v>33697110-Cementi za rekonstrukciju kostiju</v>
      </c>
    </row>
    <row r="3155" spans="1:17" x14ac:dyDescent="0.3">
      <c r="A3155">
        <v>3154</v>
      </c>
      <c r="B3155">
        <v>33697110</v>
      </c>
      <c r="C3155" t="s">
        <v>3159</v>
      </c>
      <c r="E3155" s="11">
        <v>3155</v>
      </c>
      <c r="F3155" s="12">
        <v>33698000</v>
      </c>
      <c r="G3155" s="13" t="s">
        <v>3160</v>
      </c>
      <c r="Q3155" t="str">
        <f t="shared" si="49"/>
        <v>33698000-Klinički proizvodi</v>
      </c>
    </row>
    <row r="3156" spans="1:17" x14ac:dyDescent="0.3">
      <c r="A3156">
        <v>3155</v>
      </c>
      <c r="B3156">
        <v>33698000</v>
      </c>
      <c r="C3156" t="s">
        <v>3160</v>
      </c>
      <c r="E3156" s="8">
        <v>3156</v>
      </c>
      <c r="F3156" s="9">
        <v>33698100</v>
      </c>
      <c r="G3156" s="10" t="s">
        <v>3161</v>
      </c>
      <c r="Q3156" t="str">
        <f t="shared" si="49"/>
        <v>33698100-Mikrobiološke kulture</v>
      </c>
    </row>
    <row r="3157" spans="1:17" x14ac:dyDescent="0.3">
      <c r="A3157">
        <v>3156</v>
      </c>
      <c r="B3157">
        <v>33698100</v>
      </c>
      <c r="C3157" t="s">
        <v>3161</v>
      </c>
      <c r="E3157" s="11">
        <v>3157</v>
      </c>
      <c r="F3157" s="12">
        <v>33698200</v>
      </c>
      <c r="G3157" s="13" t="s">
        <v>3162</v>
      </c>
      <c r="Q3157" t="str">
        <f t="shared" si="49"/>
        <v>33698200-Žlezde i njihovi ekstrakti</v>
      </c>
    </row>
    <row r="3158" spans="1:17" x14ac:dyDescent="0.3">
      <c r="A3158">
        <v>3157</v>
      </c>
      <c r="B3158">
        <v>33698200</v>
      </c>
      <c r="C3158" t="s">
        <v>3162</v>
      </c>
      <c r="E3158" s="8">
        <v>3158</v>
      </c>
      <c r="F3158" s="9">
        <v>33698300</v>
      </c>
      <c r="G3158" s="10" t="s">
        <v>3163</v>
      </c>
      <c r="Q3158" t="str">
        <f t="shared" si="49"/>
        <v>33698300-Peptičke materije</v>
      </c>
    </row>
    <row r="3159" spans="1:17" x14ac:dyDescent="0.3">
      <c r="A3159">
        <v>3158</v>
      </c>
      <c r="B3159">
        <v>33698300</v>
      </c>
      <c r="C3159" t="s">
        <v>3163</v>
      </c>
      <c r="E3159" s="11">
        <v>3159</v>
      </c>
      <c r="F3159" s="12">
        <v>33700000</v>
      </c>
      <c r="G3159" s="13" t="s">
        <v>3164</v>
      </c>
      <c r="Q3159" t="str">
        <f t="shared" si="49"/>
        <v>33700000-Proizvodi za ličnu negu</v>
      </c>
    </row>
    <row r="3160" spans="1:17" x14ac:dyDescent="0.3">
      <c r="A3160">
        <v>3159</v>
      </c>
      <c r="B3160">
        <v>33700000</v>
      </c>
      <c r="C3160" t="s">
        <v>3164</v>
      </c>
      <c r="E3160" s="8">
        <v>3160</v>
      </c>
      <c r="F3160" s="9">
        <v>33710000</v>
      </c>
      <c r="G3160" s="10" t="s">
        <v>3165</v>
      </c>
      <c r="Q3160" t="str">
        <f t="shared" si="49"/>
        <v>33710000-Parfemi, toaletni proizvodi i kondomi</v>
      </c>
    </row>
    <row r="3161" spans="1:17" x14ac:dyDescent="0.3">
      <c r="A3161">
        <v>3160</v>
      </c>
      <c r="B3161">
        <v>33710000</v>
      </c>
      <c r="C3161" t="s">
        <v>3165</v>
      </c>
      <c r="E3161" s="11">
        <v>3161</v>
      </c>
      <c r="F3161" s="12">
        <v>33711000</v>
      </c>
      <c r="G3161" s="13" t="s">
        <v>3166</v>
      </c>
      <c r="Q3161" t="str">
        <f t="shared" si="49"/>
        <v>33711000-Parfemi i toaletni proizvodi</v>
      </c>
    </row>
    <row r="3162" spans="1:17" x14ac:dyDescent="0.3">
      <c r="A3162">
        <v>3161</v>
      </c>
      <c r="B3162">
        <v>33711000</v>
      </c>
      <c r="C3162" t="s">
        <v>3166</v>
      </c>
      <c r="E3162" s="8">
        <v>3162</v>
      </c>
      <c r="F3162" s="9">
        <v>33711100</v>
      </c>
      <c r="G3162" s="10" t="s">
        <v>3167</v>
      </c>
      <c r="Q3162" t="str">
        <f t="shared" si="49"/>
        <v>33711100-Toaletne vode</v>
      </c>
    </row>
    <row r="3163" spans="1:17" x14ac:dyDescent="0.3">
      <c r="A3163">
        <v>3162</v>
      </c>
      <c r="B3163">
        <v>33711100</v>
      </c>
      <c r="C3163" t="s">
        <v>3167</v>
      </c>
      <c r="E3163" s="11">
        <v>3163</v>
      </c>
      <c r="F3163" s="12">
        <v>33711110</v>
      </c>
      <c r="G3163" s="13" t="s">
        <v>3168</v>
      </c>
      <c r="Q3163" t="str">
        <f t="shared" si="49"/>
        <v>33711110-Deodoransi</v>
      </c>
    </row>
    <row r="3164" spans="1:17" x14ac:dyDescent="0.3">
      <c r="A3164">
        <v>3163</v>
      </c>
      <c r="B3164">
        <v>33711110</v>
      </c>
      <c r="C3164" t="s">
        <v>3168</v>
      </c>
      <c r="E3164" s="8">
        <v>3164</v>
      </c>
      <c r="F3164" s="9">
        <v>33711120</v>
      </c>
      <c r="G3164" s="10" t="s">
        <v>3169</v>
      </c>
      <c r="Q3164" t="str">
        <f t="shared" si="49"/>
        <v>33711120-Antiperspiranti</v>
      </c>
    </row>
    <row r="3165" spans="1:17" x14ac:dyDescent="0.3">
      <c r="A3165">
        <v>3164</v>
      </c>
      <c r="B3165">
        <v>33711120</v>
      </c>
      <c r="C3165" t="s">
        <v>3169</v>
      </c>
      <c r="E3165" s="11">
        <v>3165</v>
      </c>
      <c r="F3165" s="12">
        <v>33711130</v>
      </c>
      <c r="G3165" s="13" t="s">
        <v>3170</v>
      </c>
      <c r="Q3165" t="str">
        <f t="shared" si="49"/>
        <v>33711130-Kolonjske vode</v>
      </c>
    </row>
    <row r="3166" spans="1:17" x14ac:dyDescent="0.3">
      <c r="A3166">
        <v>3165</v>
      </c>
      <c r="B3166">
        <v>33711130</v>
      </c>
      <c r="C3166" t="s">
        <v>3170</v>
      </c>
      <c r="E3166" s="8">
        <v>3166</v>
      </c>
      <c r="F3166" s="9">
        <v>33711140</v>
      </c>
      <c r="G3166" s="10" t="s">
        <v>3171</v>
      </c>
      <c r="Q3166" t="str">
        <f t="shared" si="49"/>
        <v>33711140-Mirisi</v>
      </c>
    </row>
    <row r="3167" spans="1:17" x14ac:dyDescent="0.3">
      <c r="A3167">
        <v>3166</v>
      </c>
      <c r="B3167">
        <v>33711140</v>
      </c>
      <c r="C3167" t="s">
        <v>3171</v>
      </c>
      <c r="E3167" s="11">
        <v>3167</v>
      </c>
      <c r="F3167" s="12">
        <v>33711150</v>
      </c>
      <c r="G3167" s="13" t="s">
        <v>3172</v>
      </c>
      <c r="Q3167" t="str">
        <f t="shared" si="49"/>
        <v>33711150-Ružina vodica</v>
      </c>
    </row>
    <row r="3168" spans="1:17" x14ac:dyDescent="0.3">
      <c r="A3168">
        <v>3167</v>
      </c>
      <c r="B3168">
        <v>33711150</v>
      </c>
      <c r="C3168" t="s">
        <v>3172</v>
      </c>
      <c r="E3168" s="8">
        <v>3168</v>
      </c>
      <c r="F3168" s="9">
        <v>33711200</v>
      </c>
      <c r="G3168" s="10" t="s">
        <v>3173</v>
      </c>
      <c r="Q3168" t="str">
        <f t="shared" si="49"/>
        <v>33711200-Preparati za šminkanje</v>
      </c>
    </row>
    <row r="3169" spans="1:17" x14ac:dyDescent="0.3">
      <c r="A3169">
        <v>3168</v>
      </c>
      <c r="B3169">
        <v>33711200</v>
      </c>
      <c r="C3169" t="s">
        <v>3173</v>
      </c>
      <c r="E3169" s="11">
        <v>3169</v>
      </c>
      <c r="F3169" s="12">
        <v>33711300</v>
      </c>
      <c r="G3169" s="13" t="s">
        <v>3174</v>
      </c>
      <c r="Q3169" t="str">
        <f t="shared" si="49"/>
        <v>33711300-Preparati za manikir ili pedikir</v>
      </c>
    </row>
    <row r="3170" spans="1:17" x14ac:dyDescent="0.3">
      <c r="A3170">
        <v>3169</v>
      </c>
      <c r="B3170">
        <v>33711300</v>
      </c>
      <c r="C3170" t="s">
        <v>3174</v>
      </c>
      <c r="E3170" s="8">
        <v>3170</v>
      </c>
      <c r="F3170" s="9">
        <v>33711400</v>
      </c>
      <c r="G3170" s="10" t="s">
        <v>3175</v>
      </c>
      <c r="Q3170" t="str">
        <f t="shared" si="49"/>
        <v>33711400-Proizvodi za ulepšavanje</v>
      </c>
    </row>
    <row r="3171" spans="1:17" x14ac:dyDescent="0.3">
      <c r="A3171">
        <v>3170</v>
      </c>
      <c r="B3171">
        <v>33711400</v>
      </c>
      <c r="C3171" t="s">
        <v>3175</v>
      </c>
      <c r="E3171" s="11">
        <v>3171</v>
      </c>
      <c r="F3171" s="12">
        <v>33711410</v>
      </c>
      <c r="G3171" s="13" t="s">
        <v>3176</v>
      </c>
      <c r="Q3171" t="str">
        <f t="shared" si="49"/>
        <v>33711410-Vateni štapići</v>
      </c>
    </row>
    <row r="3172" spans="1:17" x14ac:dyDescent="0.3">
      <c r="A3172">
        <v>3171</v>
      </c>
      <c r="B3172">
        <v>33711410</v>
      </c>
      <c r="C3172" t="s">
        <v>3176</v>
      </c>
      <c r="E3172" s="8">
        <v>3172</v>
      </c>
      <c r="F3172" s="9">
        <v>33711420</v>
      </c>
      <c r="G3172" s="10" t="s">
        <v>3177</v>
      </c>
      <c r="Q3172" t="str">
        <f t="shared" si="49"/>
        <v>33711420-Kompleti za šminkanje</v>
      </c>
    </row>
    <row r="3173" spans="1:17" x14ac:dyDescent="0.3">
      <c r="A3173">
        <v>3172</v>
      </c>
      <c r="B3173">
        <v>33711420</v>
      </c>
      <c r="C3173" t="s">
        <v>3177</v>
      </c>
      <c r="E3173" s="11">
        <v>3173</v>
      </c>
      <c r="F3173" s="12">
        <v>33711430</v>
      </c>
      <c r="G3173" s="13" t="s">
        <v>3178</v>
      </c>
      <c r="Q3173" t="str">
        <f t="shared" si="49"/>
        <v>33711430-Jednokratne maramice za ličnu negu</v>
      </c>
    </row>
    <row r="3174" spans="1:17" x14ac:dyDescent="0.3">
      <c r="A3174">
        <v>3173</v>
      </c>
      <c r="B3174">
        <v>33711430</v>
      </c>
      <c r="C3174" t="s">
        <v>3178</v>
      </c>
      <c r="E3174" s="8">
        <v>3174</v>
      </c>
      <c r="F3174" s="9">
        <v>33711440</v>
      </c>
      <c r="G3174" s="10" t="s">
        <v>3179</v>
      </c>
      <c r="Q3174" t="str">
        <f t="shared" si="49"/>
        <v>33711440-Preparat za negu usana</v>
      </c>
    </row>
    <row r="3175" spans="1:17" x14ac:dyDescent="0.3">
      <c r="A3175">
        <v>3174</v>
      </c>
      <c r="B3175">
        <v>33711440</v>
      </c>
      <c r="C3175" t="s">
        <v>3179</v>
      </c>
      <c r="E3175" s="11">
        <v>3175</v>
      </c>
      <c r="F3175" s="12">
        <v>33711450</v>
      </c>
      <c r="G3175" s="13" t="s">
        <v>3180</v>
      </c>
      <c r="Q3175" t="str">
        <f t="shared" si="49"/>
        <v>33711450-Tetovaže</v>
      </c>
    </row>
    <row r="3176" spans="1:17" x14ac:dyDescent="0.3">
      <c r="A3176">
        <v>3175</v>
      </c>
      <c r="B3176">
        <v>33711450</v>
      </c>
      <c r="C3176" t="s">
        <v>3180</v>
      </c>
      <c r="E3176" s="8">
        <v>3176</v>
      </c>
      <c r="F3176" s="9">
        <v>33711500</v>
      </c>
      <c r="G3176" s="10" t="s">
        <v>3181</v>
      </c>
      <c r="Q3176" t="str">
        <f t="shared" si="49"/>
        <v>33711500-Proizvodi za negu kože</v>
      </c>
    </row>
    <row r="3177" spans="1:17" x14ac:dyDescent="0.3">
      <c r="A3177">
        <v>3176</v>
      </c>
      <c r="B3177">
        <v>33711500</v>
      </c>
      <c r="C3177" t="s">
        <v>3181</v>
      </c>
      <c r="E3177" s="11">
        <v>3177</v>
      </c>
      <c r="F3177" s="12">
        <v>33711510</v>
      </c>
      <c r="G3177" s="13" t="s">
        <v>3182</v>
      </c>
      <c r="Q3177" t="str">
        <f t="shared" si="49"/>
        <v>33711510-Proizvodi za zaštitu od sunca</v>
      </c>
    </row>
    <row r="3178" spans="1:17" x14ac:dyDescent="0.3">
      <c r="A3178">
        <v>3177</v>
      </c>
      <c r="B3178">
        <v>33711510</v>
      </c>
      <c r="C3178" t="s">
        <v>3182</v>
      </c>
      <c r="E3178" s="8">
        <v>3178</v>
      </c>
      <c r="F3178" s="9">
        <v>33711520</v>
      </c>
      <c r="G3178" s="10" t="s">
        <v>3183</v>
      </c>
      <c r="Q3178" t="str">
        <f t="shared" si="49"/>
        <v>33711520-Gelovi za kupanje</v>
      </c>
    </row>
    <row r="3179" spans="1:17" x14ac:dyDescent="0.3">
      <c r="A3179">
        <v>3178</v>
      </c>
      <c r="B3179">
        <v>33711520</v>
      </c>
      <c r="C3179" t="s">
        <v>3183</v>
      </c>
      <c r="E3179" s="11">
        <v>3179</v>
      </c>
      <c r="F3179" s="12">
        <v>33711530</v>
      </c>
      <c r="G3179" s="13" t="s">
        <v>3184</v>
      </c>
      <c r="Q3179" t="str">
        <f t="shared" si="49"/>
        <v>33711530-Kape za tuširanje</v>
      </c>
    </row>
    <row r="3180" spans="1:17" x14ac:dyDescent="0.3">
      <c r="A3180">
        <v>3179</v>
      </c>
      <c r="B3180">
        <v>33711530</v>
      </c>
      <c r="C3180" t="s">
        <v>3184</v>
      </c>
      <c r="E3180" s="8">
        <v>3180</v>
      </c>
      <c r="F3180" s="9">
        <v>33711540</v>
      </c>
      <c r="G3180" s="10" t="s">
        <v>3185</v>
      </c>
      <c r="Q3180" t="str">
        <f t="shared" si="49"/>
        <v>33711540-Parafarmaceutske kreme ili losioni</v>
      </c>
    </row>
    <row r="3181" spans="1:17" x14ac:dyDescent="0.3">
      <c r="A3181">
        <v>3180</v>
      </c>
      <c r="B3181">
        <v>33711540</v>
      </c>
      <c r="C3181" t="s">
        <v>3185</v>
      </c>
      <c r="E3181" s="11">
        <v>3181</v>
      </c>
      <c r="F3181" s="12">
        <v>33711600</v>
      </c>
      <c r="G3181" s="13" t="s">
        <v>3186</v>
      </c>
      <c r="Q3181" t="str">
        <f t="shared" si="49"/>
        <v>33711600-Preparati i proizvodi za kosu</v>
      </c>
    </row>
    <row r="3182" spans="1:17" x14ac:dyDescent="0.3">
      <c r="A3182">
        <v>3181</v>
      </c>
      <c r="B3182">
        <v>33711600</v>
      </c>
      <c r="C3182" t="s">
        <v>3186</v>
      </c>
      <c r="E3182" s="8">
        <v>3182</v>
      </c>
      <c r="F3182" s="9">
        <v>33711610</v>
      </c>
      <c r="G3182" s="10" t="s">
        <v>3187</v>
      </c>
      <c r="Q3182" t="str">
        <f t="shared" si="49"/>
        <v>33711610-Šamponi</v>
      </c>
    </row>
    <row r="3183" spans="1:17" x14ac:dyDescent="0.3">
      <c r="A3183">
        <v>3182</v>
      </c>
      <c r="B3183">
        <v>33711610</v>
      </c>
      <c r="C3183" t="s">
        <v>3187</v>
      </c>
      <c r="E3183" s="11">
        <v>3183</v>
      </c>
      <c r="F3183" s="12">
        <v>33711620</v>
      </c>
      <c r="G3183" s="13" t="s">
        <v>3188</v>
      </c>
      <c r="Q3183" t="str">
        <f t="shared" si="49"/>
        <v>33711620-Češljevi</v>
      </c>
    </row>
    <row r="3184" spans="1:17" x14ac:dyDescent="0.3">
      <c r="A3184">
        <v>3183</v>
      </c>
      <c r="B3184">
        <v>33711620</v>
      </c>
      <c r="C3184" t="s">
        <v>3188</v>
      </c>
      <c r="E3184" s="8">
        <v>3184</v>
      </c>
      <c r="F3184" s="9">
        <v>33711630</v>
      </c>
      <c r="G3184" s="10" t="s">
        <v>3189</v>
      </c>
      <c r="Q3184" t="str">
        <f t="shared" si="49"/>
        <v>33711630-Perike</v>
      </c>
    </row>
    <row r="3185" spans="1:17" x14ac:dyDescent="0.3">
      <c r="A3185">
        <v>3184</v>
      </c>
      <c r="B3185">
        <v>33711630</v>
      </c>
      <c r="C3185" t="s">
        <v>3189</v>
      </c>
      <c r="E3185" s="11">
        <v>3185</v>
      </c>
      <c r="F3185" s="12">
        <v>33711640</v>
      </c>
      <c r="G3185" s="13" t="s">
        <v>3190</v>
      </c>
      <c r="Q3185" t="str">
        <f t="shared" si="49"/>
        <v>33711640-Kozmetički kompleti</v>
      </c>
    </row>
    <row r="3186" spans="1:17" x14ac:dyDescent="0.3">
      <c r="A3186">
        <v>3185</v>
      </c>
      <c r="B3186">
        <v>33711640</v>
      </c>
      <c r="C3186" t="s">
        <v>3190</v>
      </c>
      <c r="E3186" s="8">
        <v>3186</v>
      </c>
      <c r="F3186" s="9">
        <v>33711700</v>
      </c>
      <c r="G3186" s="10" t="s">
        <v>3191</v>
      </c>
      <c r="Q3186" t="str">
        <f t="shared" si="49"/>
        <v>33711700-Proizvodi i preparati za usnu ili zubnu higijenu</v>
      </c>
    </row>
    <row r="3187" spans="1:17" x14ac:dyDescent="0.3">
      <c r="A3187">
        <v>3186</v>
      </c>
      <c r="B3187">
        <v>33711700</v>
      </c>
      <c r="C3187" t="s">
        <v>3191</v>
      </c>
      <c r="E3187" s="11">
        <v>3187</v>
      </c>
      <c r="F3187" s="12">
        <v>33711710</v>
      </c>
      <c r="G3187" s="13" t="s">
        <v>3192</v>
      </c>
      <c r="Q3187" t="str">
        <f t="shared" si="49"/>
        <v>33711710-Četkice za zube</v>
      </c>
    </row>
    <row r="3188" spans="1:17" x14ac:dyDescent="0.3">
      <c r="A3188">
        <v>3187</v>
      </c>
      <c r="B3188">
        <v>33711710</v>
      </c>
      <c r="C3188" t="s">
        <v>3192</v>
      </c>
      <c r="E3188" s="8">
        <v>3188</v>
      </c>
      <c r="F3188" s="9">
        <v>33711720</v>
      </c>
      <c r="G3188" s="10" t="s">
        <v>3193</v>
      </c>
      <c r="Q3188" t="str">
        <f t="shared" si="49"/>
        <v>33711720-Paste za zube</v>
      </c>
    </row>
    <row r="3189" spans="1:17" x14ac:dyDescent="0.3">
      <c r="A3189">
        <v>3188</v>
      </c>
      <c r="B3189">
        <v>33711720</v>
      </c>
      <c r="C3189" t="s">
        <v>3193</v>
      </c>
      <c r="E3189" s="11">
        <v>3189</v>
      </c>
      <c r="F3189" s="12">
        <v>33711730</v>
      </c>
      <c r="G3189" s="13" t="s">
        <v>3194</v>
      </c>
      <c r="Q3189" t="str">
        <f t="shared" si="49"/>
        <v>33711730-Čačkalice</v>
      </c>
    </row>
    <row r="3190" spans="1:17" x14ac:dyDescent="0.3">
      <c r="A3190">
        <v>3189</v>
      </c>
      <c r="B3190">
        <v>33711730</v>
      </c>
      <c r="C3190" t="s">
        <v>3194</v>
      </c>
      <c r="E3190" s="8">
        <v>3190</v>
      </c>
      <c r="F3190" s="9">
        <v>33711740</v>
      </c>
      <c r="G3190" s="10" t="s">
        <v>3195</v>
      </c>
      <c r="Q3190" t="str">
        <f t="shared" si="49"/>
        <v>33711740-Tečnosti za ispiranje usta</v>
      </c>
    </row>
    <row r="3191" spans="1:17" x14ac:dyDescent="0.3">
      <c r="A3191">
        <v>3190</v>
      </c>
      <c r="B3191">
        <v>33711740</v>
      </c>
      <c r="C3191" t="s">
        <v>3195</v>
      </c>
      <c r="E3191" s="11">
        <v>3191</v>
      </c>
      <c r="F3191" s="12">
        <v>33711750</v>
      </c>
      <c r="G3191" s="13" t="s">
        <v>3196</v>
      </c>
      <c r="Q3191" t="str">
        <f t="shared" si="49"/>
        <v>33711750-Osveživači daha</v>
      </c>
    </row>
    <row r="3192" spans="1:17" x14ac:dyDescent="0.3">
      <c r="A3192">
        <v>3191</v>
      </c>
      <c r="B3192">
        <v>33711750</v>
      </c>
      <c r="C3192" t="s">
        <v>3196</v>
      </c>
      <c r="E3192" s="8">
        <v>3192</v>
      </c>
      <c r="F3192" s="9">
        <v>33711760</v>
      </c>
      <c r="G3192" s="10" t="s">
        <v>3197</v>
      </c>
      <c r="Q3192" t="str">
        <f t="shared" si="49"/>
        <v>33711760-Zubni konac</v>
      </c>
    </row>
    <row r="3193" spans="1:17" x14ac:dyDescent="0.3">
      <c r="A3193">
        <v>3192</v>
      </c>
      <c r="B3193">
        <v>33711760</v>
      </c>
      <c r="C3193" t="s">
        <v>3197</v>
      </c>
      <c r="E3193" s="11">
        <v>3193</v>
      </c>
      <c r="F3193" s="12">
        <v>33711770</v>
      </c>
      <c r="G3193" s="13" t="s">
        <v>3198</v>
      </c>
      <c r="Q3193" t="str">
        <f t="shared" si="49"/>
        <v>33711770-Glodalice, laže i varalice za bebe</v>
      </c>
    </row>
    <row r="3194" spans="1:17" x14ac:dyDescent="0.3">
      <c r="A3194">
        <v>3193</v>
      </c>
      <c r="B3194">
        <v>33711770</v>
      </c>
      <c r="C3194" t="s">
        <v>3198</v>
      </c>
      <c r="E3194" s="8">
        <v>3194</v>
      </c>
      <c r="F3194" s="9">
        <v>33711780</v>
      </c>
      <c r="G3194" s="10" t="s">
        <v>3199</v>
      </c>
      <c r="Q3194" t="str">
        <f t="shared" si="49"/>
        <v>33711780-Tablete za čišćenje veštačkih vilica</v>
      </c>
    </row>
    <row r="3195" spans="1:17" x14ac:dyDescent="0.3">
      <c r="A3195">
        <v>3194</v>
      </c>
      <c r="B3195">
        <v>33711780</v>
      </c>
      <c r="C3195" t="s">
        <v>3199</v>
      </c>
      <c r="E3195" s="11">
        <v>3195</v>
      </c>
      <c r="F3195" s="12">
        <v>33711790</v>
      </c>
      <c r="G3195" s="13" t="s">
        <v>3200</v>
      </c>
      <c r="Q3195" t="str">
        <f t="shared" si="49"/>
        <v>33711790-Kompleti za negu zuba</v>
      </c>
    </row>
    <row r="3196" spans="1:17" x14ac:dyDescent="0.3">
      <c r="A3196">
        <v>3195</v>
      </c>
      <c r="B3196">
        <v>33711790</v>
      </c>
      <c r="C3196" t="s">
        <v>3200</v>
      </c>
      <c r="E3196" s="8">
        <v>3196</v>
      </c>
      <c r="F3196" s="9">
        <v>33711800</v>
      </c>
      <c r="G3196" s="10" t="s">
        <v>3201</v>
      </c>
      <c r="Q3196" t="str">
        <f t="shared" si="49"/>
        <v>33711800-Preparati za brijanje</v>
      </c>
    </row>
    <row r="3197" spans="1:17" x14ac:dyDescent="0.3">
      <c r="A3197">
        <v>3196</v>
      </c>
      <c r="B3197">
        <v>33711800</v>
      </c>
      <c r="C3197" t="s">
        <v>3201</v>
      </c>
      <c r="E3197" s="11">
        <v>3197</v>
      </c>
      <c r="F3197" s="12">
        <v>33711810</v>
      </c>
      <c r="G3197" s="13" t="s">
        <v>3202</v>
      </c>
      <c r="Q3197" t="str">
        <f t="shared" si="49"/>
        <v>33711810-Kreme za brijanje</v>
      </c>
    </row>
    <row r="3198" spans="1:17" x14ac:dyDescent="0.3">
      <c r="A3198">
        <v>3197</v>
      </c>
      <c r="B3198">
        <v>33711810</v>
      </c>
      <c r="C3198" t="s">
        <v>3202</v>
      </c>
      <c r="E3198" s="8">
        <v>3198</v>
      </c>
      <c r="F3198" s="9">
        <v>33711900</v>
      </c>
      <c r="G3198" s="10" t="s">
        <v>3203</v>
      </c>
      <c r="Q3198" t="str">
        <f t="shared" si="49"/>
        <v>33711900-Sapuni</v>
      </c>
    </row>
    <row r="3199" spans="1:17" x14ac:dyDescent="0.3">
      <c r="A3199">
        <v>3198</v>
      </c>
      <c r="B3199">
        <v>33711900</v>
      </c>
      <c r="C3199" t="s">
        <v>3203</v>
      </c>
      <c r="E3199" s="11">
        <v>3199</v>
      </c>
      <c r="F3199" s="12">
        <v>33712000</v>
      </c>
      <c r="G3199" s="13" t="s">
        <v>3204</v>
      </c>
      <c r="Q3199" t="str">
        <f t="shared" si="49"/>
        <v>33712000-Kondomi</v>
      </c>
    </row>
    <row r="3200" spans="1:17" x14ac:dyDescent="0.3">
      <c r="A3200">
        <v>3199</v>
      </c>
      <c r="B3200">
        <v>33712000</v>
      </c>
      <c r="C3200" t="s">
        <v>3204</v>
      </c>
      <c r="E3200" s="8">
        <v>3200</v>
      </c>
      <c r="F3200" s="9">
        <v>33713000</v>
      </c>
      <c r="G3200" s="10" t="s">
        <v>3205</v>
      </c>
      <c r="Q3200" t="str">
        <f t="shared" si="49"/>
        <v>33713000-Proizvodi za negu stopala</v>
      </c>
    </row>
    <row r="3201" spans="1:17" x14ac:dyDescent="0.3">
      <c r="A3201">
        <v>3200</v>
      </c>
      <c r="B3201">
        <v>33713000</v>
      </c>
      <c r="C3201" t="s">
        <v>3205</v>
      </c>
      <c r="E3201" s="11">
        <v>3201</v>
      </c>
      <c r="F3201" s="12">
        <v>33720000</v>
      </c>
      <c r="G3201" s="13" t="s">
        <v>3206</v>
      </c>
      <c r="Q3201" t="str">
        <f t="shared" si="49"/>
        <v>33720000-Brijači i kompleti za manikir ili pedikir</v>
      </c>
    </row>
    <row r="3202" spans="1:17" x14ac:dyDescent="0.3">
      <c r="A3202">
        <v>3201</v>
      </c>
      <c r="B3202">
        <v>33720000</v>
      </c>
      <c r="C3202" t="s">
        <v>3206</v>
      </c>
      <c r="E3202" s="8">
        <v>3202</v>
      </c>
      <c r="F3202" s="9">
        <v>33721000</v>
      </c>
      <c r="G3202" s="10" t="s">
        <v>3207</v>
      </c>
      <c r="Q3202" t="str">
        <f t="shared" ref="Q3202:Q3265" si="50">F3202&amp; "-" &amp;G3202</f>
        <v>33721000-Brijači</v>
      </c>
    </row>
    <row r="3203" spans="1:17" x14ac:dyDescent="0.3">
      <c r="A3203">
        <v>3202</v>
      </c>
      <c r="B3203">
        <v>33721000</v>
      </c>
      <c r="C3203" t="s">
        <v>3207</v>
      </c>
      <c r="E3203" s="11">
        <v>3203</v>
      </c>
      <c r="F3203" s="12">
        <v>33721100</v>
      </c>
      <c r="G3203" s="13" t="s">
        <v>3208</v>
      </c>
      <c r="Q3203" t="str">
        <f t="shared" si="50"/>
        <v>33721100-Sečiva brijača</v>
      </c>
    </row>
    <row r="3204" spans="1:17" x14ac:dyDescent="0.3">
      <c r="A3204">
        <v>3203</v>
      </c>
      <c r="B3204">
        <v>33721100</v>
      </c>
      <c r="C3204" t="s">
        <v>3208</v>
      </c>
      <c r="E3204" s="8">
        <v>3204</v>
      </c>
      <c r="F3204" s="9">
        <v>33721200</v>
      </c>
      <c r="G3204" s="10" t="s">
        <v>3209</v>
      </c>
      <c r="Q3204" t="str">
        <f t="shared" si="50"/>
        <v>33721200-Aparati za brijanje</v>
      </c>
    </row>
    <row r="3205" spans="1:17" x14ac:dyDescent="0.3">
      <c r="A3205">
        <v>3204</v>
      </c>
      <c r="B3205">
        <v>33721200</v>
      </c>
      <c r="C3205" t="s">
        <v>3209</v>
      </c>
      <c r="E3205" s="11">
        <v>3205</v>
      </c>
      <c r="F3205" s="12">
        <v>33722000</v>
      </c>
      <c r="G3205" s="13" t="s">
        <v>3210</v>
      </c>
      <c r="Q3205" t="str">
        <f t="shared" si="50"/>
        <v>33722000-Kompleti za manikir ili pedikir</v>
      </c>
    </row>
    <row r="3206" spans="1:17" x14ac:dyDescent="0.3">
      <c r="A3206">
        <v>3205</v>
      </c>
      <c r="B3206">
        <v>33722000</v>
      </c>
      <c r="C3206" t="s">
        <v>3210</v>
      </c>
      <c r="E3206" s="8">
        <v>3206</v>
      </c>
      <c r="F3206" s="9">
        <v>33722100</v>
      </c>
      <c r="G3206" s="10" t="s">
        <v>3211</v>
      </c>
      <c r="Q3206" t="str">
        <f t="shared" si="50"/>
        <v>33722100-Kompleti za manikir</v>
      </c>
    </row>
    <row r="3207" spans="1:17" x14ac:dyDescent="0.3">
      <c r="A3207">
        <v>3206</v>
      </c>
      <c r="B3207">
        <v>33722100</v>
      </c>
      <c r="C3207" t="s">
        <v>3211</v>
      </c>
      <c r="E3207" s="11">
        <v>3207</v>
      </c>
      <c r="F3207" s="12">
        <v>33722110</v>
      </c>
      <c r="G3207" s="13" t="s">
        <v>3212</v>
      </c>
      <c r="Q3207" t="str">
        <f t="shared" si="50"/>
        <v>33722110-Pribor za manikir</v>
      </c>
    </row>
    <row r="3208" spans="1:17" x14ac:dyDescent="0.3">
      <c r="A3208">
        <v>3207</v>
      </c>
      <c r="B3208">
        <v>33722110</v>
      </c>
      <c r="C3208" t="s">
        <v>3212</v>
      </c>
      <c r="E3208" s="8">
        <v>3208</v>
      </c>
      <c r="F3208" s="9">
        <v>33722200</v>
      </c>
      <c r="G3208" s="10" t="s">
        <v>3213</v>
      </c>
      <c r="Q3208" t="str">
        <f t="shared" si="50"/>
        <v>33722200-Kompleti za pedikir</v>
      </c>
    </row>
    <row r="3209" spans="1:17" x14ac:dyDescent="0.3">
      <c r="A3209">
        <v>3208</v>
      </c>
      <c r="B3209">
        <v>33722200</v>
      </c>
      <c r="C3209" t="s">
        <v>3213</v>
      </c>
      <c r="E3209" s="11">
        <v>3209</v>
      </c>
      <c r="F3209" s="12">
        <v>33722210</v>
      </c>
      <c r="G3209" s="13" t="s">
        <v>3214</v>
      </c>
      <c r="Q3209" t="str">
        <f t="shared" si="50"/>
        <v>33722210-Pribor za pedikir</v>
      </c>
    </row>
    <row r="3210" spans="1:17" x14ac:dyDescent="0.3">
      <c r="A3210">
        <v>3209</v>
      </c>
      <c r="B3210">
        <v>33722210</v>
      </c>
      <c r="C3210" t="s">
        <v>3214</v>
      </c>
      <c r="E3210" s="8">
        <v>3210</v>
      </c>
      <c r="F3210" s="9">
        <v>33722300</v>
      </c>
      <c r="G3210" s="10" t="s">
        <v>3215</v>
      </c>
      <c r="Q3210" t="str">
        <f t="shared" si="50"/>
        <v>33722300-Šnale za kosu</v>
      </c>
    </row>
    <row r="3211" spans="1:17" x14ac:dyDescent="0.3">
      <c r="A3211">
        <v>3210</v>
      </c>
      <c r="B3211">
        <v>33722300</v>
      </c>
      <c r="C3211" t="s">
        <v>3215</v>
      </c>
      <c r="E3211" s="11">
        <v>3211</v>
      </c>
      <c r="F3211" s="12">
        <v>33730000</v>
      </c>
      <c r="G3211" s="13" t="s">
        <v>3216</v>
      </c>
      <c r="Q3211" t="str">
        <f t="shared" si="50"/>
        <v>33730000-Proizvodi za negu očiju i korektivna sočiva</v>
      </c>
    </row>
    <row r="3212" spans="1:17" x14ac:dyDescent="0.3">
      <c r="A3212">
        <v>3211</v>
      </c>
      <c r="B3212">
        <v>33730000</v>
      </c>
      <c r="C3212" t="s">
        <v>3216</v>
      </c>
      <c r="E3212" s="8">
        <v>3212</v>
      </c>
      <c r="F3212" s="9">
        <v>33731000</v>
      </c>
      <c r="G3212" s="10" t="s">
        <v>3217</v>
      </c>
      <c r="Q3212" t="str">
        <f t="shared" si="50"/>
        <v>33731000-Kontaktna sočiva</v>
      </c>
    </row>
    <row r="3213" spans="1:17" x14ac:dyDescent="0.3">
      <c r="A3213">
        <v>3212</v>
      </c>
      <c r="B3213">
        <v>33731000</v>
      </c>
      <c r="C3213" t="s">
        <v>3217</v>
      </c>
      <c r="E3213" s="11">
        <v>3213</v>
      </c>
      <c r="F3213" s="12">
        <v>33731100</v>
      </c>
      <c r="G3213" s="13" t="s">
        <v>3218</v>
      </c>
      <c r="Q3213" t="str">
        <f t="shared" si="50"/>
        <v>33731100-Korektivna sočiva</v>
      </c>
    </row>
    <row r="3214" spans="1:17" x14ac:dyDescent="0.3">
      <c r="A3214">
        <v>3213</v>
      </c>
      <c r="B3214">
        <v>33731100</v>
      </c>
      <c r="C3214" t="s">
        <v>3218</v>
      </c>
      <c r="E3214" s="8">
        <v>3214</v>
      </c>
      <c r="F3214" s="9">
        <v>33731110</v>
      </c>
      <c r="G3214" s="10" t="s">
        <v>3219</v>
      </c>
      <c r="Q3214" t="str">
        <f t="shared" si="50"/>
        <v>33731110-Intraokularna sočiva</v>
      </c>
    </row>
    <row r="3215" spans="1:17" x14ac:dyDescent="0.3">
      <c r="A3215">
        <v>3214</v>
      </c>
      <c r="B3215">
        <v>33731110</v>
      </c>
      <c r="C3215" t="s">
        <v>3219</v>
      </c>
      <c r="E3215" s="11">
        <v>3215</v>
      </c>
      <c r="F3215" s="12">
        <v>33731120</v>
      </c>
      <c r="G3215" s="13" t="s">
        <v>3220</v>
      </c>
      <c r="Q3215" t="str">
        <f t="shared" si="50"/>
        <v>33731120-Sočiva za naočare</v>
      </c>
    </row>
    <row r="3216" spans="1:17" x14ac:dyDescent="0.3">
      <c r="A3216">
        <v>3215</v>
      </c>
      <c r="B3216">
        <v>33731120</v>
      </c>
      <c r="C3216" t="s">
        <v>3220</v>
      </c>
      <c r="E3216" s="8">
        <v>3216</v>
      </c>
      <c r="F3216" s="9">
        <v>33732000</v>
      </c>
      <c r="G3216" s="10" t="s">
        <v>3221</v>
      </c>
      <c r="Q3216" t="str">
        <f t="shared" si="50"/>
        <v>33732000-Tečnosti za kontaktna sočiva</v>
      </c>
    </row>
    <row r="3217" spans="1:17" x14ac:dyDescent="0.3">
      <c r="A3217">
        <v>3216</v>
      </c>
      <c r="B3217">
        <v>33732000</v>
      </c>
      <c r="C3217" t="s">
        <v>3221</v>
      </c>
      <c r="E3217" s="11">
        <v>3217</v>
      </c>
      <c r="F3217" s="12">
        <v>33733000</v>
      </c>
      <c r="G3217" s="13" t="s">
        <v>3222</v>
      </c>
      <c r="Q3217" t="str">
        <f t="shared" si="50"/>
        <v>33733000-Naočare za sunce</v>
      </c>
    </row>
    <row r="3218" spans="1:17" x14ac:dyDescent="0.3">
      <c r="A3218">
        <v>3217</v>
      </c>
      <c r="B3218">
        <v>33733000</v>
      </c>
      <c r="C3218" t="s">
        <v>3222</v>
      </c>
      <c r="E3218" s="8">
        <v>3218</v>
      </c>
      <c r="F3218" s="9">
        <v>33734000</v>
      </c>
      <c r="G3218" s="10" t="s">
        <v>3223</v>
      </c>
      <c r="Q3218" t="str">
        <f t="shared" si="50"/>
        <v>33734000-Naočare</v>
      </c>
    </row>
    <row r="3219" spans="1:17" x14ac:dyDescent="0.3">
      <c r="A3219">
        <v>3218</v>
      </c>
      <c r="B3219">
        <v>33734000</v>
      </c>
      <c r="C3219" t="s">
        <v>3223</v>
      </c>
      <c r="E3219" s="11">
        <v>3219</v>
      </c>
      <c r="F3219" s="12">
        <v>33734100</v>
      </c>
      <c r="G3219" s="13" t="s">
        <v>3224</v>
      </c>
      <c r="Q3219" t="str">
        <f t="shared" si="50"/>
        <v>33734100-Okviri za naočare</v>
      </c>
    </row>
    <row r="3220" spans="1:17" x14ac:dyDescent="0.3">
      <c r="A3220">
        <v>3219</v>
      </c>
      <c r="B3220">
        <v>33734100</v>
      </c>
      <c r="C3220" t="s">
        <v>3224</v>
      </c>
      <c r="E3220" s="8">
        <v>3220</v>
      </c>
      <c r="F3220" s="9">
        <v>33734200</v>
      </c>
      <c r="G3220" s="10" t="s">
        <v>3225</v>
      </c>
      <c r="Q3220" t="str">
        <f t="shared" si="50"/>
        <v>33734200-Staklo za naočare</v>
      </c>
    </row>
    <row r="3221" spans="1:17" x14ac:dyDescent="0.3">
      <c r="A3221">
        <v>3220</v>
      </c>
      <c r="B3221">
        <v>33734200</v>
      </c>
      <c r="C3221" t="s">
        <v>3225</v>
      </c>
      <c r="E3221" s="11">
        <v>3221</v>
      </c>
      <c r="F3221" s="12">
        <v>33735000</v>
      </c>
      <c r="G3221" s="13" t="s">
        <v>3226</v>
      </c>
      <c r="Q3221" t="str">
        <f t="shared" si="50"/>
        <v>33735000-Sigurnosne naočare</v>
      </c>
    </row>
    <row r="3222" spans="1:17" x14ac:dyDescent="0.3">
      <c r="A3222">
        <v>3221</v>
      </c>
      <c r="B3222">
        <v>33735000</v>
      </c>
      <c r="C3222" t="s">
        <v>3226</v>
      </c>
      <c r="E3222" s="8">
        <v>3222</v>
      </c>
      <c r="F3222" s="9">
        <v>33735100</v>
      </c>
      <c r="G3222" s="10" t="s">
        <v>3227</v>
      </c>
      <c r="Q3222" t="str">
        <f t="shared" si="50"/>
        <v>33735100-Zaštitne naočare</v>
      </c>
    </row>
    <row r="3223" spans="1:17" x14ac:dyDescent="0.3">
      <c r="A3223">
        <v>3222</v>
      </c>
      <c r="B3223">
        <v>33735100</v>
      </c>
      <c r="C3223" t="s">
        <v>3227</v>
      </c>
      <c r="E3223" s="11">
        <v>3223</v>
      </c>
      <c r="F3223" s="12">
        <v>33735200</v>
      </c>
      <c r="G3223" s="13" t="s">
        <v>3228</v>
      </c>
      <c r="Q3223" t="str">
        <f t="shared" si="50"/>
        <v>33735200-Okviri i držači za zaštitne naočare</v>
      </c>
    </row>
    <row r="3224" spans="1:17" x14ac:dyDescent="0.3">
      <c r="A3224">
        <v>3223</v>
      </c>
      <c r="B3224">
        <v>33735200</v>
      </c>
      <c r="C3224" t="s">
        <v>3228</v>
      </c>
      <c r="E3224" s="8">
        <v>3224</v>
      </c>
      <c r="F3224" s="9">
        <v>33740000</v>
      </c>
      <c r="G3224" s="10" t="s">
        <v>3229</v>
      </c>
      <c r="Q3224" t="str">
        <f t="shared" si="50"/>
        <v>33740000-Proizvodi za negu ruku i noktiju</v>
      </c>
    </row>
    <row r="3225" spans="1:17" x14ac:dyDescent="0.3">
      <c r="A3225">
        <v>3224</v>
      </c>
      <c r="B3225">
        <v>33740000</v>
      </c>
      <c r="C3225" t="s">
        <v>3229</v>
      </c>
      <c r="E3225" s="11">
        <v>3225</v>
      </c>
      <c r="F3225" s="12">
        <v>33741000</v>
      </c>
      <c r="G3225" s="13" t="s">
        <v>3230</v>
      </c>
      <c r="Q3225" t="str">
        <f t="shared" si="50"/>
        <v>33741000-Proizvodi za negu ruku</v>
      </c>
    </row>
    <row r="3226" spans="1:17" x14ac:dyDescent="0.3">
      <c r="A3226">
        <v>3225</v>
      </c>
      <c r="B3226">
        <v>33741000</v>
      </c>
      <c r="C3226" t="s">
        <v>3230</v>
      </c>
      <c r="E3226" s="8">
        <v>3226</v>
      </c>
      <c r="F3226" s="9">
        <v>33741100</v>
      </c>
      <c r="G3226" s="10" t="s">
        <v>3231</v>
      </c>
      <c r="Q3226" t="str">
        <f t="shared" si="50"/>
        <v>33741100-Sredstvo za čišćenje ruku</v>
      </c>
    </row>
    <row r="3227" spans="1:17" x14ac:dyDescent="0.3">
      <c r="A3227">
        <v>3226</v>
      </c>
      <c r="B3227">
        <v>33741100</v>
      </c>
      <c r="C3227" t="s">
        <v>3231</v>
      </c>
      <c r="E3227" s="11">
        <v>3227</v>
      </c>
      <c r="F3227" s="12">
        <v>33741200</v>
      </c>
      <c r="G3227" s="13" t="s">
        <v>3232</v>
      </c>
      <c r="Q3227" t="str">
        <f t="shared" si="50"/>
        <v>33741200-Losioni za ruke i telo</v>
      </c>
    </row>
    <row r="3228" spans="1:17" x14ac:dyDescent="0.3">
      <c r="A3228">
        <v>3227</v>
      </c>
      <c r="B3228">
        <v>33741200</v>
      </c>
      <c r="C3228" t="s">
        <v>3232</v>
      </c>
      <c r="E3228" s="8">
        <v>3228</v>
      </c>
      <c r="F3228" s="9">
        <v>33741300</v>
      </c>
      <c r="G3228" s="10" t="s">
        <v>3233</v>
      </c>
      <c r="Q3228" t="str">
        <f t="shared" si="50"/>
        <v>33741300-Sredstva za dezinfekciju ruku</v>
      </c>
    </row>
    <row r="3229" spans="1:17" x14ac:dyDescent="0.3">
      <c r="A3229">
        <v>3228</v>
      </c>
      <c r="B3229">
        <v>33741300</v>
      </c>
      <c r="C3229" t="s">
        <v>3233</v>
      </c>
      <c r="E3229" s="11">
        <v>3229</v>
      </c>
      <c r="F3229" s="12">
        <v>33742000</v>
      </c>
      <c r="G3229" s="13" t="s">
        <v>3234</v>
      </c>
      <c r="Q3229" t="str">
        <f t="shared" si="50"/>
        <v>33742000-Proizvodi za negu noktiju</v>
      </c>
    </row>
    <row r="3230" spans="1:17" x14ac:dyDescent="0.3">
      <c r="A3230">
        <v>3229</v>
      </c>
      <c r="B3230">
        <v>33742000</v>
      </c>
      <c r="C3230" t="s">
        <v>3234</v>
      </c>
      <c r="E3230" s="8">
        <v>3230</v>
      </c>
      <c r="F3230" s="9">
        <v>33742100</v>
      </c>
      <c r="G3230" s="10" t="s">
        <v>3235</v>
      </c>
      <c r="Q3230" t="str">
        <f t="shared" si="50"/>
        <v>33742100-Grickalice za nokte</v>
      </c>
    </row>
    <row r="3231" spans="1:17" x14ac:dyDescent="0.3">
      <c r="A3231">
        <v>3230</v>
      </c>
      <c r="B3231">
        <v>33742100</v>
      </c>
      <c r="C3231" t="s">
        <v>3235</v>
      </c>
      <c r="E3231" s="11">
        <v>3231</v>
      </c>
      <c r="F3231" s="12">
        <v>33742200</v>
      </c>
      <c r="G3231" s="13" t="s">
        <v>3236</v>
      </c>
      <c r="Q3231" t="str">
        <f t="shared" si="50"/>
        <v>33742200-Lak za nokte</v>
      </c>
    </row>
    <row r="3232" spans="1:17" x14ac:dyDescent="0.3">
      <c r="A3232">
        <v>3231</v>
      </c>
      <c r="B3232">
        <v>33742200</v>
      </c>
      <c r="C3232" t="s">
        <v>3236</v>
      </c>
      <c r="E3232" s="8">
        <v>3232</v>
      </c>
      <c r="F3232" s="9">
        <v>33750000</v>
      </c>
      <c r="G3232" s="10" t="s">
        <v>3237</v>
      </c>
      <c r="Q3232" t="str">
        <f t="shared" si="50"/>
        <v>33750000-Proizvodi za negu beba</v>
      </c>
    </row>
    <row r="3233" spans="1:17" x14ac:dyDescent="0.3">
      <c r="A3233">
        <v>3232</v>
      </c>
      <c r="B3233">
        <v>33750000</v>
      </c>
      <c r="C3233" t="s">
        <v>3237</v>
      </c>
      <c r="E3233" s="11">
        <v>3233</v>
      </c>
      <c r="F3233" s="12">
        <v>33751000</v>
      </c>
      <c r="G3233" s="13" t="s">
        <v>3238</v>
      </c>
      <c r="Q3233" t="str">
        <f t="shared" si="50"/>
        <v>33751000-Pelene za jednokratnu upotrebu</v>
      </c>
    </row>
    <row r="3234" spans="1:17" x14ac:dyDescent="0.3">
      <c r="A3234">
        <v>3233</v>
      </c>
      <c r="B3234">
        <v>33751000</v>
      </c>
      <c r="C3234" t="s">
        <v>3238</v>
      </c>
      <c r="E3234" s="8">
        <v>3234</v>
      </c>
      <c r="F3234" s="9">
        <v>33752000</v>
      </c>
      <c r="G3234" s="10" t="s">
        <v>3239</v>
      </c>
      <c r="Q3234" t="str">
        <f t="shared" si="50"/>
        <v>33752000-Upijajući ulošci za dojenje</v>
      </c>
    </row>
    <row r="3235" spans="1:17" x14ac:dyDescent="0.3">
      <c r="A3235">
        <v>3234</v>
      </c>
      <c r="B3235">
        <v>33752000</v>
      </c>
      <c r="C3235" t="s">
        <v>3239</v>
      </c>
      <c r="E3235" s="11">
        <v>3235</v>
      </c>
      <c r="F3235" s="12">
        <v>33760000</v>
      </c>
      <c r="G3235" s="13" t="s">
        <v>3240</v>
      </c>
      <c r="Q3235" t="str">
        <f t="shared" si="50"/>
        <v>33760000-Toaletna hartija, maramice, peškiri za ruke i salvete</v>
      </c>
    </row>
    <row r="3236" spans="1:17" x14ac:dyDescent="0.3">
      <c r="A3236">
        <v>3235</v>
      </c>
      <c r="B3236">
        <v>33760000</v>
      </c>
      <c r="C3236" t="s">
        <v>3240</v>
      </c>
      <c r="E3236" s="8">
        <v>3236</v>
      </c>
      <c r="F3236" s="9">
        <v>33761000</v>
      </c>
      <c r="G3236" s="10" t="s">
        <v>3241</v>
      </c>
      <c r="Q3236" t="str">
        <f t="shared" si="50"/>
        <v>33761000-Toaletna hartija</v>
      </c>
    </row>
    <row r="3237" spans="1:17" x14ac:dyDescent="0.3">
      <c r="A3237">
        <v>3236</v>
      </c>
      <c r="B3237">
        <v>33761000</v>
      </c>
      <c r="C3237" t="s">
        <v>3241</v>
      </c>
      <c r="E3237" s="11">
        <v>3237</v>
      </c>
      <c r="F3237" s="12">
        <v>33762000</v>
      </c>
      <c r="G3237" s="13" t="s">
        <v>3242</v>
      </c>
      <c r="Q3237" t="str">
        <f t="shared" si="50"/>
        <v>33762000-Papirne maramice</v>
      </c>
    </row>
    <row r="3238" spans="1:17" x14ac:dyDescent="0.3">
      <c r="A3238">
        <v>3237</v>
      </c>
      <c r="B3238">
        <v>33762000</v>
      </c>
      <c r="C3238" t="s">
        <v>3242</v>
      </c>
      <c r="E3238" s="8">
        <v>3238</v>
      </c>
      <c r="F3238" s="9">
        <v>33763000</v>
      </c>
      <c r="G3238" s="10" t="s">
        <v>3243</v>
      </c>
      <c r="Q3238" t="str">
        <f t="shared" si="50"/>
        <v>33763000-Peškiri za ruke, od hartije</v>
      </c>
    </row>
    <row r="3239" spans="1:17" x14ac:dyDescent="0.3">
      <c r="A3239">
        <v>3238</v>
      </c>
      <c r="B3239">
        <v>33763000</v>
      </c>
      <c r="C3239" t="s">
        <v>3243</v>
      </c>
      <c r="E3239" s="11">
        <v>3239</v>
      </c>
      <c r="F3239" s="12">
        <v>33764000</v>
      </c>
      <c r="G3239" s="13" t="s">
        <v>3244</v>
      </c>
      <c r="Q3239" t="str">
        <f t="shared" si="50"/>
        <v>33764000-Salvete od hartije</v>
      </c>
    </row>
    <row r="3240" spans="1:17" x14ac:dyDescent="0.3">
      <c r="A3240">
        <v>3239</v>
      </c>
      <c r="B3240">
        <v>33764000</v>
      </c>
      <c r="C3240" t="s">
        <v>3244</v>
      </c>
      <c r="E3240" s="8">
        <v>3240</v>
      </c>
      <c r="F3240" s="9">
        <v>33770000</v>
      </c>
      <c r="G3240" s="10" t="s">
        <v>3245</v>
      </c>
      <c r="Q3240" t="str">
        <f t="shared" si="50"/>
        <v>33770000-Hartija za higijensku upotrebu</v>
      </c>
    </row>
    <row r="3241" spans="1:17" x14ac:dyDescent="0.3">
      <c r="A3241">
        <v>3240</v>
      </c>
      <c r="B3241">
        <v>33770000</v>
      </c>
      <c r="C3241" t="s">
        <v>3245</v>
      </c>
      <c r="E3241" s="11">
        <v>3241</v>
      </c>
      <c r="F3241" s="12">
        <v>33771000</v>
      </c>
      <c r="G3241" s="13" t="s">
        <v>3246</v>
      </c>
      <c r="Q3241" t="str">
        <f t="shared" si="50"/>
        <v>33771000-Higijenski proizvodi od hartije</v>
      </c>
    </row>
    <row r="3242" spans="1:17" x14ac:dyDescent="0.3">
      <c r="A3242">
        <v>3241</v>
      </c>
      <c r="B3242">
        <v>33771000</v>
      </c>
      <c r="C3242" t="s">
        <v>3246</v>
      </c>
      <c r="E3242" s="8">
        <v>3242</v>
      </c>
      <c r="F3242" s="9">
        <v>33771100</v>
      </c>
      <c r="G3242" s="10" t="s">
        <v>3247</v>
      </c>
      <c r="Q3242" t="str">
        <f t="shared" si="50"/>
        <v>33771100-Higijenski ulošci ili tamponi</v>
      </c>
    </row>
    <row r="3243" spans="1:17" x14ac:dyDescent="0.3">
      <c r="A3243">
        <v>3242</v>
      </c>
      <c r="B3243">
        <v>33771100</v>
      </c>
      <c r="C3243" t="s">
        <v>3247</v>
      </c>
      <c r="E3243" s="11">
        <v>3243</v>
      </c>
      <c r="F3243" s="12">
        <v>33771200</v>
      </c>
      <c r="G3243" s="13" t="s">
        <v>3248</v>
      </c>
      <c r="Q3243" t="str">
        <f t="shared" si="50"/>
        <v>33771200-Ulošci za pelene od hartije</v>
      </c>
    </row>
    <row r="3244" spans="1:17" x14ac:dyDescent="0.3">
      <c r="A3244">
        <v>3243</v>
      </c>
      <c r="B3244">
        <v>33771200</v>
      </c>
      <c r="C3244" t="s">
        <v>3248</v>
      </c>
      <c r="E3244" s="8">
        <v>3244</v>
      </c>
      <c r="F3244" s="9">
        <v>33772000</v>
      </c>
      <c r="G3244" s="10" t="s">
        <v>3249</v>
      </c>
      <c r="Q3244" t="str">
        <f t="shared" si="50"/>
        <v>33772000-Proizvodi od hartije za jednokratnu upotrebu</v>
      </c>
    </row>
    <row r="3245" spans="1:17" x14ac:dyDescent="0.3">
      <c r="A3245">
        <v>3244</v>
      </c>
      <c r="B3245">
        <v>33772000</v>
      </c>
      <c r="C3245" t="s">
        <v>3249</v>
      </c>
      <c r="E3245" s="11">
        <v>3245</v>
      </c>
      <c r="F3245" s="12">
        <v>33790000</v>
      </c>
      <c r="G3245" s="13" t="s">
        <v>3250</v>
      </c>
      <c r="Q3245" t="str">
        <f t="shared" si="50"/>
        <v>33790000-Laboratorijski, higijenski ili farmaceutski predmeti od stakla</v>
      </c>
    </row>
    <row r="3246" spans="1:17" x14ac:dyDescent="0.3">
      <c r="A3246">
        <v>3245</v>
      </c>
      <c r="B3246">
        <v>33790000</v>
      </c>
      <c r="C3246" t="s">
        <v>3250</v>
      </c>
      <c r="E3246" s="8">
        <v>3246</v>
      </c>
      <c r="F3246" s="9">
        <v>33791000</v>
      </c>
      <c r="G3246" s="10" t="s">
        <v>3251</v>
      </c>
      <c r="Q3246" t="str">
        <f t="shared" si="50"/>
        <v>33791000-Proizvodi od stakla za higijenske namene</v>
      </c>
    </row>
    <row r="3247" spans="1:17" x14ac:dyDescent="0.3">
      <c r="A3247">
        <v>3246</v>
      </c>
      <c r="B3247">
        <v>33791000</v>
      </c>
      <c r="C3247" t="s">
        <v>3251</v>
      </c>
      <c r="E3247" s="11">
        <v>3247</v>
      </c>
      <c r="F3247" s="12">
        <v>33792000</v>
      </c>
      <c r="G3247" s="13" t="s">
        <v>3252</v>
      </c>
      <c r="Q3247" t="str">
        <f t="shared" si="50"/>
        <v>33792000-Proizvodi od stakla za farmaceutske namene</v>
      </c>
    </row>
    <row r="3248" spans="1:17" x14ac:dyDescent="0.3">
      <c r="A3248">
        <v>3247</v>
      </c>
      <c r="B3248">
        <v>33792000</v>
      </c>
      <c r="C3248" t="s">
        <v>3252</v>
      </c>
      <c r="E3248" s="8">
        <v>3248</v>
      </c>
      <c r="F3248" s="9">
        <v>33793000</v>
      </c>
      <c r="G3248" s="10" t="s">
        <v>3253</v>
      </c>
      <c r="Q3248" t="str">
        <f t="shared" si="50"/>
        <v>33793000-Proizvodi od stakla za laboratorijske namene</v>
      </c>
    </row>
    <row r="3249" spans="1:17" x14ac:dyDescent="0.3">
      <c r="A3249">
        <v>3248</v>
      </c>
      <c r="B3249">
        <v>33793000</v>
      </c>
      <c r="C3249" t="s">
        <v>3253</v>
      </c>
      <c r="E3249" s="11">
        <v>3249</v>
      </c>
      <c r="F3249" s="12">
        <v>33900000</v>
      </c>
      <c r="G3249" s="13" t="s">
        <v>3254</v>
      </c>
      <c r="Q3249" t="str">
        <f t="shared" si="50"/>
        <v>33900000-Oprema i materijal za obdukcije i mrtvačnice</v>
      </c>
    </row>
    <row r="3250" spans="1:17" x14ac:dyDescent="0.3">
      <c r="A3250">
        <v>3249</v>
      </c>
      <c r="B3250">
        <v>33900000</v>
      </c>
      <c r="C3250" t="s">
        <v>3254</v>
      </c>
      <c r="E3250" s="8">
        <v>3250</v>
      </c>
      <c r="F3250" s="9">
        <v>33910000</v>
      </c>
      <c r="G3250" s="10" t="s">
        <v>3255</v>
      </c>
      <c r="Q3250" t="str">
        <f t="shared" si="50"/>
        <v>33910000-Instrumenti i materijal za sekciranje u patologiji</v>
      </c>
    </row>
    <row r="3251" spans="1:17" x14ac:dyDescent="0.3">
      <c r="A3251">
        <v>3250</v>
      </c>
      <c r="B3251">
        <v>33910000</v>
      </c>
      <c r="C3251" t="s">
        <v>3255</v>
      </c>
      <c r="E3251" s="11">
        <v>3251</v>
      </c>
      <c r="F3251" s="12">
        <v>33911000</v>
      </c>
      <c r="G3251" s="13" t="s">
        <v>3256</v>
      </c>
      <c r="Q3251" t="str">
        <f t="shared" si="50"/>
        <v>33911000-Makaze za obdukciju</v>
      </c>
    </row>
    <row r="3252" spans="1:17" x14ac:dyDescent="0.3">
      <c r="A3252">
        <v>3251</v>
      </c>
      <c r="B3252">
        <v>33911000</v>
      </c>
      <c r="C3252" t="s">
        <v>3256</v>
      </c>
      <c r="E3252" s="8">
        <v>3252</v>
      </c>
      <c r="F3252" s="9">
        <v>33912000</v>
      </c>
      <c r="G3252" s="10" t="s">
        <v>3257</v>
      </c>
      <c r="Q3252" t="str">
        <f t="shared" si="50"/>
        <v>33912000-Pribor za obdukciono sekciranje</v>
      </c>
    </row>
    <row r="3253" spans="1:17" x14ac:dyDescent="0.3">
      <c r="A3253">
        <v>3252</v>
      </c>
      <c r="B3253">
        <v>33912000</v>
      </c>
      <c r="C3253" t="s">
        <v>3257</v>
      </c>
      <c r="E3253" s="11">
        <v>3253</v>
      </c>
      <c r="F3253" s="12">
        <v>33912100</v>
      </c>
      <c r="G3253" s="13" t="s">
        <v>3258</v>
      </c>
      <c r="Q3253" t="str">
        <f t="shared" si="50"/>
        <v>33912100-Klešta za obdukciono sekciranje</v>
      </c>
    </row>
    <row r="3254" spans="1:17" x14ac:dyDescent="0.3">
      <c r="A3254">
        <v>3253</v>
      </c>
      <c r="B3254">
        <v>33912100</v>
      </c>
      <c r="C3254" t="s">
        <v>3258</v>
      </c>
      <c r="E3254" s="8">
        <v>3254</v>
      </c>
      <c r="F3254" s="9">
        <v>33913000</v>
      </c>
      <c r="G3254" s="10" t="s">
        <v>3259</v>
      </c>
      <c r="Q3254" t="str">
        <f t="shared" si="50"/>
        <v>33913000-Detektori metaka kod obdukcija</v>
      </c>
    </row>
    <row r="3255" spans="1:17" x14ac:dyDescent="0.3">
      <c r="A3255">
        <v>3254</v>
      </c>
      <c r="B3255">
        <v>33913000</v>
      </c>
      <c r="C3255" t="s">
        <v>3259</v>
      </c>
      <c r="E3255" s="11">
        <v>3255</v>
      </c>
      <c r="F3255" s="12">
        <v>33914000</v>
      </c>
      <c r="G3255" s="13" t="s">
        <v>3260</v>
      </c>
      <c r="Q3255" t="str">
        <f t="shared" si="50"/>
        <v>33914000-Konci, igle ili hvataljke za obdukcije</v>
      </c>
    </row>
    <row r="3256" spans="1:17" x14ac:dyDescent="0.3">
      <c r="A3256">
        <v>3255</v>
      </c>
      <c r="B3256">
        <v>33914000</v>
      </c>
      <c r="C3256" t="s">
        <v>3260</v>
      </c>
      <c r="E3256" s="8">
        <v>3256</v>
      </c>
      <c r="F3256" s="9">
        <v>33914100</v>
      </c>
      <c r="G3256" s="10" t="s">
        <v>3261</v>
      </c>
      <c r="Q3256" t="str">
        <f t="shared" si="50"/>
        <v>33914100-Konci za obdukciju</v>
      </c>
    </row>
    <row r="3257" spans="1:17" x14ac:dyDescent="0.3">
      <c r="A3257">
        <v>3256</v>
      </c>
      <c r="B3257">
        <v>33914100</v>
      </c>
      <c r="C3257" t="s">
        <v>3261</v>
      </c>
      <c r="E3257" s="11">
        <v>3257</v>
      </c>
      <c r="F3257" s="12">
        <v>33914200</v>
      </c>
      <c r="G3257" s="13" t="s">
        <v>3262</v>
      </c>
      <c r="Q3257" t="str">
        <f t="shared" si="50"/>
        <v>33914200-Igle za obdukciju</v>
      </c>
    </row>
    <row r="3258" spans="1:17" x14ac:dyDescent="0.3">
      <c r="A3258">
        <v>3257</v>
      </c>
      <c r="B3258">
        <v>33914200</v>
      </c>
      <c r="C3258" t="s">
        <v>3262</v>
      </c>
      <c r="E3258" s="8">
        <v>3258</v>
      </c>
      <c r="F3258" s="9">
        <v>33914300</v>
      </c>
      <c r="G3258" s="10" t="s">
        <v>3263</v>
      </c>
      <c r="Q3258" t="str">
        <f t="shared" si="50"/>
        <v>33914300-Hvataljke za obdukciju</v>
      </c>
    </row>
    <row r="3259" spans="1:17" x14ac:dyDescent="0.3">
      <c r="A3259">
        <v>3258</v>
      </c>
      <c r="B3259">
        <v>33914300</v>
      </c>
      <c r="C3259" t="s">
        <v>3263</v>
      </c>
      <c r="E3259" s="11">
        <v>3259</v>
      </c>
      <c r="F3259" s="12">
        <v>33915000</v>
      </c>
      <c r="G3259" s="13" t="s">
        <v>3264</v>
      </c>
      <c r="Q3259" t="str">
        <f t="shared" si="50"/>
        <v>33915000-Detektori vena kod obdukcije</v>
      </c>
    </row>
    <row r="3260" spans="1:17" x14ac:dyDescent="0.3">
      <c r="A3260">
        <v>3259</v>
      </c>
      <c r="B3260">
        <v>33915000</v>
      </c>
      <c r="C3260" t="s">
        <v>3264</v>
      </c>
      <c r="E3260" s="8">
        <v>3260</v>
      </c>
      <c r="F3260" s="9">
        <v>33916000</v>
      </c>
      <c r="G3260" s="10" t="s">
        <v>3265</v>
      </c>
      <c r="Q3260" t="str">
        <f t="shared" si="50"/>
        <v>33916000-Listovi za testere ili pribor za obdukciju</v>
      </c>
    </row>
    <row r="3261" spans="1:17" x14ac:dyDescent="0.3">
      <c r="A3261">
        <v>3260</v>
      </c>
      <c r="B3261">
        <v>33916000</v>
      </c>
      <c r="C3261" t="s">
        <v>3265</v>
      </c>
      <c r="E3261" s="11">
        <v>3261</v>
      </c>
      <c r="F3261" s="12">
        <v>33916100</v>
      </c>
      <c r="G3261" s="13" t="s">
        <v>3266</v>
      </c>
      <c r="Q3261" t="str">
        <f t="shared" si="50"/>
        <v>33916100-Testere za obdukciju</v>
      </c>
    </row>
    <row r="3262" spans="1:17" x14ac:dyDescent="0.3">
      <c r="A3262">
        <v>3261</v>
      </c>
      <c r="B3262">
        <v>33916100</v>
      </c>
      <c r="C3262" t="s">
        <v>3266</v>
      </c>
      <c r="E3262" s="8">
        <v>3262</v>
      </c>
      <c r="F3262" s="9">
        <v>33917000</v>
      </c>
      <c r="G3262" s="10" t="s">
        <v>3267</v>
      </c>
      <c r="Q3262" t="str">
        <f t="shared" si="50"/>
        <v>33917000-Ploče ili podloge za sekciranje</v>
      </c>
    </row>
    <row r="3263" spans="1:17" x14ac:dyDescent="0.3">
      <c r="A3263">
        <v>3262</v>
      </c>
      <c r="B3263">
        <v>33917000</v>
      </c>
      <c r="C3263" t="s">
        <v>3267</v>
      </c>
      <c r="E3263" s="11">
        <v>3263</v>
      </c>
      <c r="F3263" s="12">
        <v>33918000</v>
      </c>
      <c r="G3263" s="13" t="s">
        <v>3268</v>
      </c>
      <c r="Q3263" t="str">
        <f t="shared" si="50"/>
        <v>33918000-Kutije za hirurške instrumente ili pribor za obdukcije</v>
      </c>
    </row>
    <row r="3264" spans="1:17" x14ac:dyDescent="0.3">
      <c r="A3264">
        <v>3263</v>
      </c>
      <c r="B3264">
        <v>33918000</v>
      </c>
      <c r="C3264" t="s">
        <v>3268</v>
      </c>
      <c r="E3264" s="8">
        <v>3264</v>
      </c>
      <c r="F3264" s="9">
        <v>33919000</v>
      </c>
      <c r="G3264" s="10" t="s">
        <v>3269</v>
      </c>
      <c r="Q3264" t="str">
        <f t="shared" si="50"/>
        <v>33919000-Rolne za hirurške instrumente ili pribor za obdukciju</v>
      </c>
    </row>
    <row r="3265" spans="1:17" x14ac:dyDescent="0.3">
      <c r="A3265">
        <v>3264</v>
      </c>
      <c r="B3265">
        <v>33919000</v>
      </c>
      <c r="C3265" t="s">
        <v>3269</v>
      </c>
      <c r="E3265" s="11">
        <v>3265</v>
      </c>
      <c r="F3265" s="12">
        <v>33920000</v>
      </c>
      <c r="G3265" s="13" t="s">
        <v>3270</v>
      </c>
      <c r="Q3265" t="str">
        <f t="shared" si="50"/>
        <v>33920000-Oprema i materijal za obdukciju</v>
      </c>
    </row>
    <row r="3266" spans="1:17" x14ac:dyDescent="0.3">
      <c r="A3266">
        <v>3265</v>
      </c>
      <c r="B3266">
        <v>33920000</v>
      </c>
      <c r="C3266" t="s">
        <v>3270</v>
      </c>
      <c r="E3266" s="8">
        <v>3266</v>
      </c>
      <c r="F3266" s="9">
        <v>33921000</v>
      </c>
      <c r="G3266" s="10" t="s">
        <v>3271</v>
      </c>
      <c r="Q3266" t="str">
        <f t="shared" ref="Q3266:Q3329" si="51">F3266&amp; "-" &amp;G3266</f>
        <v>33921000-Kolektori koštanog praha</v>
      </c>
    </row>
    <row r="3267" spans="1:17" x14ac:dyDescent="0.3">
      <c r="A3267">
        <v>3266</v>
      </c>
      <c r="B3267">
        <v>33921000</v>
      </c>
      <c r="C3267" t="s">
        <v>3271</v>
      </c>
      <c r="E3267" s="11">
        <v>3267</v>
      </c>
      <c r="F3267" s="12">
        <v>33922000</v>
      </c>
      <c r="G3267" s="13" t="s">
        <v>3272</v>
      </c>
      <c r="Q3267" t="str">
        <f t="shared" si="51"/>
        <v>33922000-Vreće za transport leševa</v>
      </c>
    </row>
    <row r="3268" spans="1:17" x14ac:dyDescent="0.3">
      <c r="A3268">
        <v>3267</v>
      </c>
      <c r="B3268">
        <v>33922000</v>
      </c>
      <c r="C3268" t="s">
        <v>3272</v>
      </c>
      <c r="E3268" s="8">
        <v>3268</v>
      </c>
      <c r="F3268" s="9">
        <v>33923000</v>
      </c>
      <c r="G3268" s="10" t="s">
        <v>3273</v>
      </c>
      <c r="Q3268" t="str">
        <f t="shared" si="51"/>
        <v>33923000-Nasloni za glavu, ploče za telo ili viseće vage, za obdukciju</v>
      </c>
    </row>
    <row r="3269" spans="1:17" x14ac:dyDescent="0.3">
      <c r="A3269">
        <v>3268</v>
      </c>
      <c r="B3269">
        <v>33923000</v>
      </c>
      <c r="C3269" t="s">
        <v>3273</v>
      </c>
      <c r="E3269" s="11">
        <v>3269</v>
      </c>
      <c r="F3269" s="12">
        <v>33923100</v>
      </c>
      <c r="G3269" s="13" t="s">
        <v>3274</v>
      </c>
      <c r="Q3269" t="str">
        <f t="shared" si="51"/>
        <v>33923100-Nasloni za glavu, za obdukciju</v>
      </c>
    </row>
    <row r="3270" spans="1:17" x14ac:dyDescent="0.3">
      <c r="A3270">
        <v>3269</v>
      </c>
      <c r="B3270">
        <v>33923100</v>
      </c>
      <c r="C3270" t="s">
        <v>3274</v>
      </c>
      <c r="E3270" s="8">
        <v>3270</v>
      </c>
      <c r="F3270" s="9">
        <v>33923200</v>
      </c>
      <c r="G3270" s="10" t="s">
        <v>3275</v>
      </c>
      <c r="Q3270" t="str">
        <f t="shared" si="51"/>
        <v>33923200-Ploče za telo, za obdukciju</v>
      </c>
    </row>
    <row r="3271" spans="1:17" x14ac:dyDescent="0.3">
      <c r="A3271">
        <v>3270</v>
      </c>
      <c r="B3271">
        <v>33923200</v>
      </c>
      <c r="C3271" t="s">
        <v>3275</v>
      </c>
      <c r="E3271" s="11">
        <v>3271</v>
      </c>
      <c r="F3271" s="12">
        <v>33923300</v>
      </c>
      <c r="G3271" s="13" t="s">
        <v>3276</v>
      </c>
      <c r="Q3271" t="str">
        <f t="shared" si="51"/>
        <v>33923300-Viseće vage, za obdukciju</v>
      </c>
    </row>
    <row r="3272" spans="1:17" x14ac:dyDescent="0.3">
      <c r="A3272">
        <v>3271</v>
      </c>
      <c r="B3272">
        <v>33923300</v>
      </c>
      <c r="C3272" t="s">
        <v>3276</v>
      </c>
      <c r="E3272" s="8">
        <v>3272</v>
      </c>
      <c r="F3272" s="9">
        <v>33924000</v>
      </c>
      <c r="G3272" s="10" t="s">
        <v>3277</v>
      </c>
      <c r="Q3272" t="str">
        <f t="shared" si="51"/>
        <v>33924000-Ispitni kompleti za infektivne bolesti, za obdukciju</v>
      </c>
    </row>
    <row r="3273" spans="1:17" x14ac:dyDescent="0.3">
      <c r="A3273">
        <v>3272</v>
      </c>
      <c r="B3273">
        <v>33924000</v>
      </c>
      <c r="C3273" t="s">
        <v>3277</v>
      </c>
      <c r="E3273" s="11">
        <v>3273</v>
      </c>
      <c r="F3273" s="12">
        <v>33925000</v>
      </c>
      <c r="G3273" s="13" t="s">
        <v>3278</v>
      </c>
      <c r="Q3273" t="str">
        <f t="shared" si="51"/>
        <v>33925000-Identifikacione oznake ili narukvice za obdukciju</v>
      </c>
    </row>
    <row r="3274" spans="1:17" x14ac:dyDescent="0.3">
      <c r="A3274">
        <v>3273</v>
      </c>
      <c r="B3274">
        <v>33925000</v>
      </c>
      <c r="C3274" t="s">
        <v>3278</v>
      </c>
      <c r="E3274" s="8">
        <v>3274</v>
      </c>
      <c r="F3274" s="9">
        <v>33926000</v>
      </c>
      <c r="G3274" s="10" t="s">
        <v>3279</v>
      </c>
      <c r="Q3274" t="str">
        <f t="shared" si="51"/>
        <v>33926000-Vakuumski aspiratori ili creva za sakupljanje tečnosti, za obdukciju</v>
      </c>
    </row>
    <row r="3275" spans="1:17" x14ac:dyDescent="0.3">
      <c r="A3275">
        <v>3274</v>
      </c>
      <c r="B3275">
        <v>33926000</v>
      </c>
      <c r="C3275" t="s">
        <v>3279</v>
      </c>
      <c r="E3275" s="11">
        <v>3275</v>
      </c>
      <c r="F3275" s="12">
        <v>33927000</v>
      </c>
      <c r="G3275" s="13" t="s">
        <v>3280</v>
      </c>
      <c r="Q3275" t="str">
        <f t="shared" si="51"/>
        <v>33927000-Rektalni termometri za obdukciju</v>
      </c>
    </row>
    <row r="3276" spans="1:17" x14ac:dyDescent="0.3">
      <c r="A3276">
        <v>3275</v>
      </c>
      <c r="B3276">
        <v>33927000</v>
      </c>
      <c r="C3276" t="s">
        <v>3280</v>
      </c>
      <c r="E3276" s="8">
        <v>3276</v>
      </c>
      <c r="F3276" s="9">
        <v>33928000</v>
      </c>
      <c r="G3276" s="10" t="s">
        <v>3281</v>
      </c>
      <c r="Q3276" t="str">
        <f t="shared" si="51"/>
        <v>33928000-Uređaji za ispravljanje prstiju kod leševa</v>
      </c>
    </row>
    <row r="3277" spans="1:17" x14ac:dyDescent="0.3">
      <c r="A3277">
        <v>3276</v>
      </c>
      <c r="B3277">
        <v>33928000</v>
      </c>
      <c r="C3277" t="s">
        <v>3281</v>
      </c>
      <c r="E3277" s="11">
        <v>3277</v>
      </c>
      <c r="F3277" s="12">
        <v>33929000</v>
      </c>
      <c r="G3277" s="13" t="s">
        <v>3282</v>
      </c>
      <c r="Q3277" t="str">
        <f t="shared" si="51"/>
        <v>33929000-Kompleti sa ispunjenje tkiva kod leševa</v>
      </c>
    </row>
    <row r="3278" spans="1:17" x14ac:dyDescent="0.3">
      <c r="A3278">
        <v>3277</v>
      </c>
      <c r="B3278">
        <v>33929000</v>
      </c>
      <c r="C3278" t="s">
        <v>3282</v>
      </c>
      <c r="E3278" s="8">
        <v>3278</v>
      </c>
      <c r="F3278" s="9">
        <v>33930000</v>
      </c>
      <c r="G3278" s="10" t="s">
        <v>3283</v>
      </c>
      <c r="Q3278" t="str">
        <f t="shared" si="51"/>
        <v>33930000-Nameštaj za obdukcije</v>
      </c>
    </row>
    <row r="3279" spans="1:17" x14ac:dyDescent="0.3">
      <c r="A3279">
        <v>3278</v>
      </c>
      <c r="B3279">
        <v>33930000</v>
      </c>
      <c r="C3279" t="s">
        <v>3283</v>
      </c>
      <c r="E3279" s="11">
        <v>3279</v>
      </c>
      <c r="F3279" s="12">
        <v>33931000</v>
      </c>
      <c r="G3279" s="13" t="s">
        <v>3284</v>
      </c>
      <c r="Q3279" t="str">
        <f t="shared" si="51"/>
        <v>33931000-Sabirne radne stanice ili pribor za obdukciju</v>
      </c>
    </row>
    <row r="3280" spans="1:17" x14ac:dyDescent="0.3">
      <c r="A3280">
        <v>3279</v>
      </c>
      <c r="B3280">
        <v>33931000</v>
      </c>
      <c r="C3280" t="s">
        <v>3284</v>
      </c>
      <c r="E3280" s="8">
        <v>3280</v>
      </c>
      <c r="F3280" s="9">
        <v>33932000</v>
      </c>
      <c r="G3280" s="10" t="s">
        <v>3285</v>
      </c>
      <c r="Q3280" t="str">
        <f t="shared" si="51"/>
        <v>33932000-Korita ili pribor za obdukciju</v>
      </c>
    </row>
    <row r="3281" spans="1:17" x14ac:dyDescent="0.3">
      <c r="A3281">
        <v>3280</v>
      </c>
      <c r="B3281">
        <v>33932000</v>
      </c>
      <c r="C3281" t="s">
        <v>3285</v>
      </c>
      <c r="E3281" s="11">
        <v>3281</v>
      </c>
      <c r="F3281" s="12">
        <v>33933000</v>
      </c>
      <c r="G3281" s="13" t="s">
        <v>3286</v>
      </c>
      <c r="Q3281" t="str">
        <f t="shared" si="51"/>
        <v>33933000-Stolovi ili pribor za obdukciju</v>
      </c>
    </row>
    <row r="3282" spans="1:17" x14ac:dyDescent="0.3">
      <c r="A3282">
        <v>3281</v>
      </c>
      <c r="B3282">
        <v>33933000</v>
      </c>
      <c r="C3282" t="s">
        <v>3286</v>
      </c>
      <c r="E3282" s="8">
        <v>3282</v>
      </c>
      <c r="F3282" s="9">
        <v>33933100</v>
      </c>
      <c r="G3282" s="10" t="s">
        <v>3287</v>
      </c>
      <c r="Q3282" t="str">
        <f t="shared" si="51"/>
        <v>33933100-Stolovi za obdukciju</v>
      </c>
    </row>
    <row r="3283" spans="1:17" x14ac:dyDescent="0.3">
      <c r="A3283">
        <v>3282</v>
      </c>
      <c r="B3283">
        <v>33933100</v>
      </c>
      <c r="C3283" t="s">
        <v>3287</v>
      </c>
      <c r="E3283" s="11">
        <v>3283</v>
      </c>
      <c r="F3283" s="12">
        <v>33934000</v>
      </c>
      <c r="G3283" s="13" t="s">
        <v>3288</v>
      </c>
      <c r="Q3283" t="str">
        <f t="shared" si="51"/>
        <v>33934000-Stolovi ili pribor za nekropsiju</v>
      </c>
    </row>
    <row r="3284" spans="1:17" x14ac:dyDescent="0.3">
      <c r="A3284">
        <v>3283</v>
      </c>
      <c r="B3284">
        <v>33934000</v>
      </c>
      <c r="C3284" t="s">
        <v>3288</v>
      </c>
      <c r="E3284" s="8">
        <v>3284</v>
      </c>
      <c r="F3284" s="9">
        <v>33935000</v>
      </c>
      <c r="G3284" s="10" t="s">
        <v>3289</v>
      </c>
      <c r="Q3284" t="str">
        <f t="shared" si="51"/>
        <v>33935000-Stolovi ili pribor za sekciranje mrtvih životinja</v>
      </c>
    </row>
    <row r="3285" spans="1:17" x14ac:dyDescent="0.3">
      <c r="A3285">
        <v>3284</v>
      </c>
      <c r="B3285">
        <v>33935000</v>
      </c>
      <c r="C3285" t="s">
        <v>3289</v>
      </c>
      <c r="E3285" s="11">
        <v>3285</v>
      </c>
      <c r="F3285" s="12">
        <v>33936000</v>
      </c>
      <c r="G3285" s="13" t="s">
        <v>3290</v>
      </c>
      <c r="Q3285" t="str">
        <f t="shared" si="51"/>
        <v>33936000-Radne stanice ili pribor za balzamovanje</v>
      </c>
    </row>
    <row r="3286" spans="1:17" x14ac:dyDescent="0.3">
      <c r="A3286">
        <v>3285</v>
      </c>
      <c r="B3286">
        <v>33936000</v>
      </c>
      <c r="C3286" t="s">
        <v>3290</v>
      </c>
      <c r="E3286" s="8">
        <v>3286</v>
      </c>
      <c r="F3286" s="9">
        <v>33937000</v>
      </c>
      <c r="G3286" s="10" t="s">
        <v>3291</v>
      </c>
      <c r="Q3286" t="str">
        <f t="shared" si="51"/>
        <v>33937000-Aspiratorske radne stanice ili pribor za obdukcije</v>
      </c>
    </row>
    <row r="3287" spans="1:17" x14ac:dyDescent="0.3">
      <c r="A3287">
        <v>3286</v>
      </c>
      <c r="B3287">
        <v>33937000</v>
      </c>
      <c r="C3287" t="s">
        <v>3291</v>
      </c>
      <c r="E3287" s="11">
        <v>3287</v>
      </c>
      <c r="F3287" s="12">
        <v>33940000</v>
      </c>
      <c r="G3287" s="13" t="s">
        <v>3292</v>
      </c>
      <c r="Q3287" t="str">
        <f t="shared" si="51"/>
        <v>33940000-Oprema i materijal za prevoz i čuvanje leševa</v>
      </c>
    </row>
    <row r="3288" spans="1:17" x14ac:dyDescent="0.3">
      <c r="A3288">
        <v>3287</v>
      </c>
      <c r="B3288">
        <v>33940000</v>
      </c>
      <c r="C3288" t="s">
        <v>3292</v>
      </c>
      <c r="E3288" s="8">
        <v>3288</v>
      </c>
      <c r="F3288" s="9">
        <v>33941000</v>
      </c>
      <c r="G3288" s="10" t="s">
        <v>3293</v>
      </c>
      <c r="Q3288" t="str">
        <f t="shared" si="51"/>
        <v>33941000-Police za čuvanje leševa</v>
      </c>
    </row>
    <row r="3289" spans="1:17" x14ac:dyDescent="0.3">
      <c r="A3289">
        <v>3288</v>
      </c>
      <c r="B3289">
        <v>33941000</v>
      </c>
      <c r="C3289" t="s">
        <v>3293</v>
      </c>
      <c r="E3289" s="11">
        <v>3289</v>
      </c>
      <c r="F3289" s="12">
        <v>33942000</v>
      </c>
      <c r="G3289" s="13" t="s">
        <v>3294</v>
      </c>
      <c r="Q3289" t="str">
        <f t="shared" si="51"/>
        <v>33942000-Kolica za leševe</v>
      </c>
    </row>
    <row r="3290" spans="1:17" x14ac:dyDescent="0.3">
      <c r="A3290">
        <v>3289</v>
      </c>
      <c r="B3290">
        <v>33942000</v>
      </c>
      <c r="C3290" t="s">
        <v>3294</v>
      </c>
      <c r="E3290" s="8">
        <v>3290</v>
      </c>
      <c r="F3290" s="9">
        <v>33943000</v>
      </c>
      <c r="G3290" s="10" t="s">
        <v>3295</v>
      </c>
      <c r="Q3290" t="str">
        <f t="shared" si="51"/>
        <v>33943000-Kolica za leševe sa „makaze“ mehanizmom za podizanje</v>
      </c>
    </row>
    <row r="3291" spans="1:17" x14ac:dyDescent="0.3">
      <c r="A3291">
        <v>3290</v>
      </c>
      <c r="B3291">
        <v>33943000</v>
      </c>
      <c r="C3291" t="s">
        <v>3295</v>
      </c>
      <c r="E3291" s="11">
        <v>3291</v>
      </c>
      <c r="F3291" s="12">
        <v>33944000</v>
      </c>
      <c r="G3291" s="13" t="s">
        <v>3296</v>
      </c>
      <c r="Q3291" t="str">
        <f t="shared" si="51"/>
        <v>33944000-Frižideri ili zamrzivači za mrtvačnice</v>
      </c>
    </row>
    <row r="3292" spans="1:17" x14ac:dyDescent="0.3">
      <c r="A3292">
        <v>3291</v>
      </c>
      <c r="B3292">
        <v>33944000</v>
      </c>
      <c r="C3292" t="s">
        <v>3296</v>
      </c>
      <c r="E3292" s="8">
        <v>3292</v>
      </c>
      <c r="F3292" s="9">
        <v>33945000</v>
      </c>
      <c r="G3292" s="10" t="s">
        <v>3297</v>
      </c>
      <c r="Q3292" t="str">
        <f t="shared" si="51"/>
        <v>33945000-Rashladne komore za mrtvačnice</v>
      </c>
    </row>
    <row r="3293" spans="1:17" x14ac:dyDescent="0.3">
      <c r="A3293">
        <v>3292</v>
      </c>
      <c r="B3293">
        <v>33945000</v>
      </c>
      <c r="C3293" t="s">
        <v>3297</v>
      </c>
      <c r="E3293" s="11">
        <v>3293</v>
      </c>
      <c r="F3293" s="12">
        <v>33946000</v>
      </c>
      <c r="G3293" s="13" t="s">
        <v>3298</v>
      </c>
      <c r="Q3293" t="str">
        <f t="shared" si="51"/>
        <v>33946000-Kolica za obdukciju</v>
      </c>
    </row>
    <row r="3294" spans="1:17" x14ac:dyDescent="0.3">
      <c r="A3294">
        <v>3293</v>
      </c>
      <c r="B3294">
        <v>33946000</v>
      </c>
      <c r="C3294" t="s">
        <v>3298</v>
      </c>
      <c r="E3294" s="8">
        <v>3294</v>
      </c>
      <c r="F3294" s="9">
        <v>33947000</v>
      </c>
      <c r="G3294" s="10" t="s">
        <v>3299</v>
      </c>
      <c r="Q3294" t="str">
        <f t="shared" si="51"/>
        <v>33947000-Nosila za ručno prenošenje leša</v>
      </c>
    </row>
    <row r="3295" spans="1:17" x14ac:dyDescent="0.3">
      <c r="A3295">
        <v>3294</v>
      </c>
      <c r="B3295">
        <v>33947000</v>
      </c>
      <c r="C3295" t="s">
        <v>3299</v>
      </c>
      <c r="E3295" s="11">
        <v>3295</v>
      </c>
      <c r="F3295" s="12">
        <v>33948000</v>
      </c>
      <c r="G3295" s="13" t="s">
        <v>3300</v>
      </c>
      <c r="Q3295" t="str">
        <f t="shared" si="51"/>
        <v>33948000-Uređaji za podizanje ili prenošenje leša</v>
      </c>
    </row>
    <row r="3296" spans="1:17" x14ac:dyDescent="0.3">
      <c r="A3296">
        <v>3295</v>
      </c>
      <c r="B3296">
        <v>33948000</v>
      </c>
      <c r="C3296" t="s">
        <v>3300</v>
      </c>
      <c r="E3296" s="8">
        <v>3296</v>
      </c>
      <c r="F3296" s="9">
        <v>33949000</v>
      </c>
      <c r="G3296" s="10" t="s">
        <v>3301</v>
      </c>
      <c r="Q3296" t="str">
        <f t="shared" si="51"/>
        <v>33949000-Kontejneri za prevoz tela</v>
      </c>
    </row>
    <row r="3297" spans="1:17" x14ac:dyDescent="0.3">
      <c r="A3297">
        <v>3296</v>
      </c>
      <c r="B3297">
        <v>33949000</v>
      </c>
      <c r="C3297" t="s">
        <v>3301</v>
      </c>
      <c r="E3297" s="11">
        <v>3297</v>
      </c>
      <c r="F3297" s="12">
        <v>33950000</v>
      </c>
      <c r="G3297" s="13" t="s">
        <v>3302</v>
      </c>
      <c r="Q3297" t="str">
        <f t="shared" si="51"/>
        <v>33950000-Oprema i materijal za kliničku forenziku</v>
      </c>
    </row>
    <row r="3298" spans="1:17" x14ac:dyDescent="0.3">
      <c r="A3298">
        <v>3297</v>
      </c>
      <c r="B3298">
        <v>33950000</v>
      </c>
      <c r="C3298" t="s">
        <v>3302</v>
      </c>
      <c r="E3298" s="8">
        <v>3298</v>
      </c>
      <c r="F3298" s="9">
        <v>33951000</v>
      </c>
      <c r="G3298" s="10" t="s">
        <v>3303</v>
      </c>
      <c r="Q3298" t="str">
        <f t="shared" si="51"/>
        <v>33951000-Materijal za posmrtnu daktiloskopiju ili otiske</v>
      </c>
    </row>
    <row r="3299" spans="1:17" x14ac:dyDescent="0.3">
      <c r="A3299">
        <v>3298</v>
      </c>
      <c r="B3299">
        <v>33951000</v>
      </c>
      <c r="C3299" t="s">
        <v>3303</v>
      </c>
      <c r="E3299" s="11">
        <v>3299</v>
      </c>
      <c r="F3299" s="12">
        <v>33952000</v>
      </c>
      <c r="G3299" s="13" t="s">
        <v>3304</v>
      </c>
      <c r="Q3299" t="str">
        <f t="shared" si="51"/>
        <v>33952000-Oprema i pomoćni proizvodi za prevoz</v>
      </c>
    </row>
    <row r="3300" spans="1:17" x14ac:dyDescent="0.3">
      <c r="A3300">
        <v>3299</v>
      </c>
      <c r="B3300">
        <v>33952000</v>
      </c>
      <c r="C3300" t="s">
        <v>3304</v>
      </c>
      <c r="E3300" s="8">
        <v>3300</v>
      </c>
      <c r="F3300" s="9">
        <v>33953000</v>
      </c>
      <c r="G3300" s="10" t="s">
        <v>3305</v>
      </c>
      <c r="Q3300" t="str">
        <f t="shared" si="51"/>
        <v>33953000-Kompleti ili materijal za posmrtnu detekciju krvi</v>
      </c>
    </row>
    <row r="3301" spans="1:17" x14ac:dyDescent="0.3">
      <c r="A3301">
        <v>3300</v>
      </c>
      <c r="B3301">
        <v>33953000</v>
      </c>
      <c r="C3301" t="s">
        <v>3305</v>
      </c>
      <c r="E3301" s="11">
        <v>3301</v>
      </c>
      <c r="F3301" s="12">
        <v>33954000</v>
      </c>
      <c r="G3301" s="13" t="s">
        <v>3306</v>
      </c>
      <c r="Q3301" t="str">
        <f t="shared" si="51"/>
        <v>33954000-Kompleti za prikupljanje bioloških dokaza</v>
      </c>
    </row>
    <row r="3302" spans="1:17" x14ac:dyDescent="0.3">
      <c r="A3302">
        <v>3301</v>
      </c>
      <c r="B3302">
        <v>33954000</v>
      </c>
      <c r="C3302" t="s">
        <v>3306</v>
      </c>
      <c r="E3302" s="8">
        <v>3302</v>
      </c>
      <c r="F3302" s="9">
        <v>33960000</v>
      </c>
      <c r="G3302" s="10" t="s">
        <v>3307</v>
      </c>
      <c r="Q3302" t="str">
        <f t="shared" si="51"/>
        <v>33960000-Oprema i materijal za balzamovanje</v>
      </c>
    </row>
    <row r="3303" spans="1:17" x14ac:dyDescent="0.3">
      <c r="A3303">
        <v>3302</v>
      </c>
      <c r="B3303">
        <v>33960000</v>
      </c>
      <c r="C3303" t="s">
        <v>3307</v>
      </c>
      <c r="E3303" s="11">
        <v>3303</v>
      </c>
      <c r="F3303" s="12">
        <v>33961000</v>
      </c>
      <c r="G3303" s="13" t="s">
        <v>3308</v>
      </c>
      <c r="Q3303" t="str">
        <f t="shared" si="51"/>
        <v>33961000-Uređaji za ubrizgavanje u šupljine kod balzamovanja</v>
      </c>
    </row>
    <row r="3304" spans="1:17" x14ac:dyDescent="0.3">
      <c r="A3304">
        <v>3303</v>
      </c>
      <c r="B3304">
        <v>33961000</v>
      </c>
      <c r="C3304" t="s">
        <v>3308</v>
      </c>
      <c r="E3304" s="8">
        <v>3304</v>
      </c>
      <c r="F3304" s="9">
        <v>33962000</v>
      </c>
      <c r="G3304" s="10" t="s">
        <v>3309</v>
      </c>
      <c r="Q3304" t="str">
        <f t="shared" si="51"/>
        <v>33962000-Cevi za drenažu vena pri balzamovanju</v>
      </c>
    </row>
    <row r="3305" spans="1:17" x14ac:dyDescent="0.3">
      <c r="A3305">
        <v>3304</v>
      </c>
      <c r="B3305">
        <v>33962000</v>
      </c>
      <c r="C3305" t="s">
        <v>3309</v>
      </c>
      <c r="E3305" s="11">
        <v>3305</v>
      </c>
      <c r="F3305" s="12">
        <v>33963000</v>
      </c>
      <c r="G3305" s="13" t="s">
        <v>3310</v>
      </c>
      <c r="Q3305" t="str">
        <f t="shared" si="51"/>
        <v>33963000-Tečnosti ili hemikalije za balzamovanje</v>
      </c>
    </row>
    <row r="3306" spans="1:17" x14ac:dyDescent="0.3">
      <c r="A3306">
        <v>3305</v>
      </c>
      <c r="B3306">
        <v>33963000</v>
      </c>
      <c r="C3306" t="s">
        <v>3310</v>
      </c>
      <c r="E3306" s="8">
        <v>3306</v>
      </c>
      <c r="F3306" s="9">
        <v>33964000</v>
      </c>
      <c r="G3306" s="10" t="s">
        <v>3311</v>
      </c>
      <c r="Q3306" t="str">
        <f t="shared" si="51"/>
        <v>33964000-Cevi za ubrizgavanje pri balzamovanju</v>
      </c>
    </row>
    <row r="3307" spans="1:17" x14ac:dyDescent="0.3">
      <c r="A3307">
        <v>3306</v>
      </c>
      <c r="B3307">
        <v>33964000</v>
      </c>
      <c r="C3307" t="s">
        <v>3311</v>
      </c>
      <c r="E3307" s="11">
        <v>3307</v>
      </c>
      <c r="F3307" s="12">
        <v>33965000</v>
      </c>
      <c r="G3307" s="13" t="s">
        <v>3312</v>
      </c>
      <c r="Q3307" t="str">
        <f t="shared" si="51"/>
        <v>33965000-Korita ili pribor za balzamovanje</v>
      </c>
    </row>
    <row r="3308" spans="1:17" x14ac:dyDescent="0.3">
      <c r="A3308">
        <v>3307</v>
      </c>
      <c r="B3308">
        <v>33965000</v>
      </c>
      <c r="C3308" t="s">
        <v>3312</v>
      </c>
      <c r="E3308" s="8">
        <v>3308</v>
      </c>
      <c r="F3308" s="9">
        <v>33966000</v>
      </c>
      <c r="G3308" s="10" t="s">
        <v>3313</v>
      </c>
      <c r="Q3308" t="str">
        <f t="shared" si="51"/>
        <v>33966000-Kompleti za balzamovanje</v>
      </c>
    </row>
    <row r="3309" spans="1:17" x14ac:dyDescent="0.3">
      <c r="A3309">
        <v>3308</v>
      </c>
      <c r="B3309">
        <v>33966000</v>
      </c>
      <c r="C3309" t="s">
        <v>3313</v>
      </c>
      <c r="E3309" s="11">
        <v>3309</v>
      </c>
      <c r="F3309" s="12">
        <v>33967000</v>
      </c>
      <c r="G3309" s="13" t="s">
        <v>3314</v>
      </c>
      <c r="Q3309" t="str">
        <f t="shared" si="51"/>
        <v>33967000-Igle za ubrizgavanje pri balzamovanju</v>
      </c>
    </row>
    <row r="3310" spans="1:17" x14ac:dyDescent="0.3">
      <c r="A3310">
        <v>3309</v>
      </c>
      <c r="B3310">
        <v>33967000</v>
      </c>
      <c r="C3310" t="s">
        <v>3314</v>
      </c>
      <c r="E3310" s="8">
        <v>3310</v>
      </c>
      <c r="F3310" s="9">
        <v>33968000</v>
      </c>
      <c r="G3310" s="10" t="s">
        <v>3315</v>
      </c>
      <c r="Q3310" t="str">
        <f t="shared" si="51"/>
        <v>33968000-Pokrivači za oči</v>
      </c>
    </row>
    <row r="3311" spans="1:17" x14ac:dyDescent="0.3">
      <c r="A3311">
        <v>3310</v>
      </c>
      <c r="B3311">
        <v>33968000</v>
      </c>
      <c r="C3311" t="s">
        <v>3315</v>
      </c>
      <c r="E3311" s="11">
        <v>3311</v>
      </c>
      <c r="F3311" s="12">
        <v>33970000</v>
      </c>
      <c r="G3311" s="13" t="s">
        <v>3316</v>
      </c>
      <c r="Q3311" t="str">
        <f t="shared" si="51"/>
        <v>33970000-Oprema i materijal za mrtvačnice</v>
      </c>
    </row>
    <row r="3312" spans="1:17" x14ac:dyDescent="0.3">
      <c r="A3312">
        <v>3311</v>
      </c>
      <c r="B3312">
        <v>33970000</v>
      </c>
      <c r="C3312" t="s">
        <v>3316</v>
      </c>
      <c r="E3312" s="8">
        <v>3312</v>
      </c>
      <c r="F3312" s="9">
        <v>33971000</v>
      </c>
      <c r="G3312" s="10" t="s">
        <v>3317</v>
      </c>
      <c r="Q3312" t="str">
        <f t="shared" si="51"/>
        <v>33971000-Zaštitna odeća za mrtvačnice</v>
      </c>
    </row>
    <row r="3313" spans="1:17" x14ac:dyDescent="0.3">
      <c r="A3313">
        <v>3312</v>
      </c>
      <c r="B3313">
        <v>33971000</v>
      </c>
      <c r="C3313" t="s">
        <v>3317</v>
      </c>
      <c r="E3313" s="11">
        <v>3313</v>
      </c>
      <c r="F3313" s="12">
        <v>33972000</v>
      </c>
      <c r="G3313" s="13" t="s">
        <v>3318</v>
      </c>
      <c r="Q3313" t="str">
        <f t="shared" si="51"/>
        <v>33972000-Pakovanja za mrtvačnice</v>
      </c>
    </row>
    <row r="3314" spans="1:17" x14ac:dyDescent="0.3">
      <c r="A3314">
        <v>3313</v>
      </c>
      <c r="B3314">
        <v>33972000</v>
      </c>
      <c r="C3314" t="s">
        <v>3318</v>
      </c>
      <c r="E3314" s="8">
        <v>3314</v>
      </c>
      <c r="F3314" s="9">
        <v>33973000</v>
      </c>
      <c r="G3314" s="10" t="s">
        <v>3319</v>
      </c>
      <c r="Q3314" t="str">
        <f t="shared" si="51"/>
        <v>33973000-Omotači za mrtvačnice</v>
      </c>
    </row>
    <row r="3315" spans="1:17" x14ac:dyDescent="0.3">
      <c r="A3315">
        <v>3314</v>
      </c>
      <c r="B3315">
        <v>33973000</v>
      </c>
      <c r="C3315" t="s">
        <v>3319</v>
      </c>
      <c r="E3315" s="11">
        <v>3315</v>
      </c>
      <c r="F3315" s="12">
        <v>33974000</v>
      </c>
      <c r="G3315" s="13" t="s">
        <v>3320</v>
      </c>
      <c r="Q3315" t="str">
        <f t="shared" si="51"/>
        <v>33974000-Aspiratori za mrtvačnice</v>
      </c>
    </row>
    <row r="3316" spans="1:17" x14ac:dyDescent="0.3">
      <c r="A3316">
        <v>3315</v>
      </c>
      <c r="B3316">
        <v>33974000</v>
      </c>
      <c r="C3316" t="s">
        <v>3320</v>
      </c>
      <c r="E3316" s="8">
        <v>3316</v>
      </c>
      <c r="F3316" s="9">
        <v>33975000</v>
      </c>
      <c r="G3316" s="10" t="s">
        <v>3321</v>
      </c>
      <c r="Q3316" t="str">
        <f t="shared" si="51"/>
        <v>33975000-Mešavine za stvrdnjavanje u mrtvačnicama</v>
      </c>
    </row>
    <row r="3317" spans="1:17" x14ac:dyDescent="0.3">
      <c r="A3317">
        <v>3316</v>
      </c>
      <c r="B3317">
        <v>33975000</v>
      </c>
      <c r="C3317" t="s">
        <v>3321</v>
      </c>
      <c r="E3317" s="11">
        <v>3317</v>
      </c>
      <c r="F3317" s="12">
        <v>34000000</v>
      </c>
      <c r="G3317" s="13" t="s">
        <v>3304</v>
      </c>
      <c r="Q3317" t="str">
        <f t="shared" si="51"/>
        <v>34000000-Oprema i pomoćni proizvodi za prevoz</v>
      </c>
    </row>
    <row r="3318" spans="1:17" x14ac:dyDescent="0.3">
      <c r="A3318">
        <v>3317</v>
      </c>
      <c r="B3318">
        <v>34000000</v>
      </c>
      <c r="C3318" t="s">
        <v>3304</v>
      </c>
      <c r="E3318" s="8">
        <v>3318</v>
      </c>
      <c r="F3318" s="9">
        <v>34100000</v>
      </c>
      <c r="G3318" s="10" t="s">
        <v>3322</v>
      </c>
      <c r="Q3318" t="str">
        <f t="shared" si="51"/>
        <v>34100000-Motorna vozila</v>
      </c>
    </row>
    <row r="3319" spans="1:17" x14ac:dyDescent="0.3">
      <c r="A3319">
        <v>3318</v>
      </c>
      <c r="B3319">
        <v>34100000</v>
      </c>
      <c r="C3319" t="s">
        <v>3322</v>
      </c>
      <c r="E3319" s="11">
        <v>3319</v>
      </c>
      <c r="F3319" s="12">
        <v>34110000</v>
      </c>
      <c r="G3319" s="13" t="s">
        <v>3323</v>
      </c>
      <c r="Q3319" t="str">
        <f t="shared" si="51"/>
        <v>34110000-Putnički automobili</v>
      </c>
    </row>
    <row r="3320" spans="1:17" x14ac:dyDescent="0.3">
      <c r="A3320">
        <v>3319</v>
      </c>
      <c r="B3320">
        <v>34110000</v>
      </c>
      <c r="C3320" t="s">
        <v>3323</v>
      </c>
      <c r="E3320" s="8">
        <v>3320</v>
      </c>
      <c r="F3320" s="9">
        <v>34111000</v>
      </c>
      <c r="G3320" s="10" t="s">
        <v>3324</v>
      </c>
      <c r="Q3320" t="str">
        <f t="shared" si="51"/>
        <v>34111000-Karavan i kombi vozila i limuzine</v>
      </c>
    </row>
    <row r="3321" spans="1:17" x14ac:dyDescent="0.3">
      <c r="A3321">
        <v>3320</v>
      </c>
      <c r="B3321">
        <v>34111000</v>
      </c>
      <c r="C3321" t="s">
        <v>3324</v>
      </c>
      <c r="E3321" s="11">
        <v>3321</v>
      </c>
      <c r="F3321" s="12">
        <v>34111100</v>
      </c>
      <c r="G3321" s="13" t="s">
        <v>3325</v>
      </c>
      <c r="Q3321" t="str">
        <f t="shared" si="51"/>
        <v>34111100-Karavan i kombi vozila</v>
      </c>
    </row>
    <row r="3322" spans="1:17" x14ac:dyDescent="0.3">
      <c r="A3322">
        <v>3321</v>
      </c>
      <c r="B3322">
        <v>34111100</v>
      </c>
      <c r="C3322" t="s">
        <v>3325</v>
      </c>
      <c r="E3322" s="8">
        <v>3322</v>
      </c>
      <c r="F3322" s="9">
        <v>34111200</v>
      </c>
      <c r="G3322" s="10" t="s">
        <v>3326</v>
      </c>
      <c r="Q3322" t="str">
        <f t="shared" si="51"/>
        <v>34111200-Limuzine</v>
      </c>
    </row>
    <row r="3323" spans="1:17" x14ac:dyDescent="0.3">
      <c r="A3323">
        <v>3322</v>
      </c>
      <c r="B3323">
        <v>34111200</v>
      </c>
      <c r="C3323" t="s">
        <v>3326</v>
      </c>
      <c r="E3323" s="11">
        <v>3323</v>
      </c>
      <c r="F3323" s="12">
        <v>34113000</v>
      </c>
      <c r="G3323" s="13" t="s">
        <v>3327</v>
      </c>
      <c r="Q3323" t="str">
        <f t="shared" si="51"/>
        <v>34113000-Vozila sa pogonom na četiri točka</v>
      </c>
    </row>
    <row r="3324" spans="1:17" x14ac:dyDescent="0.3">
      <c r="A3324">
        <v>3323</v>
      </c>
      <c r="B3324">
        <v>34113000</v>
      </c>
      <c r="C3324" t="s">
        <v>3327</v>
      </c>
      <c r="E3324" s="8">
        <v>3324</v>
      </c>
      <c r="F3324" s="9">
        <v>34113100</v>
      </c>
      <c r="G3324" s="10" t="s">
        <v>3328</v>
      </c>
      <c r="Q3324" t="str">
        <f t="shared" si="51"/>
        <v>34113100-Džipovi</v>
      </c>
    </row>
    <row r="3325" spans="1:17" x14ac:dyDescent="0.3">
      <c r="A3325">
        <v>3324</v>
      </c>
      <c r="B3325">
        <v>34113100</v>
      </c>
      <c r="C3325" t="s">
        <v>3328</v>
      </c>
      <c r="E3325" s="11">
        <v>3325</v>
      </c>
      <c r="F3325" s="12">
        <v>34113200</v>
      </c>
      <c r="G3325" s="13" t="s">
        <v>3329</v>
      </c>
      <c r="Q3325" t="str">
        <f t="shared" si="51"/>
        <v>34113200-ATV vozila</v>
      </c>
    </row>
    <row r="3326" spans="1:17" x14ac:dyDescent="0.3">
      <c r="A3326">
        <v>3325</v>
      </c>
      <c r="B3326">
        <v>34113200</v>
      </c>
      <c r="C3326" t="s">
        <v>3329</v>
      </c>
      <c r="E3326" s="8">
        <v>3326</v>
      </c>
      <c r="F3326" s="9">
        <v>34113300</v>
      </c>
      <c r="G3326" s="10" t="s">
        <v>3330</v>
      </c>
      <c r="Q3326" t="str">
        <f t="shared" si="51"/>
        <v>34113300-Terenska vozila</v>
      </c>
    </row>
    <row r="3327" spans="1:17" x14ac:dyDescent="0.3">
      <c r="A3327">
        <v>3326</v>
      </c>
      <c r="B3327">
        <v>34113300</v>
      </c>
      <c r="C3327" t="s">
        <v>3330</v>
      </c>
      <c r="E3327" s="11">
        <v>3327</v>
      </c>
      <c r="F3327" s="12">
        <v>34114000</v>
      </c>
      <c r="G3327" s="13" t="s">
        <v>3331</v>
      </c>
      <c r="Q3327" t="str">
        <f t="shared" si="51"/>
        <v>34114000-Specijalizovana vozila</v>
      </c>
    </row>
    <row r="3328" spans="1:17" x14ac:dyDescent="0.3">
      <c r="A3328">
        <v>3327</v>
      </c>
      <c r="B3328">
        <v>34114000</v>
      </c>
      <c r="C3328" t="s">
        <v>3331</v>
      </c>
      <c r="E3328" s="8">
        <v>3328</v>
      </c>
      <c r="F3328" s="9">
        <v>34114100</v>
      </c>
      <c r="G3328" s="10" t="s">
        <v>3332</v>
      </c>
      <c r="Q3328" t="str">
        <f t="shared" si="51"/>
        <v>34114100-Vozila interventnih službi</v>
      </c>
    </row>
    <row r="3329" spans="1:17" x14ac:dyDescent="0.3">
      <c r="A3329">
        <v>3328</v>
      </c>
      <c r="B3329">
        <v>34114100</v>
      </c>
      <c r="C3329" t="s">
        <v>3332</v>
      </c>
      <c r="E3329" s="11">
        <v>3329</v>
      </c>
      <c r="F3329" s="12">
        <v>34114110</v>
      </c>
      <c r="G3329" s="13" t="s">
        <v>3333</v>
      </c>
      <c r="Q3329" t="str">
        <f t="shared" si="51"/>
        <v>34114110-Vozila službi za spašavanje</v>
      </c>
    </row>
    <row r="3330" spans="1:17" x14ac:dyDescent="0.3">
      <c r="A3330">
        <v>3329</v>
      </c>
      <c r="B3330">
        <v>34114110</v>
      </c>
      <c r="C3330" t="s">
        <v>3333</v>
      </c>
      <c r="E3330" s="8">
        <v>3330</v>
      </c>
      <c r="F3330" s="9">
        <v>34114120</v>
      </c>
      <c r="G3330" s="10" t="s">
        <v>3334</v>
      </c>
      <c r="Q3330" t="str">
        <f t="shared" ref="Q3330:Q3393" si="52">F3330&amp; "-" &amp;G3330</f>
        <v>34114120-Paramedicinska vozila</v>
      </c>
    </row>
    <row r="3331" spans="1:17" x14ac:dyDescent="0.3">
      <c r="A3331">
        <v>3330</v>
      </c>
      <c r="B3331">
        <v>34114120</v>
      </c>
      <c r="C3331" t="s">
        <v>3334</v>
      </c>
      <c r="E3331" s="11">
        <v>3331</v>
      </c>
      <c r="F3331" s="12">
        <v>34114121</v>
      </c>
      <c r="G3331" s="13" t="s">
        <v>3335</v>
      </c>
      <c r="Q3331" t="str">
        <f t="shared" si="52"/>
        <v>34114121-Sanitetska vozila</v>
      </c>
    </row>
    <row r="3332" spans="1:17" x14ac:dyDescent="0.3">
      <c r="A3332">
        <v>3331</v>
      </c>
      <c r="B3332">
        <v>34114121</v>
      </c>
      <c r="C3332" t="s">
        <v>3335</v>
      </c>
      <c r="E3332" s="8">
        <v>3332</v>
      </c>
      <c r="F3332" s="9">
        <v>34114122</v>
      </c>
      <c r="G3332" s="10" t="s">
        <v>3336</v>
      </c>
      <c r="Q3332" t="str">
        <f t="shared" si="52"/>
        <v>34114122-Vozila za prevoz pacijenata</v>
      </c>
    </row>
    <row r="3333" spans="1:17" x14ac:dyDescent="0.3">
      <c r="A3333">
        <v>3332</v>
      </c>
      <c r="B3333">
        <v>34114122</v>
      </c>
      <c r="C3333" t="s">
        <v>3336</v>
      </c>
      <c r="E3333" s="11">
        <v>3333</v>
      </c>
      <c r="F3333" s="12">
        <v>34114200</v>
      </c>
      <c r="G3333" s="13" t="s">
        <v>3337</v>
      </c>
      <c r="Q3333" t="str">
        <f t="shared" si="52"/>
        <v>34114200-Policijski automobili</v>
      </c>
    </row>
    <row r="3334" spans="1:17" x14ac:dyDescent="0.3">
      <c r="A3334">
        <v>3333</v>
      </c>
      <c r="B3334">
        <v>34114200</v>
      </c>
      <c r="C3334" t="s">
        <v>3337</v>
      </c>
      <c r="E3334" s="8">
        <v>3334</v>
      </c>
      <c r="F3334" s="9">
        <v>34114210</v>
      </c>
      <c r="G3334" s="10" t="s">
        <v>3338</v>
      </c>
      <c r="Q3334" t="str">
        <f t="shared" si="52"/>
        <v>34114210-Vozila za prevoz zatvorenika</v>
      </c>
    </row>
    <row r="3335" spans="1:17" x14ac:dyDescent="0.3">
      <c r="A3335">
        <v>3334</v>
      </c>
      <c r="B3335">
        <v>34114210</v>
      </c>
      <c r="C3335" t="s">
        <v>3338</v>
      </c>
      <c r="E3335" s="11">
        <v>3335</v>
      </c>
      <c r="F3335" s="12">
        <v>34114300</v>
      </c>
      <c r="G3335" s="13" t="s">
        <v>3339</v>
      </c>
      <c r="Q3335" t="str">
        <f t="shared" si="52"/>
        <v>34114300-Vozila službi za socijalnu pomoć</v>
      </c>
    </row>
    <row r="3336" spans="1:17" x14ac:dyDescent="0.3">
      <c r="A3336">
        <v>3335</v>
      </c>
      <c r="B3336">
        <v>34114300</v>
      </c>
      <c r="C3336" t="s">
        <v>3339</v>
      </c>
      <c r="E3336" s="8">
        <v>3336</v>
      </c>
      <c r="F3336" s="9">
        <v>34114400</v>
      </c>
      <c r="G3336" s="10" t="s">
        <v>3340</v>
      </c>
      <c r="Q3336" t="str">
        <f t="shared" si="52"/>
        <v>34114400-Minibusi</v>
      </c>
    </row>
    <row r="3337" spans="1:17" x14ac:dyDescent="0.3">
      <c r="A3337">
        <v>3336</v>
      </c>
      <c r="B3337">
        <v>34114400</v>
      </c>
      <c r="C3337" t="s">
        <v>3340</v>
      </c>
      <c r="E3337" s="11">
        <v>3337</v>
      </c>
      <c r="F3337" s="12">
        <v>34115000</v>
      </c>
      <c r="G3337" s="13" t="s">
        <v>3341</v>
      </c>
      <c r="Q3337" t="str">
        <f t="shared" si="52"/>
        <v>34115000-Ostali putnički automobili</v>
      </c>
    </row>
    <row r="3338" spans="1:17" x14ac:dyDescent="0.3">
      <c r="A3338">
        <v>3337</v>
      </c>
      <c r="B3338">
        <v>34115000</v>
      </c>
      <c r="C3338" t="s">
        <v>3341</v>
      </c>
      <c r="E3338" s="8">
        <v>3338</v>
      </c>
      <c r="F3338" s="9">
        <v>34115200</v>
      </c>
      <c r="G3338" s="10" t="s">
        <v>3342</v>
      </c>
      <c r="Q3338" t="str">
        <f t="shared" si="52"/>
        <v>34115200-Motorna vozila za prevoz manje od 10 lica</v>
      </c>
    </row>
    <row r="3339" spans="1:17" x14ac:dyDescent="0.3">
      <c r="A3339">
        <v>3338</v>
      </c>
      <c r="B3339">
        <v>34115200</v>
      </c>
      <c r="C3339" t="s">
        <v>3342</v>
      </c>
      <c r="E3339" s="11">
        <v>3339</v>
      </c>
      <c r="F3339" s="12">
        <v>34115300</v>
      </c>
      <c r="G3339" s="13" t="s">
        <v>3343</v>
      </c>
      <c r="Q3339" t="str">
        <f t="shared" si="52"/>
        <v>34115300-Polovna vozila za transport</v>
      </c>
    </row>
    <row r="3340" spans="1:17" x14ac:dyDescent="0.3">
      <c r="A3340">
        <v>3339</v>
      </c>
      <c r="B3340">
        <v>34115300</v>
      </c>
      <c r="C3340" t="s">
        <v>3343</v>
      </c>
      <c r="E3340" s="8">
        <v>3340</v>
      </c>
      <c r="F3340" s="9">
        <v>34120000</v>
      </c>
      <c r="G3340" s="10" t="s">
        <v>3344</v>
      </c>
      <c r="Q3340" t="str">
        <f t="shared" si="52"/>
        <v>34120000-Motorna vozila za prevoz 10 ili više lica</v>
      </c>
    </row>
    <row r="3341" spans="1:17" x14ac:dyDescent="0.3">
      <c r="A3341">
        <v>3340</v>
      </c>
      <c r="B3341">
        <v>34120000</v>
      </c>
      <c r="C3341" t="s">
        <v>3344</v>
      </c>
      <c r="E3341" s="11">
        <v>3341</v>
      </c>
      <c r="F3341" s="12">
        <v>34121000</v>
      </c>
      <c r="G3341" s="13" t="s">
        <v>3345</v>
      </c>
      <c r="Q3341" t="str">
        <f t="shared" si="52"/>
        <v>34121000-Autobusi i međugradski autobusi</v>
      </c>
    </row>
    <row r="3342" spans="1:17" x14ac:dyDescent="0.3">
      <c r="A3342">
        <v>3341</v>
      </c>
      <c r="B3342">
        <v>34121000</v>
      </c>
      <c r="C3342" t="s">
        <v>3345</v>
      </c>
      <c r="E3342" s="8">
        <v>3342</v>
      </c>
      <c r="F3342" s="9">
        <v>34121100</v>
      </c>
      <c r="G3342" s="10" t="s">
        <v>3346</v>
      </c>
      <c r="Q3342" t="str">
        <f t="shared" si="52"/>
        <v>34121100-Autobusi za javni prevoz</v>
      </c>
    </row>
    <row r="3343" spans="1:17" x14ac:dyDescent="0.3">
      <c r="A3343">
        <v>3342</v>
      </c>
      <c r="B3343">
        <v>34121100</v>
      </c>
      <c r="C3343" t="s">
        <v>3346</v>
      </c>
      <c r="E3343" s="11">
        <v>3343</v>
      </c>
      <c r="F3343" s="12">
        <v>34121200</v>
      </c>
      <c r="G3343" s="13" t="s">
        <v>3347</v>
      </c>
      <c r="Q3343" t="str">
        <f t="shared" si="52"/>
        <v>34121200-Zglobni autobusi</v>
      </c>
    </row>
    <row r="3344" spans="1:17" x14ac:dyDescent="0.3">
      <c r="A3344">
        <v>3343</v>
      </c>
      <c r="B3344">
        <v>34121200</v>
      </c>
      <c r="C3344" t="s">
        <v>3347</v>
      </c>
      <c r="E3344" s="8">
        <v>3344</v>
      </c>
      <c r="F3344" s="9">
        <v>34121300</v>
      </c>
      <c r="G3344" s="10" t="s">
        <v>3348</v>
      </c>
      <c r="Q3344" t="str">
        <f t="shared" si="52"/>
        <v>34121300-Autobusi na sprat</v>
      </c>
    </row>
    <row r="3345" spans="1:17" x14ac:dyDescent="0.3">
      <c r="A3345">
        <v>3344</v>
      </c>
      <c r="B3345">
        <v>34121300</v>
      </c>
      <c r="C3345" t="s">
        <v>3348</v>
      </c>
      <c r="E3345" s="11">
        <v>3345</v>
      </c>
      <c r="F3345" s="12">
        <v>34121400</v>
      </c>
      <c r="G3345" s="13" t="s">
        <v>3349</v>
      </c>
      <c r="Q3345" t="str">
        <f t="shared" si="52"/>
        <v>34121400-Niskopodni autobusi</v>
      </c>
    </row>
    <row r="3346" spans="1:17" x14ac:dyDescent="0.3">
      <c r="A3346">
        <v>3345</v>
      </c>
      <c r="B3346">
        <v>34121400</v>
      </c>
      <c r="C3346" t="s">
        <v>3349</v>
      </c>
      <c r="E3346" s="8">
        <v>3346</v>
      </c>
      <c r="F3346" s="9">
        <v>34121500</v>
      </c>
      <c r="G3346" s="10" t="s">
        <v>3350</v>
      </c>
      <c r="Q3346" t="str">
        <f t="shared" si="52"/>
        <v>34121500-Međugradski autobusi</v>
      </c>
    </row>
    <row r="3347" spans="1:17" x14ac:dyDescent="0.3">
      <c r="A3347">
        <v>3346</v>
      </c>
      <c r="B3347">
        <v>34121500</v>
      </c>
      <c r="C3347" t="s">
        <v>3350</v>
      </c>
      <c r="E3347" s="11">
        <v>3347</v>
      </c>
      <c r="F3347" s="12">
        <v>34130000</v>
      </c>
      <c r="G3347" s="13" t="s">
        <v>3351</v>
      </c>
      <c r="Q3347" t="str">
        <f t="shared" si="52"/>
        <v>34130000-Motorna vozila za prevoz robe</v>
      </c>
    </row>
    <row r="3348" spans="1:17" x14ac:dyDescent="0.3">
      <c r="A3348">
        <v>3347</v>
      </c>
      <c r="B3348">
        <v>34130000</v>
      </c>
      <c r="C3348" t="s">
        <v>3351</v>
      </c>
      <c r="E3348" s="8">
        <v>3348</v>
      </c>
      <c r="F3348" s="9">
        <v>34131000</v>
      </c>
      <c r="G3348" s="10" t="s">
        <v>3352</v>
      </c>
      <c r="Q3348" t="str">
        <f t="shared" si="52"/>
        <v>34131000-“Pick-up“ vozila</v>
      </c>
    </row>
    <row r="3349" spans="1:17" x14ac:dyDescent="0.3">
      <c r="A3349">
        <v>3348</v>
      </c>
      <c r="B3349">
        <v>34131000</v>
      </c>
      <c r="C3349" t="s">
        <v>3352</v>
      </c>
      <c r="E3349" s="11">
        <v>3349</v>
      </c>
      <c r="F3349" s="12">
        <v>34132000</v>
      </c>
      <c r="G3349" s="13" t="s">
        <v>3353</v>
      </c>
      <c r="Q3349" t="str">
        <f t="shared" si="52"/>
        <v>34132000-Motorne sanke</v>
      </c>
    </row>
    <row r="3350" spans="1:17" x14ac:dyDescent="0.3">
      <c r="A3350">
        <v>3349</v>
      </c>
      <c r="B3350">
        <v>34132000</v>
      </c>
      <c r="C3350" t="s">
        <v>3353</v>
      </c>
      <c r="E3350" s="8">
        <v>3350</v>
      </c>
      <c r="F3350" s="9">
        <v>34133000</v>
      </c>
      <c r="G3350" s="10" t="s">
        <v>3354</v>
      </c>
      <c r="Q3350" t="str">
        <f t="shared" si="52"/>
        <v>34133000-Zglobni kamioni</v>
      </c>
    </row>
    <row r="3351" spans="1:17" x14ac:dyDescent="0.3">
      <c r="A3351">
        <v>3350</v>
      </c>
      <c r="B3351">
        <v>34133000</v>
      </c>
      <c r="C3351" t="s">
        <v>3354</v>
      </c>
      <c r="E3351" s="11">
        <v>3351</v>
      </c>
      <c r="F3351" s="12">
        <v>34133100</v>
      </c>
      <c r="G3351" s="13" t="s">
        <v>3355</v>
      </c>
      <c r="Q3351" t="str">
        <f t="shared" si="52"/>
        <v>34133100-Cisterne</v>
      </c>
    </row>
    <row r="3352" spans="1:17" x14ac:dyDescent="0.3">
      <c r="A3352">
        <v>3351</v>
      </c>
      <c r="B3352">
        <v>34133100</v>
      </c>
      <c r="C3352" t="s">
        <v>3355</v>
      </c>
      <c r="E3352" s="8">
        <v>3352</v>
      </c>
      <c r="F3352" s="9">
        <v>34133110</v>
      </c>
      <c r="G3352" s="10" t="s">
        <v>3356</v>
      </c>
      <c r="Q3352" t="str">
        <f t="shared" si="52"/>
        <v>34133110-Kamioni - cisterne za gorivo</v>
      </c>
    </row>
    <row r="3353" spans="1:17" x14ac:dyDescent="0.3">
      <c r="A3353">
        <v>3352</v>
      </c>
      <c r="B3353">
        <v>34133110</v>
      </c>
      <c r="C3353" t="s">
        <v>3356</v>
      </c>
      <c r="E3353" s="11">
        <v>3353</v>
      </c>
      <c r="F3353" s="12">
        <v>34134000</v>
      </c>
      <c r="G3353" s="13" t="s">
        <v>3357</v>
      </c>
      <c r="Q3353" t="str">
        <f t="shared" si="52"/>
        <v>34134000-Kamioni sa platformom i kiperi</v>
      </c>
    </row>
    <row r="3354" spans="1:17" x14ac:dyDescent="0.3">
      <c r="A3354">
        <v>3353</v>
      </c>
      <c r="B3354">
        <v>34134000</v>
      </c>
      <c r="C3354" t="s">
        <v>3357</v>
      </c>
      <c r="E3354" s="8">
        <v>3354</v>
      </c>
      <c r="F3354" s="9">
        <v>34134100</v>
      </c>
      <c r="G3354" s="10" t="s">
        <v>3358</v>
      </c>
      <c r="Q3354" t="str">
        <f t="shared" si="52"/>
        <v>34134100-Kamioni sa platformom</v>
      </c>
    </row>
    <row r="3355" spans="1:17" x14ac:dyDescent="0.3">
      <c r="A3355">
        <v>3354</v>
      </c>
      <c r="B3355">
        <v>34134100</v>
      </c>
      <c r="C3355" t="s">
        <v>3358</v>
      </c>
      <c r="E3355" s="11">
        <v>3355</v>
      </c>
      <c r="F3355" s="12">
        <v>34134200</v>
      </c>
      <c r="G3355" s="13" t="s">
        <v>3359</v>
      </c>
      <c r="Q3355" t="str">
        <f t="shared" si="52"/>
        <v>34134200-Kiperi</v>
      </c>
    </row>
    <row r="3356" spans="1:17" x14ac:dyDescent="0.3">
      <c r="A3356">
        <v>3355</v>
      </c>
      <c r="B3356">
        <v>34134200</v>
      </c>
      <c r="C3356" t="s">
        <v>3359</v>
      </c>
      <c r="E3356" s="8">
        <v>3356</v>
      </c>
      <c r="F3356" s="9">
        <v>34136000</v>
      </c>
      <c r="G3356" s="10" t="s">
        <v>3360</v>
      </c>
      <c r="Q3356" t="str">
        <f t="shared" si="52"/>
        <v>34136000-„VAN“ vozila (dostavna vozila)</v>
      </c>
    </row>
    <row r="3357" spans="1:17" x14ac:dyDescent="0.3">
      <c r="A3357">
        <v>3356</v>
      </c>
      <c r="B3357">
        <v>34136000</v>
      </c>
      <c r="C3357" t="s">
        <v>3360</v>
      </c>
      <c r="E3357" s="11">
        <v>3357</v>
      </c>
      <c r="F3357" s="12">
        <v>34136100</v>
      </c>
      <c r="G3357" s="13" t="s">
        <v>3361</v>
      </c>
      <c r="Q3357" t="str">
        <f t="shared" si="52"/>
        <v>34136100-Laka „VAN“ vozila (laka dostavna vozila)</v>
      </c>
    </row>
    <row r="3358" spans="1:17" x14ac:dyDescent="0.3">
      <c r="A3358">
        <v>3357</v>
      </c>
      <c r="B3358">
        <v>34136100</v>
      </c>
      <c r="C3358" t="s">
        <v>3361</v>
      </c>
      <c r="E3358" s="8">
        <v>3358</v>
      </c>
      <c r="F3358" s="9">
        <v>34136200</v>
      </c>
      <c r="G3358" s="10" t="s">
        <v>3362</v>
      </c>
      <c r="Q3358" t="str">
        <f t="shared" si="52"/>
        <v>34136200-Zatvorena „VAN“ vozila (zatvorena dostavna vozila)</v>
      </c>
    </row>
    <row r="3359" spans="1:17" x14ac:dyDescent="0.3">
      <c r="A3359">
        <v>3358</v>
      </c>
      <c r="B3359">
        <v>34136200</v>
      </c>
      <c r="C3359" t="s">
        <v>3362</v>
      </c>
      <c r="E3359" s="11">
        <v>3359</v>
      </c>
      <c r="F3359" s="12">
        <v>34137000</v>
      </c>
      <c r="G3359" s="13" t="s">
        <v>3363</v>
      </c>
      <c r="Q3359" t="str">
        <f t="shared" si="52"/>
        <v>34137000-Polovna vozila za prevoz robe</v>
      </c>
    </row>
    <row r="3360" spans="1:17" x14ac:dyDescent="0.3">
      <c r="A3360">
        <v>3359</v>
      </c>
      <c r="B3360">
        <v>34137000</v>
      </c>
      <c r="C3360" t="s">
        <v>3363</v>
      </c>
      <c r="E3360" s="8">
        <v>3360</v>
      </c>
      <c r="F3360" s="9">
        <v>34138000</v>
      </c>
      <c r="G3360" s="10" t="s">
        <v>3364</v>
      </c>
      <c r="Q3360" t="str">
        <f t="shared" si="52"/>
        <v>34138000-Drumski tegljači</v>
      </c>
    </row>
    <row r="3361" spans="1:17" x14ac:dyDescent="0.3">
      <c r="A3361">
        <v>3360</v>
      </c>
      <c r="B3361">
        <v>34138000</v>
      </c>
      <c r="C3361" t="s">
        <v>3364</v>
      </c>
      <c r="E3361" s="11">
        <v>3361</v>
      </c>
      <c r="F3361" s="12">
        <v>34139000</v>
      </c>
      <c r="G3361" s="13" t="s">
        <v>3365</v>
      </c>
      <c r="Q3361" t="str">
        <f t="shared" si="52"/>
        <v>34139000-Šasije</v>
      </c>
    </row>
    <row r="3362" spans="1:17" x14ac:dyDescent="0.3">
      <c r="A3362">
        <v>3361</v>
      </c>
      <c r="B3362">
        <v>34139000</v>
      </c>
      <c r="C3362" t="s">
        <v>3365</v>
      </c>
      <c r="E3362" s="8">
        <v>3362</v>
      </c>
      <c r="F3362" s="9">
        <v>34139100</v>
      </c>
      <c r="G3362" s="10" t="s">
        <v>3366</v>
      </c>
      <c r="Q3362" t="str">
        <f t="shared" si="52"/>
        <v>34139100-Šasije sa kabinom</v>
      </c>
    </row>
    <row r="3363" spans="1:17" x14ac:dyDescent="0.3">
      <c r="A3363">
        <v>3362</v>
      </c>
      <c r="B3363">
        <v>34139100</v>
      </c>
      <c r="C3363" t="s">
        <v>3366</v>
      </c>
      <c r="E3363" s="11">
        <v>3363</v>
      </c>
      <c r="F3363" s="12">
        <v>34139200</v>
      </c>
      <c r="G3363" s="13" t="s">
        <v>3367</v>
      </c>
      <c r="Q3363" t="str">
        <f t="shared" si="52"/>
        <v>34139200-Šasije sa karoserijom</v>
      </c>
    </row>
    <row r="3364" spans="1:17" x14ac:dyDescent="0.3">
      <c r="A3364">
        <v>3363</v>
      </c>
      <c r="B3364">
        <v>34139200</v>
      </c>
      <c r="C3364" t="s">
        <v>3367</v>
      </c>
      <c r="E3364" s="8">
        <v>3364</v>
      </c>
      <c r="F3364" s="9">
        <v>34139300</v>
      </c>
      <c r="G3364" s="10" t="s">
        <v>3368</v>
      </c>
      <c r="Q3364" t="str">
        <f t="shared" si="52"/>
        <v>34139300-Kompletna šasija</v>
      </c>
    </row>
    <row r="3365" spans="1:17" x14ac:dyDescent="0.3">
      <c r="A3365">
        <v>3364</v>
      </c>
      <c r="B3365">
        <v>34139300</v>
      </c>
      <c r="C3365" t="s">
        <v>3368</v>
      </c>
      <c r="E3365" s="11">
        <v>3365</v>
      </c>
      <c r="F3365" s="12">
        <v>34140000</v>
      </c>
      <c r="G3365" s="13" t="s">
        <v>3369</v>
      </c>
      <c r="Q3365" t="str">
        <f t="shared" si="52"/>
        <v>34140000-Teška motorna vozila</v>
      </c>
    </row>
    <row r="3366" spans="1:17" x14ac:dyDescent="0.3">
      <c r="A3366">
        <v>3365</v>
      </c>
      <c r="B3366">
        <v>34140000</v>
      </c>
      <c r="C3366" t="s">
        <v>3369</v>
      </c>
      <c r="E3366" s="8">
        <v>3366</v>
      </c>
      <c r="F3366" s="9">
        <v>34142000</v>
      </c>
      <c r="G3366" s="10" t="s">
        <v>3370</v>
      </c>
      <c r="Q3366" t="str">
        <f t="shared" si="52"/>
        <v>34142000-Dizalični i samoistovarni kamioni - damperi</v>
      </c>
    </row>
    <row r="3367" spans="1:17" x14ac:dyDescent="0.3">
      <c r="A3367">
        <v>3366</v>
      </c>
      <c r="B3367">
        <v>34142000</v>
      </c>
      <c r="C3367" t="s">
        <v>3370</v>
      </c>
      <c r="E3367" s="11">
        <v>3367</v>
      </c>
      <c r="F3367" s="12">
        <v>34142100</v>
      </c>
      <c r="G3367" s="13" t="s">
        <v>3371</v>
      </c>
      <c r="Q3367" t="str">
        <f t="shared" si="52"/>
        <v>34142100-Kamioni sa platformom koja se diže</v>
      </c>
    </row>
    <row r="3368" spans="1:17" x14ac:dyDescent="0.3">
      <c r="A3368">
        <v>3367</v>
      </c>
      <c r="B3368">
        <v>34142100</v>
      </c>
      <c r="C3368" t="s">
        <v>3371</v>
      </c>
      <c r="E3368" s="8">
        <v>3368</v>
      </c>
      <c r="F3368" s="9">
        <v>34142200</v>
      </c>
      <c r="G3368" s="10" t="s">
        <v>3372</v>
      </c>
      <c r="Q3368" t="str">
        <f t="shared" si="52"/>
        <v>34142200-Utovarivači</v>
      </c>
    </row>
    <row r="3369" spans="1:17" x14ac:dyDescent="0.3">
      <c r="A3369">
        <v>3368</v>
      </c>
      <c r="B3369">
        <v>34142200</v>
      </c>
      <c r="C3369" t="s">
        <v>3372</v>
      </c>
      <c r="E3369" s="11">
        <v>3369</v>
      </c>
      <c r="F3369" s="12">
        <v>34142300</v>
      </c>
      <c r="G3369" s="13" t="s">
        <v>3373</v>
      </c>
      <c r="Q3369" t="str">
        <f t="shared" si="52"/>
        <v>34142300-Samoistovarni kamioni -damperi</v>
      </c>
    </row>
    <row r="3370" spans="1:17" x14ac:dyDescent="0.3">
      <c r="A3370">
        <v>3369</v>
      </c>
      <c r="B3370">
        <v>34142300</v>
      </c>
      <c r="C3370" t="s">
        <v>3373</v>
      </c>
      <c r="E3370" s="8">
        <v>3370</v>
      </c>
      <c r="F3370" s="9">
        <v>34143000</v>
      </c>
      <c r="G3370" s="10" t="s">
        <v>3374</v>
      </c>
      <c r="Q3370" t="str">
        <f t="shared" si="52"/>
        <v>34143000-Vozila za zimsku službu</v>
      </c>
    </row>
    <row r="3371" spans="1:17" x14ac:dyDescent="0.3">
      <c r="A3371">
        <v>3370</v>
      </c>
      <c r="B3371">
        <v>34143000</v>
      </c>
      <c r="C3371" t="s">
        <v>3374</v>
      </c>
      <c r="E3371" s="11">
        <v>3371</v>
      </c>
      <c r="F3371" s="12">
        <v>34144000</v>
      </c>
      <c r="G3371" s="13" t="s">
        <v>3375</v>
      </c>
      <c r="Q3371" t="str">
        <f t="shared" si="52"/>
        <v>34144000-Motorna vozila za specijalne svrhe</v>
      </c>
    </row>
    <row r="3372" spans="1:17" x14ac:dyDescent="0.3">
      <c r="A3372">
        <v>3371</v>
      </c>
      <c r="B3372">
        <v>34144000</v>
      </c>
      <c r="C3372" t="s">
        <v>3375</v>
      </c>
      <c r="E3372" s="8">
        <v>3372</v>
      </c>
      <c r="F3372" s="9">
        <v>34144100</v>
      </c>
      <c r="G3372" s="10" t="s">
        <v>3376</v>
      </c>
      <c r="Q3372" t="str">
        <f t="shared" si="52"/>
        <v>34144100-Mobilne okretne dizalice za bušenje</v>
      </c>
    </row>
    <row r="3373" spans="1:17" x14ac:dyDescent="0.3">
      <c r="A3373">
        <v>3372</v>
      </c>
      <c r="B3373">
        <v>34144100</v>
      </c>
      <c r="C3373" t="s">
        <v>3376</v>
      </c>
      <c r="E3373" s="11">
        <v>3373</v>
      </c>
      <c r="F3373" s="12">
        <v>34144200</v>
      </c>
      <c r="G3373" s="13" t="s">
        <v>3377</v>
      </c>
      <c r="Q3373" t="str">
        <f t="shared" si="52"/>
        <v>34144200-Vozila za hitne službe</v>
      </c>
    </row>
    <row r="3374" spans="1:17" x14ac:dyDescent="0.3">
      <c r="A3374">
        <v>3373</v>
      </c>
      <c r="B3374">
        <v>34144200</v>
      </c>
      <c r="C3374" t="s">
        <v>3377</v>
      </c>
      <c r="E3374" s="8">
        <v>3374</v>
      </c>
      <c r="F3374" s="9">
        <v>34144210</v>
      </c>
      <c r="G3374" s="10" t="s">
        <v>3378</v>
      </c>
      <c r="Q3374" t="str">
        <f t="shared" si="52"/>
        <v>34144210-Vatrogasna vozila</v>
      </c>
    </row>
    <row r="3375" spans="1:17" x14ac:dyDescent="0.3">
      <c r="A3375">
        <v>3374</v>
      </c>
      <c r="B3375">
        <v>34144210</v>
      </c>
      <c r="C3375" t="s">
        <v>3378</v>
      </c>
      <c r="E3375" s="11">
        <v>3375</v>
      </c>
      <c r="F3375" s="12">
        <v>34144211</v>
      </c>
      <c r="G3375" s="13" t="s">
        <v>3379</v>
      </c>
      <c r="Q3375" t="str">
        <f t="shared" si="52"/>
        <v>34144211-Kamioni sa lestvicama na obrtnoj platformi</v>
      </c>
    </row>
    <row r="3376" spans="1:17" x14ac:dyDescent="0.3">
      <c r="A3376">
        <v>3375</v>
      </c>
      <c r="B3376">
        <v>34144211</v>
      </c>
      <c r="C3376" t="s">
        <v>3379</v>
      </c>
      <c r="E3376" s="8">
        <v>3376</v>
      </c>
      <c r="F3376" s="9">
        <v>34144212</v>
      </c>
      <c r="G3376" s="10" t="s">
        <v>3380</v>
      </c>
      <c r="Q3376" t="str">
        <f t="shared" si="52"/>
        <v>34144212-Protivpožarna autocisterna</v>
      </c>
    </row>
    <row r="3377" spans="1:17" x14ac:dyDescent="0.3">
      <c r="A3377">
        <v>3376</v>
      </c>
      <c r="B3377">
        <v>34144212</v>
      </c>
      <c r="C3377" t="s">
        <v>3380</v>
      </c>
      <c r="E3377" s="11">
        <v>3377</v>
      </c>
      <c r="F3377" s="12">
        <v>34144213</v>
      </c>
      <c r="G3377" s="13" t="s">
        <v>3381</v>
      </c>
      <c r="Q3377" t="str">
        <f t="shared" si="52"/>
        <v>34144213-Vozila za gašenje požara</v>
      </c>
    </row>
    <row r="3378" spans="1:17" x14ac:dyDescent="0.3">
      <c r="A3378">
        <v>3377</v>
      </c>
      <c r="B3378">
        <v>34144213</v>
      </c>
      <c r="C3378" t="s">
        <v>3381</v>
      </c>
      <c r="E3378" s="8">
        <v>3378</v>
      </c>
      <c r="F3378" s="9">
        <v>34144220</v>
      </c>
      <c r="G3378" s="10" t="s">
        <v>3382</v>
      </c>
      <c r="Q3378" t="str">
        <f t="shared" si="52"/>
        <v>34144220-Vozila za prevoz havarisanih, defektnih i drugih vozila</v>
      </c>
    </row>
    <row r="3379" spans="1:17" x14ac:dyDescent="0.3">
      <c r="A3379">
        <v>3378</v>
      </c>
      <c r="B3379">
        <v>34144220</v>
      </c>
      <c r="C3379" t="s">
        <v>3382</v>
      </c>
      <c r="E3379" s="11">
        <v>3379</v>
      </c>
      <c r="F3379" s="12">
        <v>34144300</v>
      </c>
      <c r="G3379" s="13" t="s">
        <v>3383</v>
      </c>
      <c r="Q3379" t="str">
        <f t="shared" si="52"/>
        <v>34144300-Pokretni mostovi</v>
      </c>
    </row>
    <row r="3380" spans="1:17" x14ac:dyDescent="0.3">
      <c r="A3380">
        <v>3379</v>
      </c>
      <c r="B3380">
        <v>34144300</v>
      </c>
      <c r="C3380" t="s">
        <v>3383</v>
      </c>
      <c r="E3380" s="8">
        <v>3380</v>
      </c>
      <c r="F3380" s="9">
        <v>34144400</v>
      </c>
      <c r="G3380" s="10" t="s">
        <v>3384</v>
      </c>
      <c r="Q3380" t="str">
        <f t="shared" si="52"/>
        <v>34144400-Vozila za održavanje puteva</v>
      </c>
    </row>
    <row r="3381" spans="1:17" x14ac:dyDescent="0.3">
      <c r="A3381">
        <v>3380</v>
      </c>
      <c r="B3381">
        <v>34144400</v>
      </c>
      <c r="C3381" t="s">
        <v>3384</v>
      </c>
      <c r="E3381" s="11">
        <v>3381</v>
      </c>
      <c r="F3381" s="12">
        <v>34144410</v>
      </c>
      <c r="G3381" s="13" t="s">
        <v>3385</v>
      </c>
      <c r="Q3381" t="str">
        <f t="shared" si="52"/>
        <v>34144410-Vozila za čišćenje odvodnih kanala pored puta</v>
      </c>
    </row>
    <row r="3382" spans="1:17" x14ac:dyDescent="0.3">
      <c r="A3382">
        <v>3381</v>
      </c>
      <c r="B3382">
        <v>34144410</v>
      </c>
      <c r="C3382" t="s">
        <v>3385</v>
      </c>
      <c r="E3382" s="8">
        <v>3382</v>
      </c>
      <c r="F3382" s="9">
        <v>34144420</v>
      </c>
      <c r="G3382" s="10" t="s">
        <v>3386</v>
      </c>
      <c r="Q3382" t="str">
        <f t="shared" si="52"/>
        <v>34144420-Vozila za posipanje soli</v>
      </c>
    </row>
    <row r="3383" spans="1:17" x14ac:dyDescent="0.3">
      <c r="A3383">
        <v>3382</v>
      </c>
      <c r="B3383">
        <v>34144420</v>
      </c>
      <c r="C3383" t="s">
        <v>3386</v>
      </c>
      <c r="E3383" s="11">
        <v>3383</v>
      </c>
      <c r="F3383" s="12">
        <v>34144430</v>
      </c>
      <c r="G3383" s="13" t="s">
        <v>3387</v>
      </c>
      <c r="Q3383" t="str">
        <f t="shared" si="52"/>
        <v>34144430-Vozila za čišćenje puteva</v>
      </c>
    </row>
    <row r="3384" spans="1:17" x14ac:dyDescent="0.3">
      <c r="A3384">
        <v>3383</v>
      </c>
      <c r="B3384">
        <v>34144430</v>
      </c>
      <c r="C3384" t="s">
        <v>3387</v>
      </c>
      <c r="E3384" s="8">
        <v>3384</v>
      </c>
      <c r="F3384" s="9">
        <v>34144431</v>
      </c>
      <c r="G3384" s="10" t="s">
        <v>3388</v>
      </c>
      <c r="Q3384" t="str">
        <f t="shared" si="52"/>
        <v>34144431-Vozila za čišćenje puteva usisavanjem</v>
      </c>
    </row>
    <row r="3385" spans="1:17" x14ac:dyDescent="0.3">
      <c r="A3385">
        <v>3384</v>
      </c>
      <c r="B3385">
        <v>34144431</v>
      </c>
      <c r="C3385" t="s">
        <v>3388</v>
      </c>
      <c r="E3385" s="11">
        <v>3385</v>
      </c>
      <c r="F3385" s="12">
        <v>34144440</v>
      </c>
      <c r="G3385" s="13" t="s">
        <v>3389</v>
      </c>
      <c r="Q3385" t="str">
        <f t="shared" si="52"/>
        <v>34144440-Vozila za posipavanje peska</v>
      </c>
    </row>
    <row r="3386" spans="1:17" x14ac:dyDescent="0.3">
      <c r="A3386">
        <v>3385</v>
      </c>
      <c r="B3386">
        <v>34144440</v>
      </c>
      <c r="C3386" t="s">
        <v>3389</v>
      </c>
      <c r="E3386" s="8">
        <v>3386</v>
      </c>
      <c r="F3386" s="9">
        <v>34144450</v>
      </c>
      <c r="G3386" s="10" t="s">
        <v>3390</v>
      </c>
      <c r="Q3386" t="str">
        <f t="shared" si="52"/>
        <v>34144450-Vozila za prskanje ili polivanje</v>
      </c>
    </row>
    <row r="3387" spans="1:17" x14ac:dyDescent="0.3">
      <c r="A3387">
        <v>3386</v>
      </c>
      <c r="B3387">
        <v>34144450</v>
      </c>
      <c r="C3387" t="s">
        <v>3390</v>
      </c>
      <c r="E3387" s="11">
        <v>3387</v>
      </c>
      <c r="F3387" s="12">
        <v>34144500</v>
      </c>
      <c r="G3387" s="13" t="s">
        <v>3391</v>
      </c>
      <c r="Q3387" t="str">
        <f t="shared" si="52"/>
        <v>34144500-Vozila za odnošenje otpada i otpadnih voda</v>
      </c>
    </row>
    <row r="3388" spans="1:17" x14ac:dyDescent="0.3">
      <c r="A3388">
        <v>3387</v>
      </c>
      <c r="B3388">
        <v>34144500</v>
      </c>
      <c r="C3388" t="s">
        <v>3391</v>
      </c>
      <c r="E3388" s="8">
        <v>3388</v>
      </c>
      <c r="F3388" s="9">
        <v>34144510</v>
      </c>
      <c r="G3388" s="10" t="s">
        <v>3392</v>
      </c>
      <c r="Q3388" t="str">
        <f t="shared" si="52"/>
        <v>34144510-Vozila za odnošenje smeća</v>
      </c>
    </row>
    <row r="3389" spans="1:17" x14ac:dyDescent="0.3">
      <c r="A3389">
        <v>3388</v>
      </c>
      <c r="B3389">
        <v>34144510</v>
      </c>
      <c r="C3389" t="s">
        <v>3392</v>
      </c>
      <c r="E3389" s="11">
        <v>3389</v>
      </c>
      <c r="F3389" s="12">
        <v>34144511</v>
      </c>
      <c r="G3389" s="13" t="s">
        <v>3393</v>
      </c>
      <c r="Q3389" t="str">
        <f t="shared" si="52"/>
        <v>34144511-Vozila za skupljanje otpada</v>
      </c>
    </row>
    <row r="3390" spans="1:17" x14ac:dyDescent="0.3">
      <c r="A3390">
        <v>3389</v>
      </c>
      <c r="B3390">
        <v>34144511</v>
      </c>
      <c r="C3390" t="s">
        <v>3393</v>
      </c>
      <c r="E3390" s="8">
        <v>3390</v>
      </c>
      <c r="F3390" s="9">
        <v>34144512</v>
      </c>
      <c r="G3390" s="10" t="s">
        <v>3394</v>
      </c>
      <c r="Q3390" t="str">
        <f t="shared" si="52"/>
        <v>34144512-Vozila za sabijanje otpada</v>
      </c>
    </row>
    <row r="3391" spans="1:17" x14ac:dyDescent="0.3">
      <c r="A3391">
        <v>3390</v>
      </c>
      <c r="B3391">
        <v>34144512</v>
      </c>
      <c r="C3391" t="s">
        <v>3394</v>
      </c>
      <c r="E3391" s="11">
        <v>3391</v>
      </c>
      <c r="F3391" s="12">
        <v>34144520</v>
      </c>
      <c r="G3391" s="13" t="s">
        <v>3395</v>
      </c>
      <c r="Q3391" t="str">
        <f t="shared" si="52"/>
        <v>34144520-Cisterne za otpadne vode</v>
      </c>
    </row>
    <row r="3392" spans="1:17" x14ac:dyDescent="0.3">
      <c r="A3392">
        <v>3391</v>
      </c>
      <c r="B3392">
        <v>34144520</v>
      </c>
      <c r="C3392" t="s">
        <v>3395</v>
      </c>
      <c r="E3392" s="8">
        <v>3392</v>
      </c>
      <c r="F3392" s="9">
        <v>34144700</v>
      </c>
      <c r="G3392" s="10" t="s">
        <v>3396</v>
      </c>
      <c r="Q3392" t="str">
        <f t="shared" si="52"/>
        <v>34144700-Komunalna vozila</v>
      </c>
    </row>
    <row r="3393" spans="1:17" x14ac:dyDescent="0.3">
      <c r="A3393">
        <v>3392</v>
      </c>
      <c r="B3393">
        <v>34144700</v>
      </c>
      <c r="C3393" t="s">
        <v>3396</v>
      </c>
      <c r="E3393" s="11">
        <v>3393</v>
      </c>
      <c r="F3393" s="12">
        <v>34144710</v>
      </c>
      <c r="G3393" s="13" t="s">
        <v>3397</v>
      </c>
      <c r="Q3393" t="str">
        <f t="shared" si="52"/>
        <v>34144710-Utovarivači na točkovima</v>
      </c>
    </row>
    <row r="3394" spans="1:17" x14ac:dyDescent="0.3">
      <c r="A3394">
        <v>3393</v>
      </c>
      <c r="B3394">
        <v>34144710</v>
      </c>
      <c r="C3394" t="s">
        <v>3397</v>
      </c>
      <c r="E3394" s="8">
        <v>3394</v>
      </c>
      <c r="F3394" s="9">
        <v>34144730</v>
      </c>
      <c r="G3394" s="10" t="s">
        <v>3398</v>
      </c>
      <c r="Q3394" t="str">
        <f t="shared" ref="Q3394:Q3457" si="53">F3394&amp; "-" &amp;G3394</f>
        <v>34144730-Vozila za punjenje letelica gorivom</v>
      </c>
    </row>
    <row r="3395" spans="1:17" x14ac:dyDescent="0.3">
      <c r="A3395">
        <v>3394</v>
      </c>
      <c r="B3395">
        <v>34144730</v>
      </c>
      <c r="C3395" t="s">
        <v>3398</v>
      </c>
      <c r="E3395" s="11">
        <v>3395</v>
      </c>
      <c r="F3395" s="12">
        <v>34144740</v>
      </c>
      <c r="G3395" s="13" t="s">
        <v>3399</v>
      </c>
      <c r="Q3395" t="str">
        <f t="shared" si="53"/>
        <v>34144740-Vozila za vuču letelica</v>
      </c>
    </row>
    <row r="3396" spans="1:17" x14ac:dyDescent="0.3">
      <c r="A3396">
        <v>3395</v>
      </c>
      <c r="B3396">
        <v>34144740</v>
      </c>
      <c r="C3396" t="s">
        <v>3399</v>
      </c>
      <c r="E3396" s="8">
        <v>3396</v>
      </c>
      <c r="F3396" s="9">
        <v>34144750</v>
      </c>
      <c r="G3396" s="10" t="s">
        <v>3400</v>
      </c>
      <c r="Q3396" t="str">
        <f t="shared" si="53"/>
        <v>34144750-Nosači za prtljag</v>
      </c>
    </row>
    <row r="3397" spans="1:17" x14ac:dyDescent="0.3">
      <c r="A3397">
        <v>3396</v>
      </c>
      <c r="B3397">
        <v>34144750</v>
      </c>
      <c r="C3397" t="s">
        <v>3400</v>
      </c>
      <c r="E3397" s="11">
        <v>3397</v>
      </c>
      <c r="F3397" s="12">
        <v>34144751</v>
      </c>
      <c r="G3397" s="13" t="s">
        <v>3401</v>
      </c>
      <c r="Q3397" t="str">
        <f t="shared" si="53"/>
        <v>34144751-Kolica za utovar kontejnera</v>
      </c>
    </row>
    <row r="3398" spans="1:17" x14ac:dyDescent="0.3">
      <c r="A3398">
        <v>3397</v>
      </c>
      <c r="B3398">
        <v>34144751</v>
      </c>
      <c r="C3398" t="s">
        <v>3401</v>
      </c>
      <c r="E3398" s="8">
        <v>3398</v>
      </c>
      <c r="F3398" s="9">
        <v>34144760</v>
      </c>
      <c r="G3398" s="10" t="s">
        <v>3402</v>
      </c>
      <c r="Q3398" t="str">
        <f t="shared" si="53"/>
        <v>34144760-Mobilne biblioteke</v>
      </c>
    </row>
    <row r="3399" spans="1:17" x14ac:dyDescent="0.3">
      <c r="A3399">
        <v>3398</v>
      </c>
      <c r="B3399">
        <v>34144760</v>
      </c>
      <c r="C3399" t="s">
        <v>3402</v>
      </c>
      <c r="E3399" s="11">
        <v>3399</v>
      </c>
      <c r="F3399" s="12">
        <v>34144800</v>
      </c>
      <c r="G3399" s="13" t="s">
        <v>3403</v>
      </c>
      <c r="Q3399" t="str">
        <f t="shared" si="53"/>
        <v>34144800-Mobilne kuće</v>
      </c>
    </row>
    <row r="3400" spans="1:17" x14ac:dyDescent="0.3">
      <c r="A3400">
        <v>3399</v>
      </c>
      <c r="B3400">
        <v>34144800</v>
      </c>
      <c r="C3400" t="s">
        <v>3403</v>
      </c>
      <c r="E3400" s="8">
        <v>3400</v>
      </c>
      <c r="F3400" s="9">
        <v>34144900</v>
      </c>
      <c r="G3400" s="10" t="s">
        <v>3404</v>
      </c>
      <c r="Q3400" t="str">
        <f t="shared" si="53"/>
        <v>34144900-Električna vozila</v>
      </c>
    </row>
    <row r="3401" spans="1:17" x14ac:dyDescent="0.3">
      <c r="A3401">
        <v>3400</v>
      </c>
      <c r="B3401">
        <v>34144900</v>
      </c>
      <c r="C3401" t="s">
        <v>3404</v>
      </c>
      <c r="E3401" s="11">
        <v>3401</v>
      </c>
      <c r="F3401" s="12">
        <v>34144910</v>
      </c>
      <c r="G3401" s="13" t="s">
        <v>3405</v>
      </c>
      <c r="Q3401" t="str">
        <f t="shared" si="53"/>
        <v>34144910-Električni autobusi</v>
      </c>
    </row>
    <row r="3402" spans="1:17" x14ac:dyDescent="0.3">
      <c r="A3402">
        <v>3401</v>
      </c>
      <c r="B3402">
        <v>34144910</v>
      </c>
      <c r="C3402" t="s">
        <v>3405</v>
      </c>
      <c r="E3402" s="8">
        <v>3402</v>
      </c>
      <c r="F3402" s="9">
        <v>34150000</v>
      </c>
      <c r="G3402" s="10" t="s">
        <v>3406</v>
      </c>
      <c r="Q3402" t="str">
        <f t="shared" si="53"/>
        <v>34150000-Simulatori</v>
      </c>
    </row>
    <row r="3403" spans="1:17" x14ac:dyDescent="0.3">
      <c r="A3403">
        <v>3402</v>
      </c>
      <c r="B3403">
        <v>34150000</v>
      </c>
      <c r="C3403" t="s">
        <v>3406</v>
      </c>
      <c r="E3403" s="11">
        <v>3403</v>
      </c>
      <c r="F3403" s="12">
        <v>34151000</v>
      </c>
      <c r="G3403" s="13" t="s">
        <v>3407</v>
      </c>
      <c r="Q3403" t="str">
        <f t="shared" si="53"/>
        <v>34151000-Simulatori vožnje</v>
      </c>
    </row>
    <row r="3404" spans="1:17" x14ac:dyDescent="0.3">
      <c r="A3404">
        <v>3403</v>
      </c>
      <c r="B3404">
        <v>34151000</v>
      </c>
      <c r="C3404" t="s">
        <v>3407</v>
      </c>
      <c r="E3404" s="8">
        <v>3404</v>
      </c>
      <c r="F3404" s="9">
        <v>34152000</v>
      </c>
      <c r="G3404" s="10" t="s">
        <v>3408</v>
      </c>
      <c r="Q3404" t="str">
        <f t="shared" si="53"/>
        <v>34152000-Simulatori za obuku</v>
      </c>
    </row>
    <row r="3405" spans="1:17" x14ac:dyDescent="0.3">
      <c r="A3405">
        <v>3404</v>
      </c>
      <c r="B3405">
        <v>34152000</v>
      </c>
      <c r="C3405" t="s">
        <v>3408</v>
      </c>
      <c r="E3405" s="11">
        <v>3405</v>
      </c>
      <c r="F3405" s="12">
        <v>34200000</v>
      </c>
      <c r="G3405" s="13" t="s">
        <v>3409</v>
      </c>
      <c r="Q3405" t="str">
        <f t="shared" si="53"/>
        <v>34200000-Karoserije za vozila, prikolice ili poluprikolice</v>
      </c>
    </row>
    <row r="3406" spans="1:17" x14ac:dyDescent="0.3">
      <c r="A3406">
        <v>3405</v>
      </c>
      <c r="B3406">
        <v>34200000</v>
      </c>
      <c r="C3406" t="s">
        <v>3409</v>
      </c>
      <c r="E3406" s="8">
        <v>3406</v>
      </c>
      <c r="F3406" s="9">
        <v>34210000</v>
      </c>
      <c r="G3406" s="10" t="s">
        <v>3410</v>
      </c>
      <c r="Q3406" t="str">
        <f t="shared" si="53"/>
        <v>34210000-Karoserije za vozila</v>
      </c>
    </row>
    <row r="3407" spans="1:17" x14ac:dyDescent="0.3">
      <c r="A3407">
        <v>3406</v>
      </c>
      <c r="B3407">
        <v>34210000</v>
      </c>
      <c r="C3407" t="s">
        <v>3410</v>
      </c>
      <c r="E3407" s="11">
        <v>3407</v>
      </c>
      <c r="F3407" s="12">
        <v>34211000</v>
      </c>
      <c r="G3407" s="13" t="s">
        <v>3411</v>
      </c>
      <c r="Q3407" t="str">
        <f t="shared" si="53"/>
        <v>34211000-Karoserije za autobuse, za sanitetska i za teretna vozila</v>
      </c>
    </row>
    <row r="3408" spans="1:17" x14ac:dyDescent="0.3">
      <c r="A3408">
        <v>3407</v>
      </c>
      <c r="B3408">
        <v>34211000</v>
      </c>
      <c r="C3408" t="s">
        <v>3411</v>
      </c>
      <c r="E3408" s="8">
        <v>3408</v>
      </c>
      <c r="F3408" s="9">
        <v>34211100</v>
      </c>
      <c r="G3408" s="10" t="s">
        <v>3412</v>
      </c>
      <c r="Q3408" t="str">
        <f t="shared" si="53"/>
        <v>34211100-Karoserije za autobuse</v>
      </c>
    </row>
    <row r="3409" spans="1:17" x14ac:dyDescent="0.3">
      <c r="A3409">
        <v>3408</v>
      </c>
      <c r="B3409">
        <v>34211100</v>
      </c>
      <c r="C3409" t="s">
        <v>3412</v>
      </c>
      <c r="E3409" s="11">
        <v>3409</v>
      </c>
      <c r="F3409" s="12">
        <v>34211200</v>
      </c>
      <c r="G3409" s="13" t="s">
        <v>3413</v>
      </c>
      <c r="Q3409" t="str">
        <f t="shared" si="53"/>
        <v>34211200-Karoserije za sanitetska vozila</v>
      </c>
    </row>
    <row r="3410" spans="1:17" x14ac:dyDescent="0.3">
      <c r="A3410">
        <v>3409</v>
      </c>
      <c r="B3410">
        <v>34211200</v>
      </c>
      <c r="C3410" t="s">
        <v>3413</v>
      </c>
      <c r="E3410" s="8">
        <v>3410</v>
      </c>
      <c r="F3410" s="9">
        <v>34211300</v>
      </c>
      <c r="G3410" s="10" t="s">
        <v>3414</v>
      </c>
      <c r="Q3410" t="str">
        <f t="shared" si="53"/>
        <v>34211300-Karoserije za teretna vozila</v>
      </c>
    </row>
    <row r="3411" spans="1:17" x14ac:dyDescent="0.3">
      <c r="A3411">
        <v>3410</v>
      </c>
      <c r="B3411">
        <v>34211300</v>
      </c>
      <c r="C3411" t="s">
        <v>3414</v>
      </c>
      <c r="E3411" s="11">
        <v>3411</v>
      </c>
      <c r="F3411" s="12">
        <v>34220000</v>
      </c>
      <c r="G3411" s="13" t="s">
        <v>3415</v>
      </c>
      <c r="Q3411" t="str">
        <f t="shared" si="53"/>
        <v>34220000-Prikolice, poluprikolice i pokretni kontejneri</v>
      </c>
    </row>
    <row r="3412" spans="1:17" x14ac:dyDescent="0.3">
      <c r="A3412">
        <v>3411</v>
      </c>
      <c r="B3412">
        <v>34220000</v>
      </c>
      <c r="C3412" t="s">
        <v>3415</v>
      </c>
      <c r="E3412" s="8">
        <v>3412</v>
      </c>
      <c r="F3412" s="9">
        <v>34221000</v>
      </c>
      <c r="G3412" s="10" t="s">
        <v>3416</v>
      </c>
      <c r="Q3412" t="str">
        <f t="shared" si="53"/>
        <v>34221000-Pokretni kontejneri za posebne namene</v>
      </c>
    </row>
    <row r="3413" spans="1:17" x14ac:dyDescent="0.3">
      <c r="A3413">
        <v>3412</v>
      </c>
      <c r="B3413">
        <v>34221000</v>
      </c>
      <c r="C3413" t="s">
        <v>3416</v>
      </c>
      <c r="E3413" s="11">
        <v>3413</v>
      </c>
      <c r="F3413" s="12">
        <v>34221100</v>
      </c>
      <c r="G3413" s="13" t="s">
        <v>3417</v>
      </c>
      <c r="Q3413" t="str">
        <f t="shared" si="53"/>
        <v>34221100-Mobilne jedinice za slučajeve nesreća</v>
      </c>
    </row>
    <row r="3414" spans="1:17" x14ac:dyDescent="0.3">
      <c r="A3414">
        <v>3413</v>
      </c>
      <c r="B3414">
        <v>34221100</v>
      </c>
      <c r="C3414" t="s">
        <v>3417</v>
      </c>
      <c r="E3414" s="8">
        <v>3414</v>
      </c>
      <c r="F3414" s="9">
        <v>34221200</v>
      </c>
      <c r="G3414" s="10" t="s">
        <v>3418</v>
      </c>
      <c r="Q3414" t="str">
        <f t="shared" si="53"/>
        <v>34221200-Mobilne jedinice za vanredne situacije</v>
      </c>
    </row>
    <row r="3415" spans="1:17" x14ac:dyDescent="0.3">
      <c r="A3415">
        <v>3414</v>
      </c>
      <c r="B3415">
        <v>34221200</v>
      </c>
      <c r="C3415" t="s">
        <v>3418</v>
      </c>
      <c r="E3415" s="11">
        <v>3415</v>
      </c>
      <c r="F3415" s="12">
        <v>34221300</v>
      </c>
      <c r="G3415" s="13" t="s">
        <v>3419</v>
      </c>
      <c r="Q3415" t="str">
        <f t="shared" si="53"/>
        <v>34221300-Jedinica za hemijske nesreće</v>
      </c>
    </row>
    <row r="3416" spans="1:17" x14ac:dyDescent="0.3">
      <c r="A3416">
        <v>3415</v>
      </c>
      <c r="B3416">
        <v>34221300</v>
      </c>
      <c r="C3416" t="s">
        <v>3419</v>
      </c>
      <c r="E3416" s="8">
        <v>3416</v>
      </c>
      <c r="F3416" s="9">
        <v>34223000</v>
      </c>
      <c r="G3416" s="10" t="s">
        <v>3420</v>
      </c>
      <c r="Q3416" t="str">
        <f t="shared" si="53"/>
        <v>34223000-Prikolice i poluprikolice</v>
      </c>
    </row>
    <row r="3417" spans="1:17" x14ac:dyDescent="0.3">
      <c r="A3417">
        <v>3416</v>
      </c>
      <c r="B3417">
        <v>34223000</v>
      </c>
      <c r="C3417" t="s">
        <v>3420</v>
      </c>
      <c r="E3417" s="11">
        <v>3417</v>
      </c>
      <c r="F3417" s="12">
        <v>34223100</v>
      </c>
      <c r="G3417" s="13" t="s">
        <v>3421</v>
      </c>
      <c r="Q3417" t="str">
        <f t="shared" si="53"/>
        <v>34223100-Poluprikolice</v>
      </c>
    </row>
    <row r="3418" spans="1:17" x14ac:dyDescent="0.3">
      <c r="A3418">
        <v>3417</v>
      </c>
      <c r="B3418">
        <v>34223100</v>
      </c>
      <c r="C3418" t="s">
        <v>3421</v>
      </c>
      <c r="E3418" s="8">
        <v>3418</v>
      </c>
      <c r="F3418" s="9">
        <v>34223200</v>
      </c>
      <c r="G3418" s="10" t="s">
        <v>3355</v>
      </c>
      <c r="Q3418" t="str">
        <f t="shared" si="53"/>
        <v>34223200-Cisterne</v>
      </c>
    </row>
    <row r="3419" spans="1:17" x14ac:dyDescent="0.3">
      <c r="A3419">
        <v>3418</v>
      </c>
      <c r="B3419">
        <v>34223200</v>
      </c>
      <c r="C3419" t="s">
        <v>3355</v>
      </c>
      <c r="E3419" s="11">
        <v>3419</v>
      </c>
      <c r="F3419" s="12">
        <v>34223300</v>
      </c>
      <c r="G3419" s="13" t="s">
        <v>3422</v>
      </c>
      <c r="Q3419" t="str">
        <f t="shared" si="53"/>
        <v>34223300-Prikolice</v>
      </c>
    </row>
    <row r="3420" spans="1:17" x14ac:dyDescent="0.3">
      <c r="A3420">
        <v>3419</v>
      </c>
      <c r="B3420">
        <v>34223300</v>
      </c>
      <c r="C3420" t="s">
        <v>3422</v>
      </c>
      <c r="E3420" s="8">
        <v>3420</v>
      </c>
      <c r="F3420" s="9">
        <v>34223310</v>
      </c>
      <c r="G3420" s="10" t="s">
        <v>3423</v>
      </c>
      <c r="Q3420" t="str">
        <f t="shared" si="53"/>
        <v>34223310-Prikolice za opšte namene</v>
      </c>
    </row>
    <row r="3421" spans="1:17" x14ac:dyDescent="0.3">
      <c r="A3421">
        <v>3420</v>
      </c>
      <c r="B3421">
        <v>34223310</v>
      </c>
      <c r="C3421" t="s">
        <v>3423</v>
      </c>
      <c r="E3421" s="11">
        <v>3421</v>
      </c>
      <c r="F3421" s="12">
        <v>34223320</v>
      </c>
      <c r="G3421" s="13" t="s">
        <v>3424</v>
      </c>
      <c r="Q3421" t="str">
        <f t="shared" si="53"/>
        <v>34223320-Prikolice za prevoz konja</v>
      </c>
    </row>
    <row r="3422" spans="1:17" x14ac:dyDescent="0.3">
      <c r="A3422">
        <v>3421</v>
      </c>
      <c r="B3422">
        <v>34223320</v>
      </c>
      <c r="C3422" t="s">
        <v>3424</v>
      </c>
      <c r="E3422" s="8">
        <v>3422</v>
      </c>
      <c r="F3422" s="9">
        <v>34223330</v>
      </c>
      <c r="G3422" s="10" t="s">
        <v>3425</v>
      </c>
      <c r="Q3422" t="str">
        <f t="shared" si="53"/>
        <v>34223330-Mobilne jedinice na prikolicama</v>
      </c>
    </row>
    <row r="3423" spans="1:17" x14ac:dyDescent="0.3">
      <c r="A3423">
        <v>3422</v>
      </c>
      <c r="B3423">
        <v>34223330</v>
      </c>
      <c r="C3423" t="s">
        <v>3425</v>
      </c>
      <c r="E3423" s="11">
        <v>3423</v>
      </c>
      <c r="F3423" s="12">
        <v>34223340</v>
      </c>
      <c r="G3423" s="13" t="s">
        <v>3426</v>
      </c>
      <c r="Q3423" t="str">
        <f t="shared" si="53"/>
        <v>34223340-Prikolice cisterne</v>
      </c>
    </row>
    <row r="3424" spans="1:17" x14ac:dyDescent="0.3">
      <c r="A3424">
        <v>3423</v>
      </c>
      <c r="B3424">
        <v>34223340</v>
      </c>
      <c r="C3424" t="s">
        <v>3426</v>
      </c>
      <c r="E3424" s="8">
        <v>3424</v>
      </c>
      <c r="F3424" s="9">
        <v>34223350</v>
      </c>
      <c r="G3424" s="10" t="s">
        <v>3427</v>
      </c>
      <c r="Q3424" t="str">
        <f t="shared" si="53"/>
        <v>34223350-Prikolice sa obrtnim lestvama</v>
      </c>
    </row>
    <row r="3425" spans="1:17" x14ac:dyDescent="0.3">
      <c r="A3425">
        <v>3424</v>
      </c>
      <c r="B3425">
        <v>34223350</v>
      </c>
      <c r="C3425" t="s">
        <v>3427</v>
      </c>
      <c r="E3425" s="11">
        <v>3425</v>
      </c>
      <c r="F3425" s="12">
        <v>34223360</v>
      </c>
      <c r="G3425" s="13" t="s">
        <v>3428</v>
      </c>
      <c r="Q3425" t="str">
        <f t="shared" si="53"/>
        <v>34223360-Prikolice za punjenje gorivom</v>
      </c>
    </row>
    <row r="3426" spans="1:17" x14ac:dyDescent="0.3">
      <c r="A3426">
        <v>3425</v>
      </c>
      <c r="B3426">
        <v>34223360</v>
      </c>
      <c r="C3426" t="s">
        <v>3428</v>
      </c>
      <c r="E3426" s="8">
        <v>3426</v>
      </c>
      <c r="F3426" s="9">
        <v>34223370</v>
      </c>
      <c r="G3426" s="10" t="s">
        <v>3429</v>
      </c>
      <c r="Q3426" t="str">
        <f t="shared" si="53"/>
        <v>34223370-Samoistovarne prikolice</v>
      </c>
    </row>
    <row r="3427" spans="1:17" x14ac:dyDescent="0.3">
      <c r="A3427">
        <v>3426</v>
      </c>
      <c r="B3427">
        <v>34223370</v>
      </c>
      <c r="C3427" t="s">
        <v>3429</v>
      </c>
      <c r="E3427" s="11">
        <v>3427</v>
      </c>
      <c r="F3427" s="12">
        <v>34223400</v>
      </c>
      <c r="G3427" s="13" t="s">
        <v>3430</v>
      </c>
      <c r="Q3427" t="str">
        <f t="shared" si="53"/>
        <v>34223400-Prikolice i poluprikolice tipa karavan</v>
      </c>
    </row>
    <row r="3428" spans="1:17" x14ac:dyDescent="0.3">
      <c r="A3428">
        <v>3427</v>
      </c>
      <c r="B3428">
        <v>34223400</v>
      </c>
      <c r="C3428" t="s">
        <v>3430</v>
      </c>
      <c r="E3428" s="8">
        <v>3428</v>
      </c>
      <c r="F3428" s="9">
        <v>34224000</v>
      </c>
      <c r="G3428" s="10" t="s">
        <v>3431</v>
      </c>
      <c r="Q3428" t="str">
        <f t="shared" si="53"/>
        <v>34224000-Delovi za prikolice, poluprikolice i druga vozila</v>
      </c>
    </row>
    <row r="3429" spans="1:17" x14ac:dyDescent="0.3">
      <c r="A3429">
        <v>3428</v>
      </c>
      <c r="B3429">
        <v>34224000</v>
      </c>
      <c r="C3429" t="s">
        <v>3431</v>
      </c>
      <c r="E3429" s="11">
        <v>3429</v>
      </c>
      <c r="F3429" s="12">
        <v>34224100</v>
      </c>
      <c r="G3429" s="13" t="s">
        <v>3432</v>
      </c>
      <c r="Q3429" t="str">
        <f t="shared" si="53"/>
        <v>34224100-Delovi za prikolice i poluprikolice</v>
      </c>
    </row>
    <row r="3430" spans="1:17" x14ac:dyDescent="0.3">
      <c r="A3430">
        <v>3429</v>
      </c>
      <c r="B3430">
        <v>34224100</v>
      </c>
      <c r="C3430" t="s">
        <v>3432</v>
      </c>
      <c r="E3430" s="8">
        <v>3430</v>
      </c>
      <c r="F3430" s="9">
        <v>34224200</v>
      </c>
      <c r="G3430" s="10" t="s">
        <v>3433</v>
      </c>
      <c r="Q3430" t="str">
        <f t="shared" si="53"/>
        <v>34224200-Delovi za druga vozila</v>
      </c>
    </row>
    <row r="3431" spans="1:17" x14ac:dyDescent="0.3">
      <c r="A3431">
        <v>3430</v>
      </c>
      <c r="B3431">
        <v>34224200</v>
      </c>
      <c r="C3431" t="s">
        <v>3433</v>
      </c>
      <c r="E3431" s="11">
        <v>3431</v>
      </c>
      <c r="F3431" s="12">
        <v>34300000</v>
      </c>
      <c r="G3431" s="13" t="s">
        <v>3434</v>
      </c>
      <c r="Q3431" t="str">
        <f t="shared" si="53"/>
        <v>34300000-Delovi i pribor za vozila i njihove motore</v>
      </c>
    </row>
    <row r="3432" spans="1:17" x14ac:dyDescent="0.3">
      <c r="A3432">
        <v>3431</v>
      </c>
      <c r="B3432">
        <v>34300000</v>
      </c>
      <c r="C3432" t="s">
        <v>3434</v>
      </c>
      <c r="E3432" s="8">
        <v>3432</v>
      </c>
      <c r="F3432" s="9">
        <v>34310000</v>
      </c>
      <c r="G3432" s="10" t="s">
        <v>3435</v>
      </c>
      <c r="Q3432" t="str">
        <f t="shared" si="53"/>
        <v>34310000-Motori i delovi motora</v>
      </c>
    </row>
    <row r="3433" spans="1:17" x14ac:dyDescent="0.3">
      <c r="A3433">
        <v>3432</v>
      </c>
      <c r="B3433">
        <v>34310000</v>
      </c>
      <c r="C3433" t="s">
        <v>3435</v>
      </c>
      <c r="E3433" s="11">
        <v>3433</v>
      </c>
      <c r="F3433" s="12">
        <v>34311000</v>
      </c>
      <c r="G3433" s="13" t="s">
        <v>3436</v>
      </c>
      <c r="Q3433" t="str">
        <f t="shared" si="53"/>
        <v>34311000-Motori</v>
      </c>
    </row>
    <row r="3434" spans="1:17" x14ac:dyDescent="0.3">
      <c r="A3434">
        <v>3433</v>
      </c>
      <c r="B3434">
        <v>34311000</v>
      </c>
      <c r="C3434" t="s">
        <v>3436</v>
      </c>
      <c r="E3434" s="8">
        <v>3434</v>
      </c>
      <c r="F3434" s="9">
        <v>34311100</v>
      </c>
      <c r="G3434" s="10" t="s">
        <v>3437</v>
      </c>
      <c r="Q3434" t="str">
        <f t="shared" si="53"/>
        <v>34311100-Motori sa unutrašnjim sagorevanjem za motorna vozila i motocikle</v>
      </c>
    </row>
    <row r="3435" spans="1:17" x14ac:dyDescent="0.3">
      <c r="A3435">
        <v>3434</v>
      </c>
      <c r="B3435">
        <v>34311100</v>
      </c>
      <c r="C3435" t="s">
        <v>3437</v>
      </c>
      <c r="E3435" s="11">
        <v>3435</v>
      </c>
      <c r="F3435" s="12">
        <v>34311110</v>
      </c>
      <c r="G3435" s="13" t="s">
        <v>3438</v>
      </c>
      <c r="Q3435" t="str">
        <f t="shared" si="53"/>
        <v>34311110-Motori na paljenje pomoću svećice</v>
      </c>
    </row>
    <row r="3436" spans="1:17" x14ac:dyDescent="0.3">
      <c r="A3436">
        <v>3435</v>
      </c>
      <c r="B3436">
        <v>34311110</v>
      </c>
      <c r="C3436" t="s">
        <v>3438</v>
      </c>
      <c r="E3436" s="8">
        <v>3436</v>
      </c>
      <c r="F3436" s="9">
        <v>34311120</v>
      </c>
      <c r="G3436" s="10" t="s">
        <v>3439</v>
      </c>
      <c r="Q3436" t="str">
        <f t="shared" si="53"/>
        <v>34311120-Motori na paljenje pomoću kompresije</v>
      </c>
    </row>
    <row r="3437" spans="1:17" x14ac:dyDescent="0.3">
      <c r="A3437">
        <v>3436</v>
      </c>
      <c r="B3437">
        <v>34311120</v>
      </c>
      <c r="C3437" t="s">
        <v>3439</v>
      </c>
      <c r="E3437" s="11">
        <v>3437</v>
      </c>
      <c r="F3437" s="12">
        <v>34312000</v>
      </c>
      <c r="G3437" s="13" t="s">
        <v>3440</v>
      </c>
      <c r="Q3437" t="str">
        <f t="shared" si="53"/>
        <v>34312000-Delovi za motore</v>
      </c>
    </row>
    <row r="3438" spans="1:17" x14ac:dyDescent="0.3">
      <c r="A3438">
        <v>3437</v>
      </c>
      <c r="B3438">
        <v>34312000</v>
      </c>
      <c r="C3438" t="s">
        <v>3440</v>
      </c>
      <c r="E3438" s="8">
        <v>3438</v>
      </c>
      <c r="F3438" s="9">
        <v>34312100</v>
      </c>
      <c r="G3438" s="10" t="s">
        <v>3441</v>
      </c>
      <c r="Q3438" t="str">
        <f t="shared" si="53"/>
        <v>34312100-Remeni ventilatora</v>
      </c>
    </row>
    <row r="3439" spans="1:17" x14ac:dyDescent="0.3">
      <c r="A3439">
        <v>3438</v>
      </c>
      <c r="B3439">
        <v>34312100</v>
      </c>
      <c r="C3439" t="s">
        <v>3441</v>
      </c>
      <c r="E3439" s="11">
        <v>3439</v>
      </c>
      <c r="F3439" s="12">
        <v>34312200</v>
      </c>
      <c r="G3439" s="13" t="s">
        <v>3442</v>
      </c>
      <c r="Q3439" t="str">
        <f t="shared" si="53"/>
        <v>34312200-Svećice</v>
      </c>
    </row>
    <row r="3440" spans="1:17" x14ac:dyDescent="0.3">
      <c r="A3440">
        <v>3439</v>
      </c>
      <c r="B3440">
        <v>34312200</v>
      </c>
      <c r="C3440" t="s">
        <v>3442</v>
      </c>
      <c r="E3440" s="8">
        <v>3440</v>
      </c>
      <c r="F3440" s="9">
        <v>34312300</v>
      </c>
      <c r="G3440" s="10" t="s">
        <v>3443</v>
      </c>
      <c r="Q3440" t="str">
        <f t="shared" si="53"/>
        <v>34312300-Hladnjaci za vozila</v>
      </c>
    </row>
    <row r="3441" spans="1:17" x14ac:dyDescent="0.3">
      <c r="A3441">
        <v>3440</v>
      </c>
      <c r="B3441">
        <v>34312300</v>
      </c>
      <c r="C3441" t="s">
        <v>3443</v>
      </c>
      <c r="E3441" s="11">
        <v>3441</v>
      </c>
      <c r="F3441" s="12">
        <v>34312400</v>
      </c>
      <c r="G3441" s="13" t="s">
        <v>3444</v>
      </c>
      <c r="Q3441" t="str">
        <f t="shared" si="53"/>
        <v>34312400-Klipovi</v>
      </c>
    </row>
    <row r="3442" spans="1:17" x14ac:dyDescent="0.3">
      <c r="A3442">
        <v>3441</v>
      </c>
      <c r="B3442">
        <v>34312400</v>
      </c>
      <c r="C3442" t="s">
        <v>3444</v>
      </c>
      <c r="E3442" s="8">
        <v>3442</v>
      </c>
      <c r="F3442" s="9">
        <v>34312500</v>
      </c>
      <c r="G3442" s="10" t="s">
        <v>3445</v>
      </c>
      <c r="Q3442" t="str">
        <f t="shared" si="53"/>
        <v>34312500-Zaptivači</v>
      </c>
    </row>
    <row r="3443" spans="1:17" x14ac:dyDescent="0.3">
      <c r="A3443">
        <v>3442</v>
      </c>
      <c r="B3443">
        <v>34312500</v>
      </c>
      <c r="C3443" t="s">
        <v>3445</v>
      </c>
      <c r="E3443" s="11">
        <v>3443</v>
      </c>
      <c r="F3443" s="12">
        <v>34312600</v>
      </c>
      <c r="G3443" s="13" t="s">
        <v>3446</v>
      </c>
      <c r="Q3443" t="str">
        <f t="shared" si="53"/>
        <v>34312600-Transportne trake od gume</v>
      </c>
    </row>
    <row r="3444" spans="1:17" x14ac:dyDescent="0.3">
      <c r="A3444">
        <v>3443</v>
      </c>
      <c r="B3444">
        <v>34312600</v>
      </c>
      <c r="C3444" t="s">
        <v>3446</v>
      </c>
      <c r="E3444" s="8">
        <v>3444</v>
      </c>
      <c r="F3444" s="9">
        <v>34312700</v>
      </c>
      <c r="G3444" s="10" t="s">
        <v>3447</v>
      </c>
      <c r="Q3444" t="str">
        <f t="shared" si="53"/>
        <v>34312700-Trake za prenos od gume</v>
      </c>
    </row>
    <row r="3445" spans="1:17" x14ac:dyDescent="0.3">
      <c r="A3445">
        <v>3444</v>
      </c>
      <c r="B3445">
        <v>34312700</v>
      </c>
      <c r="C3445" t="s">
        <v>3447</v>
      </c>
      <c r="E3445" s="11">
        <v>3445</v>
      </c>
      <c r="F3445" s="12">
        <v>34320000</v>
      </c>
      <c r="G3445" s="13" t="s">
        <v>3448</v>
      </c>
      <c r="Q3445" t="str">
        <f t="shared" si="53"/>
        <v>34320000-Mehanički rezervni delovi, osim motora i delova motora</v>
      </c>
    </row>
    <row r="3446" spans="1:17" x14ac:dyDescent="0.3">
      <c r="A3446">
        <v>3445</v>
      </c>
      <c r="B3446">
        <v>34320000</v>
      </c>
      <c r="C3446" t="s">
        <v>3448</v>
      </c>
      <c r="E3446" s="8">
        <v>3446</v>
      </c>
      <c r="F3446" s="9">
        <v>34321000</v>
      </c>
      <c r="G3446" s="10" t="s">
        <v>3449</v>
      </c>
      <c r="Q3446" t="str">
        <f t="shared" si="53"/>
        <v>34321000-Osovine i menjači</v>
      </c>
    </row>
    <row r="3447" spans="1:17" x14ac:dyDescent="0.3">
      <c r="A3447">
        <v>3446</v>
      </c>
      <c r="B3447">
        <v>34321000</v>
      </c>
      <c r="C3447" t="s">
        <v>3449</v>
      </c>
      <c r="E3447" s="11">
        <v>3447</v>
      </c>
      <c r="F3447" s="12">
        <v>34321100</v>
      </c>
      <c r="G3447" s="13" t="s">
        <v>3450</v>
      </c>
      <c r="Q3447" t="str">
        <f t="shared" si="53"/>
        <v>34321100-Osovine</v>
      </c>
    </row>
    <row r="3448" spans="1:17" x14ac:dyDescent="0.3">
      <c r="A3448">
        <v>3447</v>
      </c>
      <c r="B3448">
        <v>34321100</v>
      </c>
      <c r="C3448" t="s">
        <v>3450</v>
      </c>
      <c r="E3448" s="8">
        <v>3448</v>
      </c>
      <c r="F3448" s="9">
        <v>34321200</v>
      </c>
      <c r="G3448" s="10" t="s">
        <v>3451</v>
      </c>
      <c r="Q3448" t="str">
        <f t="shared" si="53"/>
        <v>34321200-Menjači</v>
      </c>
    </row>
    <row r="3449" spans="1:17" x14ac:dyDescent="0.3">
      <c r="A3449">
        <v>3448</v>
      </c>
      <c r="B3449">
        <v>34321200</v>
      </c>
      <c r="C3449" t="s">
        <v>3451</v>
      </c>
      <c r="E3449" s="11">
        <v>3449</v>
      </c>
      <c r="F3449" s="12">
        <v>34322000</v>
      </c>
      <c r="G3449" s="13" t="s">
        <v>3452</v>
      </c>
      <c r="Q3449" t="str">
        <f t="shared" si="53"/>
        <v>34322000-Kočnice i delovi kočnica</v>
      </c>
    </row>
    <row r="3450" spans="1:17" x14ac:dyDescent="0.3">
      <c r="A3450">
        <v>3449</v>
      </c>
      <c r="B3450">
        <v>34322000</v>
      </c>
      <c r="C3450" t="s">
        <v>3452</v>
      </c>
      <c r="E3450" s="8">
        <v>3450</v>
      </c>
      <c r="F3450" s="9">
        <v>34322100</v>
      </c>
      <c r="G3450" s="10" t="s">
        <v>3453</v>
      </c>
      <c r="Q3450" t="str">
        <f t="shared" si="53"/>
        <v>34322100-Oprema za kočnice</v>
      </c>
    </row>
    <row r="3451" spans="1:17" x14ac:dyDescent="0.3">
      <c r="A3451">
        <v>3450</v>
      </c>
      <c r="B3451">
        <v>34322100</v>
      </c>
      <c r="C3451" t="s">
        <v>3453</v>
      </c>
      <c r="E3451" s="11">
        <v>3451</v>
      </c>
      <c r="F3451" s="12">
        <v>34322200</v>
      </c>
      <c r="G3451" s="13" t="s">
        <v>3454</v>
      </c>
      <c r="Q3451" t="str">
        <f t="shared" si="53"/>
        <v>34322200-Disk kočnice</v>
      </c>
    </row>
    <row r="3452" spans="1:17" x14ac:dyDescent="0.3">
      <c r="A3452">
        <v>3451</v>
      </c>
      <c r="B3452">
        <v>34322200</v>
      </c>
      <c r="C3452" t="s">
        <v>3454</v>
      </c>
      <c r="E3452" s="8">
        <v>3452</v>
      </c>
      <c r="F3452" s="9">
        <v>34322300</v>
      </c>
      <c r="G3452" s="10" t="s">
        <v>3455</v>
      </c>
      <c r="Q3452" t="str">
        <f t="shared" si="53"/>
        <v>34322300-Kočione obloge</v>
      </c>
    </row>
    <row r="3453" spans="1:17" x14ac:dyDescent="0.3">
      <c r="A3453">
        <v>3452</v>
      </c>
      <c r="B3453">
        <v>34322300</v>
      </c>
      <c r="C3453" t="s">
        <v>3455</v>
      </c>
      <c r="E3453" s="11">
        <v>3453</v>
      </c>
      <c r="F3453" s="12">
        <v>34322400</v>
      </c>
      <c r="G3453" s="13" t="s">
        <v>3456</v>
      </c>
      <c r="Q3453" t="str">
        <f t="shared" si="53"/>
        <v>34322400-Kočione pločice</v>
      </c>
    </row>
    <row r="3454" spans="1:17" x14ac:dyDescent="0.3">
      <c r="A3454">
        <v>3453</v>
      </c>
      <c r="B3454">
        <v>34322400</v>
      </c>
      <c r="C3454" t="s">
        <v>3456</v>
      </c>
      <c r="E3454" s="8">
        <v>3454</v>
      </c>
      <c r="F3454" s="9">
        <v>34322500</v>
      </c>
      <c r="G3454" s="10" t="s">
        <v>3457</v>
      </c>
      <c r="Q3454" t="str">
        <f t="shared" si="53"/>
        <v>34322500-Kočione papučice</v>
      </c>
    </row>
    <row r="3455" spans="1:17" x14ac:dyDescent="0.3">
      <c r="A3455">
        <v>3454</v>
      </c>
      <c r="B3455">
        <v>34322500</v>
      </c>
      <c r="C3455" t="s">
        <v>3457</v>
      </c>
      <c r="E3455" s="11">
        <v>3455</v>
      </c>
      <c r="F3455" s="12">
        <v>34324000</v>
      </c>
      <c r="G3455" s="13" t="s">
        <v>3458</v>
      </c>
      <c r="Q3455" t="str">
        <f t="shared" si="53"/>
        <v>34324000-Točkovi, delovi i pribor za točkove</v>
      </c>
    </row>
    <row r="3456" spans="1:17" x14ac:dyDescent="0.3">
      <c r="A3456">
        <v>3455</v>
      </c>
      <c r="B3456">
        <v>34324000</v>
      </c>
      <c r="C3456" t="s">
        <v>3458</v>
      </c>
      <c r="E3456" s="8">
        <v>3456</v>
      </c>
      <c r="F3456" s="9">
        <v>34324100</v>
      </c>
      <c r="G3456" s="10" t="s">
        <v>3459</v>
      </c>
      <c r="Q3456" t="str">
        <f t="shared" si="53"/>
        <v>34324100-Oprema za balansiranje točkova</v>
      </c>
    </row>
    <row r="3457" spans="1:17" x14ac:dyDescent="0.3">
      <c r="A3457">
        <v>3456</v>
      </c>
      <c r="B3457">
        <v>34324100</v>
      </c>
      <c r="C3457" t="s">
        <v>3459</v>
      </c>
      <c r="E3457" s="11">
        <v>3457</v>
      </c>
      <c r="F3457" s="12">
        <v>34325000</v>
      </c>
      <c r="G3457" s="13" t="s">
        <v>3460</v>
      </c>
      <c r="Q3457" t="str">
        <f t="shared" si="53"/>
        <v>34325000-Izduvni lonci i izduvne cevi</v>
      </c>
    </row>
    <row r="3458" spans="1:17" x14ac:dyDescent="0.3">
      <c r="A3458">
        <v>3457</v>
      </c>
      <c r="B3458">
        <v>34325000</v>
      </c>
      <c r="C3458" t="s">
        <v>3460</v>
      </c>
      <c r="E3458" s="8">
        <v>3458</v>
      </c>
      <c r="F3458" s="9">
        <v>34325100</v>
      </c>
      <c r="G3458" s="10" t="s">
        <v>3461</v>
      </c>
      <c r="Q3458" t="str">
        <f t="shared" ref="Q3458:Q3521" si="54">F3458&amp; "-" &amp;G3458</f>
        <v>34325100-Izduvni lonci</v>
      </c>
    </row>
    <row r="3459" spans="1:17" x14ac:dyDescent="0.3">
      <c r="A3459">
        <v>3458</v>
      </c>
      <c r="B3459">
        <v>34325100</v>
      </c>
      <c r="C3459" t="s">
        <v>3461</v>
      </c>
      <c r="E3459" s="11">
        <v>3459</v>
      </c>
      <c r="F3459" s="12">
        <v>34325200</v>
      </c>
      <c r="G3459" s="13" t="s">
        <v>3462</v>
      </c>
      <c r="Q3459" t="str">
        <f t="shared" si="54"/>
        <v>34325200-Izduvne cevi</v>
      </c>
    </row>
    <row r="3460" spans="1:17" x14ac:dyDescent="0.3">
      <c r="A3460">
        <v>3459</v>
      </c>
      <c r="B3460">
        <v>34325200</v>
      </c>
      <c r="C3460" t="s">
        <v>3462</v>
      </c>
      <c r="E3460" s="8">
        <v>3460</v>
      </c>
      <c r="F3460" s="9">
        <v>34326000</v>
      </c>
      <c r="G3460" s="10" t="s">
        <v>3463</v>
      </c>
      <c r="Q3460" t="str">
        <f t="shared" si="54"/>
        <v>34326000-Dizalice za vozila, kvačila i pripadajući delovi</v>
      </c>
    </row>
    <row r="3461" spans="1:17" x14ac:dyDescent="0.3">
      <c r="A3461">
        <v>3460</v>
      </c>
      <c r="B3461">
        <v>34326000</v>
      </c>
      <c r="C3461" t="s">
        <v>3463</v>
      </c>
      <c r="E3461" s="11">
        <v>3461</v>
      </c>
      <c r="F3461" s="12">
        <v>34326100</v>
      </c>
      <c r="G3461" s="13" t="s">
        <v>3464</v>
      </c>
      <c r="Q3461" t="str">
        <f t="shared" si="54"/>
        <v>34326100-Kvačila i pripadajući delovi</v>
      </c>
    </row>
    <row r="3462" spans="1:17" x14ac:dyDescent="0.3">
      <c r="A3462">
        <v>3461</v>
      </c>
      <c r="B3462">
        <v>34326100</v>
      </c>
      <c r="C3462" t="s">
        <v>3464</v>
      </c>
      <c r="E3462" s="8">
        <v>3462</v>
      </c>
      <c r="F3462" s="9">
        <v>34326200</v>
      </c>
      <c r="G3462" s="10" t="s">
        <v>3465</v>
      </c>
      <c r="Q3462" t="str">
        <f t="shared" si="54"/>
        <v>34326200-Dizalice za vozila</v>
      </c>
    </row>
    <row r="3463" spans="1:17" x14ac:dyDescent="0.3">
      <c r="A3463">
        <v>3462</v>
      </c>
      <c r="B3463">
        <v>34326200</v>
      </c>
      <c r="C3463" t="s">
        <v>3465</v>
      </c>
      <c r="E3463" s="11">
        <v>3463</v>
      </c>
      <c r="F3463" s="12">
        <v>34327000</v>
      </c>
      <c r="G3463" s="13" t="s">
        <v>3466</v>
      </c>
      <c r="Q3463" t="str">
        <f t="shared" si="54"/>
        <v>34327000-Upravljački volani, stubovi i kutije upravljačkog mehanizma</v>
      </c>
    </row>
    <row r="3464" spans="1:17" x14ac:dyDescent="0.3">
      <c r="A3464">
        <v>3463</v>
      </c>
      <c r="B3464">
        <v>34327000</v>
      </c>
      <c r="C3464" t="s">
        <v>3466</v>
      </c>
      <c r="E3464" s="8">
        <v>3464</v>
      </c>
      <c r="F3464" s="9">
        <v>34327100</v>
      </c>
      <c r="G3464" s="10" t="s">
        <v>3467</v>
      </c>
      <c r="Q3464" t="str">
        <f t="shared" si="54"/>
        <v>34327100-Upravljački volani</v>
      </c>
    </row>
    <row r="3465" spans="1:17" x14ac:dyDescent="0.3">
      <c r="A3465">
        <v>3464</v>
      </c>
      <c r="B3465">
        <v>34327100</v>
      </c>
      <c r="C3465" t="s">
        <v>3467</v>
      </c>
      <c r="E3465" s="11">
        <v>3465</v>
      </c>
      <c r="F3465" s="12">
        <v>34327200</v>
      </c>
      <c r="G3465" s="13" t="s">
        <v>3468</v>
      </c>
      <c r="Q3465" t="str">
        <f t="shared" si="54"/>
        <v>34327200-Stubovi upravljača i kutije upravljačkog mehanizma</v>
      </c>
    </row>
    <row r="3466" spans="1:17" x14ac:dyDescent="0.3">
      <c r="A3466">
        <v>3465</v>
      </c>
      <c r="B3466">
        <v>34327200</v>
      </c>
      <c r="C3466" t="s">
        <v>3468</v>
      </c>
      <c r="E3466" s="8">
        <v>3466</v>
      </c>
      <c r="F3466" s="9">
        <v>34328000</v>
      </c>
      <c r="G3466" s="10" t="s">
        <v>3469</v>
      </c>
      <c r="Q3466" t="str">
        <f t="shared" si="54"/>
        <v>34328000-Ispitni stolovi, oprema za konverziju vozila i sigurnosni pojasevi</v>
      </c>
    </row>
    <row r="3467" spans="1:17" x14ac:dyDescent="0.3">
      <c r="A3467">
        <v>3466</v>
      </c>
      <c r="B3467">
        <v>34328000</v>
      </c>
      <c r="C3467" t="s">
        <v>3469</v>
      </c>
      <c r="E3467" s="11">
        <v>3467</v>
      </c>
      <c r="F3467" s="12">
        <v>34328100</v>
      </c>
      <c r="G3467" s="13" t="s">
        <v>3470</v>
      </c>
      <c r="Q3467" t="str">
        <f t="shared" si="54"/>
        <v>34328100-Ispitni stolovi</v>
      </c>
    </row>
    <row r="3468" spans="1:17" x14ac:dyDescent="0.3">
      <c r="A3468">
        <v>3467</v>
      </c>
      <c r="B3468">
        <v>34328100</v>
      </c>
      <c r="C3468" t="s">
        <v>3470</v>
      </c>
      <c r="E3468" s="8">
        <v>3468</v>
      </c>
      <c r="F3468" s="9">
        <v>34328200</v>
      </c>
      <c r="G3468" s="10" t="s">
        <v>3471</v>
      </c>
      <c r="Q3468" t="str">
        <f t="shared" si="54"/>
        <v>34328200-Oprema za konverziju vozila</v>
      </c>
    </row>
    <row r="3469" spans="1:17" x14ac:dyDescent="0.3">
      <c r="A3469">
        <v>3468</v>
      </c>
      <c r="B3469">
        <v>34328200</v>
      </c>
      <c r="C3469" t="s">
        <v>3471</v>
      </c>
      <c r="E3469" s="11">
        <v>3469</v>
      </c>
      <c r="F3469" s="12">
        <v>34328300</v>
      </c>
      <c r="G3469" s="13" t="s">
        <v>3472</v>
      </c>
      <c r="Q3469" t="str">
        <f t="shared" si="54"/>
        <v>34328300-Sigurnosni pojasevi</v>
      </c>
    </row>
    <row r="3470" spans="1:17" x14ac:dyDescent="0.3">
      <c r="A3470">
        <v>3469</v>
      </c>
      <c r="B3470">
        <v>34328300</v>
      </c>
      <c r="C3470" t="s">
        <v>3472</v>
      </c>
      <c r="E3470" s="8">
        <v>3470</v>
      </c>
      <c r="F3470" s="9">
        <v>34330000</v>
      </c>
      <c r="G3470" s="10" t="s">
        <v>3473</v>
      </c>
      <c r="Q3470" t="str">
        <f t="shared" si="54"/>
        <v>34330000-Rezervni delovi za teretna vozila, dostavna vozila i automobile</v>
      </c>
    </row>
    <row r="3471" spans="1:17" x14ac:dyDescent="0.3">
      <c r="A3471">
        <v>3470</v>
      </c>
      <c r="B3471">
        <v>34330000</v>
      </c>
      <c r="C3471" t="s">
        <v>3473</v>
      </c>
      <c r="E3471" s="11">
        <v>3471</v>
      </c>
      <c r="F3471" s="12">
        <v>34350000</v>
      </c>
      <c r="G3471" s="13" t="s">
        <v>3474</v>
      </c>
      <c r="Q3471" t="str">
        <f t="shared" si="54"/>
        <v>34350000-Gume za teška i laka vozila</v>
      </c>
    </row>
    <row r="3472" spans="1:17" x14ac:dyDescent="0.3">
      <c r="A3472">
        <v>3471</v>
      </c>
      <c r="B3472">
        <v>34350000</v>
      </c>
      <c r="C3472" t="s">
        <v>3474</v>
      </c>
      <c r="E3472" s="8">
        <v>3472</v>
      </c>
      <c r="F3472" s="9">
        <v>34351000</v>
      </c>
      <c r="G3472" s="10" t="s">
        <v>3475</v>
      </c>
      <c r="Q3472" t="str">
        <f t="shared" si="54"/>
        <v>34351000-Gume za laka opterećenja</v>
      </c>
    </row>
    <row r="3473" spans="1:17" x14ac:dyDescent="0.3">
      <c r="A3473">
        <v>3472</v>
      </c>
      <c r="B3473">
        <v>34351000</v>
      </c>
      <c r="C3473" t="s">
        <v>3475</v>
      </c>
      <c r="E3473" s="11">
        <v>3473</v>
      </c>
      <c r="F3473" s="12">
        <v>34351100</v>
      </c>
      <c r="G3473" s="13" t="s">
        <v>3476</v>
      </c>
      <c r="Q3473" t="str">
        <f t="shared" si="54"/>
        <v>34351100-Gume za automobile</v>
      </c>
    </row>
    <row r="3474" spans="1:17" x14ac:dyDescent="0.3">
      <c r="A3474">
        <v>3473</v>
      </c>
      <c r="B3474">
        <v>34351100</v>
      </c>
      <c r="C3474" t="s">
        <v>3476</v>
      </c>
      <c r="E3474" s="8">
        <v>3474</v>
      </c>
      <c r="F3474" s="9">
        <v>34352000</v>
      </c>
      <c r="G3474" s="10" t="s">
        <v>3477</v>
      </c>
      <c r="Q3474" t="str">
        <f t="shared" si="54"/>
        <v>34352000-Gume za teška opterećenja</v>
      </c>
    </row>
    <row r="3475" spans="1:17" x14ac:dyDescent="0.3">
      <c r="A3475">
        <v>3474</v>
      </c>
      <c r="B3475">
        <v>34352000</v>
      </c>
      <c r="C3475" t="s">
        <v>3477</v>
      </c>
      <c r="E3475" s="11">
        <v>3475</v>
      </c>
      <c r="F3475" s="12">
        <v>34352100</v>
      </c>
      <c r="G3475" s="13" t="s">
        <v>3478</v>
      </c>
      <c r="Q3475" t="str">
        <f t="shared" si="54"/>
        <v>34352100-Gume za kamione</v>
      </c>
    </row>
    <row r="3476" spans="1:17" x14ac:dyDescent="0.3">
      <c r="A3476">
        <v>3475</v>
      </c>
      <c r="B3476">
        <v>34352100</v>
      </c>
      <c r="C3476" t="s">
        <v>3478</v>
      </c>
      <c r="E3476" s="8">
        <v>3476</v>
      </c>
      <c r="F3476" s="9">
        <v>34352200</v>
      </c>
      <c r="G3476" s="10" t="s">
        <v>3479</v>
      </c>
      <c r="Q3476" t="str">
        <f t="shared" si="54"/>
        <v>34352200-Gume za autobuse</v>
      </c>
    </row>
    <row r="3477" spans="1:17" x14ac:dyDescent="0.3">
      <c r="A3477">
        <v>3476</v>
      </c>
      <c r="B3477">
        <v>34352200</v>
      </c>
      <c r="C3477" t="s">
        <v>3479</v>
      </c>
      <c r="E3477" s="11">
        <v>3477</v>
      </c>
      <c r="F3477" s="12">
        <v>34352300</v>
      </c>
      <c r="G3477" s="13" t="s">
        <v>3480</v>
      </c>
      <c r="Q3477" t="str">
        <f t="shared" si="54"/>
        <v>34352300-Gume za poljoprivredna vozila</v>
      </c>
    </row>
    <row r="3478" spans="1:17" x14ac:dyDescent="0.3">
      <c r="A3478">
        <v>3477</v>
      </c>
      <c r="B3478">
        <v>34352300</v>
      </c>
      <c r="C3478" t="s">
        <v>3480</v>
      </c>
      <c r="E3478" s="8">
        <v>3478</v>
      </c>
      <c r="F3478" s="9">
        <v>34360000</v>
      </c>
      <c r="G3478" s="10" t="s">
        <v>3481</v>
      </c>
      <c r="Q3478" t="str">
        <f t="shared" si="54"/>
        <v>34360000-Sedišta za civilne letelice</v>
      </c>
    </row>
    <row r="3479" spans="1:17" x14ac:dyDescent="0.3">
      <c r="A3479">
        <v>3478</v>
      </c>
      <c r="B3479">
        <v>34360000</v>
      </c>
      <c r="C3479" t="s">
        <v>3481</v>
      </c>
      <c r="E3479" s="11">
        <v>3479</v>
      </c>
      <c r="F3479" s="12">
        <v>34370000</v>
      </c>
      <c r="G3479" s="13" t="s">
        <v>3482</v>
      </c>
      <c r="Q3479" t="str">
        <f t="shared" si="54"/>
        <v>34370000-Sedišta za motorna vozila</v>
      </c>
    </row>
    <row r="3480" spans="1:17" x14ac:dyDescent="0.3">
      <c r="A3480">
        <v>3479</v>
      </c>
      <c r="B3480">
        <v>34370000</v>
      </c>
      <c r="C3480" t="s">
        <v>3482</v>
      </c>
      <c r="E3480" s="8">
        <v>3480</v>
      </c>
      <c r="F3480" s="9">
        <v>34390000</v>
      </c>
      <c r="G3480" s="10" t="s">
        <v>3483</v>
      </c>
      <c r="Q3480" t="str">
        <f t="shared" si="54"/>
        <v>34390000-Pribor za traktore</v>
      </c>
    </row>
    <row r="3481" spans="1:17" x14ac:dyDescent="0.3">
      <c r="A3481">
        <v>3480</v>
      </c>
      <c r="B3481">
        <v>34390000</v>
      </c>
      <c r="C3481" t="s">
        <v>3483</v>
      </c>
      <c r="E3481" s="11">
        <v>3481</v>
      </c>
      <c r="F3481" s="12">
        <v>34400000</v>
      </c>
      <c r="G3481" s="13" t="s">
        <v>3484</v>
      </c>
      <c r="Q3481" t="str">
        <f t="shared" si="54"/>
        <v>34400000-Motocikli, bicikli i bočne prikolice</v>
      </c>
    </row>
    <row r="3482" spans="1:17" x14ac:dyDescent="0.3">
      <c r="A3482">
        <v>3481</v>
      </c>
      <c r="B3482">
        <v>34400000</v>
      </c>
      <c r="C3482" t="s">
        <v>3484</v>
      </c>
      <c r="E3482" s="8">
        <v>3482</v>
      </c>
      <c r="F3482" s="9">
        <v>34410000</v>
      </c>
      <c r="G3482" s="10" t="s">
        <v>3485</v>
      </c>
      <c r="Q3482" t="str">
        <f t="shared" si="54"/>
        <v>34410000-Motocikli</v>
      </c>
    </row>
    <row r="3483" spans="1:17" x14ac:dyDescent="0.3">
      <c r="A3483">
        <v>3482</v>
      </c>
      <c r="B3483">
        <v>34410000</v>
      </c>
      <c r="C3483" t="s">
        <v>3485</v>
      </c>
      <c r="E3483" s="11">
        <v>3483</v>
      </c>
      <c r="F3483" s="12">
        <v>34411000</v>
      </c>
      <c r="G3483" s="13" t="s">
        <v>3486</v>
      </c>
      <c r="Q3483" t="str">
        <f t="shared" si="54"/>
        <v>34411000-Delovi i pribor za motocikle</v>
      </c>
    </row>
    <row r="3484" spans="1:17" x14ac:dyDescent="0.3">
      <c r="A3484">
        <v>3483</v>
      </c>
      <c r="B3484">
        <v>34411000</v>
      </c>
      <c r="C3484" t="s">
        <v>3486</v>
      </c>
      <c r="E3484" s="8">
        <v>3484</v>
      </c>
      <c r="F3484" s="9">
        <v>34411100</v>
      </c>
      <c r="G3484" s="10" t="s">
        <v>3487</v>
      </c>
      <c r="Q3484" t="str">
        <f t="shared" si="54"/>
        <v>34411100-Bočne prikolice za motocikle</v>
      </c>
    </row>
    <row r="3485" spans="1:17" x14ac:dyDescent="0.3">
      <c r="A3485">
        <v>3484</v>
      </c>
      <c r="B3485">
        <v>34411100</v>
      </c>
      <c r="C3485" t="s">
        <v>3487</v>
      </c>
      <c r="E3485" s="11">
        <v>3485</v>
      </c>
      <c r="F3485" s="12">
        <v>34411110</v>
      </c>
      <c r="G3485" s="13" t="s">
        <v>3488</v>
      </c>
      <c r="Q3485" t="str">
        <f t="shared" si="54"/>
        <v>34411110-Delovi i pribor za bočne prikolice za motocikle</v>
      </c>
    </row>
    <row r="3486" spans="1:17" x14ac:dyDescent="0.3">
      <c r="A3486">
        <v>3485</v>
      </c>
      <c r="B3486">
        <v>34411110</v>
      </c>
      <c r="C3486" t="s">
        <v>3488</v>
      </c>
      <c r="E3486" s="8">
        <v>3486</v>
      </c>
      <c r="F3486" s="9">
        <v>34411200</v>
      </c>
      <c r="G3486" s="10" t="s">
        <v>3489</v>
      </c>
      <c r="Q3486" t="str">
        <f t="shared" si="54"/>
        <v>34411200-Gume za motocikle</v>
      </c>
    </row>
    <row r="3487" spans="1:17" x14ac:dyDescent="0.3">
      <c r="A3487">
        <v>3486</v>
      </c>
      <c r="B3487">
        <v>34411200</v>
      </c>
      <c r="C3487" t="s">
        <v>3489</v>
      </c>
      <c r="E3487" s="11">
        <v>3487</v>
      </c>
      <c r="F3487" s="12">
        <v>34420000</v>
      </c>
      <c r="G3487" s="13" t="s">
        <v>3490</v>
      </c>
      <c r="Q3487" t="str">
        <f t="shared" si="54"/>
        <v>34420000-Mopedi i bicikli sa pomoćnim motorom</v>
      </c>
    </row>
    <row r="3488" spans="1:17" x14ac:dyDescent="0.3">
      <c r="A3488">
        <v>3487</v>
      </c>
      <c r="B3488">
        <v>34420000</v>
      </c>
      <c r="C3488" t="s">
        <v>3490</v>
      </c>
      <c r="E3488" s="8">
        <v>3488</v>
      </c>
      <c r="F3488" s="9">
        <v>34421000</v>
      </c>
      <c r="G3488" s="10" t="s">
        <v>3491</v>
      </c>
      <c r="Q3488" t="str">
        <f t="shared" si="54"/>
        <v>34421000-Mopedi</v>
      </c>
    </row>
    <row r="3489" spans="1:17" x14ac:dyDescent="0.3">
      <c r="A3489">
        <v>3488</v>
      </c>
      <c r="B3489">
        <v>34421000</v>
      </c>
      <c r="C3489" t="s">
        <v>3491</v>
      </c>
      <c r="E3489" s="11">
        <v>3489</v>
      </c>
      <c r="F3489" s="12">
        <v>34422000</v>
      </c>
      <c r="G3489" s="13" t="s">
        <v>3492</v>
      </c>
      <c r="Q3489" t="str">
        <f t="shared" si="54"/>
        <v>34422000-Bicikli sa pomoćnim motorom</v>
      </c>
    </row>
    <row r="3490" spans="1:17" x14ac:dyDescent="0.3">
      <c r="A3490">
        <v>3489</v>
      </c>
      <c r="B3490">
        <v>34422000</v>
      </c>
      <c r="C3490" t="s">
        <v>3492</v>
      </c>
      <c r="E3490" s="8">
        <v>3490</v>
      </c>
      <c r="F3490" s="9">
        <v>34430000</v>
      </c>
      <c r="G3490" s="10" t="s">
        <v>3493</v>
      </c>
      <c r="Q3490" t="str">
        <f t="shared" si="54"/>
        <v>34430000-Bicikli</v>
      </c>
    </row>
    <row r="3491" spans="1:17" x14ac:dyDescent="0.3">
      <c r="A3491">
        <v>3490</v>
      </c>
      <c r="B3491">
        <v>34430000</v>
      </c>
      <c r="C3491" t="s">
        <v>3493</v>
      </c>
      <c r="E3491" s="11">
        <v>3491</v>
      </c>
      <c r="F3491" s="12">
        <v>34431000</v>
      </c>
      <c r="G3491" s="13" t="s">
        <v>3494</v>
      </c>
      <c r="Q3491" t="str">
        <f t="shared" si="54"/>
        <v>34431000-Bicikli bez motornog pogona</v>
      </c>
    </row>
    <row r="3492" spans="1:17" x14ac:dyDescent="0.3">
      <c r="A3492">
        <v>3491</v>
      </c>
      <c r="B3492">
        <v>34431000</v>
      </c>
      <c r="C3492" t="s">
        <v>3494</v>
      </c>
      <c r="E3492" s="8">
        <v>3492</v>
      </c>
      <c r="F3492" s="9">
        <v>34432000</v>
      </c>
      <c r="G3492" s="10" t="s">
        <v>3495</v>
      </c>
      <c r="Q3492" t="str">
        <f t="shared" si="54"/>
        <v>34432000-Delovi i pribor za bicikle</v>
      </c>
    </row>
    <row r="3493" spans="1:17" x14ac:dyDescent="0.3">
      <c r="A3493">
        <v>3492</v>
      </c>
      <c r="B3493">
        <v>34432000</v>
      </c>
      <c r="C3493" t="s">
        <v>3495</v>
      </c>
      <c r="E3493" s="11">
        <v>3493</v>
      </c>
      <c r="F3493" s="12">
        <v>34432100</v>
      </c>
      <c r="G3493" s="13" t="s">
        <v>3496</v>
      </c>
      <c r="Q3493" t="str">
        <f t="shared" si="54"/>
        <v>34432100-Gume za bicikle</v>
      </c>
    </row>
    <row r="3494" spans="1:17" x14ac:dyDescent="0.3">
      <c r="A3494">
        <v>3493</v>
      </c>
      <c r="B3494">
        <v>34432100</v>
      </c>
      <c r="C3494" t="s">
        <v>3496</v>
      </c>
      <c r="E3494" s="8">
        <v>3494</v>
      </c>
      <c r="F3494" s="9">
        <v>34500000</v>
      </c>
      <c r="G3494" s="10" t="s">
        <v>3497</v>
      </c>
      <c r="Q3494" t="str">
        <f t="shared" si="54"/>
        <v>34500000-Brodovi i čamci</v>
      </c>
    </row>
    <row r="3495" spans="1:17" x14ac:dyDescent="0.3">
      <c r="A3495">
        <v>3494</v>
      </c>
      <c r="B3495">
        <v>34500000</v>
      </c>
      <c r="C3495" t="s">
        <v>3497</v>
      </c>
      <c r="E3495" s="11">
        <v>3495</v>
      </c>
      <c r="F3495" s="12">
        <v>34510000</v>
      </c>
      <c r="G3495" s="13" t="s">
        <v>3498</v>
      </c>
      <c r="Q3495" t="str">
        <f t="shared" si="54"/>
        <v>34510000-Brodovi</v>
      </c>
    </row>
    <row r="3496" spans="1:17" x14ac:dyDescent="0.3">
      <c r="A3496">
        <v>3495</v>
      </c>
      <c r="B3496">
        <v>34510000</v>
      </c>
      <c r="C3496" t="s">
        <v>3498</v>
      </c>
      <c r="E3496" s="8">
        <v>3496</v>
      </c>
      <c r="F3496" s="9">
        <v>34511100</v>
      </c>
      <c r="G3496" s="10" t="s">
        <v>3499</v>
      </c>
      <c r="Q3496" t="str">
        <f t="shared" si="54"/>
        <v>34511100-Pomorski patrolni čamci</v>
      </c>
    </row>
    <row r="3497" spans="1:17" x14ac:dyDescent="0.3">
      <c r="A3497">
        <v>3496</v>
      </c>
      <c r="B3497">
        <v>34511100</v>
      </c>
      <c r="C3497" t="s">
        <v>3499</v>
      </c>
      <c r="E3497" s="11">
        <v>3497</v>
      </c>
      <c r="F3497" s="12">
        <v>34512000</v>
      </c>
      <c r="G3497" s="13" t="s">
        <v>3500</v>
      </c>
      <c r="Q3497" t="str">
        <f t="shared" si="54"/>
        <v>34512000-Brodovi i slična plovila za prevoz ljudi ili robe</v>
      </c>
    </row>
    <row r="3498" spans="1:17" x14ac:dyDescent="0.3">
      <c r="A3498">
        <v>3497</v>
      </c>
      <c r="B3498">
        <v>34512000</v>
      </c>
      <c r="C3498" t="s">
        <v>3500</v>
      </c>
      <c r="E3498" s="8">
        <v>3498</v>
      </c>
      <c r="F3498" s="9">
        <v>34512100</v>
      </c>
      <c r="G3498" s="10" t="s">
        <v>3501</v>
      </c>
      <c r="Q3498" t="str">
        <f t="shared" si="54"/>
        <v>34512100-Trajekti</v>
      </c>
    </row>
    <row r="3499" spans="1:17" x14ac:dyDescent="0.3">
      <c r="A3499">
        <v>3498</v>
      </c>
      <c r="B3499">
        <v>34512100</v>
      </c>
      <c r="C3499" t="s">
        <v>3501</v>
      </c>
      <c r="E3499" s="11">
        <v>3499</v>
      </c>
      <c r="F3499" s="12">
        <v>34512200</v>
      </c>
      <c r="G3499" s="13" t="s">
        <v>3502</v>
      </c>
      <c r="Q3499" t="str">
        <f t="shared" si="54"/>
        <v>34512200-Brodovi za krstarenje</v>
      </c>
    </row>
    <row r="3500" spans="1:17" x14ac:dyDescent="0.3">
      <c r="A3500">
        <v>3499</v>
      </c>
      <c r="B3500">
        <v>34512200</v>
      </c>
      <c r="C3500" t="s">
        <v>3502</v>
      </c>
      <c r="E3500" s="8">
        <v>3500</v>
      </c>
      <c r="F3500" s="9">
        <v>34512300</v>
      </c>
      <c r="G3500" s="10" t="s">
        <v>3503</v>
      </c>
      <c r="Q3500" t="str">
        <f t="shared" si="54"/>
        <v>34512300-Brodovi za prevoz rasutog tereta</v>
      </c>
    </row>
    <row r="3501" spans="1:17" x14ac:dyDescent="0.3">
      <c r="A3501">
        <v>3500</v>
      </c>
      <c r="B3501">
        <v>34512300</v>
      </c>
      <c r="C3501" t="s">
        <v>3503</v>
      </c>
      <c r="E3501" s="11">
        <v>3501</v>
      </c>
      <c r="F3501" s="12">
        <v>34512400</v>
      </c>
      <c r="G3501" s="13" t="s">
        <v>3504</v>
      </c>
      <c r="Q3501" t="str">
        <f t="shared" si="54"/>
        <v>34512400-Teretni brodovi</v>
      </c>
    </row>
    <row r="3502" spans="1:17" x14ac:dyDescent="0.3">
      <c r="A3502">
        <v>3501</v>
      </c>
      <c r="B3502">
        <v>34512400</v>
      </c>
      <c r="C3502" t="s">
        <v>3504</v>
      </c>
      <c r="E3502" s="8">
        <v>3502</v>
      </c>
      <c r="F3502" s="9">
        <v>34512500</v>
      </c>
      <c r="G3502" s="10" t="s">
        <v>3505</v>
      </c>
      <c r="Q3502" t="str">
        <f t="shared" si="54"/>
        <v>34512500-Brodovi za prevoz robe</v>
      </c>
    </row>
    <row r="3503" spans="1:17" x14ac:dyDescent="0.3">
      <c r="A3503">
        <v>3502</v>
      </c>
      <c r="B3503">
        <v>34512500</v>
      </c>
      <c r="C3503" t="s">
        <v>3505</v>
      </c>
      <c r="E3503" s="11">
        <v>3503</v>
      </c>
      <c r="F3503" s="12">
        <v>34512600</v>
      </c>
      <c r="G3503" s="13" t="s">
        <v>3506</v>
      </c>
      <c r="Q3503" t="str">
        <f t="shared" si="54"/>
        <v>34512600-Brodovi za prevoz kontejnera</v>
      </c>
    </row>
    <row r="3504" spans="1:17" x14ac:dyDescent="0.3">
      <c r="A3504">
        <v>3503</v>
      </c>
      <c r="B3504">
        <v>34512600</v>
      </c>
      <c r="C3504" t="s">
        <v>3506</v>
      </c>
      <c r="E3504" s="8">
        <v>3504</v>
      </c>
      <c r="F3504" s="9">
        <v>34512700</v>
      </c>
      <c r="G3504" s="10" t="s">
        <v>3507</v>
      </c>
      <c r="Q3504" t="str">
        <f t="shared" si="54"/>
        <v>34512700-Plovila za utovar i istovar robe na točkovima („ro-ro“ plovila)</v>
      </c>
    </row>
    <row r="3505" spans="1:17" x14ac:dyDescent="0.3">
      <c r="A3505">
        <v>3504</v>
      </c>
      <c r="B3505">
        <v>34512700</v>
      </c>
      <c r="C3505" t="s">
        <v>3507</v>
      </c>
      <c r="E3505" s="11">
        <v>3505</v>
      </c>
      <c r="F3505" s="12">
        <v>34512800</v>
      </c>
      <c r="G3505" s="13" t="s">
        <v>3508</v>
      </c>
      <c r="Q3505" t="str">
        <f t="shared" si="54"/>
        <v>34512800-Tankeri</v>
      </c>
    </row>
    <row r="3506" spans="1:17" x14ac:dyDescent="0.3">
      <c r="A3506">
        <v>3505</v>
      </c>
      <c r="B3506">
        <v>34512800</v>
      </c>
      <c r="C3506" t="s">
        <v>3508</v>
      </c>
      <c r="E3506" s="8">
        <v>3506</v>
      </c>
      <c r="F3506" s="9">
        <v>34512900</v>
      </c>
      <c r="G3506" s="10" t="s">
        <v>3509</v>
      </c>
      <c r="Q3506" t="str">
        <f t="shared" si="54"/>
        <v>34512900-Brodovi za prevoz automobila</v>
      </c>
    </row>
    <row r="3507" spans="1:17" x14ac:dyDescent="0.3">
      <c r="A3507">
        <v>3506</v>
      </c>
      <c r="B3507">
        <v>34512900</v>
      </c>
      <c r="C3507" t="s">
        <v>3509</v>
      </c>
      <c r="E3507" s="11">
        <v>3507</v>
      </c>
      <c r="F3507" s="12">
        <v>34512950</v>
      </c>
      <c r="G3507" s="13" t="s">
        <v>3510</v>
      </c>
      <c r="Q3507" t="str">
        <f t="shared" si="54"/>
        <v>34512950-Brodovi hladnjače</v>
      </c>
    </row>
    <row r="3508" spans="1:17" x14ac:dyDescent="0.3">
      <c r="A3508">
        <v>3507</v>
      </c>
      <c r="B3508">
        <v>34512950</v>
      </c>
      <c r="C3508" t="s">
        <v>3510</v>
      </c>
      <c r="E3508" s="8">
        <v>3508</v>
      </c>
      <c r="F3508" s="9">
        <v>34513000</v>
      </c>
      <c r="G3508" s="10" t="s">
        <v>3511</v>
      </c>
      <c r="Q3508" t="str">
        <f t="shared" si="54"/>
        <v>34513000-Ribarski i interventni brodovi i druga posebna plovila</v>
      </c>
    </row>
    <row r="3509" spans="1:17" x14ac:dyDescent="0.3">
      <c r="A3509">
        <v>3508</v>
      </c>
      <c r="B3509">
        <v>34513000</v>
      </c>
      <c r="C3509" t="s">
        <v>3511</v>
      </c>
      <c r="E3509" s="11">
        <v>3509</v>
      </c>
      <c r="F3509" s="12">
        <v>34513100</v>
      </c>
      <c r="G3509" s="13" t="s">
        <v>3512</v>
      </c>
      <c r="Q3509" t="str">
        <f t="shared" si="54"/>
        <v>34513100-Ribarski brodovi</v>
      </c>
    </row>
    <row r="3510" spans="1:17" x14ac:dyDescent="0.3">
      <c r="A3510">
        <v>3509</v>
      </c>
      <c r="B3510">
        <v>34513100</v>
      </c>
      <c r="C3510" t="s">
        <v>3512</v>
      </c>
      <c r="E3510" s="8">
        <v>3510</v>
      </c>
      <c r="F3510" s="9">
        <v>34513150</v>
      </c>
      <c r="G3510" s="10" t="s">
        <v>3513</v>
      </c>
      <c r="Q3510" t="str">
        <f t="shared" si="54"/>
        <v>34513150-Brodovi fabrike</v>
      </c>
    </row>
    <row r="3511" spans="1:17" x14ac:dyDescent="0.3">
      <c r="A3511">
        <v>3510</v>
      </c>
      <c r="B3511">
        <v>34513150</v>
      </c>
      <c r="C3511" t="s">
        <v>3513</v>
      </c>
      <c r="E3511" s="11">
        <v>3511</v>
      </c>
      <c r="F3511" s="12">
        <v>34513200</v>
      </c>
      <c r="G3511" s="13" t="s">
        <v>3514</v>
      </c>
      <c r="Q3511" t="str">
        <f t="shared" si="54"/>
        <v>34513200-Brodovi tegljači (remorkeri)</v>
      </c>
    </row>
    <row r="3512" spans="1:17" x14ac:dyDescent="0.3">
      <c r="A3512">
        <v>3511</v>
      </c>
      <c r="B3512">
        <v>34513200</v>
      </c>
      <c r="C3512" t="s">
        <v>3514</v>
      </c>
      <c r="E3512" s="8">
        <v>3512</v>
      </c>
      <c r="F3512" s="9">
        <v>34513250</v>
      </c>
      <c r="G3512" s="10" t="s">
        <v>3515</v>
      </c>
      <c r="Q3512" t="str">
        <f t="shared" si="54"/>
        <v>34513250-Brodovi bageri</v>
      </c>
    </row>
    <row r="3513" spans="1:17" x14ac:dyDescent="0.3">
      <c r="A3513">
        <v>3512</v>
      </c>
      <c r="B3513">
        <v>34513250</v>
      </c>
      <c r="C3513" t="s">
        <v>3515</v>
      </c>
      <c r="E3513" s="11">
        <v>3513</v>
      </c>
      <c r="F3513" s="12">
        <v>34513300</v>
      </c>
      <c r="G3513" s="13" t="s">
        <v>3516</v>
      </c>
      <c r="Q3513" t="str">
        <f t="shared" si="54"/>
        <v>34513300-Ploveći morski dokovi</v>
      </c>
    </row>
    <row r="3514" spans="1:17" x14ac:dyDescent="0.3">
      <c r="A3514">
        <v>3513</v>
      </c>
      <c r="B3514">
        <v>34513300</v>
      </c>
      <c r="C3514" t="s">
        <v>3516</v>
      </c>
      <c r="E3514" s="8">
        <v>3514</v>
      </c>
      <c r="F3514" s="9">
        <v>34513350</v>
      </c>
      <c r="G3514" s="10" t="s">
        <v>3517</v>
      </c>
      <c r="Q3514" t="str">
        <f t="shared" si="54"/>
        <v>34513350-Brodovi za podvodne aktivnosti</v>
      </c>
    </row>
    <row r="3515" spans="1:17" x14ac:dyDescent="0.3">
      <c r="A3515">
        <v>3514</v>
      </c>
      <c r="B3515">
        <v>34513350</v>
      </c>
      <c r="C3515" t="s">
        <v>3517</v>
      </c>
      <c r="E3515" s="11">
        <v>3515</v>
      </c>
      <c r="F3515" s="12">
        <v>34513400</v>
      </c>
      <c r="G3515" s="13" t="s">
        <v>3518</v>
      </c>
      <c r="Q3515" t="str">
        <f t="shared" si="54"/>
        <v>34513400-Plovne dizalice</v>
      </c>
    </row>
    <row r="3516" spans="1:17" x14ac:dyDescent="0.3">
      <c r="A3516">
        <v>3515</v>
      </c>
      <c r="B3516">
        <v>34513400</v>
      </c>
      <c r="C3516" t="s">
        <v>3518</v>
      </c>
      <c r="E3516" s="8">
        <v>3516</v>
      </c>
      <c r="F3516" s="9">
        <v>34513450</v>
      </c>
      <c r="G3516" s="10" t="s">
        <v>3519</v>
      </c>
      <c r="Q3516" t="str">
        <f t="shared" si="54"/>
        <v>34513450-Proizvodna plovila</v>
      </c>
    </row>
    <row r="3517" spans="1:17" x14ac:dyDescent="0.3">
      <c r="A3517">
        <v>3516</v>
      </c>
      <c r="B3517">
        <v>34513450</v>
      </c>
      <c r="C3517" t="s">
        <v>3519</v>
      </c>
      <c r="E3517" s="11">
        <v>3517</v>
      </c>
      <c r="F3517" s="12">
        <v>34513500</v>
      </c>
      <c r="G3517" s="13" t="s">
        <v>3520</v>
      </c>
      <c r="Q3517" t="str">
        <f t="shared" si="54"/>
        <v>34513500-Plovila za seizmička ispitivanja</v>
      </c>
    </row>
    <row r="3518" spans="1:17" x14ac:dyDescent="0.3">
      <c r="A3518">
        <v>3517</v>
      </c>
      <c r="B3518">
        <v>34513500</v>
      </c>
      <c r="C3518" t="s">
        <v>3520</v>
      </c>
      <c r="E3518" s="8">
        <v>3518</v>
      </c>
      <c r="F3518" s="9">
        <v>34513550</v>
      </c>
      <c r="G3518" s="10" t="s">
        <v>3521</v>
      </c>
      <c r="Q3518" t="str">
        <f t="shared" si="54"/>
        <v>34513550-Istraživački brodovi</v>
      </c>
    </row>
    <row r="3519" spans="1:17" x14ac:dyDescent="0.3">
      <c r="A3519">
        <v>3518</v>
      </c>
      <c r="B3519">
        <v>34513550</v>
      </c>
      <c r="C3519" t="s">
        <v>3521</v>
      </c>
      <c r="E3519" s="11">
        <v>3519</v>
      </c>
      <c r="F3519" s="12">
        <v>34513600</v>
      </c>
      <c r="G3519" s="13" t="s">
        <v>3522</v>
      </c>
      <c r="Q3519" t="str">
        <f t="shared" si="54"/>
        <v>34513600-Plovila za kontrolu zagađenja</v>
      </c>
    </row>
    <row r="3520" spans="1:17" x14ac:dyDescent="0.3">
      <c r="A3520">
        <v>3519</v>
      </c>
      <c r="B3520">
        <v>34513600</v>
      </c>
      <c r="C3520" t="s">
        <v>3522</v>
      </c>
      <c r="E3520" s="8">
        <v>3520</v>
      </c>
      <c r="F3520" s="9">
        <v>34513650</v>
      </c>
      <c r="G3520" s="10" t="s">
        <v>3523</v>
      </c>
      <c r="Q3520" t="str">
        <f t="shared" si="54"/>
        <v>34513650-Vatrogasna plovila</v>
      </c>
    </row>
    <row r="3521" spans="1:17" x14ac:dyDescent="0.3">
      <c r="A3521">
        <v>3520</v>
      </c>
      <c r="B3521">
        <v>34513650</v>
      </c>
      <c r="C3521" t="s">
        <v>3523</v>
      </c>
      <c r="E3521" s="11">
        <v>3521</v>
      </c>
      <c r="F3521" s="12">
        <v>34513700</v>
      </c>
      <c r="G3521" s="13" t="s">
        <v>3524</v>
      </c>
      <c r="Q3521" t="str">
        <f t="shared" si="54"/>
        <v>34513700-Brodovi za spašavanje</v>
      </c>
    </row>
    <row r="3522" spans="1:17" x14ac:dyDescent="0.3">
      <c r="A3522">
        <v>3521</v>
      </c>
      <c r="B3522">
        <v>34513700</v>
      </c>
      <c r="C3522" t="s">
        <v>3524</v>
      </c>
      <c r="E3522" s="8">
        <v>3522</v>
      </c>
      <c r="F3522" s="9">
        <v>34513750</v>
      </c>
      <c r="G3522" s="10" t="s">
        <v>3525</v>
      </c>
      <c r="Q3522" t="str">
        <f t="shared" ref="Q3522:Q3585" si="55">F3522&amp; "-" &amp;G3522</f>
        <v>34513750-Laka plovila</v>
      </c>
    </row>
    <row r="3523" spans="1:17" x14ac:dyDescent="0.3">
      <c r="A3523">
        <v>3522</v>
      </c>
      <c r="B3523">
        <v>34513750</v>
      </c>
      <c r="C3523" t="s">
        <v>3525</v>
      </c>
      <c r="E3523" s="11">
        <v>3523</v>
      </c>
      <c r="F3523" s="12">
        <v>34514000</v>
      </c>
      <c r="G3523" s="13" t="s">
        <v>3526</v>
      </c>
      <c r="Q3523" t="str">
        <f t="shared" si="55"/>
        <v>34514000-Ploveće ili uronjive platforme za bušenje ili proizvodnju</v>
      </c>
    </row>
    <row r="3524" spans="1:17" x14ac:dyDescent="0.3">
      <c r="A3524">
        <v>3523</v>
      </c>
      <c r="B3524">
        <v>34514000</v>
      </c>
      <c r="C3524" t="s">
        <v>3526</v>
      </c>
      <c r="E3524" s="8">
        <v>3524</v>
      </c>
      <c r="F3524" s="9">
        <v>34514100</v>
      </c>
      <c r="G3524" s="10" t="s">
        <v>3527</v>
      </c>
      <c r="Q3524" t="str">
        <f t="shared" si="55"/>
        <v>34514100-Brodovi za bušenje</v>
      </c>
    </row>
    <row r="3525" spans="1:17" x14ac:dyDescent="0.3">
      <c r="A3525">
        <v>3524</v>
      </c>
      <c r="B3525">
        <v>34514100</v>
      </c>
      <c r="C3525" t="s">
        <v>3527</v>
      </c>
      <c r="E3525" s="11">
        <v>3525</v>
      </c>
      <c r="F3525" s="12">
        <v>34514200</v>
      </c>
      <c r="G3525" s="13" t="s">
        <v>3528</v>
      </c>
      <c r="Q3525" t="str">
        <f t="shared" si="55"/>
        <v>34514200-Samopodižuće platforme</v>
      </c>
    </row>
    <row r="3526" spans="1:17" x14ac:dyDescent="0.3">
      <c r="A3526">
        <v>3525</v>
      </c>
      <c r="B3526">
        <v>34514200</v>
      </c>
      <c r="C3526" t="s">
        <v>3528</v>
      </c>
      <c r="E3526" s="8">
        <v>3526</v>
      </c>
      <c r="F3526" s="9">
        <v>34514300</v>
      </c>
      <c r="G3526" s="10" t="s">
        <v>3529</v>
      </c>
      <c r="Q3526" t="str">
        <f t="shared" si="55"/>
        <v>34514300-Platforme sa garniturom za bušenje</v>
      </c>
    </row>
    <row r="3527" spans="1:17" x14ac:dyDescent="0.3">
      <c r="A3527">
        <v>3526</v>
      </c>
      <c r="B3527">
        <v>34514300</v>
      </c>
      <c r="C3527" t="s">
        <v>3529</v>
      </c>
      <c r="E3527" s="11">
        <v>3527</v>
      </c>
      <c r="F3527" s="12">
        <v>34514400</v>
      </c>
      <c r="G3527" s="13" t="s">
        <v>3530</v>
      </c>
      <c r="Q3527" t="str">
        <f t="shared" si="55"/>
        <v>34514400-Ploveće platforme za bušenje</v>
      </c>
    </row>
    <row r="3528" spans="1:17" x14ac:dyDescent="0.3">
      <c r="A3528">
        <v>3527</v>
      </c>
      <c r="B3528">
        <v>34514400</v>
      </c>
      <c r="C3528" t="s">
        <v>3530</v>
      </c>
      <c r="E3528" s="8">
        <v>3528</v>
      </c>
      <c r="F3528" s="9">
        <v>34514500</v>
      </c>
      <c r="G3528" s="10" t="s">
        <v>3531</v>
      </c>
      <c r="Q3528" t="str">
        <f t="shared" si="55"/>
        <v>34514500-Ploveći proizvodni objekt</v>
      </c>
    </row>
    <row r="3529" spans="1:17" x14ac:dyDescent="0.3">
      <c r="A3529">
        <v>3528</v>
      </c>
      <c r="B3529">
        <v>34514500</v>
      </c>
      <c r="C3529" t="s">
        <v>3531</v>
      </c>
      <c r="E3529" s="11">
        <v>3529</v>
      </c>
      <c r="F3529" s="12">
        <v>34514600</v>
      </c>
      <c r="G3529" s="13" t="s">
        <v>3532</v>
      </c>
      <c r="Q3529" t="str">
        <f t="shared" si="55"/>
        <v>34514600-Polu-uronjivi bušaći tornjevi</v>
      </c>
    </row>
    <row r="3530" spans="1:17" x14ac:dyDescent="0.3">
      <c r="A3530">
        <v>3529</v>
      </c>
      <c r="B3530">
        <v>34514600</v>
      </c>
      <c r="C3530" t="s">
        <v>3532</v>
      </c>
      <c r="E3530" s="8">
        <v>3530</v>
      </c>
      <c r="F3530" s="9">
        <v>34514700</v>
      </c>
      <c r="G3530" s="10" t="s">
        <v>3533</v>
      </c>
      <c r="Q3530" t="str">
        <f t="shared" si="55"/>
        <v>34514700-Mobilne platforme</v>
      </c>
    </row>
    <row r="3531" spans="1:17" x14ac:dyDescent="0.3">
      <c r="A3531">
        <v>3530</v>
      </c>
      <c r="B3531">
        <v>34514700</v>
      </c>
      <c r="C3531" t="s">
        <v>3533</v>
      </c>
      <c r="E3531" s="11">
        <v>3531</v>
      </c>
      <c r="F3531" s="12">
        <v>34514800</v>
      </c>
      <c r="G3531" s="13" t="s">
        <v>3534</v>
      </c>
      <c r="Q3531" t="str">
        <f t="shared" si="55"/>
        <v>34514800-Platforme na otvorenom moru</v>
      </c>
    </row>
    <row r="3532" spans="1:17" x14ac:dyDescent="0.3">
      <c r="A3532">
        <v>3531</v>
      </c>
      <c r="B3532">
        <v>34514800</v>
      </c>
      <c r="C3532" t="s">
        <v>3534</v>
      </c>
      <c r="E3532" s="8">
        <v>3532</v>
      </c>
      <c r="F3532" s="9">
        <v>34514900</v>
      </c>
      <c r="G3532" s="10" t="s">
        <v>3535</v>
      </c>
      <c r="Q3532" t="str">
        <f t="shared" si="55"/>
        <v>34514900-Platforme za bušenje</v>
      </c>
    </row>
    <row r="3533" spans="1:17" x14ac:dyDescent="0.3">
      <c r="A3533">
        <v>3532</v>
      </c>
      <c r="B3533">
        <v>34514900</v>
      </c>
      <c r="C3533" t="s">
        <v>3535</v>
      </c>
      <c r="E3533" s="11">
        <v>3533</v>
      </c>
      <c r="F3533" s="12">
        <v>34515000</v>
      </c>
      <c r="G3533" s="13" t="s">
        <v>3536</v>
      </c>
      <c r="Q3533" t="str">
        <f t="shared" si="55"/>
        <v>34515000-Ploveće konstrukcije</v>
      </c>
    </row>
    <row r="3534" spans="1:17" x14ac:dyDescent="0.3">
      <c r="A3534">
        <v>3533</v>
      </c>
      <c r="B3534">
        <v>34515000</v>
      </c>
      <c r="C3534" t="s">
        <v>3536</v>
      </c>
      <c r="E3534" s="8">
        <v>3534</v>
      </c>
      <c r="F3534" s="9">
        <v>34515100</v>
      </c>
      <c r="G3534" s="10" t="s">
        <v>3537</v>
      </c>
      <c r="Q3534" t="str">
        <f t="shared" si="55"/>
        <v>34515100-Marker bove (plutače)</v>
      </c>
    </row>
    <row r="3535" spans="1:17" x14ac:dyDescent="0.3">
      <c r="A3535">
        <v>3534</v>
      </c>
      <c r="B3535">
        <v>34515100</v>
      </c>
      <c r="C3535" t="s">
        <v>3537</v>
      </c>
      <c r="E3535" s="11">
        <v>3535</v>
      </c>
      <c r="F3535" s="12">
        <v>34515200</v>
      </c>
      <c r="G3535" s="13" t="s">
        <v>3538</v>
      </c>
      <c r="Q3535" t="str">
        <f t="shared" si="55"/>
        <v>34515200-Splavovi na naduvavanje</v>
      </c>
    </row>
    <row r="3536" spans="1:17" x14ac:dyDescent="0.3">
      <c r="A3536">
        <v>3535</v>
      </c>
      <c r="B3536">
        <v>34515200</v>
      </c>
      <c r="C3536" t="s">
        <v>3538</v>
      </c>
      <c r="E3536" s="8">
        <v>3536</v>
      </c>
      <c r="F3536" s="9">
        <v>34516000</v>
      </c>
      <c r="G3536" s="10" t="s">
        <v>3539</v>
      </c>
      <c r="Q3536" t="str">
        <f t="shared" si="55"/>
        <v>34516000-Morski odbojnici</v>
      </c>
    </row>
    <row r="3537" spans="1:17" x14ac:dyDescent="0.3">
      <c r="A3537">
        <v>3536</v>
      </c>
      <c r="B3537">
        <v>34516000</v>
      </c>
      <c r="C3537" t="s">
        <v>3539</v>
      </c>
      <c r="E3537" s="11">
        <v>3537</v>
      </c>
      <c r="F3537" s="12">
        <v>34520000</v>
      </c>
      <c r="G3537" s="13" t="s">
        <v>3540</v>
      </c>
      <c r="Q3537" t="str">
        <f t="shared" si="55"/>
        <v>34520000-Čamci</v>
      </c>
    </row>
    <row r="3538" spans="1:17" x14ac:dyDescent="0.3">
      <c r="A3538">
        <v>3537</v>
      </c>
      <c r="B3538">
        <v>34520000</v>
      </c>
      <c r="C3538" t="s">
        <v>3540</v>
      </c>
      <c r="E3538" s="8">
        <v>3538</v>
      </c>
      <c r="F3538" s="9">
        <v>34521000</v>
      </c>
      <c r="G3538" s="10" t="s">
        <v>3541</v>
      </c>
      <c r="Q3538" t="str">
        <f t="shared" si="55"/>
        <v>34521000-Čamci za posebne namene</v>
      </c>
    </row>
    <row r="3539" spans="1:17" x14ac:dyDescent="0.3">
      <c r="A3539">
        <v>3538</v>
      </c>
      <c r="B3539">
        <v>34521000</v>
      </c>
      <c r="C3539" t="s">
        <v>3541</v>
      </c>
      <c r="E3539" s="11">
        <v>3539</v>
      </c>
      <c r="F3539" s="12">
        <v>34521100</v>
      </c>
      <c r="G3539" s="13" t="s">
        <v>3542</v>
      </c>
      <c r="Q3539" t="str">
        <f t="shared" si="55"/>
        <v>34521100-Čamci za nadzor</v>
      </c>
    </row>
    <row r="3540" spans="1:17" x14ac:dyDescent="0.3">
      <c r="A3540">
        <v>3539</v>
      </c>
      <c r="B3540">
        <v>34521100</v>
      </c>
      <c r="C3540" t="s">
        <v>3542</v>
      </c>
      <c r="E3540" s="8">
        <v>3540</v>
      </c>
      <c r="F3540" s="9">
        <v>34521200</v>
      </c>
      <c r="G3540" s="10" t="s">
        <v>3543</v>
      </c>
      <c r="Q3540" t="str">
        <f t="shared" si="55"/>
        <v>34521200-Patrolni čamci carinske službe</v>
      </c>
    </row>
    <row r="3541" spans="1:17" x14ac:dyDescent="0.3">
      <c r="A3541">
        <v>3540</v>
      </c>
      <c r="B3541">
        <v>34521200</v>
      </c>
      <c r="C3541" t="s">
        <v>3543</v>
      </c>
      <c r="E3541" s="11">
        <v>3541</v>
      </c>
      <c r="F3541" s="12">
        <v>34521300</v>
      </c>
      <c r="G3541" s="13" t="s">
        <v>3544</v>
      </c>
      <c r="Q3541" t="str">
        <f t="shared" si="55"/>
        <v>34521300-Policijski patrolni čamci</v>
      </c>
    </row>
    <row r="3542" spans="1:17" x14ac:dyDescent="0.3">
      <c r="A3542">
        <v>3541</v>
      </c>
      <c r="B3542">
        <v>34521300</v>
      </c>
      <c r="C3542" t="s">
        <v>3544</v>
      </c>
      <c r="E3542" s="8">
        <v>3542</v>
      </c>
      <c r="F3542" s="9">
        <v>34521400</v>
      </c>
      <c r="G3542" s="10" t="s">
        <v>3545</v>
      </c>
      <c r="Q3542" t="str">
        <f t="shared" si="55"/>
        <v>34521400-Čamci za spašavanje</v>
      </c>
    </row>
    <row r="3543" spans="1:17" x14ac:dyDescent="0.3">
      <c r="A3543">
        <v>3542</v>
      </c>
      <c r="B3543">
        <v>34521400</v>
      </c>
      <c r="C3543" t="s">
        <v>3545</v>
      </c>
      <c r="E3543" s="11">
        <v>3543</v>
      </c>
      <c r="F3543" s="12">
        <v>34522000</v>
      </c>
      <c r="G3543" s="13" t="s">
        <v>3546</v>
      </c>
      <c r="Q3543" t="str">
        <f t="shared" si="55"/>
        <v>34522000-Čamci za sport i rekreaciju</v>
      </c>
    </row>
    <row r="3544" spans="1:17" x14ac:dyDescent="0.3">
      <c r="A3544">
        <v>3543</v>
      </c>
      <c r="B3544">
        <v>34522000</v>
      </c>
      <c r="C3544" t="s">
        <v>3546</v>
      </c>
      <c r="E3544" s="8">
        <v>3544</v>
      </c>
      <c r="F3544" s="9">
        <v>34522100</v>
      </c>
      <c r="G3544" s="10" t="s">
        <v>3547</v>
      </c>
      <c r="Q3544" t="str">
        <f t="shared" si="55"/>
        <v>34522100-Jedrilice</v>
      </c>
    </row>
    <row r="3545" spans="1:17" x14ac:dyDescent="0.3">
      <c r="A3545">
        <v>3544</v>
      </c>
      <c r="B3545">
        <v>34522100</v>
      </c>
      <c r="C3545" t="s">
        <v>3547</v>
      </c>
      <c r="E3545" s="11">
        <v>3545</v>
      </c>
      <c r="F3545" s="12">
        <v>34522150</v>
      </c>
      <c r="G3545" s="13" t="s">
        <v>3548</v>
      </c>
      <c r="Q3545" t="str">
        <f t="shared" si="55"/>
        <v>34522150-Katamarani</v>
      </c>
    </row>
    <row r="3546" spans="1:17" x14ac:dyDescent="0.3">
      <c r="A3546">
        <v>3545</v>
      </c>
      <c r="B3546">
        <v>34522150</v>
      </c>
      <c r="C3546" t="s">
        <v>3548</v>
      </c>
      <c r="E3546" s="8">
        <v>3546</v>
      </c>
      <c r="F3546" s="9">
        <v>34522200</v>
      </c>
      <c r="G3546" s="10" t="s">
        <v>3549</v>
      </c>
      <c r="Q3546" t="str">
        <f t="shared" si="55"/>
        <v>34522200-Mali čamci za spašavanje</v>
      </c>
    </row>
    <row r="3547" spans="1:17" x14ac:dyDescent="0.3">
      <c r="A3547">
        <v>3546</v>
      </c>
      <c r="B3547">
        <v>34522200</v>
      </c>
      <c r="C3547" t="s">
        <v>3549</v>
      </c>
      <c r="E3547" s="11">
        <v>3547</v>
      </c>
      <c r="F3547" s="12">
        <v>34522250</v>
      </c>
      <c r="G3547" s="13" t="s">
        <v>3550</v>
      </c>
      <c r="Q3547" t="str">
        <f t="shared" si="55"/>
        <v>34522250-Male jedrilice</v>
      </c>
    </row>
    <row r="3548" spans="1:17" x14ac:dyDescent="0.3">
      <c r="A3548">
        <v>3547</v>
      </c>
      <c r="B3548">
        <v>34522250</v>
      </c>
      <c r="C3548" t="s">
        <v>3550</v>
      </c>
      <c r="E3548" s="8">
        <v>3548</v>
      </c>
      <c r="F3548" s="9">
        <v>34522300</v>
      </c>
      <c r="G3548" s="10" t="s">
        <v>3551</v>
      </c>
      <c r="Q3548" t="str">
        <f t="shared" si="55"/>
        <v>34522300-Mali čamci</v>
      </c>
    </row>
    <row r="3549" spans="1:17" x14ac:dyDescent="0.3">
      <c r="A3549">
        <v>3548</v>
      </c>
      <c r="B3549">
        <v>34522300</v>
      </c>
      <c r="C3549" t="s">
        <v>3551</v>
      </c>
      <c r="E3549" s="11">
        <v>3549</v>
      </c>
      <c r="F3549" s="12">
        <v>34522350</v>
      </c>
      <c r="G3549" s="13" t="s">
        <v>3552</v>
      </c>
      <c r="Q3549" t="str">
        <f t="shared" si="55"/>
        <v>34522350-Mali čamci od fiberglasa</v>
      </c>
    </row>
    <row r="3550" spans="1:17" x14ac:dyDescent="0.3">
      <c r="A3550">
        <v>3549</v>
      </c>
      <c r="B3550">
        <v>34522350</v>
      </c>
      <c r="C3550" t="s">
        <v>3552</v>
      </c>
      <c r="E3550" s="8">
        <v>3550</v>
      </c>
      <c r="F3550" s="9">
        <v>34522400</v>
      </c>
      <c r="G3550" s="10" t="s">
        <v>3553</v>
      </c>
      <c r="Q3550" t="str">
        <f t="shared" si="55"/>
        <v>34522400-Polučvrsti mali čamci</v>
      </c>
    </row>
    <row r="3551" spans="1:17" x14ac:dyDescent="0.3">
      <c r="A3551">
        <v>3550</v>
      </c>
      <c r="B3551">
        <v>34522400</v>
      </c>
      <c r="C3551" t="s">
        <v>3553</v>
      </c>
      <c r="E3551" s="11">
        <v>3551</v>
      </c>
      <c r="F3551" s="12">
        <v>34522450</v>
      </c>
      <c r="G3551" s="13" t="s">
        <v>3554</v>
      </c>
      <c r="Q3551" t="str">
        <f t="shared" si="55"/>
        <v>34522450-Plovila na naduvavanje</v>
      </c>
    </row>
    <row r="3552" spans="1:17" x14ac:dyDescent="0.3">
      <c r="A3552">
        <v>3551</v>
      </c>
      <c r="B3552">
        <v>34522450</v>
      </c>
      <c r="C3552" t="s">
        <v>3554</v>
      </c>
      <c r="E3552" s="8">
        <v>3552</v>
      </c>
      <c r="F3552" s="9">
        <v>34522500</v>
      </c>
      <c r="G3552" s="10" t="s">
        <v>3555</v>
      </c>
      <c r="Q3552" t="str">
        <f t="shared" si="55"/>
        <v>34522500-Mali gumeni čamci</v>
      </c>
    </row>
    <row r="3553" spans="1:17" x14ac:dyDescent="0.3">
      <c r="A3553">
        <v>3552</v>
      </c>
      <c r="B3553">
        <v>34522500</v>
      </c>
      <c r="C3553" t="s">
        <v>3555</v>
      </c>
      <c r="E3553" s="11">
        <v>3553</v>
      </c>
      <c r="F3553" s="12">
        <v>34522550</v>
      </c>
      <c r="G3553" s="13" t="s">
        <v>3556</v>
      </c>
      <c r="Q3553" t="str">
        <f t="shared" si="55"/>
        <v>34522550-Kanui</v>
      </c>
    </row>
    <row r="3554" spans="1:17" x14ac:dyDescent="0.3">
      <c r="A3554">
        <v>3553</v>
      </c>
      <c r="B3554">
        <v>34522550</v>
      </c>
      <c r="C3554" t="s">
        <v>3556</v>
      </c>
      <c r="E3554" s="8">
        <v>3554</v>
      </c>
      <c r="F3554" s="9">
        <v>34522600</v>
      </c>
      <c r="G3554" s="10" t="s">
        <v>3557</v>
      </c>
      <c r="Q3554" t="str">
        <f t="shared" si="55"/>
        <v>34522600-Čamci na vesla</v>
      </c>
    </row>
    <row r="3555" spans="1:17" x14ac:dyDescent="0.3">
      <c r="A3555">
        <v>3554</v>
      </c>
      <c r="B3555">
        <v>34522600</v>
      </c>
      <c r="C3555" t="s">
        <v>3557</v>
      </c>
      <c r="E3555" s="11">
        <v>3555</v>
      </c>
      <c r="F3555" s="12">
        <v>34522700</v>
      </c>
      <c r="G3555" s="13" t="s">
        <v>3558</v>
      </c>
      <c r="Q3555" t="str">
        <f t="shared" si="55"/>
        <v>34522700-Pedaline</v>
      </c>
    </row>
    <row r="3556" spans="1:17" x14ac:dyDescent="0.3">
      <c r="A3556">
        <v>3555</v>
      </c>
      <c r="B3556">
        <v>34522700</v>
      </c>
      <c r="C3556" t="s">
        <v>3558</v>
      </c>
      <c r="E3556" s="8">
        <v>3556</v>
      </c>
      <c r="F3556" s="9">
        <v>34600000</v>
      </c>
      <c r="G3556" s="10" t="s">
        <v>3559</v>
      </c>
      <c r="Q3556" t="str">
        <f t="shared" si="55"/>
        <v>34600000-Železničke i tramvajske lokomotive i šinska vozila i pripadajući delovi</v>
      </c>
    </row>
    <row r="3557" spans="1:17" x14ac:dyDescent="0.3">
      <c r="A3557">
        <v>3556</v>
      </c>
      <c r="B3557">
        <v>34600000</v>
      </c>
      <c r="C3557" t="s">
        <v>3559</v>
      </c>
      <c r="E3557" s="11">
        <v>3557</v>
      </c>
      <c r="F3557" s="12">
        <v>34610000</v>
      </c>
      <c r="G3557" s="13" t="s">
        <v>3560</v>
      </c>
      <c r="Q3557" t="str">
        <f t="shared" si="55"/>
        <v>34610000-Železničke lokomotive i tenderi</v>
      </c>
    </row>
    <row r="3558" spans="1:17" x14ac:dyDescent="0.3">
      <c r="A3558">
        <v>3557</v>
      </c>
      <c r="B3558">
        <v>34610000</v>
      </c>
      <c r="C3558" t="s">
        <v>3560</v>
      </c>
      <c r="E3558" s="8">
        <v>3558</v>
      </c>
      <c r="F3558" s="9">
        <v>34611000</v>
      </c>
      <c r="G3558" s="10" t="s">
        <v>3561</v>
      </c>
      <c r="Q3558" t="str">
        <f t="shared" si="55"/>
        <v>34611000-Lokomotive</v>
      </c>
    </row>
    <row r="3559" spans="1:17" x14ac:dyDescent="0.3">
      <c r="A3559">
        <v>3558</v>
      </c>
      <c r="B3559">
        <v>34611000</v>
      </c>
      <c r="C3559" t="s">
        <v>3561</v>
      </c>
      <c r="E3559" s="11">
        <v>3559</v>
      </c>
      <c r="F3559" s="12">
        <v>34612000</v>
      </c>
      <c r="G3559" s="13" t="s">
        <v>3562</v>
      </c>
      <c r="Q3559" t="str">
        <f t="shared" si="55"/>
        <v>34612000-Tenderi za lokomotive i uspinjače</v>
      </c>
    </row>
    <row r="3560" spans="1:17" x14ac:dyDescent="0.3">
      <c r="A3560">
        <v>3559</v>
      </c>
      <c r="B3560">
        <v>34612000</v>
      </c>
      <c r="C3560" t="s">
        <v>3562</v>
      </c>
      <c r="E3560" s="8">
        <v>3560</v>
      </c>
      <c r="F3560" s="9">
        <v>34612100</v>
      </c>
      <c r="G3560" s="10" t="s">
        <v>3563</v>
      </c>
      <c r="Q3560" t="str">
        <f t="shared" si="55"/>
        <v>34612100-Tenderi za lokomotive</v>
      </c>
    </row>
    <row r="3561" spans="1:17" x14ac:dyDescent="0.3">
      <c r="A3561">
        <v>3560</v>
      </c>
      <c r="B3561">
        <v>34612100</v>
      </c>
      <c r="C3561" t="s">
        <v>3563</v>
      </c>
      <c r="E3561" s="11">
        <v>3561</v>
      </c>
      <c r="F3561" s="12">
        <v>34612200</v>
      </c>
      <c r="G3561" s="13" t="s">
        <v>3564</v>
      </c>
      <c r="Q3561" t="str">
        <f t="shared" si="55"/>
        <v>34612200-Uspinjače</v>
      </c>
    </row>
    <row r="3562" spans="1:17" x14ac:dyDescent="0.3">
      <c r="A3562">
        <v>3561</v>
      </c>
      <c r="B3562">
        <v>34612200</v>
      </c>
      <c r="C3562" t="s">
        <v>3564</v>
      </c>
      <c r="E3562" s="8">
        <v>3562</v>
      </c>
      <c r="F3562" s="9">
        <v>34620000</v>
      </c>
      <c r="G3562" s="10" t="s">
        <v>3565</v>
      </c>
      <c r="Q3562" t="str">
        <f t="shared" si="55"/>
        <v>34620000-Železnička šinska vozila</v>
      </c>
    </row>
    <row r="3563" spans="1:17" x14ac:dyDescent="0.3">
      <c r="A3563">
        <v>3562</v>
      </c>
      <c r="B3563">
        <v>34620000</v>
      </c>
      <c r="C3563" t="s">
        <v>3565</v>
      </c>
      <c r="E3563" s="11">
        <v>3563</v>
      </c>
      <c r="F3563" s="12">
        <v>34621000</v>
      </c>
      <c r="G3563" s="13" t="s">
        <v>3566</v>
      </c>
      <c r="Q3563" t="str">
        <f t="shared" si="55"/>
        <v>34621000-Železnička vozila za održavanje ili servisiranje i železnički teretni vagoni</v>
      </c>
    </row>
    <row r="3564" spans="1:17" x14ac:dyDescent="0.3">
      <c r="A3564">
        <v>3563</v>
      </c>
      <c r="B3564">
        <v>34621000</v>
      </c>
      <c r="C3564" t="s">
        <v>3566</v>
      </c>
      <c r="E3564" s="8">
        <v>3564</v>
      </c>
      <c r="F3564" s="9">
        <v>34621100</v>
      </c>
      <c r="G3564" s="10" t="s">
        <v>3567</v>
      </c>
      <c r="Q3564" t="str">
        <f t="shared" si="55"/>
        <v>34621100-Železnički teretni vagoni</v>
      </c>
    </row>
    <row r="3565" spans="1:17" x14ac:dyDescent="0.3">
      <c r="A3565">
        <v>3564</v>
      </c>
      <c r="B3565">
        <v>34621100</v>
      </c>
      <c r="C3565" t="s">
        <v>3567</v>
      </c>
      <c r="E3565" s="11">
        <v>3565</v>
      </c>
      <c r="F3565" s="12">
        <v>34621200</v>
      </c>
      <c r="G3565" s="13" t="s">
        <v>3568</v>
      </c>
      <c r="Q3565" t="str">
        <f t="shared" si="55"/>
        <v>34621200-Železnička vozila za održavanje ili servisiranje</v>
      </c>
    </row>
    <row r="3566" spans="1:17" x14ac:dyDescent="0.3">
      <c r="A3566">
        <v>3565</v>
      </c>
      <c r="B3566">
        <v>34621200</v>
      </c>
      <c r="C3566" t="s">
        <v>3568</v>
      </c>
      <c r="E3566" s="8">
        <v>3566</v>
      </c>
      <c r="F3566" s="9">
        <v>34622000</v>
      </c>
      <c r="G3566" s="10" t="s">
        <v>3569</v>
      </c>
      <c r="Q3566" t="str">
        <f t="shared" si="55"/>
        <v>34622000-Železnički i tramvajski putnički vagoni i trolejbusi</v>
      </c>
    </row>
    <row r="3567" spans="1:17" x14ac:dyDescent="0.3">
      <c r="A3567">
        <v>3566</v>
      </c>
      <c r="B3567">
        <v>34622000</v>
      </c>
      <c r="C3567" t="s">
        <v>3569</v>
      </c>
      <c r="E3567" s="11">
        <v>3567</v>
      </c>
      <c r="F3567" s="12">
        <v>34622100</v>
      </c>
      <c r="G3567" s="13" t="s">
        <v>3570</v>
      </c>
      <c r="Q3567" t="str">
        <f t="shared" si="55"/>
        <v>34622100-Tramvajski putnički vagoni</v>
      </c>
    </row>
    <row r="3568" spans="1:17" x14ac:dyDescent="0.3">
      <c r="A3568">
        <v>3567</v>
      </c>
      <c r="B3568">
        <v>34622100</v>
      </c>
      <c r="C3568" t="s">
        <v>3570</v>
      </c>
      <c r="E3568" s="8">
        <v>3568</v>
      </c>
      <c r="F3568" s="9">
        <v>34622200</v>
      </c>
      <c r="G3568" s="10" t="s">
        <v>3571</v>
      </c>
      <c r="Q3568" t="str">
        <f t="shared" si="55"/>
        <v>34622200-Železnički putnički vagoni</v>
      </c>
    </row>
    <row r="3569" spans="1:17" x14ac:dyDescent="0.3">
      <c r="A3569">
        <v>3568</v>
      </c>
      <c r="B3569">
        <v>34622200</v>
      </c>
      <c r="C3569" t="s">
        <v>3571</v>
      </c>
      <c r="E3569" s="11">
        <v>3569</v>
      </c>
      <c r="F3569" s="12">
        <v>34622300</v>
      </c>
      <c r="G3569" s="13" t="s">
        <v>3572</v>
      </c>
      <c r="Q3569" t="str">
        <f t="shared" si="55"/>
        <v>34622300-Trolejbusi</v>
      </c>
    </row>
    <row r="3570" spans="1:17" x14ac:dyDescent="0.3">
      <c r="A3570">
        <v>3569</v>
      </c>
      <c r="B3570">
        <v>34622300</v>
      </c>
      <c r="C3570" t="s">
        <v>3572</v>
      </c>
      <c r="E3570" s="8">
        <v>3570</v>
      </c>
      <c r="F3570" s="9">
        <v>34622400</v>
      </c>
      <c r="G3570" s="10" t="s">
        <v>3573</v>
      </c>
      <c r="Q3570" t="str">
        <f t="shared" si="55"/>
        <v>34622400-Železničke putničke kompozicije</v>
      </c>
    </row>
    <row r="3571" spans="1:17" x14ac:dyDescent="0.3">
      <c r="A3571">
        <v>3570</v>
      </c>
      <c r="B3571">
        <v>34622400</v>
      </c>
      <c r="C3571" t="s">
        <v>3573</v>
      </c>
      <c r="E3571" s="11">
        <v>3571</v>
      </c>
      <c r="F3571" s="12">
        <v>34622500</v>
      </c>
      <c r="G3571" s="13" t="s">
        <v>3574</v>
      </c>
      <c r="Q3571" t="str">
        <f t="shared" si="55"/>
        <v>34622500-Vagoni za prtljag i vagoni za posebne namene</v>
      </c>
    </row>
    <row r="3572" spans="1:17" x14ac:dyDescent="0.3">
      <c r="A3572">
        <v>3571</v>
      </c>
      <c r="B3572">
        <v>34622500</v>
      </c>
      <c r="C3572" t="s">
        <v>3574</v>
      </c>
      <c r="E3572" s="8">
        <v>3572</v>
      </c>
      <c r="F3572" s="9">
        <v>34630000</v>
      </c>
      <c r="G3572" s="10" t="s">
        <v>3575</v>
      </c>
      <c r="Q3572" t="str">
        <f t="shared" si="55"/>
        <v>34630000-Delovi železničkih ili tramvajskih lokomotiva ili šinskih vozila; oprema za kontrolu železničkog saobraćaja</v>
      </c>
    </row>
    <row r="3573" spans="1:17" x14ac:dyDescent="0.3">
      <c r="A3573">
        <v>3572</v>
      </c>
      <c r="B3573">
        <v>34630000</v>
      </c>
      <c r="C3573" t="s">
        <v>3575</v>
      </c>
      <c r="E3573" s="11">
        <v>3573</v>
      </c>
      <c r="F3573" s="12">
        <v>34631000</v>
      </c>
      <c r="G3573" s="13" t="s">
        <v>3576</v>
      </c>
      <c r="Q3573" t="str">
        <f t="shared" si="55"/>
        <v>34631000-Delovi lokomotiva ili šinskih vozila</v>
      </c>
    </row>
    <row r="3574" spans="1:17" x14ac:dyDescent="0.3">
      <c r="A3574">
        <v>3573</v>
      </c>
      <c r="B3574">
        <v>34631000</v>
      </c>
      <c r="C3574" t="s">
        <v>3576</v>
      </c>
      <c r="E3574" s="8">
        <v>3574</v>
      </c>
      <c r="F3574" s="9">
        <v>34631100</v>
      </c>
      <c r="G3574" s="10" t="s">
        <v>3577</v>
      </c>
      <c r="Q3574" t="str">
        <f t="shared" si="55"/>
        <v>34631100-Monoblok točkovi</v>
      </c>
    </row>
    <row r="3575" spans="1:17" x14ac:dyDescent="0.3">
      <c r="A3575">
        <v>3574</v>
      </c>
      <c r="B3575">
        <v>34631100</v>
      </c>
      <c r="C3575" t="s">
        <v>3577</v>
      </c>
      <c r="E3575" s="11">
        <v>3575</v>
      </c>
      <c r="F3575" s="12">
        <v>34631200</v>
      </c>
      <c r="G3575" s="13" t="s">
        <v>3578</v>
      </c>
      <c r="Q3575" t="str">
        <f t="shared" si="55"/>
        <v>34631200-Odbojnici i vučni uređaji</v>
      </c>
    </row>
    <row r="3576" spans="1:17" x14ac:dyDescent="0.3">
      <c r="A3576">
        <v>3575</v>
      </c>
      <c r="B3576">
        <v>34631200</v>
      </c>
      <c r="C3576" t="s">
        <v>3578</v>
      </c>
      <c r="E3576" s="8">
        <v>3576</v>
      </c>
      <c r="F3576" s="9">
        <v>34631300</v>
      </c>
      <c r="G3576" s="10" t="s">
        <v>3579</v>
      </c>
      <c r="Q3576" t="str">
        <f t="shared" si="55"/>
        <v>34631300-Sedišta za šinska vozila</v>
      </c>
    </row>
    <row r="3577" spans="1:17" x14ac:dyDescent="0.3">
      <c r="A3577">
        <v>3576</v>
      </c>
      <c r="B3577">
        <v>34631300</v>
      </c>
      <c r="C3577" t="s">
        <v>3579</v>
      </c>
      <c r="E3577" s="11">
        <v>3577</v>
      </c>
      <c r="F3577" s="12">
        <v>34631400</v>
      </c>
      <c r="G3577" s="13" t="s">
        <v>3580</v>
      </c>
      <c r="Q3577" t="str">
        <f t="shared" si="55"/>
        <v>34631400-Osovine točkova i pneumatika i drugi delovi lokomotiva ili šinskih vozila</v>
      </c>
    </row>
    <row r="3578" spans="1:17" x14ac:dyDescent="0.3">
      <c r="A3578">
        <v>3577</v>
      </c>
      <c r="B3578">
        <v>34631400</v>
      </c>
      <c r="C3578" t="s">
        <v>3580</v>
      </c>
      <c r="E3578" s="8">
        <v>3578</v>
      </c>
      <c r="F3578" s="9">
        <v>34632000</v>
      </c>
      <c r="G3578" s="10" t="s">
        <v>3581</v>
      </c>
      <c r="Q3578" t="str">
        <f t="shared" si="55"/>
        <v>34632000-Oprema za kontrolu železničkog saobraćaja</v>
      </c>
    </row>
    <row r="3579" spans="1:17" x14ac:dyDescent="0.3">
      <c r="A3579">
        <v>3578</v>
      </c>
      <c r="B3579">
        <v>34632000</v>
      </c>
      <c r="C3579" t="s">
        <v>3581</v>
      </c>
      <c r="E3579" s="11">
        <v>3579</v>
      </c>
      <c r="F3579" s="12">
        <v>34632100</v>
      </c>
      <c r="G3579" s="13" t="s">
        <v>3582</v>
      </c>
      <c r="Q3579" t="str">
        <f t="shared" si="55"/>
        <v>34632100-Mehanička oprema za signalizaciju</v>
      </c>
    </row>
    <row r="3580" spans="1:17" x14ac:dyDescent="0.3">
      <c r="A3580">
        <v>3579</v>
      </c>
      <c r="B3580">
        <v>34632100</v>
      </c>
      <c r="C3580" t="s">
        <v>3582</v>
      </c>
      <c r="E3580" s="8">
        <v>3580</v>
      </c>
      <c r="F3580" s="9">
        <v>34632200</v>
      </c>
      <c r="G3580" s="10" t="s">
        <v>3583</v>
      </c>
      <c r="Q3580" t="str">
        <f t="shared" si="55"/>
        <v>34632200-Električna oprema za signalizaciju za železnički saobraćaj</v>
      </c>
    </row>
    <row r="3581" spans="1:17" x14ac:dyDescent="0.3">
      <c r="A3581">
        <v>3580</v>
      </c>
      <c r="B3581">
        <v>34632200</v>
      </c>
      <c r="C3581" t="s">
        <v>3583</v>
      </c>
      <c r="E3581" s="11">
        <v>3581</v>
      </c>
      <c r="F3581" s="12">
        <v>34632300</v>
      </c>
      <c r="G3581" s="13" t="s">
        <v>3584</v>
      </c>
      <c r="Q3581" t="str">
        <f t="shared" si="55"/>
        <v>34632300-Električne instalacije za železnicu</v>
      </c>
    </row>
    <row r="3582" spans="1:17" x14ac:dyDescent="0.3">
      <c r="A3582">
        <v>3581</v>
      </c>
      <c r="B3582">
        <v>34632300</v>
      </c>
      <c r="C3582" t="s">
        <v>3584</v>
      </c>
      <c r="E3582" s="8">
        <v>3582</v>
      </c>
      <c r="F3582" s="9">
        <v>34640000</v>
      </c>
      <c r="G3582" s="10" t="s">
        <v>3585</v>
      </c>
      <c r="Q3582" t="str">
        <f t="shared" si="55"/>
        <v>34640000-Samohodni elementi</v>
      </c>
    </row>
    <row r="3583" spans="1:17" x14ac:dyDescent="0.3">
      <c r="A3583">
        <v>3582</v>
      </c>
      <c r="B3583">
        <v>34640000</v>
      </c>
      <c r="C3583" t="s">
        <v>3585</v>
      </c>
      <c r="E3583" s="11">
        <v>3583</v>
      </c>
      <c r="F3583" s="12">
        <v>34700000</v>
      </c>
      <c r="G3583" s="13" t="s">
        <v>3586</v>
      </c>
      <c r="Q3583" t="str">
        <f t="shared" si="55"/>
        <v>34700000-Vazduhoplovi i svemirske letelice</v>
      </c>
    </row>
    <row r="3584" spans="1:17" x14ac:dyDescent="0.3">
      <c r="A3584">
        <v>3583</v>
      </c>
      <c r="B3584">
        <v>34700000</v>
      </c>
      <c r="C3584" t="s">
        <v>3586</v>
      </c>
      <c r="E3584" s="8">
        <v>3584</v>
      </c>
      <c r="F3584" s="9">
        <v>34710000</v>
      </c>
      <c r="G3584" s="10" t="s">
        <v>3587</v>
      </c>
      <c r="Q3584" t="str">
        <f t="shared" si="55"/>
        <v>34710000-Helikopteri, avioni, svemirske letelice i druge letelice na sopstveni pogon</v>
      </c>
    </row>
    <row r="3585" spans="1:17" x14ac:dyDescent="0.3">
      <c r="A3585">
        <v>3584</v>
      </c>
      <c r="B3585">
        <v>34710000</v>
      </c>
      <c r="C3585" t="s">
        <v>3587</v>
      </c>
      <c r="E3585" s="11">
        <v>3585</v>
      </c>
      <c r="F3585" s="12">
        <v>34711000</v>
      </c>
      <c r="G3585" s="13" t="s">
        <v>3588</v>
      </c>
      <c r="Q3585" t="str">
        <f t="shared" si="55"/>
        <v>34711000-Helikopteri i avioni</v>
      </c>
    </row>
    <row r="3586" spans="1:17" x14ac:dyDescent="0.3">
      <c r="A3586">
        <v>3585</v>
      </c>
      <c r="B3586">
        <v>34711000</v>
      </c>
      <c r="C3586" t="s">
        <v>3588</v>
      </c>
      <c r="E3586" s="8">
        <v>3586</v>
      </c>
      <c r="F3586" s="9">
        <v>34711100</v>
      </c>
      <c r="G3586" s="10" t="s">
        <v>3589</v>
      </c>
      <c r="Q3586" t="str">
        <f t="shared" ref="Q3586:Q3649" si="56">F3586&amp; "-" &amp;G3586</f>
        <v>34711100-Avioni</v>
      </c>
    </row>
    <row r="3587" spans="1:17" x14ac:dyDescent="0.3">
      <c r="A3587">
        <v>3586</v>
      </c>
      <c r="B3587">
        <v>34711100</v>
      </c>
      <c r="C3587" t="s">
        <v>3589</v>
      </c>
      <c r="E3587" s="11">
        <v>3587</v>
      </c>
      <c r="F3587" s="12">
        <v>34711110</v>
      </c>
      <c r="G3587" s="13" t="s">
        <v>3590</v>
      </c>
      <c r="Q3587" t="str">
        <f t="shared" si="56"/>
        <v>34711110-Vazduhoplovi sa fiksnim krilom</v>
      </c>
    </row>
    <row r="3588" spans="1:17" x14ac:dyDescent="0.3">
      <c r="A3588">
        <v>3587</v>
      </c>
      <c r="B3588">
        <v>34711110</v>
      </c>
      <c r="C3588" t="s">
        <v>3590</v>
      </c>
      <c r="E3588" s="8">
        <v>3588</v>
      </c>
      <c r="F3588" s="9">
        <v>34711200</v>
      </c>
      <c r="G3588" s="10" t="s">
        <v>3591</v>
      </c>
      <c r="Q3588" t="str">
        <f t="shared" si="56"/>
        <v>34711200-Bespilotne letelice</v>
      </c>
    </row>
    <row r="3589" spans="1:17" x14ac:dyDescent="0.3">
      <c r="A3589">
        <v>3588</v>
      </c>
      <c r="B3589">
        <v>34711200</v>
      </c>
      <c r="C3589" t="s">
        <v>3591</v>
      </c>
      <c r="E3589" s="11">
        <v>3589</v>
      </c>
      <c r="F3589" s="12">
        <v>34711300</v>
      </c>
      <c r="G3589" s="13" t="s">
        <v>3592</v>
      </c>
      <c r="Q3589" t="str">
        <f t="shared" si="56"/>
        <v>34711300-Vazduhoplovi sa posadom</v>
      </c>
    </row>
    <row r="3590" spans="1:17" x14ac:dyDescent="0.3">
      <c r="A3590">
        <v>3589</v>
      </c>
      <c r="B3590">
        <v>34711300</v>
      </c>
      <c r="C3590" t="s">
        <v>3592</v>
      </c>
      <c r="E3590" s="8">
        <v>3590</v>
      </c>
      <c r="F3590" s="9">
        <v>34711400</v>
      </c>
      <c r="G3590" s="10" t="s">
        <v>3593</v>
      </c>
      <c r="Q3590" t="str">
        <f t="shared" si="56"/>
        <v>34711400-Vazduhoplovi za posebne namene</v>
      </c>
    </row>
    <row r="3591" spans="1:17" x14ac:dyDescent="0.3">
      <c r="A3591">
        <v>3590</v>
      </c>
      <c r="B3591">
        <v>34711400</v>
      </c>
      <c r="C3591" t="s">
        <v>3593</v>
      </c>
      <c r="E3591" s="11">
        <v>3591</v>
      </c>
      <c r="F3591" s="12">
        <v>34711500</v>
      </c>
      <c r="G3591" s="13" t="s">
        <v>3594</v>
      </c>
      <c r="Q3591" t="str">
        <f t="shared" si="56"/>
        <v>34711500-Helikopteri</v>
      </c>
    </row>
    <row r="3592" spans="1:17" x14ac:dyDescent="0.3">
      <c r="A3592">
        <v>3591</v>
      </c>
      <c r="B3592">
        <v>34711500</v>
      </c>
      <c r="C3592" t="s">
        <v>3594</v>
      </c>
      <c r="E3592" s="8">
        <v>3592</v>
      </c>
      <c r="F3592" s="9">
        <v>34712000</v>
      </c>
      <c r="G3592" s="10" t="s">
        <v>3595</v>
      </c>
      <c r="Q3592" t="str">
        <f t="shared" si="56"/>
        <v>34712000-Svemirske letelice, sateliti i lansirne letilice</v>
      </c>
    </row>
    <row r="3593" spans="1:17" x14ac:dyDescent="0.3">
      <c r="A3593">
        <v>3592</v>
      </c>
      <c r="B3593">
        <v>34712000</v>
      </c>
      <c r="C3593" t="s">
        <v>3595</v>
      </c>
      <c r="E3593" s="11">
        <v>3593</v>
      </c>
      <c r="F3593" s="12">
        <v>34712100</v>
      </c>
      <c r="G3593" s="13" t="s">
        <v>3596</v>
      </c>
      <c r="Q3593" t="str">
        <f t="shared" si="56"/>
        <v>34712100-Svemirske letelice</v>
      </c>
    </row>
    <row r="3594" spans="1:17" x14ac:dyDescent="0.3">
      <c r="A3594">
        <v>3593</v>
      </c>
      <c r="B3594">
        <v>34712100</v>
      </c>
      <c r="C3594" t="s">
        <v>3596</v>
      </c>
      <c r="E3594" s="8">
        <v>3594</v>
      </c>
      <c r="F3594" s="9">
        <v>34712200</v>
      </c>
      <c r="G3594" s="10" t="s">
        <v>3597</v>
      </c>
      <c r="Q3594" t="str">
        <f t="shared" si="56"/>
        <v>34712200-Sateliti</v>
      </c>
    </row>
    <row r="3595" spans="1:17" x14ac:dyDescent="0.3">
      <c r="A3595">
        <v>3594</v>
      </c>
      <c r="B3595">
        <v>34712200</v>
      </c>
      <c r="C3595" t="s">
        <v>3597</v>
      </c>
      <c r="E3595" s="11">
        <v>3595</v>
      </c>
      <c r="F3595" s="12">
        <v>34712300</v>
      </c>
      <c r="G3595" s="13" t="s">
        <v>3598</v>
      </c>
      <c r="Q3595" t="str">
        <f t="shared" si="56"/>
        <v>34712300-Lanseri svemirskih letelica</v>
      </c>
    </row>
    <row r="3596" spans="1:17" x14ac:dyDescent="0.3">
      <c r="A3596">
        <v>3595</v>
      </c>
      <c r="B3596">
        <v>34712300</v>
      </c>
      <c r="C3596" t="s">
        <v>3598</v>
      </c>
      <c r="E3596" s="8">
        <v>3596</v>
      </c>
      <c r="F3596" s="9">
        <v>34720000</v>
      </c>
      <c r="G3596" s="10" t="s">
        <v>3599</v>
      </c>
      <c r="Q3596" t="str">
        <f t="shared" si="56"/>
        <v>34720000-Baloni, dirižabli i drugi vazduhoplovi bez sopstvenog pogona</v>
      </c>
    </row>
    <row r="3597" spans="1:17" x14ac:dyDescent="0.3">
      <c r="A3597">
        <v>3596</v>
      </c>
      <c r="B3597">
        <v>34720000</v>
      </c>
      <c r="C3597" t="s">
        <v>3599</v>
      </c>
      <c r="E3597" s="11">
        <v>3597</v>
      </c>
      <c r="F3597" s="12">
        <v>34721000</v>
      </c>
      <c r="G3597" s="13" t="s">
        <v>3547</v>
      </c>
      <c r="Q3597" t="str">
        <f t="shared" si="56"/>
        <v>34721000-Jedrilice</v>
      </c>
    </row>
    <row r="3598" spans="1:17" x14ac:dyDescent="0.3">
      <c r="A3598">
        <v>3597</v>
      </c>
      <c r="B3598">
        <v>34721000</v>
      </c>
      <c r="C3598" t="s">
        <v>3547</v>
      </c>
      <c r="E3598" s="8">
        <v>3598</v>
      </c>
      <c r="F3598" s="9">
        <v>34721100</v>
      </c>
      <c r="G3598" s="10" t="s">
        <v>3600</v>
      </c>
      <c r="Q3598" t="str">
        <f t="shared" si="56"/>
        <v>34721100-Zmajevi</v>
      </c>
    </row>
    <row r="3599" spans="1:17" x14ac:dyDescent="0.3">
      <c r="A3599">
        <v>3598</v>
      </c>
      <c r="B3599">
        <v>34721100</v>
      </c>
      <c r="C3599" t="s">
        <v>3600</v>
      </c>
      <c r="E3599" s="11">
        <v>3599</v>
      </c>
      <c r="F3599" s="12">
        <v>34722000</v>
      </c>
      <c r="G3599" s="13" t="s">
        <v>3601</v>
      </c>
      <c r="Q3599" t="str">
        <f t="shared" si="56"/>
        <v>34722000-Baloni i dirižabli</v>
      </c>
    </row>
    <row r="3600" spans="1:17" x14ac:dyDescent="0.3">
      <c r="A3600">
        <v>3599</v>
      </c>
      <c r="B3600">
        <v>34722000</v>
      </c>
      <c r="C3600" t="s">
        <v>3601</v>
      </c>
      <c r="E3600" s="8">
        <v>3600</v>
      </c>
      <c r="F3600" s="9">
        <v>34722100</v>
      </c>
      <c r="G3600" s="10" t="s">
        <v>3602</v>
      </c>
      <c r="Q3600" t="str">
        <f t="shared" si="56"/>
        <v>34722100-Baloni</v>
      </c>
    </row>
    <row r="3601" spans="1:17" x14ac:dyDescent="0.3">
      <c r="A3601">
        <v>3600</v>
      </c>
      <c r="B3601">
        <v>34722100</v>
      </c>
      <c r="C3601" t="s">
        <v>3602</v>
      </c>
      <c r="E3601" s="11">
        <v>3601</v>
      </c>
      <c r="F3601" s="12">
        <v>34722200</v>
      </c>
      <c r="G3601" s="13" t="s">
        <v>3603</v>
      </c>
      <c r="Q3601" t="str">
        <f t="shared" si="56"/>
        <v>34722200-Dirižabli</v>
      </c>
    </row>
    <row r="3602" spans="1:17" x14ac:dyDescent="0.3">
      <c r="A3602">
        <v>3601</v>
      </c>
      <c r="B3602">
        <v>34722200</v>
      </c>
      <c r="C3602" t="s">
        <v>3603</v>
      </c>
      <c r="E3602" s="8">
        <v>3602</v>
      </c>
      <c r="F3602" s="9">
        <v>34730000</v>
      </c>
      <c r="G3602" s="10" t="s">
        <v>3604</v>
      </c>
      <c r="Q3602" t="str">
        <f t="shared" si="56"/>
        <v>34730000-Delovi vazduhoplova, svemirskih letelica i helikoptera</v>
      </c>
    </row>
    <row r="3603" spans="1:17" x14ac:dyDescent="0.3">
      <c r="A3603">
        <v>3602</v>
      </c>
      <c r="B3603">
        <v>34730000</v>
      </c>
      <c r="C3603" t="s">
        <v>3604</v>
      </c>
      <c r="E3603" s="11">
        <v>3603</v>
      </c>
      <c r="F3603" s="12">
        <v>34731000</v>
      </c>
      <c r="G3603" s="13" t="s">
        <v>3605</v>
      </c>
      <c r="Q3603" t="str">
        <f t="shared" si="56"/>
        <v>34731000-Delovi vazduhoplova</v>
      </c>
    </row>
    <row r="3604" spans="1:17" x14ac:dyDescent="0.3">
      <c r="A3604">
        <v>3603</v>
      </c>
      <c r="B3604">
        <v>34731000</v>
      </c>
      <c r="C3604" t="s">
        <v>3605</v>
      </c>
      <c r="E3604" s="8">
        <v>3604</v>
      </c>
      <c r="F3604" s="9">
        <v>34731100</v>
      </c>
      <c r="G3604" s="10" t="s">
        <v>3606</v>
      </c>
      <c r="Q3604" t="str">
        <f t="shared" si="56"/>
        <v>34731100-Motori vazduhoplova</v>
      </c>
    </row>
    <row r="3605" spans="1:17" x14ac:dyDescent="0.3">
      <c r="A3605">
        <v>3604</v>
      </c>
      <c r="B3605">
        <v>34731100</v>
      </c>
      <c r="C3605" t="s">
        <v>3606</v>
      </c>
      <c r="E3605" s="11">
        <v>3605</v>
      </c>
      <c r="F3605" s="12">
        <v>34731200</v>
      </c>
      <c r="G3605" s="13" t="s">
        <v>3607</v>
      </c>
      <c r="Q3605" t="str">
        <f t="shared" si="56"/>
        <v>34731200-Turbomlazni motori</v>
      </c>
    </row>
    <row r="3606" spans="1:17" x14ac:dyDescent="0.3">
      <c r="A3606">
        <v>3605</v>
      </c>
      <c r="B3606">
        <v>34731200</v>
      </c>
      <c r="C3606" t="s">
        <v>3607</v>
      </c>
      <c r="E3606" s="8">
        <v>3606</v>
      </c>
      <c r="F3606" s="9">
        <v>34731300</v>
      </c>
      <c r="G3606" s="10" t="s">
        <v>3608</v>
      </c>
      <c r="Q3606" t="str">
        <f t="shared" si="56"/>
        <v>34731300-Turbopropelerni motori</v>
      </c>
    </row>
    <row r="3607" spans="1:17" x14ac:dyDescent="0.3">
      <c r="A3607">
        <v>3606</v>
      </c>
      <c r="B3607">
        <v>34731300</v>
      </c>
      <c r="C3607" t="s">
        <v>3608</v>
      </c>
      <c r="E3607" s="11">
        <v>3607</v>
      </c>
      <c r="F3607" s="12">
        <v>34731400</v>
      </c>
      <c r="G3607" s="13" t="s">
        <v>3609</v>
      </c>
      <c r="Q3607" t="str">
        <f t="shared" si="56"/>
        <v>34731400-Mlazni motori</v>
      </c>
    </row>
    <row r="3608" spans="1:17" x14ac:dyDescent="0.3">
      <c r="A3608">
        <v>3607</v>
      </c>
      <c r="B3608">
        <v>34731400</v>
      </c>
      <c r="C3608" t="s">
        <v>3609</v>
      </c>
      <c r="E3608" s="8">
        <v>3608</v>
      </c>
      <c r="F3608" s="9">
        <v>34731500</v>
      </c>
      <c r="G3608" s="10" t="s">
        <v>3610</v>
      </c>
      <c r="Q3608" t="str">
        <f t="shared" si="56"/>
        <v>34731500-Delovi za motor vazduhoplova</v>
      </c>
    </row>
    <row r="3609" spans="1:17" x14ac:dyDescent="0.3">
      <c r="A3609">
        <v>3608</v>
      </c>
      <c r="B3609">
        <v>34731500</v>
      </c>
      <c r="C3609" t="s">
        <v>3610</v>
      </c>
      <c r="E3609" s="11">
        <v>3609</v>
      </c>
      <c r="F3609" s="12">
        <v>34731600</v>
      </c>
      <c r="G3609" s="13" t="s">
        <v>3611</v>
      </c>
      <c r="Q3609" t="str">
        <f t="shared" si="56"/>
        <v>34731600-Delovi turbomlaznih ili turbopropelernih motora</v>
      </c>
    </row>
    <row r="3610" spans="1:17" x14ac:dyDescent="0.3">
      <c r="A3610">
        <v>3609</v>
      </c>
      <c r="B3610">
        <v>34731600</v>
      </c>
      <c r="C3610" t="s">
        <v>3611</v>
      </c>
      <c r="E3610" s="8">
        <v>3610</v>
      </c>
      <c r="F3610" s="9">
        <v>34731700</v>
      </c>
      <c r="G3610" s="10" t="s">
        <v>3612</v>
      </c>
      <c r="Q3610" t="str">
        <f t="shared" si="56"/>
        <v>34731700-Delovi helikoptera</v>
      </c>
    </row>
    <row r="3611" spans="1:17" x14ac:dyDescent="0.3">
      <c r="A3611">
        <v>3610</v>
      </c>
      <c r="B3611">
        <v>34731700</v>
      </c>
      <c r="C3611" t="s">
        <v>3612</v>
      </c>
      <c r="E3611" s="11">
        <v>3611</v>
      </c>
      <c r="F3611" s="12">
        <v>34731800</v>
      </c>
      <c r="G3611" s="13" t="s">
        <v>3613</v>
      </c>
      <c r="Q3611" t="str">
        <f t="shared" si="56"/>
        <v>34731800-Gume za vazduhoplov</v>
      </c>
    </row>
    <row r="3612" spans="1:17" x14ac:dyDescent="0.3">
      <c r="A3612">
        <v>3611</v>
      </c>
      <c r="B3612">
        <v>34731800</v>
      </c>
      <c r="C3612" t="s">
        <v>3613</v>
      </c>
      <c r="E3612" s="8">
        <v>3612</v>
      </c>
      <c r="F3612" s="9">
        <v>34740000</v>
      </c>
      <c r="G3612" s="10" t="s">
        <v>3614</v>
      </c>
      <c r="Q3612" t="str">
        <f t="shared" si="56"/>
        <v>34740000-Oprema za vazduhoplove i svemirske letelice, trenažeri, uređaji za simuliranje leta i pripadajući delovi</v>
      </c>
    </row>
    <row r="3613" spans="1:17" x14ac:dyDescent="0.3">
      <c r="A3613">
        <v>3612</v>
      </c>
      <c r="B3613">
        <v>34740000</v>
      </c>
      <c r="C3613" t="s">
        <v>3614</v>
      </c>
      <c r="E3613" s="11">
        <v>3613</v>
      </c>
      <c r="F3613" s="12">
        <v>34741000</v>
      </c>
      <c r="G3613" s="13" t="s">
        <v>3615</v>
      </c>
      <c r="Q3613" t="str">
        <f t="shared" si="56"/>
        <v>34741000-Oprema za vazduhoplove</v>
      </c>
    </row>
    <row r="3614" spans="1:17" x14ac:dyDescent="0.3">
      <c r="A3614">
        <v>3613</v>
      </c>
      <c r="B3614">
        <v>34741000</v>
      </c>
      <c r="C3614" t="s">
        <v>3615</v>
      </c>
      <c r="E3614" s="8">
        <v>3614</v>
      </c>
      <c r="F3614" s="9">
        <v>34741100</v>
      </c>
      <c r="G3614" s="10" t="s">
        <v>3616</v>
      </c>
      <c r="Q3614" t="str">
        <f t="shared" si="56"/>
        <v>34741100-Oprema za lansiranje vazduhoplova</v>
      </c>
    </row>
    <row r="3615" spans="1:17" x14ac:dyDescent="0.3">
      <c r="A3615">
        <v>3614</v>
      </c>
      <c r="B3615">
        <v>34741100</v>
      </c>
      <c r="C3615" t="s">
        <v>3616</v>
      </c>
      <c r="E3615" s="11">
        <v>3615</v>
      </c>
      <c r="F3615" s="12">
        <v>34741200</v>
      </c>
      <c r="G3615" s="13" t="s">
        <v>3617</v>
      </c>
      <c r="Q3615" t="str">
        <f t="shared" si="56"/>
        <v>34741200-Sistemi za katapultiranje vazduhoplova</v>
      </c>
    </row>
    <row r="3616" spans="1:17" x14ac:dyDescent="0.3">
      <c r="A3616">
        <v>3615</v>
      </c>
      <c r="B3616">
        <v>34741200</v>
      </c>
      <c r="C3616" t="s">
        <v>3617</v>
      </c>
      <c r="E3616" s="8">
        <v>3616</v>
      </c>
      <c r="F3616" s="9">
        <v>34741300</v>
      </c>
      <c r="G3616" s="10" t="s">
        <v>3618</v>
      </c>
      <c r="Q3616" t="str">
        <f t="shared" si="56"/>
        <v>34741300-Sistem za brzo zaustavljanje vazduhoplova na palubi</v>
      </c>
    </row>
    <row r="3617" spans="1:17" x14ac:dyDescent="0.3">
      <c r="A3617">
        <v>3616</v>
      </c>
      <c r="B3617">
        <v>34741300</v>
      </c>
      <c r="C3617" t="s">
        <v>3618</v>
      </c>
      <c r="E3617" s="11">
        <v>3617</v>
      </c>
      <c r="F3617" s="12">
        <v>34741400</v>
      </c>
      <c r="G3617" s="13" t="s">
        <v>3619</v>
      </c>
      <c r="Q3617" t="str">
        <f t="shared" si="56"/>
        <v>34741400-Uređaj za simuliranje leta</v>
      </c>
    </row>
    <row r="3618" spans="1:17" x14ac:dyDescent="0.3">
      <c r="A3618">
        <v>3617</v>
      </c>
      <c r="B3618">
        <v>34741400</v>
      </c>
      <c r="C3618" t="s">
        <v>3619</v>
      </c>
      <c r="E3618" s="8">
        <v>3618</v>
      </c>
      <c r="F3618" s="9">
        <v>34741500</v>
      </c>
      <c r="G3618" s="10" t="s">
        <v>3620</v>
      </c>
      <c r="Q3618" t="str">
        <f t="shared" si="56"/>
        <v>34741500-Uređaji za letačku obuku na zemlji (trenažeri)</v>
      </c>
    </row>
    <row r="3619" spans="1:17" x14ac:dyDescent="0.3">
      <c r="A3619">
        <v>3618</v>
      </c>
      <c r="B3619">
        <v>34741500</v>
      </c>
      <c r="C3619" t="s">
        <v>3620</v>
      </c>
      <c r="E3619" s="11">
        <v>3619</v>
      </c>
      <c r="F3619" s="12">
        <v>34741600</v>
      </c>
      <c r="G3619" s="13" t="s">
        <v>3621</v>
      </c>
      <c r="Q3619" t="str">
        <f t="shared" si="56"/>
        <v>34741600-Kese za povraćanje</v>
      </c>
    </row>
    <row r="3620" spans="1:17" x14ac:dyDescent="0.3">
      <c r="A3620">
        <v>3619</v>
      </c>
      <c r="B3620">
        <v>34741600</v>
      </c>
      <c r="C3620" t="s">
        <v>3621</v>
      </c>
      <c r="E3620" s="8">
        <v>3620</v>
      </c>
      <c r="F3620" s="9">
        <v>34900000</v>
      </c>
      <c r="G3620" s="10" t="s">
        <v>3622</v>
      </c>
      <c r="Q3620" t="str">
        <f t="shared" si="56"/>
        <v>34900000-Razna oprema za prevoz i rezervni delovi</v>
      </c>
    </row>
    <row r="3621" spans="1:17" x14ac:dyDescent="0.3">
      <c r="A3621">
        <v>3620</v>
      </c>
      <c r="B3621">
        <v>34900000</v>
      </c>
      <c r="C3621" t="s">
        <v>3622</v>
      </c>
      <c r="E3621" s="11">
        <v>3621</v>
      </c>
      <c r="F3621" s="12">
        <v>34910000</v>
      </c>
      <c r="G3621" s="13" t="s">
        <v>3623</v>
      </c>
      <c r="Q3621" t="str">
        <f t="shared" si="56"/>
        <v>34910000-Konjske zaprege ili ručna kolica, druga vozila bez mehaničkog pogona, kolica za prtljag i razni rezervni delovi</v>
      </c>
    </row>
    <row r="3622" spans="1:17" x14ac:dyDescent="0.3">
      <c r="A3622">
        <v>3621</v>
      </c>
      <c r="B3622">
        <v>34910000</v>
      </c>
      <c r="C3622" t="s">
        <v>3623</v>
      </c>
      <c r="E3622" s="8">
        <v>3622</v>
      </c>
      <c r="F3622" s="9">
        <v>34911000</v>
      </c>
      <c r="G3622" s="10" t="s">
        <v>3624</v>
      </c>
      <c r="Q3622" t="str">
        <f t="shared" si="56"/>
        <v>34911000-Konjske zaprege ili ručna kolica, druga vozila bez mehaničkog pogona</v>
      </c>
    </row>
    <row r="3623" spans="1:17" x14ac:dyDescent="0.3">
      <c r="A3623">
        <v>3622</v>
      </c>
      <c r="B3623">
        <v>34911000</v>
      </c>
      <c r="C3623" t="s">
        <v>3624</v>
      </c>
      <c r="E3623" s="11">
        <v>3623</v>
      </c>
      <c r="F3623" s="12">
        <v>34911100</v>
      </c>
      <c r="G3623" s="13" t="s">
        <v>3625</v>
      </c>
      <c r="Q3623" t="str">
        <f t="shared" si="56"/>
        <v>34911100-Ručna kolica</v>
      </c>
    </row>
    <row r="3624" spans="1:17" x14ac:dyDescent="0.3">
      <c r="A3624">
        <v>3623</v>
      </c>
      <c r="B3624">
        <v>34911100</v>
      </c>
      <c r="C3624" t="s">
        <v>3625</v>
      </c>
      <c r="E3624" s="8">
        <v>3624</v>
      </c>
      <c r="F3624" s="9">
        <v>34912000</v>
      </c>
      <c r="G3624" s="10" t="s">
        <v>3626</v>
      </c>
      <c r="Q3624" t="str">
        <f t="shared" si="56"/>
        <v>34912000-Kolica za prtljag</v>
      </c>
    </row>
    <row r="3625" spans="1:17" x14ac:dyDescent="0.3">
      <c r="A3625">
        <v>3624</v>
      </c>
      <c r="B3625">
        <v>34912000</v>
      </c>
      <c r="C3625" t="s">
        <v>3626</v>
      </c>
      <c r="E3625" s="11">
        <v>3625</v>
      </c>
      <c r="F3625" s="12">
        <v>34912100</v>
      </c>
      <c r="G3625" s="13" t="s">
        <v>3627</v>
      </c>
      <c r="Q3625" t="str">
        <f t="shared" si="56"/>
        <v>34912100-Dečija kolica</v>
      </c>
    </row>
    <row r="3626" spans="1:17" x14ac:dyDescent="0.3">
      <c r="A3626">
        <v>3625</v>
      </c>
      <c r="B3626">
        <v>34912100</v>
      </c>
      <c r="C3626" t="s">
        <v>3627</v>
      </c>
      <c r="E3626" s="8">
        <v>3626</v>
      </c>
      <c r="F3626" s="9">
        <v>34913000</v>
      </c>
      <c r="G3626" s="10" t="s">
        <v>3628</v>
      </c>
      <c r="Q3626" t="str">
        <f t="shared" si="56"/>
        <v>34913000-Razni rezervni delovi</v>
      </c>
    </row>
    <row r="3627" spans="1:17" x14ac:dyDescent="0.3">
      <c r="A3627">
        <v>3626</v>
      </c>
      <c r="B3627">
        <v>34913000</v>
      </c>
      <c r="C3627" t="s">
        <v>3628</v>
      </c>
      <c r="E3627" s="11">
        <v>3627</v>
      </c>
      <c r="F3627" s="12">
        <v>34913100</v>
      </c>
      <c r="G3627" s="13" t="s">
        <v>3629</v>
      </c>
      <c r="Q3627" t="str">
        <f t="shared" si="56"/>
        <v>34913100-Polovne gume</v>
      </c>
    </row>
    <row r="3628" spans="1:17" x14ac:dyDescent="0.3">
      <c r="A3628">
        <v>3627</v>
      </c>
      <c r="B3628">
        <v>34913100</v>
      </c>
      <c r="C3628" t="s">
        <v>3629</v>
      </c>
      <c r="E3628" s="8">
        <v>3628</v>
      </c>
      <c r="F3628" s="9">
        <v>34913200</v>
      </c>
      <c r="G3628" s="10" t="s">
        <v>3630</v>
      </c>
      <c r="Q3628" t="str">
        <f t="shared" si="56"/>
        <v>34913200-Protektirane gume</v>
      </c>
    </row>
    <row r="3629" spans="1:17" x14ac:dyDescent="0.3">
      <c r="A3629">
        <v>3628</v>
      </c>
      <c r="B3629">
        <v>34913200</v>
      </c>
      <c r="C3629" t="s">
        <v>3630</v>
      </c>
      <c r="E3629" s="11">
        <v>3629</v>
      </c>
      <c r="F3629" s="12">
        <v>34913300</v>
      </c>
      <c r="G3629" s="13" t="s">
        <v>3631</v>
      </c>
      <c r="Q3629" t="str">
        <f t="shared" si="56"/>
        <v>34913300-Odbojnici</v>
      </c>
    </row>
    <row r="3630" spans="1:17" x14ac:dyDescent="0.3">
      <c r="A3630">
        <v>3629</v>
      </c>
      <c r="B3630">
        <v>34913300</v>
      </c>
      <c r="C3630" t="s">
        <v>3631</v>
      </c>
      <c r="E3630" s="8">
        <v>3630</v>
      </c>
      <c r="F3630" s="9">
        <v>34913400</v>
      </c>
      <c r="G3630" s="10" t="s">
        <v>3632</v>
      </c>
      <c r="Q3630" t="str">
        <f t="shared" si="56"/>
        <v>34913400-Satovi za vozila</v>
      </c>
    </row>
    <row r="3631" spans="1:17" x14ac:dyDescent="0.3">
      <c r="A3631">
        <v>3630</v>
      </c>
      <c r="B3631">
        <v>34913400</v>
      </c>
      <c r="C3631" t="s">
        <v>3632</v>
      </c>
      <c r="E3631" s="11">
        <v>3631</v>
      </c>
      <c r="F3631" s="12">
        <v>34913500</v>
      </c>
      <c r="G3631" s="13" t="s">
        <v>3633</v>
      </c>
      <c r="Q3631" t="str">
        <f t="shared" si="56"/>
        <v>34913500-Brave za vozila</v>
      </c>
    </row>
    <row r="3632" spans="1:17" x14ac:dyDescent="0.3">
      <c r="A3632">
        <v>3631</v>
      </c>
      <c r="B3632">
        <v>34913500</v>
      </c>
      <c r="C3632" t="s">
        <v>3633</v>
      </c>
      <c r="E3632" s="8">
        <v>3632</v>
      </c>
      <c r="F3632" s="9">
        <v>34913510</v>
      </c>
      <c r="G3632" s="10" t="s">
        <v>3634</v>
      </c>
      <c r="Q3632" t="str">
        <f t="shared" si="56"/>
        <v>34913510-Brave za bicikle</v>
      </c>
    </row>
    <row r="3633" spans="1:17" x14ac:dyDescent="0.3">
      <c r="A3633">
        <v>3632</v>
      </c>
      <c r="B3633">
        <v>34913510</v>
      </c>
      <c r="C3633" t="s">
        <v>3634</v>
      </c>
      <c r="E3633" s="11">
        <v>3633</v>
      </c>
      <c r="F3633" s="12">
        <v>34913600</v>
      </c>
      <c r="G3633" s="13" t="s">
        <v>3635</v>
      </c>
      <c r="Q3633" t="str">
        <f t="shared" si="56"/>
        <v>34913600-Brodski propeleri</v>
      </c>
    </row>
    <row r="3634" spans="1:17" x14ac:dyDescent="0.3">
      <c r="A3634">
        <v>3633</v>
      </c>
      <c r="B3634">
        <v>34913600</v>
      </c>
      <c r="C3634" t="s">
        <v>3635</v>
      </c>
      <c r="E3634" s="8">
        <v>3634</v>
      </c>
      <c r="F3634" s="9">
        <v>34913700</v>
      </c>
      <c r="G3634" s="10" t="s">
        <v>3636</v>
      </c>
      <c r="Q3634" t="str">
        <f t="shared" si="56"/>
        <v>34913700-Lestve za vatrogasna vozila</v>
      </c>
    </row>
    <row r="3635" spans="1:17" x14ac:dyDescent="0.3">
      <c r="A3635">
        <v>3634</v>
      </c>
      <c r="B3635">
        <v>34913700</v>
      </c>
      <c r="C3635" t="s">
        <v>3636</v>
      </c>
      <c r="E3635" s="11">
        <v>3635</v>
      </c>
      <c r="F3635" s="12">
        <v>34913800</v>
      </c>
      <c r="G3635" s="13" t="s">
        <v>3637</v>
      </c>
      <c r="Q3635" t="str">
        <f t="shared" si="56"/>
        <v>34913800-Sidra</v>
      </c>
    </row>
    <row r="3636" spans="1:17" x14ac:dyDescent="0.3">
      <c r="A3636">
        <v>3635</v>
      </c>
      <c r="B3636">
        <v>34913800</v>
      </c>
      <c r="C3636" t="s">
        <v>3637</v>
      </c>
      <c r="E3636" s="8">
        <v>3636</v>
      </c>
      <c r="F3636" s="9">
        <v>34920000</v>
      </c>
      <c r="G3636" s="10" t="s">
        <v>3638</v>
      </c>
      <c r="Q3636" t="str">
        <f t="shared" si="56"/>
        <v>34920000-Drumska oprema</v>
      </c>
    </row>
    <row r="3637" spans="1:17" x14ac:dyDescent="0.3">
      <c r="A3637">
        <v>3636</v>
      </c>
      <c r="B3637">
        <v>34920000</v>
      </c>
      <c r="C3637" t="s">
        <v>3638</v>
      </c>
      <c r="E3637" s="11">
        <v>3637</v>
      </c>
      <c r="F3637" s="12">
        <v>34921000</v>
      </c>
      <c r="G3637" s="13" t="s">
        <v>3639</v>
      </c>
      <c r="Q3637" t="str">
        <f t="shared" si="56"/>
        <v>34921000-Oprema za održavanje puteva</v>
      </c>
    </row>
    <row r="3638" spans="1:17" x14ac:dyDescent="0.3">
      <c r="A3638">
        <v>3637</v>
      </c>
      <c r="B3638">
        <v>34921000</v>
      </c>
      <c r="C3638" t="s">
        <v>3639</v>
      </c>
      <c r="E3638" s="8">
        <v>3638</v>
      </c>
      <c r="F3638" s="9">
        <v>34921100</v>
      </c>
      <c r="G3638" s="10" t="s">
        <v>3387</v>
      </c>
      <c r="Q3638" t="str">
        <f t="shared" si="56"/>
        <v>34921100-Vozila za čišćenje puteva</v>
      </c>
    </row>
    <row r="3639" spans="1:17" x14ac:dyDescent="0.3">
      <c r="A3639">
        <v>3638</v>
      </c>
      <c r="B3639">
        <v>34921100</v>
      </c>
      <c r="C3639" t="s">
        <v>3387</v>
      </c>
      <c r="E3639" s="11">
        <v>3639</v>
      </c>
      <c r="F3639" s="12">
        <v>34921200</v>
      </c>
      <c r="G3639" s="13" t="s">
        <v>3640</v>
      </c>
      <c r="Q3639" t="str">
        <f t="shared" si="56"/>
        <v>34921200-Vozila za čišćenje poletno-sletnih staza</v>
      </c>
    </row>
    <row r="3640" spans="1:17" x14ac:dyDescent="0.3">
      <c r="A3640">
        <v>3639</v>
      </c>
      <c r="B3640">
        <v>34921200</v>
      </c>
      <c r="C3640" t="s">
        <v>3640</v>
      </c>
      <c r="E3640" s="8">
        <v>3640</v>
      </c>
      <c r="F3640" s="9">
        <v>34922000</v>
      </c>
      <c r="G3640" s="10" t="s">
        <v>3641</v>
      </c>
      <c r="Q3640" t="str">
        <f t="shared" si="56"/>
        <v>34922000-Oprema za obeležavanje puteva</v>
      </c>
    </row>
    <row r="3641" spans="1:17" x14ac:dyDescent="0.3">
      <c r="A3641">
        <v>3640</v>
      </c>
      <c r="B3641">
        <v>34922000</v>
      </c>
      <c r="C3641" t="s">
        <v>3641</v>
      </c>
      <c r="E3641" s="11">
        <v>3641</v>
      </c>
      <c r="F3641" s="12">
        <v>34922100</v>
      </c>
      <c r="G3641" s="13" t="s">
        <v>3642</v>
      </c>
      <c r="Q3641" t="str">
        <f t="shared" si="56"/>
        <v>34922100-Oznake na putevima</v>
      </c>
    </row>
    <row r="3642" spans="1:17" x14ac:dyDescent="0.3">
      <c r="A3642">
        <v>3641</v>
      </c>
      <c r="B3642">
        <v>34922100</v>
      </c>
      <c r="C3642" t="s">
        <v>3642</v>
      </c>
      <c r="E3642" s="8">
        <v>3642</v>
      </c>
      <c r="F3642" s="9">
        <v>34922110</v>
      </c>
      <c r="G3642" s="10" t="s">
        <v>3643</v>
      </c>
      <c r="Q3642" t="str">
        <f t="shared" si="56"/>
        <v>34922110-Staklene kuglice za označavanje puteva</v>
      </c>
    </row>
    <row r="3643" spans="1:17" x14ac:dyDescent="0.3">
      <c r="A3643">
        <v>3642</v>
      </c>
      <c r="B3643">
        <v>34922110</v>
      </c>
      <c r="C3643" t="s">
        <v>3643</v>
      </c>
      <c r="E3643" s="11">
        <v>3643</v>
      </c>
      <c r="F3643" s="12">
        <v>34923000</v>
      </c>
      <c r="G3643" s="13" t="s">
        <v>3644</v>
      </c>
      <c r="Q3643" t="str">
        <f t="shared" si="56"/>
        <v>34923000-Oprema za kontrolu drumskog saobraćaja</v>
      </c>
    </row>
    <row r="3644" spans="1:17" x14ac:dyDescent="0.3">
      <c r="A3644">
        <v>3643</v>
      </c>
      <c r="B3644">
        <v>34923000</v>
      </c>
      <c r="C3644" t="s">
        <v>3644</v>
      </c>
      <c r="E3644" s="8">
        <v>3644</v>
      </c>
      <c r="F3644" s="9">
        <v>34924000</v>
      </c>
      <c r="G3644" s="10" t="s">
        <v>3645</v>
      </c>
      <c r="Q3644" t="str">
        <f t="shared" si="56"/>
        <v>34924000-Oznake sa smenjujućim porukama</v>
      </c>
    </row>
    <row r="3645" spans="1:17" x14ac:dyDescent="0.3">
      <c r="A3645">
        <v>3644</v>
      </c>
      <c r="B3645">
        <v>34924000</v>
      </c>
      <c r="C3645" t="s">
        <v>3645</v>
      </c>
      <c r="E3645" s="11">
        <v>3645</v>
      </c>
      <c r="F3645" s="12">
        <v>34926000</v>
      </c>
      <c r="G3645" s="13" t="s">
        <v>3646</v>
      </c>
      <c r="Q3645" t="str">
        <f t="shared" si="56"/>
        <v>34926000-Oprema za nadzor parkirališta</v>
      </c>
    </row>
    <row r="3646" spans="1:17" x14ac:dyDescent="0.3">
      <c r="A3646">
        <v>3645</v>
      </c>
      <c r="B3646">
        <v>34926000</v>
      </c>
      <c r="C3646" t="s">
        <v>3646</v>
      </c>
      <c r="E3646" s="8">
        <v>3646</v>
      </c>
      <c r="F3646" s="9">
        <v>34927000</v>
      </c>
      <c r="G3646" s="10" t="s">
        <v>3647</v>
      </c>
      <c r="Q3646" t="str">
        <f t="shared" si="56"/>
        <v>34927000-Oprema za naplatu putarine</v>
      </c>
    </row>
    <row r="3647" spans="1:17" x14ac:dyDescent="0.3">
      <c r="A3647">
        <v>3646</v>
      </c>
      <c r="B3647">
        <v>34927000</v>
      </c>
      <c r="C3647" t="s">
        <v>3647</v>
      </c>
      <c r="E3647" s="11">
        <v>3647</v>
      </c>
      <c r="F3647" s="12">
        <v>34927100</v>
      </c>
      <c r="G3647" s="13" t="s">
        <v>3648</v>
      </c>
      <c r="Q3647" t="str">
        <f t="shared" si="56"/>
        <v>34927100-So za posipanje puteva</v>
      </c>
    </row>
    <row r="3648" spans="1:17" x14ac:dyDescent="0.3">
      <c r="A3648">
        <v>3647</v>
      </c>
      <c r="B3648">
        <v>34927100</v>
      </c>
      <c r="C3648" t="s">
        <v>3648</v>
      </c>
      <c r="E3648" s="8">
        <v>3648</v>
      </c>
      <c r="F3648" s="9">
        <v>34928000</v>
      </c>
      <c r="G3648" s="10" t="s">
        <v>3649</v>
      </c>
      <c r="Q3648" t="str">
        <f t="shared" si="56"/>
        <v>34928000-Saobraćajna oprema</v>
      </c>
    </row>
    <row r="3649" spans="1:17" x14ac:dyDescent="0.3">
      <c r="A3649">
        <v>3648</v>
      </c>
      <c r="B3649">
        <v>34928000</v>
      </c>
      <c r="C3649" t="s">
        <v>3649</v>
      </c>
      <c r="E3649" s="11">
        <v>3649</v>
      </c>
      <c r="F3649" s="12">
        <v>34928100</v>
      </c>
      <c r="G3649" s="13" t="s">
        <v>3650</v>
      </c>
      <c r="Q3649" t="str">
        <f t="shared" si="56"/>
        <v>34928100-Branici na putevima</v>
      </c>
    </row>
    <row r="3650" spans="1:17" x14ac:dyDescent="0.3">
      <c r="A3650">
        <v>3649</v>
      </c>
      <c r="B3650">
        <v>34928100</v>
      </c>
      <c r="C3650" t="s">
        <v>3650</v>
      </c>
      <c r="E3650" s="8">
        <v>3650</v>
      </c>
      <c r="F3650" s="9">
        <v>34928110</v>
      </c>
      <c r="G3650" s="10" t="s">
        <v>3651</v>
      </c>
      <c r="Q3650" t="str">
        <f t="shared" ref="Q3650:Q3713" si="57">F3650&amp; "-" &amp;G3650</f>
        <v>34928110-Prepreke za postavljanje na puteve (putne barijere)</v>
      </c>
    </row>
    <row r="3651" spans="1:17" x14ac:dyDescent="0.3">
      <c r="A3651">
        <v>3650</v>
      </c>
      <c r="B3651">
        <v>34928110</v>
      </c>
      <c r="C3651" t="s">
        <v>3651</v>
      </c>
      <c r="E3651" s="11">
        <v>3651</v>
      </c>
      <c r="F3651" s="12">
        <v>34928120</v>
      </c>
      <c r="G3651" s="13" t="s">
        <v>3652</v>
      </c>
      <c r="Q3651" t="str">
        <f t="shared" si="57"/>
        <v>34928120-Delovi prepreka za postavljanje na puteve (putnih barijera)</v>
      </c>
    </row>
    <row r="3652" spans="1:17" x14ac:dyDescent="0.3">
      <c r="A3652">
        <v>3651</v>
      </c>
      <c r="B3652">
        <v>34928120</v>
      </c>
      <c r="C3652" t="s">
        <v>3652</v>
      </c>
      <c r="E3652" s="8">
        <v>3652</v>
      </c>
      <c r="F3652" s="9">
        <v>34928200</v>
      </c>
      <c r="G3652" s="10" t="s">
        <v>3653</v>
      </c>
      <c r="Q3652" t="str">
        <f t="shared" si="57"/>
        <v>34928200-Ograde</v>
      </c>
    </row>
    <row r="3653" spans="1:17" x14ac:dyDescent="0.3">
      <c r="A3653">
        <v>3652</v>
      </c>
      <c r="B3653">
        <v>34928200</v>
      </c>
      <c r="C3653" t="s">
        <v>3653</v>
      </c>
      <c r="E3653" s="11">
        <v>3653</v>
      </c>
      <c r="F3653" s="12">
        <v>34928210</v>
      </c>
      <c r="G3653" s="13" t="s">
        <v>3654</v>
      </c>
      <c r="Q3653" t="str">
        <f t="shared" si="57"/>
        <v>34928210-Drveni stubovi</v>
      </c>
    </row>
    <row r="3654" spans="1:17" x14ac:dyDescent="0.3">
      <c r="A3654">
        <v>3653</v>
      </c>
      <c r="B3654">
        <v>34928210</v>
      </c>
      <c r="C3654" t="s">
        <v>3654</v>
      </c>
      <c r="E3654" s="8">
        <v>3654</v>
      </c>
      <c r="F3654" s="9">
        <v>34928220</v>
      </c>
      <c r="G3654" s="10" t="s">
        <v>3655</v>
      </c>
      <c r="Q3654" t="str">
        <f t="shared" si="57"/>
        <v>34928220-Komponente za postavljanje ograda</v>
      </c>
    </row>
    <row r="3655" spans="1:17" x14ac:dyDescent="0.3">
      <c r="A3655">
        <v>3654</v>
      </c>
      <c r="B3655">
        <v>34928220</v>
      </c>
      <c r="C3655" t="s">
        <v>3655</v>
      </c>
      <c r="E3655" s="11">
        <v>3655</v>
      </c>
      <c r="F3655" s="12">
        <v>34928230</v>
      </c>
      <c r="G3655" s="13" t="s">
        <v>3656</v>
      </c>
      <c r="Q3655" t="str">
        <f t="shared" si="57"/>
        <v>34928230-Ograda za zaštitu od buke</v>
      </c>
    </row>
    <row r="3656" spans="1:17" x14ac:dyDescent="0.3">
      <c r="A3656">
        <v>3655</v>
      </c>
      <c r="B3656">
        <v>34928230</v>
      </c>
      <c r="C3656" t="s">
        <v>3656</v>
      </c>
      <c r="E3656" s="8">
        <v>3656</v>
      </c>
      <c r="F3656" s="9">
        <v>34928300</v>
      </c>
      <c r="G3656" s="10" t="s">
        <v>3657</v>
      </c>
      <c r="Q3656" t="str">
        <f t="shared" si="57"/>
        <v>34928300-Sigurnosni branici</v>
      </c>
    </row>
    <row r="3657" spans="1:17" x14ac:dyDescent="0.3">
      <c r="A3657">
        <v>3656</v>
      </c>
      <c r="B3657">
        <v>34928300</v>
      </c>
      <c r="C3657" t="s">
        <v>3657</v>
      </c>
      <c r="E3657" s="11">
        <v>3657</v>
      </c>
      <c r="F3657" s="12">
        <v>34928310</v>
      </c>
      <c r="G3657" s="13" t="s">
        <v>3658</v>
      </c>
      <c r="Q3657" t="str">
        <f t="shared" si="57"/>
        <v>34928310-Sigurnosne ograde</v>
      </c>
    </row>
    <row r="3658" spans="1:17" x14ac:dyDescent="0.3">
      <c r="A3658">
        <v>3657</v>
      </c>
      <c r="B3658">
        <v>34928310</v>
      </c>
      <c r="C3658" t="s">
        <v>3658</v>
      </c>
      <c r="E3658" s="8">
        <v>3658</v>
      </c>
      <c r="F3658" s="9">
        <v>34928320</v>
      </c>
      <c r="G3658" s="10" t="s">
        <v>3659</v>
      </c>
      <c r="Q3658" t="str">
        <f t="shared" si="57"/>
        <v>34928320-Zaštitne ograde</v>
      </c>
    </row>
    <row r="3659" spans="1:17" x14ac:dyDescent="0.3">
      <c r="A3659">
        <v>3658</v>
      </c>
      <c r="B3659">
        <v>34928320</v>
      </c>
      <c r="C3659" t="s">
        <v>3659</v>
      </c>
      <c r="E3659" s="11">
        <v>3659</v>
      </c>
      <c r="F3659" s="12">
        <v>34928330</v>
      </c>
      <c r="G3659" s="13" t="s">
        <v>3660</v>
      </c>
      <c r="Q3659" t="str">
        <f t="shared" si="57"/>
        <v>34928330-Ograde za zaštitu od lavine</v>
      </c>
    </row>
    <row r="3660" spans="1:17" x14ac:dyDescent="0.3">
      <c r="A3660">
        <v>3659</v>
      </c>
      <c r="B3660">
        <v>34928330</v>
      </c>
      <c r="C3660" t="s">
        <v>3660</v>
      </c>
      <c r="E3660" s="8">
        <v>3660</v>
      </c>
      <c r="F3660" s="9">
        <v>34928340</v>
      </c>
      <c r="G3660" s="10" t="s">
        <v>3661</v>
      </c>
      <c r="Q3660" t="str">
        <f t="shared" si="57"/>
        <v>34928340-Ograde za sneg</v>
      </c>
    </row>
    <row r="3661" spans="1:17" x14ac:dyDescent="0.3">
      <c r="A3661">
        <v>3660</v>
      </c>
      <c r="B3661">
        <v>34928340</v>
      </c>
      <c r="C3661" t="s">
        <v>3661</v>
      </c>
      <c r="E3661" s="11">
        <v>3661</v>
      </c>
      <c r="F3661" s="12">
        <v>34928400</v>
      </c>
      <c r="G3661" s="13" t="s">
        <v>3662</v>
      </c>
      <c r="Q3661" t="str">
        <f t="shared" si="57"/>
        <v>34928400-Urbana oprema</v>
      </c>
    </row>
    <row r="3662" spans="1:17" x14ac:dyDescent="0.3">
      <c r="A3662">
        <v>3661</v>
      </c>
      <c r="B3662">
        <v>34928400</v>
      </c>
      <c r="C3662" t="s">
        <v>3662</v>
      </c>
      <c r="E3662" s="8">
        <v>3662</v>
      </c>
      <c r="F3662" s="9">
        <v>34928410</v>
      </c>
      <c r="G3662" s="10" t="s">
        <v>3663</v>
      </c>
      <c r="Q3662" t="str">
        <f t="shared" si="57"/>
        <v>34928410-Oznake smera</v>
      </c>
    </row>
    <row r="3663" spans="1:17" x14ac:dyDescent="0.3">
      <c r="A3663">
        <v>3662</v>
      </c>
      <c r="B3663">
        <v>34928410</v>
      </c>
      <c r="C3663" t="s">
        <v>3663</v>
      </c>
      <c r="E3663" s="11">
        <v>3663</v>
      </c>
      <c r="F3663" s="12">
        <v>34928420</v>
      </c>
      <c r="G3663" s="13" t="s">
        <v>3664</v>
      </c>
      <c r="Q3663" t="str">
        <f t="shared" si="57"/>
        <v>34928420-Upozoravajuća svetla na putu</v>
      </c>
    </row>
    <row r="3664" spans="1:17" x14ac:dyDescent="0.3">
      <c r="A3664">
        <v>3663</v>
      </c>
      <c r="B3664">
        <v>34928420</v>
      </c>
      <c r="C3664" t="s">
        <v>3664</v>
      </c>
      <c r="E3664" s="8">
        <v>3664</v>
      </c>
      <c r="F3664" s="9">
        <v>34928430</v>
      </c>
      <c r="G3664" s="10" t="s">
        <v>3665</v>
      </c>
      <c r="Q3664" t="str">
        <f t="shared" si="57"/>
        <v>34928430-Svetlosne oznake na putu</v>
      </c>
    </row>
    <row r="3665" spans="1:17" x14ac:dyDescent="0.3">
      <c r="A3665">
        <v>3664</v>
      </c>
      <c r="B3665">
        <v>34928430</v>
      </c>
      <c r="C3665" t="s">
        <v>3665</v>
      </c>
      <c r="E3665" s="11">
        <v>3665</v>
      </c>
      <c r="F3665" s="12">
        <v>34928440</v>
      </c>
      <c r="G3665" s="13" t="s">
        <v>3666</v>
      </c>
      <c r="Q3665" t="str">
        <f t="shared" si="57"/>
        <v>34928440-Stubovi za autobuska stajališta</v>
      </c>
    </row>
    <row r="3666" spans="1:17" x14ac:dyDescent="0.3">
      <c r="A3666">
        <v>3665</v>
      </c>
      <c r="B3666">
        <v>34928440</v>
      </c>
      <c r="C3666" t="s">
        <v>3666</v>
      </c>
      <c r="E3666" s="8">
        <v>3666</v>
      </c>
      <c r="F3666" s="9">
        <v>34928450</v>
      </c>
      <c r="G3666" s="10" t="s">
        <v>3667</v>
      </c>
      <c r="Q3666" t="str">
        <f t="shared" si="57"/>
        <v>34928450-Saobraćajni stubići</v>
      </c>
    </row>
    <row r="3667" spans="1:17" x14ac:dyDescent="0.3">
      <c r="A3667">
        <v>3666</v>
      </c>
      <c r="B3667">
        <v>34928450</v>
      </c>
      <c r="C3667" t="s">
        <v>3667</v>
      </c>
      <c r="E3667" s="11">
        <v>3667</v>
      </c>
      <c r="F3667" s="12">
        <v>34928460</v>
      </c>
      <c r="G3667" s="13" t="s">
        <v>3668</v>
      </c>
      <c r="Q3667" t="str">
        <f t="shared" si="57"/>
        <v>34928460-Čunjevi za obeležavanje na putevima</v>
      </c>
    </row>
    <row r="3668" spans="1:17" x14ac:dyDescent="0.3">
      <c r="A3668">
        <v>3667</v>
      </c>
      <c r="B3668">
        <v>34928460</v>
      </c>
      <c r="C3668" t="s">
        <v>3668</v>
      </c>
      <c r="E3668" s="8">
        <v>3668</v>
      </c>
      <c r="F3668" s="9">
        <v>34928470</v>
      </c>
      <c r="G3668" s="10" t="s">
        <v>3669</v>
      </c>
      <c r="Q3668" t="str">
        <f t="shared" si="57"/>
        <v>34928470-Signalizacija</v>
      </c>
    </row>
    <row r="3669" spans="1:17" x14ac:dyDescent="0.3">
      <c r="A3669">
        <v>3668</v>
      </c>
      <c r="B3669">
        <v>34928470</v>
      </c>
      <c r="C3669" t="s">
        <v>3669</v>
      </c>
      <c r="E3669" s="11">
        <v>3669</v>
      </c>
      <c r="F3669" s="12">
        <v>34928471</v>
      </c>
      <c r="G3669" s="13" t="s">
        <v>3670</v>
      </c>
      <c r="Q3669" t="str">
        <f t="shared" si="57"/>
        <v>34928471-Materijali za postavljanje oznaka</v>
      </c>
    </row>
    <row r="3670" spans="1:17" x14ac:dyDescent="0.3">
      <c r="A3670">
        <v>3669</v>
      </c>
      <c r="B3670">
        <v>34928471</v>
      </c>
      <c r="C3670" t="s">
        <v>3670</v>
      </c>
      <c r="E3670" s="8">
        <v>3670</v>
      </c>
      <c r="F3670" s="9">
        <v>34928472</v>
      </c>
      <c r="G3670" s="10" t="s">
        <v>3671</v>
      </c>
      <c r="Q3670" t="str">
        <f t="shared" si="57"/>
        <v>34928472-Putokazi</v>
      </c>
    </row>
    <row r="3671" spans="1:17" x14ac:dyDescent="0.3">
      <c r="A3671">
        <v>3670</v>
      </c>
      <c r="B3671">
        <v>34928472</v>
      </c>
      <c r="C3671" t="s">
        <v>3671</v>
      </c>
      <c r="E3671" s="11">
        <v>3671</v>
      </c>
      <c r="F3671" s="12">
        <v>34928480</v>
      </c>
      <c r="G3671" s="13" t="s">
        <v>3672</v>
      </c>
      <c r="Q3671" t="str">
        <f t="shared" si="57"/>
        <v>34928480-Kontejneri i kante za otpad i smeće</v>
      </c>
    </row>
    <row r="3672" spans="1:17" x14ac:dyDescent="0.3">
      <c r="A3672">
        <v>3671</v>
      </c>
      <c r="B3672">
        <v>34928480</v>
      </c>
      <c r="C3672" t="s">
        <v>3672</v>
      </c>
      <c r="E3672" s="8">
        <v>3672</v>
      </c>
      <c r="F3672" s="9">
        <v>34928500</v>
      </c>
      <c r="G3672" s="10" t="s">
        <v>3673</v>
      </c>
      <c r="Q3672" t="str">
        <f t="shared" si="57"/>
        <v>34928500-Oprema za uličnu rasvetu</v>
      </c>
    </row>
    <row r="3673" spans="1:17" x14ac:dyDescent="0.3">
      <c r="A3673">
        <v>3672</v>
      </c>
      <c r="B3673">
        <v>34928500</v>
      </c>
      <c r="C3673" t="s">
        <v>3673</v>
      </c>
      <c r="E3673" s="11">
        <v>3673</v>
      </c>
      <c r="F3673" s="12">
        <v>34928510</v>
      </c>
      <c r="G3673" s="13" t="s">
        <v>3674</v>
      </c>
      <c r="Q3673" t="str">
        <f t="shared" si="57"/>
        <v>34928510-Stubovi za uličnu rasvetu</v>
      </c>
    </row>
    <row r="3674" spans="1:17" x14ac:dyDescent="0.3">
      <c r="A3674">
        <v>3673</v>
      </c>
      <c r="B3674">
        <v>34928510</v>
      </c>
      <c r="C3674" t="s">
        <v>3674</v>
      </c>
      <c r="E3674" s="8">
        <v>3674</v>
      </c>
      <c r="F3674" s="9">
        <v>34928520</v>
      </c>
      <c r="G3674" s="10" t="s">
        <v>3675</v>
      </c>
      <c r="Q3674" t="str">
        <f t="shared" si="57"/>
        <v>34928520-Bandere za svetiljke</v>
      </c>
    </row>
    <row r="3675" spans="1:17" x14ac:dyDescent="0.3">
      <c r="A3675">
        <v>3674</v>
      </c>
      <c r="B3675">
        <v>34928520</v>
      </c>
      <c r="C3675" t="s">
        <v>3675</v>
      </c>
      <c r="E3675" s="11">
        <v>3675</v>
      </c>
      <c r="F3675" s="12">
        <v>34928530</v>
      </c>
      <c r="G3675" s="13" t="s">
        <v>3676</v>
      </c>
      <c r="Q3675" t="str">
        <f t="shared" si="57"/>
        <v>34928530-Ulične svetiljke</v>
      </c>
    </row>
    <row r="3676" spans="1:17" x14ac:dyDescent="0.3">
      <c r="A3676">
        <v>3675</v>
      </c>
      <c r="B3676">
        <v>34928530</v>
      </c>
      <c r="C3676" t="s">
        <v>3676</v>
      </c>
      <c r="E3676" s="8">
        <v>3676</v>
      </c>
      <c r="F3676" s="9">
        <v>34929000</v>
      </c>
      <c r="G3676" s="10" t="s">
        <v>3677</v>
      </c>
      <c r="Q3676" t="str">
        <f t="shared" si="57"/>
        <v>34929000-Materijali za autoputeve</v>
      </c>
    </row>
    <row r="3677" spans="1:17" x14ac:dyDescent="0.3">
      <c r="A3677">
        <v>3676</v>
      </c>
      <c r="B3677">
        <v>34929000</v>
      </c>
      <c r="C3677" t="s">
        <v>3677</v>
      </c>
      <c r="E3677" s="11">
        <v>3677</v>
      </c>
      <c r="F3677" s="12">
        <v>34930000</v>
      </c>
      <c r="G3677" s="13" t="s">
        <v>3678</v>
      </c>
      <c r="Q3677" t="str">
        <f t="shared" si="57"/>
        <v>34930000-Pomorska oprema</v>
      </c>
    </row>
    <row r="3678" spans="1:17" x14ac:dyDescent="0.3">
      <c r="A3678">
        <v>3677</v>
      </c>
      <c r="B3678">
        <v>34930000</v>
      </c>
      <c r="C3678" t="s">
        <v>3678</v>
      </c>
      <c r="E3678" s="8">
        <v>3678</v>
      </c>
      <c r="F3678" s="9">
        <v>34931000</v>
      </c>
      <c r="G3678" s="10" t="s">
        <v>3679</v>
      </c>
      <c r="Q3678" t="str">
        <f t="shared" si="57"/>
        <v>34931000-Lučka oprema</v>
      </c>
    </row>
    <row r="3679" spans="1:17" x14ac:dyDescent="0.3">
      <c r="A3679">
        <v>3678</v>
      </c>
      <c r="B3679">
        <v>34931000</v>
      </c>
      <c r="C3679" t="s">
        <v>3679</v>
      </c>
      <c r="E3679" s="11">
        <v>3679</v>
      </c>
      <c r="F3679" s="12">
        <v>34931100</v>
      </c>
      <c r="G3679" s="13" t="s">
        <v>3680</v>
      </c>
      <c r="Q3679" t="str">
        <f t="shared" si="57"/>
        <v>34931100-Uređaji za pristajanje uz dokove</v>
      </c>
    </row>
    <row r="3680" spans="1:17" x14ac:dyDescent="0.3">
      <c r="A3680">
        <v>3679</v>
      </c>
      <c r="B3680">
        <v>34931100</v>
      </c>
      <c r="C3680" t="s">
        <v>3680</v>
      </c>
      <c r="E3680" s="8">
        <v>3680</v>
      </c>
      <c r="F3680" s="9">
        <v>34931200</v>
      </c>
      <c r="G3680" s="10" t="s">
        <v>3681</v>
      </c>
      <c r="Q3680" t="str">
        <f t="shared" si="57"/>
        <v>34931200-Mostići za ukrcavanje putnika na brod</v>
      </c>
    </row>
    <row r="3681" spans="1:17" x14ac:dyDescent="0.3">
      <c r="A3681">
        <v>3680</v>
      </c>
      <c r="B3681">
        <v>34931200</v>
      </c>
      <c r="C3681" t="s">
        <v>3681</v>
      </c>
      <c r="E3681" s="11">
        <v>3681</v>
      </c>
      <c r="F3681" s="12">
        <v>34931300</v>
      </c>
      <c r="G3681" s="13" t="s">
        <v>3682</v>
      </c>
      <c r="Q3681" t="str">
        <f t="shared" si="57"/>
        <v>34931300-Stepenice za ukrcavanje putnika na brod</v>
      </c>
    </row>
    <row r="3682" spans="1:17" x14ac:dyDescent="0.3">
      <c r="A3682">
        <v>3681</v>
      </c>
      <c r="B3682">
        <v>34931300</v>
      </c>
      <c r="C3682" t="s">
        <v>3682</v>
      </c>
      <c r="E3682" s="8">
        <v>3682</v>
      </c>
      <c r="F3682" s="9">
        <v>34931400</v>
      </c>
      <c r="G3682" s="10" t="s">
        <v>3683</v>
      </c>
      <c r="Q3682" t="str">
        <f t="shared" si="57"/>
        <v>34931400-Simulatori komandnog mosta broda</v>
      </c>
    </row>
    <row r="3683" spans="1:17" x14ac:dyDescent="0.3">
      <c r="A3683">
        <v>3682</v>
      </c>
      <c r="B3683">
        <v>34931400</v>
      </c>
      <c r="C3683" t="s">
        <v>3683</v>
      </c>
      <c r="E3683" s="11">
        <v>3683</v>
      </c>
      <c r="F3683" s="12">
        <v>34931500</v>
      </c>
      <c r="G3683" s="13" t="s">
        <v>3684</v>
      </c>
      <c r="Q3683" t="str">
        <f t="shared" si="57"/>
        <v>34931500-Oprema za kontrolu pomorskog saobraćaja</v>
      </c>
    </row>
    <row r="3684" spans="1:17" x14ac:dyDescent="0.3">
      <c r="A3684">
        <v>3683</v>
      </c>
      <c r="B3684">
        <v>34931500</v>
      </c>
      <c r="C3684" t="s">
        <v>3684</v>
      </c>
      <c r="E3684" s="8">
        <v>3684</v>
      </c>
      <c r="F3684" s="9">
        <v>34932000</v>
      </c>
      <c r="G3684" s="10" t="s">
        <v>3685</v>
      </c>
      <c r="Q3684" t="str">
        <f t="shared" si="57"/>
        <v>34932000-Radari</v>
      </c>
    </row>
    <row r="3685" spans="1:17" x14ac:dyDescent="0.3">
      <c r="A3685">
        <v>3684</v>
      </c>
      <c r="B3685">
        <v>34932000</v>
      </c>
      <c r="C3685" t="s">
        <v>3685</v>
      </c>
      <c r="E3685" s="11">
        <v>3685</v>
      </c>
      <c r="F3685" s="12">
        <v>34933000</v>
      </c>
      <c r="G3685" s="13" t="s">
        <v>3686</v>
      </c>
      <c r="Q3685" t="str">
        <f t="shared" si="57"/>
        <v>34933000-Navigaciona oprema</v>
      </c>
    </row>
    <row r="3686" spans="1:17" x14ac:dyDescent="0.3">
      <c r="A3686">
        <v>3685</v>
      </c>
      <c r="B3686">
        <v>34933000</v>
      </c>
      <c r="C3686" t="s">
        <v>3686</v>
      </c>
      <c r="E3686" s="8">
        <v>3686</v>
      </c>
      <c r="F3686" s="9">
        <v>34934000</v>
      </c>
      <c r="G3686" s="10" t="s">
        <v>3687</v>
      </c>
      <c r="Q3686" t="str">
        <f t="shared" si="57"/>
        <v>34934000-Lopatice propelera</v>
      </c>
    </row>
    <row r="3687" spans="1:17" x14ac:dyDescent="0.3">
      <c r="A3687">
        <v>3686</v>
      </c>
      <c r="B3687">
        <v>34934000</v>
      </c>
      <c r="C3687" t="s">
        <v>3687</v>
      </c>
      <c r="E3687" s="11">
        <v>3687</v>
      </c>
      <c r="F3687" s="12">
        <v>34940000</v>
      </c>
      <c r="G3687" s="13" t="s">
        <v>3688</v>
      </c>
      <c r="Q3687" t="str">
        <f t="shared" si="57"/>
        <v>34940000-Oprema za železnički saobraćaj</v>
      </c>
    </row>
    <row r="3688" spans="1:17" x14ac:dyDescent="0.3">
      <c r="A3688">
        <v>3687</v>
      </c>
      <c r="B3688">
        <v>34940000</v>
      </c>
      <c r="C3688" t="s">
        <v>3688</v>
      </c>
      <c r="E3688" s="8">
        <v>3688</v>
      </c>
      <c r="F3688" s="9">
        <v>34941000</v>
      </c>
      <c r="G3688" s="10" t="s">
        <v>3689</v>
      </c>
      <c r="Q3688" t="str">
        <f t="shared" si="57"/>
        <v>34941000-Šine i šinski pribor</v>
      </c>
    </row>
    <row r="3689" spans="1:17" x14ac:dyDescent="0.3">
      <c r="A3689">
        <v>3688</v>
      </c>
      <c r="B3689">
        <v>34941000</v>
      </c>
      <c r="C3689" t="s">
        <v>3689</v>
      </c>
      <c r="E3689" s="11">
        <v>3689</v>
      </c>
      <c r="F3689" s="12">
        <v>34941100</v>
      </c>
      <c r="G3689" s="13" t="s">
        <v>3690</v>
      </c>
      <c r="Q3689" t="str">
        <f t="shared" si="57"/>
        <v>34941100-Poluge</v>
      </c>
    </row>
    <row r="3690" spans="1:17" x14ac:dyDescent="0.3">
      <c r="A3690">
        <v>3689</v>
      </c>
      <c r="B3690">
        <v>34941100</v>
      </c>
      <c r="C3690" t="s">
        <v>3690</v>
      </c>
      <c r="E3690" s="8">
        <v>3690</v>
      </c>
      <c r="F3690" s="9">
        <v>34941200</v>
      </c>
      <c r="G3690" s="10" t="s">
        <v>3691</v>
      </c>
      <c r="Q3690" t="str">
        <f t="shared" si="57"/>
        <v>34941200-Železnički  kolosek</v>
      </c>
    </row>
    <row r="3691" spans="1:17" x14ac:dyDescent="0.3">
      <c r="A3691">
        <v>3690</v>
      </c>
      <c r="B3691">
        <v>34941200</v>
      </c>
      <c r="C3691" t="s">
        <v>3691</v>
      </c>
      <c r="E3691" s="11">
        <v>3691</v>
      </c>
      <c r="F3691" s="12">
        <v>34941300</v>
      </c>
      <c r="G3691" s="13" t="s">
        <v>3692</v>
      </c>
      <c r="Q3691" t="str">
        <f t="shared" si="57"/>
        <v>34941300-Tramvajske šine</v>
      </c>
    </row>
    <row r="3692" spans="1:17" x14ac:dyDescent="0.3">
      <c r="A3692">
        <v>3691</v>
      </c>
      <c r="B3692">
        <v>34941300</v>
      </c>
      <c r="C3692" t="s">
        <v>3692</v>
      </c>
      <c r="E3692" s="8">
        <v>3692</v>
      </c>
      <c r="F3692" s="9">
        <v>34941500</v>
      </c>
      <c r="G3692" s="10" t="s">
        <v>3693</v>
      </c>
      <c r="Q3692" t="str">
        <f t="shared" si="57"/>
        <v>34941500-Ukrsne glave</v>
      </c>
    </row>
    <row r="3693" spans="1:17" x14ac:dyDescent="0.3">
      <c r="A3693">
        <v>3692</v>
      </c>
      <c r="B3693">
        <v>34941500</v>
      </c>
      <c r="C3693" t="s">
        <v>3693</v>
      </c>
      <c r="E3693" s="11">
        <v>3693</v>
      </c>
      <c r="F3693" s="12">
        <v>34941600</v>
      </c>
      <c r="G3693" s="13" t="s">
        <v>3694</v>
      </c>
      <c r="Q3693" t="str">
        <f t="shared" si="57"/>
        <v>34941600-Skretnice</v>
      </c>
    </row>
    <row r="3694" spans="1:17" x14ac:dyDescent="0.3">
      <c r="A3694">
        <v>3693</v>
      </c>
      <c r="B3694">
        <v>34941600</v>
      </c>
      <c r="C3694" t="s">
        <v>3694</v>
      </c>
      <c r="E3694" s="8">
        <v>3694</v>
      </c>
      <c r="F3694" s="9">
        <v>34941800</v>
      </c>
      <c r="G3694" s="10" t="s">
        <v>3695</v>
      </c>
      <c r="Q3694" t="str">
        <f t="shared" si="57"/>
        <v>34941800-Jezičak skretnice</v>
      </c>
    </row>
    <row r="3695" spans="1:17" x14ac:dyDescent="0.3">
      <c r="A3695">
        <v>3694</v>
      </c>
      <c r="B3695">
        <v>34941800</v>
      </c>
      <c r="C3695" t="s">
        <v>3695</v>
      </c>
      <c r="E3695" s="11">
        <v>3695</v>
      </c>
      <c r="F3695" s="12">
        <v>34942000</v>
      </c>
      <c r="G3695" s="13" t="s">
        <v>3696</v>
      </c>
      <c r="Q3695" t="str">
        <f t="shared" si="57"/>
        <v>34942000-Oprema za signalizaciju</v>
      </c>
    </row>
    <row r="3696" spans="1:17" x14ac:dyDescent="0.3">
      <c r="A3696">
        <v>3695</v>
      </c>
      <c r="B3696">
        <v>34942000</v>
      </c>
      <c r="C3696" t="s">
        <v>3696</v>
      </c>
      <c r="E3696" s="8">
        <v>3696</v>
      </c>
      <c r="F3696" s="9">
        <v>34942100</v>
      </c>
      <c r="G3696" s="10" t="s">
        <v>3697</v>
      </c>
      <c r="Q3696" t="str">
        <f t="shared" si="57"/>
        <v>34942100-Stubovi za signalizaciju</v>
      </c>
    </row>
    <row r="3697" spans="1:17" x14ac:dyDescent="0.3">
      <c r="A3697">
        <v>3696</v>
      </c>
      <c r="B3697">
        <v>34942100</v>
      </c>
      <c r="C3697" t="s">
        <v>3697</v>
      </c>
      <c r="E3697" s="11">
        <v>3697</v>
      </c>
      <c r="F3697" s="12">
        <v>34942200</v>
      </c>
      <c r="G3697" s="13" t="s">
        <v>3698</v>
      </c>
      <c r="Q3697" t="str">
        <f t="shared" si="57"/>
        <v>34942200-Signalne kutije</v>
      </c>
    </row>
    <row r="3698" spans="1:17" x14ac:dyDescent="0.3">
      <c r="A3698">
        <v>3697</v>
      </c>
      <c r="B3698">
        <v>34942200</v>
      </c>
      <c r="C3698" t="s">
        <v>3698</v>
      </c>
      <c r="E3698" s="8">
        <v>3698</v>
      </c>
      <c r="F3698" s="9">
        <v>34943000</v>
      </c>
      <c r="G3698" s="10" t="s">
        <v>3699</v>
      </c>
      <c r="Q3698" t="str">
        <f t="shared" si="57"/>
        <v>34943000-Sistem za praćenje kretanja vozova</v>
      </c>
    </row>
    <row r="3699" spans="1:17" x14ac:dyDescent="0.3">
      <c r="A3699">
        <v>3698</v>
      </c>
      <c r="B3699">
        <v>34943000</v>
      </c>
      <c r="C3699" t="s">
        <v>3699</v>
      </c>
      <c r="E3699" s="11">
        <v>3699</v>
      </c>
      <c r="F3699" s="12">
        <v>34944000</v>
      </c>
      <c r="G3699" s="13" t="s">
        <v>3700</v>
      </c>
      <c r="Q3699" t="str">
        <f t="shared" si="57"/>
        <v>34944000-Grejači skretnica</v>
      </c>
    </row>
    <row r="3700" spans="1:17" x14ac:dyDescent="0.3">
      <c r="A3700">
        <v>3699</v>
      </c>
      <c r="B3700">
        <v>34944000</v>
      </c>
      <c r="C3700" t="s">
        <v>3700</v>
      </c>
      <c r="E3700" s="8">
        <v>3700</v>
      </c>
      <c r="F3700" s="9">
        <v>34945000</v>
      </c>
      <c r="G3700" s="10" t="s">
        <v>3701</v>
      </c>
      <c r="Q3700" t="str">
        <f t="shared" si="57"/>
        <v>34945000-Uređaji za poravnavanje šina</v>
      </c>
    </row>
    <row r="3701" spans="1:17" x14ac:dyDescent="0.3">
      <c r="A3701">
        <v>3700</v>
      </c>
      <c r="B3701">
        <v>34945000</v>
      </c>
      <c r="C3701" t="s">
        <v>3701</v>
      </c>
      <c r="E3701" s="11">
        <v>3701</v>
      </c>
      <c r="F3701" s="12">
        <v>34946000</v>
      </c>
      <c r="G3701" s="13" t="s">
        <v>3702</v>
      </c>
      <c r="Q3701" t="str">
        <f t="shared" si="57"/>
        <v>34946000-Materijal i delovi za izgradnju železničkih koloseka</v>
      </c>
    </row>
    <row r="3702" spans="1:17" x14ac:dyDescent="0.3">
      <c r="A3702">
        <v>3701</v>
      </c>
      <c r="B3702">
        <v>34946000</v>
      </c>
      <c r="C3702" t="s">
        <v>3702</v>
      </c>
      <c r="E3702" s="8">
        <v>3702</v>
      </c>
      <c r="F3702" s="9">
        <v>34946100</v>
      </c>
      <c r="G3702" s="10" t="s">
        <v>3703</v>
      </c>
      <c r="Q3702" t="str">
        <f t="shared" si="57"/>
        <v>34946100-Materijal za izgradnju železničkih koloseka</v>
      </c>
    </row>
    <row r="3703" spans="1:17" x14ac:dyDescent="0.3">
      <c r="A3703">
        <v>3702</v>
      </c>
      <c r="B3703">
        <v>34946100</v>
      </c>
      <c r="C3703" t="s">
        <v>3703</v>
      </c>
      <c r="E3703" s="11">
        <v>3703</v>
      </c>
      <c r="F3703" s="12">
        <v>34946110</v>
      </c>
      <c r="G3703" s="13" t="s">
        <v>2863</v>
      </c>
      <c r="Q3703" t="str">
        <f t="shared" si="57"/>
        <v>34946110-Šine</v>
      </c>
    </row>
    <row r="3704" spans="1:17" x14ac:dyDescent="0.3">
      <c r="A3704">
        <v>3703</v>
      </c>
      <c r="B3704">
        <v>34946110</v>
      </c>
      <c r="C3704" t="s">
        <v>2863</v>
      </c>
      <c r="E3704" s="8">
        <v>3704</v>
      </c>
      <c r="F3704" s="9">
        <v>34946120</v>
      </c>
      <c r="G3704" s="10" t="s">
        <v>3704</v>
      </c>
      <c r="Q3704" t="str">
        <f t="shared" si="57"/>
        <v>34946120-Materijal za železničke pruge</v>
      </c>
    </row>
    <row r="3705" spans="1:17" x14ac:dyDescent="0.3">
      <c r="A3705">
        <v>3704</v>
      </c>
      <c r="B3705">
        <v>34946120</v>
      </c>
      <c r="C3705" t="s">
        <v>3704</v>
      </c>
      <c r="E3705" s="11">
        <v>3705</v>
      </c>
      <c r="F3705" s="12">
        <v>34946121</v>
      </c>
      <c r="G3705" s="13" t="s">
        <v>3705</v>
      </c>
      <c r="Q3705" t="str">
        <f t="shared" si="57"/>
        <v>34946121-Vezice i pričvrsne pločice</v>
      </c>
    </row>
    <row r="3706" spans="1:17" x14ac:dyDescent="0.3">
      <c r="A3706">
        <v>3705</v>
      </c>
      <c r="B3706">
        <v>34946121</v>
      </c>
      <c r="C3706" t="s">
        <v>3705</v>
      </c>
      <c r="E3706" s="8">
        <v>3706</v>
      </c>
      <c r="F3706" s="9">
        <v>34946122</v>
      </c>
      <c r="G3706" s="10" t="s">
        <v>3706</v>
      </c>
      <c r="Q3706" t="str">
        <f t="shared" si="57"/>
        <v>34946122-Šine vođice</v>
      </c>
    </row>
    <row r="3707" spans="1:17" x14ac:dyDescent="0.3">
      <c r="A3707">
        <v>3706</v>
      </c>
      <c r="B3707">
        <v>34946122</v>
      </c>
      <c r="C3707" t="s">
        <v>3706</v>
      </c>
      <c r="E3707" s="11">
        <v>3707</v>
      </c>
      <c r="F3707" s="12">
        <v>34946200</v>
      </c>
      <c r="G3707" s="13" t="s">
        <v>3707</v>
      </c>
      <c r="Q3707" t="str">
        <f t="shared" si="57"/>
        <v>34946200-Delovi za izgradnju železničkih koloseka</v>
      </c>
    </row>
    <row r="3708" spans="1:17" x14ac:dyDescent="0.3">
      <c r="A3708">
        <v>3707</v>
      </c>
      <c r="B3708">
        <v>34946200</v>
      </c>
      <c r="C3708" t="s">
        <v>3707</v>
      </c>
      <c r="E3708" s="8">
        <v>3708</v>
      </c>
      <c r="F3708" s="9">
        <v>34946210</v>
      </c>
      <c r="G3708" s="10" t="s">
        <v>3708</v>
      </c>
      <c r="Q3708" t="str">
        <f t="shared" si="57"/>
        <v>34946210-Šine-provodnici(kontaktne šine)</v>
      </c>
    </row>
    <row r="3709" spans="1:17" x14ac:dyDescent="0.3">
      <c r="A3709">
        <v>3708</v>
      </c>
      <c r="B3709">
        <v>34946210</v>
      </c>
      <c r="C3709" t="s">
        <v>3708</v>
      </c>
      <c r="E3709" s="11">
        <v>3709</v>
      </c>
      <c r="F3709" s="12">
        <v>34946220</v>
      </c>
      <c r="G3709" s="13" t="s">
        <v>3709</v>
      </c>
      <c r="Q3709" t="str">
        <f t="shared" si="57"/>
        <v>34946220-Skretnički jezičci, srcišta, , potezne motke  i drugi delovi skretnica</v>
      </c>
    </row>
    <row r="3710" spans="1:17" x14ac:dyDescent="0.3">
      <c r="A3710">
        <v>3709</v>
      </c>
      <c r="B3710">
        <v>34946220</v>
      </c>
      <c r="C3710" t="s">
        <v>3709</v>
      </c>
      <c r="E3710" s="8">
        <v>3710</v>
      </c>
      <c r="F3710" s="9">
        <v>34946221</v>
      </c>
      <c r="G3710" s="10" t="s">
        <v>3710</v>
      </c>
      <c r="Q3710" t="str">
        <f t="shared" si="57"/>
        <v>34946221-Skretnički jezičci</v>
      </c>
    </row>
    <row r="3711" spans="1:17" x14ac:dyDescent="0.3">
      <c r="A3711">
        <v>3710</v>
      </c>
      <c r="B3711">
        <v>34946221</v>
      </c>
      <c r="C3711" t="s">
        <v>3710</v>
      </c>
      <c r="E3711" s="11">
        <v>3711</v>
      </c>
      <c r="F3711" s="12">
        <v>34946222</v>
      </c>
      <c r="G3711" s="13" t="s">
        <v>3711</v>
      </c>
      <c r="Q3711" t="str">
        <f t="shared" si="57"/>
        <v>34946222-Srcišta</v>
      </c>
    </row>
    <row r="3712" spans="1:17" x14ac:dyDescent="0.3">
      <c r="A3712">
        <v>3711</v>
      </c>
      <c r="B3712">
        <v>34946222</v>
      </c>
      <c r="C3712" t="s">
        <v>3711</v>
      </c>
      <c r="E3712" s="8">
        <v>3712</v>
      </c>
      <c r="F3712" s="9">
        <v>34946223</v>
      </c>
      <c r="G3712" s="10" t="s">
        <v>3712</v>
      </c>
      <c r="Q3712" t="str">
        <f t="shared" si="57"/>
        <v>34946223-Potezne motke</v>
      </c>
    </row>
    <row r="3713" spans="1:17" x14ac:dyDescent="0.3">
      <c r="A3713">
        <v>3712</v>
      </c>
      <c r="B3713">
        <v>34946223</v>
      </c>
      <c r="C3713" t="s">
        <v>3712</v>
      </c>
      <c r="E3713" s="11">
        <v>3713</v>
      </c>
      <c r="F3713" s="12">
        <v>34946224</v>
      </c>
      <c r="G3713" s="13" t="s">
        <v>3713</v>
      </c>
      <c r="Q3713" t="str">
        <f t="shared" si="57"/>
        <v>34946224-Delovi skretnica</v>
      </c>
    </row>
    <row r="3714" spans="1:17" x14ac:dyDescent="0.3">
      <c r="A3714">
        <v>3713</v>
      </c>
      <c r="B3714">
        <v>34946224</v>
      </c>
      <c r="C3714" t="s">
        <v>3713</v>
      </c>
      <c r="E3714" s="8">
        <v>3714</v>
      </c>
      <c r="F3714" s="9">
        <v>34946230</v>
      </c>
      <c r="G3714" s="10" t="s">
        <v>3714</v>
      </c>
      <c r="Q3714" t="str">
        <f t="shared" ref="Q3714:Q3777" si="58">F3714&amp; "-" &amp;G3714</f>
        <v>34946230-Pričvrsne pločice, distantne šipke i motke</v>
      </c>
    </row>
    <row r="3715" spans="1:17" x14ac:dyDescent="0.3">
      <c r="A3715">
        <v>3714</v>
      </c>
      <c r="B3715">
        <v>34946230</v>
      </c>
      <c r="C3715" t="s">
        <v>3714</v>
      </c>
      <c r="E3715" s="11">
        <v>3715</v>
      </c>
      <c r="F3715" s="12">
        <v>34946231</v>
      </c>
      <c r="G3715" s="13" t="s">
        <v>3715</v>
      </c>
      <c r="Q3715" t="str">
        <f t="shared" si="58"/>
        <v>34946231-Pričvrsne pločice</v>
      </c>
    </row>
    <row r="3716" spans="1:17" x14ac:dyDescent="0.3">
      <c r="A3716">
        <v>3715</v>
      </c>
      <c r="B3716">
        <v>34946231</v>
      </c>
      <c r="C3716" t="s">
        <v>3715</v>
      </c>
      <c r="E3716" s="8">
        <v>3716</v>
      </c>
      <c r="F3716" s="9">
        <v>34946232</v>
      </c>
      <c r="G3716" s="10" t="s">
        <v>3716</v>
      </c>
      <c r="Q3716" t="str">
        <f t="shared" si="58"/>
        <v>34946232-Distantne šipke i motke</v>
      </c>
    </row>
    <row r="3717" spans="1:17" x14ac:dyDescent="0.3">
      <c r="A3717">
        <v>3716</v>
      </c>
      <c r="B3717">
        <v>34946232</v>
      </c>
      <c r="C3717" t="s">
        <v>3716</v>
      </c>
      <c r="E3717" s="11">
        <v>3717</v>
      </c>
      <c r="F3717" s="12">
        <v>34946240</v>
      </c>
      <c r="G3717" s="13" t="s">
        <v>3717</v>
      </c>
      <c r="Q3717" t="str">
        <f t="shared" si="58"/>
        <v>34946240-Šinske stolice i klinovi šinskih stolica</v>
      </c>
    </row>
    <row r="3718" spans="1:17" x14ac:dyDescent="0.3">
      <c r="A3718">
        <v>3717</v>
      </c>
      <c r="B3718">
        <v>34946240</v>
      </c>
      <c r="C3718" t="s">
        <v>3717</v>
      </c>
      <c r="E3718" s="8">
        <v>3718</v>
      </c>
      <c r="F3718" s="9">
        <v>34947000</v>
      </c>
      <c r="G3718" s="10" t="s">
        <v>3718</v>
      </c>
      <c r="Q3718" t="str">
        <f t="shared" si="58"/>
        <v>34947000-Pragovi i delovi pragova</v>
      </c>
    </row>
    <row r="3719" spans="1:17" x14ac:dyDescent="0.3">
      <c r="A3719">
        <v>3718</v>
      </c>
      <c r="B3719">
        <v>34947000</v>
      </c>
      <c r="C3719" t="s">
        <v>3718</v>
      </c>
      <c r="E3719" s="11">
        <v>3719</v>
      </c>
      <c r="F3719" s="12">
        <v>34947100</v>
      </c>
      <c r="G3719" s="13" t="s">
        <v>3719</v>
      </c>
      <c r="Q3719" t="str">
        <f t="shared" si="58"/>
        <v>34947100-Pragovi</v>
      </c>
    </row>
    <row r="3720" spans="1:17" x14ac:dyDescent="0.3">
      <c r="A3720">
        <v>3719</v>
      </c>
      <c r="B3720">
        <v>34947100</v>
      </c>
      <c r="C3720" t="s">
        <v>3719</v>
      </c>
      <c r="E3720" s="8">
        <v>3720</v>
      </c>
      <c r="F3720" s="9">
        <v>34947200</v>
      </c>
      <c r="G3720" s="10" t="s">
        <v>3720</v>
      </c>
      <c r="Q3720" t="str">
        <f t="shared" si="58"/>
        <v>34947200-Delovi pragova</v>
      </c>
    </row>
    <row r="3721" spans="1:17" x14ac:dyDescent="0.3">
      <c r="A3721">
        <v>3720</v>
      </c>
      <c r="B3721">
        <v>34947200</v>
      </c>
      <c r="C3721" t="s">
        <v>3720</v>
      </c>
      <c r="E3721" s="11">
        <v>3721</v>
      </c>
      <c r="F3721" s="12">
        <v>34950000</v>
      </c>
      <c r="G3721" s="13" t="s">
        <v>3721</v>
      </c>
      <c r="Q3721" t="str">
        <f t="shared" si="58"/>
        <v>34950000-Noseća oprema</v>
      </c>
    </row>
    <row r="3722" spans="1:17" x14ac:dyDescent="0.3">
      <c r="A3722">
        <v>3721</v>
      </c>
      <c r="B3722">
        <v>34950000</v>
      </c>
      <c r="C3722" t="s">
        <v>3721</v>
      </c>
      <c r="E3722" s="8">
        <v>3722</v>
      </c>
      <c r="F3722" s="9">
        <v>34951000</v>
      </c>
      <c r="G3722" s="10" t="s">
        <v>3722</v>
      </c>
      <c r="Q3722" t="str">
        <f t="shared" si="58"/>
        <v>34951000-Prilazne platforme</v>
      </c>
    </row>
    <row r="3723" spans="1:17" x14ac:dyDescent="0.3">
      <c r="A3723">
        <v>3722</v>
      </c>
      <c r="B3723">
        <v>34951000</v>
      </c>
      <c r="C3723" t="s">
        <v>3722</v>
      </c>
      <c r="E3723" s="11">
        <v>3723</v>
      </c>
      <c r="F3723" s="12">
        <v>34951200</v>
      </c>
      <c r="G3723" s="13" t="s">
        <v>3723</v>
      </c>
      <c r="Q3723" t="str">
        <f t="shared" si="58"/>
        <v>34951200-Oprema za tretman kanalizacijskog mulja</v>
      </c>
    </row>
    <row r="3724" spans="1:17" x14ac:dyDescent="0.3">
      <c r="A3724">
        <v>3723</v>
      </c>
      <c r="B3724">
        <v>34951200</v>
      </c>
      <c r="C3724" t="s">
        <v>3723</v>
      </c>
      <c r="E3724" s="8">
        <v>3724</v>
      </c>
      <c r="F3724" s="9">
        <v>34951300</v>
      </c>
      <c r="G3724" s="10" t="s">
        <v>3724</v>
      </c>
      <c r="Q3724" t="str">
        <f t="shared" si="58"/>
        <v>34951300-Uređaj za sušenje kanalizacijskog mulja</v>
      </c>
    </row>
    <row r="3725" spans="1:17" x14ac:dyDescent="0.3">
      <c r="A3725">
        <v>3724</v>
      </c>
      <c r="B3725">
        <v>34951300</v>
      </c>
      <c r="C3725" t="s">
        <v>3724</v>
      </c>
      <c r="E3725" s="11">
        <v>3725</v>
      </c>
      <c r="F3725" s="12">
        <v>34952000</v>
      </c>
      <c r="G3725" s="13" t="s">
        <v>3725</v>
      </c>
      <c r="Q3725" t="str">
        <f t="shared" si="58"/>
        <v>34952000-Čekrci hidrauličnih platformi</v>
      </c>
    </row>
    <row r="3726" spans="1:17" x14ac:dyDescent="0.3">
      <c r="A3726">
        <v>3725</v>
      </c>
      <c r="B3726">
        <v>34952000</v>
      </c>
      <c r="C3726" t="s">
        <v>3725</v>
      </c>
      <c r="E3726" s="8">
        <v>3726</v>
      </c>
      <c r="F3726" s="9">
        <v>34953000</v>
      </c>
      <c r="G3726" s="10" t="s">
        <v>3726</v>
      </c>
      <c r="Q3726" t="str">
        <f t="shared" si="58"/>
        <v>34953000-Prilazne rampe</v>
      </c>
    </row>
    <row r="3727" spans="1:17" x14ac:dyDescent="0.3">
      <c r="A3727">
        <v>3726</v>
      </c>
      <c r="B3727">
        <v>34953000</v>
      </c>
      <c r="C3727" t="s">
        <v>3726</v>
      </c>
      <c r="E3727" s="11">
        <v>3727</v>
      </c>
      <c r="F3727" s="12">
        <v>34953100</v>
      </c>
      <c r="G3727" s="13" t="s">
        <v>3727</v>
      </c>
      <c r="Q3727" t="str">
        <f t="shared" si="58"/>
        <v>34953100-Rampe za trajekte</v>
      </c>
    </row>
    <row r="3728" spans="1:17" x14ac:dyDescent="0.3">
      <c r="A3728">
        <v>3727</v>
      </c>
      <c r="B3728">
        <v>34953100</v>
      </c>
      <c r="C3728" t="s">
        <v>3727</v>
      </c>
      <c r="E3728" s="8">
        <v>3728</v>
      </c>
      <c r="F3728" s="9">
        <v>34953300</v>
      </c>
      <c r="G3728" s="10" t="s">
        <v>3728</v>
      </c>
      <c r="Q3728" t="str">
        <f t="shared" si="58"/>
        <v>34953300-Pristupne staze za putnike</v>
      </c>
    </row>
    <row r="3729" spans="1:17" x14ac:dyDescent="0.3">
      <c r="A3729">
        <v>3728</v>
      </c>
      <c r="B3729">
        <v>34953300</v>
      </c>
      <c r="C3729" t="s">
        <v>3728</v>
      </c>
      <c r="E3729" s="11">
        <v>3729</v>
      </c>
      <c r="F3729" s="12">
        <v>34954000</v>
      </c>
      <c r="G3729" s="13" t="s">
        <v>3729</v>
      </c>
      <c r="Q3729" t="str">
        <f t="shared" si="58"/>
        <v>34954000-Mostne dizalice</v>
      </c>
    </row>
    <row r="3730" spans="1:17" x14ac:dyDescent="0.3">
      <c r="A3730">
        <v>3729</v>
      </c>
      <c r="B3730">
        <v>34954000</v>
      </c>
      <c r="C3730" t="s">
        <v>3729</v>
      </c>
      <c r="E3730" s="8">
        <v>3730</v>
      </c>
      <c r="F3730" s="9">
        <v>34955000</v>
      </c>
      <c r="G3730" s="10" t="s">
        <v>3730</v>
      </c>
      <c r="Q3730" t="str">
        <f t="shared" si="58"/>
        <v>34955000-Plutajući dok</v>
      </c>
    </row>
    <row r="3731" spans="1:17" x14ac:dyDescent="0.3">
      <c r="A3731">
        <v>3730</v>
      </c>
      <c r="B3731">
        <v>34955000</v>
      </c>
      <c r="C3731" t="s">
        <v>3730</v>
      </c>
      <c r="E3731" s="11">
        <v>3731</v>
      </c>
      <c r="F3731" s="12">
        <v>34955100</v>
      </c>
      <c r="G3731" s="13" t="s">
        <v>3731</v>
      </c>
      <c r="Q3731" t="str">
        <f t="shared" si="58"/>
        <v>34955100-Plutajuća skladišna jedinica</v>
      </c>
    </row>
    <row r="3732" spans="1:17" x14ac:dyDescent="0.3">
      <c r="A3732">
        <v>3731</v>
      </c>
      <c r="B3732">
        <v>34955100</v>
      </c>
      <c r="C3732" t="s">
        <v>3731</v>
      </c>
      <c r="E3732" s="8">
        <v>3732</v>
      </c>
      <c r="F3732" s="9">
        <v>34960000</v>
      </c>
      <c r="G3732" s="10" t="s">
        <v>3732</v>
      </c>
      <c r="Q3732" t="str">
        <f t="shared" si="58"/>
        <v>34960000-Aerodromska oprema</v>
      </c>
    </row>
    <row r="3733" spans="1:17" x14ac:dyDescent="0.3">
      <c r="A3733">
        <v>3732</v>
      </c>
      <c r="B3733">
        <v>34960000</v>
      </c>
      <c r="C3733" t="s">
        <v>3732</v>
      </c>
      <c r="E3733" s="11">
        <v>3733</v>
      </c>
      <c r="F3733" s="12">
        <v>34961000</v>
      </c>
      <c r="G3733" s="13" t="s">
        <v>3733</v>
      </c>
      <c r="Q3733" t="str">
        <f t="shared" si="58"/>
        <v>34961000-Sistem za prijem i otpremu prtljaga prtljagom</v>
      </c>
    </row>
    <row r="3734" spans="1:17" x14ac:dyDescent="0.3">
      <c r="A3734">
        <v>3733</v>
      </c>
      <c r="B3734">
        <v>34961000</v>
      </c>
      <c r="C3734" t="s">
        <v>3733</v>
      </c>
      <c r="E3734" s="8">
        <v>3734</v>
      </c>
      <c r="F3734" s="9">
        <v>34961100</v>
      </c>
      <c r="G3734" s="10" t="s">
        <v>3734</v>
      </c>
      <c r="Q3734" t="str">
        <f t="shared" si="58"/>
        <v>34961100-Oprema za prijem i otpremu prtljaga</v>
      </c>
    </row>
    <row r="3735" spans="1:17" x14ac:dyDescent="0.3">
      <c r="A3735">
        <v>3734</v>
      </c>
      <c r="B3735">
        <v>34961100</v>
      </c>
      <c r="C3735" t="s">
        <v>3734</v>
      </c>
      <c r="E3735" s="11">
        <v>3735</v>
      </c>
      <c r="F3735" s="12">
        <v>34962000</v>
      </c>
      <c r="G3735" s="13" t="s">
        <v>3735</v>
      </c>
      <c r="Q3735" t="str">
        <f t="shared" si="58"/>
        <v>34962000-Oprema za kontrolu letenja</v>
      </c>
    </row>
    <row r="3736" spans="1:17" x14ac:dyDescent="0.3">
      <c r="A3736">
        <v>3735</v>
      </c>
      <c r="B3736">
        <v>34962000</v>
      </c>
      <c r="C3736" t="s">
        <v>3735</v>
      </c>
      <c r="E3736" s="8">
        <v>3736</v>
      </c>
      <c r="F3736" s="9">
        <v>34962100</v>
      </c>
      <c r="G3736" s="10" t="s">
        <v>3736</v>
      </c>
      <c r="Q3736" t="str">
        <f t="shared" si="58"/>
        <v>34962100-Oprema za aerodromske kontrolne tornjeve</v>
      </c>
    </row>
    <row r="3737" spans="1:17" x14ac:dyDescent="0.3">
      <c r="A3737">
        <v>3736</v>
      </c>
      <c r="B3737">
        <v>34962100</v>
      </c>
      <c r="C3737" t="s">
        <v>3736</v>
      </c>
      <c r="E3737" s="11">
        <v>3737</v>
      </c>
      <c r="F3737" s="12">
        <v>34962200</v>
      </c>
      <c r="G3737" s="13" t="s">
        <v>3737</v>
      </c>
      <c r="Q3737" t="str">
        <f t="shared" si="58"/>
        <v>34962200-Kontrola letenja</v>
      </c>
    </row>
    <row r="3738" spans="1:17" x14ac:dyDescent="0.3">
      <c r="A3738">
        <v>3737</v>
      </c>
      <c r="B3738">
        <v>34962200</v>
      </c>
      <c r="C3738" t="s">
        <v>3737</v>
      </c>
      <c r="E3738" s="8">
        <v>3738</v>
      </c>
      <c r="F3738" s="9">
        <v>34962210</v>
      </c>
      <c r="G3738" s="10" t="s">
        <v>3738</v>
      </c>
      <c r="Q3738" t="str">
        <f t="shared" si="58"/>
        <v>34962210-Simulacija kontrole letenja</v>
      </c>
    </row>
    <row r="3739" spans="1:17" x14ac:dyDescent="0.3">
      <c r="A3739">
        <v>3738</v>
      </c>
      <c r="B3739">
        <v>34962210</v>
      </c>
      <c r="C3739" t="s">
        <v>3738</v>
      </c>
      <c r="E3739" s="11">
        <v>3739</v>
      </c>
      <c r="F3739" s="12">
        <v>34962220</v>
      </c>
      <c r="G3739" s="13" t="s">
        <v>3739</v>
      </c>
      <c r="Q3739" t="str">
        <f t="shared" si="58"/>
        <v>34962220-Sistemi kontrole letenja</v>
      </c>
    </row>
    <row r="3740" spans="1:17" x14ac:dyDescent="0.3">
      <c r="A3740">
        <v>3739</v>
      </c>
      <c r="B3740">
        <v>34962220</v>
      </c>
      <c r="C3740" t="s">
        <v>3739</v>
      </c>
      <c r="E3740" s="8">
        <v>3740</v>
      </c>
      <c r="F3740" s="9">
        <v>34962230</v>
      </c>
      <c r="G3740" s="10" t="s">
        <v>3740</v>
      </c>
      <c r="Q3740" t="str">
        <f t="shared" si="58"/>
        <v>34962230-Obuka za kontrolu letenja</v>
      </c>
    </row>
    <row r="3741" spans="1:17" x14ac:dyDescent="0.3">
      <c r="A3741">
        <v>3740</v>
      </c>
      <c r="B3741">
        <v>34962230</v>
      </c>
      <c r="C3741" t="s">
        <v>3740</v>
      </c>
      <c r="E3741" s="11">
        <v>3741</v>
      </c>
      <c r="F3741" s="12">
        <v>34963000</v>
      </c>
      <c r="G3741" s="13" t="s">
        <v>3741</v>
      </c>
      <c r="Q3741" t="str">
        <f t="shared" si="58"/>
        <v>34963000-Instrumentalni sistem za sletanje (ILS) )</v>
      </c>
    </row>
    <row r="3742" spans="1:17" x14ac:dyDescent="0.3">
      <c r="A3742">
        <v>3741</v>
      </c>
      <c r="B3742">
        <v>34963000</v>
      </c>
      <c r="C3742" t="s">
        <v>3741</v>
      </c>
      <c r="E3742" s="8">
        <v>3742</v>
      </c>
      <c r="F3742" s="9">
        <v>34964000</v>
      </c>
      <c r="G3742" s="10" t="s">
        <v>3742</v>
      </c>
      <c r="Q3742" t="str">
        <f t="shared" si="58"/>
        <v>34964000-Visokofrekventni dopler VOR uređaj (DVOR)</v>
      </c>
    </row>
    <row r="3743" spans="1:17" x14ac:dyDescent="0.3">
      <c r="A3743">
        <v>3742</v>
      </c>
      <c r="B3743">
        <v>34964000</v>
      </c>
      <c r="C3743" t="s">
        <v>3742</v>
      </c>
      <c r="E3743" s="11">
        <v>3743</v>
      </c>
      <c r="F3743" s="12">
        <v>34965000</v>
      </c>
      <c r="G3743" s="13" t="s">
        <v>3743</v>
      </c>
      <c r="Q3743" t="str">
        <f t="shared" si="58"/>
        <v>34965000-Oprema za merenje udaljenosti (DME)</v>
      </c>
    </row>
    <row r="3744" spans="1:17" x14ac:dyDescent="0.3">
      <c r="A3744">
        <v>3743</v>
      </c>
      <c r="B3744">
        <v>34965000</v>
      </c>
      <c r="C3744" t="s">
        <v>3743</v>
      </c>
      <c r="E3744" s="8">
        <v>3744</v>
      </c>
      <c r="F3744" s="9">
        <v>34966000</v>
      </c>
      <c r="G3744" s="10" t="s">
        <v>3744</v>
      </c>
      <c r="Q3744" t="str">
        <f t="shared" si="58"/>
        <v>34966000-Radio-goniometar i neusmereni radio-far</v>
      </c>
    </row>
    <row r="3745" spans="1:17" x14ac:dyDescent="0.3">
      <c r="A3745">
        <v>3744</v>
      </c>
      <c r="B3745">
        <v>34966000</v>
      </c>
      <c r="C3745" t="s">
        <v>3744</v>
      </c>
      <c r="E3745" s="11">
        <v>3745</v>
      </c>
      <c r="F3745" s="12">
        <v>34966100</v>
      </c>
      <c r="G3745" s="13" t="s">
        <v>3745</v>
      </c>
      <c r="Q3745" t="str">
        <f t="shared" si="58"/>
        <v>34966100-Radio-goniometar (RDF)</v>
      </c>
    </row>
    <row r="3746" spans="1:17" x14ac:dyDescent="0.3">
      <c r="A3746">
        <v>3745</v>
      </c>
      <c r="B3746">
        <v>34966100</v>
      </c>
      <c r="C3746" t="s">
        <v>3745</v>
      </c>
      <c r="E3746" s="8">
        <v>3746</v>
      </c>
      <c r="F3746" s="9">
        <v>34966200</v>
      </c>
      <c r="G3746" s="10" t="s">
        <v>3746</v>
      </c>
      <c r="Q3746" t="str">
        <f t="shared" si="58"/>
        <v>34966200-Neusmereni radio-far (NDB)</v>
      </c>
    </row>
    <row r="3747" spans="1:17" x14ac:dyDescent="0.3">
      <c r="A3747">
        <v>3746</v>
      </c>
      <c r="B3747">
        <v>34966200</v>
      </c>
      <c r="C3747" t="s">
        <v>3746</v>
      </c>
      <c r="E3747" s="11">
        <v>3747</v>
      </c>
      <c r="F3747" s="12">
        <v>34967000</v>
      </c>
      <c r="G3747" s="13" t="s">
        <v>3747</v>
      </c>
      <c r="Q3747" t="str">
        <f t="shared" si="58"/>
        <v>34967000-Aerodromski komunikacioni sistem (COM)</v>
      </c>
    </row>
    <row r="3748" spans="1:17" x14ac:dyDescent="0.3">
      <c r="A3748">
        <v>3747</v>
      </c>
      <c r="B3748">
        <v>34967000</v>
      </c>
      <c r="C3748" t="s">
        <v>3747</v>
      </c>
      <c r="E3748" s="8">
        <v>3748</v>
      </c>
      <c r="F3748" s="9">
        <v>34968000</v>
      </c>
      <c r="G3748" s="10" t="s">
        <v>3748</v>
      </c>
      <c r="Q3748" t="str">
        <f t="shared" si="58"/>
        <v>34968000-Aerodromski nadzorni sistem i sistem aerodromskih svetala</v>
      </c>
    </row>
    <row r="3749" spans="1:17" x14ac:dyDescent="0.3">
      <c r="A3749">
        <v>3748</v>
      </c>
      <c r="B3749">
        <v>34968000</v>
      </c>
      <c r="C3749" t="s">
        <v>3748</v>
      </c>
      <c r="E3749" s="11">
        <v>3749</v>
      </c>
      <c r="F3749" s="12">
        <v>34968100</v>
      </c>
      <c r="G3749" s="13" t="s">
        <v>3749</v>
      </c>
      <c r="Q3749" t="str">
        <f t="shared" si="58"/>
        <v>34968100-Aerodromski sistem nadzora vazdušnog saobraćaja (SUR) )</v>
      </c>
    </row>
    <row r="3750" spans="1:17" x14ac:dyDescent="0.3">
      <c r="A3750">
        <v>3749</v>
      </c>
      <c r="B3750">
        <v>34968100</v>
      </c>
      <c r="C3750" t="s">
        <v>3749</v>
      </c>
      <c r="E3750" s="8">
        <v>3750</v>
      </c>
      <c r="F3750" s="9">
        <v>34968200</v>
      </c>
      <c r="G3750" s="10" t="s">
        <v>3750</v>
      </c>
      <c r="Q3750" t="str">
        <f t="shared" si="58"/>
        <v>34968200-Vizuelni sistem pokazivača nagiba prilaza (PAPI)</v>
      </c>
    </row>
    <row r="3751" spans="1:17" x14ac:dyDescent="0.3">
      <c r="A3751">
        <v>3750</v>
      </c>
      <c r="B3751">
        <v>34968200</v>
      </c>
      <c r="C3751" t="s">
        <v>3750</v>
      </c>
      <c r="E3751" s="11">
        <v>3751</v>
      </c>
      <c r="F3751" s="12">
        <v>34969000</v>
      </c>
      <c r="G3751" s="13" t="s">
        <v>3751</v>
      </c>
      <c r="Q3751" t="str">
        <f t="shared" si="58"/>
        <v>34969000-Mostovi i stepenice za ukrcavanje putnika u vazduhoplov</v>
      </c>
    </row>
    <row r="3752" spans="1:17" x14ac:dyDescent="0.3">
      <c r="A3752">
        <v>3751</v>
      </c>
      <c r="B3752">
        <v>34969000</v>
      </c>
      <c r="C3752" t="s">
        <v>3751</v>
      </c>
      <c r="E3752" s="8">
        <v>3752</v>
      </c>
      <c r="F3752" s="9">
        <v>34969100</v>
      </c>
      <c r="G3752" s="10" t="s">
        <v>3752</v>
      </c>
      <c r="Q3752" t="str">
        <f t="shared" si="58"/>
        <v>34969100-Mostovi za ukrcavanje putnika u vazduhoplov</v>
      </c>
    </row>
    <row r="3753" spans="1:17" x14ac:dyDescent="0.3">
      <c r="A3753">
        <v>3752</v>
      </c>
      <c r="B3753">
        <v>34969100</v>
      </c>
      <c r="C3753" t="s">
        <v>3752</v>
      </c>
      <c r="E3753" s="11">
        <v>3753</v>
      </c>
      <c r="F3753" s="12">
        <v>34969200</v>
      </c>
      <c r="G3753" s="13" t="s">
        <v>3753</v>
      </c>
      <c r="Q3753" t="str">
        <f t="shared" si="58"/>
        <v>34969200-Stepenice za ukrcavanje putnika u vazduhoplov</v>
      </c>
    </row>
    <row r="3754" spans="1:17" x14ac:dyDescent="0.3">
      <c r="A3754">
        <v>3753</v>
      </c>
      <c r="B3754">
        <v>34969200</v>
      </c>
      <c r="C3754" t="s">
        <v>3753</v>
      </c>
      <c r="E3754" s="8">
        <v>3754</v>
      </c>
      <c r="F3754" s="9">
        <v>34970000</v>
      </c>
      <c r="G3754" s="10" t="s">
        <v>3754</v>
      </c>
      <c r="Q3754" t="str">
        <f t="shared" si="58"/>
        <v>34970000-Oprema za kontrolu saobraćaja</v>
      </c>
    </row>
    <row r="3755" spans="1:17" x14ac:dyDescent="0.3">
      <c r="A3755">
        <v>3754</v>
      </c>
      <c r="B3755">
        <v>34970000</v>
      </c>
      <c r="C3755" t="s">
        <v>3754</v>
      </c>
      <c r="E3755" s="11">
        <v>3755</v>
      </c>
      <c r="F3755" s="12">
        <v>34971000</v>
      </c>
      <c r="G3755" s="13" t="s">
        <v>3755</v>
      </c>
      <c r="Q3755" t="str">
        <f t="shared" si="58"/>
        <v>34971000-Kamera za kontrolu brzine</v>
      </c>
    </row>
    <row r="3756" spans="1:17" x14ac:dyDescent="0.3">
      <c r="A3756">
        <v>3755</v>
      </c>
      <c r="B3756">
        <v>34971000</v>
      </c>
      <c r="C3756" t="s">
        <v>3755</v>
      </c>
      <c r="E3756" s="8">
        <v>3756</v>
      </c>
      <c r="F3756" s="9">
        <v>34972000</v>
      </c>
      <c r="G3756" s="10" t="s">
        <v>3756</v>
      </c>
      <c r="Q3756" t="str">
        <f t="shared" si="58"/>
        <v>34972000-Sistem merenja protoka saobraćaja</v>
      </c>
    </row>
    <row r="3757" spans="1:17" x14ac:dyDescent="0.3">
      <c r="A3757">
        <v>3756</v>
      </c>
      <c r="B3757">
        <v>34972000</v>
      </c>
      <c r="C3757" t="s">
        <v>3756</v>
      </c>
      <c r="E3757" s="11">
        <v>3757</v>
      </c>
      <c r="F3757" s="12">
        <v>34980000</v>
      </c>
      <c r="G3757" s="13" t="s">
        <v>3757</v>
      </c>
      <c r="Q3757" t="str">
        <f t="shared" si="58"/>
        <v>34980000-Karte za prevoz</v>
      </c>
    </row>
    <row r="3758" spans="1:17" x14ac:dyDescent="0.3">
      <c r="A3758">
        <v>3757</v>
      </c>
      <c r="B3758">
        <v>34980000</v>
      </c>
      <c r="C3758" t="s">
        <v>3757</v>
      </c>
      <c r="E3758" s="8">
        <v>3758</v>
      </c>
      <c r="F3758" s="9">
        <v>34990000</v>
      </c>
      <c r="G3758" s="10" t="s">
        <v>3758</v>
      </c>
      <c r="Q3758" t="str">
        <f t="shared" si="58"/>
        <v>34990000-Oprema za nadzor, sigurnost, signalizaciju i rasvetu</v>
      </c>
    </row>
    <row r="3759" spans="1:17" x14ac:dyDescent="0.3">
      <c r="A3759">
        <v>3758</v>
      </c>
      <c r="B3759">
        <v>34990000</v>
      </c>
      <c r="C3759" t="s">
        <v>3758</v>
      </c>
      <c r="E3759" s="11">
        <v>3759</v>
      </c>
      <c r="F3759" s="12">
        <v>34991000</v>
      </c>
      <c r="G3759" s="13" t="s">
        <v>3759</v>
      </c>
      <c r="Q3759" t="str">
        <f t="shared" si="58"/>
        <v>34991000-Svetla za rad na terenu</v>
      </c>
    </row>
    <row r="3760" spans="1:17" x14ac:dyDescent="0.3">
      <c r="A3760">
        <v>3759</v>
      </c>
      <c r="B3760">
        <v>34991000</v>
      </c>
      <c r="C3760" t="s">
        <v>3759</v>
      </c>
      <c r="E3760" s="8">
        <v>3760</v>
      </c>
      <c r="F3760" s="9">
        <v>34992000</v>
      </c>
      <c r="G3760" s="10" t="s">
        <v>3760</v>
      </c>
      <c r="Q3760" t="str">
        <f t="shared" si="58"/>
        <v>34992000-Znaci i osvetljeni znaci</v>
      </c>
    </row>
    <row r="3761" spans="1:17" x14ac:dyDescent="0.3">
      <c r="A3761">
        <v>3760</v>
      </c>
      <c r="B3761">
        <v>34992000</v>
      </c>
      <c r="C3761" t="s">
        <v>3760</v>
      </c>
      <c r="E3761" s="11">
        <v>3761</v>
      </c>
      <c r="F3761" s="12">
        <v>34992100</v>
      </c>
      <c r="G3761" s="13" t="s">
        <v>3761</v>
      </c>
      <c r="Q3761" t="str">
        <f t="shared" si="58"/>
        <v>34992100-Osvetljeni saobraćajni znaci</v>
      </c>
    </row>
    <row r="3762" spans="1:17" x14ac:dyDescent="0.3">
      <c r="A3762">
        <v>3761</v>
      </c>
      <c r="B3762">
        <v>34992100</v>
      </c>
      <c r="C3762" t="s">
        <v>3761</v>
      </c>
      <c r="E3762" s="8">
        <v>3762</v>
      </c>
      <c r="F3762" s="9">
        <v>34992200</v>
      </c>
      <c r="G3762" s="10" t="s">
        <v>3762</v>
      </c>
      <c r="Q3762" t="str">
        <f t="shared" si="58"/>
        <v>34992200-Putne oznake</v>
      </c>
    </row>
    <row r="3763" spans="1:17" x14ac:dyDescent="0.3">
      <c r="A3763">
        <v>3762</v>
      </c>
      <c r="B3763">
        <v>34992200</v>
      </c>
      <c r="C3763" t="s">
        <v>3762</v>
      </c>
      <c r="E3763" s="11">
        <v>3763</v>
      </c>
      <c r="F3763" s="12">
        <v>34992300</v>
      </c>
      <c r="G3763" s="13" t="s">
        <v>3763</v>
      </c>
      <c r="Q3763" t="str">
        <f t="shared" si="58"/>
        <v>34992300-Ulične oznake</v>
      </c>
    </row>
    <row r="3764" spans="1:17" x14ac:dyDescent="0.3">
      <c r="A3764">
        <v>3763</v>
      </c>
      <c r="B3764">
        <v>34992300</v>
      </c>
      <c r="C3764" t="s">
        <v>3763</v>
      </c>
      <c r="E3764" s="8">
        <v>3764</v>
      </c>
      <c r="F3764" s="9">
        <v>34993000</v>
      </c>
      <c r="G3764" s="10" t="s">
        <v>3764</v>
      </c>
      <c r="Q3764" t="str">
        <f t="shared" si="58"/>
        <v>34993000-Putna rasveta</v>
      </c>
    </row>
    <row r="3765" spans="1:17" x14ac:dyDescent="0.3">
      <c r="A3765">
        <v>3764</v>
      </c>
      <c r="B3765">
        <v>34993000</v>
      </c>
      <c r="C3765" t="s">
        <v>3764</v>
      </c>
      <c r="E3765" s="11">
        <v>3765</v>
      </c>
      <c r="F3765" s="12">
        <v>34993100</v>
      </c>
      <c r="G3765" s="13" t="s">
        <v>3765</v>
      </c>
      <c r="Q3765" t="str">
        <f t="shared" si="58"/>
        <v>34993100-Rasveta u tunelima</v>
      </c>
    </row>
    <row r="3766" spans="1:17" x14ac:dyDescent="0.3">
      <c r="A3766">
        <v>3765</v>
      </c>
      <c r="B3766">
        <v>34993100</v>
      </c>
      <c r="C3766" t="s">
        <v>3765</v>
      </c>
      <c r="E3766" s="8">
        <v>3766</v>
      </c>
      <c r="F3766" s="9">
        <v>34994000</v>
      </c>
      <c r="G3766" s="10" t="s">
        <v>3766</v>
      </c>
      <c r="Q3766" t="str">
        <f t="shared" si="58"/>
        <v>34994000-Svetla za navođenje i rasvetu brodova</v>
      </c>
    </row>
    <row r="3767" spans="1:17" x14ac:dyDescent="0.3">
      <c r="A3767">
        <v>3766</v>
      </c>
      <c r="B3767">
        <v>34994000</v>
      </c>
      <c r="C3767" t="s">
        <v>3766</v>
      </c>
      <c r="E3767" s="11">
        <v>3767</v>
      </c>
      <c r="F3767" s="12">
        <v>34994100</v>
      </c>
      <c r="G3767" s="13" t="s">
        <v>3767</v>
      </c>
      <c r="Q3767" t="str">
        <f t="shared" si="58"/>
        <v>34994100-Svetla za navođenje i rasvetu u rečnoj plovidbi</v>
      </c>
    </row>
    <row r="3768" spans="1:17" x14ac:dyDescent="0.3">
      <c r="A3768">
        <v>3767</v>
      </c>
      <c r="B3768">
        <v>34994100</v>
      </c>
      <c r="C3768" t="s">
        <v>3767</v>
      </c>
      <c r="E3768" s="8">
        <v>3768</v>
      </c>
      <c r="F3768" s="9">
        <v>34995000</v>
      </c>
      <c r="G3768" s="10" t="s">
        <v>3768</v>
      </c>
      <c r="Q3768" t="str">
        <f t="shared" si="58"/>
        <v>34995000-Svetla za vođenje vazduhoplova i osvetljavanje</v>
      </c>
    </row>
    <row r="3769" spans="1:17" x14ac:dyDescent="0.3">
      <c r="A3769">
        <v>3768</v>
      </c>
      <c r="B3769">
        <v>34995000</v>
      </c>
      <c r="C3769" t="s">
        <v>3768</v>
      </c>
      <c r="E3769" s="11">
        <v>3769</v>
      </c>
      <c r="F3769" s="12">
        <v>34996000</v>
      </c>
      <c r="G3769" s="13" t="s">
        <v>3769</v>
      </c>
      <c r="Q3769" t="str">
        <f t="shared" si="58"/>
        <v>34996000-Oprema za nadzor, sigurnost ili signalizaciju u drumskom saobraćaju</v>
      </c>
    </row>
    <row r="3770" spans="1:17" x14ac:dyDescent="0.3">
      <c r="A3770">
        <v>3769</v>
      </c>
      <c r="B3770">
        <v>34996000</v>
      </c>
      <c r="C3770" t="s">
        <v>3769</v>
      </c>
      <c r="E3770" s="8">
        <v>3770</v>
      </c>
      <c r="F3770" s="9">
        <v>34996100</v>
      </c>
      <c r="G3770" s="10" t="s">
        <v>3770</v>
      </c>
      <c r="Q3770" t="str">
        <f t="shared" si="58"/>
        <v>34996100-Semafori</v>
      </c>
    </row>
    <row r="3771" spans="1:17" x14ac:dyDescent="0.3">
      <c r="A3771">
        <v>3770</v>
      </c>
      <c r="B3771">
        <v>34996100</v>
      </c>
      <c r="C3771" t="s">
        <v>3770</v>
      </c>
      <c r="E3771" s="11">
        <v>3771</v>
      </c>
      <c r="F3771" s="12">
        <v>34996200</v>
      </c>
      <c r="G3771" s="13" t="s">
        <v>3771</v>
      </c>
      <c r="Q3771" t="str">
        <f t="shared" si="58"/>
        <v>34996200-Oprema za nadzor, sigurnost ili signalizaciju u rečnom saobraćaju</v>
      </c>
    </row>
    <row r="3772" spans="1:17" x14ac:dyDescent="0.3">
      <c r="A3772">
        <v>3771</v>
      </c>
      <c r="B3772">
        <v>34996200</v>
      </c>
      <c r="C3772" t="s">
        <v>3771</v>
      </c>
      <c r="E3772" s="8">
        <v>3772</v>
      </c>
      <c r="F3772" s="9">
        <v>34996300</v>
      </c>
      <c r="G3772" s="10" t="s">
        <v>3772</v>
      </c>
      <c r="Q3772" t="str">
        <f t="shared" si="58"/>
        <v>34996300-Oprema za nadzor, sigurnost ili signalizaciju na parkiralištima</v>
      </c>
    </row>
    <row r="3773" spans="1:17" x14ac:dyDescent="0.3">
      <c r="A3773">
        <v>3772</v>
      </c>
      <c r="B3773">
        <v>34996300</v>
      </c>
      <c r="C3773" t="s">
        <v>3772</v>
      </c>
      <c r="E3773" s="11">
        <v>3773</v>
      </c>
      <c r="F3773" s="12">
        <v>34997000</v>
      </c>
      <c r="G3773" s="13" t="s">
        <v>3773</v>
      </c>
      <c r="Q3773" t="str">
        <f t="shared" si="58"/>
        <v>34997000-Kontrolna, bezbednosna ili signalna oprema na aerodromima</v>
      </c>
    </row>
    <row r="3774" spans="1:17" x14ac:dyDescent="0.3">
      <c r="A3774">
        <v>3773</v>
      </c>
      <c r="B3774">
        <v>34997000</v>
      </c>
      <c r="C3774" t="s">
        <v>3773</v>
      </c>
      <c r="E3774" s="8">
        <v>3774</v>
      </c>
      <c r="F3774" s="9">
        <v>34997100</v>
      </c>
      <c r="G3774" s="10" t="s">
        <v>3774</v>
      </c>
      <c r="Q3774" t="str">
        <f t="shared" si="58"/>
        <v>34997100-Uređaj za snimanje parametara leta</v>
      </c>
    </row>
    <row r="3775" spans="1:17" x14ac:dyDescent="0.3">
      <c r="A3775">
        <v>3774</v>
      </c>
      <c r="B3775">
        <v>34997100</v>
      </c>
      <c r="C3775" t="s">
        <v>3774</v>
      </c>
      <c r="E3775" s="11">
        <v>3775</v>
      </c>
      <c r="F3775" s="12">
        <v>34997200</v>
      </c>
      <c r="G3775" s="13" t="s">
        <v>3775</v>
      </c>
      <c r="Q3775" t="str">
        <f t="shared" si="58"/>
        <v>34997200-Sistem svetlosnog obeležavanja na aerodromu</v>
      </c>
    </row>
    <row r="3776" spans="1:17" x14ac:dyDescent="0.3">
      <c r="A3776">
        <v>3775</v>
      </c>
      <c r="B3776">
        <v>34997200</v>
      </c>
      <c r="C3776" t="s">
        <v>3775</v>
      </c>
      <c r="E3776" s="8">
        <v>3776</v>
      </c>
      <c r="F3776" s="9">
        <v>34997210</v>
      </c>
      <c r="G3776" s="10" t="s">
        <v>3776</v>
      </c>
      <c r="Q3776" t="str">
        <f t="shared" si="58"/>
        <v>34997210-Svetla na poletno-sletnoj stazi</v>
      </c>
    </row>
    <row r="3777" spans="1:17" x14ac:dyDescent="0.3">
      <c r="A3777">
        <v>3776</v>
      </c>
      <c r="B3777">
        <v>34997210</v>
      </c>
      <c r="C3777" t="s">
        <v>3776</v>
      </c>
      <c r="E3777" s="11">
        <v>3777</v>
      </c>
      <c r="F3777" s="12">
        <v>34998000</v>
      </c>
      <c r="G3777" s="13" t="s">
        <v>3777</v>
      </c>
      <c r="Q3777" t="str">
        <f t="shared" si="58"/>
        <v>34998000-Oprema za nadzor, sigurnost i signalizaciju lučkih objekata</v>
      </c>
    </row>
    <row r="3778" spans="1:17" x14ac:dyDescent="0.3">
      <c r="A3778">
        <v>3777</v>
      </c>
      <c r="B3778">
        <v>34998000</v>
      </c>
      <c r="C3778" t="s">
        <v>3777</v>
      </c>
      <c r="E3778" s="8">
        <v>3778</v>
      </c>
      <c r="F3778" s="9">
        <v>34999000</v>
      </c>
      <c r="G3778" s="10" t="s">
        <v>3778</v>
      </c>
      <c r="Q3778" t="str">
        <f t="shared" ref="Q3778:Q3841" si="59">F3778&amp; "-" &amp;G3778</f>
        <v>34999000-Generatori signala, razdelnici antenskih signala i mašine za galvanotehniku</v>
      </c>
    </row>
    <row r="3779" spans="1:17" x14ac:dyDescent="0.3">
      <c r="A3779">
        <v>3778</v>
      </c>
      <c r="B3779">
        <v>34999000</v>
      </c>
      <c r="C3779" t="s">
        <v>3778</v>
      </c>
      <c r="E3779" s="11">
        <v>3779</v>
      </c>
      <c r="F3779" s="12">
        <v>34999100</v>
      </c>
      <c r="G3779" s="13" t="s">
        <v>3779</v>
      </c>
      <c r="Q3779" t="str">
        <f t="shared" si="59"/>
        <v>34999100-Generatori signala</v>
      </c>
    </row>
    <row r="3780" spans="1:17" x14ac:dyDescent="0.3">
      <c r="A3780">
        <v>3779</v>
      </c>
      <c r="B3780">
        <v>34999100</v>
      </c>
      <c r="C3780" t="s">
        <v>3779</v>
      </c>
      <c r="E3780" s="8">
        <v>3780</v>
      </c>
      <c r="F3780" s="9">
        <v>34999200</v>
      </c>
      <c r="G3780" s="10" t="s">
        <v>3780</v>
      </c>
      <c r="Q3780" t="str">
        <f t="shared" si="59"/>
        <v>34999200-Razdelnici antenskih signala</v>
      </c>
    </row>
    <row r="3781" spans="1:17" x14ac:dyDescent="0.3">
      <c r="A3781">
        <v>3780</v>
      </c>
      <c r="B3781">
        <v>34999200</v>
      </c>
      <c r="C3781" t="s">
        <v>3780</v>
      </c>
      <c r="E3781" s="11">
        <v>3781</v>
      </c>
      <c r="F3781" s="12">
        <v>34999300</v>
      </c>
      <c r="G3781" s="13" t="s">
        <v>3781</v>
      </c>
      <c r="Q3781" t="str">
        <f t="shared" si="59"/>
        <v>34999300-Mašine za galvanotehniku</v>
      </c>
    </row>
    <row r="3782" spans="1:17" x14ac:dyDescent="0.3">
      <c r="A3782">
        <v>3781</v>
      </c>
      <c r="B3782">
        <v>34999300</v>
      </c>
      <c r="C3782" t="s">
        <v>3781</v>
      </c>
      <c r="E3782" s="8">
        <v>3782</v>
      </c>
      <c r="F3782" s="9">
        <v>34999400</v>
      </c>
      <c r="G3782" s="10" t="s">
        <v>3782</v>
      </c>
      <c r="Q3782" t="str">
        <f t="shared" si="59"/>
        <v>34999400-Makete modela</v>
      </c>
    </row>
    <row r="3783" spans="1:17" x14ac:dyDescent="0.3">
      <c r="A3783">
        <v>3782</v>
      </c>
      <c r="B3783">
        <v>34999400</v>
      </c>
      <c r="C3783" t="s">
        <v>3782</v>
      </c>
      <c r="E3783" s="11">
        <v>3783</v>
      </c>
      <c r="F3783" s="12">
        <v>34999410</v>
      </c>
      <c r="G3783" s="13" t="s">
        <v>3783</v>
      </c>
      <c r="Q3783" t="str">
        <f t="shared" si="59"/>
        <v>34999410-Makete aviona</v>
      </c>
    </row>
    <row r="3784" spans="1:17" x14ac:dyDescent="0.3">
      <c r="A3784">
        <v>3783</v>
      </c>
      <c r="B3784">
        <v>34999410</v>
      </c>
      <c r="C3784" t="s">
        <v>3783</v>
      </c>
      <c r="E3784" s="8">
        <v>3784</v>
      </c>
      <c r="F3784" s="9">
        <v>34999420</v>
      </c>
      <c r="G3784" s="10" t="s">
        <v>3784</v>
      </c>
      <c r="Q3784" t="str">
        <f t="shared" si="59"/>
        <v>34999420-Makete brodova</v>
      </c>
    </row>
    <row r="3785" spans="1:17" x14ac:dyDescent="0.3">
      <c r="A3785">
        <v>3784</v>
      </c>
      <c r="B3785">
        <v>34999420</v>
      </c>
      <c r="C3785" t="s">
        <v>3784</v>
      </c>
      <c r="E3785" s="11">
        <v>3785</v>
      </c>
      <c r="F3785" s="12">
        <v>35000000</v>
      </c>
      <c r="G3785" s="13" t="s">
        <v>3785</v>
      </c>
      <c r="Q3785" t="str">
        <f t="shared" si="59"/>
        <v>35000000-Sigurnosna, vatrogasna, policijska i odbrambena oprema</v>
      </c>
    </row>
    <row r="3786" spans="1:17" x14ac:dyDescent="0.3">
      <c r="A3786">
        <v>3785</v>
      </c>
      <c r="B3786">
        <v>35000000</v>
      </c>
      <c r="C3786" t="s">
        <v>3785</v>
      </c>
      <c r="E3786" s="8">
        <v>3786</v>
      </c>
      <c r="F3786" s="9">
        <v>35100000</v>
      </c>
      <c r="G3786" s="10" t="s">
        <v>3786</v>
      </c>
      <c r="Q3786" t="str">
        <f t="shared" si="59"/>
        <v>35100000-Sigurnosna oprema i oprema za vanredne situacije</v>
      </c>
    </row>
    <row r="3787" spans="1:17" x14ac:dyDescent="0.3">
      <c r="A3787">
        <v>3786</v>
      </c>
      <c r="B3787">
        <v>35100000</v>
      </c>
      <c r="C3787" t="s">
        <v>3786</v>
      </c>
      <c r="E3787" s="11">
        <v>3787</v>
      </c>
      <c r="F3787" s="12">
        <v>35110000</v>
      </c>
      <c r="G3787" s="13" t="s">
        <v>3787</v>
      </c>
      <c r="Q3787" t="str">
        <f t="shared" si="59"/>
        <v>35110000-Vatrogasna oprema, oprema za spašavanje i sigurnosna oprema</v>
      </c>
    </row>
    <row r="3788" spans="1:17" x14ac:dyDescent="0.3">
      <c r="A3788">
        <v>3787</v>
      </c>
      <c r="B3788">
        <v>35110000</v>
      </c>
      <c r="C3788" t="s">
        <v>3787</v>
      </c>
      <c r="E3788" s="8">
        <v>3788</v>
      </c>
      <c r="F3788" s="9">
        <v>35111000</v>
      </c>
      <c r="G3788" s="10" t="s">
        <v>3788</v>
      </c>
      <c r="Q3788" t="str">
        <f t="shared" si="59"/>
        <v>35111000-Vatrogasna oprema</v>
      </c>
    </row>
    <row r="3789" spans="1:17" x14ac:dyDescent="0.3">
      <c r="A3789">
        <v>3788</v>
      </c>
      <c r="B3789">
        <v>35111000</v>
      </c>
      <c r="C3789" t="s">
        <v>3788</v>
      </c>
      <c r="E3789" s="11">
        <v>3789</v>
      </c>
      <c r="F3789" s="12">
        <v>35111100</v>
      </c>
      <c r="G3789" s="13" t="s">
        <v>3789</v>
      </c>
      <c r="Q3789" t="str">
        <f t="shared" si="59"/>
        <v>35111100-Aparati za disanje pri gašenju požara</v>
      </c>
    </row>
    <row r="3790" spans="1:17" x14ac:dyDescent="0.3">
      <c r="A3790">
        <v>3789</v>
      </c>
      <c r="B3790">
        <v>35111100</v>
      </c>
      <c r="C3790" t="s">
        <v>3789</v>
      </c>
      <c r="E3790" s="8">
        <v>3790</v>
      </c>
      <c r="F3790" s="9">
        <v>35111200</v>
      </c>
      <c r="G3790" s="10" t="s">
        <v>3790</v>
      </c>
      <c r="Q3790" t="str">
        <f t="shared" si="59"/>
        <v>35111200-Materijal za gašenje požara</v>
      </c>
    </row>
    <row r="3791" spans="1:17" x14ac:dyDescent="0.3">
      <c r="A3791">
        <v>3790</v>
      </c>
      <c r="B3791">
        <v>35111200</v>
      </c>
      <c r="C3791" t="s">
        <v>3790</v>
      </c>
      <c r="E3791" s="11">
        <v>3791</v>
      </c>
      <c r="F3791" s="12">
        <v>35111300</v>
      </c>
      <c r="G3791" s="13" t="s">
        <v>3791</v>
      </c>
      <c r="Q3791" t="str">
        <f t="shared" si="59"/>
        <v>35111300-Aparati za gašenje požara</v>
      </c>
    </row>
    <row r="3792" spans="1:17" x14ac:dyDescent="0.3">
      <c r="A3792">
        <v>3791</v>
      </c>
      <c r="B3792">
        <v>35111300</v>
      </c>
      <c r="C3792" t="s">
        <v>3791</v>
      </c>
      <c r="E3792" s="8">
        <v>3792</v>
      </c>
      <c r="F3792" s="9">
        <v>35111310</v>
      </c>
      <c r="G3792" s="10" t="s">
        <v>3792</v>
      </c>
      <c r="Q3792" t="str">
        <f t="shared" si="59"/>
        <v>35111310-Pena za punjenje aparata za gašenje požara</v>
      </c>
    </row>
    <row r="3793" spans="1:17" x14ac:dyDescent="0.3">
      <c r="A3793">
        <v>3792</v>
      </c>
      <c r="B3793">
        <v>35111310</v>
      </c>
      <c r="C3793" t="s">
        <v>3792</v>
      </c>
      <c r="E3793" s="11">
        <v>3793</v>
      </c>
      <c r="F3793" s="12">
        <v>35111320</v>
      </c>
      <c r="G3793" s="13" t="s">
        <v>3793</v>
      </c>
      <c r="Q3793" t="str">
        <f t="shared" si="59"/>
        <v>35111320-Prenosni aparati za gašenje požara</v>
      </c>
    </row>
    <row r="3794" spans="1:17" x14ac:dyDescent="0.3">
      <c r="A3794">
        <v>3793</v>
      </c>
      <c r="B3794">
        <v>35111320</v>
      </c>
      <c r="C3794" t="s">
        <v>3793</v>
      </c>
      <c r="E3794" s="8">
        <v>3794</v>
      </c>
      <c r="F3794" s="9">
        <v>35111400</v>
      </c>
      <c r="G3794" s="10" t="s">
        <v>3794</v>
      </c>
      <c r="Q3794" t="str">
        <f t="shared" si="59"/>
        <v>35111400-Oprema za evakuaciju od požara</v>
      </c>
    </row>
    <row r="3795" spans="1:17" x14ac:dyDescent="0.3">
      <c r="A3795">
        <v>3794</v>
      </c>
      <c r="B3795">
        <v>35111400</v>
      </c>
      <c r="C3795" t="s">
        <v>3794</v>
      </c>
      <c r="E3795" s="11">
        <v>3795</v>
      </c>
      <c r="F3795" s="12">
        <v>35111500</v>
      </c>
      <c r="G3795" s="13" t="s">
        <v>3795</v>
      </c>
      <c r="Q3795" t="str">
        <f t="shared" si="59"/>
        <v>35111500-Sistem za gašenje plamena</v>
      </c>
    </row>
    <row r="3796" spans="1:17" x14ac:dyDescent="0.3">
      <c r="A3796">
        <v>3795</v>
      </c>
      <c r="B3796">
        <v>35111500</v>
      </c>
      <c r="C3796" t="s">
        <v>3795</v>
      </c>
      <c r="E3796" s="8">
        <v>3796</v>
      </c>
      <c r="F3796" s="9">
        <v>35111510</v>
      </c>
      <c r="G3796" s="10" t="s">
        <v>3796</v>
      </c>
      <c r="Q3796" t="str">
        <f t="shared" si="59"/>
        <v>35111510-Ručno oruđe za gašenje plamena</v>
      </c>
    </row>
    <row r="3797" spans="1:17" x14ac:dyDescent="0.3">
      <c r="A3797">
        <v>3796</v>
      </c>
      <c r="B3797">
        <v>35111510</v>
      </c>
      <c r="C3797" t="s">
        <v>3796</v>
      </c>
      <c r="E3797" s="11">
        <v>3797</v>
      </c>
      <c r="F3797" s="12">
        <v>35111520</v>
      </c>
      <c r="G3797" s="13" t="s">
        <v>3797</v>
      </c>
      <c r="Q3797" t="str">
        <f t="shared" si="59"/>
        <v>35111520-Pena za gašenje plamena ili slična jedinjenja</v>
      </c>
    </row>
    <row r="3798" spans="1:17" x14ac:dyDescent="0.3">
      <c r="A3798">
        <v>3797</v>
      </c>
      <c r="B3798">
        <v>35111520</v>
      </c>
      <c r="C3798" t="s">
        <v>3797</v>
      </c>
      <c r="E3798" s="8">
        <v>3798</v>
      </c>
      <c r="F3798" s="9">
        <v>35112000</v>
      </c>
      <c r="G3798" s="10" t="s">
        <v>3798</v>
      </c>
      <c r="Q3798" t="str">
        <f t="shared" si="59"/>
        <v>35112000-Oprema za spašavanje i vanredne situacije</v>
      </c>
    </row>
    <row r="3799" spans="1:17" x14ac:dyDescent="0.3">
      <c r="A3799">
        <v>3798</v>
      </c>
      <c r="B3799">
        <v>35112000</v>
      </c>
      <c r="C3799" t="s">
        <v>3798</v>
      </c>
      <c r="E3799" s="11">
        <v>3799</v>
      </c>
      <c r="F3799" s="12">
        <v>35112100</v>
      </c>
      <c r="G3799" s="13" t="s">
        <v>3799</v>
      </c>
      <c r="Q3799" t="str">
        <f t="shared" si="59"/>
        <v>35112100-Lutke za obuku za vanredne situacije</v>
      </c>
    </row>
    <row r="3800" spans="1:17" x14ac:dyDescent="0.3">
      <c r="A3800">
        <v>3799</v>
      </c>
      <c r="B3800">
        <v>35112100</v>
      </c>
      <c r="C3800" t="s">
        <v>3799</v>
      </c>
      <c r="E3800" s="8">
        <v>3800</v>
      </c>
      <c r="F3800" s="9">
        <v>35112200</v>
      </c>
      <c r="G3800" s="10" t="s">
        <v>3800</v>
      </c>
      <c r="Q3800" t="str">
        <f t="shared" si="59"/>
        <v>35112200-Tuševi za vanredne situacije</v>
      </c>
    </row>
    <row r="3801" spans="1:17" x14ac:dyDescent="0.3">
      <c r="A3801">
        <v>3800</v>
      </c>
      <c r="B3801">
        <v>35112200</v>
      </c>
      <c r="C3801" t="s">
        <v>3800</v>
      </c>
      <c r="E3801" s="11">
        <v>3801</v>
      </c>
      <c r="F3801" s="12">
        <v>35112300</v>
      </c>
      <c r="G3801" s="13" t="s">
        <v>3801</v>
      </c>
      <c r="Q3801" t="str">
        <f t="shared" si="59"/>
        <v>35112300-Ispirač za oči</v>
      </c>
    </row>
    <row r="3802" spans="1:17" x14ac:dyDescent="0.3">
      <c r="A3802">
        <v>3801</v>
      </c>
      <c r="B3802">
        <v>35112300</v>
      </c>
      <c r="C3802" t="s">
        <v>3801</v>
      </c>
      <c r="E3802" s="8">
        <v>3802</v>
      </c>
      <c r="F3802" s="9">
        <v>35113000</v>
      </c>
      <c r="G3802" s="10" t="s">
        <v>3802</v>
      </c>
      <c r="Q3802" t="str">
        <f t="shared" si="59"/>
        <v>35113000-Sigurnosna oprema</v>
      </c>
    </row>
    <row r="3803" spans="1:17" x14ac:dyDescent="0.3">
      <c r="A3803">
        <v>3802</v>
      </c>
      <c r="B3803">
        <v>35113000</v>
      </c>
      <c r="C3803" t="s">
        <v>3802</v>
      </c>
      <c r="E3803" s="11">
        <v>3803</v>
      </c>
      <c r="F3803" s="12">
        <v>35113100</v>
      </c>
      <c r="G3803" s="13" t="s">
        <v>3803</v>
      </c>
      <c r="Q3803" t="str">
        <f t="shared" si="59"/>
        <v>35113100-Oprema za obezbeđenje lokacije</v>
      </c>
    </row>
    <row r="3804" spans="1:17" x14ac:dyDescent="0.3">
      <c r="A3804">
        <v>3803</v>
      </c>
      <c r="B3804">
        <v>35113100</v>
      </c>
      <c r="C3804" t="s">
        <v>3803</v>
      </c>
      <c r="E3804" s="8">
        <v>3804</v>
      </c>
      <c r="F3804" s="9">
        <v>35113110</v>
      </c>
      <c r="G3804" s="10" t="s">
        <v>3804</v>
      </c>
      <c r="Q3804" t="str">
        <f t="shared" si="59"/>
        <v>35113110-Sistem za zaštitu nuklearnog reaktora</v>
      </c>
    </row>
    <row r="3805" spans="1:17" x14ac:dyDescent="0.3">
      <c r="A3805">
        <v>3804</v>
      </c>
      <c r="B3805">
        <v>35113110</v>
      </c>
      <c r="C3805" t="s">
        <v>3804</v>
      </c>
      <c r="E3805" s="11">
        <v>3805</v>
      </c>
      <c r="F3805" s="12">
        <v>35113200</v>
      </c>
      <c r="G3805" s="13" t="s">
        <v>3805</v>
      </c>
      <c r="Q3805" t="str">
        <f t="shared" si="59"/>
        <v>35113200-Oprema za nuklearnu, biološku, hemijsku i radiološku zaštitu</v>
      </c>
    </row>
    <row r="3806" spans="1:17" x14ac:dyDescent="0.3">
      <c r="A3806">
        <v>3805</v>
      </c>
      <c r="B3806">
        <v>35113200</v>
      </c>
      <c r="C3806" t="s">
        <v>3805</v>
      </c>
      <c r="E3806" s="8">
        <v>3806</v>
      </c>
      <c r="F3806" s="9">
        <v>35113210</v>
      </c>
      <c r="G3806" s="10" t="s">
        <v>3806</v>
      </c>
      <c r="Q3806" t="str">
        <f t="shared" si="59"/>
        <v>35113210-Oprema za nuklearnu zaštitu</v>
      </c>
    </row>
    <row r="3807" spans="1:17" x14ac:dyDescent="0.3">
      <c r="A3807">
        <v>3806</v>
      </c>
      <c r="B3807">
        <v>35113210</v>
      </c>
      <c r="C3807" t="s">
        <v>3806</v>
      </c>
      <c r="E3807" s="11">
        <v>3807</v>
      </c>
      <c r="F3807" s="12">
        <v>35113300</v>
      </c>
      <c r="G3807" s="13" t="s">
        <v>3807</v>
      </c>
      <c r="Q3807" t="str">
        <f t="shared" si="59"/>
        <v>35113300-Sigurnosne instalacije</v>
      </c>
    </row>
    <row r="3808" spans="1:17" x14ac:dyDescent="0.3">
      <c r="A3808">
        <v>3807</v>
      </c>
      <c r="B3808">
        <v>35113300</v>
      </c>
      <c r="C3808" t="s">
        <v>3807</v>
      </c>
      <c r="E3808" s="8">
        <v>3808</v>
      </c>
      <c r="F3808" s="9">
        <v>35113400</v>
      </c>
      <c r="G3808" s="10" t="s">
        <v>3808</v>
      </c>
      <c r="Q3808" t="str">
        <f t="shared" si="59"/>
        <v>35113400-Zaštitna i sigurnosna odeća</v>
      </c>
    </row>
    <row r="3809" spans="1:17" x14ac:dyDescent="0.3">
      <c r="A3809">
        <v>3808</v>
      </c>
      <c r="B3809">
        <v>35113400</v>
      </c>
      <c r="C3809" t="s">
        <v>3808</v>
      </c>
      <c r="E3809" s="11">
        <v>3809</v>
      </c>
      <c r="F3809" s="12">
        <v>35113410</v>
      </c>
      <c r="G3809" s="13" t="s">
        <v>3809</v>
      </c>
      <c r="Q3809" t="str">
        <f t="shared" si="59"/>
        <v>35113410-Odevni predmeti za biološku ili hemijsku zaštitu</v>
      </c>
    </row>
    <row r="3810" spans="1:17" x14ac:dyDescent="0.3">
      <c r="A3810">
        <v>3809</v>
      </c>
      <c r="B3810">
        <v>35113410</v>
      </c>
      <c r="C3810" t="s">
        <v>3809</v>
      </c>
      <c r="E3810" s="8">
        <v>3810</v>
      </c>
      <c r="F3810" s="9">
        <v>35113420</v>
      </c>
      <c r="G3810" s="10" t="s">
        <v>3810</v>
      </c>
      <c r="Q3810" t="str">
        <f t="shared" si="59"/>
        <v>35113420-Odeća za nuklearnu i radiološku zaštitu</v>
      </c>
    </row>
    <row r="3811" spans="1:17" x14ac:dyDescent="0.3">
      <c r="A3811">
        <v>3810</v>
      </c>
      <c r="B3811">
        <v>35113420</v>
      </c>
      <c r="C3811" t="s">
        <v>3810</v>
      </c>
      <c r="E3811" s="11">
        <v>3811</v>
      </c>
      <c r="F3811" s="12">
        <v>35113430</v>
      </c>
      <c r="G3811" s="13" t="s">
        <v>3811</v>
      </c>
      <c r="Q3811" t="str">
        <f t="shared" si="59"/>
        <v>35113430-Zaštitni prsluci</v>
      </c>
    </row>
    <row r="3812" spans="1:17" x14ac:dyDescent="0.3">
      <c r="A3812">
        <v>3811</v>
      </c>
      <c r="B3812">
        <v>35113430</v>
      </c>
      <c r="C3812" t="s">
        <v>3811</v>
      </c>
      <c r="E3812" s="8">
        <v>3812</v>
      </c>
      <c r="F3812" s="9">
        <v>35113440</v>
      </c>
      <c r="G3812" s="10" t="s">
        <v>3812</v>
      </c>
      <c r="Q3812" t="str">
        <f t="shared" si="59"/>
        <v>35113440-Reflektujući  prsluci</v>
      </c>
    </row>
    <row r="3813" spans="1:17" x14ac:dyDescent="0.3">
      <c r="A3813">
        <v>3812</v>
      </c>
      <c r="B3813">
        <v>35113440</v>
      </c>
      <c r="C3813" t="s">
        <v>3812</v>
      </c>
      <c r="E3813" s="11">
        <v>3813</v>
      </c>
      <c r="F3813" s="12">
        <v>35113450</v>
      </c>
      <c r="G3813" s="13" t="s">
        <v>3813</v>
      </c>
      <c r="Q3813" t="str">
        <f t="shared" si="59"/>
        <v>35113450-Zaštitni kaputi ili ponča</v>
      </c>
    </row>
    <row r="3814" spans="1:17" x14ac:dyDescent="0.3">
      <c r="A3814">
        <v>3813</v>
      </c>
      <c r="B3814">
        <v>35113450</v>
      </c>
      <c r="C3814" t="s">
        <v>3813</v>
      </c>
      <c r="E3814" s="8">
        <v>3814</v>
      </c>
      <c r="F3814" s="9">
        <v>35113460</v>
      </c>
      <c r="G3814" s="10" t="s">
        <v>3814</v>
      </c>
      <c r="Q3814" t="str">
        <f t="shared" si="59"/>
        <v>35113460-Zaštitne čarape</v>
      </c>
    </row>
    <row r="3815" spans="1:17" x14ac:dyDescent="0.3">
      <c r="A3815">
        <v>3814</v>
      </c>
      <c r="B3815">
        <v>35113460</v>
      </c>
      <c r="C3815" t="s">
        <v>3814</v>
      </c>
      <c r="E3815" s="11">
        <v>3815</v>
      </c>
      <c r="F3815" s="12">
        <v>35113470</v>
      </c>
      <c r="G3815" s="13" t="s">
        <v>3815</v>
      </c>
      <c r="Q3815" t="str">
        <f t="shared" si="59"/>
        <v>35113470-Zaštitne košulje ili pantalone</v>
      </c>
    </row>
    <row r="3816" spans="1:17" x14ac:dyDescent="0.3">
      <c r="A3816">
        <v>3815</v>
      </c>
      <c r="B3816">
        <v>35113470</v>
      </c>
      <c r="C3816" t="s">
        <v>3815</v>
      </c>
      <c r="E3816" s="8">
        <v>3816</v>
      </c>
      <c r="F3816" s="9">
        <v>35113480</v>
      </c>
      <c r="G3816" s="10" t="s">
        <v>3816</v>
      </c>
      <c r="Q3816" t="str">
        <f t="shared" si="59"/>
        <v>35113480-Zaštitne narukvice</v>
      </c>
    </row>
    <row r="3817" spans="1:17" x14ac:dyDescent="0.3">
      <c r="A3817">
        <v>3816</v>
      </c>
      <c r="B3817">
        <v>35113480</v>
      </c>
      <c r="C3817" t="s">
        <v>3816</v>
      </c>
      <c r="E3817" s="11">
        <v>3817</v>
      </c>
      <c r="F3817" s="12">
        <v>35113490</v>
      </c>
      <c r="G3817" s="13" t="s">
        <v>3817</v>
      </c>
      <c r="Q3817" t="str">
        <f t="shared" si="59"/>
        <v>35113490-Zaštitni mantil</v>
      </c>
    </row>
    <row r="3818" spans="1:17" x14ac:dyDescent="0.3">
      <c r="A3818">
        <v>3817</v>
      </c>
      <c r="B3818">
        <v>35113490</v>
      </c>
      <c r="C3818" t="s">
        <v>3817</v>
      </c>
      <c r="E3818" s="8">
        <v>3818</v>
      </c>
      <c r="F3818" s="9">
        <v>35120000</v>
      </c>
      <c r="G3818" s="10" t="s">
        <v>3818</v>
      </c>
      <c r="Q3818" t="str">
        <f t="shared" si="59"/>
        <v>35120000-Nadzorni i sigurnosni sistemi i uređaji</v>
      </c>
    </row>
    <row r="3819" spans="1:17" x14ac:dyDescent="0.3">
      <c r="A3819">
        <v>3818</v>
      </c>
      <c r="B3819">
        <v>35120000</v>
      </c>
      <c r="C3819" t="s">
        <v>3818</v>
      </c>
      <c r="E3819" s="11">
        <v>3819</v>
      </c>
      <c r="F3819" s="12">
        <v>35121000</v>
      </c>
      <c r="G3819" s="13" t="s">
        <v>3802</v>
      </c>
      <c r="Q3819" t="str">
        <f t="shared" si="59"/>
        <v>35121000-Sigurnosna oprema</v>
      </c>
    </row>
    <row r="3820" spans="1:17" x14ac:dyDescent="0.3">
      <c r="A3820">
        <v>3819</v>
      </c>
      <c r="B3820">
        <v>35121000</v>
      </c>
      <c r="C3820" t="s">
        <v>3802</v>
      </c>
      <c r="E3820" s="8">
        <v>3820</v>
      </c>
      <c r="F3820" s="9">
        <v>35121100</v>
      </c>
      <c r="G3820" s="10" t="s">
        <v>3819</v>
      </c>
      <c r="Q3820" t="str">
        <f t="shared" si="59"/>
        <v>35121100-Zvučni signali</v>
      </c>
    </row>
    <row r="3821" spans="1:17" x14ac:dyDescent="0.3">
      <c r="A3821">
        <v>3820</v>
      </c>
      <c r="B3821">
        <v>35121100</v>
      </c>
      <c r="C3821" t="s">
        <v>3819</v>
      </c>
      <c r="E3821" s="11">
        <v>3821</v>
      </c>
      <c r="F3821" s="12">
        <v>35121200</v>
      </c>
      <c r="G3821" s="13" t="s">
        <v>3820</v>
      </c>
      <c r="Q3821" t="str">
        <f t="shared" si="59"/>
        <v>35121200-Detektor falsifikovanog novca</v>
      </c>
    </row>
    <row r="3822" spans="1:17" x14ac:dyDescent="0.3">
      <c r="A3822">
        <v>3821</v>
      </c>
      <c r="B3822">
        <v>35121200</v>
      </c>
      <c r="C3822" t="s">
        <v>3820</v>
      </c>
      <c r="E3822" s="8">
        <v>3822</v>
      </c>
      <c r="F3822" s="9">
        <v>35121300</v>
      </c>
      <c r="G3822" s="10" t="s">
        <v>3821</v>
      </c>
      <c r="Q3822" t="str">
        <f t="shared" si="59"/>
        <v>35121300-Sigurnosna  oprema</v>
      </c>
    </row>
    <row r="3823" spans="1:17" x14ac:dyDescent="0.3">
      <c r="A3823">
        <v>3822</v>
      </c>
      <c r="B3823">
        <v>35121300</v>
      </c>
      <c r="C3823" t="s">
        <v>3821</v>
      </c>
      <c r="E3823" s="11">
        <v>3823</v>
      </c>
      <c r="F3823" s="12">
        <v>35121400</v>
      </c>
      <c r="G3823" s="13" t="s">
        <v>3822</v>
      </c>
      <c r="Q3823" t="str">
        <f t="shared" si="59"/>
        <v>35121400-Sigurnosne torbe</v>
      </c>
    </row>
    <row r="3824" spans="1:17" x14ac:dyDescent="0.3">
      <c r="A3824">
        <v>3823</v>
      </c>
      <c r="B3824">
        <v>35121400</v>
      </c>
      <c r="C3824" t="s">
        <v>3822</v>
      </c>
      <c r="E3824" s="8">
        <v>3824</v>
      </c>
      <c r="F3824" s="9">
        <v>35121500</v>
      </c>
      <c r="G3824" s="10" t="s">
        <v>3823</v>
      </c>
      <c r="Q3824" t="str">
        <f t="shared" si="59"/>
        <v>35121500-Zatvarači</v>
      </c>
    </row>
    <row r="3825" spans="1:17" x14ac:dyDescent="0.3">
      <c r="A3825">
        <v>3824</v>
      </c>
      <c r="B3825">
        <v>35121500</v>
      </c>
      <c r="C3825" t="s">
        <v>3823</v>
      </c>
      <c r="E3825" s="11">
        <v>3825</v>
      </c>
      <c r="F3825" s="12">
        <v>35121600</v>
      </c>
      <c r="G3825" s="13" t="s">
        <v>3824</v>
      </c>
      <c r="Q3825" t="str">
        <f t="shared" si="59"/>
        <v>35121600-Oznake</v>
      </c>
    </row>
    <row r="3826" spans="1:17" x14ac:dyDescent="0.3">
      <c r="A3826">
        <v>3825</v>
      </c>
      <c r="B3826">
        <v>35121600</v>
      </c>
      <c r="C3826" t="s">
        <v>3824</v>
      </c>
      <c r="E3826" s="8">
        <v>3826</v>
      </c>
      <c r="F3826" s="9">
        <v>35121700</v>
      </c>
      <c r="G3826" s="10" t="s">
        <v>3825</v>
      </c>
      <c r="Q3826" t="str">
        <f t="shared" si="59"/>
        <v>35121700-Alarmni sistemi</v>
      </c>
    </row>
    <row r="3827" spans="1:17" x14ac:dyDescent="0.3">
      <c r="A3827">
        <v>3826</v>
      </c>
      <c r="B3827">
        <v>35121700</v>
      </c>
      <c r="C3827" t="s">
        <v>3825</v>
      </c>
      <c r="E3827" s="11">
        <v>3827</v>
      </c>
      <c r="F3827" s="12">
        <v>35121800</v>
      </c>
      <c r="G3827" s="13" t="s">
        <v>3826</v>
      </c>
      <c r="Q3827" t="str">
        <f t="shared" si="59"/>
        <v>35121800-Konveksna sigurnosna ogledala</v>
      </c>
    </row>
    <row r="3828" spans="1:17" x14ac:dyDescent="0.3">
      <c r="A3828">
        <v>3827</v>
      </c>
      <c r="B3828">
        <v>35121800</v>
      </c>
      <c r="C3828" t="s">
        <v>3826</v>
      </c>
      <c r="E3828" s="8">
        <v>3828</v>
      </c>
      <c r="F3828" s="9">
        <v>35121900</v>
      </c>
      <c r="G3828" s="10" t="s">
        <v>3827</v>
      </c>
      <c r="Q3828" t="str">
        <f t="shared" si="59"/>
        <v>35121900-Detektori radara</v>
      </c>
    </row>
    <row r="3829" spans="1:17" x14ac:dyDescent="0.3">
      <c r="A3829">
        <v>3828</v>
      </c>
      <c r="B3829">
        <v>35121900</v>
      </c>
      <c r="C3829" t="s">
        <v>3827</v>
      </c>
      <c r="E3829" s="11">
        <v>3829</v>
      </c>
      <c r="F3829" s="12">
        <v>35123000</v>
      </c>
      <c r="G3829" s="13" t="s">
        <v>3828</v>
      </c>
      <c r="Q3829" t="str">
        <f t="shared" si="59"/>
        <v>35123000-Oprema za određivanje lokacije</v>
      </c>
    </row>
    <row r="3830" spans="1:17" x14ac:dyDescent="0.3">
      <c r="A3830">
        <v>3829</v>
      </c>
      <c r="B3830">
        <v>35123000</v>
      </c>
      <c r="C3830" t="s">
        <v>3828</v>
      </c>
      <c r="E3830" s="8">
        <v>3830</v>
      </c>
      <c r="F3830" s="9">
        <v>35123100</v>
      </c>
      <c r="G3830" s="10" t="s">
        <v>3829</v>
      </c>
      <c r="Q3830" t="str">
        <f t="shared" si="59"/>
        <v>35123100-Sistem magnetnih kartica</v>
      </c>
    </row>
    <row r="3831" spans="1:17" x14ac:dyDescent="0.3">
      <c r="A3831">
        <v>3830</v>
      </c>
      <c r="B3831">
        <v>35123100</v>
      </c>
      <c r="C3831" t="s">
        <v>3829</v>
      </c>
      <c r="E3831" s="11">
        <v>3831</v>
      </c>
      <c r="F3831" s="12">
        <v>35123200</v>
      </c>
      <c r="G3831" s="13" t="s">
        <v>3830</v>
      </c>
      <c r="Q3831" t="str">
        <f t="shared" si="59"/>
        <v>35123200-Oprema za evidenciju kliznog radnog vremena</v>
      </c>
    </row>
    <row r="3832" spans="1:17" x14ac:dyDescent="0.3">
      <c r="A3832">
        <v>3831</v>
      </c>
      <c r="B3832">
        <v>35123200</v>
      </c>
      <c r="C3832" t="s">
        <v>3830</v>
      </c>
      <c r="E3832" s="8">
        <v>3832</v>
      </c>
      <c r="F3832" s="9">
        <v>35123300</v>
      </c>
      <c r="G3832" s="10" t="s">
        <v>3831</v>
      </c>
      <c r="Q3832" t="str">
        <f t="shared" si="59"/>
        <v>35123300-Sistem evidencije vremena</v>
      </c>
    </row>
    <row r="3833" spans="1:17" x14ac:dyDescent="0.3">
      <c r="A3833">
        <v>3832</v>
      </c>
      <c r="B3833">
        <v>35123300</v>
      </c>
      <c r="C3833" t="s">
        <v>3831</v>
      </c>
      <c r="E3833" s="11">
        <v>3833</v>
      </c>
      <c r="F3833" s="12">
        <v>35123400</v>
      </c>
      <c r="G3833" s="13" t="s">
        <v>3832</v>
      </c>
      <c r="Q3833" t="str">
        <f t="shared" si="59"/>
        <v>35123400-Identifikacione značke</v>
      </c>
    </row>
    <row r="3834" spans="1:17" x14ac:dyDescent="0.3">
      <c r="A3834">
        <v>3833</v>
      </c>
      <c r="B3834">
        <v>35123400</v>
      </c>
      <c r="C3834" t="s">
        <v>3832</v>
      </c>
      <c r="E3834" s="8">
        <v>3834</v>
      </c>
      <c r="F3834" s="9">
        <v>35123500</v>
      </c>
      <c r="G3834" s="10" t="s">
        <v>3833</v>
      </c>
      <c r="Q3834" t="str">
        <f t="shared" si="59"/>
        <v>35123500-Video sistemi za identifikaciju</v>
      </c>
    </row>
    <row r="3835" spans="1:17" x14ac:dyDescent="0.3">
      <c r="A3835">
        <v>3834</v>
      </c>
      <c r="B3835">
        <v>35123500</v>
      </c>
      <c r="C3835" t="s">
        <v>3833</v>
      </c>
      <c r="E3835" s="11">
        <v>3835</v>
      </c>
      <c r="F3835" s="12">
        <v>35124000</v>
      </c>
      <c r="G3835" s="13" t="s">
        <v>3834</v>
      </c>
      <c r="Q3835" t="str">
        <f t="shared" si="59"/>
        <v>35124000-Detektori metala</v>
      </c>
    </row>
    <row r="3836" spans="1:17" x14ac:dyDescent="0.3">
      <c r="A3836">
        <v>3835</v>
      </c>
      <c r="B3836">
        <v>35124000</v>
      </c>
      <c r="C3836" t="s">
        <v>3834</v>
      </c>
      <c r="E3836" s="8">
        <v>3836</v>
      </c>
      <c r="F3836" s="9">
        <v>35125000</v>
      </c>
      <c r="G3836" s="10" t="s">
        <v>3835</v>
      </c>
      <c r="Q3836" t="str">
        <f t="shared" si="59"/>
        <v>35125000-Sistem nadzora</v>
      </c>
    </row>
    <row r="3837" spans="1:17" x14ac:dyDescent="0.3">
      <c r="A3837">
        <v>3836</v>
      </c>
      <c r="B3837">
        <v>35125000</v>
      </c>
      <c r="C3837" t="s">
        <v>3835</v>
      </c>
      <c r="E3837" s="11">
        <v>3837</v>
      </c>
      <c r="F3837" s="12">
        <v>35125100</v>
      </c>
      <c r="G3837" s="13" t="s">
        <v>3836</v>
      </c>
      <c r="Q3837" t="str">
        <f t="shared" si="59"/>
        <v>35125100-Senzori</v>
      </c>
    </row>
    <row r="3838" spans="1:17" x14ac:dyDescent="0.3">
      <c r="A3838">
        <v>3837</v>
      </c>
      <c r="B3838">
        <v>35125100</v>
      </c>
      <c r="C3838" t="s">
        <v>3836</v>
      </c>
      <c r="E3838" s="8">
        <v>3838</v>
      </c>
      <c r="F3838" s="9">
        <v>35125110</v>
      </c>
      <c r="G3838" s="10" t="s">
        <v>3837</v>
      </c>
      <c r="Q3838" t="str">
        <f t="shared" si="59"/>
        <v>35125110-Biometrijski senzori</v>
      </c>
    </row>
    <row r="3839" spans="1:17" x14ac:dyDescent="0.3">
      <c r="A3839">
        <v>3838</v>
      </c>
      <c r="B3839">
        <v>35125110</v>
      </c>
      <c r="C3839" t="s">
        <v>3837</v>
      </c>
      <c r="E3839" s="11">
        <v>3839</v>
      </c>
      <c r="F3839" s="12">
        <v>35125200</v>
      </c>
      <c r="G3839" s="13" t="s">
        <v>3838</v>
      </c>
      <c r="Q3839" t="str">
        <f t="shared" si="59"/>
        <v>35125200-Sistem kontrole vremena ili za beleženje radnog vremena</v>
      </c>
    </row>
    <row r="3840" spans="1:17" x14ac:dyDescent="0.3">
      <c r="A3840">
        <v>3839</v>
      </c>
      <c r="B3840">
        <v>35125200</v>
      </c>
      <c r="C3840" t="s">
        <v>3838</v>
      </c>
      <c r="E3840" s="8">
        <v>3840</v>
      </c>
      <c r="F3840" s="9">
        <v>35125300</v>
      </c>
      <c r="G3840" s="10" t="s">
        <v>3839</v>
      </c>
      <c r="Q3840" t="str">
        <f t="shared" si="59"/>
        <v>35125300-Sigurnosne kamere</v>
      </c>
    </row>
    <row r="3841" spans="1:17" x14ac:dyDescent="0.3">
      <c r="A3841">
        <v>3840</v>
      </c>
      <c r="B3841">
        <v>35125300</v>
      </c>
      <c r="C3841" t="s">
        <v>3839</v>
      </c>
      <c r="E3841" s="11">
        <v>3841</v>
      </c>
      <c r="F3841" s="12">
        <v>35126000</v>
      </c>
      <c r="G3841" s="13" t="s">
        <v>3840</v>
      </c>
      <c r="Q3841" t="str">
        <f t="shared" si="59"/>
        <v>35126000-Oprema za skeniranje linijskog koda (bar-koda)</v>
      </c>
    </row>
    <row r="3842" spans="1:17" x14ac:dyDescent="0.3">
      <c r="A3842">
        <v>3841</v>
      </c>
      <c r="B3842">
        <v>35126000</v>
      </c>
      <c r="C3842" t="s">
        <v>3840</v>
      </c>
      <c r="E3842" s="8">
        <v>3842</v>
      </c>
      <c r="F3842" s="9">
        <v>35200000</v>
      </c>
      <c r="G3842" s="10" t="s">
        <v>3841</v>
      </c>
      <c r="Q3842" t="str">
        <f t="shared" ref="Q3842:Q3905" si="60">F3842&amp; "-" &amp;G3842</f>
        <v>35200000-Policijska oprema</v>
      </c>
    </row>
    <row r="3843" spans="1:17" x14ac:dyDescent="0.3">
      <c r="A3843">
        <v>3842</v>
      </c>
      <c r="B3843">
        <v>35200000</v>
      </c>
      <c r="C3843" t="s">
        <v>3841</v>
      </c>
      <c r="E3843" s="11">
        <v>3843</v>
      </c>
      <c r="F3843" s="12">
        <v>35210000</v>
      </c>
      <c r="G3843" s="13" t="s">
        <v>3842</v>
      </c>
      <c r="Q3843" t="str">
        <f t="shared" si="60"/>
        <v>35210000-Mete za streljane</v>
      </c>
    </row>
    <row r="3844" spans="1:17" x14ac:dyDescent="0.3">
      <c r="A3844">
        <v>3843</v>
      </c>
      <c r="B3844">
        <v>35210000</v>
      </c>
      <c r="C3844" t="s">
        <v>3842</v>
      </c>
      <c r="E3844" s="8">
        <v>3844</v>
      </c>
      <c r="F3844" s="9">
        <v>35220000</v>
      </c>
      <c r="G3844" s="10" t="s">
        <v>3843</v>
      </c>
      <c r="Q3844" t="str">
        <f t="shared" si="60"/>
        <v>35220000-Oprema za smirivanje uličnih nereda</v>
      </c>
    </row>
    <row r="3845" spans="1:17" x14ac:dyDescent="0.3">
      <c r="A3845">
        <v>3844</v>
      </c>
      <c r="B3845">
        <v>35220000</v>
      </c>
      <c r="C3845" t="s">
        <v>3843</v>
      </c>
      <c r="E3845" s="11">
        <v>3845</v>
      </c>
      <c r="F3845" s="12">
        <v>35221000</v>
      </c>
      <c r="G3845" s="13" t="s">
        <v>3844</v>
      </c>
      <c r="Q3845" t="str">
        <f t="shared" si="60"/>
        <v>35221000-Vodeni topovi</v>
      </c>
    </row>
    <row r="3846" spans="1:17" x14ac:dyDescent="0.3">
      <c r="A3846">
        <v>3845</v>
      </c>
      <c r="B3846">
        <v>35221000</v>
      </c>
      <c r="C3846" t="s">
        <v>3844</v>
      </c>
      <c r="E3846" s="8">
        <v>3846</v>
      </c>
      <c r="F3846" s="9">
        <v>35230000</v>
      </c>
      <c r="G3846" s="10" t="s">
        <v>3845</v>
      </c>
      <c r="Q3846" t="str">
        <f t="shared" si="60"/>
        <v>35230000-Policijske lisice</v>
      </c>
    </row>
    <row r="3847" spans="1:17" x14ac:dyDescent="0.3">
      <c r="A3847">
        <v>3846</v>
      </c>
      <c r="B3847">
        <v>35230000</v>
      </c>
      <c r="C3847" t="s">
        <v>3845</v>
      </c>
      <c r="E3847" s="11">
        <v>3847</v>
      </c>
      <c r="F3847" s="12">
        <v>35240000</v>
      </c>
      <c r="G3847" s="13" t="s">
        <v>3846</v>
      </c>
      <c r="Q3847" t="str">
        <f t="shared" si="60"/>
        <v>35240000-Sirene</v>
      </c>
    </row>
    <row r="3848" spans="1:17" x14ac:dyDescent="0.3">
      <c r="A3848">
        <v>3847</v>
      </c>
      <c r="B3848">
        <v>35240000</v>
      </c>
      <c r="C3848" t="s">
        <v>3846</v>
      </c>
      <c r="E3848" s="8">
        <v>3848</v>
      </c>
      <c r="F3848" s="9">
        <v>35250000</v>
      </c>
      <c r="G3848" s="10" t="s">
        <v>3847</v>
      </c>
      <c r="Q3848" t="str">
        <f t="shared" si="60"/>
        <v>35250000-Sredstva za odvraćanje (repelenti) od napada pasa</v>
      </c>
    </row>
    <row r="3849" spans="1:17" x14ac:dyDescent="0.3">
      <c r="A3849">
        <v>3848</v>
      </c>
      <c r="B3849">
        <v>35250000</v>
      </c>
      <c r="C3849" t="s">
        <v>3847</v>
      </c>
      <c r="E3849" s="11">
        <v>3849</v>
      </c>
      <c r="F3849" s="12">
        <v>35260000</v>
      </c>
      <c r="G3849" s="13" t="s">
        <v>3848</v>
      </c>
      <c r="Q3849" t="str">
        <f t="shared" si="60"/>
        <v>35260000-Policijske oznake</v>
      </c>
    </row>
    <row r="3850" spans="1:17" x14ac:dyDescent="0.3">
      <c r="A3850">
        <v>3849</v>
      </c>
      <c r="B3850">
        <v>35260000</v>
      </c>
      <c r="C3850" t="s">
        <v>3848</v>
      </c>
      <c r="E3850" s="8">
        <v>3850</v>
      </c>
      <c r="F3850" s="9">
        <v>35261000</v>
      </c>
      <c r="G3850" s="10" t="s">
        <v>1831</v>
      </c>
      <c r="Q3850" t="str">
        <f t="shared" si="60"/>
        <v>35261000-Oglasne table</v>
      </c>
    </row>
    <row r="3851" spans="1:17" x14ac:dyDescent="0.3">
      <c r="A3851">
        <v>3850</v>
      </c>
      <c r="B3851">
        <v>35261000</v>
      </c>
      <c r="C3851" t="s">
        <v>1831</v>
      </c>
      <c r="E3851" s="11">
        <v>3851</v>
      </c>
      <c r="F3851" s="12">
        <v>35261100</v>
      </c>
      <c r="G3851" s="13" t="s">
        <v>3849</v>
      </c>
      <c r="Q3851" t="str">
        <f t="shared" si="60"/>
        <v>35261100-Signalne table sa smenjujućim porukama</v>
      </c>
    </row>
    <row r="3852" spans="1:17" x14ac:dyDescent="0.3">
      <c r="A3852">
        <v>3851</v>
      </c>
      <c r="B3852">
        <v>35261100</v>
      </c>
      <c r="C3852" t="s">
        <v>3849</v>
      </c>
      <c r="E3852" s="8">
        <v>3852</v>
      </c>
      <c r="F3852" s="9">
        <v>35262000</v>
      </c>
      <c r="G3852" s="10" t="s">
        <v>3850</v>
      </c>
      <c r="Q3852" t="str">
        <f t="shared" si="60"/>
        <v>35262000-Signalna oprema za regulisanje saobraćaja na raskrsnicama</v>
      </c>
    </row>
    <row r="3853" spans="1:17" x14ac:dyDescent="0.3">
      <c r="A3853">
        <v>3852</v>
      </c>
      <c r="B3853">
        <v>35262000</v>
      </c>
      <c r="C3853" t="s">
        <v>3850</v>
      </c>
      <c r="E3853" s="11">
        <v>3853</v>
      </c>
      <c r="F3853" s="12">
        <v>35300000</v>
      </c>
      <c r="G3853" s="13" t="s">
        <v>3851</v>
      </c>
      <c r="Q3853" t="str">
        <f t="shared" si="60"/>
        <v>35300000-Oružje, municija i pripadajući delovi</v>
      </c>
    </row>
    <row r="3854" spans="1:17" x14ac:dyDescent="0.3">
      <c r="A3854">
        <v>3853</v>
      </c>
      <c r="B3854">
        <v>35300000</v>
      </c>
      <c r="C3854" t="s">
        <v>3851</v>
      </c>
      <c r="E3854" s="8">
        <v>3854</v>
      </c>
      <c r="F3854" s="9">
        <v>35310000</v>
      </c>
      <c r="G3854" s="10" t="s">
        <v>3852</v>
      </c>
      <c r="Q3854" t="str">
        <f t="shared" si="60"/>
        <v>35310000-Razno oružje</v>
      </c>
    </row>
    <row r="3855" spans="1:17" x14ac:dyDescent="0.3">
      <c r="A3855">
        <v>3854</v>
      </c>
      <c r="B3855">
        <v>35310000</v>
      </c>
      <c r="C3855" t="s">
        <v>3852</v>
      </c>
      <c r="E3855" s="11">
        <v>3855</v>
      </c>
      <c r="F3855" s="12">
        <v>35311000</v>
      </c>
      <c r="G3855" s="13" t="s">
        <v>3853</v>
      </c>
      <c r="Q3855" t="str">
        <f t="shared" si="60"/>
        <v>35311000-Mačevi, sablje, bajoneti i koplja</v>
      </c>
    </row>
    <row r="3856" spans="1:17" x14ac:dyDescent="0.3">
      <c r="A3856">
        <v>3855</v>
      </c>
      <c r="B3856">
        <v>35311000</v>
      </c>
      <c r="C3856" t="s">
        <v>3853</v>
      </c>
      <c r="E3856" s="8">
        <v>3856</v>
      </c>
      <c r="F3856" s="9">
        <v>35311100</v>
      </c>
      <c r="G3856" s="10" t="s">
        <v>3854</v>
      </c>
      <c r="Q3856" t="str">
        <f t="shared" si="60"/>
        <v>35311100-Mačevi</v>
      </c>
    </row>
    <row r="3857" spans="1:17" x14ac:dyDescent="0.3">
      <c r="A3857">
        <v>3856</v>
      </c>
      <c r="B3857">
        <v>35311100</v>
      </c>
      <c r="C3857" t="s">
        <v>3854</v>
      </c>
      <c r="E3857" s="11">
        <v>3857</v>
      </c>
      <c r="F3857" s="12">
        <v>35311200</v>
      </c>
      <c r="G3857" s="13" t="s">
        <v>3855</v>
      </c>
      <c r="Q3857" t="str">
        <f t="shared" si="60"/>
        <v>35311200-Sablje</v>
      </c>
    </row>
    <row r="3858" spans="1:17" x14ac:dyDescent="0.3">
      <c r="A3858">
        <v>3857</v>
      </c>
      <c r="B3858">
        <v>35311200</v>
      </c>
      <c r="C3858" t="s">
        <v>3855</v>
      </c>
      <c r="E3858" s="8">
        <v>3858</v>
      </c>
      <c r="F3858" s="9">
        <v>35311300</v>
      </c>
      <c r="G3858" s="10" t="s">
        <v>3856</v>
      </c>
      <c r="Q3858" t="str">
        <f t="shared" si="60"/>
        <v>35311300-Bajoneti</v>
      </c>
    </row>
    <row r="3859" spans="1:17" x14ac:dyDescent="0.3">
      <c r="A3859">
        <v>3858</v>
      </c>
      <c r="B3859">
        <v>35311300</v>
      </c>
      <c r="C3859" t="s">
        <v>3856</v>
      </c>
      <c r="E3859" s="11">
        <v>3859</v>
      </c>
      <c r="F3859" s="12">
        <v>35311400</v>
      </c>
      <c r="G3859" s="13" t="s">
        <v>3857</v>
      </c>
      <c r="Q3859" t="str">
        <f t="shared" si="60"/>
        <v>35311400-Koplja</v>
      </c>
    </row>
    <row r="3860" spans="1:17" x14ac:dyDescent="0.3">
      <c r="A3860">
        <v>3859</v>
      </c>
      <c r="B3860">
        <v>35311400</v>
      </c>
      <c r="C3860" t="s">
        <v>3857</v>
      </c>
      <c r="E3860" s="8">
        <v>3860</v>
      </c>
      <c r="F3860" s="9">
        <v>35312000</v>
      </c>
      <c r="G3860" s="10" t="s">
        <v>3858</v>
      </c>
      <c r="Q3860" t="str">
        <f t="shared" si="60"/>
        <v>35312000-Gasne puške</v>
      </c>
    </row>
    <row r="3861" spans="1:17" x14ac:dyDescent="0.3">
      <c r="A3861">
        <v>3860</v>
      </c>
      <c r="B3861">
        <v>35312000</v>
      </c>
      <c r="C3861" t="s">
        <v>3858</v>
      </c>
      <c r="E3861" s="11">
        <v>3861</v>
      </c>
      <c r="F3861" s="12">
        <v>35320000</v>
      </c>
      <c r="G3861" s="13" t="s">
        <v>3859</v>
      </c>
      <c r="Q3861" t="str">
        <f t="shared" si="60"/>
        <v>35320000-Vatreno oružje</v>
      </c>
    </row>
    <row r="3862" spans="1:17" x14ac:dyDescent="0.3">
      <c r="A3862">
        <v>3861</v>
      </c>
      <c r="B3862">
        <v>35320000</v>
      </c>
      <c r="C3862" t="s">
        <v>3859</v>
      </c>
      <c r="E3862" s="8">
        <v>3862</v>
      </c>
      <c r="F3862" s="9">
        <v>35321000</v>
      </c>
      <c r="G3862" s="10" t="s">
        <v>3860</v>
      </c>
      <c r="Q3862" t="str">
        <f t="shared" si="60"/>
        <v>35321000-Lako vatreno oružje</v>
      </c>
    </row>
    <row r="3863" spans="1:17" x14ac:dyDescent="0.3">
      <c r="A3863">
        <v>3862</v>
      </c>
      <c r="B3863">
        <v>35321000</v>
      </c>
      <c r="C3863" t="s">
        <v>3860</v>
      </c>
      <c r="E3863" s="11">
        <v>3863</v>
      </c>
      <c r="F3863" s="12">
        <v>35321100</v>
      </c>
      <c r="G3863" s="13" t="s">
        <v>3861</v>
      </c>
      <c r="Q3863" t="str">
        <f t="shared" si="60"/>
        <v>35321100-Ručno oružje</v>
      </c>
    </row>
    <row r="3864" spans="1:17" x14ac:dyDescent="0.3">
      <c r="A3864">
        <v>3863</v>
      </c>
      <c r="B3864">
        <v>35321100</v>
      </c>
      <c r="C3864" t="s">
        <v>3861</v>
      </c>
      <c r="E3864" s="8">
        <v>3864</v>
      </c>
      <c r="F3864" s="9">
        <v>35321200</v>
      </c>
      <c r="G3864" s="10" t="s">
        <v>3862</v>
      </c>
      <c r="Q3864" t="str">
        <f t="shared" si="60"/>
        <v>35321200-Puške</v>
      </c>
    </row>
    <row r="3865" spans="1:17" x14ac:dyDescent="0.3">
      <c r="A3865">
        <v>3864</v>
      </c>
      <c r="B3865">
        <v>35321200</v>
      </c>
      <c r="C3865" t="s">
        <v>3862</v>
      </c>
      <c r="E3865" s="11">
        <v>3865</v>
      </c>
      <c r="F3865" s="12">
        <v>35321300</v>
      </c>
      <c r="G3865" s="13" t="s">
        <v>3863</v>
      </c>
      <c r="Q3865" t="str">
        <f t="shared" si="60"/>
        <v>35321300-Mitraljezi</v>
      </c>
    </row>
    <row r="3866" spans="1:17" x14ac:dyDescent="0.3">
      <c r="A3866">
        <v>3865</v>
      </c>
      <c r="B3866">
        <v>35321300</v>
      </c>
      <c r="C3866" t="s">
        <v>3863</v>
      </c>
      <c r="E3866" s="8">
        <v>3866</v>
      </c>
      <c r="F3866" s="9">
        <v>35322000</v>
      </c>
      <c r="G3866" s="10" t="s">
        <v>3864</v>
      </c>
      <c r="Q3866" t="str">
        <f t="shared" si="60"/>
        <v>35322000-Artiljerija</v>
      </c>
    </row>
    <row r="3867" spans="1:17" x14ac:dyDescent="0.3">
      <c r="A3867">
        <v>3866</v>
      </c>
      <c r="B3867">
        <v>35322000</v>
      </c>
      <c r="C3867" t="s">
        <v>3864</v>
      </c>
      <c r="E3867" s="11">
        <v>3867</v>
      </c>
      <c r="F3867" s="12">
        <v>35322100</v>
      </c>
      <c r="G3867" s="13" t="s">
        <v>3865</v>
      </c>
      <c r="Q3867" t="str">
        <f t="shared" si="60"/>
        <v>35322100-Protivvazdušna artiljerija</v>
      </c>
    </row>
    <row r="3868" spans="1:17" x14ac:dyDescent="0.3">
      <c r="A3868">
        <v>3867</v>
      </c>
      <c r="B3868">
        <v>35322100</v>
      </c>
      <c r="C3868" t="s">
        <v>3865</v>
      </c>
      <c r="E3868" s="8">
        <v>3868</v>
      </c>
      <c r="F3868" s="9">
        <v>35322200</v>
      </c>
      <c r="G3868" s="10" t="s">
        <v>3866</v>
      </c>
      <c r="Q3868" t="str">
        <f t="shared" si="60"/>
        <v>35322200-Samohodna artiljerija</v>
      </c>
    </row>
    <row r="3869" spans="1:17" x14ac:dyDescent="0.3">
      <c r="A3869">
        <v>3868</v>
      </c>
      <c r="B3869">
        <v>35322200</v>
      </c>
      <c r="C3869" t="s">
        <v>3866</v>
      </c>
      <c r="E3869" s="11">
        <v>3869</v>
      </c>
      <c r="F3869" s="12">
        <v>35322300</v>
      </c>
      <c r="G3869" s="13" t="s">
        <v>3867</v>
      </c>
      <c r="Q3869" t="str">
        <f t="shared" si="60"/>
        <v>35322300-Vučna artiljerija</v>
      </c>
    </row>
    <row r="3870" spans="1:17" x14ac:dyDescent="0.3">
      <c r="A3870">
        <v>3869</v>
      </c>
      <c r="B3870">
        <v>35322300</v>
      </c>
      <c r="C3870" t="s">
        <v>3867</v>
      </c>
      <c r="E3870" s="8">
        <v>3870</v>
      </c>
      <c r="F3870" s="9">
        <v>35322400</v>
      </c>
      <c r="G3870" s="10" t="s">
        <v>3868</v>
      </c>
      <c r="Q3870" t="str">
        <f t="shared" si="60"/>
        <v>35322400-Minobacači</v>
      </c>
    </row>
    <row r="3871" spans="1:17" x14ac:dyDescent="0.3">
      <c r="A3871">
        <v>3870</v>
      </c>
      <c r="B3871">
        <v>35322400</v>
      </c>
      <c r="C3871" t="s">
        <v>3868</v>
      </c>
      <c r="E3871" s="11">
        <v>3871</v>
      </c>
      <c r="F3871" s="12">
        <v>35322500</v>
      </c>
      <c r="G3871" s="13" t="s">
        <v>3869</v>
      </c>
      <c r="Q3871" t="str">
        <f t="shared" si="60"/>
        <v>35322500-Haubice</v>
      </c>
    </row>
    <row r="3872" spans="1:17" x14ac:dyDescent="0.3">
      <c r="A3872">
        <v>3871</v>
      </c>
      <c r="B3872">
        <v>35322500</v>
      </c>
      <c r="C3872" t="s">
        <v>3869</v>
      </c>
      <c r="E3872" s="8">
        <v>3872</v>
      </c>
      <c r="F3872" s="9">
        <v>35330000</v>
      </c>
      <c r="G3872" s="10" t="s">
        <v>3870</v>
      </c>
      <c r="Q3872" t="str">
        <f t="shared" si="60"/>
        <v>35330000-Municija</v>
      </c>
    </row>
    <row r="3873" spans="1:17" x14ac:dyDescent="0.3">
      <c r="A3873">
        <v>3872</v>
      </c>
      <c r="B3873">
        <v>35330000</v>
      </c>
      <c r="C3873" t="s">
        <v>3870</v>
      </c>
      <c r="E3873" s="11">
        <v>3873</v>
      </c>
      <c r="F3873" s="12">
        <v>35331000</v>
      </c>
      <c r="G3873" s="13" t="s">
        <v>3871</v>
      </c>
      <c r="Q3873" t="str">
        <f t="shared" si="60"/>
        <v>35331000-Municija za vatreno oružje i borbu</v>
      </c>
    </row>
    <row r="3874" spans="1:17" x14ac:dyDescent="0.3">
      <c r="A3874">
        <v>3873</v>
      </c>
      <c r="B3874">
        <v>35331000</v>
      </c>
      <c r="C3874" t="s">
        <v>3871</v>
      </c>
      <c r="E3874" s="8">
        <v>3874</v>
      </c>
      <c r="F3874" s="9">
        <v>35331100</v>
      </c>
      <c r="G3874" s="10" t="s">
        <v>3872</v>
      </c>
      <c r="Q3874" t="str">
        <f t="shared" si="60"/>
        <v>35331100-Meci</v>
      </c>
    </row>
    <row r="3875" spans="1:17" x14ac:dyDescent="0.3">
      <c r="A3875">
        <v>3874</v>
      </c>
      <c r="B3875">
        <v>35331100</v>
      </c>
      <c r="C3875" t="s">
        <v>3872</v>
      </c>
      <c r="E3875" s="11">
        <v>3875</v>
      </c>
      <c r="F3875" s="12">
        <v>35331200</v>
      </c>
      <c r="G3875" s="13" t="s">
        <v>3873</v>
      </c>
      <c r="Q3875" t="str">
        <f t="shared" si="60"/>
        <v>35331200-Topovske granate</v>
      </c>
    </row>
    <row r="3876" spans="1:17" x14ac:dyDescent="0.3">
      <c r="A3876">
        <v>3875</v>
      </c>
      <c r="B3876">
        <v>35331200</v>
      </c>
      <c r="C3876" t="s">
        <v>3873</v>
      </c>
      <c r="E3876" s="8">
        <v>3876</v>
      </c>
      <c r="F3876" s="9">
        <v>35331300</v>
      </c>
      <c r="G3876" s="10" t="s">
        <v>3874</v>
      </c>
      <c r="Q3876" t="str">
        <f t="shared" si="60"/>
        <v>35331300-Granate</v>
      </c>
    </row>
    <row r="3877" spans="1:17" x14ac:dyDescent="0.3">
      <c r="A3877">
        <v>3876</v>
      </c>
      <c r="B3877">
        <v>35331300</v>
      </c>
      <c r="C3877" t="s">
        <v>3874</v>
      </c>
      <c r="E3877" s="11">
        <v>3877</v>
      </c>
      <c r="F3877" s="12">
        <v>35331400</v>
      </c>
      <c r="G3877" s="13" t="s">
        <v>3875</v>
      </c>
      <c r="Q3877" t="str">
        <f t="shared" si="60"/>
        <v>35331400-Nagazne mine</v>
      </c>
    </row>
    <row r="3878" spans="1:17" x14ac:dyDescent="0.3">
      <c r="A3878">
        <v>3877</v>
      </c>
      <c r="B3878">
        <v>35331400</v>
      </c>
      <c r="C3878" t="s">
        <v>3875</v>
      </c>
      <c r="E3878" s="8">
        <v>3878</v>
      </c>
      <c r="F3878" s="9">
        <v>35331500</v>
      </c>
      <c r="G3878" s="10" t="s">
        <v>3876</v>
      </c>
      <c r="Q3878" t="str">
        <f t="shared" si="60"/>
        <v>35331500-Čaure</v>
      </c>
    </row>
    <row r="3879" spans="1:17" x14ac:dyDescent="0.3">
      <c r="A3879">
        <v>3878</v>
      </c>
      <c r="B3879">
        <v>35331500</v>
      </c>
      <c r="C3879" t="s">
        <v>3876</v>
      </c>
      <c r="E3879" s="11">
        <v>3879</v>
      </c>
      <c r="F3879" s="12">
        <v>35332000</v>
      </c>
      <c r="G3879" s="13" t="s">
        <v>3877</v>
      </c>
      <c r="Q3879" t="str">
        <f t="shared" si="60"/>
        <v>35332000-Municija za pomorsko ratovanje</v>
      </c>
    </row>
    <row r="3880" spans="1:17" x14ac:dyDescent="0.3">
      <c r="A3880">
        <v>3879</v>
      </c>
      <c r="B3880">
        <v>35332000</v>
      </c>
      <c r="C3880" t="s">
        <v>3877</v>
      </c>
      <c r="E3880" s="8">
        <v>3880</v>
      </c>
      <c r="F3880" s="9">
        <v>35332100</v>
      </c>
      <c r="G3880" s="10" t="s">
        <v>3878</v>
      </c>
      <c r="Q3880" t="str">
        <f t="shared" si="60"/>
        <v>35332100-Torpeda</v>
      </c>
    </row>
    <row r="3881" spans="1:17" x14ac:dyDescent="0.3">
      <c r="A3881">
        <v>3880</v>
      </c>
      <c r="B3881">
        <v>35332100</v>
      </c>
      <c r="C3881" t="s">
        <v>3878</v>
      </c>
      <c r="E3881" s="11">
        <v>3881</v>
      </c>
      <c r="F3881" s="12">
        <v>35332200</v>
      </c>
      <c r="G3881" s="13" t="s">
        <v>3879</v>
      </c>
      <c r="Q3881" t="str">
        <f t="shared" si="60"/>
        <v>35332200-Morske mine</v>
      </c>
    </row>
    <row r="3882" spans="1:17" x14ac:dyDescent="0.3">
      <c r="A3882">
        <v>3881</v>
      </c>
      <c r="B3882">
        <v>35332200</v>
      </c>
      <c r="C3882" t="s">
        <v>3879</v>
      </c>
      <c r="E3882" s="8">
        <v>3882</v>
      </c>
      <c r="F3882" s="9">
        <v>35333000</v>
      </c>
      <c r="G3882" s="10" t="s">
        <v>3880</v>
      </c>
      <c r="Q3882" t="str">
        <f t="shared" si="60"/>
        <v>35333000-Municija za vazdušno ratovanje</v>
      </c>
    </row>
    <row r="3883" spans="1:17" x14ac:dyDescent="0.3">
      <c r="A3883">
        <v>3882</v>
      </c>
      <c r="B3883">
        <v>35333000</v>
      </c>
      <c r="C3883" t="s">
        <v>3880</v>
      </c>
      <c r="E3883" s="11">
        <v>3883</v>
      </c>
      <c r="F3883" s="12">
        <v>35333100</v>
      </c>
      <c r="G3883" s="13" t="s">
        <v>3881</v>
      </c>
      <c r="Q3883" t="str">
        <f t="shared" si="60"/>
        <v>35333100-Bombe</v>
      </c>
    </row>
    <row r="3884" spans="1:17" x14ac:dyDescent="0.3">
      <c r="A3884">
        <v>3883</v>
      </c>
      <c r="B3884">
        <v>35333100</v>
      </c>
      <c r="C3884" t="s">
        <v>3881</v>
      </c>
      <c r="E3884" s="8">
        <v>3884</v>
      </c>
      <c r="F3884" s="9">
        <v>35333200</v>
      </c>
      <c r="G3884" s="10" t="s">
        <v>3882</v>
      </c>
      <c r="Q3884" t="str">
        <f t="shared" si="60"/>
        <v>35333200-Rakete</v>
      </c>
    </row>
    <row r="3885" spans="1:17" x14ac:dyDescent="0.3">
      <c r="A3885">
        <v>3884</v>
      </c>
      <c r="B3885">
        <v>35333200</v>
      </c>
      <c r="C3885" t="s">
        <v>3882</v>
      </c>
      <c r="E3885" s="11">
        <v>3885</v>
      </c>
      <c r="F3885" s="12">
        <v>35340000</v>
      </c>
      <c r="G3885" s="13" t="s">
        <v>3883</v>
      </c>
      <c r="Q3885" t="str">
        <f t="shared" si="60"/>
        <v>35340000-Delovi vatrenog oružja i municije</v>
      </c>
    </row>
    <row r="3886" spans="1:17" x14ac:dyDescent="0.3">
      <c r="A3886">
        <v>3885</v>
      </c>
      <c r="B3886">
        <v>35340000</v>
      </c>
      <c r="C3886" t="s">
        <v>3883</v>
      </c>
      <c r="E3886" s="8">
        <v>3886</v>
      </c>
      <c r="F3886" s="9">
        <v>35341000</v>
      </c>
      <c r="G3886" s="10" t="s">
        <v>3884</v>
      </c>
      <c r="Q3886" t="str">
        <f t="shared" si="60"/>
        <v>35341000-Delovi lakog vatrenog oružja</v>
      </c>
    </row>
    <row r="3887" spans="1:17" x14ac:dyDescent="0.3">
      <c r="A3887">
        <v>3886</v>
      </c>
      <c r="B3887">
        <v>35341000</v>
      </c>
      <c r="C3887" t="s">
        <v>3884</v>
      </c>
      <c r="E3887" s="11">
        <v>3887</v>
      </c>
      <c r="F3887" s="12">
        <v>35341100</v>
      </c>
      <c r="G3887" s="13" t="s">
        <v>3885</v>
      </c>
      <c r="Q3887" t="str">
        <f t="shared" si="60"/>
        <v>35341100-Pribor za cevi vatrenog oružja</v>
      </c>
    </row>
    <row r="3888" spans="1:17" x14ac:dyDescent="0.3">
      <c r="A3888">
        <v>3887</v>
      </c>
      <c r="B3888">
        <v>35341100</v>
      </c>
      <c r="C3888" t="s">
        <v>3885</v>
      </c>
      <c r="E3888" s="8">
        <v>3888</v>
      </c>
      <c r="F3888" s="9">
        <v>35342000</v>
      </c>
      <c r="G3888" s="10" t="s">
        <v>3886</v>
      </c>
      <c r="Q3888" t="str">
        <f t="shared" si="60"/>
        <v>35342000-Delovi raketnih lansera</v>
      </c>
    </row>
    <row r="3889" spans="1:17" x14ac:dyDescent="0.3">
      <c r="A3889">
        <v>3888</v>
      </c>
      <c r="B3889">
        <v>35342000</v>
      </c>
      <c r="C3889" t="s">
        <v>3886</v>
      </c>
      <c r="E3889" s="11">
        <v>3889</v>
      </c>
      <c r="F3889" s="12">
        <v>35343000</v>
      </c>
      <c r="G3889" s="13" t="s">
        <v>3887</v>
      </c>
      <c r="Q3889" t="str">
        <f t="shared" si="60"/>
        <v>35343000-Delovi minobacača</v>
      </c>
    </row>
    <row r="3890" spans="1:17" x14ac:dyDescent="0.3">
      <c r="A3890">
        <v>3889</v>
      </c>
      <c r="B3890">
        <v>35343000</v>
      </c>
      <c r="C3890" t="s">
        <v>3887</v>
      </c>
      <c r="E3890" s="8">
        <v>3890</v>
      </c>
      <c r="F3890" s="9">
        <v>35400000</v>
      </c>
      <c r="G3890" s="10" t="s">
        <v>3888</v>
      </c>
      <c r="Q3890" t="str">
        <f t="shared" si="60"/>
        <v>35400000-Vojna vozila i pripadajući delovi</v>
      </c>
    </row>
    <row r="3891" spans="1:17" x14ac:dyDescent="0.3">
      <c r="A3891">
        <v>3890</v>
      </c>
      <c r="B3891">
        <v>35400000</v>
      </c>
      <c r="C3891" t="s">
        <v>3888</v>
      </c>
      <c r="E3891" s="11">
        <v>3891</v>
      </c>
      <c r="F3891" s="12">
        <v>35410000</v>
      </c>
      <c r="G3891" s="13" t="s">
        <v>3889</v>
      </c>
      <c r="Q3891" t="str">
        <f t="shared" si="60"/>
        <v>35410000-Oklopna vojna vozila</v>
      </c>
    </row>
    <row r="3892" spans="1:17" x14ac:dyDescent="0.3">
      <c r="A3892">
        <v>3891</v>
      </c>
      <c r="B3892">
        <v>35410000</v>
      </c>
      <c r="C3892" t="s">
        <v>3889</v>
      </c>
      <c r="E3892" s="8">
        <v>3892</v>
      </c>
      <c r="F3892" s="9">
        <v>35411000</v>
      </c>
      <c r="G3892" s="10" t="s">
        <v>3890</v>
      </c>
      <c r="Q3892" t="str">
        <f t="shared" si="60"/>
        <v>35411000-Borbeni  tenkovi</v>
      </c>
    </row>
    <row r="3893" spans="1:17" x14ac:dyDescent="0.3">
      <c r="A3893">
        <v>3892</v>
      </c>
      <c r="B3893">
        <v>35411000</v>
      </c>
      <c r="C3893" t="s">
        <v>3890</v>
      </c>
      <c r="E3893" s="11">
        <v>3893</v>
      </c>
      <c r="F3893" s="12">
        <v>35411100</v>
      </c>
      <c r="G3893" s="13" t="s">
        <v>3891</v>
      </c>
      <c r="Q3893" t="str">
        <f t="shared" si="60"/>
        <v>35411100-Glavni borbeni  tenkovi</v>
      </c>
    </row>
    <row r="3894" spans="1:17" x14ac:dyDescent="0.3">
      <c r="A3894">
        <v>3893</v>
      </c>
      <c r="B3894">
        <v>35411100</v>
      </c>
      <c r="C3894" t="s">
        <v>3891</v>
      </c>
      <c r="E3894" s="8">
        <v>3894</v>
      </c>
      <c r="F3894" s="9">
        <v>35411200</v>
      </c>
      <c r="G3894" s="10" t="s">
        <v>3892</v>
      </c>
      <c r="Q3894" t="str">
        <f t="shared" si="60"/>
        <v>35411200-Laki borbeni  tenkovi</v>
      </c>
    </row>
    <row r="3895" spans="1:17" x14ac:dyDescent="0.3">
      <c r="A3895">
        <v>3894</v>
      </c>
      <c r="B3895">
        <v>35411200</v>
      </c>
      <c r="C3895" t="s">
        <v>3892</v>
      </c>
      <c r="E3895" s="11">
        <v>3895</v>
      </c>
      <c r="F3895" s="12">
        <v>35412000</v>
      </c>
      <c r="G3895" s="13" t="s">
        <v>3893</v>
      </c>
      <c r="Q3895" t="str">
        <f t="shared" si="60"/>
        <v>35412000-Oklopna borbena  vozila</v>
      </c>
    </row>
    <row r="3896" spans="1:17" x14ac:dyDescent="0.3">
      <c r="A3896">
        <v>3895</v>
      </c>
      <c r="B3896">
        <v>35412000</v>
      </c>
      <c r="C3896" t="s">
        <v>3893</v>
      </c>
      <c r="E3896" s="8">
        <v>3896</v>
      </c>
      <c r="F3896" s="9">
        <v>35412100</v>
      </c>
      <c r="G3896" s="10" t="s">
        <v>3894</v>
      </c>
      <c r="Q3896" t="str">
        <f t="shared" si="60"/>
        <v>35412100-Pešadijska borbena  vozila</v>
      </c>
    </row>
    <row r="3897" spans="1:17" x14ac:dyDescent="0.3">
      <c r="A3897">
        <v>3896</v>
      </c>
      <c r="B3897">
        <v>35412100</v>
      </c>
      <c r="C3897" t="s">
        <v>3894</v>
      </c>
      <c r="E3897" s="11">
        <v>3897</v>
      </c>
      <c r="F3897" s="12">
        <v>35412200</v>
      </c>
      <c r="G3897" s="13" t="s">
        <v>3895</v>
      </c>
      <c r="Q3897" t="str">
        <f t="shared" si="60"/>
        <v>35412200-Oklopni transporteri za prevoz vojnika</v>
      </c>
    </row>
    <row r="3898" spans="1:17" x14ac:dyDescent="0.3">
      <c r="A3898">
        <v>3897</v>
      </c>
      <c r="B3898">
        <v>35412200</v>
      </c>
      <c r="C3898" t="s">
        <v>3895</v>
      </c>
      <c r="E3898" s="8">
        <v>3898</v>
      </c>
      <c r="F3898" s="9">
        <v>35412300</v>
      </c>
      <c r="G3898" s="10" t="s">
        <v>3896</v>
      </c>
      <c r="Q3898" t="str">
        <f t="shared" si="60"/>
        <v>35412300-Oklopni transporteri za oružje</v>
      </c>
    </row>
    <row r="3899" spans="1:17" x14ac:dyDescent="0.3">
      <c r="A3899">
        <v>3898</v>
      </c>
      <c r="B3899">
        <v>35412300</v>
      </c>
      <c r="C3899" t="s">
        <v>3896</v>
      </c>
      <c r="E3899" s="11">
        <v>3899</v>
      </c>
      <c r="F3899" s="12">
        <v>35412400</v>
      </c>
      <c r="G3899" s="13" t="s">
        <v>3897</v>
      </c>
      <c r="Q3899" t="str">
        <f t="shared" si="60"/>
        <v>35412400-Izviđačka i patrolna vozila</v>
      </c>
    </row>
    <row r="3900" spans="1:17" x14ac:dyDescent="0.3">
      <c r="A3900">
        <v>3899</v>
      </c>
      <c r="B3900">
        <v>35412400</v>
      </c>
      <c r="C3900" t="s">
        <v>3897</v>
      </c>
      <c r="E3900" s="8">
        <v>3900</v>
      </c>
      <c r="F3900" s="9">
        <v>35412500</v>
      </c>
      <c r="G3900" s="10" t="s">
        <v>3898</v>
      </c>
      <c r="Q3900" t="str">
        <f t="shared" si="60"/>
        <v>35412500-Komandna vozila i vozila za vezu</v>
      </c>
    </row>
    <row r="3901" spans="1:17" x14ac:dyDescent="0.3">
      <c r="A3901">
        <v>3900</v>
      </c>
      <c r="B3901">
        <v>35412500</v>
      </c>
      <c r="C3901" t="s">
        <v>3898</v>
      </c>
      <c r="E3901" s="11">
        <v>3901</v>
      </c>
      <c r="F3901" s="12">
        <v>35420000</v>
      </c>
      <c r="G3901" s="13" t="s">
        <v>3899</v>
      </c>
      <c r="Q3901" t="str">
        <f t="shared" si="60"/>
        <v>35420000-Delovi vojnih vozila</v>
      </c>
    </row>
    <row r="3902" spans="1:17" x14ac:dyDescent="0.3">
      <c r="A3902">
        <v>3901</v>
      </c>
      <c r="B3902">
        <v>35420000</v>
      </c>
      <c r="C3902" t="s">
        <v>3899</v>
      </c>
      <c r="E3902" s="8">
        <v>3902</v>
      </c>
      <c r="F3902" s="9">
        <v>35421000</v>
      </c>
      <c r="G3902" s="10" t="s">
        <v>3900</v>
      </c>
      <c r="Q3902" t="str">
        <f t="shared" si="60"/>
        <v>35421000-Mehanički rezervni delovi za vojna vozila</v>
      </c>
    </row>
    <row r="3903" spans="1:17" x14ac:dyDescent="0.3">
      <c r="A3903">
        <v>3902</v>
      </c>
      <c r="B3903">
        <v>35421000</v>
      </c>
      <c r="C3903" t="s">
        <v>3900</v>
      </c>
      <c r="E3903" s="11">
        <v>3903</v>
      </c>
      <c r="F3903" s="12">
        <v>35421100</v>
      </c>
      <c r="G3903" s="13" t="s">
        <v>3901</v>
      </c>
      <c r="Q3903" t="str">
        <f t="shared" si="60"/>
        <v>35421100-Motori i delovi motora za vojna vozila</v>
      </c>
    </row>
    <row r="3904" spans="1:17" x14ac:dyDescent="0.3">
      <c r="A3904">
        <v>3903</v>
      </c>
      <c r="B3904">
        <v>35421100</v>
      </c>
      <c r="C3904" t="s">
        <v>3901</v>
      </c>
      <c r="E3904" s="8">
        <v>3904</v>
      </c>
      <c r="F3904" s="9">
        <v>35422000</v>
      </c>
      <c r="G3904" s="10" t="s">
        <v>3902</v>
      </c>
      <c r="Q3904" t="str">
        <f t="shared" si="60"/>
        <v>35422000-Električni i elektronski rezervni delovi za vojna vozila</v>
      </c>
    </row>
    <row r="3905" spans="1:17" x14ac:dyDescent="0.3">
      <c r="A3905">
        <v>3904</v>
      </c>
      <c r="B3905">
        <v>35422000</v>
      </c>
      <c r="C3905" t="s">
        <v>3902</v>
      </c>
      <c r="E3905" s="11">
        <v>3905</v>
      </c>
      <c r="F3905" s="12">
        <v>35500000</v>
      </c>
      <c r="G3905" s="13" t="s">
        <v>3903</v>
      </c>
      <c r="Q3905" t="str">
        <f t="shared" si="60"/>
        <v>35500000-Ratni brodovi i pripadajući delovi</v>
      </c>
    </row>
    <row r="3906" spans="1:17" x14ac:dyDescent="0.3">
      <c r="A3906">
        <v>3905</v>
      </c>
      <c r="B3906">
        <v>35500000</v>
      </c>
      <c r="C3906" t="s">
        <v>3903</v>
      </c>
      <c r="E3906" s="8">
        <v>3906</v>
      </c>
      <c r="F3906" s="9">
        <v>35510000</v>
      </c>
      <c r="G3906" s="10" t="s">
        <v>3904</v>
      </c>
      <c r="Q3906" t="str">
        <f t="shared" ref="Q3906:Q3969" si="61">F3906&amp; "-" &amp;G3906</f>
        <v>35510000-Ratni brodovi</v>
      </c>
    </row>
    <row r="3907" spans="1:17" x14ac:dyDescent="0.3">
      <c r="A3907">
        <v>3906</v>
      </c>
      <c r="B3907">
        <v>35510000</v>
      </c>
      <c r="C3907" t="s">
        <v>3904</v>
      </c>
      <c r="E3907" s="11">
        <v>3907</v>
      </c>
      <c r="F3907" s="12">
        <v>35511000</v>
      </c>
      <c r="G3907" s="13" t="s">
        <v>3905</v>
      </c>
      <c r="Q3907" t="str">
        <f t="shared" si="61"/>
        <v>35511000-Sredstva za površinsku borbu</v>
      </c>
    </row>
    <row r="3908" spans="1:17" x14ac:dyDescent="0.3">
      <c r="A3908">
        <v>3907</v>
      </c>
      <c r="B3908">
        <v>35511000</v>
      </c>
      <c r="C3908" t="s">
        <v>3905</v>
      </c>
      <c r="E3908" s="8">
        <v>3908</v>
      </c>
      <c r="F3908" s="9">
        <v>35511100</v>
      </c>
      <c r="G3908" s="10" t="s">
        <v>3906</v>
      </c>
      <c r="Q3908" t="str">
        <f t="shared" si="61"/>
        <v>35511100-Nosači aviona</v>
      </c>
    </row>
    <row r="3909" spans="1:17" x14ac:dyDescent="0.3">
      <c r="A3909">
        <v>3908</v>
      </c>
      <c r="B3909">
        <v>35511100</v>
      </c>
      <c r="C3909" t="s">
        <v>3906</v>
      </c>
      <c r="E3909" s="11">
        <v>3909</v>
      </c>
      <c r="F3909" s="12">
        <v>35511200</v>
      </c>
      <c r="G3909" s="13" t="s">
        <v>3907</v>
      </c>
      <c r="Q3909" t="str">
        <f t="shared" si="61"/>
        <v>35511200-Razarači i fregate</v>
      </c>
    </row>
    <row r="3910" spans="1:17" x14ac:dyDescent="0.3">
      <c r="A3910">
        <v>3909</v>
      </c>
      <c r="B3910">
        <v>35511200</v>
      </c>
      <c r="C3910" t="s">
        <v>3907</v>
      </c>
      <c r="E3910" s="8">
        <v>3910</v>
      </c>
      <c r="F3910" s="9">
        <v>35511300</v>
      </c>
      <c r="G3910" s="10" t="s">
        <v>3908</v>
      </c>
      <c r="Q3910" t="str">
        <f t="shared" si="61"/>
        <v>35511300-Korvete i patrolni čamci</v>
      </c>
    </row>
    <row r="3911" spans="1:17" x14ac:dyDescent="0.3">
      <c r="A3911">
        <v>3910</v>
      </c>
      <c r="B3911">
        <v>35511300</v>
      </c>
      <c r="C3911" t="s">
        <v>3908</v>
      </c>
      <c r="E3911" s="11">
        <v>3911</v>
      </c>
      <c r="F3911" s="12">
        <v>35511400</v>
      </c>
      <c r="G3911" s="13" t="s">
        <v>3909</v>
      </c>
      <c r="Q3911" t="str">
        <f t="shared" si="61"/>
        <v>35511400-Amfibijska plovila i brodovi</v>
      </c>
    </row>
    <row r="3912" spans="1:17" x14ac:dyDescent="0.3">
      <c r="A3912">
        <v>3911</v>
      </c>
      <c r="B3912">
        <v>35511400</v>
      </c>
      <c r="C3912" t="s">
        <v>3909</v>
      </c>
      <c r="E3912" s="8">
        <v>3912</v>
      </c>
      <c r="F3912" s="9">
        <v>35512000</v>
      </c>
      <c r="G3912" s="10" t="s">
        <v>3910</v>
      </c>
      <c r="Q3912" t="str">
        <f t="shared" si="61"/>
        <v>35512000-Podmornice</v>
      </c>
    </row>
    <row r="3913" spans="1:17" x14ac:dyDescent="0.3">
      <c r="A3913">
        <v>3912</v>
      </c>
      <c r="B3913">
        <v>35512000</v>
      </c>
      <c r="C3913" t="s">
        <v>3910</v>
      </c>
      <c r="E3913" s="11">
        <v>3913</v>
      </c>
      <c r="F3913" s="12">
        <v>35512100</v>
      </c>
      <c r="G3913" s="13" t="s">
        <v>3911</v>
      </c>
      <c r="Q3913" t="str">
        <f t="shared" si="61"/>
        <v>35512100-Strateške podmornice na nuklearni pogon</v>
      </c>
    </row>
    <row r="3914" spans="1:17" x14ac:dyDescent="0.3">
      <c r="A3914">
        <v>3913</v>
      </c>
      <c r="B3914">
        <v>35512100</v>
      </c>
      <c r="C3914" t="s">
        <v>3911</v>
      </c>
      <c r="E3914" s="8">
        <v>3914</v>
      </c>
      <c r="F3914" s="9">
        <v>35512200</v>
      </c>
      <c r="G3914" s="10" t="s">
        <v>3912</v>
      </c>
      <c r="Q3914" t="str">
        <f t="shared" si="61"/>
        <v>35512200-Ofanzivne podmornice na nuklearni pogon</v>
      </c>
    </row>
    <row r="3915" spans="1:17" x14ac:dyDescent="0.3">
      <c r="A3915">
        <v>3914</v>
      </c>
      <c r="B3915">
        <v>35512200</v>
      </c>
      <c r="C3915" t="s">
        <v>3912</v>
      </c>
      <c r="E3915" s="11">
        <v>3915</v>
      </c>
      <c r="F3915" s="12">
        <v>35512300</v>
      </c>
      <c r="G3915" s="13" t="s">
        <v>3913</v>
      </c>
      <c r="Q3915" t="str">
        <f t="shared" si="61"/>
        <v>35512300-Ofanzivne podmornice na dizel pogon</v>
      </c>
    </row>
    <row r="3916" spans="1:17" x14ac:dyDescent="0.3">
      <c r="A3916">
        <v>3915</v>
      </c>
      <c r="B3916">
        <v>35512300</v>
      </c>
      <c r="C3916" t="s">
        <v>3913</v>
      </c>
      <c r="E3916" s="8">
        <v>3916</v>
      </c>
      <c r="F3916" s="9">
        <v>35512400</v>
      </c>
      <c r="G3916" s="10" t="s">
        <v>3914</v>
      </c>
      <c r="Q3916" t="str">
        <f t="shared" si="61"/>
        <v>35512400-Podvodna plovila bez posade</v>
      </c>
    </row>
    <row r="3917" spans="1:17" x14ac:dyDescent="0.3">
      <c r="A3917">
        <v>3916</v>
      </c>
      <c r="B3917">
        <v>35512400</v>
      </c>
      <c r="C3917" t="s">
        <v>3914</v>
      </c>
      <c r="E3917" s="11">
        <v>3917</v>
      </c>
      <c r="F3917" s="12">
        <v>35513000</v>
      </c>
      <c r="G3917" s="13" t="s">
        <v>3915</v>
      </c>
      <c r="Q3917" t="str">
        <f t="shared" si="61"/>
        <v>35513000-Brodovi za minsku borbu i pomoćni brodovi</v>
      </c>
    </row>
    <row r="3918" spans="1:17" x14ac:dyDescent="0.3">
      <c r="A3918">
        <v>3917</v>
      </c>
      <c r="B3918">
        <v>35513000</v>
      </c>
      <c r="C3918" t="s">
        <v>3915</v>
      </c>
      <c r="E3918" s="8">
        <v>3918</v>
      </c>
      <c r="F3918" s="9">
        <v>35513100</v>
      </c>
      <c r="G3918" s="10" t="s">
        <v>3916</v>
      </c>
      <c r="Q3918" t="str">
        <f t="shared" si="61"/>
        <v>35513100-Minolovac i čistač mina</v>
      </c>
    </row>
    <row r="3919" spans="1:17" x14ac:dyDescent="0.3">
      <c r="A3919">
        <v>3918</v>
      </c>
      <c r="B3919">
        <v>35513100</v>
      </c>
      <c r="C3919" t="s">
        <v>3916</v>
      </c>
      <c r="E3919" s="11">
        <v>3919</v>
      </c>
      <c r="F3919" s="12">
        <v>35513200</v>
      </c>
      <c r="G3919" s="13" t="s">
        <v>3917</v>
      </c>
      <c r="Q3919" t="str">
        <f t="shared" si="61"/>
        <v>35513200-Pomoćno istraživačko plovilo</v>
      </c>
    </row>
    <row r="3920" spans="1:17" x14ac:dyDescent="0.3">
      <c r="A3920">
        <v>3919</v>
      </c>
      <c r="B3920">
        <v>35513200</v>
      </c>
      <c r="C3920" t="s">
        <v>3917</v>
      </c>
      <c r="E3920" s="8">
        <v>3920</v>
      </c>
      <c r="F3920" s="9">
        <v>35513300</v>
      </c>
      <c r="G3920" s="10" t="s">
        <v>3918</v>
      </c>
      <c r="Q3920" t="str">
        <f t="shared" si="61"/>
        <v>35513300-Pomoćno obaveštajno plovilo</v>
      </c>
    </row>
    <row r="3921" spans="1:17" x14ac:dyDescent="0.3">
      <c r="A3921">
        <v>3920</v>
      </c>
      <c r="B3921">
        <v>35513300</v>
      </c>
      <c r="C3921" t="s">
        <v>3918</v>
      </c>
      <c r="E3921" s="11">
        <v>3921</v>
      </c>
      <c r="F3921" s="12">
        <v>35513400</v>
      </c>
      <c r="G3921" s="13" t="s">
        <v>3919</v>
      </c>
      <c r="Q3921" t="str">
        <f t="shared" si="61"/>
        <v>35513400-Pomoćna bolnica; teretno; tankersko; plovilo za prevoz vozila</v>
      </c>
    </row>
    <row r="3922" spans="1:17" x14ac:dyDescent="0.3">
      <c r="A3922">
        <v>3921</v>
      </c>
      <c r="B3922">
        <v>35513400</v>
      </c>
      <c r="C3922" t="s">
        <v>3919</v>
      </c>
      <c r="E3922" s="8">
        <v>3922</v>
      </c>
      <c r="F3922" s="9">
        <v>35520000</v>
      </c>
      <c r="G3922" s="10" t="s">
        <v>3920</v>
      </c>
      <c r="Q3922" t="str">
        <f t="shared" si="61"/>
        <v>35520000-Delovi za ratne brodove</v>
      </c>
    </row>
    <row r="3923" spans="1:17" x14ac:dyDescent="0.3">
      <c r="A3923">
        <v>3922</v>
      </c>
      <c r="B3923">
        <v>35520000</v>
      </c>
      <c r="C3923" t="s">
        <v>3920</v>
      </c>
      <c r="E3923" s="11">
        <v>3923</v>
      </c>
      <c r="F3923" s="12">
        <v>35521000</v>
      </c>
      <c r="G3923" s="13" t="s">
        <v>3921</v>
      </c>
      <c r="Q3923" t="str">
        <f t="shared" si="61"/>
        <v>35521000-Trup i mehanički rezervni delovi za ratne brodove</v>
      </c>
    </row>
    <row r="3924" spans="1:17" x14ac:dyDescent="0.3">
      <c r="A3924">
        <v>3923</v>
      </c>
      <c r="B3924">
        <v>35521000</v>
      </c>
      <c r="C3924" t="s">
        <v>3921</v>
      </c>
      <c r="E3924" s="8">
        <v>3924</v>
      </c>
      <c r="F3924" s="9">
        <v>35521100</v>
      </c>
      <c r="G3924" s="10" t="s">
        <v>3922</v>
      </c>
      <c r="Q3924" t="str">
        <f t="shared" si="61"/>
        <v>35521100-Motori i delovi motora za ratne brodove</v>
      </c>
    </row>
    <row r="3925" spans="1:17" x14ac:dyDescent="0.3">
      <c r="A3925">
        <v>3924</v>
      </c>
      <c r="B3925">
        <v>35521100</v>
      </c>
      <c r="C3925" t="s">
        <v>3922</v>
      </c>
      <c r="E3925" s="11">
        <v>3925</v>
      </c>
      <c r="F3925" s="12">
        <v>35522000</v>
      </c>
      <c r="G3925" s="13" t="s">
        <v>3923</v>
      </c>
      <c r="Q3925" t="str">
        <f t="shared" si="61"/>
        <v>35522000-Elektronski i električni rezervni delovi za ratne brodove</v>
      </c>
    </row>
    <row r="3926" spans="1:17" x14ac:dyDescent="0.3">
      <c r="A3926">
        <v>3925</v>
      </c>
      <c r="B3926">
        <v>35522000</v>
      </c>
      <c r="C3926" t="s">
        <v>3923</v>
      </c>
      <c r="E3926" s="8">
        <v>3926</v>
      </c>
      <c r="F3926" s="9">
        <v>35600000</v>
      </c>
      <c r="G3926" s="10" t="s">
        <v>3924</v>
      </c>
      <c r="Q3926" t="str">
        <f t="shared" si="61"/>
        <v>35600000-Vojni avioni, rakete i svemirske letelice</v>
      </c>
    </row>
    <row r="3927" spans="1:17" x14ac:dyDescent="0.3">
      <c r="A3927">
        <v>3926</v>
      </c>
      <c r="B3927">
        <v>35600000</v>
      </c>
      <c r="C3927" t="s">
        <v>3924</v>
      </c>
      <c r="E3927" s="11">
        <v>3927</v>
      </c>
      <c r="F3927" s="12">
        <v>35610000</v>
      </c>
      <c r="G3927" s="13" t="s">
        <v>3925</v>
      </c>
      <c r="Q3927" t="str">
        <f t="shared" si="61"/>
        <v>35610000-Vojni avioni</v>
      </c>
    </row>
    <row r="3928" spans="1:17" x14ac:dyDescent="0.3">
      <c r="A3928">
        <v>3927</v>
      </c>
      <c r="B3928">
        <v>35610000</v>
      </c>
      <c r="C3928" t="s">
        <v>3925</v>
      </c>
      <c r="E3928" s="8">
        <v>3928</v>
      </c>
      <c r="F3928" s="9">
        <v>35611100</v>
      </c>
      <c r="G3928" s="10" t="s">
        <v>3926</v>
      </c>
      <c r="Q3928" t="str">
        <f t="shared" si="61"/>
        <v>35611100-Avion lovac</v>
      </c>
    </row>
    <row r="3929" spans="1:17" x14ac:dyDescent="0.3">
      <c r="A3929">
        <v>3928</v>
      </c>
      <c r="B3929">
        <v>35611100</v>
      </c>
      <c r="C3929" t="s">
        <v>3926</v>
      </c>
      <c r="E3929" s="11">
        <v>3929</v>
      </c>
      <c r="F3929" s="12">
        <v>35611200</v>
      </c>
      <c r="G3929" s="13" t="s">
        <v>3927</v>
      </c>
      <c r="Q3929" t="str">
        <f t="shared" si="61"/>
        <v>35611200-Lovci - bombarderi i letelice za napad ciljeva na zemlji</v>
      </c>
    </row>
    <row r="3930" spans="1:17" x14ac:dyDescent="0.3">
      <c r="A3930">
        <v>3929</v>
      </c>
      <c r="B3930">
        <v>35611200</v>
      </c>
      <c r="C3930" t="s">
        <v>3927</v>
      </c>
      <c r="E3930" s="8">
        <v>3930</v>
      </c>
      <c r="F3930" s="9">
        <v>35611300</v>
      </c>
      <c r="G3930" s="10" t="s">
        <v>3928</v>
      </c>
      <c r="Q3930" t="str">
        <f t="shared" si="61"/>
        <v>35611300-Avioni- bombarderi</v>
      </c>
    </row>
    <row r="3931" spans="1:17" x14ac:dyDescent="0.3">
      <c r="A3931">
        <v>3930</v>
      </c>
      <c r="B3931">
        <v>35611300</v>
      </c>
      <c r="C3931" t="s">
        <v>3928</v>
      </c>
      <c r="E3931" s="11">
        <v>3931</v>
      </c>
      <c r="F3931" s="12">
        <v>35611400</v>
      </c>
      <c r="G3931" s="13" t="s">
        <v>3929</v>
      </c>
      <c r="Q3931" t="str">
        <f t="shared" si="61"/>
        <v>35611400-Vojni transportni avioni</v>
      </c>
    </row>
    <row r="3932" spans="1:17" x14ac:dyDescent="0.3">
      <c r="A3932">
        <v>3931</v>
      </c>
      <c r="B3932">
        <v>35611400</v>
      </c>
      <c r="C3932" t="s">
        <v>3929</v>
      </c>
      <c r="E3932" s="8">
        <v>3932</v>
      </c>
      <c r="F3932" s="9">
        <v>35611500</v>
      </c>
      <c r="G3932" s="10" t="s">
        <v>3930</v>
      </c>
      <c r="Q3932" t="str">
        <f t="shared" si="61"/>
        <v>35611500-Trenažni avioni</v>
      </c>
    </row>
    <row r="3933" spans="1:17" x14ac:dyDescent="0.3">
      <c r="A3933">
        <v>3932</v>
      </c>
      <c r="B3933">
        <v>35611500</v>
      </c>
      <c r="C3933" t="s">
        <v>3930</v>
      </c>
      <c r="E3933" s="11">
        <v>3933</v>
      </c>
      <c r="F3933" s="12">
        <v>35611600</v>
      </c>
      <c r="G3933" s="13" t="s">
        <v>3931</v>
      </c>
      <c r="Q3933" t="str">
        <f t="shared" si="61"/>
        <v>35611600-Mornarički patrolni avioni</v>
      </c>
    </row>
    <row r="3934" spans="1:17" x14ac:dyDescent="0.3">
      <c r="A3934">
        <v>3933</v>
      </c>
      <c r="B3934">
        <v>35611600</v>
      </c>
      <c r="C3934" t="s">
        <v>3931</v>
      </c>
      <c r="E3934" s="8">
        <v>3934</v>
      </c>
      <c r="F3934" s="9">
        <v>35611700</v>
      </c>
      <c r="G3934" s="10" t="s">
        <v>3932</v>
      </c>
      <c r="Q3934" t="str">
        <f t="shared" si="61"/>
        <v>35611700-Avioni - cisterne</v>
      </c>
    </row>
    <row r="3935" spans="1:17" x14ac:dyDescent="0.3">
      <c r="A3935">
        <v>3934</v>
      </c>
      <c r="B3935">
        <v>35611700</v>
      </c>
      <c r="C3935" t="s">
        <v>3932</v>
      </c>
      <c r="E3935" s="11">
        <v>3935</v>
      </c>
      <c r="F3935" s="12">
        <v>35611800</v>
      </c>
      <c r="G3935" s="13" t="s">
        <v>3933</v>
      </c>
      <c r="Q3935" t="str">
        <f t="shared" si="61"/>
        <v>35611800-Izviđački avioni</v>
      </c>
    </row>
    <row r="3936" spans="1:17" x14ac:dyDescent="0.3">
      <c r="A3936">
        <v>3935</v>
      </c>
      <c r="B3936">
        <v>35611800</v>
      </c>
      <c r="C3936" t="s">
        <v>3933</v>
      </c>
      <c r="E3936" s="8">
        <v>3936</v>
      </c>
      <c r="F3936" s="9">
        <v>35612100</v>
      </c>
      <c r="G3936" s="10" t="s">
        <v>3934</v>
      </c>
      <c r="Q3936" t="str">
        <f t="shared" si="61"/>
        <v>35612100-Borbeni helikopteri</v>
      </c>
    </row>
    <row r="3937" spans="1:17" x14ac:dyDescent="0.3">
      <c r="A3937">
        <v>3936</v>
      </c>
      <c r="B3937">
        <v>35612100</v>
      </c>
      <c r="C3937" t="s">
        <v>3934</v>
      </c>
      <c r="E3937" s="11">
        <v>3937</v>
      </c>
      <c r="F3937" s="12">
        <v>35612200</v>
      </c>
      <c r="G3937" s="13" t="s">
        <v>3935</v>
      </c>
      <c r="Q3937" t="str">
        <f t="shared" si="61"/>
        <v>35612200-Helikopteri za protiv podmorničku borbu</v>
      </c>
    </row>
    <row r="3938" spans="1:17" x14ac:dyDescent="0.3">
      <c r="A3938">
        <v>3937</v>
      </c>
      <c r="B3938">
        <v>35612200</v>
      </c>
      <c r="C3938" t="s">
        <v>3935</v>
      </c>
      <c r="E3938" s="8">
        <v>3938</v>
      </c>
      <c r="F3938" s="9">
        <v>35612300</v>
      </c>
      <c r="G3938" s="10" t="s">
        <v>3936</v>
      </c>
      <c r="Q3938" t="str">
        <f t="shared" si="61"/>
        <v>35612300-Helikopteri za podršku</v>
      </c>
    </row>
    <row r="3939" spans="1:17" x14ac:dyDescent="0.3">
      <c r="A3939">
        <v>3938</v>
      </c>
      <c r="B3939">
        <v>35612300</v>
      </c>
      <c r="C3939" t="s">
        <v>3936</v>
      </c>
      <c r="E3939" s="11">
        <v>3939</v>
      </c>
      <c r="F3939" s="12">
        <v>35612400</v>
      </c>
      <c r="G3939" s="13" t="s">
        <v>3937</v>
      </c>
      <c r="Q3939" t="str">
        <f t="shared" si="61"/>
        <v>35612400-Vojni transportni helikopteri</v>
      </c>
    </row>
    <row r="3940" spans="1:17" x14ac:dyDescent="0.3">
      <c r="A3940">
        <v>3939</v>
      </c>
      <c r="B3940">
        <v>35612400</v>
      </c>
      <c r="C3940" t="s">
        <v>3937</v>
      </c>
      <c r="E3940" s="8">
        <v>3940</v>
      </c>
      <c r="F3940" s="9">
        <v>35612500</v>
      </c>
      <c r="G3940" s="10" t="s">
        <v>3938</v>
      </c>
      <c r="Q3940" t="str">
        <f t="shared" si="61"/>
        <v>35612500-Helikopteri za traženje i spašavanje</v>
      </c>
    </row>
    <row r="3941" spans="1:17" x14ac:dyDescent="0.3">
      <c r="A3941">
        <v>3940</v>
      </c>
      <c r="B3941">
        <v>35612500</v>
      </c>
      <c r="C3941" t="s">
        <v>3938</v>
      </c>
      <c r="E3941" s="11">
        <v>3941</v>
      </c>
      <c r="F3941" s="12">
        <v>35613000</v>
      </c>
      <c r="G3941" s="13" t="s">
        <v>3591</v>
      </c>
      <c r="Q3941" t="str">
        <f t="shared" si="61"/>
        <v>35613000-Bespilotne letelice</v>
      </c>
    </row>
    <row r="3942" spans="1:17" x14ac:dyDescent="0.3">
      <c r="A3942">
        <v>3941</v>
      </c>
      <c r="B3942">
        <v>35613000</v>
      </c>
      <c r="C3942" t="s">
        <v>3591</v>
      </c>
      <c r="E3942" s="8">
        <v>3942</v>
      </c>
      <c r="F3942" s="9">
        <v>35613100</v>
      </c>
      <c r="G3942" s="10" t="s">
        <v>3939</v>
      </c>
      <c r="Q3942" t="str">
        <f t="shared" si="61"/>
        <v>35613100-Bespilotne borbene letetelice</v>
      </c>
    </row>
    <row r="3943" spans="1:17" x14ac:dyDescent="0.3">
      <c r="A3943">
        <v>3942</v>
      </c>
      <c r="B3943">
        <v>35613100</v>
      </c>
      <c r="C3943" t="s">
        <v>3939</v>
      </c>
      <c r="E3943" s="11">
        <v>3943</v>
      </c>
      <c r="F3943" s="12">
        <v>35620000</v>
      </c>
      <c r="G3943" s="13" t="s">
        <v>3882</v>
      </c>
      <c r="Q3943" t="str">
        <f t="shared" si="61"/>
        <v>35620000-Rakete</v>
      </c>
    </row>
    <row r="3944" spans="1:17" x14ac:dyDescent="0.3">
      <c r="A3944">
        <v>3943</v>
      </c>
      <c r="B3944">
        <v>35620000</v>
      </c>
      <c r="C3944" t="s">
        <v>3882</v>
      </c>
      <c r="E3944" s="8">
        <v>3944</v>
      </c>
      <c r="F3944" s="9">
        <v>35621000</v>
      </c>
      <c r="G3944" s="10" t="s">
        <v>3940</v>
      </c>
      <c r="Q3944" t="str">
        <f t="shared" si="61"/>
        <v>35621000-Strateške rakete</v>
      </c>
    </row>
    <row r="3945" spans="1:17" x14ac:dyDescent="0.3">
      <c r="A3945">
        <v>3944</v>
      </c>
      <c r="B3945">
        <v>35621000</v>
      </c>
      <c r="C3945" t="s">
        <v>3940</v>
      </c>
      <c r="E3945" s="11">
        <v>3945</v>
      </c>
      <c r="F3945" s="12">
        <v>35621100</v>
      </c>
      <c r="G3945" s="13" t="s">
        <v>3941</v>
      </c>
      <c r="Q3945" t="str">
        <f t="shared" si="61"/>
        <v>35621100-Strateške protiv-balističke rakete</v>
      </c>
    </row>
    <row r="3946" spans="1:17" x14ac:dyDescent="0.3">
      <c r="A3946">
        <v>3945</v>
      </c>
      <c r="B3946">
        <v>35621100</v>
      </c>
      <c r="C3946" t="s">
        <v>3941</v>
      </c>
      <c r="E3946" s="8">
        <v>3946</v>
      </c>
      <c r="F3946" s="9">
        <v>35621200</v>
      </c>
      <c r="G3946" s="10" t="s">
        <v>3942</v>
      </c>
      <c r="Q3946" t="str">
        <f t="shared" si="61"/>
        <v>35621200-Interkontinentalne balističke rakete</v>
      </c>
    </row>
    <row r="3947" spans="1:17" x14ac:dyDescent="0.3">
      <c r="A3947">
        <v>3946</v>
      </c>
      <c r="B3947">
        <v>35621200</v>
      </c>
      <c r="C3947" t="s">
        <v>3942</v>
      </c>
      <c r="E3947" s="11">
        <v>3947</v>
      </c>
      <c r="F3947" s="12">
        <v>35621300</v>
      </c>
      <c r="G3947" s="13" t="s">
        <v>3943</v>
      </c>
      <c r="Q3947" t="str">
        <f t="shared" si="61"/>
        <v>35621300-Balističke rakete koje se ispaljuju sa podmornica</v>
      </c>
    </row>
    <row r="3948" spans="1:17" x14ac:dyDescent="0.3">
      <c r="A3948">
        <v>3947</v>
      </c>
      <c r="B3948">
        <v>35621300</v>
      </c>
      <c r="C3948" t="s">
        <v>3943</v>
      </c>
      <c r="E3948" s="8">
        <v>3948</v>
      </c>
      <c r="F3948" s="9">
        <v>35621400</v>
      </c>
      <c r="G3948" s="10" t="s">
        <v>3944</v>
      </c>
      <c r="Q3948" t="str">
        <f t="shared" si="61"/>
        <v>35621400-Balističke rakete srednjeg dometa</v>
      </c>
    </row>
    <row r="3949" spans="1:17" x14ac:dyDescent="0.3">
      <c r="A3949">
        <v>3948</v>
      </c>
      <c r="B3949">
        <v>35621400</v>
      </c>
      <c r="C3949" t="s">
        <v>3944</v>
      </c>
      <c r="E3949" s="11">
        <v>3949</v>
      </c>
      <c r="F3949" s="12">
        <v>35622000</v>
      </c>
      <c r="G3949" s="13" t="s">
        <v>3945</v>
      </c>
      <c r="Q3949" t="str">
        <f t="shared" si="61"/>
        <v>35622000-Taktičke rakete</v>
      </c>
    </row>
    <row r="3950" spans="1:17" x14ac:dyDescent="0.3">
      <c r="A3950">
        <v>3949</v>
      </c>
      <c r="B3950">
        <v>35622000</v>
      </c>
      <c r="C3950" t="s">
        <v>3945</v>
      </c>
      <c r="E3950" s="8">
        <v>3950</v>
      </c>
      <c r="F3950" s="9">
        <v>35622100</v>
      </c>
      <c r="G3950" s="10" t="s">
        <v>3946</v>
      </c>
      <c r="Q3950" t="str">
        <f t="shared" si="61"/>
        <v>35622100-Rakete vazduh - vazduh</v>
      </c>
    </row>
    <row r="3951" spans="1:17" x14ac:dyDescent="0.3">
      <c r="A3951">
        <v>3950</v>
      </c>
      <c r="B3951">
        <v>35622100</v>
      </c>
      <c r="C3951" t="s">
        <v>3946</v>
      </c>
      <c r="E3951" s="11">
        <v>3951</v>
      </c>
      <c r="F3951" s="12">
        <v>35622200</v>
      </c>
      <c r="G3951" s="13" t="s">
        <v>3947</v>
      </c>
      <c r="Q3951" t="str">
        <f t="shared" si="61"/>
        <v>35622200-Rakete vazduh - zemlja</v>
      </c>
    </row>
    <row r="3952" spans="1:17" x14ac:dyDescent="0.3">
      <c r="A3952">
        <v>3951</v>
      </c>
      <c r="B3952">
        <v>35622200</v>
      </c>
      <c r="C3952" t="s">
        <v>3947</v>
      </c>
      <c r="E3952" s="8">
        <v>3952</v>
      </c>
      <c r="F3952" s="9">
        <v>35622300</v>
      </c>
      <c r="G3952" s="10" t="s">
        <v>3948</v>
      </c>
      <c r="Q3952" t="str">
        <f t="shared" si="61"/>
        <v>35622300-Protiv-mornaričke rakete</v>
      </c>
    </row>
    <row r="3953" spans="1:17" x14ac:dyDescent="0.3">
      <c r="A3953">
        <v>3952</v>
      </c>
      <c r="B3953">
        <v>35622300</v>
      </c>
      <c r="C3953" t="s">
        <v>3948</v>
      </c>
      <c r="E3953" s="11">
        <v>3953</v>
      </c>
      <c r="F3953" s="12">
        <v>35622400</v>
      </c>
      <c r="G3953" s="13" t="s">
        <v>3949</v>
      </c>
      <c r="Q3953" t="str">
        <f t="shared" si="61"/>
        <v>35622400-Protivpodmorničke rakete</v>
      </c>
    </row>
    <row r="3954" spans="1:17" x14ac:dyDescent="0.3">
      <c r="A3954">
        <v>3953</v>
      </c>
      <c r="B3954">
        <v>35622400</v>
      </c>
      <c r="C3954" t="s">
        <v>3949</v>
      </c>
      <c r="E3954" s="8">
        <v>3954</v>
      </c>
      <c r="F3954" s="9">
        <v>35622500</v>
      </c>
      <c r="G3954" s="10" t="s">
        <v>3950</v>
      </c>
      <c r="Q3954" t="str">
        <f t="shared" si="61"/>
        <v>35622500-Taktičke protiv-balističke rakete</v>
      </c>
    </row>
    <row r="3955" spans="1:17" x14ac:dyDescent="0.3">
      <c r="A3955">
        <v>3954</v>
      </c>
      <c r="B3955">
        <v>35622500</v>
      </c>
      <c r="C3955" t="s">
        <v>3950</v>
      </c>
      <c r="E3955" s="11">
        <v>3955</v>
      </c>
      <c r="F3955" s="12">
        <v>35622600</v>
      </c>
      <c r="G3955" s="13" t="s">
        <v>3951</v>
      </c>
      <c r="Q3955" t="str">
        <f t="shared" si="61"/>
        <v>35622600-Protivtenkovske navođene rakete</v>
      </c>
    </row>
    <row r="3956" spans="1:17" x14ac:dyDescent="0.3">
      <c r="A3956">
        <v>3955</v>
      </c>
      <c r="B3956">
        <v>35622600</v>
      </c>
      <c r="C3956" t="s">
        <v>3951</v>
      </c>
      <c r="E3956" s="8">
        <v>3956</v>
      </c>
      <c r="F3956" s="9">
        <v>35622700</v>
      </c>
      <c r="G3956" s="10" t="s">
        <v>3952</v>
      </c>
      <c r="Q3956" t="str">
        <f t="shared" si="61"/>
        <v>35622700-Rakete zemlja - vazduh</v>
      </c>
    </row>
    <row r="3957" spans="1:17" x14ac:dyDescent="0.3">
      <c r="A3957">
        <v>3956</v>
      </c>
      <c r="B3957">
        <v>35622700</v>
      </c>
      <c r="C3957" t="s">
        <v>3952</v>
      </c>
      <c r="E3957" s="11">
        <v>3957</v>
      </c>
      <c r="F3957" s="12">
        <v>35623000</v>
      </c>
      <c r="G3957" s="13" t="s">
        <v>3953</v>
      </c>
      <c r="Q3957" t="str">
        <f t="shared" si="61"/>
        <v>35623000-Krstareće rakete</v>
      </c>
    </row>
    <row r="3958" spans="1:17" x14ac:dyDescent="0.3">
      <c r="A3958">
        <v>3957</v>
      </c>
      <c r="B3958">
        <v>35623000</v>
      </c>
      <c r="C3958" t="s">
        <v>3953</v>
      </c>
      <c r="E3958" s="8">
        <v>3958</v>
      </c>
      <c r="F3958" s="9">
        <v>35623100</v>
      </c>
      <c r="G3958" s="10" t="s">
        <v>3954</v>
      </c>
      <c r="Q3958" t="str">
        <f t="shared" si="61"/>
        <v>35623100-Krstareće rakete lansirane iz vazduha, sa zemlje ili sa mora</v>
      </c>
    </row>
    <row r="3959" spans="1:17" x14ac:dyDescent="0.3">
      <c r="A3959">
        <v>3958</v>
      </c>
      <c r="B3959">
        <v>35623100</v>
      </c>
      <c r="C3959" t="s">
        <v>3954</v>
      </c>
      <c r="E3959" s="11">
        <v>3959</v>
      </c>
      <c r="F3959" s="12">
        <v>35630000</v>
      </c>
      <c r="G3959" s="13" t="s">
        <v>3955</v>
      </c>
      <c r="Q3959" t="str">
        <f t="shared" si="61"/>
        <v>35630000-Vojne svemirske letelice</v>
      </c>
    </row>
    <row r="3960" spans="1:17" x14ac:dyDescent="0.3">
      <c r="A3960">
        <v>3959</v>
      </c>
      <c r="B3960">
        <v>35630000</v>
      </c>
      <c r="C3960" t="s">
        <v>3955</v>
      </c>
      <c r="E3960" s="8">
        <v>3960</v>
      </c>
      <c r="F3960" s="9">
        <v>35631000</v>
      </c>
      <c r="G3960" s="10" t="s">
        <v>3956</v>
      </c>
      <c r="Q3960" t="str">
        <f t="shared" si="61"/>
        <v>35631000-Vojni sateliti</v>
      </c>
    </row>
    <row r="3961" spans="1:17" x14ac:dyDescent="0.3">
      <c r="A3961">
        <v>3960</v>
      </c>
      <c r="B3961">
        <v>35631000</v>
      </c>
      <c r="C3961" t="s">
        <v>3956</v>
      </c>
      <c r="E3961" s="11">
        <v>3961</v>
      </c>
      <c r="F3961" s="12">
        <v>35631100</v>
      </c>
      <c r="G3961" s="13" t="s">
        <v>3957</v>
      </c>
      <c r="Q3961" t="str">
        <f t="shared" si="61"/>
        <v>35631100-Sateliti za komunikaciju</v>
      </c>
    </row>
    <row r="3962" spans="1:17" x14ac:dyDescent="0.3">
      <c r="A3962">
        <v>3961</v>
      </c>
      <c r="B3962">
        <v>35631100</v>
      </c>
      <c r="C3962" t="s">
        <v>3957</v>
      </c>
      <c r="E3962" s="8">
        <v>3962</v>
      </c>
      <c r="F3962" s="9">
        <v>35631200</v>
      </c>
      <c r="G3962" s="10" t="s">
        <v>3958</v>
      </c>
      <c r="Q3962" t="str">
        <f t="shared" si="61"/>
        <v>35631200-Sateliti za posmatranje</v>
      </c>
    </row>
    <row r="3963" spans="1:17" x14ac:dyDescent="0.3">
      <c r="A3963">
        <v>3962</v>
      </c>
      <c r="B3963">
        <v>35631200</v>
      </c>
      <c r="C3963" t="s">
        <v>3958</v>
      </c>
      <c r="E3963" s="11">
        <v>3963</v>
      </c>
      <c r="F3963" s="12">
        <v>35631300</v>
      </c>
      <c r="G3963" s="13" t="s">
        <v>3959</v>
      </c>
      <c r="Q3963" t="str">
        <f t="shared" si="61"/>
        <v>35631300-Sateliti za navigaciju</v>
      </c>
    </row>
    <row r="3964" spans="1:17" x14ac:dyDescent="0.3">
      <c r="A3964">
        <v>3963</v>
      </c>
      <c r="B3964">
        <v>35631300</v>
      </c>
      <c r="C3964" t="s">
        <v>3959</v>
      </c>
      <c r="E3964" s="8">
        <v>3964</v>
      </c>
      <c r="F3964" s="9">
        <v>35640000</v>
      </c>
      <c r="G3964" s="10" t="s">
        <v>3960</v>
      </c>
      <c r="Q3964" t="str">
        <f t="shared" si="61"/>
        <v>35640000-Delovi vojne avio opreme</v>
      </c>
    </row>
    <row r="3965" spans="1:17" x14ac:dyDescent="0.3">
      <c r="A3965">
        <v>3964</v>
      </c>
      <c r="B3965">
        <v>35640000</v>
      </c>
      <c r="C3965" t="s">
        <v>3960</v>
      </c>
      <c r="E3965" s="11">
        <v>3965</v>
      </c>
      <c r="F3965" s="12">
        <v>35641000</v>
      </c>
      <c r="G3965" s="13" t="s">
        <v>3961</v>
      </c>
      <c r="Q3965" t="str">
        <f t="shared" si="61"/>
        <v>35641000-Konstrukcijski i mehanički rezervni delovi za vojnu avio opremu</v>
      </c>
    </row>
    <row r="3966" spans="1:17" x14ac:dyDescent="0.3">
      <c r="A3966">
        <v>3965</v>
      </c>
      <c r="B3966">
        <v>35641000</v>
      </c>
      <c r="C3966" t="s">
        <v>3961</v>
      </c>
      <c r="E3966" s="8">
        <v>3966</v>
      </c>
      <c r="F3966" s="9">
        <v>35641100</v>
      </c>
      <c r="G3966" s="10" t="s">
        <v>3962</v>
      </c>
      <c r="Q3966" t="str">
        <f t="shared" si="61"/>
        <v>35641100-Motori i delovi motora za vojnu avio opremu</v>
      </c>
    </row>
    <row r="3967" spans="1:17" x14ac:dyDescent="0.3">
      <c r="A3967">
        <v>3966</v>
      </c>
      <c r="B3967">
        <v>35641100</v>
      </c>
      <c r="C3967" t="s">
        <v>3962</v>
      </c>
      <c r="E3967" s="11">
        <v>3967</v>
      </c>
      <c r="F3967" s="12">
        <v>35642000</v>
      </c>
      <c r="G3967" s="13" t="s">
        <v>3963</v>
      </c>
      <c r="Q3967" t="str">
        <f t="shared" si="61"/>
        <v>35642000-Elektronski i električni rezervni delovi za vojnu avio opremu</v>
      </c>
    </row>
    <row r="3968" spans="1:17" x14ac:dyDescent="0.3">
      <c r="A3968">
        <v>3967</v>
      </c>
      <c r="B3968">
        <v>35642000</v>
      </c>
      <c r="C3968" t="s">
        <v>3963</v>
      </c>
      <c r="E3968" s="8">
        <v>3968</v>
      </c>
      <c r="F3968" s="9">
        <v>35700000</v>
      </c>
      <c r="G3968" s="10" t="s">
        <v>3964</v>
      </c>
      <c r="Q3968" t="str">
        <f t="shared" si="61"/>
        <v>35700000-Vojni elektronski sistemi</v>
      </c>
    </row>
    <row r="3969" spans="1:17" x14ac:dyDescent="0.3">
      <c r="A3969">
        <v>3968</v>
      </c>
      <c r="B3969">
        <v>35700000</v>
      </c>
      <c r="C3969" t="s">
        <v>3964</v>
      </c>
      <c r="E3969" s="11">
        <v>3969</v>
      </c>
      <c r="F3969" s="12">
        <v>35710000</v>
      </c>
      <c r="G3969" s="13" t="s">
        <v>3965</v>
      </c>
      <c r="Q3969" t="str">
        <f t="shared" si="61"/>
        <v>35710000-Sistemi za komandu, upravljanje, komunikaciju i računare</v>
      </c>
    </row>
    <row r="3970" spans="1:17" x14ac:dyDescent="0.3">
      <c r="A3970">
        <v>3969</v>
      </c>
      <c r="B3970">
        <v>35710000</v>
      </c>
      <c r="C3970" t="s">
        <v>3965</v>
      </c>
      <c r="E3970" s="8">
        <v>3970</v>
      </c>
      <c r="F3970" s="9">
        <v>35711000</v>
      </c>
      <c r="G3970" s="10" t="s">
        <v>3966</v>
      </c>
      <c r="Q3970" t="str">
        <f t="shared" ref="Q3970:Q4033" si="62">F3970&amp; "-" &amp;G3970</f>
        <v>35711000-Sistemi za komandu, upravljanje i komunikaciju</v>
      </c>
    </row>
    <row r="3971" spans="1:17" x14ac:dyDescent="0.3">
      <c r="A3971">
        <v>3970</v>
      </c>
      <c r="B3971">
        <v>35711000</v>
      </c>
      <c r="C3971" t="s">
        <v>3966</v>
      </c>
      <c r="E3971" s="11">
        <v>3971</v>
      </c>
      <c r="F3971" s="12">
        <v>35712000</v>
      </c>
      <c r="G3971" s="13" t="s">
        <v>3967</v>
      </c>
      <c r="Q3971" t="str">
        <f t="shared" si="62"/>
        <v>35712000-Taktički sistemi za komandu, upravljanje i komunikaciju</v>
      </c>
    </row>
    <row r="3972" spans="1:17" x14ac:dyDescent="0.3">
      <c r="A3972">
        <v>3971</v>
      </c>
      <c r="B3972">
        <v>35712000</v>
      </c>
      <c r="C3972" t="s">
        <v>3967</v>
      </c>
      <c r="E3972" s="8">
        <v>3972</v>
      </c>
      <c r="F3972" s="9">
        <v>35720000</v>
      </c>
      <c r="G3972" s="10" t="s">
        <v>3968</v>
      </c>
      <c r="Q3972" t="str">
        <f t="shared" si="62"/>
        <v>35720000-Obaveštajni rad, nadzor, otkrivanje ciljeva i izviđanje</v>
      </c>
    </row>
    <row r="3973" spans="1:17" x14ac:dyDescent="0.3">
      <c r="A3973">
        <v>3972</v>
      </c>
      <c r="B3973">
        <v>35720000</v>
      </c>
      <c r="C3973" t="s">
        <v>3968</v>
      </c>
      <c r="E3973" s="11">
        <v>3973</v>
      </c>
      <c r="F3973" s="12">
        <v>35721000</v>
      </c>
      <c r="G3973" s="13" t="s">
        <v>3969</v>
      </c>
      <c r="Q3973" t="str">
        <f t="shared" si="62"/>
        <v>35721000-Elektronski obaveštajni sistem</v>
      </c>
    </row>
    <row r="3974" spans="1:17" x14ac:dyDescent="0.3">
      <c r="A3974">
        <v>3973</v>
      </c>
      <c r="B3974">
        <v>35721000</v>
      </c>
      <c r="C3974" t="s">
        <v>3969</v>
      </c>
      <c r="E3974" s="8">
        <v>3974</v>
      </c>
      <c r="F3974" s="9">
        <v>35722000</v>
      </c>
      <c r="G3974" s="10" t="s">
        <v>3970</v>
      </c>
      <c r="Q3974" t="str">
        <f t="shared" si="62"/>
        <v>35722000-Radar</v>
      </c>
    </row>
    <row r="3975" spans="1:17" x14ac:dyDescent="0.3">
      <c r="A3975">
        <v>3974</v>
      </c>
      <c r="B3975">
        <v>35722000</v>
      </c>
      <c r="C3975" t="s">
        <v>3970</v>
      </c>
      <c r="E3975" s="11">
        <v>3975</v>
      </c>
      <c r="F3975" s="12">
        <v>35723000</v>
      </c>
      <c r="G3975" s="13" t="s">
        <v>3971</v>
      </c>
      <c r="Q3975" t="str">
        <f t="shared" si="62"/>
        <v>35723000-Radar vazdušne obrane</v>
      </c>
    </row>
    <row r="3976" spans="1:17" x14ac:dyDescent="0.3">
      <c r="A3976">
        <v>3975</v>
      </c>
      <c r="B3976">
        <v>35723000</v>
      </c>
      <c r="C3976" t="s">
        <v>3971</v>
      </c>
      <c r="E3976" s="8">
        <v>3976</v>
      </c>
      <c r="F3976" s="9">
        <v>35730000</v>
      </c>
      <c r="G3976" s="10" t="s">
        <v>3972</v>
      </c>
      <c r="Q3976" t="str">
        <f t="shared" si="62"/>
        <v>35730000-Sistemi za elektronsko ratovanje i protivmere</v>
      </c>
    </row>
    <row r="3977" spans="1:17" x14ac:dyDescent="0.3">
      <c r="A3977">
        <v>3976</v>
      </c>
      <c r="B3977">
        <v>35730000</v>
      </c>
      <c r="C3977" t="s">
        <v>3972</v>
      </c>
      <c r="E3977" s="11">
        <v>3977</v>
      </c>
      <c r="F3977" s="12">
        <v>35740000</v>
      </c>
      <c r="G3977" s="13" t="s">
        <v>3973</v>
      </c>
      <c r="Q3977" t="str">
        <f t="shared" si="62"/>
        <v>35740000-Borbeni simulatori</v>
      </c>
    </row>
    <row r="3978" spans="1:17" x14ac:dyDescent="0.3">
      <c r="A3978">
        <v>3977</v>
      </c>
      <c r="B3978">
        <v>35740000</v>
      </c>
      <c r="C3978" t="s">
        <v>3973</v>
      </c>
      <c r="E3978" s="8">
        <v>3978</v>
      </c>
      <c r="F3978" s="9">
        <v>35800000</v>
      </c>
      <c r="G3978" s="10" t="s">
        <v>3974</v>
      </c>
      <c r="Q3978" t="str">
        <f t="shared" si="62"/>
        <v>35800000-Individualna oprema i oprema za podršku</v>
      </c>
    </row>
    <row r="3979" spans="1:17" x14ac:dyDescent="0.3">
      <c r="A3979">
        <v>3978</v>
      </c>
      <c r="B3979">
        <v>35800000</v>
      </c>
      <c r="C3979" t="s">
        <v>3974</v>
      </c>
      <c r="E3979" s="11">
        <v>3979</v>
      </c>
      <c r="F3979" s="12">
        <v>35810000</v>
      </c>
      <c r="G3979" s="13" t="s">
        <v>3975</v>
      </c>
      <c r="Q3979" t="str">
        <f t="shared" si="62"/>
        <v>35810000-Individualna oprema</v>
      </c>
    </row>
    <row r="3980" spans="1:17" x14ac:dyDescent="0.3">
      <c r="A3980">
        <v>3979</v>
      </c>
      <c r="B3980">
        <v>35810000</v>
      </c>
      <c r="C3980" t="s">
        <v>3975</v>
      </c>
      <c r="E3980" s="8">
        <v>3980</v>
      </c>
      <c r="F3980" s="9">
        <v>35811100</v>
      </c>
      <c r="G3980" s="10" t="s">
        <v>3976</v>
      </c>
      <c r="Q3980" t="str">
        <f t="shared" si="62"/>
        <v>35811100-Vatrogasne uniforme</v>
      </c>
    </row>
    <row r="3981" spans="1:17" x14ac:dyDescent="0.3">
      <c r="A3981">
        <v>3980</v>
      </c>
      <c r="B3981">
        <v>35811100</v>
      </c>
      <c r="C3981" t="s">
        <v>3976</v>
      </c>
      <c r="E3981" s="11">
        <v>3981</v>
      </c>
      <c r="F3981" s="12">
        <v>35811200</v>
      </c>
      <c r="G3981" s="13" t="s">
        <v>3977</v>
      </c>
      <c r="Q3981" t="str">
        <f t="shared" si="62"/>
        <v>35811200-Policijske uniforme</v>
      </c>
    </row>
    <row r="3982" spans="1:17" x14ac:dyDescent="0.3">
      <c r="A3982">
        <v>3981</v>
      </c>
      <c r="B3982">
        <v>35811200</v>
      </c>
      <c r="C3982" t="s">
        <v>3977</v>
      </c>
      <c r="E3982" s="8">
        <v>3982</v>
      </c>
      <c r="F3982" s="9">
        <v>35811300</v>
      </c>
      <c r="G3982" s="10" t="s">
        <v>3978</v>
      </c>
      <c r="Q3982" t="str">
        <f t="shared" si="62"/>
        <v>35811300-Vojne uniforme</v>
      </c>
    </row>
    <row r="3983" spans="1:17" x14ac:dyDescent="0.3">
      <c r="A3983">
        <v>3982</v>
      </c>
      <c r="B3983">
        <v>35811300</v>
      </c>
      <c r="C3983" t="s">
        <v>3978</v>
      </c>
      <c r="E3983" s="11">
        <v>3983</v>
      </c>
      <c r="F3983" s="12">
        <v>35812000</v>
      </c>
      <c r="G3983" s="13" t="s">
        <v>3979</v>
      </c>
      <c r="Q3983" t="str">
        <f t="shared" si="62"/>
        <v>35812000-Borbene uniforme</v>
      </c>
    </row>
    <row r="3984" spans="1:17" x14ac:dyDescent="0.3">
      <c r="A3984">
        <v>3983</v>
      </c>
      <c r="B3984">
        <v>35812000</v>
      </c>
      <c r="C3984" t="s">
        <v>3979</v>
      </c>
      <c r="E3984" s="8">
        <v>3984</v>
      </c>
      <c r="F3984" s="9">
        <v>35812100</v>
      </c>
      <c r="G3984" s="10" t="s">
        <v>3980</v>
      </c>
      <c r="Q3984" t="str">
        <f t="shared" si="62"/>
        <v>35812100-Maskirne jakne</v>
      </c>
    </row>
    <row r="3985" spans="1:17" x14ac:dyDescent="0.3">
      <c r="A3985">
        <v>3984</v>
      </c>
      <c r="B3985">
        <v>35812100</v>
      </c>
      <c r="C3985" t="s">
        <v>3980</v>
      </c>
      <c r="E3985" s="11">
        <v>3985</v>
      </c>
      <c r="F3985" s="12">
        <v>35812200</v>
      </c>
      <c r="G3985" s="13" t="s">
        <v>3981</v>
      </c>
      <c r="Q3985" t="str">
        <f t="shared" si="62"/>
        <v>35812200-Borbena odela</v>
      </c>
    </row>
    <row r="3986" spans="1:17" x14ac:dyDescent="0.3">
      <c r="A3986">
        <v>3985</v>
      </c>
      <c r="B3986">
        <v>35812200</v>
      </c>
      <c r="C3986" t="s">
        <v>3981</v>
      </c>
      <c r="E3986" s="8">
        <v>3986</v>
      </c>
      <c r="F3986" s="9">
        <v>35812300</v>
      </c>
      <c r="G3986" s="10" t="s">
        <v>3982</v>
      </c>
      <c r="Q3986" t="str">
        <f t="shared" si="62"/>
        <v>35812300-Borbena oprema</v>
      </c>
    </row>
    <row r="3987" spans="1:17" x14ac:dyDescent="0.3">
      <c r="A3987">
        <v>3986</v>
      </c>
      <c r="B3987">
        <v>35812300</v>
      </c>
      <c r="C3987" t="s">
        <v>3982</v>
      </c>
      <c r="E3987" s="11">
        <v>3987</v>
      </c>
      <c r="F3987" s="12">
        <v>35813000</v>
      </c>
      <c r="G3987" s="13" t="s">
        <v>3983</v>
      </c>
      <c r="Q3987" t="str">
        <f t="shared" si="62"/>
        <v>35813000-Vojni šlemovi</v>
      </c>
    </row>
    <row r="3988" spans="1:17" x14ac:dyDescent="0.3">
      <c r="A3988">
        <v>3987</v>
      </c>
      <c r="B3988">
        <v>35813000</v>
      </c>
      <c r="C3988" t="s">
        <v>3983</v>
      </c>
      <c r="E3988" s="8">
        <v>3988</v>
      </c>
      <c r="F3988" s="9">
        <v>35813100</v>
      </c>
      <c r="G3988" s="10" t="s">
        <v>3984</v>
      </c>
      <c r="Q3988" t="str">
        <f t="shared" si="62"/>
        <v>35813100-Navlake za šlemove</v>
      </c>
    </row>
    <row r="3989" spans="1:17" x14ac:dyDescent="0.3">
      <c r="A3989">
        <v>3988</v>
      </c>
      <c r="B3989">
        <v>35813100</v>
      </c>
      <c r="C3989" t="s">
        <v>3984</v>
      </c>
      <c r="E3989" s="11">
        <v>3989</v>
      </c>
      <c r="F3989" s="12">
        <v>35814000</v>
      </c>
      <c r="G3989" s="13" t="s">
        <v>3985</v>
      </c>
      <c r="Q3989" t="str">
        <f t="shared" si="62"/>
        <v>35814000-Gas maske</v>
      </c>
    </row>
    <row r="3990" spans="1:17" x14ac:dyDescent="0.3">
      <c r="A3990">
        <v>3989</v>
      </c>
      <c r="B3990">
        <v>35814000</v>
      </c>
      <c r="C3990" t="s">
        <v>3985</v>
      </c>
      <c r="E3990" s="8">
        <v>3990</v>
      </c>
      <c r="F3990" s="9">
        <v>35815000</v>
      </c>
      <c r="G3990" s="10" t="s">
        <v>3986</v>
      </c>
      <c r="Q3990" t="str">
        <f t="shared" si="62"/>
        <v>35815000-Odeća za antibalističku zaštitu</v>
      </c>
    </row>
    <row r="3991" spans="1:17" x14ac:dyDescent="0.3">
      <c r="A3991">
        <v>3990</v>
      </c>
      <c r="B3991">
        <v>35815000</v>
      </c>
      <c r="C3991" t="s">
        <v>3986</v>
      </c>
      <c r="E3991" s="11">
        <v>3991</v>
      </c>
      <c r="F3991" s="12">
        <v>35815100</v>
      </c>
      <c r="G3991" s="13" t="s">
        <v>3987</v>
      </c>
      <c r="Q3991" t="str">
        <f t="shared" si="62"/>
        <v>35815100-Neprobojni prsluci</v>
      </c>
    </row>
    <row r="3992" spans="1:17" x14ac:dyDescent="0.3">
      <c r="A3992">
        <v>3991</v>
      </c>
      <c r="B3992">
        <v>35815100</v>
      </c>
      <c r="C3992" t="s">
        <v>3987</v>
      </c>
      <c r="E3992" s="8">
        <v>3992</v>
      </c>
      <c r="F3992" s="9">
        <v>35820000</v>
      </c>
      <c r="G3992" s="10" t="s">
        <v>3988</v>
      </c>
      <c r="Q3992" t="str">
        <f t="shared" si="62"/>
        <v>35820000-Oprema za podršku</v>
      </c>
    </row>
    <row r="3993" spans="1:17" x14ac:dyDescent="0.3">
      <c r="A3993">
        <v>3992</v>
      </c>
      <c r="B3993">
        <v>35820000</v>
      </c>
      <c r="C3993" t="s">
        <v>3988</v>
      </c>
      <c r="E3993" s="11">
        <v>3993</v>
      </c>
      <c r="F3993" s="12">
        <v>35821000</v>
      </c>
      <c r="G3993" s="13" t="s">
        <v>3989</v>
      </c>
      <c r="Q3993" t="str">
        <f t="shared" si="62"/>
        <v>35821000-Zastave</v>
      </c>
    </row>
    <row r="3994" spans="1:17" x14ac:dyDescent="0.3">
      <c r="A3994">
        <v>3993</v>
      </c>
      <c r="B3994">
        <v>35821000</v>
      </c>
      <c r="C3994" t="s">
        <v>3989</v>
      </c>
      <c r="E3994" s="8">
        <v>3994</v>
      </c>
      <c r="F3994" s="9">
        <v>35821100</v>
      </c>
      <c r="G3994" s="10" t="s">
        <v>3990</v>
      </c>
      <c r="Q3994" t="str">
        <f t="shared" si="62"/>
        <v>35821100-Jarbol za zastavu</v>
      </c>
    </row>
    <row r="3995" spans="1:17" x14ac:dyDescent="0.3">
      <c r="A3995">
        <v>3994</v>
      </c>
      <c r="B3995">
        <v>35821100</v>
      </c>
      <c r="C3995" t="s">
        <v>3990</v>
      </c>
      <c r="E3995" s="11">
        <v>3995</v>
      </c>
      <c r="F3995" s="12">
        <v>37000000</v>
      </c>
      <c r="G3995" s="13" t="s">
        <v>3991</v>
      </c>
      <c r="Q3995" t="str">
        <f t="shared" si="62"/>
        <v>37000000-Muzički instrumenti, sportska roba, igre, igračke, proizvodi ručnog rada, umetnički materijali i pribor</v>
      </c>
    </row>
    <row r="3996" spans="1:17" x14ac:dyDescent="0.3">
      <c r="A3996">
        <v>3995</v>
      </c>
      <c r="B3996">
        <v>37000000</v>
      </c>
      <c r="C3996" t="s">
        <v>3991</v>
      </c>
      <c r="E3996" s="8">
        <v>3996</v>
      </c>
      <c r="F3996" s="9">
        <v>37300000</v>
      </c>
      <c r="G3996" s="10" t="s">
        <v>3992</v>
      </c>
      <c r="Q3996" t="str">
        <f t="shared" si="62"/>
        <v>37300000-Muzički instrumenti i delovi</v>
      </c>
    </row>
    <row r="3997" spans="1:17" x14ac:dyDescent="0.3">
      <c r="A3997">
        <v>3996</v>
      </c>
      <c r="B3997">
        <v>37300000</v>
      </c>
      <c r="C3997" t="s">
        <v>3992</v>
      </c>
      <c r="E3997" s="11">
        <v>3997</v>
      </c>
      <c r="F3997" s="12">
        <v>37310000</v>
      </c>
      <c r="G3997" s="13" t="s">
        <v>3993</v>
      </c>
      <c r="Q3997" t="str">
        <f t="shared" si="62"/>
        <v>37310000-Muzički instrumenti</v>
      </c>
    </row>
    <row r="3998" spans="1:17" x14ac:dyDescent="0.3">
      <c r="A3998">
        <v>3997</v>
      </c>
      <c r="B3998">
        <v>37310000</v>
      </c>
      <c r="C3998" t="s">
        <v>3993</v>
      </c>
      <c r="E3998" s="8">
        <v>3998</v>
      </c>
      <c r="F3998" s="9">
        <v>37311000</v>
      </c>
      <c r="G3998" s="10" t="s">
        <v>3994</v>
      </c>
      <c r="Q3998" t="str">
        <f t="shared" si="62"/>
        <v>37311000-Instrumenti sa klavijaturom</v>
      </c>
    </row>
    <row r="3999" spans="1:17" x14ac:dyDescent="0.3">
      <c r="A3999">
        <v>3998</v>
      </c>
      <c r="B3999">
        <v>37311000</v>
      </c>
      <c r="C3999" t="s">
        <v>3994</v>
      </c>
      <c r="E3999" s="11">
        <v>3999</v>
      </c>
      <c r="F3999" s="12">
        <v>37311100</v>
      </c>
      <c r="G3999" s="13" t="s">
        <v>3995</v>
      </c>
      <c r="Q3999" t="str">
        <f t="shared" si="62"/>
        <v>37311100-Klaviri</v>
      </c>
    </row>
    <row r="4000" spans="1:17" x14ac:dyDescent="0.3">
      <c r="A4000">
        <v>3999</v>
      </c>
      <c r="B4000">
        <v>37311100</v>
      </c>
      <c r="C4000" t="s">
        <v>3995</v>
      </c>
      <c r="E4000" s="8">
        <v>4000</v>
      </c>
      <c r="F4000" s="9">
        <v>37311200</v>
      </c>
      <c r="G4000" s="10" t="s">
        <v>3996</v>
      </c>
      <c r="Q4000" t="str">
        <f t="shared" si="62"/>
        <v>37311200-Harmonike</v>
      </c>
    </row>
    <row r="4001" spans="1:17" x14ac:dyDescent="0.3">
      <c r="A4001">
        <v>4000</v>
      </c>
      <c r="B4001">
        <v>37311200</v>
      </c>
      <c r="C4001" t="s">
        <v>3996</v>
      </c>
      <c r="E4001" s="11">
        <v>4001</v>
      </c>
      <c r="F4001" s="12">
        <v>37311300</v>
      </c>
      <c r="G4001" s="13" t="s">
        <v>3997</v>
      </c>
      <c r="Q4001" t="str">
        <f t="shared" si="62"/>
        <v>37311300-Orgulje</v>
      </c>
    </row>
    <row r="4002" spans="1:17" x14ac:dyDescent="0.3">
      <c r="A4002">
        <v>4001</v>
      </c>
      <c r="B4002">
        <v>37311300</v>
      </c>
      <c r="C4002" t="s">
        <v>3997</v>
      </c>
      <c r="E4002" s="8">
        <v>4002</v>
      </c>
      <c r="F4002" s="9">
        <v>37311400</v>
      </c>
      <c r="G4002" s="10" t="s">
        <v>3998</v>
      </c>
      <c r="Q4002" t="str">
        <f t="shared" si="62"/>
        <v>37311400-Čelesta</v>
      </c>
    </row>
    <row r="4003" spans="1:17" x14ac:dyDescent="0.3">
      <c r="A4003">
        <v>4002</v>
      </c>
      <c r="B4003">
        <v>37311400</v>
      </c>
      <c r="C4003" t="s">
        <v>3998</v>
      </c>
      <c r="E4003" s="11">
        <v>4003</v>
      </c>
      <c r="F4003" s="12">
        <v>37312000</v>
      </c>
      <c r="G4003" s="13" t="s">
        <v>3999</v>
      </c>
      <c r="Q4003" t="str">
        <f t="shared" si="62"/>
        <v>37312000-Limeni duvački instrumenti</v>
      </c>
    </row>
    <row r="4004" spans="1:17" x14ac:dyDescent="0.3">
      <c r="A4004">
        <v>4003</v>
      </c>
      <c r="B4004">
        <v>37312000</v>
      </c>
      <c r="C4004" t="s">
        <v>3999</v>
      </c>
      <c r="E4004" s="8">
        <v>4004</v>
      </c>
      <c r="F4004" s="9">
        <v>37312100</v>
      </c>
      <c r="G4004" s="10" t="s">
        <v>4000</v>
      </c>
      <c r="Q4004" t="str">
        <f t="shared" si="62"/>
        <v>37312100-Trube</v>
      </c>
    </row>
    <row r="4005" spans="1:17" x14ac:dyDescent="0.3">
      <c r="A4005">
        <v>4004</v>
      </c>
      <c r="B4005">
        <v>37312100</v>
      </c>
      <c r="C4005" t="s">
        <v>4000</v>
      </c>
      <c r="E4005" s="11">
        <v>4005</v>
      </c>
      <c r="F4005" s="12">
        <v>37312200</v>
      </c>
      <c r="G4005" s="13" t="s">
        <v>4001</v>
      </c>
      <c r="Q4005" t="str">
        <f t="shared" si="62"/>
        <v>37312200-Tromboni</v>
      </c>
    </row>
    <row r="4006" spans="1:17" x14ac:dyDescent="0.3">
      <c r="A4006">
        <v>4005</v>
      </c>
      <c r="B4006">
        <v>37312200</v>
      </c>
      <c r="C4006" t="s">
        <v>4001</v>
      </c>
      <c r="E4006" s="8">
        <v>4006</v>
      </c>
      <c r="F4006" s="9">
        <v>37312300</v>
      </c>
      <c r="G4006" s="10" t="s">
        <v>4002</v>
      </c>
      <c r="Q4006" t="str">
        <f t="shared" si="62"/>
        <v>37312300-Suzafoni</v>
      </c>
    </row>
    <row r="4007" spans="1:17" x14ac:dyDescent="0.3">
      <c r="A4007">
        <v>4006</v>
      </c>
      <c r="B4007">
        <v>37312300</v>
      </c>
      <c r="C4007" t="s">
        <v>4002</v>
      </c>
      <c r="E4007" s="11">
        <v>4007</v>
      </c>
      <c r="F4007" s="12">
        <v>37312400</v>
      </c>
      <c r="G4007" s="13" t="s">
        <v>4003</v>
      </c>
      <c r="Q4007" t="str">
        <f t="shared" si="62"/>
        <v>37312400-Saksofoni</v>
      </c>
    </row>
    <row r="4008" spans="1:17" x14ac:dyDescent="0.3">
      <c r="A4008">
        <v>4007</v>
      </c>
      <c r="B4008">
        <v>37312400</v>
      </c>
      <c r="C4008" t="s">
        <v>4003</v>
      </c>
      <c r="E4008" s="8">
        <v>4008</v>
      </c>
      <c r="F4008" s="9">
        <v>37312500</v>
      </c>
      <c r="G4008" s="10" t="s">
        <v>4004</v>
      </c>
      <c r="Q4008" t="str">
        <f t="shared" si="62"/>
        <v>37312500-Zviždaljka</v>
      </c>
    </row>
    <row r="4009" spans="1:17" x14ac:dyDescent="0.3">
      <c r="A4009">
        <v>4008</v>
      </c>
      <c r="B4009">
        <v>37312500</v>
      </c>
      <c r="C4009" t="s">
        <v>4004</v>
      </c>
      <c r="E4009" s="11">
        <v>4009</v>
      </c>
      <c r="F4009" s="12">
        <v>37312600</v>
      </c>
      <c r="G4009" s="13" t="s">
        <v>4005</v>
      </c>
      <c r="Q4009" t="str">
        <f t="shared" si="62"/>
        <v>37312600-Rog</v>
      </c>
    </row>
    <row r="4010" spans="1:17" x14ac:dyDescent="0.3">
      <c r="A4010">
        <v>4009</v>
      </c>
      <c r="B4010">
        <v>37312600</v>
      </c>
      <c r="C4010" t="s">
        <v>4005</v>
      </c>
      <c r="E4010" s="8">
        <v>4010</v>
      </c>
      <c r="F4010" s="9">
        <v>37312700</v>
      </c>
      <c r="G4010" s="10" t="s">
        <v>4006</v>
      </c>
      <c r="Q4010" t="str">
        <f t="shared" si="62"/>
        <v>37312700-Saksov rog</v>
      </c>
    </row>
    <row r="4011" spans="1:17" x14ac:dyDescent="0.3">
      <c r="A4011">
        <v>4010</v>
      </c>
      <c r="B4011">
        <v>37312700</v>
      </c>
      <c r="C4011" t="s">
        <v>4006</v>
      </c>
      <c r="E4011" s="11">
        <v>4011</v>
      </c>
      <c r="F4011" s="12">
        <v>37312800</v>
      </c>
      <c r="G4011" s="13" t="s">
        <v>4007</v>
      </c>
      <c r="Q4011" t="str">
        <f t="shared" si="62"/>
        <v>37312800-Male trube</v>
      </c>
    </row>
    <row r="4012" spans="1:17" x14ac:dyDescent="0.3">
      <c r="A4012">
        <v>4011</v>
      </c>
      <c r="B4012">
        <v>37312800</v>
      </c>
      <c r="C4012" t="s">
        <v>4007</v>
      </c>
      <c r="E4012" s="8">
        <v>4012</v>
      </c>
      <c r="F4012" s="9">
        <v>37312900</v>
      </c>
      <c r="G4012" s="10" t="s">
        <v>4008</v>
      </c>
      <c r="Q4012" t="str">
        <f t="shared" si="62"/>
        <v>37312900-Alt, bariton, krilnica (flighorna) i francuske trube</v>
      </c>
    </row>
    <row r="4013" spans="1:17" x14ac:dyDescent="0.3">
      <c r="A4013">
        <v>4012</v>
      </c>
      <c r="B4013">
        <v>37312900</v>
      </c>
      <c r="C4013" t="s">
        <v>4008</v>
      </c>
      <c r="E4013" s="11">
        <v>4013</v>
      </c>
      <c r="F4013" s="12">
        <v>37312910</v>
      </c>
      <c r="G4013" s="13" t="s">
        <v>4009</v>
      </c>
      <c r="Q4013" t="str">
        <f t="shared" si="62"/>
        <v>37312910-Alt trube</v>
      </c>
    </row>
    <row r="4014" spans="1:17" x14ac:dyDescent="0.3">
      <c r="A4014">
        <v>4013</v>
      </c>
      <c r="B4014">
        <v>37312910</v>
      </c>
      <c r="C4014" t="s">
        <v>4009</v>
      </c>
      <c r="E4014" s="8">
        <v>4014</v>
      </c>
      <c r="F4014" s="9">
        <v>37312920</v>
      </c>
      <c r="G4014" s="10" t="s">
        <v>4010</v>
      </c>
      <c r="Q4014" t="str">
        <f t="shared" si="62"/>
        <v>37312920-Bariton trube</v>
      </c>
    </row>
    <row r="4015" spans="1:17" x14ac:dyDescent="0.3">
      <c r="A4015">
        <v>4014</v>
      </c>
      <c r="B4015">
        <v>37312920</v>
      </c>
      <c r="C4015" t="s">
        <v>4010</v>
      </c>
      <c r="E4015" s="11">
        <v>4015</v>
      </c>
      <c r="F4015" s="12">
        <v>37312930</v>
      </c>
      <c r="G4015" s="13" t="s">
        <v>4011</v>
      </c>
      <c r="Q4015" t="str">
        <f t="shared" si="62"/>
        <v>37312930-Krilnica</v>
      </c>
    </row>
    <row r="4016" spans="1:17" x14ac:dyDescent="0.3">
      <c r="A4016">
        <v>4015</v>
      </c>
      <c r="B4016">
        <v>37312930</v>
      </c>
      <c r="C4016" t="s">
        <v>4011</v>
      </c>
      <c r="E4016" s="8">
        <v>4016</v>
      </c>
      <c r="F4016" s="9">
        <v>37312940</v>
      </c>
      <c r="G4016" s="10" t="s">
        <v>4012</v>
      </c>
      <c r="Q4016" t="str">
        <f t="shared" si="62"/>
        <v>37312940-Francuske trube</v>
      </c>
    </row>
    <row r="4017" spans="1:17" x14ac:dyDescent="0.3">
      <c r="A4017">
        <v>4016</v>
      </c>
      <c r="B4017">
        <v>37312940</v>
      </c>
      <c r="C4017" t="s">
        <v>4012</v>
      </c>
      <c r="E4017" s="11">
        <v>4017</v>
      </c>
      <c r="F4017" s="12">
        <v>37313000</v>
      </c>
      <c r="G4017" s="13" t="s">
        <v>4013</v>
      </c>
      <c r="Q4017" t="str">
        <f t="shared" si="62"/>
        <v>37313000-Žičani instrumenti</v>
      </c>
    </row>
    <row r="4018" spans="1:17" x14ac:dyDescent="0.3">
      <c r="A4018">
        <v>4017</v>
      </c>
      <c r="B4018">
        <v>37313000</v>
      </c>
      <c r="C4018" t="s">
        <v>4013</v>
      </c>
      <c r="E4018" s="8">
        <v>4018</v>
      </c>
      <c r="F4018" s="9">
        <v>37313100</v>
      </c>
      <c r="G4018" s="10" t="s">
        <v>4014</v>
      </c>
      <c r="Q4018" t="str">
        <f t="shared" si="62"/>
        <v>37313100-Klavseni</v>
      </c>
    </row>
    <row r="4019" spans="1:17" x14ac:dyDescent="0.3">
      <c r="A4019">
        <v>4018</v>
      </c>
      <c r="B4019">
        <v>37313100</v>
      </c>
      <c r="C4019" t="s">
        <v>4014</v>
      </c>
      <c r="E4019" s="11">
        <v>4019</v>
      </c>
      <c r="F4019" s="12">
        <v>37313200</v>
      </c>
      <c r="G4019" s="13" t="s">
        <v>4015</v>
      </c>
      <c r="Q4019" t="str">
        <f t="shared" si="62"/>
        <v>37313200-Klavikordi</v>
      </c>
    </row>
    <row r="4020" spans="1:17" x14ac:dyDescent="0.3">
      <c r="A4020">
        <v>4019</v>
      </c>
      <c r="B4020">
        <v>37313200</v>
      </c>
      <c r="C4020" t="s">
        <v>4015</v>
      </c>
      <c r="E4020" s="8">
        <v>4020</v>
      </c>
      <c r="F4020" s="9">
        <v>37313300</v>
      </c>
      <c r="G4020" s="10" t="s">
        <v>4016</v>
      </c>
      <c r="Q4020" t="str">
        <f t="shared" si="62"/>
        <v>37313300-Gitare</v>
      </c>
    </row>
    <row r="4021" spans="1:17" x14ac:dyDescent="0.3">
      <c r="A4021">
        <v>4020</v>
      </c>
      <c r="B4021">
        <v>37313300</v>
      </c>
      <c r="C4021" t="s">
        <v>4016</v>
      </c>
      <c r="E4021" s="11">
        <v>4021</v>
      </c>
      <c r="F4021" s="12">
        <v>37313400</v>
      </c>
      <c r="G4021" s="13" t="s">
        <v>4017</v>
      </c>
      <c r="Q4021" t="str">
        <f t="shared" si="62"/>
        <v>37313400-Violine</v>
      </c>
    </row>
    <row r="4022" spans="1:17" x14ac:dyDescent="0.3">
      <c r="A4022">
        <v>4021</v>
      </c>
      <c r="B4022">
        <v>37313400</v>
      </c>
      <c r="C4022" t="s">
        <v>4017</v>
      </c>
      <c r="E4022" s="8">
        <v>4022</v>
      </c>
      <c r="F4022" s="9">
        <v>37313500</v>
      </c>
      <c r="G4022" s="10" t="s">
        <v>4018</v>
      </c>
      <c r="Q4022" t="str">
        <f t="shared" si="62"/>
        <v>37313500-Harfe</v>
      </c>
    </row>
    <row r="4023" spans="1:17" x14ac:dyDescent="0.3">
      <c r="A4023">
        <v>4022</v>
      </c>
      <c r="B4023">
        <v>37313500</v>
      </c>
      <c r="C4023" t="s">
        <v>4018</v>
      </c>
      <c r="E4023" s="11">
        <v>4023</v>
      </c>
      <c r="F4023" s="12">
        <v>37313600</v>
      </c>
      <c r="G4023" s="13" t="s">
        <v>4019</v>
      </c>
      <c r="Q4023" t="str">
        <f t="shared" si="62"/>
        <v>37313600-Bendžo</v>
      </c>
    </row>
    <row r="4024" spans="1:17" x14ac:dyDescent="0.3">
      <c r="A4024">
        <v>4023</v>
      </c>
      <c r="B4024">
        <v>37313600</v>
      </c>
      <c r="C4024" t="s">
        <v>4019</v>
      </c>
      <c r="E4024" s="8">
        <v>4024</v>
      </c>
      <c r="F4024" s="9">
        <v>37313700</v>
      </c>
      <c r="G4024" s="10" t="s">
        <v>4020</v>
      </c>
      <c r="Q4024" t="str">
        <f t="shared" si="62"/>
        <v>37313700-Mandoline</v>
      </c>
    </row>
    <row r="4025" spans="1:17" x14ac:dyDescent="0.3">
      <c r="A4025">
        <v>4024</v>
      </c>
      <c r="B4025">
        <v>37313700</v>
      </c>
      <c r="C4025" t="s">
        <v>4020</v>
      </c>
      <c r="E4025" s="11">
        <v>4025</v>
      </c>
      <c r="F4025" s="12">
        <v>37313800</v>
      </c>
      <c r="G4025" s="13" t="s">
        <v>4021</v>
      </c>
      <c r="Q4025" t="str">
        <f t="shared" si="62"/>
        <v>37313800-Violončelo</v>
      </c>
    </row>
    <row r="4026" spans="1:17" x14ac:dyDescent="0.3">
      <c r="A4026">
        <v>4025</v>
      </c>
      <c r="B4026">
        <v>37313800</v>
      </c>
      <c r="C4026" t="s">
        <v>4021</v>
      </c>
      <c r="E4026" s="8">
        <v>4026</v>
      </c>
      <c r="F4026" s="9">
        <v>37313900</v>
      </c>
      <c r="G4026" s="10" t="s">
        <v>4022</v>
      </c>
      <c r="Q4026" t="str">
        <f t="shared" si="62"/>
        <v>37313900-Kontrabas</v>
      </c>
    </row>
    <row r="4027" spans="1:17" x14ac:dyDescent="0.3">
      <c r="A4027">
        <v>4026</v>
      </c>
      <c r="B4027">
        <v>37313900</v>
      </c>
      <c r="C4027" t="s">
        <v>4022</v>
      </c>
      <c r="E4027" s="11">
        <v>4027</v>
      </c>
      <c r="F4027" s="12">
        <v>37314000</v>
      </c>
      <c r="G4027" s="13" t="s">
        <v>4023</v>
      </c>
      <c r="Q4027" t="str">
        <f t="shared" si="62"/>
        <v>37314000-Drveni duvački instrumenti</v>
      </c>
    </row>
    <row r="4028" spans="1:17" x14ac:dyDescent="0.3">
      <c r="A4028">
        <v>4027</v>
      </c>
      <c r="B4028">
        <v>37314000</v>
      </c>
      <c r="C4028" t="s">
        <v>4023</v>
      </c>
      <c r="E4028" s="8">
        <v>4028</v>
      </c>
      <c r="F4028" s="9">
        <v>37314100</v>
      </c>
      <c r="G4028" s="10" t="s">
        <v>4024</v>
      </c>
      <c r="Q4028" t="str">
        <f t="shared" si="62"/>
        <v>37314100-Klarineti</v>
      </c>
    </row>
    <row r="4029" spans="1:17" x14ac:dyDescent="0.3">
      <c r="A4029">
        <v>4028</v>
      </c>
      <c r="B4029">
        <v>37314100</v>
      </c>
      <c r="C4029" t="s">
        <v>4024</v>
      </c>
      <c r="E4029" s="11">
        <v>4029</v>
      </c>
      <c r="F4029" s="12">
        <v>37314200</v>
      </c>
      <c r="G4029" s="13" t="s">
        <v>4025</v>
      </c>
      <c r="Q4029" t="str">
        <f t="shared" si="62"/>
        <v>37314200-Oboe</v>
      </c>
    </row>
    <row r="4030" spans="1:17" x14ac:dyDescent="0.3">
      <c r="A4030">
        <v>4029</v>
      </c>
      <c r="B4030">
        <v>37314200</v>
      </c>
      <c r="C4030" t="s">
        <v>4025</v>
      </c>
      <c r="E4030" s="8">
        <v>4030</v>
      </c>
      <c r="F4030" s="9">
        <v>37314300</v>
      </c>
      <c r="G4030" s="10" t="s">
        <v>4026</v>
      </c>
      <c r="Q4030" t="str">
        <f t="shared" si="62"/>
        <v>37314300-Кorneti i flaute</v>
      </c>
    </row>
    <row r="4031" spans="1:17" x14ac:dyDescent="0.3">
      <c r="A4031">
        <v>4030</v>
      </c>
      <c r="B4031">
        <v>37314300</v>
      </c>
      <c r="C4031" t="s">
        <v>4026</v>
      </c>
      <c r="E4031" s="11">
        <v>4031</v>
      </c>
      <c r="F4031" s="12">
        <v>37314310</v>
      </c>
      <c r="G4031" s="13" t="s">
        <v>4027</v>
      </c>
      <c r="Q4031" t="str">
        <f t="shared" si="62"/>
        <v>37314310-Korneti</v>
      </c>
    </row>
    <row r="4032" spans="1:17" x14ac:dyDescent="0.3">
      <c r="A4032">
        <v>4031</v>
      </c>
      <c r="B4032">
        <v>37314310</v>
      </c>
      <c r="C4032" t="s">
        <v>4027</v>
      </c>
      <c r="E4032" s="8">
        <v>4032</v>
      </c>
      <c r="F4032" s="9">
        <v>37314320</v>
      </c>
      <c r="G4032" s="10" t="s">
        <v>4028</v>
      </c>
      <c r="Q4032" t="str">
        <f t="shared" si="62"/>
        <v>37314320-Flaute</v>
      </c>
    </row>
    <row r="4033" spans="1:17" x14ac:dyDescent="0.3">
      <c r="A4033">
        <v>4032</v>
      </c>
      <c r="B4033">
        <v>37314320</v>
      </c>
      <c r="C4033" t="s">
        <v>4028</v>
      </c>
      <c r="E4033" s="11">
        <v>4033</v>
      </c>
      <c r="F4033" s="12">
        <v>37314400</v>
      </c>
      <c r="G4033" s="13" t="s">
        <v>4029</v>
      </c>
      <c r="Q4033" t="str">
        <f t="shared" si="62"/>
        <v>37314400-Pikolo flauta</v>
      </c>
    </row>
    <row r="4034" spans="1:17" x14ac:dyDescent="0.3">
      <c r="A4034">
        <v>4033</v>
      </c>
      <c r="B4034">
        <v>37314400</v>
      </c>
      <c r="C4034" t="s">
        <v>4029</v>
      </c>
      <c r="E4034" s="8">
        <v>4034</v>
      </c>
      <c r="F4034" s="9">
        <v>37314500</v>
      </c>
      <c r="G4034" s="10" t="s">
        <v>4030</v>
      </c>
      <c r="Q4034" t="str">
        <f t="shared" ref="Q4034:Q4097" si="63">F4034&amp; "-" &amp;G4034</f>
        <v>37314500-Gajde</v>
      </c>
    </row>
    <row r="4035" spans="1:17" x14ac:dyDescent="0.3">
      <c r="A4035">
        <v>4034</v>
      </c>
      <c r="B4035">
        <v>37314500</v>
      </c>
      <c r="C4035" t="s">
        <v>4030</v>
      </c>
      <c r="E4035" s="11">
        <v>4035</v>
      </c>
      <c r="F4035" s="12">
        <v>37314600</v>
      </c>
      <c r="G4035" s="13" t="s">
        <v>4031</v>
      </c>
      <c r="Q4035" t="str">
        <f t="shared" si="63"/>
        <v>37314600-Usna harmonika</v>
      </c>
    </row>
    <row r="4036" spans="1:17" x14ac:dyDescent="0.3">
      <c r="A4036">
        <v>4035</v>
      </c>
      <c r="B4036">
        <v>37314600</v>
      </c>
      <c r="C4036" t="s">
        <v>4031</v>
      </c>
      <c r="E4036" s="8">
        <v>4036</v>
      </c>
      <c r="F4036" s="9">
        <v>37314700</v>
      </c>
      <c r="G4036" s="10" t="s">
        <v>4032</v>
      </c>
      <c r="Q4036" t="str">
        <f t="shared" si="63"/>
        <v>37314700-Kazu (vrsta muzičkog instrumenta igračke)</v>
      </c>
    </row>
    <row r="4037" spans="1:17" x14ac:dyDescent="0.3">
      <c r="A4037">
        <v>4036</v>
      </c>
      <c r="B4037">
        <v>37314700</v>
      </c>
      <c r="C4037" t="s">
        <v>4032</v>
      </c>
      <c r="E4037" s="11">
        <v>4037</v>
      </c>
      <c r="F4037" s="12">
        <v>37314800</v>
      </c>
      <c r="G4037" s="13" t="s">
        <v>4033</v>
      </c>
      <c r="Q4037" t="str">
        <f t="shared" si="63"/>
        <v>37314800-Engleski rog</v>
      </c>
    </row>
    <row r="4038" spans="1:17" x14ac:dyDescent="0.3">
      <c r="A4038">
        <v>4037</v>
      </c>
      <c r="B4038">
        <v>37314800</v>
      </c>
      <c r="C4038" t="s">
        <v>4033</v>
      </c>
      <c r="E4038" s="8">
        <v>4038</v>
      </c>
      <c r="F4038" s="9">
        <v>37314900</v>
      </c>
      <c r="G4038" s="10" t="s">
        <v>4034</v>
      </c>
      <c r="Q4038" t="str">
        <f t="shared" si="63"/>
        <v>37314900-Okarine</v>
      </c>
    </row>
    <row r="4039" spans="1:17" x14ac:dyDescent="0.3">
      <c r="A4039">
        <v>4038</v>
      </c>
      <c r="B4039">
        <v>37314900</v>
      </c>
      <c r="C4039" t="s">
        <v>4034</v>
      </c>
      <c r="E4039" s="11">
        <v>4039</v>
      </c>
      <c r="F4039" s="12">
        <v>37315000</v>
      </c>
      <c r="G4039" s="13" t="s">
        <v>4035</v>
      </c>
      <c r="Q4039" t="str">
        <f t="shared" si="63"/>
        <v>37315000-Muzički instrumenti sa električnim pojačalom</v>
      </c>
    </row>
    <row r="4040" spans="1:17" x14ac:dyDescent="0.3">
      <c r="A4040">
        <v>4039</v>
      </c>
      <c r="B4040">
        <v>37315000</v>
      </c>
      <c r="C4040" t="s">
        <v>4035</v>
      </c>
      <c r="E4040" s="8">
        <v>4040</v>
      </c>
      <c r="F4040" s="9">
        <v>37315100</v>
      </c>
      <c r="G4040" s="10" t="s">
        <v>4036</v>
      </c>
      <c r="Q4040" t="str">
        <f t="shared" si="63"/>
        <v>37315100-Sintisajzeri</v>
      </c>
    </row>
    <row r="4041" spans="1:17" x14ac:dyDescent="0.3">
      <c r="A4041">
        <v>4040</v>
      </c>
      <c r="B4041">
        <v>37315100</v>
      </c>
      <c r="C4041" t="s">
        <v>4036</v>
      </c>
      <c r="E4041" s="11">
        <v>4041</v>
      </c>
      <c r="F4041" s="12">
        <v>37316000</v>
      </c>
      <c r="G4041" s="13" t="s">
        <v>4037</v>
      </c>
      <c r="Q4041" t="str">
        <f t="shared" si="63"/>
        <v>37316000-Udaraljke</v>
      </c>
    </row>
    <row r="4042" spans="1:17" x14ac:dyDescent="0.3">
      <c r="A4042">
        <v>4041</v>
      </c>
      <c r="B4042">
        <v>37316000</v>
      </c>
      <c r="C4042" t="s">
        <v>4037</v>
      </c>
      <c r="E4042" s="8">
        <v>4042</v>
      </c>
      <c r="F4042" s="9">
        <v>37316100</v>
      </c>
      <c r="G4042" s="10" t="s">
        <v>4038</v>
      </c>
      <c r="Q4042" t="str">
        <f t="shared" si="63"/>
        <v>37316100-Cimbala</v>
      </c>
    </row>
    <row r="4043" spans="1:17" x14ac:dyDescent="0.3">
      <c r="A4043">
        <v>4042</v>
      </c>
      <c r="B4043">
        <v>37316100</v>
      </c>
      <c r="C4043" t="s">
        <v>4038</v>
      </c>
      <c r="E4043" s="11">
        <v>4043</v>
      </c>
      <c r="F4043" s="12">
        <v>37316200</v>
      </c>
      <c r="G4043" s="13" t="s">
        <v>4039</v>
      </c>
      <c r="Q4043" t="str">
        <f t="shared" si="63"/>
        <v>37316200-Zvončići (instrument)</v>
      </c>
    </row>
    <row r="4044" spans="1:17" x14ac:dyDescent="0.3">
      <c r="A4044">
        <v>4043</v>
      </c>
      <c r="B4044">
        <v>37316200</v>
      </c>
      <c r="C4044" t="s">
        <v>4039</v>
      </c>
      <c r="E4044" s="8">
        <v>4044</v>
      </c>
      <c r="F4044" s="9">
        <v>37316300</v>
      </c>
      <c r="G4044" s="10" t="s">
        <v>4040</v>
      </c>
      <c r="Q4044" t="str">
        <f t="shared" si="63"/>
        <v>37316300-Daire</v>
      </c>
    </row>
    <row r="4045" spans="1:17" x14ac:dyDescent="0.3">
      <c r="A4045">
        <v>4044</v>
      </c>
      <c r="B4045">
        <v>37316300</v>
      </c>
      <c r="C4045" t="s">
        <v>4040</v>
      </c>
      <c r="E4045" s="11">
        <v>4045</v>
      </c>
      <c r="F4045" s="12">
        <v>37316400</v>
      </c>
      <c r="G4045" s="13" t="s">
        <v>4041</v>
      </c>
      <c r="Q4045" t="str">
        <f t="shared" si="63"/>
        <v>37316400-Kastanjete</v>
      </c>
    </row>
    <row r="4046" spans="1:17" x14ac:dyDescent="0.3">
      <c r="A4046">
        <v>4045</v>
      </c>
      <c r="B4046">
        <v>37316400</v>
      </c>
      <c r="C4046" t="s">
        <v>4041</v>
      </c>
      <c r="E4046" s="8">
        <v>4046</v>
      </c>
      <c r="F4046" s="9">
        <v>37316500</v>
      </c>
      <c r="G4046" s="10" t="s">
        <v>4042</v>
      </c>
      <c r="Q4046" t="str">
        <f t="shared" si="63"/>
        <v>37316500-Bubnjevi (instrument)</v>
      </c>
    </row>
    <row r="4047" spans="1:17" x14ac:dyDescent="0.3">
      <c r="A4047">
        <v>4046</v>
      </c>
      <c r="B4047">
        <v>37316500</v>
      </c>
      <c r="C4047" t="s">
        <v>4042</v>
      </c>
      <c r="E4047" s="11">
        <v>4047</v>
      </c>
      <c r="F4047" s="12">
        <v>37316600</v>
      </c>
      <c r="G4047" s="13" t="s">
        <v>4043</v>
      </c>
      <c r="Q4047" t="str">
        <f t="shared" si="63"/>
        <v>37316600-Ksilofoni</v>
      </c>
    </row>
    <row r="4048" spans="1:17" x14ac:dyDescent="0.3">
      <c r="A4048">
        <v>4047</v>
      </c>
      <c r="B4048">
        <v>37316600</v>
      </c>
      <c r="C4048" t="s">
        <v>4043</v>
      </c>
      <c r="E4048" s="8">
        <v>4048</v>
      </c>
      <c r="F4048" s="9">
        <v>37316700</v>
      </c>
      <c r="G4048" s="10" t="s">
        <v>4044</v>
      </c>
      <c r="Q4048" t="str">
        <f t="shared" si="63"/>
        <v>37316700-Vibrafoni</v>
      </c>
    </row>
    <row r="4049" spans="1:17" x14ac:dyDescent="0.3">
      <c r="A4049">
        <v>4048</v>
      </c>
      <c r="B4049">
        <v>37316700</v>
      </c>
      <c r="C4049" t="s">
        <v>4044</v>
      </c>
      <c r="E4049" s="11">
        <v>4049</v>
      </c>
      <c r="F4049" s="12">
        <v>37320000</v>
      </c>
      <c r="G4049" s="13" t="s">
        <v>4045</v>
      </c>
      <c r="Q4049" t="str">
        <f t="shared" si="63"/>
        <v>37320000-Delovi i pribor za muzičke instrumente</v>
      </c>
    </row>
    <row r="4050" spans="1:17" x14ac:dyDescent="0.3">
      <c r="A4050">
        <v>4049</v>
      </c>
      <c r="B4050">
        <v>37320000</v>
      </c>
      <c r="C4050" t="s">
        <v>4045</v>
      </c>
      <c r="E4050" s="8">
        <v>4050</v>
      </c>
      <c r="F4050" s="9">
        <v>37321000</v>
      </c>
      <c r="G4050" s="10" t="s">
        <v>4046</v>
      </c>
      <c r="Q4050" t="str">
        <f t="shared" si="63"/>
        <v>37321000-Pribor za muzičke instrumente</v>
      </c>
    </row>
    <row r="4051" spans="1:17" x14ac:dyDescent="0.3">
      <c r="A4051">
        <v>4050</v>
      </c>
      <c r="B4051">
        <v>37321000</v>
      </c>
      <c r="C4051" t="s">
        <v>4046</v>
      </c>
      <c r="E4051" s="11">
        <v>4051</v>
      </c>
      <c r="F4051" s="12">
        <v>37321100</v>
      </c>
      <c r="G4051" s="13" t="s">
        <v>4047</v>
      </c>
      <c r="Q4051" t="str">
        <f t="shared" si="63"/>
        <v>37321100-Metronomi</v>
      </c>
    </row>
    <row r="4052" spans="1:17" x14ac:dyDescent="0.3">
      <c r="A4052">
        <v>4051</v>
      </c>
      <c r="B4052">
        <v>37321100</v>
      </c>
      <c r="C4052" t="s">
        <v>4047</v>
      </c>
      <c r="E4052" s="8">
        <v>4052</v>
      </c>
      <c r="F4052" s="9">
        <v>37321200</v>
      </c>
      <c r="G4052" s="10" t="s">
        <v>4048</v>
      </c>
      <c r="Q4052" t="str">
        <f t="shared" si="63"/>
        <v>37321200-Pisak</v>
      </c>
    </row>
    <row r="4053" spans="1:17" x14ac:dyDescent="0.3">
      <c r="A4053">
        <v>4052</v>
      </c>
      <c r="B4053">
        <v>37321200</v>
      </c>
      <c r="C4053" t="s">
        <v>4048</v>
      </c>
      <c r="E4053" s="11">
        <v>4053</v>
      </c>
      <c r="F4053" s="12">
        <v>37321300</v>
      </c>
      <c r="G4053" s="13" t="s">
        <v>4049</v>
      </c>
      <c r="Q4053" t="str">
        <f t="shared" si="63"/>
        <v>37321300-Pribor za gudačke muzičke instrumente</v>
      </c>
    </row>
    <row r="4054" spans="1:17" x14ac:dyDescent="0.3">
      <c r="A4054">
        <v>4053</v>
      </c>
      <c r="B4054">
        <v>37321300</v>
      </c>
      <c r="C4054" t="s">
        <v>4049</v>
      </c>
      <c r="E4054" s="8">
        <v>4054</v>
      </c>
      <c r="F4054" s="9">
        <v>37321400</v>
      </c>
      <c r="G4054" s="10" t="s">
        <v>4050</v>
      </c>
      <c r="Q4054" t="str">
        <f t="shared" si="63"/>
        <v>37321400-Strune ili trzalice za muzičke instrumente</v>
      </c>
    </row>
    <row r="4055" spans="1:17" x14ac:dyDescent="0.3">
      <c r="A4055">
        <v>4054</v>
      </c>
      <c r="B4055">
        <v>37321400</v>
      </c>
      <c r="C4055" t="s">
        <v>4050</v>
      </c>
      <c r="E4055" s="11">
        <v>4055</v>
      </c>
      <c r="F4055" s="12">
        <v>37321500</v>
      </c>
      <c r="G4055" s="13" t="s">
        <v>4051</v>
      </c>
      <c r="Q4055" t="str">
        <f t="shared" si="63"/>
        <v>37321500-Pribor za perkusione instrumente</v>
      </c>
    </row>
    <row r="4056" spans="1:17" x14ac:dyDescent="0.3">
      <c r="A4056">
        <v>4055</v>
      </c>
      <c r="B4056">
        <v>37321500</v>
      </c>
      <c r="C4056" t="s">
        <v>4051</v>
      </c>
      <c r="E4056" s="8">
        <v>4056</v>
      </c>
      <c r="F4056" s="9">
        <v>37321600</v>
      </c>
      <c r="G4056" s="10" t="s">
        <v>4052</v>
      </c>
      <c r="Q4056" t="str">
        <f t="shared" si="63"/>
        <v>37321600-Koferi i kutije za muzičke instrumente ili pribor</v>
      </c>
    </row>
    <row r="4057" spans="1:17" x14ac:dyDescent="0.3">
      <c r="A4057">
        <v>4056</v>
      </c>
      <c r="B4057">
        <v>37321600</v>
      </c>
      <c r="C4057" t="s">
        <v>4052</v>
      </c>
      <c r="E4057" s="11">
        <v>4057</v>
      </c>
      <c r="F4057" s="12">
        <v>37321700</v>
      </c>
      <c r="G4057" s="13" t="s">
        <v>4053</v>
      </c>
      <c r="Q4057" t="str">
        <f t="shared" si="63"/>
        <v>37321700-Stalci za muzičke instrumente ili držači za note</v>
      </c>
    </row>
    <row r="4058" spans="1:17" x14ac:dyDescent="0.3">
      <c r="A4058">
        <v>4057</v>
      </c>
      <c r="B4058">
        <v>37321700</v>
      </c>
      <c r="C4058" t="s">
        <v>4053</v>
      </c>
      <c r="E4058" s="8">
        <v>4058</v>
      </c>
      <c r="F4058" s="9">
        <v>37322000</v>
      </c>
      <c r="G4058" s="10" t="s">
        <v>4054</v>
      </c>
      <c r="Q4058" t="str">
        <f t="shared" si="63"/>
        <v>37322000-Delovi muzičkih instrumenata</v>
      </c>
    </row>
    <row r="4059" spans="1:17" x14ac:dyDescent="0.3">
      <c r="A4059">
        <v>4058</v>
      </c>
      <c r="B4059">
        <v>37322000</v>
      </c>
      <c r="C4059" t="s">
        <v>4054</v>
      </c>
      <c r="E4059" s="11">
        <v>4059</v>
      </c>
      <c r="F4059" s="12">
        <v>37322100</v>
      </c>
      <c r="G4059" s="13" t="s">
        <v>4055</v>
      </c>
      <c r="Q4059" t="str">
        <f t="shared" si="63"/>
        <v>37322100-Ključevi za štimovanje instrumenta</v>
      </c>
    </row>
    <row r="4060" spans="1:17" x14ac:dyDescent="0.3">
      <c r="A4060">
        <v>4059</v>
      </c>
      <c r="B4060">
        <v>37322100</v>
      </c>
      <c r="C4060" t="s">
        <v>4055</v>
      </c>
      <c r="E4060" s="8">
        <v>4060</v>
      </c>
      <c r="F4060" s="9">
        <v>37322200</v>
      </c>
      <c r="G4060" s="10" t="s">
        <v>4056</v>
      </c>
      <c r="Q4060" t="str">
        <f t="shared" si="63"/>
        <v>37322200-Muzičke kutije ili mehanizmi</v>
      </c>
    </row>
    <row r="4061" spans="1:17" x14ac:dyDescent="0.3">
      <c r="A4061">
        <v>4060</v>
      </c>
      <c r="B4061">
        <v>37322200</v>
      </c>
      <c r="C4061" t="s">
        <v>4056</v>
      </c>
      <c r="E4061" s="11">
        <v>4061</v>
      </c>
      <c r="F4061" s="12">
        <v>37322300</v>
      </c>
      <c r="G4061" s="13" t="s">
        <v>4057</v>
      </c>
      <c r="Q4061" t="str">
        <f t="shared" si="63"/>
        <v>37322300-Usnik</v>
      </c>
    </row>
    <row r="4062" spans="1:17" x14ac:dyDescent="0.3">
      <c r="A4062">
        <v>4061</v>
      </c>
      <c r="B4062">
        <v>37322300</v>
      </c>
      <c r="C4062" t="s">
        <v>4057</v>
      </c>
      <c r="E4062" s="8">
        <v>4062</v>
      </c>
      <c r="F4062" s="9">
        <v>37322400</v>
      </c>
      <c r="G4062" s="10" t="s">
        <v>4058</v>
      </c>
      <c r="Q4062" t="str">
        <f t="shared" si="63"/>
        <v>37322400-Prigušivač</v>
      </c>
    </row>
    <row r="4063" spans="1:17" x14ac:dyDescent="0.3">
      <c r="A4063">
        <v>4062</v>
      </c>
      <c r="B4063">
        <v>37322400</v>
      </c>
      <c r="C4063" t="s">
        <v>4058</v>
      </c>
      <c r="E4063" s="11">
        <v>4063</v>
      </c>
      <c r="F4063" s="12">
        <v>37322500</v>
      </c>
      <c r="G4063" s="13" t="s">
        <v>4059</v>
      </c>
      <c r="Q4063" t="str">
        <f t="shared" si="63"/>
        <v>37322500-Rezonantne ploče</v>
      </c>
    </row>
    <row r="4064" spans="1:17" x14ac:dyDescent="0.3">
      <c r="A4064">
        <v>4063</v>
      </c>
      <c r="B4064">
        <v>37322500</v>
      </c>
      <c r="C4064" t="s">
        <v>4059</v>
      </c>
      <c r="E4064" s="8">
        <v>4064</v>
      </c>
      <c r="F4064" s="9">
        <v>37322600</v>
      </c>
      <c r="G4064" s="10" t="s">
        <v>4060</v>
      </c>
      <c r="Q4064" t="str">
        <f t="shared" si="63"/>
        <v>37322600-Dirigentske palice</v>
      </c>
    </row>
    <row r="4065" spans="1:17" x14ac:dyDescent="0.3">
      <c r="A4065">
        <v>4064</v>
      </c>
      <c r="B4065">
        <v>37322600</v>
      </c>
      <c r="C4065" t="s">
        <v>4060</v>
      </c>
      <c r="E4065" s="11">
        <v>4065</v>
      </c>
      <c r="F4065" s="12">
        <v>37322700</v>
      </c>
      <c r="G4065" s="13" t="s">
        <v>4061</v>
      </c>
      <c r="Q4065" t="str">
        <f t="shared" si="63"/>
        <v>37322700-Jastučići za male flaute</v>
      </c>
    </row>
    <row r="4066" spans="1:17" x14ac:dyDescent="0.3">
      <c r="A4066">
        <v>4065</v>
      </c>
      <c r="B4066">
        <v>37322700</v>
      </c>
      <c r="C4066" t="s">
        <v>4061</v>
      </c>
      <c r="E4066" s="8">
        <v>4066</v>
      </c>
      <c r="F4066" s="9">
        <v>37400000</v>
      </c>
      <c r="G4066" s="10" t="s">
        <v>4062</v>
      </c>
      <c r="Q4066" t="str">
        <f t="shared" si="63"/>
        <v>37400000-Sportska roba i oprema</v>
      </c>
    </row>
    <row r="4067" spans="1:17" x14ac:dyDescent="0.3">
      <c r="A4067">
        <v>4066</v>
      </c>
      <c r="B4067">
        <v>37400000</v>
      </c>
      <c r="C4067" t="s">
        <v>4062</v>
      </c>
      <c r="E4067" s="11">
        <v>4067</v>
      </c>
      <c r="F4067" s="12">
        <v>37410000</v>
      </c>
      <c r="G4067" s="13" t="s">
        <v>4063</v>
      </c>
      <c r="Q4067" t="str">
        <f t="shared" si="63"/>
        <v>37410000-Oprema za sportove na otvorenom</v>
      </c>
    </row>
    <row r="4068" spans="1:17" x14ac:dyDescent="0.3">
      <c r="A4068">
        <v>4067</v>
      </c>
      <c r="B4068">
        <v>37410000</v>
      </c>
      <c r="C4068" t="s">
        <v>4063</v>
      </c>
      <c r="E4068" s="8">
        <v>4068</v>
      </c>
      <c r="F4068" s="9">
        <v>37411000</v>
      </c>
      <c r="G4068" s="10" t="s">
        <v>4064</v>
      </c>
      <c r="Q4068" t="str">
        <f t="shared" si="63"/>
        <v>37411000-Zimska oprema</v>
      </c>
    </row>
    <row r="4069" spans="1:17" x14ac:dyDescent="0.3">
      <c r="A4069">
        <v>4068</v>
      </c>
      <c r="B4069">
        <v>37411000</v>
      </c>
      <c r="C4069" t="s">
        <v>4064</v>
      </c>
      <c r="E4069" s="11">
        <v>4069</v>
      </c>
      <c r="F4069" s="12">
        <v>37411100</v>
      </c>
      <c r="G4069" s="13" t="s">
        <v>4065</v>
      </c>
      <c r="Q4069" t="str">
        <f t="shared" si="63"/>
        <v>37411100-Oprema za skijanje i spuštanje na dasci</v>
      </c>
    </row>
    <row r="4070" spans="1:17" x14ac:dyDescent="0.3">
      <c r="A4070">
        <v>4069</v>
      </c>
      <c r="B4070">
        <v>37411100</v>
      </c>
      <c r="C4070" t="s">
        <v>4065</v>
      </c>
      <c r="E4070" s="8">
        <v>4070</v>
      </c>
      <c r="F4070" s="9">
        <v>37411110</v>
      </c>
      <c r="G4070" s="10" t="s">
        <v>4066</v>
      </c>
      <c r="Q4070" t="str">
        <f t="shared" si="63"/>
        <v>37411110-Skijaške čizme</v>
      </c>
    </row>
    <row r="4071" spans="1:17" x14ac:dyDescent="0.3">
      <c r="A4071">
        <v>4070</v>
      </c>
      <c r="B4071">
        <v>37411110</v>
      </c>
      <c r="C4071" t="s">
        <v>4066</v>
      </c>
      <c r="E4071" s="11">
        <v>4071</v>
      </c>
      <c r="F4071" s="12">
        <v>37411120</v>
      </c>
      <c r="G4071" s="13" t="s">
        <v>4067</v>
      </c>
      <c r="Q4071" t="str">
        <f t="shared" si="63"/>
        <v>37411120-Skije</v>
      </c>
    </row>
    <row r="4072" spans="1:17" x14ac:dyDescent="0.3">
      <c r="A4072">
        <v>4071</v>
      </c>
      <c r="B4072">
        <v>37411120</v>
      </c>
      <c r="C4072" t="s">
        <v>4067</v>
      </c>
      <c r="E4072" s="8">
        <v>4072</v>
      </c>
      <c r="F4072" s="9">
        <v>37411130</v>
      </c>
      <c r="G4072" s="10" t="s">
        <v>4068</v>
      </c>
      <c r="Q4072" t="str">
        <f t="shared" si="63"/>
        <v>37411130-Skijaški štapovi</v>
      </c>
    </row>
    <row r="4073" spans="1:17" x14ac:dyDescent="0.3">
      <c r="A4073">
        <v>4072</v>
      </c>
      <c r="B4073">
        <v>37411130</v>
      </c>
      <c r="C4073" t="s">
        <v>4068</v>
      </c>
      <c r="E4073" s="11">
        <v>4073</v>
      </c>
      <c r="F4073" s="12">
        <v>37411140</v>
      </c>
      <c r="G4073" s="13" t="s">
        <v>4069</v>
      </c>
      <c r="Q4073" t="str">
        <f t="shared" si="63"/>
        <v>37411140-Vezovi</v>
      </c>
    </row>
    <row r="4074" spans="1:17" x14ac:dyDescent="0.3">
      <c r="A4074">
        <v>4073</v>
      </c>
      <c r="B4074">
        <v>37411140</v>
      </c>
      <c r="C4074" t="s">
        <v>4069</v>
      </c>
      <c r="E4074" s="8">
        <v>4074</v>
      </c>
      <c r="F4074" s="9">
        <v>37411150</v>
      </c>
      <c r="G4074" s="10" t="s">
        <v>4070</v>
      </c>
      <c r="Q4074" t="str">
        <f t="shared" si="63"/>
        <v>37411150-Daska za skijanje</v>
      </c>
    </row>
    <row r="4075" spans="1:17" x14ac:dyDescent="0.3">
      <c r="A4075">
        <v>4074</v>
      </c>
      <c r="B4075">
        <v>37411150</v>
      </c>
      <c r="C4075" t="s">
        <v>4070</v>
      </c>
      <c r="E4075" s="11">
        <v>4075</v>
      </c>
      <c r="F4075" s="12">
        <v>37411160</v>
      </c>
      <c r="G4075" s="13" t="s">
        <v>4071</v>
      </c>
      <c r="Q4075" t="str">
        <f t="shared" si="63"/>
        <v>37411160-Skijaška odeća</v>
      </c>
    </row>
    <row r="4076" spans="1:17" x14ac:dyDescent="0.3">
      <c r="A4076">
        <v>4075</v>
      </c>
      <c r="B4076">
        <v>37411160</v>
      </c>
      <c r="C4076" t="s">
        <v>4071</v>
      </c>
      <c r="E4076" s="8">
        <v>4076</v>
      </c>
      <c r="F4076" s="9">
        <v>37411200</v>
      </c>
      <c r="G4076" s="10" t="s">
        <v>4072</v>
      </c>
      <c r="Q4076" t="str">
        <f t="shared" si="63"/>
        <v>37411200-Oprema za klizanje i hokej na ledu</v>
      </c>
    </row>
    <row r="4077" spans="1:17" x14ac:dyDescent="0.3">
      <c r="A4077">
        <v>4076</v>
      </c>
      <c r="B4077">
        <v>37411200</v>
      </c>
      <c r="C4077" t="s">
        <v>4072</v>
      </c>
      <c r="E4077" s="11">
        <v>4077</v>
      </c>
      <c r="F4077" s="12">
        <v>37411210</v>
      </c>
      <c r="G4077" s="13" t="s">
        <v>4073</v>
      </c>
      <c r="Q4077" t="str">
        <f t="shared" si="63"/>
        <v>37411210-Pakovi  za hokej</v>
      </c>
    </row>
    <row r="4078" spans="1:17" x14ac:dyDescent="0.3">
      <c r="A4078">
        <v>4077</v>
      </c>
      <c r="B4078">
        <v>37411210</v>
      </c>
      <c r="C4078" t="s">
        <v>4073</v>
      </c>
      <c r="E4078" s="8">
        <v>4078</v>
      </c>
      <c r="F4078" s="9">
        <v>37411220</v>
      </c>
      <c r="G4078" s="10" t="s">
        <v>4074</v>
      </c>
      <c r="Q4078" t="str">
        <f t="shared" si="63"/>
        <v>37411220-Klizaljke</v>
      </c>
    </row>
    <row r="4079" spans="1:17" x14ac:dyDescent="0.3">
      <c r="A4079">
        <v>4078</v>
      </c>
      <c r="B4079">
        <v>37411220</v>
      </c>
      <c r="C4079" t="s">
        <v>4074</v>
      </c>
      <c r="E4079" s="11">
        <v>4079</v>
      </c>
      <c r="F4079" s="12">
        <v>37411230</v>
      </c>
      <c r="G4079" s="13" t="s">
        <v>4075</v>
      </c>
      <c r="Q4079" t="str">
        <f t="shared" si="63"/>
        <v>37411230-Palice za hokej</v>
      </c>
    </row>
    <row r="4080" spans="1:17" x14ac:dyDescent="0.3">
      <c r="A4080">
        <v>4079</v>
      </c>
      <c r="B4080">
        <v>37411230</v>
      </c>
      <c r="C4080" t="s">
        <v>4075</v>
      </c>
      <c r="E4080" s="8">
        <v>4080</v>
      </c>
      <c r="F4080" s="9">
        <v>37411300</v>
      </c>
      <c r="G4080" s="10" t="s">
        <v>4076</v>
      </c>
      <c r="Q4080" t="str">
        <f t="shared" si="63"/>
        <v>37411300-Odeća i oprema za polarne uslove</v>
      </c>
    </row>
    <row r="4081" spans="1:17" x14ac:dyDescent="0.3">
      <c r="A4081">
        <v>4080</v>
      </c>
      <c r="B4081">
        <v>37411300</v>
      </c>
      <c r="C4081" t="s">
        <v>4076</v>
      </c>
      <c r="E4081" s="11">
        <v>4081</v>
      </c>
      <c r="F4081" s="12">
        <v>37412000</v>
      </c>
      <c r="G4081" s="13" t="s">
        <v>4077</v>
      </c>
      <c r="Q4081" t="str">
        <f t="shared" si="63"/>
        <v>37412000-Oprema za sportove na vodi</v>
      </c>
    </row>
    <row r="4082" spans="1:17" x14ac:dyDescent="0.3">
      <c r="A4082">
        <v>4081</v>
      </c>
      <c r="B4082">
        <v>37412000</v>
      </c>
      <c r="C4082" t="s">
        <v>4077</v>
      </c>
      <c r="E4082" s="8">
        <v>4082</v>
      </c>
      <c r="F4082" s="9">
        <v>37412100</v>
      </c>
      <c r="G4082" s="10" t="s">
        <v>4078</v>
      </c>
      <c r="Q4082" t="str">
        <f t="shared" si="63"/>
        <v>37412100-Skije za vodu</v>
      </c>
    </row>
    <row r="4083" spans="1:17" x14ac:dyDescent="0.3">
      <c r="A4083">
        <v>4082</v>
      </c>
      <c r="B4083">
        <v>37412100</v>
      </c>
      <c r="C4083" t="s">
        <v>4078</v>
      </c>
      <c r="E4083" s="11">
        <v>4083</v>
      </c>
      <c r="F4083" s="12">
        <v>37412200</v>
      </c>
      <c r="G4083" s="13" t="s">
        <v>4079</v>
      </c>
      <c r="Q4083" t="str">
        <f t="shared" si="63"/>
        <v>37412200-Ronilačka oprema i oprema za ronjenje na dah</v>
      </c>
    </row>
    <row r="4084" spans="1:17" x14ac:dyDescent="0.3">
      <c r="A4084">
        <v>4083</v>
      </c>
      <c r="B4084">
        <v>37412200</v>
      </c>
      <c r="C4084" t="s">
        <v>4079</v>
      </c>
      <c r="E4084" s="8">
        <v>4084</v>
      </c>
      <c r="F4084" s="9">
        <v>37412210</v>
      </c>
      <c r="G4084" s="10" t="s">
        <v>4080</v>
      </c>
      <c r="Q4084" t="str">
        <f t="shared" si="63"/>
        <v>37412210-Kompenzatori plutanja</v>
      </c>
    </row>
    <row r="4085" spans="1:17" x14ac:dyDescent="0.3">
      <c r="A4085">
        <v>4084</v>
      </c>
      <c r="B4085">
        <v>37412210</v>
      </c>
      <c r="C4085" t="s">
        <v>4080</v>
      </c>
      <c r="E4085" s="11">
        <v>4085</v>
      </c>
      <c r="F4085" s="12">
        <v>37412220</v>
      </c>
      <c r="G4085" s="13" t="s">
        <v>4081</v>
      </c>
      <c r="Q4085" t="str">
        <f t="shared" si="63"/>
        <v>37412220-Boce sa vazduhom za ronjenje</v>
      </c>
    </row>
    <row r="4086" spans="1:17" x14ac:dyDescent="0.3">
      <c r="A4086">
        <v>4085</v>
      </c>
      <c r="B4086">
        <v>37412220</v>
      </c>
      <c r="C4086" t="s">
        <v>4081</v>
      </c>
      <c r="E4086" s="8">
        <v>4086</v>
      </c>
      <c r="F4086" s="9">
        <v>37412230</v>
      </c>
      <c r="G4086" s="10" t="s">
        <v>4082</v>
      </c>
      <c r="Q4086" t="str">
        <f t="shared" si="63"/>
        <v>37412230-Regulatori za ronjenje</v>
      </c>
    </row>
    <row r="4087" spans="1:17" x14ac:dyDescent="0.3">
      <c r="A4087">
        <v>4086</v>
      </c>
      <c r="B4087">
        <v>37412230</v>
      </c>
      <c r="C4087" t="s">
        <v>4082</v>
      </c>
      <c r="E4087" s="11">
        <v>4087</v>
      </c>
      <c r="F4087" s="12">
        <v>37412240</v>
      </c>
      <c r="G4087" s="13" t="s">
        <v>4083</v>
      </c>
      <c r="Q4087" t="str">
        <f t="shared" si="63"/>
        <v>37412240-Instrumenti ili pribor za ronjenje</v>
      </c>
    </row>
    <row r="4088" spans="1:17" x14ac:dyDescent="0.3">
      <c r="A4088">
        <v>4087</v>
      </c>
      <c r="B4088">
        <v>37412240</v>
      </c>
      <c r="C4088" t="s">
        <v>4083</v>
      </c>
      <c r="E4088" s="8">
        <v>4088</v>
      </c>
      <c r="F4088" s="9">
        <v>37412241</v>
      </c>
      <c r="G4088" s="10" t="s">
        <v>4084</v>
      </c>
      <c r="Q4088" t="str">
        <f t="shared" si="63"/>
        <v>37412241-Aparati za disanje pri ronjenju</v>
      </c>
    </row>
    <row r="4089" spans="1:17" x14ac:dyDescent="0.3">
      <c r="A4089">
        <v>4088</v>
      </c>
      <c r="B4089">
        <v>37412241</v>
      </c>
      <c r="C4089" t="s">
        <v>4084</v>
      </c>
      <c r="E4089" s="11">
        <v>4089</v>
      </c>
      <c r="F4089" s="12">
        <v>37412242</v>
      </c>
      <c r="G4089" s="13" t="s">
        <v>4085</v>
      </c>
      <c r="Q4089" t="str">
        <f t="shared" si="63"/>
        <v>37412242-Ronilački kostimi</v>
      </c>
    </row>
    <row r="4090" spans="1:17" x14ac:dyDescent="0.3">
      <c r="A4090">
        <v>4089</v>
      </c>
      <c r="B4090">
        <v>37412242</v>
      </c>
      <c r="C4090" t="s">
        <v>4085</v>
      </c>
      <c r="E4090" s="8">
        <v>4090</v>
      </c>
      <c r="F4090" s="9">
        <v>37412243</v>
      </c>
      <c r="G4090" s="10" t="s">
        <v>4086</v>
      </c>
      <c r="Q4090" t="str">
        <f t="shared" si="63"/>
        <v>37412243-Ronilački skafanderi</v>
      </c>
    </row>
    <row r="4091" spans="1:17" x14ac:dyDescent="0.3">
      <c r="A4091">
        <v>4090</v>
      </c>
      <c r="B4091">
        <v>37412243</v>
      </c>
      <c r="C4091" t="s">
        <v>4086</v>
      </c>
      <c r="E4091" s="11">
        <v>4091</v>
      </c>
      <c r="F4091" s="12">
        <v>37412250</v>
      </c>
      <c r="G4091" s="13" t="s">
        <v>4087</v>
      </c>
      <c r="Q4091" t="str">
        <f t="shared" si="63"/>
        <v>37412250-Maske, peraje ili cevi za disanje na masci</v>
      </c>
    </row>
    <row r="4092" spans="1:17" x14ac:dyDescent="0.3">
      <c r="A4092">
        <v>4091</v>
      </c>
      <c r="B4092">
        <v>37412250</v>
      </c>
      <c r="C4092" t="s">
        <v>4087</v>
      </c>
      <c r="E4092" s="8">
        <v>4092</v>
      </c>
      <c r="F4092" s="9">
        <v>37412260</v>
      </c>
      <c r="G4092" s="10" t="s">
        <v>4088</v>
      </c>
      <c r="Q4092" t="str">
        <f t="shared" si="63"/>
        <v>37412260-Ronilačka odela</v>
      </c>
    </row>
    <row r="4093" spans="1:17" x14ac:dyDescent="0.3">
      <c r="A4093">
        <v>4092</v>
      </c>
      <c r="B4093">
        <v>37412260</v>
      </c>
      <c r="C4093" t="s">
        <v>4088</v>
      </c>
      <c r="E4093" s="11">
        <v>4093</v>
      </c>
      <c r="F4093" s="12">
        <v>37412270</v>
      </c>
      <c r="G4093" s="13" t="s">
        <v>4089</v>
      </c>
      <c r="Q4093" t="str">
        <f t="shared" si="63"/>
        <v>37412270-Ronilačka odela sa termalnom zaštitom</v>
      </c>
    </row>
    <row r="4094" spans="1:17" x14ac:dyDescent="0.3">
      <c r="A4094">
        <v>4093</v>
      </c>
      <c r="B4094">
        <v>37412270</v>
      </c>
      <c r="C4094" t="s">
        <v>4089</v>
      </c>
      <c r="E4094" s="8">
        <v>4094</v>
      </c>
      <c r="F4094" s="9">
        <v>37412300</v>
      </c>
      <c r="G4094" s="10" t="s">
        <v>4090</v>
      </c>
      <c r="Q4094" t="str">
        <f t="shared" si="63"/>
        <v>37412300-Oprema i pribor za surfovanje i plivanje</v>
      </c>
    </row>
    <row r="4095" spans="1:17" x14ac:dyDescent="0.3">
      <c r="A4095">
        <v>4094</v>
      </c>
      <c r="B4095">
        <v>37412300</v>
      </c>
      <c r="C4095" t="s">
        <v>4090</v>
      </c>
      <c r="E4095" s="11">
        <v>4095</v>
      </c>
      <c r="F4095" s="12">
        <v>37412310</v>
      </c>
      <c r="G4095" s="13" t="s">
        <v>4091</v>
      </c>
      <c r="Q4095" t="str">
        <f t="shared" si="63"/>
        <v>37412310-Daske za skijanje na vodi, daske za skijanje na vodi klečenjem i platforme za plivanje</v>
      </c>
    </row>
    <row r="4096" spans="1:17" x14ac:dyDescent="0.3">
      <c r="A4096">
        <v>4095</v>
      </c>
      <c r="B4096">
        <v>37412310</v>
      </c>
      <c r="C4096" t="s">
        <v>4091</v>
      </c>
      <c r="E4096" s="8">
        <v>4096</v>
      </c>
      <c r="F4096" s="9">
        <v>37412320</v>
      </c>
      <c r="G4096" s="10" t="s">
        <v>4092</v>
      </c>
      <c r="Q4096" t="str">
        <f t="shared" si="63"/>
        <v>37412320-Oprema za jedrenje na dasci</v>
      </c>
    </row>
    <row r="4097" spans="1:17" x14ac:dyDescent="0.3">
      <c r="A4097">
        <v>4096</v>
      </c>
      <c r="B4097">
        <v>37412320</v>
      </c>
      <c r="C4097" t="s">
        <v>4092</v>
      </c>
      <c r="E4097" s="11">
        <v>4097</v>
      </c>
      <c r="F4097" s="12">
        <v>37412330</v>
      </c>
      <c r="G4097" s="13" t="s">
        <v>4093</v>
      </c>
      <c r="Q4097" t="str">
        <f t="shared" si="63"/>
        <v>37412330-Daske za surfovanje</v>
      </c>
    </row>
    <row r="4098" spans="1:17" x14ac:dyDescent="0.3">
      <c r="A4098">
        <v>4097</v>
      </c>
      <c r="B4098">
        <v>37412330</v>
      </c>
      <c r="C4098" t="s">
        <v>4093</v>
      </c>
      <c r="E4098" s="8">
        <v>4098</v>
      </c>
      <c r="F4098" s="9">
        <v>37412340</v>
      </c>
      <c r="G4098" s="10" t="s">
        <v>4094</v>
      </c>
      <c r="Q4098" t="str">
        <f t="shared" ref="Q4098:Q4161" si="64">F4098&amp; "-" &amp;G4098</f>
        <v>37412340-Plivačke naočare ili peraja</v>
      </c>
    </row>
    <row r="4099" spans="1:17" x14ac:dyDescent="0.3">
      <c r="A4099">
        <v>4098</v>
      </c>
      <c r="B4099">
        <v>37412340</v>
      </c>
      <c r="C4099" t="s">
        <v>4094</v>
      </c>
      <c r="E4099" s="11">
        <v>4099</v>
      </c>
      <c r="F4099" s="12">
        <v>37412350</v>
      </c>
      <c r="G4099" s="13" t="s">
        <v>4095</v>
      </c>
      <c r="Q4099" t="str">
        <f t="shared" si="64"/>
        <v>37412350-Oprema za parajedrenje</v>
      </c>
    </row>
    <row r="4100" spans="1:17" x14ac:dyDescent="0.3">
      <c r="A4100">
        <v>4099</v>
      </c>
      <c r="B4100">
        <v>37412350</v>
      </c>
      <c r="C4100" t="s">
        <v>4095</v>
      </c>
      <c r="E4100" s="8">
        <v>4100</v>
      </c>
      <c r="F4100" s="9">
        <v>37413000</v>
      </c>
      <c r="G4100" s="10" t="s">
        <v>4096</v>
      </c>
      <c r="Q4100" t="str">
        <f t="shared" si="64"/>
        <v>37413000-Proizvodi za lov ili ribolov</v>
      </c>
    </row>
    <row r="4101" spans="1:17" x14ac:dyDescent="0.3">
      <c r="A4101">
        <v>4100</v>
      </c>
      <c r="B4101">
        <v>37413000</v>
      </c>
      <c r="C4101" t="s">
        <v>4096</v>
      </c>
      <c r="E4101" s="11">
        <v>4101</v>
      </c>
      <c r="F4101" s="12">
        <v>37413100</v>
      </c>
      <c r="G4101" s="13" t="s">
        <v>4097</v>
      </c>
      <c r="Q4101" t="str">
        <f t="shared" si="64"/>
        <v>37413100-Pribor za ribolov</v>
      </c>
    </row>
    <row r="4102" spans="1:17" x14ac:dyDescent="0.3">
      <c r="A4102">
        <v>4101</v>
      </c>
      <c r="B4102">
        <v>37413100</v>
      </c>
      <c r="C4102" t="s">
        <v>4097</v>
      </c>
      <c r="E4102" s="8">
        <v>4102</v>
      </c>
      <c r="F4102" s="9">
        <v>37413110</v>
      </c>
      <c r="G4102" s="10" t="s">
        <v>4098</v>
      </c>
      <c r="Q4102" t="str">
        <f t="shared" si="64"/>
        <v>37413110-Ribolovački štapovi</v>
      </c>
    </row>
    <row r="4103" spans="1:17" x14ac:dyDescent="0.3">
      <c r="A4103">
        <v>4102</v>
      </c>
      <c r="B4103">
        <v>37413110</v>
      </c>
      <c r="C4103" t="s">
        <v>4098</v>
      </c>
      <c r="E4103" s="11">
        <v>4103</v>
      </c>
      <c r="F4103" s="12">
        <v>37413120</v>
      </c>
      <c r="G4103" s="13" t="s">
        <v>4099</v>
      </c>
      <c r="Q4103" t="str">
        <f t="shared" si="64"/>
        <v>37413120-Ribolovački konac</v>
      </c>
    </row>
    <row r="4104" spans="1:17" x14ac:dyDescent="0.3">
      <c r="A4104">
        <v>4103</v>
      </c>
      <c r="B4104">
        <v>37413120</v>
      </c>
      <c r="C4104" t="s">
        <v>4099</v>
      </c>
      <c r="E4104" s="8">
        <v>4104</v>
      </c>
      <c r="F4104" s="9">
        <v>37413130</v>
      </c>
      <c r="G4104" s="10" t="s">
        <v>4100</v>
      </c>
      <c r="Q4104" t="str">
        <f t="shared" si="64"/>
        <v>37413130-Čekrci za ribolov</v>
      </c>
    </row>
    <row r="4105" spans="1:17" x14ac:dyDescent="0.3">
      <c r="A4105">
        <v>4104</v>
      </c>
      <c r="B4105">
        <v>37413130</v>
      </c>
      <c r="C4105" t="s">
        <v>4100</v>
      </c>
      <c r="E4105" s="11">
        <v>4105</v>
      </c>
      <c r="F4105" s="12">
        <v>37413140</v>
      </c>
      <c r="G4105" s="13" t="s">
        <v>4101</v>
      </c>
      <c r="Q4105" t="str">
        <f t="shared" si="64"/>
        <v>37413140-Varalice za pecanje</v>
      </c>
    </row>
    <row r="4106" spans="1:17" x14ac:dyDescent="0.3">
      <c r="A4106">
        <v>4105</v>
      </c>
      <c r="B4106">
        <v>37413140</v>
      </c>
      <c r="C4106" t="s">
        <v>4101</v>
      </c>
      <c r="E4106" s="8">
        <v>4106</v>
      </c>
      <c r="F4106" s="9">
        <v>37413150</v>
      </c>
      <c r="G4106" s="10" t="s">
        <v>4102</v>
      </c>
      <c r="Q4106" t="str">
        <f t="shared" si="64"/>
        <v>37413150-Mamci za pecanje</v>
      </c>
    </row>
    <row r="4107" spans="1:17" x14ac:dyDescent="0.3">
      <c r="A4107">
        <v>4106</v>
      </c>
      <c r="B4107">
        <v>37413150</v>
      </c>
      <c r="C4107" t="s">
        <v>4102</v>
      </c>
      <c r="E4107" s="11">
        <v>4107</v>
      </c>
      <c r="F4107" s="12">
        <v>37413160</v>
      </c>
      <c r="G4107" s="13" t="s">
        <v>4103</v>
      </c>
      <c r="Q4107" t="str">
        <f t="shared" si="64"/>
        <v>37413160-Ribolovački olovni tegovi</v>
      </c>
    </row>
    <row r="4108" spans="1:17" x14ac:dyDescent="0.3">
      <c r="A4108">
        <v>4107</v>
      </c>
      <c r="B4108">
        <v>37413160</v>
      </c>
      <c r="C4108" t="s">
        <v>4103</v>
      </c>
      <c r="E4108" s="8">
        <v>4108</v>
      </c>
      <c r="F4108" s="9">
        <v>37413200</v>
      </c>
      <c r="G4108" s="10" t="s">
        <v>4104</v>
      </c>
      <c r="Q4108" t="str">
        <f t="shared" si="64"/>
        <v>37413200-Proizvodi za lov</v>
      </c>
    </row>
    <row r="4109" spans="1:17" x14ac:dyDescent="0.3">
      <c r="A4109">
        <v>4108</v>
      </c>
      <c r="B4109">
        <v>37413200</v>
      </c>
      <c r="C4109" t="s">
        <v>4104</v>
      </c>
      <c r="E4109" s="11">
        <v>4109</v>
      </c>
      <c r="F4109" s="12">
        <v>37413210</v>
      </c>
      <c r="G4109" s="13" t="s">
        <v>4105</v>
      </c>
      <c r="Q4109" t="str">
        <f t="shared" si="64"/>
        <v>37413210-Lovački zvučni mamci</v>
      </c>
    </row>
    <row r="4110" spans="1:17" x14ac:dyDescent="0.3">
      <c r="A4110">
        <v>4109</v>
      </c>
      <c r="B4110">
        <v>37413210</v>
      </c>
      <c r="C4110" t="s">
        <v>4105</v>
      </c>
      <c r="E4110" s="8">
        <v>4110</v>
      </c>
      <c r="F4110" s="9">
        <v>37413220</v>
      </c>
      <c r="G4110" s="10" t="s">
        <v>4106</v>
      </c>
      <c r="Q4110" t="str">
        <f t="shared" si="64"/>
        <v>37413220-Lovački mamci</v>
      </c>
    </row>
    <row r="4111" spans="1:17" x14ac:dyDescent="0.3">
      <c r="A4111">
        <v>4110</v>
      </c>
      <c r="B4111">
        <v>37413220</v>
      </c>
      <c r="C4111" t="s">
        <v>4106</v>
      </c>
      <c r="E4111" s="11">
        <v>4111</v>
      </c>
      <c r="F4111" s="12">
        <v>37413230</v>
      </c>
      <c r="G4111" s="13" t="s">
        <v>4107</v>
      </c>
      <c r="Q4111" t="str">
        <f t="shared" si="64"/>
        <v>37413230-Lovačke zamke</v>
      </c>
    </row>
    <row r="4112" spans="1:17" x14ac:dyDescent="0.3">
      <c r="A4112">
        <v>4111</v>
      </c>
      <c r="B4112">
        <v>37413230</v>
      </c>
      <c r="C4112" t="s">
        <v>4107</v>
      </c>
      <c r="E4112" s="8">
        <v>4112</v>
      </c>
      <c r="F4112" s="9">
        <v>37413240</v>
      </c>
      <c r="G4112" s="10" t="s">
        <v>4108</v>
      </c>
      <c r="Q4112" t="str">
        <f t="shared" si="64"/>
        <v>37413240-Cev vatrenog oružja</v>
      </c>
    </row>
    <row r="4113" spans="1:17" x14ac:dyDescent="0.3">
      <c r="A4113">
        <v>4112</v>
      </c>
      <c r="B4113">
        <v>37413240</v>
      </c>
      <c r="C4113" t="s">
        <v>4108</v>
      </c>
      <c r="E4113" s="11">
        <v>4113</v>
      </c>
      <c r="F4113" s="12">
        <v>37414000</v>
      </c>
      <c r="G4113" s="13" t="s">
        <v>4109</v>
      </c>
      <c r="Q4113" t="str">
        <f t="shared" si="64"/>
        <v>37414000-Predmeti za logorovanje</v>
      </c>
    </row>
    <row r="4114" spans="1:17" x14ac:dyDescent="0.3">
      <c r="A4114">
        <v>4113</v>
      </c>
      <c r="B4114">
        <v>37414000</v>
      </c>
      <c r="C4114" t="s">
        <v>4109</v>
      </c>
      <c r="E4114" s="8">
        <v>4114</v>
      </c>
      <c r="F4114" s="9">
        <v>37414100</v>
      </c>
      <c r="G4114" s="10" t="s">
        <v>4110</v>
      </c>
      <c r="Q4114" t="str">
        <f t="shared" si="64"/>
        <v>37414100-Vreće za spavanje</v>
      </c>
    </row>
    <row r="4115" spans="1:17" x14ac:dyDescent="0.3">
      <c r="A4115">
        <v>4114</v>
      </c>
      <c r="B4115">
        <v>37414100</v>
      </c>
      <c r="C4115" t="s">
        <v>4110</v>
      </c>
      <c r="E4115" s="11">
        <v>4115</v>
      </c>
      <c r="F4115" s="12">
        <v>37414200</v>
      </c>
      <c r="G4115" s="13" t="s">
        <v>4111</v>
      </c>
      <c r="Q4115" t="str">
        <f t="shared" si="64"/>
        <v>37414200-Ručni frižider</v>
      </c>
    </row>
    <row r="4116" spans="1:17" x14ac:dyDescent="0.3">
      <c r="A4116">
        <v>4115</v>
      </c>
      <c r="B4116">
        <v>37414200</v>
      </c>
      <c r="C4116" t="s">
        <v>4111</v>
      </c>
      <c r="E4116" s="8">
        <v>4116</v>
      </c>
      <c r="F4116" s="9">
        <v>37414300</v>
      </c>
      <c r="G4116" s="10" t="s">
        <v>4112</v>
      </c>
      <c r="Q4116" t="str">
        <f t="shared" si="64"/>
        <v>37414300-Kompleti za popravku šatora</v>
      </c>
    </row>
    <row r="4117" spans="1:17" x14ac:dyDescent="0.3">
      <c r="A4117">
        <v>4116</v>
      </c>
      <c r="B4117">
        <v>37414300</v>
      </c>
      <c r="C4117" t="s">
        <v>4112</v>
      </c>
      <c r="E4117" s="11">
        <v>4117</v>
      </c>
      <c r="F4117" s="12">
        <v>37414600</v>
      </c>
      <c r="G4117" s="13" t="s">
        <v>4113</v>
      </c>
      <c r="Q4117" t="str">
        <f t="shared" si="64"/>
        <v>37414600-Peći za kampovanje ili upotrebu na otvorenom</v>
      </c>
    </row>
    <row r="4118" spans="1:17" x14ac:dyDescent="0.3">
      <c r="A4118">
        <v>4117</v>
      </c>
      <c r="B4118">
        <v>37414600</v>
      </c>
      <c r="C4118" t="s">
        <v>4113</v>
      </c>
      <c r="E4118" s="8">
        <v>4118</v>
      </c>
      <c r="F4118" s="9">
        <v>37414700</v>
      </c>
      <c r="G4118" s="10" t="s">
        <v>4114</v>
      </c>
      <c r="Q4118" t="str">
        <f t="shared" si="64"/>
        <v>37414700-Ručni frižider za piće</v>
      </c>
    </row>
    <row r="4119" spans="1:17" x14ac:dyDescent="0.3">
      <c r="A4119">
        <v>4118</v>
      </c>
      <c r="B4119">
        <v>37414700</v>
      </c>
      <c r="C4119" t="s">
        <v>4114</v>
      </c>
      <c r="E4119" s="11">
        <v>4119</v>
      </c>
      <c r="F4119" s="12">
        <v>37414800</v>
      </c>
      <c r="G4119" s="13" t="s">
        <v>4115</v>
      </c>
      <c r="Q4119" t="str">
        <f t="shared" si="64"/>
        <v>37414800-Odeća za preživljavanje</v>
      </c>
    </row>
    <row r="4120" spans="1:17" x14ac:dyDescent="0.3">
      <c r="A4120">
        <v>4119</v>
      </c>
      <c r="B4120">
        <v>37414800</v>
      </c>
      <c r="C4120" t="s">
        <v>4115</v>
      </c>
      <c r="E4120" s="8">
        <v>4120</v>
      </c>
      <c r="F4120" s="9">
        <v>37415000</v>
      </c>
      <c r="G4120" s="10" t="s">
        <v>4116</v>
      </c>
      <c r="Q4120" t="str">
        <f t="shared" si="64"/>
        <v>37415000-Oprema za atletiku</v>
      </c>
    </row>
    <row r="4121" spans="1:17" x14ac:dyDescent="0.3">
      <c r="A4121">
        <v>4120</v>
      </c>
      <c r="B4121">
        <v>37415000</v>
      </c>
      <c r="C4121" t="s">
        <v>4116</v>
      </c>
      <c r="E4121" s="11">
        <v>4121</v>
      </c>
      <c r="F4121" s="12">
        <v>37416000</v>
      </c>
      <c r="G4121" s="13" t="s">
        <v>4117</v>
      </c>
      <c r="Q4121" t="str">
        <f t="shared" si="64"/>
        <v>37416000-Oprema za slobodne aktivnosti</v>
      </c>
    </row>
    <row r="4122" spans="1:17" x14ac:dyDescent="0.3">
      <c r="A4122">
        <v>4121</v>
      </c>
      <c r="B4122">
        <v>37416000</v>
      </c>
      <c r="C4122" t="s">
        <v>4117</v>
      </c>
      <c r="E4122" s="8">
        <v>4122</v>
      </c>
      <c r="F4122" s="9">
        <v>37420000</v>
      </c>
      <c r="G4122" s="10" t="s">
        <v>4118</v>
      </c>
      <c r="Q4122" t="str">
        <f t="shared" si="64"/>
        <v>37420000-Oprema za vežbaonice</v>
      </c>
    </row>
    <row r="4123" spans="1:17" x14ac:dyDescent="0.3">
      <c r="A4123">
        <v>4122</v>
      </c>
      <c r="B4123">
        <v>37420000</v>
      </c>
      <c r="C4123" t="s">
        <v>4118</v>
      </c>
      <c r="E4123" s="11">
        <v>4123</v>
      </c>
      <c r="F4123" s="12">
        <v>37421000</v>
      </c>
      <c r="G4123" s="13" t="s">
        <v>4119</v>
      </c>
      <c r="Q4123" t="str">
        <f t="shared" si="64"/>
        <v>37421000-Strunjače za vežbaonice</v>
      </c>
    </row>
    <row r="4124" spans="1:17" x14ac:dyDescent="0.3">
      <c r="A4124">
        <v>4123</v>
      </c>
      <c r="B4124">
        <v>37421000</v>
      </c>
      <c r="C4124" t="s">
        <v>4119</v>
      </c>
      <c r="E4124" s="8">
        <v>4124</v>
      </c>
      <c r="F4124" s="9">
        <v>37422000</v>
      </c>
      <c r="G4124" s="10" t="s">
        <v>4120</v>
      </c>
      <c r="Q4124" t="str">
        <f t="shared" si="64"/>
        <v>37422000-Gimnastičke prečke ili grede</v>
      </c>
    </row>
    <row r="4125" spans="1:17" x14ac:dyDescent="0.3">
      <c r="A4125">
        <v>4124</v>
      </c>
      <c r="B4125">
        <v>37422000</v>
      </c>
      <c r="C4125" t="s">
        <v>4120</v>
      </c>
      <c r="E4125" s="11">
        <v>4125</v>
      </c>
      <c r="F4125" s="12">
        <v>37422100</v>
      </c>
      <c r="G4125" s="13" t="s">
        <v>4121</v>
      </c>
      <c r="Q4125" t="str">
        <f t="shared" si="64"/>
        <v>37422100-Gimnastičke prečke</v>
      </c>
    </row>
    <row r="4126" spans="1:17" x14ac:dyDescent="0.3">
      <c r="A4126">
        <v>4125</v>
      </c>
      <c r="B4126">
        <v>37422100</v>
      </c>
      <c r="C4126" t="s">
        <v>4121</v>
      </c>
      <c r="E4126" s="8">
        <v>4126</v>
      </c>
      <c r="F4126" s="9">
        <v>37422200</v>
      </c>
      <c r="G4126" s="10" t="s">
        <v>4122</v>
      </c>
      <c r="Q4126" t="str">
        <f t="shared" si="64"/>
        <v>37422200-Gimnastičke grede</v>
      </c>
    </row>
    <row r="4127" spans="1:17" x14ac:dyDescent="0.3">
      <c r="A4127">
        <v>4126</v>
      </c>
      <c r="B4127">
        <v>37422200</v>
      </c>
      <c r="C4127" t="s">
        <v>4122</v>
      </c>
      <c r="E4127" s="11">
        <v>4127</v>
      </c>
      <c r="F4127" s="12">
        <v>37423000</v>
      </c>
      <c r="G4127" s="13" t="s">
        <v>4123</v>
      </c>
      <c r="Q4127" t="str">
        <f t="shared" si="64"/>
        <v>37423000-Gimnastička užad ili kolutovi ili oprema za penjanje</v>
      </c>
    </row>
    <row r="4128" spans="1:17" x14ac:dyDescent="0.3">
      <c r="A4128">
        <v>4127</v>
      </c>
      <c r="B4128">
        <v>37423000</v>
      </c>
      <c r="C4128" t="s">
        <v>4123</v>
      </c>
      <c r="E4128" s="8">
        <v>4128</v>
      </c>
      <c r="F4128" s="9">
        <v>37423100</v>
      </c>
      <c r="G4128" s="10" t="s">
        <v>4124</v>
      </c>
      <c r="Q4128" t="str">
        <f t="shared" si="64"/>
        <v>37423100-Gimnastička užad</v>
      </c>
    </row>
    <row r="4129" spans="1:17" x14ac:dyDescent="0.3">
      <c r="A4129">
        <v>4128</v>
      </c>
      <c r="B4129">
        <v>37423100</v>
      </c>
      <c r="C4129" t="s">
        <v>4124</v>
      </c>
      <c r="E4129" s="11">
        <v>4129</v>
      </c>
      <c r="F4129" s="12">
        <v>37423200</v>
      </c>
      <c r="G4129" s="13" t="s">
        <v>4125</v>
      </c>
      <c r="Q4129" t="str">
        <f t="shared" si="64"/>
        <v>37423200-Gimnastički kolutovi</v>
      </c>
    </row>
    <row r="4130" spans="1:17" x14ac:dyDescent="0.3">
      <c r="A4130">
        <v>4129</v>
      </c>
      <c r="B4130">
        <v>37423200</v>
      </c>
      <c r="C4130" t="s">
        <v>4125</v>
      </c>
      <c r="E4130" s="8">
        <v>4130</v>
      </c>
      <c r="F4130" s="9">
        <v>37423300</v>
      </c>
      <c r="G4130" s="10" t="s">
        <v>4126</v>
      </c>
      <c r="Q4130" t="str">
        <f t="shared" si="64"/>
        <v>37423300-Gimnastička oprema za penjanje</v>
      </c>
    </row>
    <row r="4131" spans="1:17" x14ac:dyDescent="0.3">
      <c r="A4131">
        <v>4130</v>
      </c>
      <c r="B4131">
        <v>37423300</v>
      </c>
      <c r="C4131" t="s">
        <v>4126</v>
      </c>
      <c r="E4131" s="11">
        <v>4131</v>
      </c>
      <c r="F4131" s="12">
        <v>37424000</v>
      </c>
      <c r="G4131" s="13" t="s">
        <v>4127</v>
      </c>
      <c r="Q4131" t="str">
        <f t="shared" si="64"/>
        <v>37424000-Gimnastička oprema za skokove</v>
      </c>
    </row>
    <row r="4132" spans="1:17" x14ac:dyDescent="0.3">
      <c r="A4132">
        <v>4131</v>
      </c>
      <c r="B4132">
        <v>37424000</v>
      </c>
      <c r="C4132" t="s">
        <v>4127</v>
      </c>
      <c r="E4132" s="8">
        <v>4132</v>
      </c>
      <c r="F4132" s="9">
        <v>37425000</v>
      </c>
      <c r="G4132" s="10" t="s">
        <v>4128</v>
      </c>
      <c r="Q4132" t="str">
        <f t="shared" si="64"/>
        <v>37425000-Gimnastičke odskočne daske</v>
      </c>
    </row>
    <row r="4133" spans="1:17" x14ac:dyDescent="0.3">
      <c r="A4133">
        <v>4132</v>
      </c>
      <c r="B4133">
        <v>37425000</v>
      </c>
      <c r="C4133" t="s">
        <v>4128</v>
      </c>
      <c r="E4133" s="11">
        <v>4133</v>
      </c>
      <c r="F4133" s="12">
        <v>37426000</v>
      </c>
      <c r="G4133" s="13" t="s">
        <v>4129</v>
      </c>
      <c r="Q4133" t="str">
        <f t="shared" si="64"/>
        <v>37426000-Oprema za ravnotežu</v>
      </c>
    </row>
    <row r="4134" spans="1:17" x14ac:dyDescent="0.3">
      <c r="A4134">
        <v>4133</v>
      </c>
      <c r="B4134">
        <v>37426000</v>
      </c>
      <c r="C4134" t="s">
        <v>4129</v>
      </c>
      <c r="E4134" s="8">
        <v>4134</v>
      </c>
      <c r="F4134" s="9">
        <v>37430000</v>
      </c>
      <c r="G4134" s="10" t="s">
        <v>4130</v>
      </c>
      <c r="Q4134" t="str">
        <f t="shared" si="64"/>
        <v>37430000-Oprema za boks</v>
      </c>
    </row>
    <row r="4135" spans="1:17" x14ac:dyDescent="0.3">
      <c r="A4135">
        <v>4134</v>
      </c>
      <c r="B4135">
        <v>37430000</v>
      </c>
      <c r="C4135" t="s">
        <v>4130</v>
      </c>
      <c r="E4135" s="11">
        <v>4135</v>
      </c>
      <c r="F4135" s="12">
        <v>37431000</v>
      </c>
      <c r="G4135" s="13" t="s">
        <v>4131</v>
      </c>
      <c r="Q4135" t="str">
        <f t="shared" si="64"/>
        <v>37431000-Bokserski ring</v>
      </c>
    </row>
    <row r="4136" spans="1:17" x14ac:dyDescent="0.3">
      <c r="A4136">
        <v>4135</v>
      </c>
      <c r="B4136">
        <v>37431000</v>
      </c>
      <c r="C4136" t="s">
        <v>4131</v>
      </c>
      <c r="E4136" s="8">
        <v>4136</v>
      </c>
      <c r="F4136" s="9">
        <v>37432000</v>
      </c>
      <c r="G4136" s="10" t="s">
        <v>4132</v>
      </c>
      <c r="Q4136" t="str">
        <f t="shared" si="64"/>
        <v>37432000-Džakovi za udaranje</v>
      </c>
    </row>
    <row r="4137" spans="1:17" x14ac:dyDescent="0.3">
      <c r="A4137">
        <v>4136</v>
      </c>
      <c r="B4137">
        <v>37432000</v>
      </c>
      <c r="C4137" t="s">
        <v>4132</v>
      </c>
      <c r="E4137" s="11">
        <v>4137</v>
      </c>
      <c r="F4137" s="12">
        <v>37433000</v>
      </c>
      <c r="G4137" s="13" t="s">
        <v>4133</v>
      </c>
      <c r="Q4137" t="str">
        <f t="shared" si="64"/>
        <v>37433000-Bokserske rukavice</v>
      </c>
    </row>
    <row r="4138" spans="1:17" x14ac:dyDescent="0.3">
      <c r="A4138">
        <v>4137</v>
      </c>
      <c r="B4138">
        <v>37433000</v>
      </c>
      <c r="C4138" t="s">
        <v>4133</v>
      </c>
      <c r="E4138" s="8">
        <v>4138</v>
      </c>
      <c r="F4138" s="9">
        <v>37440000</v>
      </c>
      <c r="G4138" s="10" t="s">
        <v>4134</v>
      </c>
      <c r="Q4138" t="str">
        <f t="shared" si="64"/>
        <v>37440000-Oprema za fitnes vežbe</v>
      </c>
    </row>
    <row r="4139" spans="1:17" x14ac:dyDescent="0.3">
      <c r="A4139">
        <v>4138</v>
      </c>
      <c r="B4139">
        <v>37440000</v>
      </c>
      <c r="C4139" t="s">
        <v>4134</v>
      </c>
      <c r="E4139" s="11">
        <v>4139</v>
      </c>
      <c r="F4139" s="12">
        <v>37441000</v>
      </c>
      <c r="G4139" s="13" t="s">
        <v>4135</v>
      </c>
      <c r="Q4139" t="str">
        <f t="shared" si="64"/>
        <v>37441000-Oprema za aerobik vežbe</v>
      </c>
    </row>
    <row r="4140" spans="1:17" x14ac:dyDescent="0.3">
      <c r="A4140">
        <v>4139</v>
      </c>
      <c r="B4140">
        <v>37441000</v>
      </c>
      <c r="C4140" t="s">
        <v>4135</v>
      </c>
      <c r="E4140" s="8">
        <v>4140</v>
      </c>
      <c r="F4140" s="9">
        <v>37441100</v>
      </c>
      <c r="G4140" s="10" t="s">
        <v>4136</v>
      </c>
      <c r="Q4140" t="str">
        <f t="shared" si="64"/>
        <v>37441100-Traka za trčanje</v>
      </c>
    </row>
    <row r="4141" spans="1:17" x14ac:dyDescent="0.3">
      <c r="A4141">
        <v>4140</v>
      </c>
      <c r="B4141">
        <v>37441100</v>
      </c>
      <c r="C4141" t="s">
        <v>4136</v>
      </c>
      <c r="E4141" s="11">
        <v>4141</v>
      </c>
      <c r="F4141" s="12">
        <v>37441200</v>
      </c>
      <c r="G4141" s="13" t="s">
        <v>4137</v>
      </c>
      <c r="Q4141" t="str">
        <f t="shared" si="64"/>
        <v>37441200-Penjalice</v>
      </c>
    </row>
    <row r="4142" spans="1:17" x14ac:dyDescent="0.3">
      <c r="A4142">
        <v>4141</v>
      </c>
      <c r="B4142">
        <v>37441200</v>
      </c>
      <c r="C4142" t="s">
        <v>4137</v>
      </c>
      <c r="E4142" s="8">
        <v>4142</v>
      </c>
      <c r="F4142" s="9">
        <v>37441300</v>
      </c>
      <c r="G4142" s="10" t="s">
        <v>4138</v>
      </c>
      <c r="Q4142" t="str">
        <f t="shared" si="64"/>
        <v>37441300-Sobni bicikli</v>
      </c>
    </row>
    <row r="4143" spans="1:17" x14ac:dyDescent="0.3">
      <c r="A4143">
        <v>4142</v>
      </c>
      <c r="B4143">
        <v>37441300</v>
      </c>
      <c r="C4143" t="s">
        <v>4138</v>
      </c>
      <c r="E4143" s="11">
        <v>4143</v>
      </c>
      <c r="F4143" s="12">
        <v>37441400</v>
      </c>
      <c r="G4143" s="13" t="s">
        <v>4139</v>
      </c>
      <c r="Q4143" t="str">
        <f t="shared" si="64"/>
        <v>37441400-Uređaji za veslanje</v>
      </c>
    </row>
    <row r="4144" spans="1:17" x14ac:dyDescent="0.3">
      <c r="A4144">
        <v>4143</v>
      </c>
      <c r="B4144">
        <v>37441400</v>
      </c>
      <c r="C4144" t="s">
        <v>4139</v>
      </c>
      <c r="E4144" s="8">
        <v>4144</v>
      </c>
      <c r="F4144" s="9">
        <v>37441500</v>
      </c>
      <c r="G4144" s="10" t="s">
        <v>4140</v>
      </c>
      <c r="Q4144" t="str">
        <f t="shared" si="64"/>
        <v>37441500-Vijače</v>
      </c>
    </row>
    <row r="4145" spans="1:17" x14ac:dyDescent="0.3">
      <c r="A4145">
        <v>4144</v>
      </c>
      <c r="B4145">
        <v>37441500</v>
      </c>
      <c r="C4145" t="s">
        <v>4140</v>
      </c>
      <c r="E4145" s="11">
        <v>4145</v>
      </c>
      <c r="F4145" s="12">
        <v>37441600</v>
      </c>
      <c r="G4145" s="13" t="s">
        <v>4141</v>
      </c>
      <c r="Q4145" t="str">
        <f t="shared" si="64"/>
        <v>37441600-Tramboline za vežbu</v>
      </c>
    </row>
    <row r="4146" spans="1:17" x14ac:dyDescent="0.3">
      <c r="A4146">
        <v>4145</v>
      </c>
      <c r="B4146">
        <v>37441600</v>
      </c>
      <c r="C4146" t="s">
        <v>4141</v>
      </c>
      <c r="E4146" s="8">
        <v>4146</v>
      </c>
      <c r="F4146" s="9">
        <v>37441700</v>
      </c>
      <c r="G4146" s="10" t="s">
        <v>4142</v>
      </c>
      <c r="Q4146" t="str">
        <f t="shared" si="64"/>
        <v>37441700-Lopte za vežbanje</v>
      </c>
    </row>
    <row r="4147" spans="1:17" x14ac:dyDescent="0.3">
      <c r="A4147">
        <v>4146</v>
      </c>
      <c r="B4147">
        <v>37441700</v>
      </c>
      <c r="C4147" t="s">
        <v>4142</v>
      </c>
      <c r="E4147" s="11">
        <v>4147</v>
      </c>
      <c r="F4147" s="12">
        <v>37441800</v>
      </c>
      <c r="G4147" s="13" t="s">
        <v>4143</v>
      </c>
      <c r="Q4147" t="str">
        <f t="shared" si="64"/>
        <v>37441800-Oprema za step aerobik vežbe</v>
      </c>
    </row>
    <row r="4148" spans="1:17" x14ac:dyDescent="0.3">
      <c r="A4148">
        <v>4147</v>
      </c>
      <c r="B4148">
        <v>37441800</v>
      </c>
      <c r="C4148" t="s">
        <v>4143</v>
      </c>
      <c r="E4148" s="8">
        <v>4148</v>
      </c>
      <c r="F4148" s="9">
        <v>37441900</v>
      </c>
      <c r="G4148" s="10" t="s">
        <v>4144</v>
      </c>
      <c r="Q4148" t="str">
        <f t="shared" si="64"/>
        <v>37441900-Sobni trenažeri</v>
      </c>
    </row>
    <row r="4149" spans="1:17" x14ac:dyDescent="0.3">
      <c r="A4149">
        <v>4148</v>
      </c>
      <c r="B4149">
        <v>37441900</v>
      </c>
      <c r="C4149" t="s">
        <v>4144</v>
      </c>
      <c r="E4149" s="11">
        <v>4149</v>
      </c>
      <c r="F4149" s="12">
        <v>37442000</v>
      </c>
      <c r="G4149" s="13" t="s">
        <v>4145</v>
      </c>
      <c r="Q4149" t="str">
        <f t="shared" si="64"/>
        <v>37442000-Sprave za dizanje i povlačenje tegova</v>
      </c>
    </row>
    <row r="4150" spans="1:17" x14ac:dyDescent="0.3">
      <c r="A4150">
        <v>4149</v>
      </c>
      <c r="B4150">
        <v>37442000</v>
      </c>
      <c r="C4150" t="s">
        <v>4145</v>
      </c>
      <c r="E4150" s="8">
        <v>4150</v>
      </c>
      <c r="F4150" s="9">
        <v>37442100</v>
      </c>
      <c r="G4150" s="10" t="s">
        <v>4146</v>
      </c>
      <c r="Q4150" t="str">
        <f t="shared" si="64"/>
        <v>37442100-Jednoručni tegovi</v>
      </c>
    </row>
    <row r="4151" spans="1:17" x14ac:dyDescent="0.3">
      <c r="A4151">
        <v>4150</v>
      </c>
      <c r="B4151">
        <v>37442100</v>
      </c>
      <c r="C4151" t="s">
        <v>4146</v>
      </c>
      <c r="E4151" s="11">
        <v>4151</v>
      </c>
      <c r="F4151" s="12">
        <v>37442200</v>
      </c>
      <c r="G4151" s="13" t="s">
        <v>4147</v>
      </c>
      <c r="Q4151" t="str">
        <f t="shared" si="64"/>
        <v>37442200-Tegovi na šipki</v>
      </c>
    </row>
    <row r="4152" spans="1:17" x14ac:dyDescent="0.3">
      <c r="A4152">
        <v>4151</v>
      </c>
      <c r="B4152">
        <v>37442200</v>
      </c>
      <c r="C4152" t="s">
        <v>4147</v>
      </c>
      <c r="E4152" s="8">
        <v>4152</v>
      </c>
      <c r="F4152" s="9">
        <v>37442300</v>
      </c>
      <c r="G4152" s="10" t="s">
        <v>4148</v>
      </c>
      <c r="Q4152" t="str">
        <f t="shared" si="64"/>
        <v>37442300-Sprave za vežbe donjeg i gornjeg dela torza</v>
      </c>
    </row>
    <row r="4153" spans="1:17" x14ac:dyDescent="0.3">
      <c r="A4153">
        <v>4152</v>
      </c>
      <c r="B4153">
        <v>37442300</v>
      </c>
      <c r="C4153" t="s">
        <v>4148</v>
      </c>
      <c r="E4153" s="11">
        <v>4153</v>
      </c>
      <c r="F4153" s="12">
        <v>37442310</v>
      </c>
      <c r="G4153" s="13" t="s">
        <v>4149</v>
      </c>
      <c r="Q4153" t="str">
        <f t="shared" si="64"/>
        <v>37442310-Sprave za vežbe donjeg dela torza</v>
      </c>
    </row>
    <row r="4154" spans="1:17" x14ac:dyDescent="0.3">
      <c r="A4154">
        <v>4153</v>
      </c>
      <c r="B4154">
        <v>37442310</v>
      </c>
      <c r="C4154" t="s">
        <v>4149</v>
      </c>
      <c r="E4154" s="8">
        <v>4154</v>
      </c>
      <c r="F4154" s="9">
        <v>37442320</v>
      </c>
      <c r="G4154" s="10" t="s">
        <v>4150</v>
      </c>
      <c r="Q4154" t="str">
        <f t="shared" si="64"/>
        <v>37442320-Sprave za vežbe gornjeg dela torza</v>
      </c>
    </row>
    <row r="4155" spans="1:17" x14ac:dyDescent="0.3">
      <c r="A4155">
        <v>4154</v>
      </c>
      <c r="B4155">
        <v>37442320</v>
      </c>
      <c r="C4155" t="s">
        <v>4150</v>
      </c>
      <c r="E4155" s="11">
        <v>4155</v>
      </c>
      <c r="F4155" s="12">
        <v>37442400</v>
      </c>
      <c r="G4155" s="13" t="s">
        <v>4151</v>
      </c>
      <c r="Q4155" t="str">
        <f t="shared" si="64"/>
        <v>37442400-Klupe za dizanje tegova i nosači za tegove</v>
      </c>
    </row>
    <row r="4156" spans="1:17" x14ac:dyDescent="0.3">
      <c r="A4156">
        <v>4155</v>
      </c>
      <c r="B4156">
        <v>37442400</v>
      </c>
      <c r="C4156" t="s">
        <v>4151</v>
      </c>
      <c r="E4156" s="8">
        <v>4156</v>
      </c>
      <c r="F4156" s="9">
        <v>37442500</v>
      </c>
      <c r="G4156" s="10" t="s">
        <v>4152</v>
      </c>
      <c r="Q4156" t="str">
        <f t="shared" si="64"/>
        <v>37442500-Tegovi za fitnes</v>
      </c>
    </row>
    <row r="4157" spans="1:17" x14ac:dyDescent="0.3">
      <c r="A4157">
        <v>4156</v>
      </c>
      <c r="B4157">
        <v>37442500</v>
      </c>
      <c r="C4157" t="s">
        <v>4152</v>
      </c>
      <c r="E4157" s="11">
        <v>4157</v>
      </c>
      <c r="F4157" s="12">
        <v>37442600</v>
      </c>
      <c r="G4157" s="13" t="s">
        <v>4153</v>
      </c>
      <c r="Q4157" t="str">
        <f t="shared" si="64"/>
        <v>37442600-Sprave za pilates</v>
      </c>
    </row>
    <row r="4158" spans="1:17" x14ac:dyDescent="0.3">
      <c r="A4158">
        <v>4157</v>
      </c>
      <c r="B4158">
        <v>37442600</v>
      </c>
      <c r="C4158" t="s">
        <v>4153</v>
      </c>
      <c r="E4158" s="8">
        <v>4158</v>
      </c>
      <c r="F4158" s="9">
        <v>37442700</v>
      </c>
      <c r="G4158" s="10" t="s">
        <v>4154</v>
      </c>
      <c r="Q4158" t="str">
        <f t="shared" si="64"/>
        <v>37442700-Sprave za jačanje stiska</v>
      </c>
    </row>
    <row r="4159" spans="1:17" x14ac:dyDescent="0.3">
      <c r="A4159">
        <v>4158</v>
      </c>
      <c r="B4159">
        <v>37442700</v>
      </c>
      <c r="C4159" t="s">
        <v>4154</v>
      </c>
      <c r="E4159" s="11">
        <v>4159</v>
      </c>
      <c r="F4159" s="12">
        <v>37442800</v>
      </c>
      <c r="G4159" s="13" t="s">
        <v>4155</v>
      </c>
      <c r="Q4159" t="str">
        <f t="shared" si="64"/>
        <v>37442800-Trake i opruge za rastezanje</v>
      </c>
    </row>
    <row r="4160" spans="1:17" x14ac:dyDescent="0.3">
      <c r="A4160">
        <v>4159</v>
      </c>
      <c r="B4160">
        <v>37442800</v>
      </c>
      <c r="C4160" t="s">
        <v>4155</v>
      </c>
      <c r="E4160" s="8">
        <v>4160</v>
      </c>
      <c r="F4160" s="9">
        <v>37442810</v>
      </c>
      <c r="G4160" s="10" t="s">
        <v>4156</v>
      </c>
      <c r="Q4160" t="str">
        <f t="shared" si="64"/>
        <v>37442810-Trake za rastezanje</v>
      </c>
    </row>
    <row r="4161" spans="1:17" x14ac:dyDescent="0.3">
      <c r="A4161">
        <v>4160</v>
      </c>
      <c r="B4161">
        <v>37442810</v>
      </c>
      <c r="C4161" t="s">
        <v>4156</v>
      </c>
      <c r="E4161" s="11">
        <v>4161</v>
      </c>
      <c r="F4161" s="12">
        <v>37442820</v>
      </c>
      <c r="G4161" s="13" t="s">
        <v>4157</v>
      </c>
      <c r="Q4161" t="str">
        <f t="shared" si="64"/>
        <v>37442820-Opruge za rastezanje</v>
      </c>
    </row>
    <row r="4162" spans="1:17" x14ac:dyDescent="0.3">
      <c r="A4162">
        <v>4161</v>
      </c>
      <c r="B4162">
        <v>37442820</v>
      </c>
      <c r="C4162" t="s">
        <v>4157</v>
      </c>
      <c r="E4162" s="8">
        <v>4162</v>
      </c>
      <c r="F4162" s="9">
        <v>37442900</v>
      </c>
      <c r="G4162" s="10" t="s">
        <v>4158</v>
      </c>
      <c r="Q4162" t="str">
        <f t="shared" ref="Q4162:Q4225" si="65">F4162&amp; "-" &amp;G4162</f>
        <v>37442900-Višenamenske vežbaonice</v>
      </c>
    </row>
    <row r="4163" spans="1:17" x14ac:dyDescent="0.3">
      <c r="A4163">
        <v>4162</v>
      </c>
      <c r="B4163">
        <v>37442900</v>
      </c>
      <c r="C4163" t="s">
        <v>4158</v>
      </c>
      <c r="E4163" s="11">
        <v>4163</v>
      </c>
      <c r="F4163" s="12">
        <v>37450000</v>
      </c>
      <c r="G4163" s="13" t="s">
        <v>4159</v>
      </c>
      <c r="Q4163" t="str">
        <f t="shared" si="65"/>
        <v>37450000-Oprema za sportove na sportskim igralištima i terenima</v>
      </c>
    </row>
    <row r="4164" spans="1:17" x14ac:dyDescent="0.3">
      <c r="A4164">
        <v>4163</v>
      </c>
      <c r="B4164">
        <v>37450000</v>
      </c>
      <c r="C4164" t="s">
        <v>4159</v>
      </c>
      <c r="E4164" s="8">
        <v>4164</v>
      </c>
      <c r="F4164" s="9">
        <v>37451000</v>
      </c>
      <c r="G4164" s="10" t="s">
        <v>4160</v>
      </c>
      <c r="Q4164" t="str">
        <f t="shared" si="65"/>
        <v>37451000-Oprema za sportove na sportskim igralištima</v>
      </c>
    </row>
    <row r="4165" spans="1:17" x14ac:dyDescent="0.3">
      <c r="A4165">
        <v>4164</v>
      </c>
      <c r="B4165">
        <v>37451000</v>
      </c>
      <c r="C4165" t="s">
        <v>4160</v>
      </c>
      <c r="E4165" s="11">
        <v>4165</v>
      </c>
      <c r="F4165" s="12">
        <v>37451100</v>
      </c>
      <c r="G4165" s="13" t="s">
        <v>4161</v>
      </c>
      <c r="Q4165" t="str">
        <f t="shared" si="65"/>
        <v>37451100-Lopte za bejzbol</v>
      </c>
    </row>
    <row r="4166" spans="1:17" x14ac:dyDescent="0.3">
      <c r="A4166">
        <v>4165</v>
      </c>
      <c r="B4166">
        <v>37451100</v>
      </c>
      <c r="C4166" t="s">
        <v>4161</v>
      </c>
      <c r="E4166" s="8">
        <v>4166</v>
      </c>
      <c r="F4166" s="9">
        <v>37451110</v>
      </c>
      <c r="G4166" s="10" t="s">
        <v>4162</v>
      </c>
      <c r="Q4166" t="str">
        <f t="shared" si="65"/>
        <v>37451110-Ograde za bejzbol</v>
      </c>
    </row>
    <row r="4167" spans="1:17" x14ac:dyDescent="0.3">
      <c r="A4167">
        <v>4166</v>
      </c>
      <c r="B4167">
        <v>37451110</v>
      </c>
      <c r="C4167" t="s">
        <v>4162</v>
      </c>
      <c r="E4167" s="11">
        <v>4167</v>
      </c>
      <c r="F4167" s="12">
        <v>37451120</v>
      </c>
      <c r="G4167" s="13" t="s">
        <v>4163</v>
      </c>
      <c r="Q4167" t="str">
        <f t="shared" si="65"/>
        <v>37451120-Baze za bejzbol</v>
      </c>
    </row>
    <row r="4168" spans="1:17" x14ac:dyDescent="0.3">
      <c r="A4168">
        <v>4167</v>
      </c>
      <c r="B4168">
        <v>37451120</v>
      </c>
      <c r="C4168" t="s">
        <v>4163</v>
      </c>
      <c r="E4168" s="8">
        <v>4168</v>
      </c>
      <c r="F4168" s="9">
        <v>37451130</v>
      </c>
      <c r="G4168" s="10" t="s">
        <v>4164</v>
      </c>
      <c r="Q4168" t="str">
        <f t="shared" si="65"/>
        <v>37451130-Palice za bejzbol</v>
      </c>
    </row>
    <row r="4169" spans="1:17" x14ac:dyDescent="0.3">
      <c r="A4169">
        <v>4168</v>
      </c>
      <c r="B4169">
        <v>37451130</v>
      </c>
      <c r="C4169" t="s">
        <v>4164</v>
      </c>
      <c r="E4169" s="11">
        <v>4169</v>
      </c>
      <c r="F4169" s="12">
        <v>37451140</v>
      </c>
      <c r="G4169" s="13" t="s">
        <v>4165</v>
      </c>
      <c r="Q4169" t="str">
        <f t="shared" si="65"/>
        <v>37451140-Pribor za udaranje u bejzbolu</v>
      </c>
    </row>
    <row r="4170" spans="1:17" x14ac:dyDescent="0.3">
      <c r="A4170">
        <v>4169</v>
      </c>
      <c r="B4170">
        <v>37451140</v>
      </c>
      <c r="C4170" t="s">
        <v>4165</v>
      </c>
      <c r="E4170" s="8">
        <v>4170</v>
      </c>
      <c r="F4170" s="9">
        <v>37451150</v>
      </c>
      <c r="G4170" s="10" t="s">
        <v>4166</v>
      </c>
      <c r="Q4170" t="str">
        <f t="shared" si="65"/>
        <v>37451150-Rukavice za bejzbol</v>
      </c>
    </row>
    <row r="4171" spans="1:17" x14ac:dyDescent="0.3">
      <c r="A4171">
        <v>4170</v>
      </c>
      <c r="B4171">
        <v>37451150</v>
      </c>
      <c r="C4171" t="s">
        <v>4166</v>
      </c>
      <c r="E4171" s="11">
        <v>4171</v>
      </c>
      <c r="F4171" s="12">
        <v>37451160</v>
      </c>
      <c r="G4171" s="13" t="s">
        <v>4167</v>
      </c>
      <c r="Q4171" t="str">
        <f t="shared" si="65"/>
        <v>37451160-Zaštitna oprema za bejzbol ili softbol</v>
      </c>
    </row>
    <row r="4172" spans="1:17" x14ac:dyDescent="0.3">
      <c r="A4172">
        <v>4171</v>
      </c>
      <c r="B4172">
        <v>37451160</v>
      </c>
      <c r="C4172" t="s">
        <v>4167</v>
      </c>
      <c r="E4172" s="8">
        <v>4172</v>
      </c>
      <c r="F4172" s="9">
        <v>37451200</v>
      </c>
      <c r="G4172" s="10" t="s">
        <v>4168</v>
      </c>
      <c r="Q4172" t="str">
        <f t="shared" si="65"/>
        <v>37451200-Oprema za hokej na travi</v>
      </c>
    </row>
    <row r="4173" spans="1:17" x14ac:dyDescent="0.3">
      <c r="A4173">
        <v>4172</v>
      </c>
      <c r="B4173">
        <v>37451200</v>
      </c>
      <c r="C4173" t="s">
        <v>4168</v>
      </c>
      <c r="E4173" s="11">
        <v>4173</v>
      </c>
      <c r="F4173" s="12">
        <v>37451210</v>
      </c>
      <c r="G4173" s="13" t="s">
        <v>4169</v>
      </c>
      <c r="Q4173" t="str">
        <f t="shared" si="65"/>
        <v>37451210-Lopte za hokej na travi</v>
      </c>
    </row>
    <row r="4174" spans="1:17" x14ac:dyDescent="0.3">
      <c r="A4174">
        <v>4173</v>
      </c>
      <c r="B4174">
        <v>37451210</v>
      </c>
      <c r="C4174" t="s">
        <v>4169</v>
      </c>
      <c r="E4174" s="8">
        <v>4174</v>
      </c>
      <c r="F4174" s="9">
        <v>37451220</v>
      </c>
      <c r="G4174" s="10" t="s">
        <v>4170</v>
      </c>
      <c r="Q4174" t="str">
        <f t="shared" si="65"/>
        <v>37451220-Palice za hokej na travi</v>
      </c>
    </row>
    <row r="4175" spans="1:17" x14ac:dyDescent="0.3">
      <c r="A4175">
        <v>4174</v>
      </c>
      <c r="B4175">
        <v>37451220</v>
      </c>
      <c r="C4175" t="s">
        <v>4170</v>
      </c>
      <c r="E4175" s="11">
        <v>4175</v>
      </c>
      <c r="F4175" s="12">
        <v>37451300</v>
      </c>
      <c r="G4175" s="13" t="s">
        <v>4171</v>
      </c>
      <c r="Q4175" t="str">
        <f t="shared" si="65"/>
        <v>37451300-Lopte za američki fudbal</v>
      </c>
    </row>
    <row r="4176" spans="1:17" x14ac:dyDescent="0.3">
      <c r="A4176">
        <v>4175</v>
      </c>
      <c r="B4176">
        <v>37451300</v>
      </c>
      <c r="C4176" t="s">
        <v>4171</v>
      </c>
      <c r="E4176" s="8">
        <v>4176</v>
      </c>
      <c r="F4176" s="9">
        <v>37451310</v>
      </c>
      <c r="G4176" s="10" t="s">
        <v>4172</v>
      </c>
      <c r="Q4176" t="str">
        <f t="shared" si="65"/>
        <v>37451310-Džakovi za vežbanje blokada u američkom fudbalu</v>
      </c>
    </row>
    <row r="4177" spans="1:17" x14ac:dyDescent="0.3">
      <c r="A4177">
        <v>4176</v>
      </c>
      <c r="B4177">
        <v>37451310</v>
      </c>
      <c r="C4177" t="s">
        <v>4172</v>
      </c>
      <c r="E4177" s="11">
        <v>4177</v>
      </c>
      <c r="F4177" s="12">
        <v>37451320</v>
      </c>
      <c r="G4177" s="13" t="s">
        <v>4173</v>
      </c>
      <c r="Q4177" t="str">
        <f t="shared" si="65"/>
        <v>37451320-Postolja za šutiranje lopte u američkom fudbalu</v>
      </c>
    </row>
    <row r="4178" spans="1:17" x14ac:dyDescent="0.3">
      <c r="A4178">
        <v>4177</v>
      </c>
      <c r="B4178">
        <v>37451320</v>
      </c>
      <c r="C4178" t="s">
        <v>4173</v>
      </c>
      <c r="E4178" s="8">
        <v>4178</v>
      </c>
      <c r="F4178" s="9">
        <v>37451330</v>
      </c>
      <c r="G4178" s="10" t="s">
        <v>4174</v>
      </c>
      <c r="Q4178" t="str">
        <f t="shared" si="65"/>
        <v>37451330-Lutke za zaustavljanje navalnog igrača u američkom fudbalu</v>
      </c>
    </row>
    <row r="4179" spans="1:17" x14ac:dyDescent="0.3">
      <c r="A4179">
        <v>4178</v>
      </c>
      <c r="B4179">
        <v>37451330</v>
      </c>
      <c r="C4179" t="s">
        <v>4174</v>
      </c>
      <c r="E4179" s="11">
        <v>4179</v>
      </c>
      <c r="F4179" s="12">
        <v>37451340</v>
      </c>
      <c r="G4179" s="13" t="s">
        <v>4175</v>
      </c>
      <c r="Q4179" t="str">
        <f t="shared" si="65"/>
        <v>37451340-Oprema za beskontaktni američki fudbal (fleg fudbal)</v>
      </c>
    </row>
    <row r="4180" spans="1:17" x14ac:dyDescent="0.3">
      <c r="A4180">
        <v>4179</v>
      </c>
      <c r="B4180">
        <v>37451340</v>
      </c>
      <c r="C4180" t="s">
        <v>4175</v>
      </c>
      <c r="E4180" s="8">
        <v>4180</v>
      </c>
      <c r="F4180" s="9">
        <v>37451400</v>
      </c>
      <c r="G4180" s="10" t="s">
        <v>4176</v>
      </c>
      <c r="Q4180" t="str">
        <f t="shared" si="65"/>
        <v>37451400-Lopte za lakros (vrsta igre sa loptom)</v>
      </c>
    </row>
    <row r="4181" spans="1:17" x14ac:dyDescent="0.3">
      <c r="A4181">
        <v>4180</v>
      </c>
      <c r="B4181">
        <v>37451400</v>
      </c>
      <c r="C4181" t="s">
        <v>4176</v>
      </c>
      <c r="E4181" s="11">
        <v>4181</v>
      </c>
      <c r="F4181" s="12">
        <v>37451500</v>
      </c>
      <c r="G4181" s="13" t="s">
        <v>4177</v>
      </c>
      <c r="Q4181" t="str">
        <f t="shared" si="65"/>
        <v>37451500-Palice za lakros</v>
      </c>
    </row>
    <row r="4182" spans="1:17" x14ac:dyDescent="0.3">
      <c r="A4182">
        <v>4181</v>
      </c>
      <c r="B4182">
        <v>37451500</v>
      </c>
      <c r="C4182" t="s">
        <v>4177</v>
      </c>
      <c r="E4182" s="8">
        <v>4182</v>
      </c>
      <c r="F4182" s="9">
        <v>37451600</v>
      </c>
      <c r="G4182" s="10" t="s">
        <v>4178</v>
      </c>
      <c r="Q4182" t="str">
        <f t="shared" si="65"/>
        <v>37451600-Uređaji za bacanje lopte</v>
      </c>
    </row>
    <row r="4183" spans="1:17" x14ac:dyDescent="0.3">
      <c r="A4183">
        <v>4182</v>
      </c>
      <c r="B4183">
        <v>37451600</v>
      </c>
      <c r="C4183" t="s">
        <v>4178</v>
      </c>
      <c r="E4183" s="11">
        <v>4183</v>
      </c>
      <c r="F4183" s="12">
        <v>37451700</v>
      </c>
      <c r="G4183" s="13" t="s">
        <v>4179</v>
      </c>
      <c r="Q4183" t="str">
        <f t="shared" si="65"/>
        <v>37451700-Fudbalske lopte</v>
      </c>
    </row>
    <row r="4184" spans="1:17" x14ac:dyDescent="0.3">
      <c r="A4184">
        <v>4183</v>
      </c>
      <c r="B4184">
        <v>37451700</v>
      </c>
      <c r="C4184" t="s">
        <v>4179</v>
      </c>
      <c r="E4184" s="8">
        <v>4184</v>
      </c>
      <c r="F4184" s="9">
        <v>37451710</v>
      </c>
      <c r="G4184" s="10" t="s">
        <v>4180</v>
      </c>
      <c r="Q4184" t="str">
        <f t="shared" si="65"/>
        <v>37451710-Oprema za obeležavanje fudbalskog igrališta</v>
      </c>
    </row>
    <row r="4185" spans="1:17" x14ac:dyDescent="0.3">
      <c r="A4185">
        <v>4184</v>
      </c>
      <c r="B4185">
        <v>37451710</v>
      </c>
      <c r="C4185" t="s">
        <v>4180</v>
      </c>
      <c r="E4185" s="11">
        <v>4185</v>
      </c>
      <c r="F4185" s="12">
        <v>37451720</v>
      </c>
      <c r="G4185" s="13" t="s">
        <v>4181</v>
      </c>
      <c r="Q4185" t="str">
        <f t="shared" si="65"/>
        <v>37451720-Zaštitna oprema za fudbal</v>
      </c>
    </row>
    <row r="4186" spans="1:17" x14ac:dyDescent="0.3">
      <c r="A4186">
        <v>4185</v>
      </c>
      <c r="B4186">
        <v>37451720</v>
      </c>
      <c r="C4186" t="s">
        <v>4181</v>
      </c>
      <c r="E4186" s="8">
        <v>4186</v>
      </c>
      <c r="F4186" s="9">
        <v>37451730</v>
      </c>
      <c r="G4186" s="10" t="s">
        <v>4182</v>
      </c>
      <c r="Q4186" t="str">
        <f t="shared" si="65"/>
        <v>37451730-Pomoćna sredstva za treniranje fudbala</v>
      </c>
    </row>
    <row r="4187" spans="1:17" x14ac:dyDescent="0.3">
      <c r="A4187">
        <v>4186</v>
      </c>
      <c r="B4187">
        <v>37451730</v>
      </c>
      <c r="C4187" t="s">
        <v>4182</v>
      </c>
      <c r="E4187" s="11">
        <v>4187</v>
      </c>
      <c r="F4187" s="12">
        <v>37451800</v>
      </c>
      <c r="G4187" s="13" t="s">
        <v>4183</v>
      </c>
      <c r="Q4187" t="str">
        <f t="shared" si="65"/>
        <v>37451800-Lopte za softbol</v>
      </c>
    </row>
    <row r="4188" spans="1:17" x14ac:dyDescent="0.3">
      <c r="A4188">
        <v>4187</v>
      </c>
      <c r="B4188">
        <v>37451800</v>
      </c>
      <c r="C4188" t="s">
        <v>4183</v>
      </c>
      <c r="E4188" s="8">
        <v>4188</v>
      </c>
      <c r="F4188" s="9">
        <v>37451810</v>
      </c>
      <c r="G4188" s="10" t="s">
        <v>4184</v>
      </c>
      <c r="Q4188" t="str">
        <f t="shared" si="65"/>
        <v>37451810-Palice za softbol</v>
      </c>
    </row>
    <row r="4189" spans="1:17" x14ac:dyDescent="0.3">
      <c r="A4189">
        <v>4188</v>
      </c>
      <c r="B4189">
        <v>37451810</v>
      </c>
      <c r="C4189" t="s">
        <v>4184</v>
      </c>
      <c r="E4189" s="11">
        <v>4189</v>
      </c>
      <c r="F4189" s="12">
        <v>37451820</v>
      </c>
      <c r="G4189" s="13" t="s">
        <v>4185</v>
      </c>
      <c r="Q4189" t="str">
        <f t="shared" si="65"/>
        <v>37451820-Rukavice za softbol</v>
      </c>
    </row>
    <row r="4190" spans="1:17" x14ac:dyDescent="0.3">
      <c r="A4190">
        <v>4189</v>
      </c>
      <c r="B4190">
        <v>37451820</v>
      </c>
      <c r="C4190" t="s">
        <v>4185</v>
      </c>
      <c r="E4190" s="8">
        <v>4190</v>
      </c>
      <c r="F4190" s="9">
        <v>37451900</v>
      </c>
      <c r="G4190" s="10" t="s">
        <v>4186</v>
      </c>
      <c r="Q4190" t="str">
        <f t="shared" si="65"/>
        <v>37451900-Lopte za rukomet</v>
      </c>
    </row>
    <row r="4191" spans="1:17" x14ac:dyDescent="0.3">
      <c r="A4191">
        <v>4190</v>
      </c>
      <c r="B4191">
        <v>37451900</v>
      </c>
      <c r="C4191" t="s">
        <v>4186</v>
      </c>
      <c r="E4191" s="11">
        <v>4191</v>
      </c>
      <c r="F4191" s="12">
        <v>37451920</v>
      </c>
      <c r="G4191" s="13" t="s">
        <v>4187</v>
      </c>
      <c r="Q4191" t="str">
        <f t="shared" si="65"/>
        <v>37451920-Školski kompleti za rukomet</v>
      </c>
    </row>
    <row r="4192" spans="1:17" x14ac:dyDescent="0.3">
      <c r="A4192">
        <v>4191</v>
      </c>
      <c r="B4192">
        <v>37451920</v>
      </c>
      <c r="C4192" t="s">
        <v>4187</v>
      </c>
      <c r="E4192" s="8">
        <v>4192</v>
      </c>
      <c r="F4192" s="9">
        <v>37452000</v>
      </c>
      <c r="G4192" s="10" t="s">
        <v>4188</v>
      </c>
      <c r="Q4192" t="str">
        <f t="shared" si="65"/>
        <v>37452000-Reketi i oprema za sportske terene</v>
      </c>
    </row>
    <row r="4193" spans="1:17" x14ac:dyDescent="0.3">
      <c r="A4193">
        <v>4192</v>
      </c>
      <c r="B4193">
        <v>37452000</v>
      </c>
      <c r="C4193" t="s">
        <v>4188</v>
      </c>
      <c r="E4193" s="11">
        <v>4193</v>
      </c>
      <c r="F4193" s="12">
        <v>37452100</v>
      </c>
      <c r="G4193" s="13" t="s">
        <v>4189</v>
      </c>
      <c r="Q4193" t="str">
        <f t="shared" si="65"/>
        <v>37452100-Oprema za badminton</v>
      </c>
    </row>
    <row r="4194" spans="1:17" x14ac:dyDescent="0.3">
      <c r="A4194">
        <v>4193</v>
      </c>
      <c r="B4194">
        <v>37452100</v>
      </c>
      <c r="C4194" t="s">
        <v>4189</v>
      </c>
      <c r="E4194" s="8">
        <v>4194</v>
      </c>
      <c r="F4194" s="9">
        <v>37452110</v>
      </c>
      <c r="G4194" s="10" t="s">
        <v>4190</v>
      </c>
      <c r="Q4194" t="str">
        <f t="shared" si="65"/>
        <v>37452110-Loptice za badminton</v>
      </c>
    </row>
    <row r="4195" spans="1:17" x14ac:dyDescent="0.3">
      <c r="A4195">
        <v>4194</v>
      </c>
      <c r="B4195">
        <v>37452110</v>
      </c>
      <c r="C4195" t="s">
        <v>4190</v>
      </c>
      <c r="E4195" s="11">
        <v>4195</v>
      </c>
      <c r="F4195" s="12">
        <v>37452120</v>
      </c>
      <c r="G4195" s="13" t="s">
        <v>4191</v>
      </c>
      <c r="Q4195" t="str">
        <f t="shared" si="65"/>
        <v>37452120-Reketi za badminton</v>
      </c>
    </row>
    <row r="4196" spans="1:17" x14ac:dyDescent="0.3">
      <c r="A4196">
        <v>4195</v>
      </c>
      <c r="B4196">
        <v>37452120</v>
      </c>
      <c r="C4196" t="s">
        <v>4191</v>
      </c>
      <c r="E4196" s="8">
        <v>4196</v>
      </c>
      <c r="F4196" s="9">
        <v>37452200</v>
      </c>
      <c r="G4196" s="10" t="s">
        <v>4192</v>
      </c>
      <c r="Q4196" t="str">
        <f t="shared" si="65"/>
        <v>37452200-Lopte za košarku</v>
      </c>
    </row>
    <row r="4197" spans="1:17" x14ac:dyDescent="0.3">
      <c r="A4197">
        <v>4196</v>
      </c>
      <c r="B4197">
        <v>37452200</v>
      </c>
      <c r="C4197" t="s">
        <v>4192</v>
      </c>
      <c r="E4197" s="11">
        <v>4197</v>
      </c>
      <c r="F4197" s="12">
        <v>37452210</v>
      </c>
      <c r="G4197" s="13" t="s">
        <v>4193</v>
      </c>
      <c r="Q4197" t="str">
        <f t="shared" si="65"/>
        <v>37452210-Potpuni sistemi za košarku</v>
      </c>
    </row>
    <row r="4198" spans="1:17" x14ac:dyDescent="0.3">
      <c r="A4198">
        <v>4197</v>
      </c>
      <c r="B4198">
        <v>37452210</v>
      </c>
      <c r="C4198" t="s">
        <v>4193</v>
      </c>
      <c r="E4198" s="8">
        <v>4198</v>
      </c>
      <c r="F4198" s="9">
        <v>37452300</v>
      </c>
      <c r="G4198" s="10" t="s">
        <v>4194</v>
      </c>
      <c r="Q4198" t="str">
        <f t="shared" si="65"/>
        <v>37452300-Zaštitna oprema za hokej na parketu</v>
      </c>
    </row>
    <row r="4199" spans="1:17" x14ac:dyDescent="0.3">
      <c r="A4199">
        <v>4198</v>
      </c>
      <c r="B4199">
        <v>37452300</v>
      </c>
      <c r="C4199" t="s">
        <v>4194</v>
      </c>
      <c r="E4199" s="11">
        <v>4199</v>
      </c>
      <c r="F4199" s="12">
        <v>37452400</v>
      </c>
      <c r="G4199" s="13" t="s">
        <v>4195</v>
      </c>
      <c r="Q4199" t="str">
        <f t="shared" si="65"/>
        <v>37452400-Loptice, držači i žice za raketbol</v>
      </c>
    </row>
    <row r="4200" spans="1:17" x14ac:dyDescent="0.3">
      <c r="A4200">
        <v>4199</v>
      </c>
      <c r="B4200">
        <v>37452400</v>
      </c>
      <c r="C4200" t="s">
        <v>4195</v>
      </c>
      <c r="E4200" s="8">
        <v>4200</v>
      </c>
      <c r="F4200" s="9">
        <v>37452410</v>
      </c>
      <c r="G4200" s="10" t="s">
        <v>4196</v>
      </c>
      <c r="Q4200" t="str">
        <f t="shared" si="65"/>
        <v>37452410-Loptice za raketbol</v>
      </c>
    </row>
    <row r="4201" spans="1:17" x14ac:dyDescent="0.3">
      <c r="A4201">
        <v>4200</v>
      </c>
      <c r="B4201">
        <v>37452410</v>
      </c>
      <c r="C4201" t="s">
        <v>4196</v>
      </c>
      <c r="E4201" s="11">
        <v>4201</v>
      </c>
      <c r="F4201" s="12">
        <v>37452420</v>
      </c>
      <c r="G4201" s="13" t="s">
        <v>4197</v>
      </c>
      <c r="Q4201" t="str">
        <f t="shared" si="65"/>
        <v>37452420-Držači za reket za raketbol</v>
      </c>
    </row>
    <row r="4202" spans="1:17" x14ac:dyDescent="0.3">
      <c r="A4202">
        <v>4201</v>
      </c>
      <c r="B4202">
        <v>37452420</v>
      </c>
      <c r="C4202" t="s">
        <v>4197</v>
      </c>
      <c r="E4202" s="8">
        <v>4202</v>
      </c>
      <c r="F4202" s="9">
        <v>37452430</v>
      </c>
      <c r="G4202" s="10" t="s">
        <v>4198</v>
      </c>
      <c r="Q4202" t="str">
        <f t="shared" si="65"/>
        <v>37452430-Žice za reket u raketbolu</v>
      </c>
    </row>
    <row r="4203" spans="1:17" x14ac:dyDescent="0.3">
      <c r="A4203">
        <v>4202</v>
      </c>
      <c r="B4203">
        <v>37452430</v>
      </c>
      <c r="C4203" t="s">
        <v>4198</v>
      </c>
      <c r="E4203" s="11">
        <v>4203</v>
      </c>
      <c r="F4203" s="12">
        <v>37452500</v>
      </c>
      <c r="G4203" s="13" t="s">
        <v>4199</v>
      </c>
      <c r="Q4203" t="str">
        <f t="shared" si="65"/>
        <v>37452500-Reketi za raketbol</v>
      </c>
    </row>
    <row r="4204" spans="1:17" x14ac:dyDescent="0.3">
      <c r="A4204">
        <v>4203</v>
      </c>
      <c r="B4204">
        <v>37452500</v>
      </c>
      <c r="C4204" t="s">
        <v>4199</v>
      </c>
      <c r="E4204" s="8">
        <v>4204</v>
      </c>
      <c r="F4204" s="9">
        <v>37452600</v>
      </c>
      <c r="G4204" s="10" t="s">
        <v>4200</v>
      </c>
      <c r="Q4204" t="str">
        <f t="shared" si="65"/>
        <v>37452600-Oprema za skvoš</v>
      </c>
    </row>
    <row r="4205" spans="1:17" x14ac:dyDescent="0.3">
      <c r="A4205">
        <v>4204</v>
      </c>
      <c r="B4205">
        <v>37452600</v>
      </c>
      <c r="C4205" t="s">
        <v>4200</v>
      </c>
      <c r="E4205" s="11">
        <v>4205</v>
      </c>
      <c r="F4205" s="12">
        <v>37452610</v>
      </c>
      <c r="G4205" s="13" t="s">
        <v>4201</v>
      </c>
      <c r="Q4205" t="str">
        <f t="shared" si="65"/>
        <v>37452610-Loptice za skvoš</v>
      </c>
    </row>
    <row r="4206" spans="1:17" x14ac:dyDescent="0.3">
      <c r="A4206">
        <v>4205</v>
      </c>
      <c r="B4206">
        <v>37452610</v>
      </c>
      <c r="C4206" t="s">
        <v>4201</v>
      </c>
      <c r="E4206" s="8">
        <v>4206</v>
      </c>
      <c r="F4206" s="9">
        <v>37452620</v>
      </c>
      <c r="G4206" s="10" t="s">
        <v>4202</v>
      </c>
      <c r="Q4206" t="str">
        <f t="shared" si="65"/>
        <v>37452620-Reketi za skvoš</v>
      </c>
    </row>
    <row r="4207" spans="1:17" x14ac:dyDescent="0.3">
      <c r="A4207">
        <v>4206</v>
      </c>
      <c r="B4207">
        <v>37452620</v>
      </c>
      <c r="C4207" t="s">
        <v>4202</v>
      </c>
      <c r="E4207" s="11">
        <v>4207</v>
      </c>
      <c r="F4207" s="12">
        <v>37452700</v>
      </c>
      <c r="G4207" s="13" t="s">
        <v>4203</v>
      </c>
      <c r="Q4207" t="str">
        <f t="shared" si="65"/>
        <v>37452700-Oprema za tenis</v>
      </c>
    </row>
    <row r="4208" spans="1:17" x14ac:dyDescent="0.3">
      <c r="A4208">
        <v>4207</v>
      </c>
      <c r="B4208">
        <v>37452700</v>
      </c>
      <c r="C4208" t="s">
        <v>4203</v>
      </c>
      <c r="E4208" s="8">
        <v>4208</v>
      </c>
      <c r="F4208" s="9">
        <v>37452710</v>
      </c>
      <c r="G4208" s="10" t="s">
        <v>4204</v>
      </c>
      <c r="Q4208" t="str">
        <f t="shared" si="65"/>
        <v>37452710-Loptice za tenis</v>
      </c>
    </row>
    <row r="4209" spans="1:17" x14ac:dyDescent="0.3">
      <c r="A4209">
        <v>4208</v>
      </c>
      <c r="B4209">
        <v>37452710</v>
      </c>
      <c r="C4209" t="s">
        <v>4204</v>
      </c>
      <c r="E4209" s="11">
        <v>4209</v>
      </c>
      <c r="F4209" s="12">
        <v>37452720</v>
      </c>
      <c r="G4209" s="13" t="s">
        <v>4205</v>
      </c>
      <c r="Q4209" t="str">
        <f t="shared" si="65"/>
        <v>37452720-Oprema za teniski teren</v>
      </c>
    </row>
    <row r="4210" spans="1:17" x14ac:dyDescent="0.3">
      <c r="A4210">
        <v>4209</v>
      </c>
      <c r="B4210">
        <v>37452720</v>
      </c>
      <c r="C4210" t="s">
        <v>4205</v>
      </c>
      <c r="E4210" s="8">
        <v>4210</v>
      </c>
      <c r="F4210" s="9">
        <v>37452730</v>
      </c>
      <c r="G4210" s="10" t="s">
        <v>4206</v>
      </c>
      <c r="Q4210" t="str">
        <f t="shared" si="65"/>
        <v>37452730-Reketi za tenis</v>
      </c>
    </row>
    <row r="4211" spans="1:17" x14ac:dyDescent="0.3">
      <c r="A4211">
        <v>4210</v>
      </c>
      <c r="B4211">
        <v>37452730</v>
      </c>
      <c r="C4211" t="s">
        <v>4206</v>
      </c>
      <c r="E4211" s="11">
        <v>4211</v>
      </c>
      <c r="F4211" s="12">
        <v>37452740</v>
      </c>
      <c r="G4211" s="13" t="s">
        <v>4207</v>
      </c>
      <c r="Q4211" t="str">
        <f t="shared" si="65"/>
        <v>37452740-Pomoćna sredstva za treniranje tenisa</v>
      </c>
    </row>
    <row r="4212" spans="1:17" x14ac:dyDescent="0.3">
      <c r="A4212">
        <v>4211</v>
      </c>
      <c r="B4212">
        <v>37452740</v>
      </c>
      <c r="C4212" t="s">
        <v>4207</v>
      </c>
      <c r="E4212" s="8">
        <v>4212</v>
      </c>
      <c r="F4212" s="9">
        <v>37452800</v>
      </c>
      <c r="G4212" s="10" t="s">
        <v>4208</v>
      </c>
      <c r="Q4212" t="str">
        <f t="shared" si="65"/>
        <v>37452800-Lopte i motke za teter (igra sa loptom vezanom na dugom kanapu)</v>
      </c>
    </row>
    <row r="4213" spans="1:17" x14ac:dyDescent="0.3">
      <c r="A4213">
        <v>4212</v>
      </c>
      <c r="B4213">
        <v>37452800</v>
      </c>
      <c r="C4213" t="s">
        <v>4208</v>
      </c>
      <c r="E4213" s="11">
        <v>4213</v>
      </c>
      <c r="F4213" s="12">
        <v>37452810</v>
      </c>
      <c r="G4213" s="13" t="s">
        <v>4209</v>
      </c>
      <c r="Q4213" t="str">
        <f t="shared" si="65"/>
        <v>37452810-Lopte za teter</v>
      </c>
    </row>
    <row r="4214" spans="1:17" x14ac:dyDescent="0.3">
      <c r="A4214">
        <v>4213</v>
      </c>
      <c r="B4214">
        <v>37452810</v>
      </c>
      <c r="C4214" t="s">
        <v>4209</v>
      </c>
      <c r="E4214" s="8">
        <v>4214</v>
      </c>
      <c r="F4214" s="9">
        <v>37452820</v>
      </c>
      <c r="G4214" s="10" t="s">
        <v>4210</v>
      </c>
      <c r="Q4214" t="str">
        <f t="shared" si="65"/>
        <v>37452820-Motke za teter</v>
      </c>
    </row>
    <row r="4215" spans="1:17" x14ac:dyDescent="0.3">
      <c r="A4215">
        <v>4214</v>
      </c>
      <c r="B4215">
        <v>37452820</v>
      </c>
      <c r="C4215" t="s">
        <v>4210</v>
      </c>
      <c r="E4215" s="11">
        <v>4215</v>
      </c>
      <c r="F4215" s="12">
        <v>37452900</v>
      </c>
      <c r="G4215" s="13" t="s">
        <v>4211</v>
      </c>
      <c r="Q4215" t="str">
        <f t="shared" si="65"/>
        <v>37452900-Lopte za odbojku</v>
      </c>
    </row>
    <row r="4216" spans="1:17" x14ac:dyDescent="0.3">
      <c r="A4216">
        <v>4215</v>
      </c>
      <c r="B4216">
        <v>37452900</v>
      </c>
      <c r="C4216" t="s">
        <v>4211</v>
      </c>
      <c r="E4216" s="8">
        <v>4216</v>
      </c>
      <c r="F4216" s="9">
        <v>37452910</v>
      </c>
      <c r="G4216" s="10" t="s">
        <v>4212</v>
      </c>
      <c r="Q4216" t="str">
        <f t="shared" si="65"/>
        <v>37452910-Standardna oprema za odbojku u sportskoj sali</v>
      </c>
    </row>
    <row r="4217" spans="1:17" x14ac:dyDescent="0.3">
      <c r="A4217">
        <v>4216</v>
      </c>
      <c r="B4217">
        <v>37452910</v>
      </c>
      <c r="C4217" t="s">
        <v>4212</v>
      </c>
      <c r="E4217" s="11">
        <v>4217</v>
      </c>
      <c r="F4217" s="12">
        <v>37452920</v>
      </c>
      <c r="G4217" s="13" t="s">
        <v>4213</v>
      </c>
      <c r="Q4217" t="str">
        <f t="shared" si="65"/>
        <v>37452920-Skladište za lopte i mreže za odbojku</v>
      </c>
    </row>
    <row r="4218" spans="1:17" x14ac:dyDescent="0.3">
      <c r="A4218">
        <v>4217</v>
      </c>
      <c r="B4218">
        <v>37452920</v>
      </c>
      <c r="C4218" t="s">
        <v>4213</v>
      </c>
      <c r="E4218" s="8">
        <v>4218</v>
      </c>
      <c r="F4218" s="9">
        <v>37453000</v>
      </c>
      <c r="G4218" s="10" t="s">
        <v>4214</v>
      </c>
      <c r="Q4218" t="str">
        <f t="shared" si="65"/>
        <v>37453000-Oprema za trčanje</v>
      </c>
    </row>
    <row r="4219" spans="1:17" x14ac:dyDescent="0.3">
      <c r="A4219">
        <v>4218</v>
      </c>
      <c r="B4219">
        <v>37453000</v>
      </c>
      <c r="C4219" t="s">
        <v>4214</v>
      </c>
      <c r="E4219" s="11">
        <v>4219</v>
      </c>
      <c r="F4219" s="12">
        <v>37453100</v>
      </c>
      <c r="G4219" s="13" t="s">
        <v>3857</v>
      </c>
      <c r="Q4219" t="str">
        <f t="shared" si="65"/>
        <v>37453100-Koplja</v>
      </c>
    </row>
    <row r="4220" spans="1:17" x14ac:dyDescent="0.3">
      <c r="A4220">
        <v>4219</v>
      </c>
      <c r="B4220">
        <v>37453100</v>
      </c>
      <c r="C4220" t="s">
        <v>3857</v>
      </c>
      <c r="E4220" s="8">
        <v>4220</v>
      </c>
      <c r="F4220" s="9">
        <v>37453200</v>
      </c>
      <c r="G4220" s="10" t="s">
        <v>4215</v>
      </c>
      <c r="Q4220" t="str">
        <f t="shared" si="65"/>
        <v>37453200-Letvice za skok uvis</v>
      </c>
    </row>
    <row r="4221" spans="1:17" x14ac:dyDescent="0.3">
      <c r="A4221">
        <v>4220</v>
      </c>
      <c r="B4221">
        <v>37453200</v>
      </c>
      <c r="C4221" t="s">
        <v>4215</v>
      </c>
      <c r="E4221" s="11">
        <v>4221</v>
      </c>
      <c r="F4221" s="12">
        <v>37453300</v>
      </c>
      <c r="G4221" s="13" t="s">
        <v>4216</v>
      </c>
      <c r="Q4221" t="str">
        <f t="shared" si="65"/>
        <v>37453300-Disk za bacanje</v>
      </c>
    </row>
    <row r="4222" spans="1:17" x14ac:dyDescent="0.3">
      <c r="A4222">
        <v>4221</v>
      </c>
      <c r="B4222">
        <v>37453300</v>
      </c>
      <c r="C4222" t="s">
        <v>4216</v>
      </c>
      <c r="E4222" s="8">
        <v>4222</v>
      </c>
      <c r="F4222" s="9">
        <v>37453400</v>
      </c>
      <c r="G4222" s="10" t="s">
        <v>4217</v>
      </c>
      <c r="Q4222" t="str">
        <f t="shared" si="65"/>
        <v>37453400-Kugle za bacanje</v>
      </c>
    </row>
    <row r="4223" spans="1:17" x14ac:dyDescent="0.3">
      <c r="A4223">
        <v>4222</v>
      </c>
      <c r="B4223">
        <v>37453400</v>
      </c>
      <c r="C4223" t="s">
        <v>4217</v>
      </c>
      <c r="E4223" s="11">
        <v>4223</v>
      </c>
      <c r="F4223" s="12">
        <v>37453500</v>
      </c>
      <c r="G4223" s="13" t="s">
        <v>4218</v>
      </c>
      <c r="Q4223" t="str">
        <f t="shared" si="65"/>
        <v>37453500-Motke za skok uvis</v>
      </c>
    </row>
    <row r="4224" spans="1:17" x14ac:dyDescent="0.3">
      <c r="A4224">
        <v>4223</v>
      </c>
      <c r="B4224">
        <v>37453500</v>
      </c>
      <c r="C4224" t="s">
        <v>4218</v>
      </c>
      <c r="E4224" s="8">
        <v>4224</v>
      </c>
      <c r="F4224" s="9">
        <v>37453600</v>
      </c>
      <c r="G4224" s="10" t="s">
        <v>4219</v>
      </c>
      <c r="Q4224" t="str">
        <f t="shared" si="65"/>
        <v>37453600-Prepone za trke</v>
      </c>
    </row>
    <row r="4225" spans="1:17" x14ac:dyDescent="0.3">
      <c r="A4225">
        <v>4224</v>
      </c>
      <c r="B4225">
        <v>37453600</v>
      </c>
      <c r="C4225" t="s">
        <v>4219</v>
      </c>
      <c r="E4225" s="11">
        <v>4225</v>
      </c>
      <c r="F4225" s="12">
        <v>37453700</v>
      </c>
      <c r="G4225" s="13" t="s">
        <v>4220</v>
      </c>
      <c r="Q4225" t="str">
        <f t="shared" si="65"/>
        <v>37453700-Štafetne palice (sport)</v>
      </c>
    </row>
    <row r="4226" spans="1:17" x14ac:dyDescent="0.3">
      <c r="A4226">
        <v>4225</v>
      </c>
      <c r="B4226">
        <v>37453700</v>
      </c>
      <c r="C4226" t="s">
        <v>4220</v>
      </c>
      <c r="E4226" s="8">
        <v>4226</v>
      </c>
      <c r="F4226" s="9">
        <v>37460000</v>
      </c>
      <c r="G4226" s="10" t="s">
        <v>4221</v>
      </c>
      <c r="Q4226" t="str">
        <f t="shared" ref="Q4226:Q4289" si="66">F4226&amp; "-" &amp;G4226</f>
        <v>37460000-Stone igre i igre sa metom i oprema</v>
      </c>
    </row>
    <row r="4227" spans="1:17" x14ac:dyDescent="0.3">
      <c r="A4227">
        <v>4226</v>
      </c>
      <c r="B4227">
        <v>37460000</v>
      </c>
      <c r="C4227" t="s">
        <v>4221</v>
      </c>
      <c r="E4227" s="11">
        <v>4227</v>
      </c>
      <c r="F4227" s="12">
        <v>37461000</v>
      </c>
      <c r="G4227" s="13" t="s">
        <v>4222</v>
      </c>
      <c r="Q4227" t="str">
        <f t="shared" si="66"/>
        <v>37461000-Stone igre i oprema</v>
      </c>
    </row>
    <row r="4228" spans="1:17" x14ac:dyDescent="0.3">
      <c r="A4228">
        <v>4227</v>
      </c>
      <c r="B4228">
        <v>37461000</v>
      </c>
      <c r="C4228" t="s">
        <v>4222</v>
      </c>
      <c r="E4228" s="8">
        <v>4228</v>
      </c>
      <c r="F4228" s="9">
        <v>37461100</v>
      </c>
      <c r="G4228" s="10" t="s">
        <v>4223</v>
      </c>
      <c r="Q4228" t="str">
        <f t="shared" si="66"/>
        <v>37461100-Stolovi ili pribor za vazdušni hokej</v>
      </c>
    </row>
    <row r="4229" spans="1:17" x14ac:dyDescent="0.3">
      <c r="A4229">
        <v>4228</v>
      </c>
      <c r="B4229">
        <v>37461100</v>
      </c>
      <c r="C4229" t="s">
        <v>4223</v>
      </c>
      <c r="E4229" s="11">
        <v>4229</v>
      </c>
      <c r="F4229" s="12">
        <v>37461200</v>
      </c>
      <c r="G4229" s="13" t="s">
        <v>4224</v>
      </c>
      <c r="Q4229" t="str">
        <f t="shared" si="66"/>
        <v>37461200-Loptice za stoni fudbal</v>
      </c>
    </row>
    <row r="4230" spans="1:17" x14ac:dyDescent="0.3">
      <c r="A4230">
        <v>4229</v>
      </c>
      <c r="B4230">
        <v>37461200</v>
      </c>
      <c r="C4230" t="s">
        <v>4224</v>
      </c>
      <c r="E4230" s="8">
        <v>4230</v>
      </c>
      <c r="F4230" s="9">
        <v>37461210</v>
      </c>
      <c r="G4230" s="10" t="s">
        <v>4225</v>
      </c>
      <c r="Q4230" t="str">
        <f t="shared" si="66"/>
        <v>37461210-Rezerve za figure igrača za stoni fudbal</v>
      </c>
    </row>
    <row r="4231" spans="1:17" x14ac:dyDescent="0.3">
      <c r="A4231">
        <v>4230</v>
      </c>
      <c r="B4231">
        <v>37461210</v>
      </c>
      <c r="C4231" t="s">
        <v>4225</v>
      </c>
      <c r="E4231" s="11">
        <v>4231</v>
      </c>
      <c r="F4231" s="12">
        <v>37461220</v>
      </c>
      <c r="G4231" s="13" t="s">
        <v>4226</v>
      </c>
      <c r="Q4231" t="str">
        <f t="shared" si="66"/>
        <v>37461220-Stolovi za stoni fudbal</v>
      </c>
    </row>
    <row r="4232" spans="1:17" x14ac:dyDescent="0.3">
      <c r="A4232">
        <v>4231</v>
      </c>
      <c r="B4232">
        <v>37461220</v>
      </c>
      <c r="C4232" t="s">
        <v>4226</v>
      </c>
      <c r="E4232" s="8">
        <v>4232</v>
      </c>
      <c r="F4232" s="9">
        <v>37461300</v>
      </c>
      <c r="G4232" s="10" t="s">
        <v>4227</v>
      </c>
      <c r="Q4232" t="str">
        <f t="shared" si="66"/>
        <v>37461300-Štapovi za bilijar</v>
      </c>
    </row>
    <row r="4233" spans="1:17" x14ac:dyDescent="0.3">
      <c r="A4233">
        <v>4232</v>
      </c>
      <c r="B4233">
        <v>37461300</v>
      </c>
      <c r="C4233" t="s">
        <v>4227</v>
      </c>
      <c r="E4233" s="11">
        <v>4233</v>
      </c>
      <c r="F4233" s="12">
        <v>37461400</v>
      </c>
      <c r="G4233" s="13" t="s">
        <v>4228</v>
      </c>
      <c r="Q4233" t="str">
        <f t="shared" si="66"/>
        <v>37461400-Oprema za hokej na dasci (šafl-bord)</v>
      </c>
    </row>
    <row r="4234" spans="1:17" x14ac:dyDescent="0.3">
      <c r="A4234">
        <v>4233</v>
      </c>
      <c r="B4234">
        <v>37461400</v>
      </c>
      <c r="C4234" t="s">
        <v>4228</v>
      </c>
      <c r="E4234" s="8">
        <v>4234</v>
      </c>
      <c r="F4234" s="9">
        <v>37461500</v>
      </c>
      <c r="G4234" s="10" t="s">
        <v>4229</v>
      </c>
      <c r="Q4234" t="str">
        <f t="shared" si="66"/>
        <v>37461500-Stolovi za stoni tenis</v>
      </c>
    </row>
    <row r="4235" spans="1:17" x14ac:dyDescent="0.3">
      <c r="A4235">
        <v>4234</v>
      </c>
      <c r="B4235">
        <v>37461500</v>
      </c>
      <c r="C4235" t="s">
        <v>4229</v>
      </c>
      <c r="E4235" s="11">
        <v>4235</v>
      </c>
      <c r="F4235" s="12">
        <v>37461510</v>
      </c>
      <c r="G4235" s="13" t="s">
        <v>4230</v>
      </c>
      <c r="Q4235" t="str">
        <f t="shared" si="66"/>
        <v>37461510-Loptice za stoni tenis</v>
      </c>
    </row>
    <row r="4236" spans="1:17" x14ac:dyDescent="0.3">
      <c r="A4236">
        <v>4235</v>
      </c>
      <c r="B4236">
        <v>37461510</v>
      </c>
      <c r="C4236" t="s">
        <v>4230</v>
      </c>
      <c r="E4236" s="8">
        <v>4236</v>
      </c>
      <c r="F4236" s="9">
        <v>37461520</v>
      </c>
      <c r="G4236" s="10" t="s">
        <v>4231</v>
      </c>
      <c r="Q4236" t="str">
        <f t="shared" si="66"/>
        <v>37461520-Reketi za stoni tenis</v>
      </c>
    </row>
    <row r="4237" spans="1:17" x14ac:dyDescent="0.3">
      <c r="A4237">
        <v>4236</v>
      </c>
      <c r="B4237">
        <v>37461520</v>
      </c>
      <c r="C4237" t="s">
        <v>4231</v>
      </c>
      <c r="E4237" s="11">
        <v>4237</v>
      </c>
      <c r="F4237" s="12">
        <v>37462000</v>
      </c>
      <c r="G4237" s="13" t="s">
        <v>4232</v>
      </c>
      <c r="Q4237" t="str">
        <f t="shared" si="66"/>
        <v>37462000-Igre sa ciljanje u metu i oprema</v>
      </c>
    </row>
    <row r="4238" spans="1:17" x14ac:dyDescent="0.3">
      <c r="A4238">
        <v>4237</v>
      </c>
      <c r="B4238">
        <v>37462000</v>
      </c>
      <c r="C4238" t="s">
        <v>4232</v>
      </c>
      <c r="E4238" s="8">
        <v>4238</v>
      </c>
      <c r="F4238" s="9">
        <v>37462100</v>
      </c>
      <c r="G4238" s="10" t="s">
        <v>4233</v>
      </c>
      <c r="Q4238" t="str">
        <f t="shared" si="66"/>
        <v>37462100-Oprema za streličarstvo</v>
      </c>
    </row>
    <row r="4239" spans="1:17" x14ac:dyDescent="0.3">
      <c r="A4239">
        <v>4238</v>
      </c>
      <c r="B4239">
        <v>37462100</v>
      </c>
      <c r="C4239" t="s">
        <v>4233</v>
      </c>
      <c r="E4239" s="11">
        <v>4239</v>
      </c>
      <c r="F4239" s="12">
        <v>37462110</v>
      </c>
      <c r="G4239" s="13" t="s">
        <v>4234</v>
      </c>
      <c r="Q4239" t="str">
        <f t="shared" si="66"/>
        <v>37462110-Štitnici za ruke za streličarstvo</v>
      </c>
    </row>
    <row r="4240" spans="1:17" x14ac:dyDescent="0.3">
      <c r="A4240">
        <v>4239</v>
      </c>
      <c r="B4240">
        <v>37462110</v>
      </c>
      <c r="C4240" t="s">
        <v>4234</v>
      </c>
      <c r="E4240" s="8">
        <v>4240</v>
      </c>
      <c r="F4240" s="9">
        <v>37462120</v>
      </c>
      <c r="G4240" s="10" t="s">
        <v>4235</v>
      </c>
      <c r="Q4240" t="str">
        <f t="shared" si="66"/>
        <v>37462120-Strele za streličarstvo</v>
      </c>
    </row>
    <row r="4241" spans="1:17" x14ac:dyDescent="0.3">
      <c r="A4241">
        <v>4240</v>
      </c>
      <c r="B4241">
        <v>37462120</v>
      </c>
      <c r="C4241" t="s">
        <v>4235</v>
      </c>
      <c r="E4241" s="11">
        <v>4241</v>
      </c>
      <c r="F4241" s="12">
        <v>37462130</v>
      </c>
      <c r="G4241" s="13" t="s">
        <v>4236</v>
      </c>
      <c r="Q4241" t="str">
        <f t="shared" si="66"/>
        <v>37462130-Podloge iza mete u streličarstvu</v>
      </c>
    </row>
    <row r="4242" spans="1:17" x14ac:dyDescent="0.3">
      <c r="A4242">
        <v>4241</v>
      </c>
      <c r="B4242">
        <v>37462130</v>
      </c>
      <c r="C4242" t="s">
        <v>4236</v>
      </c>
      <c r="E4242" s="8">
        <v>4242</v>
      </c>
      <c r="F4242" s="9">
        <v>37462140</v>
      </c>
      <c r="G4242" s="10" t="s">
        <v>4237</v>
      </c>
      <c r="Q4242" t="str">
        <f t="shared" si="66"/>
        <v>37462140-Tetive za streličarstvo</v>
      </c>
    </row>
    <row r="4243" spans="1:17" x14ac:dyDescent="0.3">
      <c r="A4243">
        <v>4242</v>
      </c>
      <c r="B4243">
        <v>37462140</v>
      </c>
      <c r="C4243" t="s">
        <v>4237</v>
      </c>
      <c r="E4243" s="11">
        <v>4243</v>
      </c>
      <c r="F4243" s="12">
        <v>37462150</v>
      </c>
      <c r="G4243" s="13" t="s">
        <v>4238</v>
      </c>
      <c r="Q4243" t="str">
        <f t="shared" si="66"/>
        <v>37462150-Lukovi za streličarstvo</v>
      </c>
    </row>
    <row r="4244" spans="1:17" x14ac:dyDescent="0.3">
      <c r="A4244">
        <v>4243</v>
      </c>
      <c r="B4244">
        <v>37462150</v>
      </c>
      <c r="C4244" t="s">
        <v>4238</v>
      </c>
      <c r="E4244" s="8">
        <v>4244</v>
      </c>
      <c r="F4244" s="9">
        <v>37462160</v>
      </c>
      <c r="G4244" s="10" t="s">
        <v>4239</v>
      </c>
      <c r="Q4244" t="str">
        <f t="shared" si="66"/>
        <v>37462160-Rukavice za streličarstvo</v>
      </c>
    </row>
    <row r="4245" spans="1:17" x14ac:dyDescent="0.3">
      <c r="A4245">
        <v>4244</v>
      </c>
      <c r="B4245">
        <v>37462160</v>
      </c>
      <c r="C4245" t="s">
        <v>4239</v>
      </c>
      <c r="E4245" s="11">
        <v>4245</v>
      </c>
      <c r="F4245" s="12">
        <v>37462170</v>
      </c>
      <c r="G4245" s="13" t="s">
        <v>4240</v>
      </c>
      <c r="Q4245" t="str">
        <f t="shared" si="66"/>
        <v>37462170-Postolja sa metama za streličarstvo</v>
      </c>
    </row>
    <row r="4246" spans="1:17" x14ac:dyDescent="0.3">
      <c r="A4246">
        <v>4245</v>
      </c>
      <c r="B4246">
        <v>37462170</v>
      </c>
      <c r="C4246" t="s">
        <v>4240</v>
      </c>
      <c r="E4246" s="8">
        <v>4246</v>
      </c>
      <c r="F4246" s="9">
        <v>37462180</v>
      </c>
      <c r="G4246" s="10" t="s">
        <v>4241</v>
      </c>
      <c r="Q4246" t="str">
        <f t="shared" si="66"/>
        <v>37462180-Mete za streličarstvo</v>
      </c>
    </row>
    <row r="4247" spans="1:17" x14ac:dyDescent="0.3">
      <c r="A4247">
        <v>4246</v>
      </c>
      <c r="B4247">
        <v>37462180</v>
      </c>
      <c r="C4247" t="s">
        <v>4241</v>
      </c>
      <c r="E4247" s="11">
        <v>4247</v>
      </c>
      <c r="F4247" s="12">
        <v>37462200</v>
      </c>
      <c r="G4247" s="13" t="s">
        <v>4242</v>
      </c>
      <c r="Q4247" t="str">
        <f t="shared" si="66"/>
        <v>37462200-Pikado</v>
      </c>
    </row>
    <row r="4248" spans="1:17" x14ac:dyDescent="0.3">
      <c r="A4248">
        <v>4247</v>
      </c>
      <c r="B4248">
        <v>37462200</v>
      </c>
      <c r="C4248" t="s">
        <v>4242</v>
      </c>
      <c r="E4248" s="8">
        <v>4248</v>
      </c>
      <c r="F4248" s="9">
        <v>37462210</v>
      </c>
      <c r="G4248" s="10" t="s">
        <v>4243</v>
      </c>
      <c r="Q4248" t="str">
        <f t="shared" si="66"/>
        <v>37462210-Table za pikado</v>
      </c>
    </row>
    <row r="4249" spans="1:17" x14ac:dyDescent="0.3">
      <c r="A4249">
        <v>4248</v>
      </c>
      <c r="B4249">
        <v>37462210</v>
      </c>
      <c r="C4249" t="s">
        <v>4243</v>
      </c>
      <c r="E4249" s="11">
        <v>4249</v>
      </c>
      <c r="F4249" s="12">
        <v>37462300</v>
      </c>
      <c r="G4249" s="13" t="s">
        <v>4244</v>
      </c>
      <c r="Q4249" t="str">
        <f t="shared" si="66"/>
        <v>37462300-Pokretne mete</v>
      </c>
    </row>
    <row r="4250" spans="1:17" x14ac:dyDescent="0.3">
      <c r="A4250">
        <v>4249</v>
      </c>
      <c r="B4250">
        <v>37462300</v>
      </c>
      <c r="C4250" t="s">
        <v>4244</v>
      </c>
      <c r="E4250" s="8">
        <v>4250</v>
      </c>
      <c r="F4250" s="9">
        <v>37462400</v>
      </c>
      <c r="G4250" s="10" t="s">
        <v>4245</v>
      </c>
      <c r="Q4250" t="str">
        <f t="shared" si="66"/>
        <v>37462400-Oprema za gađanje pokretnih meta</v>
      </c>
    </row>
    <row r="4251" spans="1:17" x14ac:dyDescent="0.3">
      <c r="A4251">
        <v>4250</v>
      </c>
      <c r="B4251">
        <v>37462400</v>
      </c>
      <c r="C4251" t="s">
        <v>4245</v>
      </c>
      <c r="E4251" s="11">
        <v>4251</v>
      </c>
      <c r="F4251" s="12">
        <v>37470000</v>
      </c>
      <c r="G4251" s="13" t="s">
        <v>4246</v>
      </c>
      <c r="Q4251" t="str">
        <f t="shared" si="66"/>
        <v>37470000-Oprema za golf i kuglanje</v>
      </c>
    </row>
    <row r="4252" spans="1:17" x14ac:dyDescent="0.3">
      <c r="A4252">
        <v>4251</v>
      </c>
      <c r="B4252">
        <v>37470000</v>
      </c>
      <c r="C4252" t="s">
        <v>4246</v>
      </c>
      <c r="E4252" s="8">
        <v>4252</v>
      </c>
      <c r="F4252" s="9">
        <v>37471000</v>
      </c>
      <c r="G4252" s="10" t="s">
        <v>4247</v>
      </c>
      <c r="Q4252" t="str">
        <f t="shared" si="66"/>
        <v>37471000-Oprema za golf</v>
      </c>
    </row>
    <row r="4253" spans="1:17" x14ac:dyDescent="0.3">
      <c r="A4253">
        <v>4252</v>
      </c>
      <c r="B4253">
        <v>37471000</v>
      </c>
      <c r="C4253" t="s">
        <v>4247</v>
      </c>
      <c r="E4253" s="11">
        <v>4253</v>
      </c>
      <c r="F4253" s="12">
        <v>37471100</v>
      </c>
      <c r="G4253" s="13" t="s">
        <v>4248</v>
      </c>
      <c r="Q4253" t="str">
        <f t="shared" si="66"/>
        <v>37471100-Torbe za golf</v>
      </c>
    </row>
    <row r="4254" spans="1:17" x14ac:dyDescent="0.3">
      <c r="A4254">
        <v>4253</v>
      </c>
      <c r="B4254">
        <v>37471100</v>
      </c>
      <c r="C4254" t="s">
        <v>4248</v>
      </c>
      <c r="E4254" s="8">
        <v>4254</v>
      </c>
      <c r="F4254" s="9">
        <v>37471200</v>
      </c>
      <c r="G4254" s="10" t="s">
        <v>4249</v>
      </c>
      <c r="Q4254" t="str">
        <f t="shared" si="66"/>
        <v>37471200-Loptice za golf</v>
      </c>
    </row>
    <row r="4255" spans="1:17" x14ac:dyDescent="0.3">
      <c r="A4255">
        <v>4254</v>
      </c>
      <c r="B4255">
        <v>37471200</v>
      </c>
      <c r="C4255" t="s">
        <v>4249</v>
      </c>
      <c r="E4255" s="11">
        <v>4255</v>
      </c>
      <c r="F4255" s="12">
        <v>37471300</v>
      </c>
      <c r="G4255" s="13" t="s">
        <v>4250</v>
      </c>
      <c r="Q4255" t="str">
        <f t="shared" si="66"/>
        <v>37471300-Palice za golf</v>
      </c>
    </row>
    <row r="4256" spans="1:17" x14ac:dyDescent="0.3">
      <c r="A4256">
        <v>4255</v>
      </c>
      <c r="B4256">
        <v>37471300</v>
      </c>
      <c r="C4256" t="s">
        <v>4250</v>
      </c>
      <c r="E4256" s="8">
        <v>4256</v>
      </c>
      <c r="F4256" s="9">
        <v>37471400</v>
      </c>
      <c r="G4256" s="10" t="s">
        <v>4251</v>
      </c>
      <c r="Q4256" t="str">
        <f t="shared" si="66"/>
        <v>37471400-Postolja za lopticu za golf</v>
      </c>
    </row>
    <row r="4257" spans="1:17" x14ac:dyDescent="0.3">
      <c r="A4257">
        <v>4256</v>
      </c>
      <c r="B4257">
        <v>37471400</v>
      </c>
      <c r="C4257" t="s">
        <v>4251</v>
      </c>
      <c r="E4257" s="11">
        <v>4257</v>
      </c>
      <c r="F4257" s="12">
        <v>37471500</v>
      </c>
      <c r="G4257" s="13" t="s">
        <v>4252</v>
      </c>
      <c r="Q4257" t="str">
        <f t="shared" si="66"/>
        <v>37471500-Navlake za palice za golf</v>
      </c>
    </row>
    <row r="4258" spans="1:17" x14ac:dyDescent="0.3">
      <c r="A4258">
        <v>4257</v>
      </c>
      <c r="B4258">
        <v>37471500</v>
      </c>
      <c r="C4258" t="s">
        <v>4252</v>
      </c>
      <c r="E4258" s="8">
        <v>4258</v>
      </c>
      <c r="F4258" s="9">
        <v>37471600</v>
      </c>
      <c r="G4258" s="10" t="s">
        <v>4253</v>
      </c>
      <c r="Q4258" t="str">
        <f t="shared" si="66"/>
        <v>37471600-Rukavice za golf</v>
      </c>
    </row>
    <row r="4259" spans="1:17" x14ac:dyDescent="0.3">
      <c r="A4259">
        <v>4258</v>
      </c>
      <c r="B4259">
        <v>37471600</v>
      </c>
      <c r="C4259" t="s">
        <v>4253</v>
      </c>
      <c r="E4259" s="11">
        <v>4259</v>
      </c>
      <c r="F4259" s="12">
        <v>37471700</v>
      </c>
      <c r="G4259" s="13" t="s">
        <v>4254</v>
      </c>
      <c r="Q4259" t="str">
        <f t="shared" si="66"/>
        <v>37471700-Sprava za poravnanje traga udara palice za golf</v>
      </c>
    </row>
    <row r="4260" spans="1:17" x14ac:dyDescent="0.3">
      <c r="A4260">
        <v>4259</v>
      </c>
      <c r="B4260">
        <v>37471700</v>
      </c>
      <c r="C4260" t="s">
        <v>4254</v>
      </c>
      <c r="E4260" s="8">
        <v>4260</v>
      </c>
      <c r="F4260" s="9">
        <v>37471800</v>
      </c>
      <c r="G4260" s="10" t="s">
        <v>4255</v>
      </c>
      <c r="Q4260" t="str">
        <f t="shared" si="66"/>
        <v>37471800-Merač udaljenosti u golfu</v>
      </c>
    </row>
    <row r="4261" spans="1:17" x14ac:dyDescent="0.3">
      <c r="A4261">
        <v>4260</v>
      </c>
      <c r="B4261">
        <v>37471800</v>
      </c>
      <c r="C4261" t="s">
        <v>4255</v>
      </c>
      <c r="E4261" s="11">
        <v>4261</v>
      </c>
      <c r="F4261" s="12">
        <v>37471900</v>
      </c>
      <c r="G4261" s="13" t="s">
        <v>4256</v>
      </c>
      <c r="Q4261" t="str">
        <f t="shared" si="66"/>
        <v>37471900-Uređaji za vežbanje udaraca u golfu</v>
      </c>
    </row>
    <row r="4262" spans="1:17" x14ac:dyDescent="0.3">
      <c r="A4262">
        <v>4261</v>
      </c>
      <c r="B4262">
        <v>37471900</v>
      </c>
      <c r="C4262" t="s">
        <v>4256</v>
      </c>
      <c r="E4262" s="8">
        <v>4262</v>
      </c>
      <c r="F4262" s="9">
        <v>37472000</v>
      </c>
      <c r="G4262" s="10" t="s">
        <v>4257</v>
      </c>
      <c r="Q4262" t="str">
        <f t="shared" si="66"/>
        <v>37472000-Oprema za kuglanje</v>
      </c>
    </row>
    <row r="4263" spans="1:17" x14ac:dyDescent="0.3">
      <c r="A4263">
        <v>4262</v>
      </c>
      <c r="B4263">
        <v>37472000</v>
      </c>
      <c r="C4263" t="s">
        <v>4257</v>
      </c>
      <c r="E4263" s="11">
        <v>4263</v>
      </c>
      <c r="F4263" s="12">
        <v>37480000</v>
      </c>
      <c r="G4263" s="13" t="s">
        <v>4258</v>
      </c>
      <c r="Q4263" t="str">
        <f t="shared" si="66"/>
        <v>37480000-Mašine ili uređaji za slobodne aktivnosti</v>
      </c>
    </row>
    <row r="4264" spans="1:17" x14ac:dyDescent="0.3">
      <c r="A4264">
        <v>4263</v>
      </c>
      <c r="B4264">
        <v>37480000</v>
      </c>
      <c r="C4264" t="s">
        <v>4258</v>
      </c>
      <c r="E4264" s="8">
        <v>4264</v>
      </c>
      <c r="F4264" s="9">
        <v>37481000</v>
      </c>
      <c r="G4264" s="10" t="s">
        <v>4259</v>
      </c>
      <c r="Q4264" t="str">
        <f t="shared" si="66"/>
        <v>37481000-Mašine za održavanje leda</v>
      </c>
    </row>
    <row r="4265" spans="1:17" x14ac:dyDescent="0.3">
      <c r="A4265">
        <v>4264</v>
      </c>
      <c r="B4265">
        <v>37481000</v>
      </c>
      <c r="C4265" t="s">
        <v>4259</v>
      </c>
      <c r="E4265" s="11">
        <v>4265</v>
      </c>
      <c r="F4265" s="12">
        <v>37482000</v>
      </c>
      <c r="G4265" s="13" t="s">
        <v>4260</v>
      </c>
      <c r="Q4265" t="str">
        <f t="shared" si="66"/>
        <v>37482000-Sportske oglasne table</v>
      </c>
    </row>
    <row r="4266" spans="1:17" x14ac:dyDescent="0.3">
      <c r="A4266">
        <v>4265</v>
      </c>
      <c r="B4266">
        <v>37482000</v>
      </c>
      <c r="C4266" t="s">
        <v>4260</v>
      </c>
      <c r="E4266" s="8">
        <v>4266</v>
      </c>
      <c r="F4266" s="9">
        <v>37500000</v>
      </c>
      <c r="G4266" s="10" t="s">
        <v>4261</v>
      </c>
      <c r="Q4266" t="str">
        <f t="shared" si="66"/>
        <v>37500000-Igrice i igračke; predmeti u zabavnim parkovima</v>
      </c>
    </row>
    <row r="4267" spans="1:17" x14ac:dyDescent="0.3">
      <c r="A4267">
        <v>4266</v>
      </c>
      <c r="B4267">
        <v>37500000</v>
      </c>
      <c r="C4267" t="s">
        <v>4261</v>
      </c>
      <c r="E4267" s="11">
        <v>4267</v>
      </c>
      <c r="F4267" s="12">
        <v>37510000</v>
      </c>
      <c r="G4267" s="13" t="s">
        <v>4262</v>
      </c>
      <c r="Q4267" t="str">
        <f t="shared" si="66"/>
        <v>37510000-Lutke</v>
      </c>
    </row>
    <row r="4268" spans="1:17" x14ac:dyDescent="0.3">
      <c r="A4268">
        <v>4267</v>
      </c>
      <c r="B4268">
        <v>37510000</v>
      </c>
      <c r="C4268" t="s">
        <v>4262</v>
      </c>
      <c r="E4268" s="8">
        <v>4268</v>
      </c>
      <c r="F4268" s="9">
        <v>37511000</v>
      </c>
      <c r="G4268" s="10" t="s">
        <v>4263</v>
      </c>
      <c r="Q4268" t="str">
        <f t="shared" si="66"/>
        <v>37511000-Kuće za lutke</v>
      </c>
    </row>
    <row r="4269" spans="1:17" x14ac:dyDescent="0.3">
      <c r="A4269">
        <v>4268</v>
      </c>
      <c r="B4269">
        <v>37511000</v>
      </c>
      <c r="C4269" t="s">
        <v>4263</v>
      </c>
      <c r="E4269" s="11">
        <v>4269</v>
      </c>
      <c r="F4269" s="12">
        <v>37512000</v>
      </c>
      <c r="G4269" s="13" t="s">
        <v>4264</v>
      </c>
      <c r="Q4269" t="str">
        <f t="shared" si="66"/>
        <v>37512000-Delovi za lutke ili pribor</v>
      </c>
    </row>
    <row r="4270" spans="1:17" x14ac:dyDescent="0.3">
      <c r="A4270">
        <v>4269</v>
      </c>
      <c r="B4270">
        <v>37512000</v>
      </c>
      <c r="C4270" t="s">
        <v>4264</v>
      </c>
      <c r="E4270" s="8">
        <v>4270</v>
      </c>
      <c r="F4270" s="9">
        <v>37513000</v>
      </c>
      <c r="G4270" s="10" t="s">
        <v>4265</v>
      </c>
      <c r="Q4270" t="str">
        <f t="shared" si="66"/>
        <v>37513000-Lutke za lutkarsko pozorište</v>
      </c>
    </row>
    <row r="4271" spans="1:17" x14ac:dyDescent="0.3">
      <c r="A4271">
        <v>4270</v>
      </c>
      <c r="B4271">
        <v>37513000</v>
      </c>
      <c r="C4271" t="s">
        <v>4265</v>
      </c>
      <c r="E4271" s="11">
        <v>4271</v>
      </c>
      <c r="F4271" s="12">
        <v>37513100</v>
      </c>
      <c r="G4271" s="13" t="s">
        <v>4266</v>
      </c>
      <c r="Q4271" t="str">
        <f t="shared" si="66"/>
        <v>37513100-Lutkarska pozorišta</v>
      </c>
    </row>
    <row r="4272" spans="1:17" x14ac:dyDescent="0.3">
      <c r="A4272">
        <v>4271</v>
      </c>
      <c r="B4272">
        <v>37513100</v>
      </c>
      <c r="C4272" t="s">
        <v>4266</v>
      </c>
      <c r="E4272" s="8">
        <v>4272</v>
      </c>
      <c r="F4272" s="9">
        <v>37520000</v>
      </c>
      <c r="G4272" s="10" t="s">
        <v>4267</v>
      </c>
      <c r="Q4272" t="str">
        <f t="shared" si="66"/>
        <v>37520000-Igračke</v>
      </c>
    </row>
    <row r="4273" spans="1:17" x14ac:dyDescent="0.3">
      <c r="A4273">
        <v>4272</v>
      </c>
      <c r="B4273">
        <v>37520000</v>
      </c>
      <c r="C4273" t="s">
        <v>4267</v>
      </c>
      <c r="E4273" s="11">
        <v>4273</v>
      </c>
      <c r="F4273" s="12">
        <v>37521000</v>
      </c>
      <c r="G4273" s="13" t="s">
        <v>4268</v>
      </c>
      <c r="Q4273" t="str">
        <f t="shared" si="66"/>
        <v>37521000-Igračke  muzički instrumenti</v>
      </c>
    </row>
    <row r="4274" spans="1:17" x14ac:dyDescent="0.3">
      <c r="A4274">
        <v>4273</v>
      </c>
      <c r="B4274">
        <v>37521000</v>
      </c>
      <c r="C4274" t="s">
        <v>4268</v>
      </c>
      <c r="E4274" s="8">
        <v>4274</v>
      </c>
      <c r="F4274" s="9">
        <v>37522000</v>
      </c>
      <c r="G4274" s="10" t="s">
        <v>4269</v>
      </c>
      <c r="Q4274" t="str">
        <f t="shared" si="66"/>
        <v>37522000-Igračke na točkovima</v>
      </c>
    </row>
    <row r="4275" spans="1:17" x14ac:dyDescent="0.3">
      <c r="A4275">
        <v>4274</v>
      </c>
      <c r="B4275">
        <v>37522000</v>
      </c>
      <c r="C4275" t="s">
        <v>4269</v>
      </c>
      <c r="E4275" s="11">
        <v>4275</v>
      </c>
      <c r="F4275" s="12">
        <v>37523000</v>
      </c>
      <c r="G4275" s="13" t="s">
        <v>4270</v>
      </c>
      <c r="Q4275" t="str">
        <f t="shared" si="66"/>
        <v>37523000-Slagalice</v>
      </c>
    </row>
    <row r="4276" spans="1:17" x14ac:dyDescent="0.3">
      <c r="A4276">
        <v>4275</v>
      </c>
      <c r="B4276">
        <v>37523000</v>
      </c>
      <c r="C4276" t="s">
        <v>4270</v>
      </c>
      <c r="E4276" s="8">
        <v>4276</v>
      </c>
      <c r="F4276" s="9">
        <v>37524000</v>
      </c>
      <c r="G4276" s="10" t="s">
        <v>4271</v>
      </c>
      <c r="Q4276" t="str">
        <f t="shared" si="66"/>
        <v>37524000-Igrice</v>
      </c>
    </row>
    <row r="4277" spans="1:17" x14ac:dyDescent="0.3">
      <c r="A4277">
        <v>4276</v>
      </c>
      <c r="B4277">
        <v>37524000</v>
      </c>
      <c r="C4277" t="s">
        <v>4271</v>
      </c>
      <c r="E4277" s="11">
        <v>4277</v>
      </c>
      <c r="F4277" s="12">
        <v>37524100</v>
      </c>
      <c r="G4277" s="13" t="s">
        <v>4272</v>
      </c>
      <c r="Q4277" t="str">
        <f t="shared" si="66"/>
        <v>37524100-Obrazovne igre</v>
      </c>
    </row>
    <row r="4278" spans="1:17" x14ac:dyDescent="0.3">
      <c r="A4278">
        <v>4277</v>
      </c>
      <c r="B4278">
        <v>37524100</v>
      </c>
      <c r="C4278" t="s">
        <v>4272</v>
      </c>
      <c r="E4278" s="8">
        <v>4278</v>
      </c>
      <c r="F4278" s="9">
        <v>37524200</v>
      </c>
      <c r="G4278" s="10" t="s">
        <v>4273</v>
      </c>
      <c r="Q4278" t="str">
        <f t="shared" si="66"/>
        <v>37524200-Stone društvene igre</v>
      </c>
    </row>
    <row r="4279" spans="1:17" x14ac:dyDescent="0.3">
      <c r="A4279">
        <v>4278</v>
      </c>
      <c r="B4279">
        <v>37524200</v>
      </c>
      <c r="C4279" t="s">
        <v>4273</v>
      </c>
      <c r="E4279" s="11">
        <v>4279</v>
      </c>
      <c r="F4279" s="12">
        <v>37524300</v>
      </c>
      <c r="G4279" s="13" t="s">
        <v>4274</v>
      </c>
      <c r="Q4279" t="str">
        <f t="shared" si="66"/>
        <v>37524300-Klasične igre</v>
      </c>
    </row>
    <row r="4280" spans="1:17" x14ac:dyDescent="0.3">
      <c r="A4280">
        <v>4279</v>
      </c>
      <c r="B4280">
        <v>37524300</v>
      </c>
      <c r="C4280" t="s">
        <v>4274</v>
      </c>
      <c r="E4280" s="8">
        <v>4280</v>
      </c>
      <c r="F4280" s="9">
        <v>37524400</v>
      </c>
      <c r="G4280" s="10" t="s">
        <v>4275</v>
      </c>
      <c r="Q4280" t="str">
        <f t="shared" si="66"/>
        <v>37524400-Društvene igre</v>
      </c>
    </row>
    <row r="4281" spans="1:17" x14ac:dyDescent="0.3">
      <c r="A4281">
        <v>4280</v>
      </c>
      <c r="B4281">
        <v>37524400</v>
      </c>
      <c r="C4281" t="s">
        <v>4275</v>
      </c>
      <c r="E4281" s="11">
        <v>4281</v>
      </c>
      <c r="F4281" s="12">
        <v>37524500</v>
      </c>
      <c r="G4281" s="13" t="s">
        <v>4276</v>
      </c>
      <c r="Q4281" t="str">
        <f t="shared" si="66"/>
        <v>37524500-Strateške igre</v>
      </c>
    </row>
    <row r="4282" spans="1:17" x14ac:dyDescent="0.3">
      <c r="A4282">
        <v>4281</v>
      </c>
      <c r="B4282">
        <v>37524500</v>
      </c>
      <c r="C4282" t="s">
        <v>4276</v>
      </c>
      <c r="E4282" s="8">
        <v>4282</v>
      </c>
      <c r="F4282" s="9">
        <v>37524600</v>
      </c>
      <c r="G4282" s="10" t="s">
        <v>4277</v>
      </c>
      <c r="Q4282" t="str">
        <f t="shared" si="66"/>
        <v>37524600-Igre memorije</v>
      </c>
    </row>
    <row r="4283" spans="1:17" x14ac:dyDescent="0.3">
      <c r="A4283">
        <v>4282</v>
      </c>
      <c r="B4283">
        <v>37524600</v>
      </c>
      <c r="C4283" t="s">
        <v>4277</v>
      </c>
      <c r="E4283" s="11">
        <v>4283</v>
      </c>
      <c r="F4283" s="12">
        <v>37524700</v>
      </c>
      <c r="G4283" s="13" t="s">
        <v>4278</v>
      </c>
      <c r="Q4283" t="str">
        <f t="shared" si="66"/>
        <v>37524700-Pribor za igre</v>
      </c>
    </row>
    <row r="4284" spans="1:17" x14ac:dyDescent="0.3">
      <c r="A4284">
        <v>4283</v>
      </c>
      <c r="B4284">
        <v>37524700</v>
      </c>
      <c r="C4284" t="s">
        <v>4278</v>
      </c>
      <c r="E4284" s="8">
        <v>4284</v>
      </c>
      <c r="F4284" s="9">
        <v>37524800</v>
      </c>
      <c r="G4284" s="10" t="s">
        <v>4279</v>
      </c>
      <c r="Q4284" t="str">
        <f t="shared" si="66"/>
        <v>37524800-Lutrijske igre</v>
      </c>
    </row>
    <row r="4285" spans="1:17" x14ac:dyDescent="0.3">
      <c r="A4285">
        <v>4284</v>
      </c>
      <c r="B4285">
        <v>37524800</v>
      </c>
      <c r="C4285" t="s">
        <v>4279</v>
      </c>
      <c r="E4285" s="11">
        <v>4285</v>
      </c>
      <c r="F4285" s="12">
        <v>37524810</v>
      </c>
      <c r="G4285" s="13" t="s">
        <v>4280</v>
      </c>
      <c r="Q4285" t="str">
        <f t="shared" si="66"/>
        <v>37524810-Tiketi za lutriju</v>
      </c>
    </row>
    <row r="4286" spans="1:17" x14ac:dyDescent="0.3">
      <c r="A4286">
        <v>4285</v>
      </c>
      <c r="B4286">
        <v>37524810</v>
      </c>
      <c r="C4286" t="s">
        <v>4280</v>
      </c>
      <c r="E4286" s="8">
        <v>4286</v>
      </c>
      <c r="F4286" s="9">
        <v>37524900</v>
      </c>
      <c r="G4286" s="10" t="s">
        <v>4281</v>
      </c>
      <c r="Q4286" t="str">
        <f t="shared" si="66"/>
        <v>37524900-Kompleti za igre</v>
      </c>
    </row>
    <row r="4287" spans="1:17" x14ac:dyDescent="0.3">
      <c r="A4287">
        <v>4286</v>
      </c>
      <c r="B4287">
        <v>37524900</v>
      </c>
      <c r="C4287" t="s">
        <v>4281</v>
      </c>
      <c r="E4287" s="11">
        <v>4287</v>
      </c>
      <c r="F4287" s="12">
        <v>37525000</v>
      </c>
      <c r="G4287" s="13" t="s">
        <v>4282</v>
      </c>
      <c r="Q4287" t="str">
        <f t="shared" si="66"/>
        <v>37525000-Baloni igračke i lopte</v>
      </c>
    </row>
    <row r="4288" spans="1:17" x14ac:dyDescent="0.3">
      <c r="A4288">
        <v>4287</v>
      </c>
      <c r="B4288">
        <v>37525000</v>
      </c>
      <c r="C4288" t="s">
        <v>4282</v>
      </c>
      <c r="E4288" s="8">
        <v>4288</v>
      </c>
      <c r="F4288" s="9">
        <v>37526000</v>
      </c>
      <c r="G4288" s="10" t="s">
        <v>4283</v>
      </c>
      <c r="Q4288" t="str">
        <f t="shared" si="66"/>
        <v>37526000-Kantice - igračke</v>
      </c>
    </row>
    <row r="4289" spans="1:17" x14ac:dyDescent="0.3">
      <c r="A4289">
        <v>4288</v>
      </c>
      <c r="B4289">
        <v>37526000</v>
      </c>
      <c r="C4289" t="s">
        <v>4283</v>
      </c>
      <c r="E4289" s="11">
        <v>4289</v>
      </c>
      <c r="F4289" s="12">
        <v>37527000</v>
      </c>
      <c r="G4289" s="13" t="s">
        <v>4284</v>
      </c>
      <c r="Q4289" t="str">
        <f t="shared" si="66"/>
        <v>37527000-Vozovi i vozila igračke</v>
      </c>
    </row>
    <row r="4290" spans="1:17" x14ac:dyDescent="0.3">
      <c r="A4290">
        <v>4289</v>
      </c>
      <c r="B4290">
        <v>37527000</v>
      </c>
      <c r="C4290" t="s">
        <v>4284</v>
      </c>
      <c r="E4290" s="8">
        <v>4290</v>
      </c>
      <c r="F4290" s="9">
        <v>37527100</v>
      </c>
      <c r="G4290" s="10" t="s">
        <v>4285</v>
      </c>
      <c r="Q4290" t="str">
        <f t="shared" ref="Q4290:Q4353" si="67">F4290&amp; "-" &amp;G4290</f>
        <v>37527100-Vozovi igračke</v>
      </c>
    </row>
    <row r="4291" spans="1:17" x14ac:dyDescent="0.3">
      <c r="A4291">
        <v>4290</v>
      </c>
      <c r="B4291">
        <v>37527100</v>
      </c>
      <c r="C4291" t="s">
        <v>4285</v>
      </c>
      <c r="E4291" s="11">
        <v>4291</v>
      </c>
      <c r="F4291" s="12">
        <v>37527200</v>
      </c>
      <c r="G4291" s="13" t="s">
        <v>4286</v>
      </c>
      <c r="Q4291" t="str">
        <f t="shared" si="67"/>
        <v>37527200-Vozila igračke</v>
      </c>
    </row>
    <row r="4292" spans="1:17" x14ac:dyDescent="0.3">
      <c r="A4292">
        <v>4291</v>
      </c>
      <c r="B4292">
        <v>37527200</v>
      </c>
      <c r="C4292" t="s">
        <v>4286</v>
      </c>
      <c r="E4292" s="8">
        <v>4292</v>
      </c>
      <c r="F4292" s="9">
        <v>37528000</v>
      </c>
      <c r="G4292" s="10" t="s">
        <v>4287</v>
      </c>
      <c r="Q4292" t="str">
        <f t="shared" si="67"/>
        <v>37528000-Oružje - igračke</v>
      </c>
    </row>
    <row r="4293" spans="1:17" x14ac:dyDescent="0.3">
      <c r="A4293">
        <v>4292</v>
      </c>
      <c r="B4293">
        <v>37528000</v>
      </c>
      <c r="C4293" t="s">
        <v>4287</v>
      </c>
      <c r="E4293" s="11">
        <v>4293</v>
      </c>
      <c r="F4293" s="12">
        <v>37529000</v>
      </c>
      <c r="G4293" s="13" t="s">
        <v>4288</v>
      </c>
      <c r="Q4293" t="str">
        <f t="shared" si="67"/>
        <v>37529000-Igračke na naduvavanje i  za jahanje</v>
      </c>
    </row>
    <row r="4294" spans="1:17" x14ac:dyDescent="0.3">
      <c r="A4294">
        <v>4293</v>
      </c>
      <c r="B4294">
        <v>37529000</v>
      </c>
      <c r="C4294" t="s">
        <v>4288</v>
      </c>
      <c r="E4294" s="8">
        <v>4294</v>
      </c>
      <c r="F4294" s="9">
        <v>37529100</v>
      </c>
      <c r="G4294" s="10" t="s">
        <v>4289</v>
      </c>
      <c r="Q4294" t="str">
        <f t="shared" si="67"/>
        <v>37529100-Igračke na naduvavanje</v>
      </c>
    </row>
    <row r="4295" spans="1:17" x14ac:dyDescent="0.3">
      <c r="A4295">
        <v>4294</v>
      </c>
      <c r="B4295">
        <v>37529100</v>
      </c>
      <c r="C4295" t="s">
        <v>4289</v>
      </c>
      <c r="E4295" s="11">
        <v>4295</v>
      </c>
      <c r="F4295" s="12">
        <v>37529200</v>
      </c>
      <c r="G4295" s="13" t="s">
        <v>4290</v>
      </c>
      <c r="Q4295" t="str">
        <f t="shared" si="67"/>
        <v>37529200-Igračke za jahanje</v>
      </c>
    </row>
    <row r="4296" spans="1:17" x14ac:dyDescent="0.3">
      <c r="A4296">
        <v>4295</v>
      </c>
      <c r="B4296">
        <v>37529200</v>
      </c>
      <c r="C4296" t="s">
        <v>4290</v>
      </c>
      <c r="E4296" s="8">
        <v>4296</v>
      </c>
      <c r="F4296" s="9">
        <v>37530000</v>
      </c>
      <c r="G4296" s="10" t="s">
        <v>4291</v>
      </c>
      <c r="Q4296" t="str">
        <f t="shared" si="67"/>
        <v>37530000-Predmeti za luna park, stone ili društvene igre</v>
      </c>
    </row>
    <row r="4297" spans="1:17" x14ac:dyDescent="0.3">
      <c r="A4297">
        <v>4296</v>
      </c>
      <c r="B4297">
        <v>37530000</v>
      </c>
      <c r="C4297" t="s">
        <v>4291</v>
      </c>
      <c r="E4297" s="11">
        <v>4297</v>
      </c>
      <c r="F4297" s="12">
        <v>37531000</v>
      </c>
      <c r="G4297" s="13" t="s">
        <v>4292</v>
      </c>
      <c r="Q4297" t="str">
        <f t="shared" si="67"/>
        <v>37531000-Karte za igranje</v>
      </c>
    </row>
    <row r="4298" spans="1:17" x14ac:dyDescent="0.3">
      <c r="A4298">
        <v>4297</v>
      </c>
      <c r="B4298">
        <v>37531000</v>
      </c>
      <c r="C4298" t="s">
        <v>4292</v>
      </c>
      <c r="E4298" s="8">
        <v>4298</v>
      </c>
      <c r="F4298" s="9">
        <v>37532000</v>
      </c>
      <c r="G4298" s="10" t="s">
        <v>4293</v>
      </c>
      <c r="Q4298" t="str">
        <f t="shared" si="67"/>
        <v>37532000-Video igre</v>
      </c>
    </row>
    <row r="4299" spans="1:17" x14ac:dyDescent="0.3">
      <c r="A4299">
        <v>4298</v>
      </c>
      <c r="B4299">
        <v>37532000</v>
      </c>
      <c r="C4299" t="s">
        <v>4293</v>
      </c>
      <c r="E4299" s="11">
        <v>4299</v>
      </c>
      <c r="F4299" s="12">
        <v>37533000</v>
      </c>
      <c r="G4299" s="13" t="s">
        <v>4294</v>
      </c>
      <c r="Q4299" t="str">
        <f t="shared" si="67"/>
        <v>37533000-Bilijar</v>
      </c>
    </row>
    <row r="4300" spans="1:17" x14ac:dyDescent="0.3">
      <c r="A4300">
        <v>4299</v>
      </c>
      <c r="B4300">
        <v>37533000</v>
      </c>
      <c r="C4300" t="s">
        <v>4294</v>
      </c>
      <c r="E4300" s="8">
        <v>4300</v>
      </c>
      <c r="F4300" s="9">
        <v>37533100</v>
      </c>
      <c r="G4300" s="10" t="s">
        <v>4295</v>
      </c>
      <c r="Q4300" t="str">
        <f t="shared" si="67"/>
        <v>37533100-Kugle za bilijar</v>
      </c>
    </row>
    <row r="4301" spans="1:17" x14ac:dyDescent="0.3">
      <c r="A4301">
        <v>4300</v>
      </c>
      <c r="B4301">
        <v>37533100</v>
      </c>
      <c r="C4301" t="s">
        <v>4295</v>
      </c>
      <c r="E4301" s="11">
        <v>4301</v>
      </c>
      <c r="F4301" s="12">
        <v>37533200</v>
      </c>
      <c r="G4301" s="13" t="s">
        <v>4296</v>
      </c>
      <c r="Q4301" t="str">
        <f t="shared" si="67"/>
        <v>37533200-Kreda za bilijar</v>
      </c>
    </row>
    <row r="4302" spans="1:17" x14ac:dyDescent="0.3">
      <c r="A4302">
        <v>4301</v>
      </c>
      <c r="B4302">
        <v>37533200</v>
      </c>
      <c r="C4302" t="s">
        <v>4296</v>
      </c>
      <c r="E4302" s="8">
        <v>4302</v>
      </c>
      <c r="F4302" s="9">
        <v>37533300</v>
      </c>
      <c r="G4302" s="10" t="s">
        <v>4297</v>
      </c>
      <c r="Q4302" t="str">
        <f t="shared" si="67"/>
        <v>37533300-Bilijarski takovi</v>
      </c>
    </row>
    <row r="4303" spans="1:17" x14ac:dyDescent="0.3">
      <c r="A4303">
        <v>4302</v>
      </c>
      <c r="B4303">
        <v>37533300</v>
      </c>
      <c r="C4303" t="s">
        <v>4297</v>
      </c>
      <c r="E4303" s="11">
        <v>4303</v>
      </c>
      <c r="F4303" s="12">
        <v>37533400</v>
      </c>
      <c r="G4303" s="13" t="s">
        <v>4298</v>
      </c>
      <c r="Q4303" t="str">
        <f t="shared" si="67"/>
        <v>37533400-Trougao (rek) za bilijar</v>
      </c>
    </row>
    <row r="4304" spans="1:17" x14ac:dyDescent="0.3">
      <c r="A4304">
        <v>4303</v>
      </c>
      <c r="B4304">
        <v>37533400</v>
      </c>
      <c r="C4304" t="s">
        <v>4298</v>
      </c>
      <c r="E4304" s="8">
        <v>4304</v>
      </c>
      <c r="F4304" s="9">
        <v>37533500</v>
      </c>
      <c r="G4304" s="10" t="s">
        <v>4299</v>
      </c>
      <c r="Q4304" t="str">
        <f t="shared" si="67"/>
        <v>37533500-Stolovi za bilijar</v>
      </c>
    </row>
    <row r="4305" spans="1:17" x14ac:dyDescent="0.3">
      <c r="A4305">
        <v>4304</v>
      </c>
      <c r="B4305">
        <v>37533500</v>
      </c>
      <c r="C4305" t="s">
        <v>4299</v>
      </c>
      <c r="E4305" s="11">
        <v>4305</v>
      </c>
      <c r="F4305" s="12">
        <v>37534000</v>
      </c>
      <c r="G4305" s="13" t="s">
        <v>4300</v>
      </c>
      <c r="Q4305" t="str">
        <f t="shared" si="67"/>
        <v>37534000-Igre na novčić ili žeton</v>
      </c>
    </row>
    <row r="4306" spans="1:17" x14ac:dyDescent="0.3">
      <c r="A4306">
        <v>4305</v>
      </c>
      <c r="B4306">
        <v>37534000</v>
      </c>
      <c r="C4306" t="s">
        <v>4300</v>
      </c>
      <c r="E4306" s="8">
        <v>4306</v>
      </c>
      <c r="F4306" s="9">
        <v>37535000</v>
      </c>
      <c r="G4306" s="10" t="s">
        <v>4301</v>
      </c>
      <c r="Q4306" t="str">
        <f t="shared" si="67"/>
        <v>37535000-Vrteške, ljuljaške, streljane i drugi predmeti za razonodu u luna parku</v>
      </c>
    </row>
    <row r="4307" spans="1:17" x14ac:dyDescent="0.3">
      <c r="A4307">
        <v>4306</v>
      </c>
      <c r="B4307">
        <v>37535000</v>
      </c>
      <c r="C4307" t="s">
        <v>4301</v>
      </c>
      <c r="E4307" s="11">
        <v>4307</v>
      </c>
      <c r="F4307" s="12">
        <v>37535100</v>
      </c>
      <c r="G4307" s="13" t="s">
        <v>4302</v>
      </c>
      <c r="Q4307" t="str">
        <f t="shared" si="67"/>
        <v>37535100-Ljuljaške</v>
      </c>
    </row>
    <row r="4308" spans="1:17" x14ac:dyDescent="0.3">
      <c r="A4308">
        <v>4307</v>
      </c>
      <c r="B4308">
        <v>37535100</v>
      </c>
      <c r="C4308" t="s">
        <v>4302</v>
      </c>
      <c r="E4308" s="8">
        <v>4308</v>
      </c>
      <c r="F4308" s="9">
        <v>37535200</v>
      </c>
      <c r="G4308" s="10" t="s">
        <v>4303</v>
      </c>
      <c r="Q4308" t="str">
        <f t="shared" si="67"/>
        <v>37535200-Oprema za dečija igrališta</v>
      </c>
    </row>
    <row r="4309" spans="1:17" x14ac:dyDescent="0.3">
      <c r="A4309">
        <v>4308</v>
      </c>
      <c r="B4309">
        <v>37535200</v>
      </c>
      <c r="C4309" t="s">
        <v>4303</v>
      </c>
      <c r="E4309" s="11">
        <v>4309</v>
      </c>
      <c r="F4309" s="12">
        <v>37535210</v>
      </c>
      <c r="G4309" s="13" t="s">
        <v>4304</v>
      </c>
      <c r="Q4309" t="str">
        <f t="shared" si="67"/>
        <v>37535210-Ljuljaške na dečijim igralištima</v>
      </c>
    </row>
    <row r="4310" spans="1:17" x14ac:dyDescent="0.3">
      <c r="A4310">
        <v>4309</v>
      </c>
      <c r="B4310">
        <v>37535210</v>
      </c>
      <c r="C4310" t="s">
        <v>4304</v>
      </c>
      <c r="E4310" s="8">
        <v>4310</v>
      </c>
      <c r="F4310" s="9">
        <v>37535220</v>
      </c>
      <c r="G4310" s="10" t="s">
        <v>4305</v>
      </c>
      <c r="Q4310" t="str">
        <f t="shared" si="67"/>
        <v>37535220-Penjalice na dečijim igralištima</v>
      </c>
    </row>
    <row r="4311" spans="1:17" x14ac:dyDescent="0.3">
      <c r="A4311">
        <v>4310</v>
      </c>
      <c r="B4311">
        <v>37535220</v>
      </c>
      <c r="C4311" t="s">
        <v>4305</v>
      </c>
      <c r="E4311" s="11">
        <v>4311</v>
      </c>
      <c r="F4311" s="12">
        <v>37535230</v>
      </c>
      <c r="G4311" s="13" t="s">
        <v>4306</v>
      </c>
      <c r="Q4311" t="str">
        <f t="shared" si="67"/>
        <v>37535230-Vrteške na dečijim igralištima</v>
      </c>
    </row>
    <row r="4312" spans="1:17" x14ac:dyDescent="0.3">
      <c r="A4312">
        <v>4311</v>
      </c>
      <c r="B4312">
        <v>37535230</v>
      </c>
      <c r="C4312" t="s">
        <v>4306</v>
      </c>
      <c r="E4312" s="8">
        <v>4312</v>
      </c>
      <c r="F4312" s="9">
        <v>37535240</v>
      </c>
      <c r="G4312" s="10" t="s">
        <v>4307</v>
      </c>
      <c r="Q4312" t="str">
        <f t="shared" si="67"/>
        <v>37535240-Tobogani na dečijim igralištima</v>
      </c>
    </row>
    <row r="4313" spans="1:17" x14ac:dyDescent="0.3">
      <c r="A4313">
        <v>4312</v>
      </c>
      <c r="B4313">
        <v>37535240</v>
      </c>
      <c r="C4313" t="s">
        <v>4307</v>
      </c>
      <c r="E4313" s="11">
        <v>4313</v>
      </c>
      <c r="F4313" s="12">
        <v>37535250</v>
      </c>
      <c r="G4313" s="13" t="s">
        <v>4308</v>
      </c>
      <c r="Q4313" t="str">
        <f t="shared" si="67"/>
        <v>37535250-Klackalice na dečijim igralištima</v>
      </c>
    </row>
    <row r="4314" spans="1:17" x14ac:dyDescent="0.3">
      <c r="A4314">
        <v>4313</v>
      </c>
      <c r="B4314">
        <v>37535250</v>
      </c>
      <c r="C4314" t="s">
        <v>4308</v>
      </c>
      <c r="E4314" s="8">
        <v>4314</v>
      </c>
      <c r="F4314" s="9">
        <v>37535260</v>
      </c>
      <c r="G4314" s="10" t="s">
        <v>4309</v>
      </c>
      <c r="Q4314" t="str">
        <f t="shared" si="67"/>
        <v>37535260-Tuneli na dečijim igralištima</v>
      </c>
    </row>
    <row r="4315" spans="1:17" x14ac:dyDescent="0.3">
      <c r="A4315">
        <v>4314</v>
      </c>
      <c r="B4315">
        <v>37535260</v>
      </c>
      <c r="C4315" t="s">
        <v>4309</v>
      </c>
      <c r="E4315" s="11">
        <v>4315</v>
      </c>
      <c r="F4315" s="12">
        <v>37535270</v>
      </c>
      <c r="G4315" s="13" t="s">
        <v>4310</v>
      </c>
      <c r="Q4315" t="str">
        <f t="shared" si="67"/>
        <v>37535270-Sanduci punjeni peskom na dečijim igralištima</v>
      </c>
    </row>
    <row r="4316" spans="1:17" x14ac:dyDescent="0.3">
      <c r="A4316">
        <v>4315</v>
      </c>
      <c r="B4316">
        <v>37535270</v>
      </c>
      <c r="C4316" t="s">
        <v>4310</v>
      </c>
      <c r="E4316" s="8">
        <v>4316</v>
      </c>
      <c r="F4316" s="9">
        <v>37535280</v>
      </c>
      <c r="G4316" s="10" t="s">
        <v>4311</v>
      </c>
      <c r="Q4316" t="str">
        <f t="shared" si="67"/>
        <v>37535280-Tribine na dečijim igralištima</v>
      </c>
    </row>
    <row r="4317" spans="1:17" x14ac:dyDescent="0.3">
      <c r="A4317">
        <v>4316</v>
      </c>
      <c r="B4317">
        <v>37535280</v>
      </c>
      <c r="C4317" t="s">
        <v>4311</v>
      </c>
      <c r="E4317" s="11">
        <v>4317</v>
      </c>
      <c r="F4317" s="12">
        <v>37535290</v>
      </c>
      <c r="G4317" s="13" t="s">
        <v>4312</v>
      </c>
      <c r="Q4317" t="str">
        <f t="shared" si="67"/>
        <v>37535290-Oprema za penjanje užetom i penjanje po zidu</v>
      </c>
    </row>
    <row r="4318" spans="1:17" x14ac:dyDescent="0.3">
      <c r="A4318">
        <v>4317</v>
      </c>
      <c r="B4318">
        <v>37535290</v>
      </c>
      <c r="C4318" t="s">
        <v>4312</v>
      </c>
      <c r="E4318" s="8">
        <v>4318</v>
      </c>
      <c r="F4318" s="9">
        <v>37535291</v>
      </c>
      <c r="G4318" s="10" t="s">
        <v>4313</v>
      </c>
      <c r="Q4318" t="str">
        <f t="shared" si="67"/>
        <v>37535291-Oprema za penjanje po zidu</v>
      </c>
    </row>
    <row r="4319" spans="1:17" x14ac:dyDescent="0.3">
      <c r="A4319">
        <v>4318</v>
      </c>
      <c r="B4319">
        <v>37535291</v>
      </c>
      <c r="C4319" t="s">
        <v>4313</v>
      </c>
      <c r="E4319" s="11">
        <v>4319</v>
      </c>
      <c r="F4319" s="12">
        <v>37535292</v>
      </c>
      <c r="G4319" s="13" t="s">
        <v>4314</v>
      </c>
      <c r="Q4319" t="str">
        <f t="shared" si="67"/>
        <v>37535292-Oprema za penjanje užetom</v>
      </c>
    </row>
    <row r="4320" spans="1:17" x14ac:dyDescent="0.3">
      <c r="A4320">
        <v>4319</v>
      </c>
      <c r="B4320">
        <v>37535292</v>
      </c>
      <c r="C4320" t="s">
        <v>4314</v>
      </c>
      <c r="E4320" s="8">
        <v>4320</v>
      </c>
      <c r="F4320" s="9">
        <v>37540000</v>
      </c>
      <c r="G4320" s="10" t="s">
        <v>4315</v>
      </c>
      <c r="Q4320" t="str">
        <f t="shared" si="67"/>
        <v>37540000-Mašine za kockanje</v>
      </c>
    </row>
    <row r="4321" spans="1:17" x14ac:dyDescent="0.3">
      <c r="A4321">
        <v>4320</v>
      </c>
      <c r="B4321">
        <v>37540000</v>
      </c>
      <c r="C4321" t="s">
        <v>4315</v>
      </c>
      <c r="E4321" s="11">
        <v>4321</v>
      </c>
      <c r="F4321" s="12">
        <v>37800000</v>
      </c>
      <c r="G4321" s="13" t="s">
        <v>4316</v>
      </c>
      <c r="Q4321" t="str">
        <f t="shared" si="67"/>
        <v>37800000-Materijal za ručni rad i umetničko stvaranje</v>
      </c>
    </row>
    <row r="4322" spans="1:17" x14ac:dyDescent="0.3">
      <c r="A4322">
        <v>4321</v>
      </c>
      <c r="B4322">
        <v>37800000</v>
      </c>
      <c r="C4322" t="s">
        <v>4316</v>
      </c>
      <c r="E4322" s="8">
        <v>4322</v>
      </c>
      <c r="F4322" s="9">
        <v>37810000</v>
      </c>
      <c r="G4322" s="10" t="s">
        <v>4317</v>
      </c>
      <c r="Q4322" t="str">
        <f t="shared" si="67"/>
        <v>37810000-Materijal za ručni rad</v>
      </c>
    </row>
    <row r="4323" spans="1:17" x14ac:dyDescent="0.3">
      <c r="A4323">
        <v>4322</v>
      </c>
      <c r="B4323">
        <v>37810000</v>
      </c>
      <c r="C4323" t="s">
        <v>4317</v>
      </c>
      <c r="E4323" s="11">
        <v>4323</v>
      </c>
      <c r="F4323" s="12">
        <v>37820000</v>
      </c>
      <c r="G4323" s="13" t="s">
        <v>4318</v>
      </c>
      <c r="Q4323" t="str">
        <f t="shared" si="67"/>
        <v>37820000-Materijal za umetničko stvaranje</v>
      </c>
    </row>
    <row r="4324" spans="1:17" x14ac:dyDescent="0.3">
      <c r="A4324">
        <v>4323</v>
      </c>
      <c r="B4324">
        <v>37820000</v>
      </c>
      <c r="C4324" t="s">
        <v>4318</v>
      </c>
      <c r="E4324" s="8">
        <v>4324</v>
      </c>
      <c r="F4324" s="9">
        <v>37821000</v>
      </c>
      <c r="G4324" s="10" t="s">
        <v>4319</v>
      </c>
      <c r="Q4324" t="str">
        <f t="shared" si="67"/>
        <v>37821000-Slikarske četkice</v>
      </c>
    </row>
    <row r="4325" spans="1:17" x14ac:dyDescent="0.3">
      <c r="A4325">
        <v>4324</v>
      </c>
      <c r="B4325">
        <v>37821000</v>
      </c>
      <c r="C4325" t="s">
        <v>4319</v>
      </c>
      <c r="E4325" s="11">
        <v>4325</v>
      </c>
      <c r="F4325" s="12">
        <v>37822000</v>
      </c>
      <c r="G4325" s="13" t="s">
        <v>4320</v>
      </c>
      <c r="Q4325" t="str">
        <f t="shared" si="67"/>
        <v>37822000-Olovke za crtanje</v>
      </c>
    </row>
    <row r="4326" spans="1:17" x14ac:dyDescent="0.3">
      <c r="A4326">
        <v>4325</v>
      </c>
      <c r="B4326">
        <v>37822000</v>
      </c>
      <c r="C4326" t="s">
        <v>4320</v>
      </c>
      <c r="E4326" s="8">
        <v>4326</v>
      </c>
      <c r="F4326" s="9">
        <v>37822100</v>
      </c>
      <c r="G4326" s="10" t="s">
        <v>4321</v>
      </c>
      <c r="Q4326" t="str">
        <f t="shared" si="67"/>
        <v>37822100-Olovke za crtanje u boji</v>
      </c>
    </row>
    <row r="4327" spans="1:17" x14ac:dyDescent="0.3">
      <c r="A4327">
        <v>4326</v>
      </c>
      <c r="B4327">
        <v>37822100</v>
      </c>
      <c r="C4327" t="s">
        <v>4321</v>
      </c>
      <c r="E4327" s="11">
        <v>4327</v>
      </c>
      <c r="F4327" s="12">
        <v>37822200</v>
      </c>
      <c r="G4327" s="13" t="s">
        <v>4322</v>
      </c>
      <c r="Q4327" t="str">
        <f t="shared" si="67"/>
        <v>37822200-Ugalj za crtanje</v>
      </c>
    </row>
    <row r="4328" spans="1:17" x14ac:dyDescent="0.3">
      <c r="A4328">
        <v>4327</v>
      </c>
      <c r="B4328">
        <v>37822200</v>
      </c>
      <c r="C4328" t="s">
        <v>4322</v>
      </c>
      <c r="E4328" s="8">
        <v>4328</v>
      </c>
      <c r="F4328" s="9">
        <v>37822300</v>
      </c>
      <c r="G4328" s="10" t="s">
        <v>4323</v>
      </c>
      <c r="Q4328" t="str">
        <f t="shared" si="67"/>
        <v>37822300-Krede</v>
      </c>
    </row>
    <row r="4329" spans="1:17" x14ac:dyDescent="0.3">
      <c r="A4329">
        <v>4328</v>
      </c>
      <c r="B4329">
        <v>37822300</v>
      </c>
      <c r="C4329" t="s">
        <v>4323</v>
      </c>
      <c r="E4329" s="11">
        <v>4329</v>
      </c>
      <c r="F4329" s="12">
        <v>37822400</v>
      </c>
      <c r="G4329" s="13" t="s">
        <v>4324</v>
      </c>
      <c r="Q4329" t="str">
        <f t="shared" si="67"/>
        <v>37822400-Pastelne boje</v>
      </c>
    </row>
    <row r="4330" spans="1:17" x14ac:dyDescent="0.3">
      <c r="A4330">
        <v>4329</v>
      </c>
      <c r="B4330">
        <v>37822400</v>
      </c>
      <c r="C4330" t="s">
        <v>4324</v>
      </c>
      <c r="E4330" s="8">
        <v>4330</v>
      </c>
      <c r="F4330" s="9">
        <v>37823000</v>
      </c>
      <c r="G4330" s="10" t="s">
        <v>4325</v>
      </c>
      <c r="Q4330" t="str">
        <f t="shared" si="67"/>
        <v>37823000-Hartija nepropustljiva na masnoću i drugi papirni proizvodi</v>
      </c>
    </row>
    <row r="4331" spans="1:17" x14ac:dyDescent="0.3">
      <c r="A4331">
        <v>4330</v>
      </c>
      <c r="B4331">
        <v>37823000</v>
      </c>
      <c r="C4331" t="s">
        <v>4325</v>
      </c>
      <c r="E4331" s="11">
        <v>4331</v>
      </c>
      <c r="F4331" s="12">
        <v>37823100</v>
      </c>
      <c r="G4331" s="13" t="s">
        <v>4326</v>
      </c>
      <c r="Q4331" t="str">
        <f t="shared" si="67"/>
        <v>37823100-Hartija nepropustljiva na masnoću</v>
      </c>
    </row>
    <row r="4332" spans="1:17" x14ac:dyDescent="0.3">
      <c r="A4332">
        <v>4331</v>
      </c>
      <c r="B4332">
        <v>37823100</v>
      </c>
      <c r="C4332" t="s">
        <v>4326</v>
      </c>
      <c r="E4332" s="8">
        <v>4332</v>
      </c>
      <c r="F4332" s="9">
        <v>37823200</v>
      </c>
      <c r="G4332" s="10" t="s">
        <v>4327</v>
      </c>
      <c r="Q4332" t="str">
        <f t="shared" si="67"/>
        <v>37823200-Paus hartija</v>
      </c>
    </row>
    <row r="4333" spans="1:17" x14ac:dyDescent="0.3">
      <c r="A4333">
        <v>4332</v>
      </c>
      <c r="B4333">
        <v>37823200</v>
      </c>
      <c r="C4333" t="s">
        <v>4327</v>
      </c>
      <c r="E4333" s="11">
        <v>4333</v>
      </c>
      <c r="F4333" s="12">
        <v>37823300</v>
      </c>
      <c r="G4333" s="13" t="s">
        <v>4328</v>
      </c>
      <c r="Q4333" t="str">
        <f t="shared" si="67"/>
        <v>37823300-Kristal hartija</v>
      </c>
    </row>
    <row r="4334" spans="1:17" x14ac:dyDescent="0.3">
      <c r="A4334">
        <v>4333</v>
      </c>
      <c r="B4334">
        <v>37823300</v>
      </c>
      <c r="C4334" t="s">
        <v>4328</v>
      </c>
      <c r="E4334" s="8">
        <v>4334</v>
      </c>
      <c r="F4334" s="9">
        <v>37823400</v>
      </c>
      <c r="G4334" s="10" t="s">
        <v>4329</v>
      </c>
      <c r="Q4334" t="str">
        <f t="shared" si="67"/>
        <v>37823400-Prozirna ili poluprozirna hartija</v>
      </c>
    </row>
    <row r="4335" spans="1:17" x14ac:dyDescent="0.3">
      <c r="A4335">
        <v>4334</v>
      </c>
      <c r="B4335">
        <v>37823400</v>
      </c>
      <c r="C4335" t="s">
        <v>4329</v>
      </c>
      <c r="E4335" s="11">
        <v>4335</v>
      </c>
      <c r="F4335" s="12">
        <v>37823500</v>
      </c>
      <c r="G4335" s="13" t="s">
        <v>4330</v>
      </c>
      <c r="Q4335" t="str">
        <f t="shared" si="67"/>
        <v>37823500-Slikarski papir i papir za modeliranje</v>
      </c>
    </row>
    <row r="4336" spans="1:17" x14ac:dyDescent="0.3">
      <c r="A4336">
        <v>4335</v>
      </c>
      <c r="B4336">
        <v>37823500</v>
      </c>
      <c r="C4336" t="s">
        <v>4330</v>
      </c>
      <c r="E4336" s="8">
        <v>4336</v>
      </c>
      <c r="F4336" s="9">
        <v>37823600</v>
      </c>
      <c r="G4336" s="10" t="s">
        <v>1867</v>
      </c>
      <c r="Q4336" t="str">
        <f t="shared" si="67"/>
        <v>37823600-Hartija za crtanje</v>
      </c>
    </row>
    <row r="4337" spans="1:17" x14ac:dyDescent="0.3">
      <c r="A4337">
        <v>4336</v>
      </c>
      <c r="B4337">
        <v>37823600</v>
      </c>
      <c r="C4337" t="s">
        <v>1867</v>
      </c>
      <c r="E4337" s="11">
        <v>4337</v>
      </c>
      <c r="F4337" s="12">
        <v>37823700</v>
      </c>
      <c r="G4337" s="13" t="s">
        <v>4331</v>
      </c>
      <c r="Q4337" t="str">
        <f t="shared" si="67"/>
        <v>37823700-Hartija za mape</v>
      </c>
    </row>
    <row r="4338" spans="1:17" x14ac:dyDescent="0.3">
      <c r="A4338">
        <v>4337</v>
      </c>
      <c r="B4338">
        <v>37823700</v>
      </c>
      <c r="C4338" t="s">
        <v>4331</v>
      </c>
      <c r="E4338" s="8">
        <v>4338</v>
      </c>
      <c r="F4338" s="9">
        <v>37823800</v>
      </c>
      <c r="G4338" s="10" t="s">
        <v>4332</v>
      </c>
      <c r="Q4338" t="str">
        <f t="shared" si="67"/>
        <v>37823800-Višeslojna hartija  i karton</v>
      </c>
    </row>
    <row r="4339" spans="1:17" x14ac:dyDescent="0.3">
      <c r="A4339">
        <v>4338</v>
      </c>
      <c r="B4339">
        <v>37823800</v>
      </c>
      <c r="C4339" t="s">
        <v>4332</v>
      </c>
      <c r="E4339" s="11">
        <v>4339</v>
      </c>
      <c r="F4339" s="12">
        <v>37823900</v>
      </c>
      <c r="G4339" s="13" t="s">
        <v>4333</v>
      </c>
      <c r="Q4339" t="str">
        <f t="shared" si="67"/>
        <v>37823900-Kraftlajner</v>
      </c>
    </row>
    <row r="4340" spans="1:17" x14ac:dyDescent="0.3">
      <c r="A4340">
        <v>4339</v>
      </c>
      <c r="B4340">
        <v>37823900</v>
      </c>
      <c r="C4340" t="s">
        <v>4333</v>
      </c>
      <c r="E4340" s="8">
        <v>4340</v>
      </c>
      <c r="F4340" s="9">
        <v>38000000</v>
      </c>
      <c r="G4340" s="10" t="s">
        <v>4334</v>
      </c>
      <c r="Q4340" t="str">
        <f t="shared" si="67"/>
        <v>38000000-Laboratorijska, optička i precizna oprema (osim naočara)</v>
      </c>
    </row>
    <row r="4341" spans="1:17" x14ac:dyDescent="0.3">
      <c r="A4341">
        <v>4340</v>
      </c>
      <c r="B4341">
        <v>38000000</v>
      </c>
      <c r="C4341" t="s">
        <v>4334</v>
      </c>
      <c r="E4341" s="11">
        <v>4341</v>
      </c>
      <c r="F4341" s="12">
        <v>38100000</v>
      </c>
      <c r="G4341" s="13" t="s">
        <v>4335</v>
      </c>
      <c r="Q4341" t="str">
        <f t="shared" si="67"/>
        <v>38100000-Navigacioni i meteorološki instrumenti</v>
      </c>
    </row>
    <row r="4342" spans="1:17" x14ac:dyDescent="0.3">
      <c r="A4342">
        <v>4341</v>
      </c>
      <c r="B4342">
        <v>38100000</v>
      </c>
      <c r="C4342" t="s">
        <v>4335</v>
      </c>
      <c r="E4342" s="8">
        <v>4342</v>
      </c>
      <c r="F4342" s="9">
        <v>38110000</v>
      </c>
      <c r="G4342" s="10" t="s">
        <v>4336</v>
      </c>
      <c r="Q4342" t="str">
        <f t="shared" si="67"/>
        <v>38110000-Navigacioni instrumenti</v>
      </c>
    </row>
    <row r="4343" spans="1:17" x14ac:dyDescent="0.3">
      <c r="A4343">
        <v>4342</v>
      </c>
      <c r="B4343">
        <v>38110000</v>
      </c>
      <c r="C4343" t="s">
        <v>4336</v>
      </c>
      <c r="E4343" s="11">
        <v>4343</v>
      </c>
      <c r="F4343" s="12">
        <v>38111000</v>
      </c>
      <c r="G4343" s="13" t="s">
        <v>4337</v>
      </c>
      <c r="Q4343" t="str">
        <f t="shared" si="67"/>
        <v>38111000-Oprema za određivanje smera</v>
      </c>
    </row>
    <row r="4344" spans="1:17" x14ac:dyDescent="0.3">
      <c r="A4344">
        <v>4343</v>
      </c>
      <c r="B4344">
        <v>38111000</v>
      </c>
      <c r="C4344" t="s">
        <v>4337</v>
      </c>
      <c r="E4344" s="8">
        <v>4344</v>
      </c>
      <c r="F4344" s="9">
        <v>38111100</v>
      </c>
      <c r="G4344" s="10" t="s">
        <v>4338</v>
      </c>
      <c r="Q4344" t="str">
        <f t="shared" si="67"/>
        <v>38111100-Kompasi</v>
      </c>
    </row>
    <row r="4345" spans="1:17" x14ac:dyDescent="0.3">
      <c r="A4345">
        <v>4344</v>
      </c>
      <c r="B4345">
        <v>38111100</v>
      </c>
      <c r="C4345" t="s">
        <v>4338</v>
      </c>
      <c r="E4345" s="11">
        <v>4345</v>
      </c>
      <c r="F4345" s="12">
        <v>38111110</v>
      </c>
      <c r="G4345" s="13" t="s">
        <v>4339</v>
      </c>
      <c r="Q4345" t="str">
        <f t="shared" si="67"/>
        <v>38111110-Pribor za kompas</v>
      </c>
    </row>
    <row r="4346" spans="1:17" x14ac:dyDescent="0.3">
      <c r="A4346">
        <v>4345</v>
      </c>
      <c r="B4346">
        <v>38111110</v>
      </c>
      <c r="C4346" t="s">
        <v>4339</v>
      </c>
      <c r="E4346" s="8">
        <v>4346</v>
      </c>
      <c r="F4346" s="9">
        <v>38112000</v>
      </c>
      <c r="G4346" s="10" t="s">
        <v>4340</v>
      </c>
      <c r="Q4346" t="str">
        <f t="shared" si="67"/>
        <v>38112000-Sekstanti</v>
      </c>
    </row>
    <row r="4347" spans="1:17" x14ac:dyDescent="0.3">
      <c r="A4347">
        <v>4346</v>
      </c>
      <c r="B4347">
        <v>38112000</v>
      </c>
      <c r="C4347" t="s">
        <v>4340</v>
      </c>
      <c r="E4347" s="11">
        <v>4347</v>
      </c>
      <c r="F4347" s="12">
        <v>38112100</v>
      </c>
      <c r="G4347" s="13" t="s">
        <v>4341</v>
      </c>
      <c r="Q4347" t="str">
        <f t="shared" si="67"/>
        <v>38112100-Globalni sistemi navigacije i pozicioniranja (GPS ili slični sistemi)</v>
      </c>
    </row>
    <row r="4348" spans="1:17" x14ac:dyDescent="0.3">
      <c r="A4348">
        <v>4347</v>
      </c>
      <c r="B4348">
        <v>38112100</v>
      </c>
      <c r="C4348" t="s">
        <v>4341</v>
      </c>
      <c r="E4348" s="8">
        <v>4348</v>
      </c>
      <c r="F4348" s="9">
        <v>38113000</v>
      </c>
      <c r="G4348" s="10" t="s">
        <v>4342</v>
      </c>
      <c r="Q4348" t="str">
        <f t="shared" si="67"/>
        <v>38113000-Sonari</v>
      </c>
    </row>
    <row r="4349" spans="1:17" x14ac:dyDescent="0.3">
      <c r="A4349">
        <v>4348</v>
      </c>
      <c r="B4349">
        <v>38113000</v>
      </c>
      <c r="C4349" t="s">
        <v>4342</v>
      </c>
      <c r="E4349" s="11">
        <v>4349</v>
      </c>
      <c r="F4349" s="12">
        <v>38114000</v>
      </c>
      <c r="G4349" s="13" t="s">
        <v>4343</v>
      </c>
      <c r="Q4349" t="str">
        <f t="shared" si="67"/>
        <v>38114000-Dubinomeri</v>
      </c>
    </row>
    <row r="4350" spans="1:17" x14ac:dyDescent="0.3">
      <c r="A4350">
        <v>4349</v>
      </c>
      <c r="B4350">
        <v>38114000</v>
      </c>
      <c r="C4350" t="s">
        <v>4343</v>
      </c>
      <c r="E4350" s="8">
        <v>4350</v>
      </c>
      <c r="F4350" s="9">
        <v>38115000</v>
      </c>
      <c r="G4350" s="10" t="s">
        <v>4344</v>
      </c>
      <c r="Q4350" t="str">
        <f t="shared" si="67"/>
        <v>38115000-Radarski uređaji</v>
      </c>
    </row>
    <row r="4351" spans="1:17" x14ac:dyDescent="0.3">
      <c r="A4351">
        <v>4350</v>
      </c>
      <c r="B4351">
        <v>38115000</v>
      </c>
      <c r="C4351" t="s">
        <v>4344</v>
      </c>
      <c r="E4351" s="11">
        <v>4351</v>
      </c>
      <c r="F4351" s="12">
        <v>38115100</v>
      </c>
      <c r="G4351" s="13" t="s">
        <v>4345</v>
      </c>
      <c r="Q4351" t="str">
        <f t="shared" si="67"/>
        <v>38115100-Oprema za radarski nadzor</v>
      </c>
    </row>
    <row r="4352" spans="1:17" x14ac:dyDescent="0.3">
      <c r="A4352">
        <v>4351</v>
      </c>
      <c r="B4352">
        <v>38115100</v>
      </c>
      <c r="C4352" t="s">
        <v>4345</v>
      </c>
      <c r="E4352" s="8">
        <v>4352</v>
      </c>
      <c r="F4352" s="9">
        <v>38120000</v>
      </c>
      <c r="G4352" s="10" t="s">
        <v>4346</v>
      </c>
      <c r="Q4352" t="str">
        <f t="shared" si="67"/>
        <v>38120000-Meteorološki instrumenti</v>
      </c>
    </row>
    <row r="4353" spans="1:17" x14ac:dyDescent="0.3">
      <c r="A4353">
        <v>4352</v>
      </c>
      <c r="B4353">
        <v>38120000</v>
      </c>
      <c r="C4353" t="s">
        <v>4346</v>
      </c>
      <c r="E4353" s="11">
        <v>4353</v>
      </c>
      <c r="F4353" s="12">
        <v>38121000</v>
      </c>
      <c r="G4353" s="13" t="s">
        <v>4347</v>
      </c>
      <c r="Q4353" t="str">
        <f t="shared" si="67"/>
        <v>38121000-Anemometri</v>
      </c>
    </row>
    <row r="4354" spans="1:17" x14ac:dyDescent="0.3">
      <c r="A4354">
        <v>4353</v>
      </c>
      <c r="B4354">
        <v>38121000</v>
      </c>
      <c r="C4354" t="s">
        <v>4347</v>
      </c>
      <c r="E4354" s="8">
        <v>4354</v>
      </c>
      <c r="F4354" s="9">
        <v>38122000</v>
      </c>
      <c r="G4354" s="10" t="s">
        <v>4348</v>
      </c>
      <c r="Q4354" t="str">
        <f t="shared" ref="Q4354:Q4417" si="68">F4354&amp; "-" &amp;G4354</f>
        <v>38122000-Barometri</v>
      </c>
    </row>
    <row r="4355" spans="1:17" x14ac:dyDescent="0.3">
      <c r="A4355">
        <v>4354</v>
      </c>
      <c r="B4355">
        <v>38122000</v>
      </c>
      <c r="C4355" t="s">
        <v>4348</v>
      </c>
      <c r="E4355" s="11">
        <v>4355</v>
      </c>
      <c r="F4355" s="12">
        <v>38123000</v>
      </c>
      <c r="G4355" s="13" t="s">
        <v>4349</v>
      </c>
      <c r="Q4355" t="str">
        <f t="shared" si="68"/>
        <v>38123000-Merači padavina ili isparavanja</v>
      </c>
    </row>
    <row r="4356" spans="1:17" x14ac:dyDescent="0.3">
      <c r="A4356">
        <v>4355</v>
      </c>
      <c r="B4356">
        <v>38123000</v>
      </c>
      <c r="C4356" t="s">
        <v>4349</v>
      </c>
      <c r="E4356" s="8">
        <v>4356</v>
      </c>
      <c r="F4356" s="9">
        <v>38124000</v>
      </c>
      <c r="G4356" s="10" t="s">
        <v>4350</v>
      </c>
      <c r="Q4356" t="str">
        <f t="shared" si="68"/>
        <v>38124000-Uređaji sa radijskom sondom</v>
      </c>
    </row>
    <row r="4357" spans="1:17" x14ac:dyDescent="0.3">
      <c r="A4357">
        <v>4356</v>
      </c>
      <c r="B4357">
        <v>38124000</v>
      </c>
      <c r="C4357" t="s">
        <v>4350</v>
      </c>
      <c r="E4357" s="11">
        <v>4357</v>
      </c>
      <c r="F4357" s="12">
        <v>38125000</v>
      </c>
      <c r="G4357" s="13" t="s">
        <v>4351</v>
      </c>
      <c r="Q4357" t="str">
        <f t="shared" si="68"/>
        <v>38125000-Merači pale kiše</v>
      </c>
    </row>
    <row r="4358" spans="1:17" x14ac:dyDescent="0.3">
      <c r="A4358">
        <v>4357</v>
      </c>
      <c r="B4358">
        <v>38125000</v>
      </c>
      <c r="C4358" t="s">
        <v>4351</v>
      </c>
      <c r="E4358" s="8">
        <v>4358</v>
      </c>
      <c r="F4358" s="9">
        <v>38126000</v>
      </c>
      <c r="G4358" s="10" t="s">
        <v>4352</v>
      </c>
      <c r="Q4358" t="str">
        <f t="shared" si="68"/>
        <v>38126000-Uređaji za posmatranje površine</v>
      </c>
    </row>
    <row r="4359" spans="1:17" x14ac:dyDescent="0.3">
      <c r="A4359">
        <v>4358</v>
      </c>
      <c r="B4359">
        <v>38126000</v>
      </c>
      <c r="C4359" t="s">
        <v>4352</v>
      </c>
      <c r="E4359" s="11">
        <v>4359</v>
      </c>
      <c r="F4359" s="12">
        <v>38126100</v>
      </c>
      <c r="G4359" s="13" t="s">
        <v>4353</v>
      </c>
      <c r="Q4359" t="str">
        <f t="shared" si="68"/>
        <v>38126100-Uređaji za praćenje padavina ili isparavanja na površini</v>
      </c>
    </row>
    <row r="4360" spans="1:17" x14ac:dyDescent="0.3">
      <c r="A4360">
        <v>4359</v>
      </c>
      <c r="B4360">
        <v>38126100</v>
      </c>
      <c r="C4360" t="s">
        <v>4353</v>
      </c>
      <c r="E4360" s="8">
        <v>4360</v>
      </c>
      <c r="F4360" s="9">
        <v>38126200</v>
      </c>
      <c r="G4360" s="10" t="s">
        <v>4354</v>
      </c>
      <c r="Q4360" t="str">
        <f t="shared" si="68"/>
        <v>38126200-Uređaji za praćenje sunčevog zračenja na površini</v>
      </c>
    </row>
    <row r="4361" spans="1:17" x14ac:dyDescent="0.3">
      <c r="A4361">
        <v>4360</v>
      </c>
      <c r="B4361">
        <v>38126200</v>
      </c>
      <c r="C4361" t="s">
        <v>4354</v>
      </c>
      <c r="E4361" s="11">
        <v>4361</v>
      </c>
      <c r="F4361" s="12">
        <v>38126300</v>
      </c>
      <c r="G4361" s="13" t="s">
        <v>4355</v>
      </c>
      <c r="Q4361" t="str">
        <f t="shared" si="68"/>
        <v>38126300-Uređaji za praćenje temperature i vlažnosti na površini</v>
      </c>
    </row>
    <row r="4362" spans="1:17" x14ac:dyDescent="0.3">
      <c r="A4362">
        <v>4361</v>
      </c>
      <c r="B4362">
        <v>38126300</v>
      </c>
      <c r="C4362" t="s">
        <v>4355</v>
      </c>
      <c r="E4362" s="8">
        <v>4362</v>
      </c>
      <c r="F4362" s="9">
        <v>38126400</v>
      </c>
      <c r="G4362" s="10" t="s">
        <v>4356</v>
      </c>
      <c r="Q4362" t="str">
        <f t="shared" si="68"/>
        <v>38126400-Uređaji za praćenje brzine vetra na površini</v>
      </c>
    </row>
    <row r="4363" spans="1:17" x14ac:dyDescent="0.3">
      <c r="A4363">
        <v>4362</v>
      </c>
      <c r="B4363">
        <v>38126400</v>
      </c>
      <c r="C4363" t="s">
        <v>4356</v>
      </c>
      <c r="E4363" s="11">
        <v>4363</v>
      </c>
      <c r="F4363" s="12">
        <v>38127000</v>
      </c>
      <c r="G4363" s="13" t="s">
        <v>4357</v>
      </c>
      <c r="Q4363" t="str">
        <f t="shared" si="68"/>
        <v>38127000-Meteorološke stanice</v>
      </c>
    </row>
    <row r="4364" spans="1:17" x14ac:dyDescent="0.3">
      <c r="A4364">
        <v>4363</v>
      </c>
      <c r="B4364">
        <v>38127000</v>
      </c>
      <c r="C4364" t="s">
        <v>4357</v>
      </c>
      <c r="E4364" s="8">
        <v>4364</v>
      </c>
      <c r="F4364" s="9">
        <v>38128000</v>
      </c>
      <c r="G4364" s="10" t="s">
        <v>4358</v>
      </c>
      <c r="Q4364" t="str">
        <f t="shared" si="68"/>
        <v>38128000-Pribor za meteorološke instrumente</v>
      </c>
    </row>
    <row r="4365" spans="1:17" x14ac:dyDescent="0.3">
      <c r="A4365">
        <v>4364</v>
      </c>
      <c r="B4365">
        <v>38128000</v>
      </c>
      <c r="C4365" t="s">
        <v>4358</v>
      </c>
      <c r="E4365" s="11">
        <v>4365</v>
      </c>
      <c r="F4365" s="12">
        <v>38200000</v>
      </c>
      <c r="G4365" s="13" t="s">
        <v>4359</v>
      </c>
      <c r="Q4365" t="str">
        <f t="shared" si="68"/>
        <v>38200000-Geološki i geofizički instrumenti</v>
      </c>
    </row>
    <row r="4366" spans="1:17" x14ac:dyDescent="0.3">
      <c r="A4366">
        <v>4365</v>
      </c>
      <c r="B4366">
        <v>38200000</v>
      </c>
      <c r="C4366" t="s">
        <v>4359</v>
      </c>
      <c r="E4366" s="8">
        <v>4366</v>
      </c>
      <c r="F4366" s="9">
        <v>38210000</v>
      </c>
      <c r="G4366" s="10" t="s">
        <v>4360</v>
      </c>
      <c r="Q4366" t="str">
        <f t="shared" si="68"/>
        <v>38210000-Geološki kompasi</v>
      </c>
    </row>
    <row r="4367" spans="1:17" x14ac:dyDescent="0.3">
      <c r="A4367">
        <v>4366</v>
      </c>
      <c r="B4367">
        <v>38210000</v>
      </c>
      <c r="C4367" t="s">
        <v>4360</v>
      </c>
      <c r="E4367" s="11">
        <v>4367</v>
      </c>
      <c r="F4367" s="12">
        <v>38220000</v>
      </c>
      <c r="G4367" s="13" t="s">
        <v>4361</v>
      </c>
      <c r="Q4367" t="str">
        <f t="shared" si="68"/>
        <v>38220000-Uređaji za geološka istraživanja</v>
      </c>
    </row>
    <row r="4368" spans="1:17" x14ac:dyDescent="0.3">
      <c r="A4368">
        <v>4367</v>
      </c>
      <c r="B4368">
        <v>38220000</v>
      </c>
      <c r="C4368" t="s">
        <v>4361</v>
      </c>
      <c r="E4368" s="8">
        <v>4368</v>
      </c>
      <c r="F4368" s="9">
        <v>38221000</v>
      </c>
      <c r="G4368" s="10" t="s">
        <v>4362</v>
      </c>
      <c r="Q4368" t="str">
        <f t="shared" si="68"/>
        <v>38221000-Geografski informacioni sistemi (GIS ili slični sistemi)</v>
      </c>
    </row>
    <row r="4369" spans="1:17" x14ac:dyDescent="0.3">
      <c r="A4369">
        <v>4368</v>
      </c>
      <c r="B4369">
        <v>38221000</v>
      </c>
      <c r="C4369" t="s">
        <v>4362</v>
      </c>
      <c r="E4369" s="11">
        <v>4369</v>
      </c>
      <c r="F4369" s="12">
        <v>38230000</v>
      </c>
      <c r="G4369" s="13" t="s">
        <v>4363</v>
      </c>
      <c r="Q4369" t="str">
        <f t="shared" si="68"/>
        <v>38230000-Elektromagnetni geofizički instrumenti</v>
      </c>
    </row>
    <row r="4370" spans="1:17" x14ac:dyDescent="0.3">
      <c r="A4370">
        <v>4369</v>
      </c>
      <c r="B4370">
        <v>38230000</v>
      </c>
      <c r="C4370" t="s">
        <v>4363</v>
      </c>
      <c r="E4370" s="8">
        <v>4370</v>
      </c>
      <c r="F4370" s="9">
        <v>38240000</v>
      </c>
      <c r="G4370" s="10" t="s">
        <v>4364</v>
      </c>
      <c r="Q4370" t="str">
        <f t="shared" si="68"/>
        <v>38240000-Gravitacijski geofizički instrumenti</v>
      </c>
    </row>
    <row r="4371" spans="1:17" x14ac:dyDescent="0.3">
      <c r="A4371">
        <v>4370</v>
      </c>
      <c r="B4371">
        <v>38240000</v>
      </c>
      <c r="C4371" t="s">
        <v>4364</v>
      </c>
      <c r="E4371" s="11">
        <v>4371</v>
      </c>
      <c r="F4371" s="12">
        <v>38250000</v>
      </c>
      <c r="G4371" s="13" t="s">
        <v>4365</v>
      </c>
      <c r="Q4371" t="str">
        <f t="shared" si="68"/>
        <v>38250000-Geofizički instrumenti sa indukcijskom polarizacijom (IP)</v>
      </c>
    </row>
    <row r="4372" spans="1:17" x14ac:dyDescent="0.3">
      <c r="A4372">
        <v>4371</v>
      </c>
      <c r="B4372">
        <v>38250000</v>
      </c>
      <c r="C4372" t="s">
        <v>4365</v>
      </c>
      <c r="E4372" s="8">
        <v>4372</v>
      </c>
      <c r="F4372" s="9">
        <v>38260000</v>
      </c>
      <c r="G4372" s="10" t="s">
        <v>4366</v>
      </c>
      <c r="Q4372" t="str">
        <f t="shared" si="68"/>
        <v>38260000-Magnetometri (geofizički instrumenti)</v>
      </c>
    </row>
    <row r="4373" spans="1:17" x14ac:dyDescent="0.3">
      <c r="A4373">
        <v>4372</v>
      </c>
      <c r="B4373">
        <v>38260000</v>
      </c>
      <c r="C4373" t="s">
        <v>4366</v>
      </c>
      <c r="E4373" s="11">
        <v>4373</v>
      </c>
      <c r="F4373" s="12">
        <v>38270000</v>
      </c>
      <c r="G4373" s="13" t="s">
        <v>4367</v>
      </c>
      <c r="Q4373" t="str">
        <f t="shared" si="68"/>
        <v>38270000-Geofizički instrumenti za merenje otpornosti</v>
      </c>
    </row>
    <row r="4374" spans="1:17" x14ac:dyDescent="0.3">
      <c r="A4374">
        <v>4373</v>
      </c>
      <c r="B4374">
        <v>38270000</v>
      </c>
      <c r="C4374" t="s">
        <v>4367</v>
      </c>
      <c r="E4374" s="8">
        <v>4374</v>
      </c>
      <c r="F4374" s="9">
        <v>38280000</v>
      </c>
      <c r="G4374" s="10" t="s">
        <v>4368</v>
      </c>
      <c r="Q4374" t="str">
        <f t="shared" si="68"/>
        <v>38280000-Gravimetri</v>
      </c>
    </row>
    <row r="4375" spans="1:17" x14ac:dyDescent="0.3">
      <c r="A4375">
        <v>4374</v>
      </c>
      <c r="B4375">
        <v>38280000</v>
      </c>
      <c r="C4375" t="s">
        <v>4368</v>
      </c>
      <c r="E4375" s="11">
        <v>4375</v>
      </c>
      <c r="F4375" s="12">
        <v>38290000</v>
      </c>
      <c r="G4375" s="13" t="s">
        <v>4369</v>
      </c>
      <c r="Q4375" t="str">
        <f t="shared" si="68"/>
        <v>38290000-Geodetski, hidrografski, okeanografski i hidrološki instrumenti i uređaji</v>
      </c>
    </row>
    <row r="4376" spans="1:17" x14ac:dyDescent="0.3">
      <c r="A4376">
        <v>4375</v>
      </c>
      <c r="B4376">
        <v>38290000</v>
      </c>
      <c r="C4376" t="s">
        <v>4369</v>
      </c>
      <c r="E4376" s="8">
        <v>4376</v>
      </c>
      <c r="F4376" s="9">
        <v>38291000</v>
      </c>
      <c r="G4376" s="10" t="s">
        <v>4370</v>
      </c>
      <c r="Q4376" t="str">
        <f t="shared" si="68"/>
        <v>38291000-Telemetrijski instrumenti</v>
      </c>
    </row>
    <row r="4377" spans="1:17" x14ac:dyDescent="0.3">
      <c r="A4377">
        <v>4376</v>
      </c>
      <c r="B4377">
        <v>38291000</v>
      </c>
      <c r="C4377" t="s">
        <v>4370</v>
      </c>
      <c r="E4377" s="11">
        <v>4377</v>
      </c>
      <c r="F4377" s="12">
        <v>38292000</v>
      </c>
      <c r="G4377" s="13" t="s">
        <v>4371</v>
      </c>
      <c r="Q4377" t="str">
        <f t="shared" si="68"/>
        <v>38292000-Hidrografski instrumenti</v>
      </c>
    </row>
    <row r="4378" spans="1:17" x14ac:dyDescent="0.3">
      <c r="A4378">
        <v>4377</v>
      </c>
      <c r="B4378">
        <v>38292000</v>
      </c>
      <c r="C4378" t="s">
        <v>4371</v>
      </c>
      <c r="E4378" s="8">
        <v>4378</v>
      </c>
      <c r="F4378" s="9">
        <v>38293000</v>
      </c>
      <c r="G4378" s="10" t="s">
        <v>4372</v>
      </c>
      <c r="Q4378" t="str">
        <f t="shared" si="68"/>
        <v>38293000-Seizmička oprema</v>
      </c>
    </row>
    <row r="4379" spans="1:17" x14ac:dyDescent="0.3">
      <c r="A4379">
        <v>4378</v>
      </c>
      <c r="B4379">
        <v>38293000</v>
      </c>
      <c r="C4379" t="s">
        <v>4372</v>
      </c>
      <c r="E4379" s="11">
        <v>4379</v>
      </c>
      <c r="F4379" s="12">
        <v>38294000</v>
      </c>
      <c r="G4379" s="13" t="s">
        <v>4373</v>
      </c>
      <c r="Q4379" t="str">
        <f t="shared" si="68"/>
        <v>38294000-Teodoliti</v>
      </c>
    </row>
    <row r="4380" spans="1:17" x14ac:dyDescent="0.3">
      <c r="A4380">
        <v>4379</v>
      </c>
      <c r="B4380">
        <v>38294000</v>
      </c>
      <c r="C4380" t="s">
        <v>4373</v>
      </c>
      <c r="E4380" s="8">
        <v>4380</v>
      </c>
      <c r="F4380" s="9">
        <v>38295000</v>
      </c>
      <c r="G4380" s="10" t="s">
        <v>4374</v>
      </c>
      <c r="Q4380" t="str">
        <f t="shared" si="68"/>
        <v>38295000-Oprema za topografiju</v>
      </c>
    </row>
    <row r="4381" spans="1:17" x14ac:dyDescent="0.3">
      <c r="A4381">
        <v>4380</v>
      </c>
      <c r="B4381">
        <v>38295000</v>
      </c>
      <c r="C4381" t="s">
        <v>4374</v>
      </c>
      <c r="E4381" s="11">
        <v>4381</v>
      </c>
      <c r="F4381" s="12">
        <v>38296000</v>
      </c>
      <c r="G4381" s="13" t="s">
        <v>4375</v>
      </c>
      <c r="Q4381" t="str">
        <f t="shared" si="68"/>
        <v>38296000-Geodetski instrumenti</v>
      </c>
    </row>
    <row r="4382" spans="1:17" x14ac:dyDescent="0.3">
      <c r="A4382">
        <v>4381</v>
      </c>
      <c r="B4382">
        <v>38296000</v>
      </c>
      <c r="C4382" t="s">
        <v>4375</v>
      </c>
      <c r="E4382" s="8">
        <v>4382</v>
      </c>
      <c r="F4382" s="9">
        <v>38300000</v>
      </c>
      <c r="G4382" s="10" t="s">
        <v>4376</v>
      </c>
      <c r="Q4382" t="str">
        <f t="shared" si="68"/>
        <v>38300000-Merni instrumenti</v>
      </c>
    </row>
    <row r="4383" spans="1:17" x14ac:dyDescent="0.3">
      <c r="A4383">
        <v>4382</v>
      </c>
      <c r="B4383">
        <v>38300000</v>
      </c>
      <c r="C4383" t="s">
        <v>4376</v>
      </c>
      <c r="E4383" s="11">
        <v>4383</v>
      </c>
      <c r="F4383" s="12">
        <v>38310000</v>
      </c>
      <c r="G4383" s="13" t="s">
        <v>4377</v>
      </c>
      <c r="Q4383" t="str">
        <f t="shared" si="68"/>
        <v>38310000-Precizne vage</v>
      </c>
    </row>
    <row r="4384" spans="1:17" x14ac:dyDescent="0.3">
      <c r="A4384">
        <v>4383</v>
      </c>
      <c r="B4384">
        <v>38310000</v>
      </c>
      <c r="C4384" t="s">
        <v>4377</v>
      </c>
      <c r="E4384" s="8">
        <v>4384</v>
      </c>
      <c r="F4384" s="9">
        <v>38311000</v>
      </c>
      <c r="G4384" s="10" t="s">
        <v>4378</v>
      </c>
      <c r="Q4384" t="str">
        <f t="shared" si="68"/>
        <v>38311000-Elektronske vage i pribor</v>
      </c>
    </row>
    <row r="4385" spans="1:17" x14ac:dyDescent="0.3">
      <c r="A4385">
        <v>4384</v>
      </c>
      <c r="B4385">
        <v>38311000</v>
      </c>
      <c r="C4385" t="s">
        <v>4378</v>
      </c>
      <c r="E4385" s="11">
        <v>4385</v>
      </c>
      <c r="F4385" s="12">
        <v>38311100</v>
      </c>
      <c r="G4385" s="13" t="s">
        <v>4379</v>
      </c>
      <c r="Q4385" t="str">
        <f t="shared" si="68"/>
        <v>38311100-Elektronske analitičke vage</v>
      </c>
    </row>
    <row r="4386" spans="1:17" x14ac:dyDescent="0.3">
      <c r="A4386">
        <v>4385</v>
      </c>
      <c r="B4386">
        <v>38311100</v>
      </c>
      <c r="C4386" t="s">
        <v>4379</v>
      </c>
      <c r="E4386" s="8">
        <v>4386</v>
      </c>
      <c r="F4386" s="9">
        <v>38311200</v>
      </c>
      <c r="G4386" s="10" t="s">
        <v>4380</v>
      </c>
      <c r="Q4386" t="str">
        <f t="shared" si="68"/>
        <v>38311200-Elektronske tehničke vage</v>
      </c>
    </row>
    <row r="4387" spans="1:17" x14ac:dyDescent="0.3">
      <c r="A4387">
        <v>4386</v>
      </c>
      <c r="B4387">
        <v>38311200</v>
      </c>
      <c r="C4387" t="s">
        <v>4380</v>
      </c>
      <c r="E4387" s="11">
        <v>4387</v>
      </c>
      <c r="F4387" s="12">
        <v>38311210</v>
      </c>
      <c r="G4387" s="13" t="s">
        <v>4381</v>
      </c>
      <c r="Q4387" t="str">
        <f t="shared" si="68"/>
        <v>38311210-Tegovi za baždarenje</v>
      </c>
    </row>
    <row r="4388" spans="1:17" x14ac:dyDescent="0.3">
      <c r="A4388">
        <v>4387</v>
      </c>
      <c r="B4388">
        <v>38311210</v>
      </c>
      <c r="C4388" t="s">
        <v>4381</v>
      </c>
      <c r="E4388" s="8">
        <v>4388</v>
      </c>
      <c r="F4388" s="9">
        <v>38320000</v>
      </c>
      <c r="G4388" s="10" t="s">
        <v>4382</v>
      </c>
      <c r="Q4388" t="str">
        <f t="shared" si="68"/>
        <v>38320000-Stolovi za crtanje</v>
      </c>
    </row>
    <row r="4389" spans="1:17" x14ac:dyDescent="0.3">
      <c r="A4389">
        <v>4388</v>
      </c>
      <c r="B4389">
        <v>38320000</v>
      </c>
      <c r="C4389" t="s">
        <v>4382</v>
      </c>
      <c r="E4389" s="11">
        <v>4389</v>
      </c>
      <c r="F4389" s="12">
        <v>38321000</v>
      </c>
      <c r="G4389" s="13" t="s">
        <v>4383</v>
      </c>
      <c r="Q4389" t="str">
        <f t="shared" si="68"/>
        <v>38321000-Aparati za crtanje</v>
      </c>
    </row>
    <row r="4390" spans="1:17" x14ac:dyDescent="0.3">
      <c r="A4390">
        <v>4389</v>
      </c>
      <c r="B4390">
        <v>38321000</v>
      </c>
      <c r="C4390" t="s">
        <v>4383</v>
      </c>
      <c r="E4390" s="8">
        <v>4390</v>
      </c>
      <c r="F4390" s="9">
        <v>38322000</v>
      </c>
      <c r="G4390" s="10" t="s">
        <v>4384</v>
      </c>
      <c r="Q4390" t="str">
        <f t="shared" si="68"/>
        <v>38322000-Pantografi</v>
      </c>
    </row>
    <row r="4391" spans="1:17" x14ac:dyDescent="0.3">
      <c r="A4391">
        <v>4390</v>
      </c>
      <c r="B4391">
        <v>38322000</v>
      </c>
      <c r="C4391" t="s">
        <v>4384</v>
      </c>
      <c r="E4391" s="11">
        <v>4391</v>
      </c>
      <c r="F4391" s="12">
        <v>38323000</v>
      </c>
      <c r="G4391" s="13" t="s">
        <v>4385</v>
      </c>
      <c r="Q4391" t="str">
        <f t="shared" si="68"/>
        <v>38323000-Logaritmari</v>
      </c>
    </row>
    <row r="4392" spans="1:17" x14ac:dyDescent="0.3">
      <c r="A4392">
        <v>4391</v>
      </c>
      <c r="B4392">
        <v>38323000</v>
      </c>
      <c r="C4392" t="s">
        <v>4385</v>
      </c>
      <c r="E4392" s="8">
        <v>4392</v>
      </c>
      <c r="F4392" s="9">
        <v>38330000</v>
      </c>
      <c r="G4392" s="10" t="s">
        <v>4386</v>
      </c>
      <c r="Q4392" t="str">
        <f t="shared" si="68"/>
        <v>38330000-Ručni instrumenti za merenje dužine</v>
      </c>
    </row>
    <row r="4393" spans="1:17" x14ac:dyDescent="0.3">
      <c r="A4393">
        <v>4392</v>
      </c>
      <c r="B4393">
        <v>38330000</v>
      </c>
      <c r="C4393" t="s">
        <v>4386</v>
      </c>
      <c r="E4393" s="11">
        <v>4393</v>
      </c>
      <c r="F4393" s="12">
        <v>38331000</v>
      </c>
      <c r="G4393" s="13" t="s">
        <v>1874</v>
      </c>
      <c r="Q4393" t="str">
        <f t="shared" si="68"/>
        <v>38331000-Trouglovi</v>
      </c>
    </row>
    <row r="4394" spans="1:17" x14ac:dyDescent="0.3">
      <c r="A4394">
        <v>4393</v>
      </c>
      <c r="B4394">
        <v>38331000</v>
      </c>
      <c r="C4394" t="s">
        <v>1874</v>
      </c>
      <c r="E4394" s="8">
        <v>4394</v>
      </c>
      <c r="F4394" s="9">
        <v>38340000</v>
      </c>
      <c r="G4394" s="10" t="s">
        <v>4387</v>
      </c>
      <c r="Q4394" t="str">
        <f t="shared" si="68"/>
        <v>38340000-Instrumenti za merenje količine</v>
      </c>
    </row>
    <row r="4395" spans="1:17" x14ac:dyDescent="0.3">
      <c r="A4395">
        <v>4394</v>
      </c>
      <c r="B4395">
        <v>38340000</v>
      </c>
      <c r="C4395" t="s">
        <v>4387</v>
      </c>
      <c r="E4395" s="11">
        <v>4395</v>
      </c>
      <c r="F4395" s="12">
        <v>38341000</v>
      </c>
      <c r="G4395" s="13" t="s">
        <v>4388</v>
      </c>
      <c r="Q4395" t="str">
        <f t="shared" si="68"/>
        <v>38341000-Aparati za merenje radijacije</v>
      </c>
    </row>
    <row r="4396" spans="1:17" x14ac:dyDescent="0.3">
      <c r="A4396">
        <v>4395</v>
      </c>
      <c r="B4396">
        <v>38341000</v>
      </c>
      <c r="C4396" t="s">
        <v>4388</v>
      </c>
      <c r="E4396" s="8">
        <v>4396</v>
      </c>
      <c r="F4396" s="9">
        <v>38341100</v>
      </c>
      <c r="G4396" s="10" t="s">
        <v>4389</v>
      </c>
      <c r="Q4396" t="str">
        <f t="shared" si="68"/>
        <v>38341100-Aparati za beleženje elektronskog snopa</v>
      </c>
    </row>
    <row r="4397" spans="1:17" x14ac:dyDescent="0.3">
      <c r="A4397">
        <v>4396</v>
      </c>
      <c r="B4397">
        <v>38341100</v>
      </c>
      <c r="C4397" t="s">
        <v>4389</v>
      </c>
      <c r="E4397" s="11">
        <v>4397</v>
      </c>
      <c r="F4397" s="12">
        <v>38341200</v>
      </c>
      <c r="G4397" s="13" t="s">
        <v>4390</v>
      </c>
      <c r="Q4397" t="str">
        <f t="shared" si="68"/>
        <v>38341200-Dozimetri zračenja</v>
      </c>
    </row>
    <row r="4398" spans="1:17" x14ac:dyDescent="0.3">
      <c r="A4398">
        <v>4397</v>
      </c>
      <c r="B4398">
        <v>38341200</v>
      </c>
      <c r="C4398" t="s">
        <v>4390</v>
      </c>
      <c r="E4398" s="8">
        <v>4398</v>
      </c>
      <c r="F4398" s="9">
        <v>38341300</v>
      </c>
      <c r="G4398" s="10" t="s">
        <v>4391</v>
      </c>
      <c r="Q4398" t="str">
        <f t="shared" si="68"/>
        <v>38341300-Instrumenti za merenje električnih veličina</v>
      </c>
    </row>
    <row r="4399" spans="1:17" x14ac:dyDescent="0.3">
      <c r="A4399">
        <v>4398</v>
      </c>
      <c r="B4399">
        <v>38341300</v>
      </c>
      <c r="C4399" t="s">
        <v>4391</v>
      </c>
      <c r="E4399" s="11">
        <v>4399</v>
      </c>
      <c r="F4399" s="12">
        <v>38341310</v>
      </c>
      <c r="G4399" s="13" t="s">
        <v>4392</v>
      </c>
      <c r="Q4399" t="str">
        <f t="shared" si="68"/>
        <v>38341310-Ampermetri</v>
      </c>
    </row>
    <row r="4400" spans="1:17" x14ac:dyDescent="0.3">
      <c r="A4400">
        <v>4399</v>
      </c>
      <c r="B4400">
        <v>38341310</v>
      </c>
      <c r="C4400" t="s">
        <v>4392</v>
      </c>
      <c r="E4400" s="8">
        <v>4400</v>
      </c>
      <c r="F4400" s="9">
        <v>38341320</v>
      </c>
      <c r="G4400" s="10" t="s">
        <v>4393</v>
      </c>
      <c r="Q4400" t="str">
        <f t="shared" si="68"/>
        <v>38341320-Voltmetri</v>
      </c>
    </row>
    <row r="4401" spans="1:17" x14ac:dyDescent="0.3">
      <c r="A4401">
        <v>4400</v>
      </c>
      <c r="B4401">
        <v>38341320</v>
      </c>
      <c r="C4401" t="s">
        <v>4393</v>
      </c>
      <c r="E4401" s="11">
        <v>4401</v>
      </c>
      <c r="F4401" s="12">
        <v>38341400</v>
      </c>
      <c r="G4401" s="13" t="s">
        <v>4394</v>
      </c>
      <c r="Q4401" t="str">
        <f t="shared" si="68"/>
        <v>38341400-Gajgerov brojač</v>
      </c>
    </row>
    <row r="4402" spans="1:17" x14ac:dyDescent="0.3">
      <c r="A4402">
        <v>4401</v>
      </c>
      <c r="B4402">
        <v>38341400</v>
      </c>
      <c r="C4402" t="s">
        <v>4394</v>
      </c>
      <c r="E4402" s="8">
        <v>4402</v>
      </c>
      <c r="F4402" s="9">
        <v>38341500</v>
      </c>
      <c r="G4402" s="10" t="s">
        <v>4395</v>
      </c>
      <c r="Q4402" t="str">
        <f t="shared" si="68"/>
        <v>38341500-Uređaji za praćenje kontaminacije</v>
      </c>
    </row>
    <row r="4403" spans="1:17" x14ac:dyDescent="0.3">
      <c r="A4403">
        <v>4402</v>
      </c>
      <c r="B4403">
        <v>38341500</v>
      </c>
      <c r="C4403" t="s">
        <v>4395</v>
      </c>
      <c r="E4403" s="11">
        <v>4403</v>
      </c>
      <c r="F4403" s="12">
        <v>38341600</v>
      </c>
      <c r="G4403" s="13" t="s">
        <v>4396</v>
      </c>
      <c r="Q4403" t="str">
        <f t="shared" si="68"/>
        <v>38341600-Monitori zračenja</v>
      </c>
    </row>
    <row r="4404" spans="1:17" x14ac:dyDescent="0.3">
      <c r="A4404">
        <v>4403</v>
      </c>
      <c r="B4404">
        <v>38341600</v>
      </c>
      <c r="C4404" t="s">
        <v>4396</v>
      </c>
      <c r="E4404" s="8">
        <v>4404</v>
      </c>
      <c r="F4404" s="9">
        <v>38342000</v>
      </c>
      <c r="G4404" s="10" t="s">
        <v>4397</v>
      </c>
      <c r="Q4404" t="str">
        <f t="shared" si="68"/>
        <v>38342000-Osciloskopi</v>
      </c>
    </row>
    <row r="4405" spans="1:17" x14ac:dyDescent="0.3">
      <c r="A4405">
        <v>4404</v>
      </c>
      <c r="B4405">
        <v>38342000</v>
      </c>
      <c r="C4405" t="s">
        <v>4397</v>
      </c>
      <c r="E4405" s="11">
        <v>4405</v>
      </c>
      <c r="F4405" s="12">
        <v>38342100</v>
      </c>
      <c r="G4405" s="13" t="s">
        <v>4398</v>
      </c>
      <c r="Q4405" t="str">
        <f t="shared" si="68"/>
        <v>38342100-Oscilografi</v>
      </c>
    </row>
    <row r="4406" spans="1:17" x14ac:dyDescent="0.3">
      <c r="A4406">
        <v>4405</v>
      </c>
      <c r="B4406">
        <v>38342100</v>
      </c>
      <c r="C4406" t="s">
        <v>4398</v>
      </c>
      <c r="E4406" s="8">
        <v>4406</v>
      </c>
      <c r="F4406" s="9">
        <v>38343000</v>
      </c>
      <c r="G4406" s="10" t="s">
        <v>4399</v>
      </c>
      <c r="Q4406" t="str">
        <f t="shared" si="68"/>
        <v>38343000-Oprema za praćenje grešaka</v>
      </c>
    </row>
    <row r="4407" spans="1:17" x14ac:dyDescent="0.3">
      <c r="A4407">
        <v>4406</v>
      </c>
      <c r="B4407">
        <v>38343000</v>
      </c>
      <c r="C4407" t="s">
        <v>4399</v>
      </c>
      <c r="E4407" s="11">
        <v>4407</v>
      </c>
      <c r="F4407" s="12">
        <v>38344000</v>
      </c>
      <c r="G4407" s="13" t="s">
        <v>4400</v>
      </c>
      <c r="Q4407" t="str">
        <f t="shared" si="68"/>
        <v>38344000-Uređaji za praćenje zagađenja</v>
      </c>
    </row>
    <row r="4408" spans="1:17" x14ac:dyDescent="0.3">
      <c r="A4408">
        <v>4407</v>
      </c>
      <c r="B4408">
        <v>38344000</v>
      </c>
      <c r="C4408" t="s">
        <v>4400</v>
      </c>
      <c r="E4408" s="8">
        <v>4408</v>
      </c>
      <c r="F4408" s="9">
        <v>38400000</v>
      </c>
      <c r="G4408" s="10" t="s">
        <v>4401</v>
      </c>
      <c r="Q4408" t="str">
        <f t="shared" si="68"/>
        <v>38400000-Instrumenti za proveru fizičkih svojstava</v>
      </c>
    </row>
    <row r="4409" spans="1:17" x14ac:dyDescent="0.3">
      <c r="A4409">
        <v>4408</v>
      </c>
      <c r="B4409">
        <v>38400000</v>
      </c>
      <c r="C4409" t="s">
        <v>4401</v>
      </c>
      <c r="E4409" s="11">
        <v>4409</v>
      </c>
      <c r="F4409" s="12">
        <v>38410000</v>
      </c>
      <c r="G4409" s="13" t="s">
        <v>4402</v>
      </c>
      <c r="Q4409" t="str">
        <f t="shared" si="68"/>
        <v>38410000-Instrumenti za merenje</v>
      </c>
    </row>
    <row r="4410" spans="1:17" x14ac:dyDescent="0.3">
      <c r="A4410">
        <v>4409</v>
      </c>
      <c r="B4410">
        <v>38410000</v>
      </c>
      <c r="C4410" t="s">
        <v>4402</v>
      </c>
      <c r="E4410" s="8">
        <v>4410</v>
      </c>
      <c r="F4410" s="9">
        <v>38411000</v>
      </c>
      <c r="G4410" s="10" t="s">
        <v>4403</v>
      </c>
      <c r="Q4410" t="str">
        <f t="shared" si="68"/>
        <v>38411000-Hidrometri</v>
      </c>
    </row>
    <row r="4411" spans="1:17" x14ac:dyDescent="0.3">
      <c r="A4411">
        <v>4410</v>
      </c>
      <c r="B4411">
        <v>38411000</v>
      </c>
      <c r="C4411" t="s">
        <v>4403</v>
      </c>
      <c r="E4411" s="11">
        <v>4411</v>
      </c>
      <c r="F4411" s="12">
        <v>38412000</v>
      </c>
      <c r="G4411" s="13" t="s">
        <v>4404</v>
      </c>
      <c r="Q4411" t="str">
        <f t="shared" si="68"/>
        <v>38412000-Termometri</v>
      </c>
    </row>
    <row r="4412" spans="1:17" x14ac:dyDescent="0.3">
      <c r="A4412">
        <v>4411</v>
      </c>
      <c r="B4412">
        <v>38412000</v>
      </c>
      <c r="C4412" t="s">
        <v>4404</v>
      </c>
      <c r="E4412" s="8">
        <v>4412</v>
      </c>
      <c r="F4412" s="9">
        <v>38413000</v>
      </c>
      <c r="G4412" s="10" t="s">
        <v>4405</v>
      </c>
      <c r="Q4412" t="str">
        <f t="shared" si="68"/>
        <v>38413000-Pirometri</v>
      </c>
    </row>
    <row r="4413" spans="1:17" x14ac:dyDescent="0.3">
      <c r="A4413">
        <v>4412</v>
      </c>
      <c r="B4413">
        <v>38413000</v>
      </c>
      <c r="C4413" t="s">
        <v>4405</v>
      </c>
      <c r="E4413" s="11">
        <v>4413</v>
      </c>
      <c r="F4413" s="12">
        <v>38414000</v>
      </c>
      <c r="G4413" s="13" t="s">
        <v>4406</v>
      </c>
      <c r="Q4413" t="str">
        <f t="shared" si="68"/>
        <v>38414000-Higrometri</v>
      </c>
    </row>
    <row r="4414" spans="1:17" x14ac:dyDescent="0.3">
      <c r="A4414">
        <v>4413</v>
      </c>
      <c r="B4414">
        <v>38414000</v>
      </c>
      <c r="C4414" t="s">
        <v>4406</v>
      </c>
      <c r="E4414" s="8">
        <v>4414</v>
      </c>
      <c r="F4414" s="9">
        <v>38415000</v>
      </c>
      <c r="G4414" s="10" t="s">
        <v>4407</v>
      </c>
      <c r="Q4414" t="str">
        <f t="shared" si="68"/>
        <v>38415000-Psihrometri</v>
      </c>
    </row>
    <row r="4415" spans="1:17" x14ac:dyDescent="0.3">
      <c r="A4415">
        <v>4414</v>
      </c>
      <c r="B4415">
        <v>38415000</v>
      </c>
      <c r="C4415" t="s">
        <v>4407</v>
      </c>
      <c r="E4415" s="11">
        <v>4415</v>
      </c>
      <c r="F4415" s="12">
        <v>38416000</v>
      </c>
      <c r="G4415" s="13" t="s">
        <v>4408</v>
      </c>
      <c r="Q4415" t="str">
        <f t="shared" si="68"/>
        <v>38416000-Instrumenti za merenje ph vrednosti</v>
      </c>
    </row>
    <row r="4416" spans="1:17" x14ac:dyDescent="0.3">
      <c r="A4416">
        <v>4415</v>
      </c>
      <c r="B4416">
        <v>38416000</v>
      </c>
      <c r="C4416" t="s">
        <v>4408</v>
      </c>
      <c r="E4416" s="8">
        <v>4416</v>
      </c>
      <c r="F4416" s="9">
        <v>38417000</v>
      </c>
      <c r="G4416" s="10" t="s">
        <v>4409</v>
      </c>
      <c r="Q4416" t="str">
        <f t="shared" si="68"/>
        <v>38417000-Termoelementi</v>
      </c>
    </row>
    <row r="4417" spans="1:17" x14ac:dyDescent="0.3">
      <c r="A4417">
        <v>4416</v>
      </c>
      <c r="B4417">
        <v>38417000</v>
      </c>
      <c r="C4417" t="s">
        <v>4409</v>
      </c>
      <c r="E4417" s="11">
        <v>4417</v>
      </c>
      <c r="F4417" s="12">
        <v>38418000</v>
      </c>
      <c r="G4417" s="13" t="s">
        <v>4410</v>
      </c>
      <c r="Q4417" t="str">
        <f t="shared" si="68"/>
        <v>38418000-Kalorimetri</v>
      </c>
    </row>
    <row r="4418" spans="1:17" x14ac:dyDescent="0.3">
      <c r="A4418">
        <v>4417</v>
      </c>
      <c r="B4418">
        <v>38418000</v>
      </c>
      <c r="C4418" t="s">
        <v>4410</v>
      </c>
      <c r="E4418" s="8">
        <v>4418</v>
      </c>
      <c r="F4418" s="9">
        <v>38420000</v>
      </c>
      <c r="G4418" s="10" t="s">
        <v>4411</v>
      </c>
      <c r="Q4418" t="str">
        <f t="shared" ref="Q4418:Q4481" si="69">F4418&amp; "-" &amp;G4418</f>
        <v>38420000-Instrumenti za merenje protoka, nivoa i pritiska tečnosti i gasova</v>
      </c>
    </row>
    <row r="4419" spans="1:17" x14ac:dyDescent="0.3">
      <c r="A4419">
        <v>4418</v>
      </c>
      <c r="B4419">
        <v>38420000</v>
      </c>
      <c r="C4419" t="s">
        <v>4411</v>
      </c>
      <c r="E4419" s="11">
        <v>4419</v>
      </c>
      <c r="F4419" s="12">
        <v>38421000</v>
      </c>
      <c r="G4419" s="13" t="s">
        <v>4412</v>
      </c>
      <c r="Q4419" t="str">
        <f t="shared" si="69"/>
        <v>38421000-Oprema za merenje protoka</v>
      </c>
    </row>
    <row r="4420" spans="1:17" x14ac:dyDescent="0.3">
      <c r="A4420">
        <v>4419</v>
      </c>
      <c r="B4420">
        <v>38421000</v>
      </c>
      <c r="C4420" t="s">
        <v>4412</v>
      </c>
      <c r="E4420" s="8">
        <v>4420</v>
      </c>
      <c r="F4420" s="9">
        <v>38421100</v>
      </c>
      <c r="G4420" s="10" t="s">
        <v>4413</v>
      </c>
      <c r="Q4420" t="str">
        <f t="shared" si="69"/>
        <v>38421100-Vodomeri</v>
      </c>
    </row>
    <row r="4421" spans="1:17" x14ac:dyDescent="0.3">
      <c r="A4421">
        <v>4420</v>
      </c>
      <c r="B4421">
        <v>38421100</v>
      </c>
      <c r="C4421" t="s">
        <v>4413</v>
      </c>
      <c r="E4421" s="11">
        <v>4421</v>
      </c>
      <c r="F4421" s="12">
        <v>38421110</v>
      </c>
      <c r="G4421" s="13" t="s">
        <v>4414</v>
      </c>
      <c r="Q4421" t="str">
        <f t="shared" si="69"/>
        <v>38421110-Merači protoka</v>
      </c>
    </row>
    <row r="4422" spans="1:17" x14ac:dyDescent="0.3">
      <c r="A4422">
        <v>4421</v>
      </c>
      <c r="B4422">
        <v>38421110</v>
      </c>
      <c r="C4422" t="s">
        <v>4414</v>
      </c>
      <c r="E4422" s="8">
        <v>4422</v>
      </c>
      <c r="F4422" s="9">
        <v>38422000</v>
      </c>
      <c r="G4422" s="10" t="s">
        <v>4415</v>
      </c>
      <c r="Q4422" t="str">
        <f t="shared" si="69"/>
        <v>38422000-Oprema za merenje nivoa</v>
      </c>
    </row>
    <row r="4423" spans="1:17" x14ac:dyDescent="0.3">
      <c r="A4423">
        <v>4422</v>
      </c>
      <c r="B4423">
        <v>38422000</v>
      </c>
      <c r="C4423" t="s">
        <v>4415</v>
      </c>
      <c r="E4423" s="11">
        <v>4423</v>
      </c>
      <c r="F4423" s="12">
        <v>38423000</v>
      </c>
      <c r="G4423" s="13" t="s">
        <v>4416</v>
      </c>
      <c r="Q4423" t="str">
        <f t="shared" si="69"/>
        <v>38423000-Oprema za merenje pritiska</v>
      </c>
    </row>
    <row r="4424" spans="1:17" x14ac:dyDescent="0.3">
      <c r="A4424">
        <v>4423</v>
      </c>
      <c r="B4424">
        <v>38423000</v>
      </c>
      <c r="C4424" t="s">
        <v>4416</v>
      </c>
      <c r="E4424" s="8">
        <v>4424</v>
      </c>
      <c r="F4424" s="9">
        <v>38423100</v>
      </c>
      <c r="G4424" s="10" t="s">
        <v>4417</v>
      </c>
      <c r="Q4424" t="str">
        <f t="shared" si="69"/>
        <v>38423100-Merači pritiska</v>
      </c>
    </row>
    <row r="4425" spans="1:17" x14ac:dyDescent="0.3">
      <c r="A4425">
        <v>4424</v>
      </c>
      <c r="B4425">
        <v>38423100</v>
      </c>
      <c r="C4425" t="s">
        <v>4417</v>
      </c>
      <c r="E4425" s="11">
        <v>4425</v>
      </c>
      <c r="F4425" s="12">
        <v>38424000</v>
      </c>
      <c r="G4425" s="13" t="s">
        <v>4418</v>
      </c>
      <c r="Q4425" t="str">
        <f t="shared" si="69"/>
        <v>38424000-Oprema za merenje i kontrolu</v>
      </c>
    </row>
    <row r="4426" spans="1:17" x14ac:dyDescent="0.3">
      <c r="A4426">
        <v>4425</v>
      </c>
      <c r="B4426">
        <v>38424000</v>
      </c>
      <c r="C4426" t="s">
        <v>4418</v>
      </c>
      <c r="E4426" s="8">
        <v>4426</v>
      </c>
      <c r="F4426" s="9">
        <v>38425000</v>
      </c>
      <c r="G4426" s="10" t="s">
        <v>4419</v>
      </c>
      <c r="Q4426" t="str">
        <f t="shared" si="69"/>
        <v>38425000-Oprema za mehaniku fluida</v>
      </c>
    </row>
    <row r="4427" spans="1:17" x14ac:dyDescent="0.3">
      <c r="A4427">
        <v>4426</v>
      </c>
      <c r="B4427">
        <v>38425000</v>
      </c>
      <c r="C4427" t="s">
        <v>4419</v>
      </c>
      <c r="E4427" s="11">
        <v>4427</v>
      </c>
      <c r="F4427" s="12">
        <v>38425100</v>
      </c>
      <c r="G4427" s="13" t="s">
        <v>4420</v>
      </c>
      <c r="Q4427" t="str">
        <f t="shared" si="69"/>
        <v>38425100-Manometri</v>
      </c>
    </row>
    <row r="4428" spans="1:17" x14ac:dyDescent="0.3">
      <c r="A4428">
        <v>4427</v>
      </c>
      <c r="B4428">
        <v>38425100</v>
      </c>
      <c r="C4428" t="s">
        <v>4420</v>
      </c>
      <c r="E4428" s="8">
        <v>4428</v>
      </c>
      <c r="F4428" s="9">
        <v>38425200</v>
      </c>
      <c r="G4428" s="10" t="s">
        <v>4421</v>
      </c>
      <c r="Q4428" t="str">
        <f t="shared" si="69"/>
        <v>38425200-Viskozimetri</v>
      </c>
    </row>
    <row r="4429" spans="1:17" x14ac:dyDescent="0.3">
      <c r="A4429">
        <v>4428</v>
      </c>
      <c r="B4429">
        <v>38425200</v>
      </c>
      <c r="C4429" t="s">
        <v>4421</v>
      </c>
      <c r="E4429" s="11">
        <v>4429</v>
      </c>
      <c r="F4429" s="12">
        <v>38425300</v>
      </c>
      <c r="G4429" s="13" t="s">
        <v>4422</v>
      </c>
      <c r="Q4429" t="str">
        <f t="shared" si="69"/>
        <v>38425300-Pokazivači dubine</v>
      </c>
    </row>
    <row r="4430" spans="1:17" x14ac:dyDescent="0.3">
      <c r="A4430">
        <v>4429</v>
      </c>
      <c r="B4430">
        <v>38425300</v>
      </c>
      <c r="C4430" t="s">
        <v>4422</v>
      </c>
      <c r="E4430" s="8">
        <v>4430</v>
      </c>
      <c r="F4430" s="9">
        <v>38425400</v>
      </c>
      <c r="G4430" s="10" t="s">
        <v>4423</v>
      </c>
      <c r="Q4430" t="str">
        <f t="shared" si="69"/>
        <v>38425400-Uređaji za određivanje sastava</v>
      </c>
    </row>
    <row r="4431" spans="1:17" x14ac:dyDescent="0.3">
      <c r="A4431">
        <v>4430</v>
      </c>
      <c r="B4431">
        <v>38425400</v>
      </c>
      <c r="C4431" t="s">
        <v>4423</v>
      </c>
      <c r="E4431" s="11">
        <v>4431</v>
      </c>
      <c r="F4431" s="12">
        <v>38425500</v>
      </c>
      <c r="G4431" s="13" t="s">
        <v>4424</v>
      </c>
      <c r="Q4431" t="str">
        <f t="shared" si="69"/>
        <v>38425500-Uređaji za određivanje čvrstoće</v>
      </c>
    </row>
    <row r="4432" spans="1:17" x14ac:dyDescent="0.3">
      <c r="A4432">
        <v>4431</v>
      </c>
      <c r="B4432">
        <v>38425500</v>
      </c>
      <c r="C4432" t="s">
        <v>4424</v>
      </c>
      <c r="E4432" s="8">
        <v>4432</v>
      </c>
      <c r="F4432" s="9">
        <v>38425600</v>
      </c>
      <c r="G4432" s="10" t="s">
        <v>4425</v>
      </c>
      <c r="Q4432" t="str">
        <f t="shared" si="69"/>
        <v>38425600-Piknometri</v>
      </c>
    </row>
    <row r="4433" spans="1:17" x14ac:dyDescent="0.3">
      <c r="A4433">
        <v>4432</v>
      </c>
      <c r="B4433">
        <v>38425600</v>
      </c>
      <c r="C4433" t="s">
        <v>4425</v>
      </c>
      <c r="E4433" s="11">
        <v>4433</v>
      </c>
      <c r="F4433" s="12">
        <v>38425700</v>
      </c>
      <c r="G4433" s="13" t="s">
        <v>4426</v>
      </c>
      <c r="Q4433" t="str">
        <f t="shared" si="69"/>
        <v>38425700-Instrumenti za merenje površinskog  napona</v>
      </c>
    </row>
    <row r="4434" spans="1:17" x14ac:dyDescent="0.3">
      <c r="A4434">
        <v>4433</v>
      </c>
      <c r="B4434">
        <v>38425700</v>
      </c>
      <c r="C4434" t="s">
        <v>4426</v>
      </c>
      <c r="E4434" s="8">
        <v>4434</v>
      </c>
      <c r="F4434" s="9">
        <v>38425800</v>
      </c>
      <c r="G4434" s="10" t="s">
        <v>4427</v>
      </c>
      <c r="Q4434" t="str">
        <f t="shared" si="69"/>
        <v>38425800-Denzitometri</v>
      </c>
    </row>
    <row r="4435" spans="1:17" x14ac:dyDescent="0.3">
      <c r="A4435">
        <v>4434</v>
      </c>
      <c r="B4435">
        <v>38425800</v>
      </c>
      <c r="C4435" t="s">
        <v>4427</v>
      </c>
      <c r="E4435" s="11">
        <v>4435</v>
      </c>
      <c r="F4435" s="12">
        <v>38426000</v>
      </c>
      <c r="G4435" s="13" t="s">
        <v>4428</v>
      </c>
      <c r="Q4435" t="str">
        <f t="shared" si="69"/>
        <v>38426000-Kulonometri</v>
      </c>
    </row>
    <row r="4436" spans="1:17" x14ac:dyDescent="0.3">
      <c r="A4436">
        <v>4435</v>
      </c>
      <c r="B4436">
        <v>38426000</v>
      </c>
      <c r="C4436" t="s">
        <v>4428</v>
      </c>
      <c r="E4436" s="8">
        <v>4436</v>
      </c>
      <c r="F4436" s="9">
        <v>38427000</v>
      </c>
      <c r="G4436" s="10" t="s">
        <v>4429</v>
      </c>
      <c r="Q4436" t="str">
        <f t="shared" si="69"/>
        <v>38427000-Fluksmetar</v>
      </c>
    </row>
    <row r="4437" spans="1:17" x14ac:dyDescent="0.3">
      <c r="A4437">
        <v>4436</v>
      </c>
      <c r="B4437">
        <v>38427000</v>
      </c>
      <c r="C4437" t="s">
        <v>4429</v>
      </c>
      <c r="E4437" s="11">
        <v>4437</v>
      </c>
      <c r="F4437" s="12">
        <v>38428000</v>
      </c>
      <c r="G4437" s="13" t="s">
        <v>4430</v>
      </c>
      <c r="Q4437" t="str">
        <f t="shared" si="69"/>
        <v>38428000-Reometri</v>
      </c>
    </row>
    <row r="4438" spans="1:17" x14ac:dyDescent="0.3">
      <c r="A4438">
        <v>4437</v>
      </c>
      <c r="B4438">
        <v>38428000</v>
      </c>
      <c r="C4438" t="s">
        <v>4430</v>
      </c>
      <c r="E4438" s="8">
        <v>4438</v>
      </c>
      <c r="F4438" s="9">
        <v>38429000</v>
      </c>
      <c r="G4438" s="10" t="s">
        <v>4431</v>
      </c>
      <c r="Q4438" t="str">
        <f t="shared" si="69"/>
        <v>38429000-Rotametri</v>
      </c>
    </row>
    <row r="4439" spans="1:17" x14ac:dyDescent="0.3">
      <c r="A4439">
        <v>4438</v>
      </c>
      <c r="B4439">
        <v>38429000</v>
      </c>
      <c r="C4439" t="s">
        <v>4431</v>
      </c>
      <c r="E4439" s="11">
        <v>4439</v>
      </c>
      <c r="F4439" s="12">
        <v>38430000</v>
      </c>
      <c r="G4439" s="13" t="s">
        <v>4432</v>
      </c>
      <c r="Q4439" t="str">
        <f t="shared" si="69"/>
        <v>38430000-Aparati za detekciju i analizu</v>
      </c>
    </row>
    <row r="4440" spans="1:17" x14ac:dyDescent="0.3">
      <c r="A4440">
        <v>4439</v>
      </c>
      <c r="B4440">
        <v>38430000</v>
      </c>
      <c r="C4440" t="s">
        <v>4432</v>
      </c>
      <c r="E4440" s="8">
        <v>4440</v>
      </c>
      <c r="F4440" s="9">
        <v>38431000</v>
      </c>
      <c r="G4440" s="10" t="s">
        <v>4433</v>
      </c>
      <c r="Q4440" t="str">
        <f t="shared" si="69"/>
        <v>38431000-Aparati za detekciju</v>
      </c>
    </row>
    <row r="4441" spans="1:17" x14ac:dyDescent="0.3">
      <c r="A4441">
        <v>4440</v>
      </c>
      <c r="B4441">
        <v>38431000</v>
      </c>
      <c r="C4441" t="s">
        <v>4433</v>
      </c>
      <c r="E4441" s="11">
        <v>4441</v>
      </c>
      <c r="F4441" s="12">
        <v>38431100</v>
      </c>
      <c r="G4441" s="13" t="s">
        <v>4434</v>
      </c>
      <c r="Q4441" t="str">
        <f t="shared" si="69"/>
        <v>38431100-Aparati za detekciju gasa</v>
      </c>
    </row>
    <row r="4442" spans="1:17" x14ac:dyDescent="0.3">
      <c r="A4442">
        <v>4441</v>
      </c>
      <c r="B4442">
        <v>38431100</v>
      </c>
      <c r="C4442" t="s">
        <v>4434</v>
      </c>
      <c r="E4442" s="8">
        <v>4442</v>
      </c>
      <c r="F4442" s="9">
        <v>38431200</v>
      </c>
      <c r="G4442" s="10" t="s">
        <v>4435</v>
      </c>
      <c r="Q4442" t="str">
        <f t="shared" si="69"/>
        <v>38431200-Aparati za detekciju dima</v>
      </c>
    </row>
    <row r="4443" spans="1:17" x14ac:dyDescent="0.3">
      <c r="A4443">
        <v>4442</v>
      </c>
      <c r="B4443">
        <v>38431200</v>
      </c>
      <c r="C4443" t="s">
        <v>4435</v>
      </c>
      <c r="E4443" s="11">
        <v>4443</v>
      </c>
      <c r="F4443" s="12">
        <v>38431300</v>
      </c>
      <c r="G4443" s="13" t="s">
        <v>4436</v>
      </c>
      <c r="Q4443" t="str">
        <f t="shared" si="69"/>
        <v>38431300-Aparati za otkrivanje nedostataka</v>
      </c>
    </row>
    <row r="4444" spans="1:17" x14ac:dyDescent="0.3">
      <c r="A4444">
        <v>4443</v>
      </c>
      <c r="B4444">
        <v>38431300</v>
      </c>
      <c r="C4444" t="s">
        <v>4436</v>
      </c>
      <c r="E4444" s="8">
        <v>4444</v>
      </c>
      <c r="F4444" s="9">
        <v>38432000</v>
      </c>
      <c r="G4444" s="10" t="s">
        <v>4437</v>
      </c>
      <c r="Q4444" t="str">
        <f t="shared" si="69"/>
        <v>38432000-Aparati za analizu</v>
      </c>
    </row>
    <row r="4445" spans="1:17" x14ac:dyDescent="0.3">
      <c r="A4445">
        <v>4444</v>
      </c>
      <c r="B4445">
        <v>38432000</v>
      </c>
      <c r="C4445" t="s">
        <v>4437</v>
      </c>
      <c r="E4445" s="11">
        <v>4445</v>
      </c>
      <c r="F4445" s="12">
        <v>38432100</v>
      </c>
      <c r="G4445" s="13" t="s">
        <v>4438</v>
      </c>
      <c r="Q4445" t="str">
        <f t="shared" si="69"/>
        <v>38432100-Aparati za analizu gasa</v>
      </c>
    </row>
    <row r="4446" spans="1:17" x14ac:dyDescent="0.3">
      <c r="A4446">
        <v>4445</v>
      </c>
      <c r="B4446">
        <v>38432100</v>
      </c>
      <c r="C4446" t="s">
        <v>4438</v>
      </c>
      <c r="E4446" s="8">
        <v>4446</v>
      </c>
      <c r="F4446" s="9">
        <v>38432200</v>
      </c>
      <c r="G4446" s="10" t="s">
        <v>4439</v>
      </c>
      <c r="Q4446" t="str">
        <f t="shared" si="69"/>
        <v>38432200-Hromatografi</v>
      </c>
    </row>
    <row r="4447" spans="1:17" x14ac:dyDescent="0.3">
      <c r="A4447">
        <v>4446</v>
      </c>
      <c r="B4447">
        <v>38432200</v>
      </c>
      <c r="C4447" t="s">
        <v>4439</v>
      </c>
      <c r="E4447" s="11">
        <v>4447</v>
      </c>
      <c r="F4447" s="12">
        <v>38432210</v>
      </c>
      <c r="G4447" s="13" t="s">
        <v>4440</v>
      </c>
      <c r="Q4447" t="str">
        <f t="shared" si="69"/>
        <v>38432210-Gasni hromatografi</v>
      </c>
    </row>
    <row r="4448" spans="1:17" x14ac:dyDescent="0.3">
      <c r="A4448">
        <v>4447</v>
      </c>
      <c r="B4448">
        <v>38432210</v>
      </c>
      <c r="C4448" t="s">
        <v>4440</v>
      </c>
      <c r="E4448" s="8">
        <v>4448</v>
      </c>
      <c r="F4448" s="9">
        <v>38432300</v>
      </c>
      <c r="G4448" s="10" t="s">
        <v>4441</v>
      </c>
      <c r="Q4448" t="str">
        <f t="shared" si="69"/>
        <v>38432300-Aparati za analizu dima</v>
      </c>
    </row>
    <row r="4449" spans="1:17" x14ac:dyDescent="0.3">
      <c r="A4449">
        <v>4448</v>
      </c>
      <c r="B4449">
        <v>38432300</v>
      </c>
      <c r="C4449" t="s">
        <v>4441</v>
      </c>
      <c r="E4449" s="11">
        <v>4449</v>
      </c>
      <c r="F4449" s="12">
        <v>38433000</v>
      </c>
      <c r="G4449" s="13" t="s">
        <v>4442</v>
      </c>
      <c r="Q4449" t="str">
        <f t="shared" si="69"/>
        <v>38433000-Spektrometri</v>
      </c>
    </row>
    <row r="4450" spans="1:17" x14ac:dyDescent="0.3">
      <c r="A4450">
        <v>4449</v>
      </c>
      <c r="B4450">
        <v>38433000</v>
      </c>
      <c r="C4450" t="s">
        <v>4442</v>
      </c>
      <c r="E4450" s="8">
        <v>4450</v>
      </c>
      <c r="F4450" s="9">
        <v>38433100</v>
      </c>
      <c r="G4450" s="10" t="s">
        <v>4443</v>
      </c>
      <c r="Q4450" t="str">
        <f t="shared" si="69"/>
        <v>38433100-Maseni spektrometri</v>
      </c>
    </row>
    <row r="4451" spans="1:17" x14ac:dyDescent="0.3">
      <c r="A4451">
        <v>4450</v>
      </c>
      <c r="B4451">
        <v>38433100</v>
      </c>
      <c r="C4451" t="s">
        <v>4443</v>
      </c>
      <c r="E4451" s="11">
        <v>4451</v>
      </c>
      <c r="F4451" s="12">
        <v>38433200</v>
      </c>
      <c r="G4451" s="13" t="s">
        <v>4444</v>
      </c>
      <c r="Q4451" t="str">
        <f t="shared" si="69"/>
        <v>38433200-Oprema za merenje emisija</v>
      </c>
    </row>
    <row r="4452" spans="1:17" x14ac:dyDescent="0.3">
      <c r="A4452">
        <v>4451</v>
      </c>
      <c r="B4452">
        <v>38433200</v>
      </c>
      <c r="C4452" t="s">
        <v>4444</v>
      </c>
      <c r="E4452" s="8">
        <v>4452</v>
      </c>
      <c r="F4452" s="9">
        <v>38433210</v>
      </c>
      <c r="G4452" s="10" t="s">
        <v>4445</v>
      </c>
      <c r="Q4452" t="str">
        <f t="shared" si="69"/>
        <v>38433210-Spektrometri emisija</v>
      </c>
    </row>
    <row r="4453" spans="1:17" x14ac:dyDescent="0.3">
      <c r="A4453">
        <v>4452</v>
      </c>
      <c r="B4453">
        <v>38433210</v>
      </c>
      <c r="C4453" t="s">
        <v>4445</v>
      </c>
      <c r="E4453" s="11">
        <v>4453</v>
      </c>
      <c r="F4453" s="12">
        <v>38433300</v>
      </c>
      <c r="G4453" s="13" t="s">
        <v>4446</v>
      </c>
      <c r="Q4453" t="str">
        <f t="shared" si="69"/>
        <v>38433300-Spektralni analizator</v>
      </c>
    </row>
    <row r="4454" spans="1:17" x14ac:dyDescent="0.3">
      <c r="A4454">
        <v>4453</v>
      </c>
      <c r="B4454">
        <v>38433300</v>
      </c>
      <c r="C4454" t="s">
        <v>4446</v>
      </c>
      <c r="E4454" s="8">
        <v>4454</v>
      </c>
      <c r="F4454" s="9">
        <v>38434000</v>
      </c>
      <c r="G4454" s="10" t="s">
        <v>4447</v>
      </c>
      <c r="Q4454" t="str">
        <f t="shared" si="69"/>
        <v>38434000-Analizatori</v>
      </c>
    </row>
    <row r="4455" spans="1:17" x14ac:dyDescent="0.3">
      <c r="A4455">
        <v>4454</v>
      </c>
      <c r="B4455">
        <v>38434000</v>
      </c>
      <c r="C4455" t="s">
        <v>4447</v>
      </c>
      <c r="E4455" s="11">
        <v>4455</v>
      </c>
      <c r="F4455" s="12">
        <v>38434100</v>
      </c>
      <c r="G4455" s="13" t="s">
        <v>4448</v>
      </c>
      <c r="Q4455" t="str">
        <f t="shared" si="69"/>
        <v>38434100-Analizatori širenja</v>
      </c>
    </row>
    <row r="4456" spans="1:17" x14ac:dyDescent="0.3">
      <c r="A4456">
        <v>4455</v>
      </c>
      <c r="B4456">
        <v>38434100</v>
      </c>
      <c r="C4456" t="s">
        <v>4448</v>
      </c>
      <c r="E4456" s="8">
        <v>4456</v>
      </c>
      <c r="F4456" s="9">
        <v>38434200</v>
      </c>
      <c r="G4456" s="10" t="s">
        <v>4449</v>
      </c>
      <c r="Q4456" t="str">
        <f t="shared" si="69"/>
        <v>38434200-Oprema za merenje zvuka</v>
      </c>
    </row>
    <row r="4457" spans="1:17" x14ac:dyDescent="0.3">
      <c r="A4457">
        <v>4456</v>
      </c>
      <c r="B4457">
        <v>38434200</v>
      </c>
      <c r="C4457" t="s">
        <v>4449</v>
      </c>
      <c r="E4457" s="11">
        <v>4457</v>
      </c>
      <c r="F4457" s="12">
        <v>38434210</v>
      </c>
      <c r="G4457" s="13" t="s">
        <v>4450</v>
      </c>
      <c r="Q4457" t="str">
        <f t="shared" si="69"/>
        <v>38434210-Sonometri</v>
      </c>
    </row>
    <row r="4458" spans="1:17" x14ac:dyDescent="0.3">
      <c r="A4458">
        <v>4457</v>
      </c>
      <c r="B4458">
        <v>38434210</v>
      </c>
      <c r="C4458" t="s">
        <v>4450</v>
      </c>
      <c r="E4458" s="8">
        <v>4458</v>
      </c>
      <c r="F4458" s="9">
        <v>38434220</v>
      </c>
      <c r="G4458" s="10" t="s">
        <v>4451</v>
      </c>
      <c r="Q4458" t="str">
        <f t="shared" si="69"/>
        <v>38434220-Analizatori brzine zvuka</v>
      </c>
    </row>
    <row r="4459" spans="1:17" x14ac:dyDescent="0.3">
      <c r="A4459">
        <v>4458</v>
      </c>
      <c r="B4459">
        <v>38434220</v>
      </c>
      <c r="C4459" t="s">
        <v>4451</v>
      </c>
      <c r="E4459" s="11">
        <v>4459</v>
      </c>
      <c r="F4459" s="12">
        <v>38434300</v>
      </c>
      <c r="G4459" s="13" t="s">
        <v>4452</v>
      </c>
      <c r="Q4459" t="str">
        <f t="shared" si="69"/>
        <v>38434300-Oprema za merenje buke</v>
      </c>
    </row>
    <row r="4460" spans="1:17" x14ac:dyDescent="0.3">
      <c r="A4460">
        <v>4459</v>
      </c>
      <c r="B4460">
        <v>38434300</v>
      </c>
      <c r="C4460" t="s">
        <v>4452</v>
      </c>
      <c r="E4460" s="8">
        <v>4460</v>
      </c>
      <c r="F4460" s="9">
        <v>38434310</v>
      </c>
      <c r="G4460" s="10" t="s">
        <v>4453</v>
      </c>
      <c r="Q4460" t="str">
        <f t="shared" si="69"/>
        <v>38434310-Merač jačine zvuka</v>
      </c>
    </row>
    <row r="4461" spans="1:17" x14ac:dyDescent="0.3">
      <c r="A4461">
        <v>4460</v>
      </c>
      <c r="B4461">
        <v>38434310</v>
      </c>
      <c r="C4461" t="s">
        <v>4453</v>
      </c>
      <c r="E4461" s="11">
        <v>4461</v>
      </c>
      <c r="F4461" s="12">
        <v>38434400</v>
      </c>
      <c r="G4461" s="13" t="s">
        <v>4454</v>
      </c>
      <c r="Q4461" t="str">
        <f t="shared" si="69"/>
        <v>38434400-Analizatori vibracija</v>
      </c>
    </row>
    <row r="4462" spans="1:17" x14ac:dyDescent="0.3">
      <c r="A4462">
        <v>4461</v>
      </c>
      <c r="B4462">
        <v>38434400</v>
      </c>
      <c r="C4462" t="s">
        <v>4454</v>
      </c>
      <c r="E4462" s="8">
        <v>4462</v>
      </c>
      <c r="F4462" s="9">
        <v>38434500</v>
      </c>
      <c r="G4462" s="10" t="s">
        <v>4455</v>
      </c>
      <c r="Q4462" t="str">
        <f t="shared" si="69"/>
        <v>38434500-Aparati za biohemijske analize</v>
      </c>
    </row>
    <row r="4463" spans="1:17" x14ac:dyDescent="0.3">
      <c r="A4463">
        <v>4462</v>
      </c>
      <c r="B4463">
        <v>38434500</v>
      </c>
      <c r="C4463" t="s">
        <v>4455</v>
      </c>
      <c r="E4463" s="11">
        <v>4463</v>
      </c>
      <c r="F4463" s="12">
        <v>38434510</v>
      </c>
      <c r="G4463" s="13" t="s">
        <v>4456</v>
      </c>
      <c r="Q4463" t="str">
        <f t="shared" si="69"/>
        <v>38434510-Citometri</v>
      </c>
    </row>
    <row r="4464" spans="1:17" x14ac:dyDescent="0.3">
      <c r="A4464">
        <v>4463</v>
      </c>
      <c r="B4464">
        <v>38434510</v>
      </c>
      <c r="C4464" t="s">
        <v>4456</v>
      </c>
      <c r="E4464" s="8">
        <v>4464</v>
      </c>
      <c r="F4464" s="9">
        <v>38434520</v>
      </c>
      <c r="G4464" s="10" t="s">
        <v>4457</v>
      </c>
      <c r="Q4464" t="str">
        <f t="shared" si="69"/>
        <v>38434520-Aparati za analizu krvi</v>
      </c>
    </row>
    <row r="4465" spans="1:17" x14ac:dyDescent="0.3">
      <c r="A4465">
        <v>4464</v>
      </c>
      <c r="B4465">
        <v>38434520</v>
      </c>
      <c r="C4465" t="s">
        <v>4457</v>
      </c>
      <c r="E4465" s="11">
        <v>4465</v>
      </c>
      <c r="F4465" s="12">
        <v>38434530</v>
      </c>
      <c r="G4465" s="13" t="s">
        <v>4458</v>
      </c>
      <c r="Q4465" t="str">
        <f t="shared" si="69"/>
        <v>38434530-Aparati za analizu mleka</v>
      </c>
    </row>
    <row r="4466" spans="1:17" x14ac:dyDescent="0.3">
      <c r="A4466">
        <v>4465</v>
      </c>
      <c r="B4466">
        <v>38434530</v>
      </c>
      <c r="C4466" t="s">
        <v>4458</v>
      </c>
      <c r="E4466" s="8">
        <v>4466</v>
      </c>
      <c r="F4466" s="9">
        <v>38434540</v>
      </c>
      <c r="G4466" s="10" t="s">
        <v>4459</v>
      </c>
      <c r="Q4466" t="str">
        <f t="shared" si="69"/>
        <v>38434540-Biomedicinska oprema</v>
      </c>
    </row>
    <row r="4467" spans="1:17" x14ac:dyDescent="0.3">
      <c r="A4467">
        <v>4466</v>
      </c>
      <c r="B4467">
        <v>38434540</v>
      </c>
      <c r="C4467" t="s">
        <v>4459</v>
      </c>
      <c r="E4467" s="11">
        <v>4467</v>
      </c>
      <c r="F4467" s="12">
        <v>38434550</v>
      </c>
      <c r="G4467" s="13" t="s">
        <v>4460</v>
      </c>
      <c r="Q4467" t="str">
        <f t="shared" si="69"/>
        <v>38434550-Aparati za brojanje krvnih ćelija</v>
      </c>
    </row>
    <row r="4468" spans="1:17" x14ac:dyDescent="0.3">
      <c r="A4468">
        <v>4467</v>
      </c>
      <c r="B4468">
        <v>38434550</v>
      </c>
      <c r="C4468" t="s">
        <v>4460</v>
      </c>
      <c r="E4468" s="8">
        <v>4468</v>
      </c>
      <c r="F4468" s="9">
        <v>38434560</v>
      </c>
      <c r="G4468" s="10" t="s">
        <v>4461</v>
      </c>
      <c r="Q4468" t="str">
        <f t="shared" si="69"/>
        <v>38434560-Hemijski analizatori</v>
      </c>
    </row>
    <row r="4469" spans="1:17" x14ac:dyDescent="0.3">
      <c r="A4469">
        <v>4468</v>
      </c>
      <c r="B4469">
        <v>38434560</v>
      </c>
      <c r="C4469" t="s">
        <v>4461</v>
      </c>
      <c r="E4469" s="11">
        <v>4469</v>
      </c>
      <c r="F4469" s="12">
        <v>38434570</v>
      </c>
      <c r="G4469" s="13" t="s">
        <v>4462</v>
      </c>
      <c r="Q4469" t="str">
        <f t="shared" si="69"/>
        <v>38434570-Hematološki analizatori</v>
      </c>
    </row>
    <row r="4470" spans="1:17" x14ac:dyDescent="0.3">
      <c r="A4470">
        <v>4469</v>
      </c>
      <c r="B4470">
        <v>38434570</v>
      </c>
      <c r="C4470" t="s">
        <v>4462</v>
      </c>
      <c r="E4470" s="8">
        <v>4470</v>
      </c>
      <c r="F4470" s="9">
        <v>38434580</v>
      </c>
      <c r="G4470" s="10" t="s">
        <v>4463</v>
      </c>
      <c r="Q4470" t="str">
        <f t="shared" si="69"/>
        <v>38434580-Aparati za analizu reakcije imuniteta</v>
      </c>
    </row>
    <row r="4471" spans="1:17" x14ac:dyDescent="0.3">
      <c r="A4471">
        <v>4470</v>
      </c>
      <c r="B4471">
        <v>38434580</v>
      </c>
      <c r="C4471" t="s">
        <v>4463</v>
      </c>
      <c r="E4471" s="11">
        <v>4471</v>
      </c>
      <c r="F4471" s="12">
        <v>38435000</v>
      </c>
      <c r="G4471" s="13" t="s">
        <v>4464</v>
      </c>
      <c r="Q4471" t="str">
        <f t="shared" si="69"/>
        <v>38435000-Aparati za otkrivanje tečnosti</v>
      </c>
    </row>
    <row r="4472" spans="1:17" x14ac:dyDescent="0.3">
      <c r="A4472">
        <v>4471</v>
      </c>
      <c r="B4472">
        <v>38435000</v>
      </c>
      <c r="C4472" t="s">
        <v>4464</v>
      </c>
      <c r="E4472" s="8">
        <v>4472</v>
      </c>
      <c r="F4472" s="9">
        <v>38436000</v>
      </c>
      <c r="G4472" s="10" t="s">
        <v>4465</v>
      </c>
      <c r="Q4472" t="str">
        <f t="shared" si="69"/>
        <v>38436000-Šejkeri (sprave za mućenje) i pribor</v>
      </c>
    </row>
    <row r="4473" spans="1:17" x14ac:dyDescent="0.3">
      <c r="A4473">
        <v>4472</v>
      </c>
      <c r="B4473">
        <v>38436000</v>
      </c>
      <c r="C4473" t="s">
        <v>4465</v>
      </c>
      <c r="E4473" s="11">
        <v>4473</v>
      </c>
      <c r="F4473" s="12">
        <v>38436100</v>
      </c>
      <c r="G4473" s="13" t="s">
        <v>4466</v>
      </c>
      <c r="Q4473" t="str">
        <f t="shared" si="69"/>
        <v>38436100-Mehanički šejkeri</v>
      </c>
    </row>
    <row r="4474" spans="1:17" x14ac:dyDescent="0.3">
      <c r="A4474">
        <v>4473</v>
      </c>
      <c r="B4474">
        <v>38436100</v>
      </c>
      <c r="C4474" t="s">
        <v>4466</v>
      </c>
      <c r="E4474" s="8">
        <v>4474</v>
      </c>
      <c r="F4474" s="9">
        <v>38436110</v>
      </c>
      <c r="G4474" s="10" t="s">
        <v>4467</v>
      </c>
      <c r="Q4474" t="str">
        <f t="shared" si="69"/>
        <v>38436110-Držači za erlenmajer balone za šejkere</v>
      </c>
    </row>
    <row r="4475" spans="1:17" x14ac:dyDescent="0.3">
      <c r="A4475">
        <v>4474</v>
      </c>
      <c r="B4475">
        <v>38436110</v>
      </c>
      <c r="C4475" t="s">
        <v>4467</v>
      </c>
      <c r="E4475" s="11">
        <v>4475</v>
      </c>
      <c r="F4475" s="12">
        <v>38436120</v>
      </c>
      <c r="G4475" s="13" t="s">
        <v>4468</v>
      </c>
      <c r="Q4475" t="str">
        <f t="shared" si="69"/>
        <v>38436120-Štipaljke za erlenmajer balone za šejkere</v>
      </c>
    </row>
    <row r="4476" spans="1:17" x14ac:dyDescent="0.3">
      <c r="A4476">
        <v>4475</v>
      </c>
      <c r="B4476">
        <v>38436120</v>
      </c>
      <c r="C4476" t="s">
        <v>4468</v>
      </c>
      <c r="E4476" s="8">
        <v>4476</v>
      </c>
      <c r="F4476" s="9">
        <v>38436130</v>
      </c>
      <c r="G4476" s="10" t="s">
        <v>4469</v>
      </c>
      <c r="Q4476" t="str">
        <f t="shared" si="69"/>
        <v>38436130-Stalak za odvajanje levaka</v>
      </c>
    </row>
    <row r="4477" spans="1:17" x14ac:dyDescent="0.3">
      <c r="A4477">
        <v>4476</v>
      </c>
      <c r="B4477">
        <v>38436130</v>
      </c>
      <c r="C4477" t="s">
        <v>4469</v>
      </c>
      <c r="E4477" s="11">
        <v>4477</v>
      </c>
      <c r="F4477" s="12">
        <v>38436140</v>
      </c>
      <c r="G4477" s="13" t="s">
        <v>4470</v>
      </c>
      <c r="Q4477" t="str">
        <f t="shared" si="69"/>
        <v>38436140-Podloga za štipaljke za erlenmajer balone za šejkere</v>
      </c>
    </row>
    <row r="4478" spans="1:17" x14ac:dyDescent="0.3">
      <c r="A4478">
        <v>4477</v>
      </c>
      <c r="B4478">
        <v>38436140</v>
      </c>
      <c r="C4478" t="s">
        <v>4470</v>
      </c>
      <c r="E4478" s="8">
        <v>4478</v>
      </c>
      <c r="F4478" s="9">
        <v>38436150</v>
      </c>
      <c r="G4478" s="10" t="s">
        <v>4471</v>
      </c>
      <c r="Q4478" t="str">
        <f t="shared" si="69"/>
        <v>38436150-Stalak za Petrijeve šolje za šejkere</v>
      </c>
    </row>
    <row r="4479" spans="1:17" x14ac:dyDescent="0.3">
      <c r="A4479">
        <v>4478</v>
      </c>
      <c r="B4479">
        <v>38436150</v>
      </c>
      <c r="C4479" t="s">
        <v>4471</v>
      </c>
      <c r="E4479" s="11">
        <v>4479</v>
      </c>
      <c r="F4479" s="12">
        <v>38436160</v>
      </c>
      <c r="G4479" s="13" t="s">
        <v>4472</v>
      </c>
      <c r="Q4479" t="str">
        <f t="shared" si="69"/>
        <v>38436160-Stalak za epruvete za šejkere</v>
      </c>
    </row>
    <row r="4480" spans="1:17" x14ac:dyDescent="0.3">
      <c r="A4480">
        <v>4479</v>
      </c>
      <c r="B4480">
        <v>38436160</v>
      </c>
      <c r="C4480" t="s">
        <v>4472</v>
      </c>
      <c r="E4480" s="8">
        <v>4480</v>
      </c>
      <c r="F4480" s="9">
        <v>38436170</v>
      </c>
      <c r="G4480" s="10" t="s">
        <v>4473</v>
      </c>
      <c r="Q4480" t="str">
        <f t="shared" si="69"/>
        <v>38436170-Adapter za balone za šejkere</v>
      </c>
    </row>
    <row r="4481" spans="1:17" x14ac:dyDescent="0.3">
      <c r="A4481">
        <v>4480</v>
      </c>
      <c r="B4481">
        <v>38436170</v>
      </c>
      <c r="C4481" t="s">
        <v>4473</v>
      </c>
      <c r="E4481" s="11">
        <v>4481</v>
      </c>
      <c r="F4481" s="12">
        <v>38436200</v>
      </c>
      <c r="G4481" s="13" t="s">
        <v>4474</v>
      </c>
      <c r="Q4481" t="str">
        <f t="shared" si="69"/>
        <v>38436200-Rotirajući isparivači</v>
      </c>
    </row>
    <row r="4482" spans="1:17" x14ac:dyDescent="0.3">
      <c r="A4482">
        <v>4481</v>
      </c>
      <c r="B4482">
        <v>38436200</v>
      </c>
      <c r="C4482" t="s">
        <v>4474</v>
      </c>
      <c r="E4482" s="8">
        <v>4482</v>
      </c>
      <c r="F4482" s="9">
        <v>38436210</v>
      </c>
      <c r="G4482" s="10" t="s">
        <v>4475</v>
      </c>
      <c r="Q4482" t="str">
        <f t="shared" ref="Q4482:Q4545" si="70">F4482&amp; "-" &amp;G4482</f>
        <v>38436210-Zaštitni prekrivač za rotirajuće isparivače</v>
      </c>
    </row>
    <row r="4483" spans="1:17" x14ac:dyDescent="0.3">
      <c r="A4483">
        <v>4482</v>
      </c>
      <c r="B4483">
        <v>38436210</v>
      </c>
      <c r="C4483" t="s">
        <v>4475</v>
      </c>
      <c r="E4483" s="11">
        <v>4483</v>
      </c>
      <c r="F4483" s="12">
        <v>38436220</v>
      </c>
      <c r="G4483" s="13" t="s">
        <v>4476</v>
      </c>
      <c r="Q4483" t="str">
        <f t="shared" si="70"/>
        <v>38436220-Senzor za tačku ključanja za rotirajuće isparivače</v>
      </c>
    </row>
    <row r="4484" spans="1:17" x14ac:dyDescent="0.3">
      <c r="A4484">
        <v>4483</v>
      </c>
      <c r="B4484">
        <v>38436220</v>
      </c>
      <c r="C4484" t="s">
        <v>4476</v>
      </c>
      <c r="E4484" s="8">
        <v>4484</v>
      </c>
      <c r="F4484" s="9">
        <v>38436230</v>
      </c>
      <c r="G4484" s="10" t="s">
        <v>4477</v>
      </c>
      <c r="Q4484" t="str">
        <f t="shared" si="70"/>
        <v>38436230-Regulator pritiska za rotirajuće isparivače</v>
      </c>
    </row>
    <row r="4485" spans="1:17" x14ac:dyDescent="0.3">
      <c r="A4485">
        <v>4484</v>
      </c>
      <c r="B4485">
        <v>38436230</v>
      </c>
      <c r="C4485" t="s">
        <v>4477</v>
      </c>
      <c r="E4485" s="11">
        <v>4485</v>
      </c>
      <c r="F4485" s="12">
        <v>38436300</v>
      </c>
      <c r="G4485" s="13" t="s">
        <v>4478</v>
      </c>
      <c r="Q4485" t="str">
        <f t="shared" si="70"/>
        <v>38436300-Inkubacioni šejkeri</v>
      </c>
    </row>
    <row r="4486" spans="1:17" x14ac:dyDescent="0.3">
      <c r="A4486">
        <v>4485</v>
      </c>
      <c r="B4486">
        <v>38436300</v>
      </c>
      <c r="C4486" t="s">
        <v>4478</v>
      </c>
      <c r="E4486" s="8">
        <v>4486</v>
      </c>
      <c r="F4486" s="9">
        <v>38436310</v>
      </c>
      <c r="G4486" s="10" t="s">
        <v>4479</v>
      </c>
      <c r="Q4486" t="str">
        <f t="shared" si="70"/>
        <v>38436310-Grejne ploče</v>
      </c>
    </row>
    <row r="4487" spans="1:17" x14ac:dyDescent="0.3">
      <c r="A4487">
        <v>4486</v>
      </c>
      <c r="B4487">
        <v>38436310</v>
      </c>
      <c r="C4487" t="s">
        <v>4479</v>
      </c>
      <c r="E4487" s="11">
        <v>4487</v>
      </c>
      <c r="F4487" s="12">
        <v>38436320</v>
      </c>
      <c r="G4487" s="13" t="s">
        <v>4480</v>
      </c>
      <c r="Q4487" t="str">
        <f t="shared" si="70"/>
        <v>38436320-Grejne ploče za balone</v>
      </c>
    </row>
    <row r="4488" spans="1:17" x14ac:dyDescent="0.3">
      <c r="A4488">
        <v>4487</v>
      </c>
      <c r="B4488">
        <v>38436320</v>
      </c>
      <c r="C4488" t="s">
        <v>4480</v>
      </c>
      <c r="E4488" s="8">
        <v>4488</v>
      </c>
      <c r="F4488" s="9">
        <v>38436400</v>
      </c>
      <c r="G4488" s="10" t="s">
        <v>4481</v>
      </c>
      <c r="Q4488" t="str">
        <f t="shared" si="70"/>
        <v>38436400-Magnetni šejkeri</v>
      </c>
    </row>
    <row r="4489" spans="1:17" x14ac:dyDescent="0.3">
      <c r="A4489">
        <v>4488</v>
      </c>
      <c r="B4489">
        <v>38436400</v>
      </c>
      <c r="C4489" t="s">
        <v>4481</v>
      </c>
      <c r="E4489" s="11">
        <v>4489</v>
      </c>
      <c r="F4489" s="12">
        <v>38436410</v>
      </c>
      <c r="G4489" s="13" t="s">
        <v>4482</v>
      </c>
      <c r="Q4489" t="str">
        <f t="shared" si="70"/>
        <v>38436410-Toplotni regulatori za mehaničke šejkere sa grejnim pločama</v>
      </c>
    </row>
    <row r="4490" spans="1:17" x14ac:dyDescent="0.3">
      <c r="A4490">
        <v>4489</v>
      </c>
      <c r="B4490">
        <v>38436410</v>
      </c>
      <c r="C4490" t="s">
        <v>4482</v>
      </c>
      <c r="E4490" s="8">
        <v>4490</v>
      </c>
      <c r="F4490" s="9">
        <v>38436500</v>
      </c>
      <c r="G4490" s="10" t="s">
        <v>4483</v>
      </c>
      <c r="Q4490" t="str">
        <f t="shared" si="70"/>
        <v>38436500-Mehaničke mešalice</v>
      </c>
    </row>
    <row r="4491" spans="1:17" x14ac:dyDescent="0.3">
      <c r="A4491">
        <v>4490</v>
      </c>
      <c r="B4491">
        <v>38436500</v>
      </c>
      <c r="C4491" t="s">
        <v>4483</v>
      </c>
      <c r="E4491" s="11">
        <v>4491</v>
      </c>
      <c r="F4491" s="12">
        <v>38436510</v>
      </c>
      <c r="G4491" s="13" t="s">
        <v>4484</v>
      </c>
      <c r="Q4491" t="str">
        <f t="shared" si="70"/>
        <v>38436510-Rotor sa lopaticama za mehaničke mešalice</v>
      </c>
    </row>
    <row r="4492" spans="1:17" x14ac:dyDescent="0.3">
      <c r="A4492">
        <v>4491</v>
      </c>
      <c r="B4492">
        <v>38436510</v>
      </c>
      <c r="C4492" t="s">
        <v>4484</v>
      </c>
      <c r="E4492" s="8">
        <v>4492</v>
      </c>
      <c r="F4492" s="9">
        <v>38436600</v>
      </c>
      <c r="G4492" s="10" t="s">
        <v>4485</v>
      </c>
      <c r="Q4492" t="str">
        <f t="shared" si="70"/>
        <v>38436600-Potapajući homogenizatori</v>
      </c>
    </row>
    <row r="4493" spans="1:17" x14ac:dyDescent="0.3">
      <c r="A4493">
        <v>4492</v>
      </c>
      <c r="B4493">
        <v>38436600</v>
      </c>
      <c r="C4493" t="s">
        <v>4485</v>
      </c>
      <c r="E4493" s="11">
        <v>4493</v>
      </c>
      <c r="F4493" s="12">
        <v>38436610</v>
      </c>
      <c r="G4493" s="13" t="s">
        <v>4486</v>
      </c>
      <c r="Q4493" t="str">
        <f t="shared" si="70"/>
        <v>38436610-Instrumenti za raspršivanje (disperzatori) za potapajuće homogenizatore</v>
      </c>
    </row>
    <row r="4494" spans="1:17" x14ac:dyDescent="0.3">
      <c r="A4494">
        <v>4493</v>
      </c>
      <c r="B4494">
        <v>38436610</v>
      </c>
      <c r="C4494" t="s">
        <v>4486</v>
      </c>
      <c r="E4494" s="8">
        <v>4494</v>
      </c>
      <c r="F4494" s="9">
        <v>38436700</v>
      </c>
      <c r="G4494" s="10" t="s">
        <v>4487</v>
      </c>
      <c r="Q4494" t="str">
        <f t="shared" si="70"/>
        <v>38436700-Ultrazvučni razbijači (dezintegratori)</v>
      </c>
    </row>
    <row r="4495" spans="1:17" x14ac:dyDescent="0.3">
      <c r="A4495">
        <v>4494</v>
      </c>
      <c r="B4495">
        <v>38436700</v>
      </c>
      <c r="C4495" t="s">
        <v>4487</v>
      </c>
      <c r="E4495" s="11">
        <v>4495</v>
      </c>
      <c r="F4495" s="12">
        <v>38436710</v>
      </c>
      <c r="G4495" s="13" t="s">
        <v>4488</v>
      </c>
      <c r="Q4495" t="str">
        <f t="shared" si="70"/>
        <v>38436710-Sonde za ultrazvučne razbijače</v>
      </c>
    </row>
    <row r="4496" spans="1:17" x14ac:dyDescent="0.3">
      <c r="A4496">
        <v>4495</v>
      </c>
      <c r="B4496">
        <v>38436710</v>
      </c>
      <c r="C4496" t="s">
        <v>4488</v>
      </c>
      <c r="E4496" s="8">
        <v>4496</v>
      </c>
      <c r="F4496" s="9">
        <v>38436720</v>
      </c>
      <c r="G4496" s="10" t="s">
        <v>4489</v>
      </c>
      <c r="Q4496" t="str">
        <f t="shared" si="70"/>
        <v>38436720-Konvertori za ultrazvučne razbijače</v>
      </c>
    </row>
    <row r="4497" spans="1:17" x14ac:dyDescent="0.3">
      <c r="A4497">
        <v>4496</v>
      </c>
      <c r="B4497">
        <v>38436720</v>
      </c>
      <c r="C4497" t="s">
        <v>4489</v>
      </c>
      <c r="E4497" s="11">
        <v>4497</v>
      </c>
      <c r="F4497" s="12">
        <v>38436730</v>
      </c>
      <c r="G4497" s="13" t="s">
        <v>4490</v>
      </c>
      <c r="Q4497" t="str">
        <f t="shared" si="70"/>
        <v>38436730-Komore za neprekidan protok za ultrazvučne razbijače</v>
      </c>
    </row>
    <row r="4498" spans="1:17" x14ac:dyDescent="0.3">
      <c r="A4498">
        <v>4497</v>
      </c>
      <c r="B4498">
        <v>38436730</v>
      </c>
      <c r="C4498" t="s">
        <v>4490</v>
      </c>
      <c r="E4498" s="8">
        <v>4498</v>
      </c>
      <c r="F4498" s="9">
        <v>38436800</v>
      </c>
      <c r="G4498" s="10" t="s">
        <v>4491</v>
      </c>
      <c r="Q4498" t="str">
        <f t="shared" si="70"/>
        <v>38436800-Homogenizatori sa rotacionim sečivom</v>
      </c>
    </row>
    <row r="4499" spans="1:17" x14ac:dyDescent="0.3">
      <c r="A4499">
        <v>4498</v>
      </c>
      <c r="B4499">
        <v>38436800</v>
      </c>
      <c r="C4499" t="s">
        <v>4491</v>
      </c>
      <c r="E4499" s="11">
        <v>4499</v>
      </c>
      <c r="F4499" s="12">
        <v>38437000</v>
      </c>
      <c r="G4499" s="13" t="s">
        <v>4492</v>
      </c>
      <c r="Q4499" t="str">
        <f t="shared" si="70"/>
        <v>38437000-Laboratorijske pipete i pribor</v>
      </c>
    </row>
    <row r="4500" spans="1:17" x14ac:dyDescent="0.3">
      <c r="A4500">
        <v>4499</v>
      </c>
      <c r="B4500">
        <v>38437000</v>
      </c>
      <c r="C4500" t="s">
        <v>4492</v>
      </c>
      <c r="E4500" s="8">
        <v>4500</v>
      </c>
      <c r="F4500" s="9">
        <v>38437100</v>
      </c>
      <c r="G4500" s="10" t="s">
        <v>4493</v>
      </c>
      <c r="Q4500" t="str">
        <f t="shared" si="70"/>
        <v>38437100-Pipete</v>
      </c>
    </row>
    <row r="4501" spans="1:17" x14ac:dyDescent="0.3">
      <c r="A4501">
        <v>4500</v>
      </c>
      <c r="B4501">
        <v>38437100</v>
      </c>
      <c r="C4501" t="s">
        <v>4493</v>
      </c>
      <c r="E4501" s="11">
        <v>4501</v>
      </c>
      <c r="F4501" s="12">
        <v>38437110</v>
      </c>
      <c r="G4501" s="13" t="s">
        <v>4494</v>
      </c>
      <c r="Q4501" t="str">
        <f t="shared" si="70"/>
        <v>38437110-Vrhovi pipete</v>
      </c>
    </row>
    <row r="4502" spans="1:17" x14ac:dyDescent="0.3">
      <c r="A4502">
        <v>4501</v>
      </c>
      <c r="B4502">
        <v>38437110</v>
      </c>
      <c r="C4502" t="s">
        <v>4494</v>
      </c>
      <c r="E4502" s="8">
        <v>4502</v>
      </c>
      <c r="F4502" s="9">
        <v>38437120</v>
      </c>
      <c r="G4502" s="10" t="s">
        <v>4495</v>
      </c>
      <c r="Q4502" t="str">
        <f t="shared" si="70"/>
        <v>38437120-Stalak za pipete</v>
      </c>
    </row>
    <row r="4503" spans="1:17" x14ac:dyDescent="0.3">
      <c r="A4503">
        <v>4502</v>
      </c>
      <c r="B4503">
        <v>38437120</v>
      </c>
      <c r="C4503" t="s">
        <v>4495</v>
      </c>
      <c r="E4503" s="11">
        <v>4503</v>
      </c>
      <c r="F4503" s="12">
        <v>38500000</v>
      </c>
      <c r="G4503" s="13" t="s">
        <v>4496</v>
      </c>
      <c r="Q4503" t="str">
        <f t="shared" si="70"/>
        <v>38500000-Aparati za proveru i ispitivanje</v>
      </c>
    </row>
    <row r="4504" spans="1:17" x14ac:dyDescent="0.3">
      <c r="A4504">
        <v>4503</v>
      </c>
      <c r="B4504">
        <v>38500000</v>
      </c>
      <c r="C4504" t="s">
        <v>4496</v>
      </c>
      <c r="E4504" s="8">
        <v>4504</v>
      </c>
      <c r="F4504" s="9">
        <v>38510000</v>
      </c>
      <c r="G4504" s="10" t="s">
        <v>4497</v>
      </c>
      <c r="Q4504" t="str">
        <f t="shared" si="70"/>
        <v>38510000-Mikroskopi</v>
      </c>
    </row>
    <row r="4505" spans="1:17" x14ac:dyDescent="0.3">
      <c r="A4505">
        <v>4504</v>
      </c>
      <c r="B4505">
        <v>38510000</v>
      </c>
      <c r="C4505" t="s">
        <v>4497</v>
      </c>
      <c r="E4505" s="11">
        <v>4505</v>
      </c>
      <c r="F4505" s="12">
        <v>38511000</v>
      </c>
      <c r="G4505" s="13" t="s">
        <v>4498</v>
      </c>
      <c r="Q4505" t="str">
        <f t="shared" si="70"/>
        <v>38511000-Elektronski mikroskopi</v>
      </c>
    </row>
    <row r="4506" spans="1:17" x14ac:dyDescent="0.3">
      <c r="A4506">
        <v>4505</v>
      </c>
      <c r="B4506">
        <v>38511000</v>
      </c>
      <c r="C4506" t="s">
        <v>4498</v>
      </c>
      <c r="E4506" s="8">
        <v>4506</v>
      </c>
      <c r="F4506" s="9">
        <v>38511100</v>
      </c>
      <c r="G4506" s="10" t="s">
        <v>4499</v>
      </c>
      <c r="Q4506" t="str">
        <f t="shared" si="70"/>
        <v>38511100-Skenirajući elektronski mikroskopi</v>
      </c>
    </row>
    <row r="4507" spans="1:17" x14ac:dyDescent="0.3">
      <c r="A4507">
        <v>4506</v>
      </c>
      <c r="B4507">
        <v>38511100</v>
      </c>
      <c r="C4507" t="s">
        <v>4499</v>
      </c>
      <c r="E4507" s="11">
        <v>4507</v>
      </c>
      <c r="F4507" s="12">
        <v>38511200</v>
      </c>
      <c r="G4507" s="13" t="s">
        <v>4500</v>
      </c>
      <c r="Q4507" t="str">
        <f t="shared" si="70"/>
        <v>38511200-Transmisijski elektronski mikroskopi</v>
      </c>
    </row>
    <row r="4508" spans="1:17" x14ac:dyDescent="0.3">
      <c r="A4508">
        <v>4507</v>
      </c>
      <c r="B4508">
        <v>38511200</v>
      </c>
      <c r="C4508" t="s">
        <v>4500</v>
      </c>
      <c r="E4508" s="8">
        <v>4508</v>
      </c>
      <c r="F4508" s="9">
        <v>38512000</v>
      </c>
      <c r="G4508" s="10" t="s">
        <v>4501</v>
      </c>
      <c r="Q4508" t="str">
        <f t="shared" si="70"/>
        <v>38512000-Jonski i molekularni mikroskopi</v>
      </c>
    </row>
    <row r="4509" spans="1:17" x14ac:dyDescent="0.3">
      <c r="A4509">
        <v>4508</v>
      </c>
      <c r="B4509">
        <v>38512000</v>
      </c>
      <c r="C4509" t="s">
        <v>4501</v>
      </c>
      <c r="E4509" s="11">
        <v>4509</v>
      </c>
      <c r="F4509" s="12">
        <v>38512100</v>
      </c>
      <c r="G4509" s="13" t="s">
        <v>4502</v>
      </c>
      <c r="Q4509" t="str">
        <f t="shared" si="70"/>
        <v>38512100-Jonski mikroskopi</v>
      </c>
    </row>
    <row r="4510" spans="1:17" x14ac:dyDescent="0.3">
      <c r="A4510">
        <v>4509</v>
      </c>
      <c r="B4510">
        <v>38512100</v>
      </c>
      <c r="C4510" t="s">
        <v>4502</v>
      </c>
      <c r="E4510" s="8">
        <v>4510</v>
      </c>
      <c r="F4510" s="9">
        <v>38512200</v>
      </c>
      <c r="G4510" s="10" t="s">
        <v>4503</v>
      </c>
      <c r="Q4510" t="str">
        <f t="shared" si="70"/>
        <v>38512200-Molekularni mikroskopi</v>
      </c>
    </row>
    <row r="4511" spans="1:17" x14ac:dyDescent="0.3">
      <c r="A4511">
        <v>4510</v>
      </c>
      <c r="B4511">
        <v>38512200</v>
      </c>
      <c r="C4511" t="s">
        <v>4503</v>
      </c>
      <c r="E4511" s="11">
        <v>4511</v>
      </c>
      <c r="F4511" s="12">
        <v>38513000</v>
      </c>
      <c r="G4511" s="13" t="s">
        <v>4504</v>
      </c>
      <c r="Q4511" t="str">
        <f t="shared" si="70"/>
        <v>38513000-Invertni i metalurški mikroskopi</v>
      </c>
    </row>
    <row r="4512" spans="1:17" x14ac:dyDescent="0.3">
      <c r="A4512">
        <v>4511</v>
      </c>
      <c r="B4512">
        <v>38513000</v>
      </c>
      <c r="C4512" t="s">
        <v>4504</v>
      </c>
      <c r="E4512" s="8">
        <v>4512</v>
      </c>
      <c r="F4512" s="9">
        <v>38513100</v>
      </c>
      <c r="G4512" s="10" t="s">
        <v>4505</v>
      </c>
      <c r="Q4512" t="str">
        <f t="shared" si="70"/>
        <v>38513100-Invertni mikroskopi</v>
      </c>
    </row>
    <row r="4513" spans="1:17" x14ac:dyDescent="0.3">
      <c r="A4513">
        <v>4512</v>
      </c>
      <c r="B4513">
        <v>38513100</v>
      </c>
      <c r="C4513" t="s">
        <v>4505</v>
      </c>
      <c r="E4513" s="11">
        <v>4513</v>
      </c>
      <c r="F4513" s="12">
        <v>38513200</v>
      </c>
      <c r="G4513" s="13" t="s">
        <v>4506</v>
      </c>
      <c r="Q4513" t="str">
        <f t="shared" si="70"/>
        <v>38513200-Metalurški mikroskopi</v>
      </c>
    </row>
    <row r="4514" spans="1:17" x14ac:dyDescent="0.3">
      <c r="A4514">
        <v>4513</v>
      </c>
      <c r="B4514">
        <v>38513200</v>
      </c>
      <c r="C4514" t="s">
        <v>4506</v>
      </c>
      <c r="E4514" s="8">
        <v>4514</v>
      </c>
      <c r="F4514" s="9">
        <v>38514000</v>
      </c>
      <c r="G4514" s="10" t="s">
        <v>4507</v>
      </c>
      <c r="Q4514" t="str">
        <f t="shared" si="70"/>
        <v>38514000-Mikroskopi sa tamnim poljem i skenirajući mikroskopi sa sondom</v>
      </c>
    </row>
    <row r="4515" spans="1:17" x14ac:dyDescent="0.3">
      <c r="A4515">
        <v>4514</v>
      </c>
      <c r="B4515">
        <v>38514000</v>
      </c>
      <c r="C4515" t="s">
        <v>4507</v>
      </c>
      <c r="E4515" s="11">
        <v>4515</v>
      </c>
      <c r="F4515" s="12">
        <v>38514100</v>
      </c>
      <c r="G4515" s="13" t="s">
        <v>4508</v>
      </c>
      <c r="Q4515" t="str">
        <f t="shared" si="70"/>
        <v>38514100-Mikroskopi sa tamnim poljem</v>
      </c>
    </row>
    <row r="4516" spans="1:17" x14ac:dyDescent="0.3">
      <c r="A4516">
        <v>4515</v>
      </c>
      <c r="B4516">
        <v>38514100</v>
      </c>
      <c r="C4516" t="s">
        <v>4508</v>
      </c>
      <c r="E4516" s="8">
        <v>4516</v>
      </c>
      <c r="F4516" s="9">
        <v>38514200</v>
      </c>
      <c r="G4516" s="10" t="s">
        <v>4509</v>
      </c>
      <c r="Q4516" t="str">
        <f t="shared" si="70"/>
        <v>38514200-Skenirajući mikroskopi sa sondom</v>
      </c>
    </row>
    <row r="4517" spans="1:17" x14ac:dyDescent="0.3">
      <c r="A4517">
        <v>4516</v>
      </c>
      <c r="B4517">
        <v>38514200</v>
      </c>
      <c r="C4517" t="s">
        <v>4509</v>
      </c>
      <c r="E4517" s="11">
        <v>4517</v>
      </c>
      <c r="F4517" s="12">
        <v>38515000</v>
      </c>
      <c r="G4517" s="13" t="s">
        <v>4510</v>
      </c>
      <c r="Q4517" t="str">
        <f t="shared" si="70"/>
        <v>38515000-Fluorescentni i polarizjući mikroskopi</v>
      </c>
    </row>
    <row r="4518" spans="1:17" x14ac:dyDescent="0.3">
      <c r="A4518">
        <v>4517</v>
      </c>
      <c r="B4518">
        <v>38515000</v>
      </c>
      <c r="C4518" t="s">
        <v>4510</v>
      </c>
      <c r="E4518" s="8">
        <v>4518</v>
      </c>
      <c r="F4518" s="9">
        <v>38515100</v>
      </c>
      <c r="G4518" s="10" t="s">
        <v>4511</v>
      </c>
      <c r="Q4518" t="str">
        <f t="shared" si="70"/>
        <v>38515100-Polarizirajući mikroskopi</v>
      </c>
    </row>
    <row r="4519" spans="1:17" x14ac:dyDescent="0.3">
      <c r="A4519">
        <v>4518</v>
      </c>
      <c r="B4519">
        <v>38515100</v>
      </c>
      <c r="C4519" t="s">
        <v>4511</v>
      </c>
      <c r="E4519" s="11">
        <v>4519</v>
      </c>
      <c r="F4519" s="12">
        <v>38515200</v>
      </c>
      <c r="G4519" s="13" t="s">
        <v>4512</v>
      </c>
      <c r="Q4519" t="str">
        <f t="shared" si="70"/>
        <v>38515200-Fluorescentni mikroskopi</v>
      </c>
    </row>
    <row r="4520" spans="1:17" x14ac:dyDescent="0.3">
      <c r="A4520">
        <v>4519</v>
      </c>
      <c r="B4520">
        <v>38515200</v>
      </c>
      <c r="C4520" t="s">
        <v>4512</v>
      </c>
      <c r="E4520" s="8">
        <v>4520</v>
      </c>
      <c r="F4520" s="9">
        <v>38516000</v>
      </c>
      <c r="G4520" s="10" t="s">
        <v>4513</v>
      </c>
      <c r="Q4520" t="str">
        <f t="shared" si="70"/>
        <v>38516000-Monokularni ili binokularni svetlosni mikroskopi sa više sočiva</v>
      </c>
    </row>
    <row r="4521" spans="1:17" x14ac:dyDescent="0.3">
      <c r="A4521">
        <v>4520</v>
      </c>
      <c r="B4521">
        <v>38516000</v>
      </c>
      <c r="C4521" t="s">
        <v>4513</v>
      </c>
      <c r="E4521" s="11">
        <v>4521</v>
      </c>
      <c r="F4521" s="12">
        <v>38517000</v>
      </c>
      <c r="G4521" s="13" t="s">
        <v>4514</v>
      </c>
      <c r="Q4521" t="str">
        <f t="shared" si="70"/>
        <v>38517000-Akustični i projekcijski mikroskopi</v>
      </c>
    </row>
    <row r="4522" spans="1:17" x14ac:dyDescent="0.3">
      <c r="A4522">
        <v>4521</v>
      </c>
      <c r="B4522">
        <v>38517000</v>
      </c>
      <c r="C4522" t="s">
        <v>4514</v>
      </c>
      <c r="E4522" s="8">
        <v>4522</v>
      </c>
      <c r="F4522" s="9">
        <v>38517100</v>
      </c>
      <c r="G4522" s="10" t="s">
        <v>4515</v>
      </c>
      <c r="Q4522" t="str">
        <f t="shared" si="70"/>
        <v>38517100-Akustični mikroskopi</v>
      </c>
    </row>
    <row r="4523" spans="1:17" x14ac:dyDescent="0.3">
      <c r="A4523">
        <v>4522</v>
      </c>
      <c r="B4523">
        <v>38517100</v>
      </c>
      <c r="C4523" t="s">
        <v>4515</v>
      </c>
      <c r="E4523" s="11">
        <v>4523</v>
      </c>
      <c r="F4523" s="12">
        <v>38517200</v>
      </c>
      <c r="G4523" s="13" t="s">
        <v>4516</v>
      </c>
      <c r="Q4523" t="str">
        <f t="shared" si="70"/>
        <v>38517200-Projekcijski mikroskopi</v>
      </c>
    </row>
    <row r="4524" spans="1:17" x14ac:dyDescent="0.3">
      <c r="A4524">
        <v>4523</v>
      </c>
      <c r="B4524">
        <v>38517200</v>
      </c>
      <c r="C4524" t="s">
        <v>4516</v>
      </c>
      <c r="E4524" s="8">
        <v>4524</v>
      </c>
      <c r="F4524" s="9">
        <v>38518000</v>
      </c>
      <c r="G4524" s="10" t="s">
        <v>4517</v>
      </c>
      <c r="Q4524" t="str">
        <f t="shared" si="70"/>
        <v>38518000-Mikroskopi širokog polja, stereo mikroskopi ili disekcijski svetlosni mikroskopi</v>
      </c>
    </row>
    <row r="4525" spans="1:17" x14ac:dyDescent="0.3">
      <c r="A4525">
        <v>4524</v>
      </c>
      <c r="B4525">
        <v>38518000</v>
      </c>
      <c r="C4525" t="s">
        <v>4517</v>
      </c>
      <c r="E4525" s="11">
        <v>4525</v>
      </c>
      <c r="F4525" s="12">
        <v>38518100</v>
      </c>
      <c r="G4525" s="13" t="s">
        <v>4518</v>
      </c>
      <c r="Q4525" t="str">
        <f t="shared" si="70"/>
        <v>38518100-Mikroskopi širokog polja</v>
      </c>
    </row>
    <row r="4526" spans="1:17" x14ac:dyDescent="0.3">
      <c r="A4526">
        <v>4525</v>
      </c>
      <c r="B4526">
        <v>38518100</v>
      </c>
      <c r="C4526" t="s">
        <v>4518</v>
      </c>
      <c r="E4526" s="8">
        <v>4526</v>
      </c>
      <c r="F4526" s="9">
        <v>38518200</v>
      </c>
      <c r="G4526" s="10" t="s">
        <v>4519</v>
      </c>
      <c r="Q4526" t="str">
        <f t="shared" si="70"/>
        <v>38518200-Stereo mikroskopi ili disekcijski svetlosni mikroskopi</v>
      </c>
    </row>
    <row r="4527" spans="1:17" x14ac:dyDescent="0.3">
      <c r="A4527">
        <v>4526</v>
      </c>
      <c r="B4527">
        <v>38518200</v>
      </c>
      <c r="C4527" t="s">
        <v>4519</v>
      </c>
      <c r="E4527" s="11">
        <v>4527</v>
      </c>
      <c r="F4527" s="12">
        <v>38519000</v>
      </c>
      <c r="G4527" s="13" t="s">
        <v>4520</v>
      </c>
      <c r="Q4527" t="str">
        <f t="shared" si="70"/>
        <v>38519000-Razni sastavni delovi za mikroskope</v>
      </c>
    </row>
    <row r="4528" spans="1:17" x14ac:dyDescent="0.3">
      <c r="A4528">
        <v>4527</v>
      </c>
      <c r="B4528">
        <v>38519000</v>
      </c>
      <c r="C4528" t="s">
        <v>4520</v>
      </c>
      <c r="E4528" s="8">
        <v>4528</v>
      </c>
      <c r="F4528" s="9">
        <v>38519100</v>
      </c>
      <c r="G4528" s="10" t="s">
        <v>4521</v>
      </c>
      <c r="Q4528" t="str">
        <f t="shared" si="70"/>
        <v>38519100-Svetla za mikroskope</v>
      </c>
    </row>
    <row r="4529" spans="1:17" x14ac:dyDescent="0.3">
      <c r="A4529">
        <v>4528</v>
      </c>
      <c r="B4529">
        <v>38519100</v>
      </c>
      <c r="C4529" t="s">
        <v>4521</v>
      </c>
      <c r="E4529" s="11">
        <v>4529</v>
      </c>
      <c r="F4529" s="12">
        <v>38519200</v>
      </c>
      <c r="G4529" s="13" t="s">
        <v>4522</v>
      </c>
      <c r="Q4529" t="str">
        <f t="shared" si="70"/>
        <v>38519200-Objektivi mikroskopa</v>
      </c>
    </row>
    <row r="4530" spans="1:17" x14ac:dyDescent="0.3">
      <c r="A4530">
        <v>4529</v>
      </c>
      <c r="B4530">
        <v>38519200</v>
      </c>
      <c r="C4530" t="s">
        <v>4522</v>
      </c>
      <c r="E4530" s="8">
        <v>4530</v>
      </c>
      <c r="F4530" s="9">
        <v>38519300</v>
      </c>
      <c r="G4530" s="10" t="s">
        <v>4523</v>
      </c>
      <c r="Q4530" t="str">
        <f t="shared" si="70"/>
        <v>38519300-Foto ili video priključci za mikroskope</v>
      </c>
    </row>
    <row r="4531" spans="1:17" x14ac:dyDescent="0.3">
      <c r="A4531">
        <v>4530</v>
      </c>
      <c r="B4531">
        <v>38519300</v>
      </c>
      <c r="C4531" t="s">
        <v>4523</v>
      </c>
      <c r="E4531" s="11">
        <v>4531</v>
      </c>
      <c r="F4531" s="12">
        <v>38519310</v>
      </c>
      <c r="G4531" s="13" t="s">
        <v>4524</v>
      </c>
      <c r="Q4531" t="str">
        <f t="shared" si="70"/>
        <v>38519310-Foto priključci za mikroskope</v>
      </c>
    </row>
    <row r="4532" spans="1:17" x14ac:dyDescent="0.3">
      <c r="A4532">
        <v>4531</v>
      </c>
      <c r="B4532">
        <v>38519310</v>
      </c>
      <c r="C4532" t="s">
        <v>4524</v>
      </c>
      <c r="E4532" s="8">
        <v>4532</v>
      </c>
      <c r="F4532" s="9">
        <v>38519320</v>
      </c>
      <c r="G4532" s="10" t="s">
        <v>4525</v>
      </c>
      <c r="Q4532" t="str">
        <f t="shared" si="70"/>
        <v>38519320-Video priključci za mikroskope</v>
      </c>
    </row>
    <row r="4533" spans="1:17" x14ac:dyDescent="0.3">
      <c r="A4533">
        <v>4532</v>
      </c>
      <c r="B4533">
        <v>38519320</v>
      </c>
      <c r="C4533" t="s">
        <v>4525</v>
      </c>
      <c r="E4533" s="11">
        <v>4533</v>
      </c>
      <c r="F4533" s="12">
        <v>38519400</v>
      </c>
      <c r="G4533" s="13" t="s">
        <v>4526</v>
      </c>
      <c r="Q4533" t="str">
        <f t="shared" si="70"/>
        <v>38519400-Automatizovana postolja za mikroskope</v>
      </c>
    </row>
    <row r="4534" spans="1:17" x14ac:dyDescent="0.3">
      <c r="A4534">
        <v>4533</v>
      </c>
      <c r="B4534">
        <v>38519400</v>
      </c>
      <c r="C4534" t="s">
        <v>4526</v>
      </c>
      <c r="E4534" s="8">
        <v>4534</v>
      </c>
      <c r="F4534" s="9">
        <v>38519500</v>
      </c>
      <c r="G4534" s="10" t="s">
        <v>4527</v>
      </c>
      <c r="Q4534" t="str">
        <f t="shared" si="70"/>
        <v>38519500-Zamenske sijalice za laboratorijske mikroskope</v>
      </c>
    </row>
    <row r="4535" spans="1:17" x14ac:dyDescent="0.3">
      <c r="A4535">
        <v>4534</v>
      </c>
      <c r="B4535">
        <v>38519500</v>
      </c>
      <c r="C4535" t="s">
        <v>4527</v>
      </c>
      <c r="E4535" s="11">
        <v>4535</v>
      </c>
      <c r="F4535" s="12">
        <v>38519600</v>
      </c>
      <c r="G4535" s="13" t="s">
        <v>4528</v>
      </c>
      <c r="Q4535" t="str">
        <f t="shared" si="70"/>
        <v>38519600-Okulari, kondenzatori, kolektori, tubusi, postolja i prekrivači za mikroskope</v>
      </c>
    </row>
    <row r="4536" spans="1:17" x14ac:dyDescent="0.3">
      <c r="A4536">
        <v>4535</v>
      </c>
      <c r="B4536">
        <v>38519600</v>
      </c>
      <c r="C4536" t="s">
        <v>4528</v>
      </c>
      <c r="E4536" s="8">
        <v>4536</v>
      </c>
      <c r="F4536" s="9">
        <v>38519610</v>
      </c>
      <c r="G4536" s="10" t="s">
        <v>4529</v>
      </c>
      <c r="Q4536" t="str">
        <f t="shared" si="70"/>
        <v>38519610-Okulari za mikroskope</v>
      </c>
    </row>
    <row r="4537" spans="1:17" x14ac:dyDescent="0.3">
      <c r="A4537">
        <v>4536</v>
      </c>
      <c r="B4537">
        <v>38519610</v>
      </c>
      <c r="C4537" t="s">
        <v>4529</v>
      </c>
      <c r="E4537" s="11">
        <v>4537</v>
      </c>
      <c r="F4537" s="12">
        <v>38519620</v>
      </c>
      <c r="G4537" s="13" t="s">
        <v>4530</v>
      </c>
      <c r="Q4537" t="str">
        <f t="shared" si="70"/>
        <v>38519620-Kondenzatori za mikroskope</v>
      </c>
    </row>
    <row r="4538" spans="1:17" x14ac:dyDescent="0.3">
      <c r="A4538">
        <v>4537</v>
      </c>
      <c r="B4538">
        <v>38519620</v>
      </c>
      <c r="C4538" t="s">
        <v>4530</v>
      </c>
      <c r="E4538" s="8">
        <v>4538</v>
      </c>
      <c r="F4538" s="9">
        <v>38519630</v>
      </c>
      <c r="G4538" s="10" t="s">
        <v>4531</v>
      </c>
      <c r="Q4538" t="str">
        <f t="shared" si="70"/>
        <v>38519630-Kolektori za mikroskope</v>
      </c>
    </row>
    <row r="4539" spans="1:17" x14ac:dyDescent="0.3">
      <c r="A4539">
        <v>4538</v>
      </c>
      <c r="B4539">
        <v>38519630</v>
      </c>
      <c r="C4539" t="s">
        <v>4531</v>
      </c>
      <c r="E4539" s="11">
        <v>4539</v>
      </c>
      <c r="F4539" s="12">
        <v>38519640</v>
      </c>
      <c r="G4539" s="13" t="s">
        <v>4532</v>
      </c>
      <c r="Q4539" t="str">
        <f t="shared" si="70"/>
        <v>38519640-Tubusi za mikroskope</v>
      </c>
    </row>
    <row r="4540" spans="1:17" x14ac:dyDescent="0.3">
      <c r="A4540">
        <v>4539</v>
      </c>
      <c r="B4540">
        <v>38519640</v>
      </c>
      <c r="C4540" t="s">
        <v>4532</v>
      </c>
      <c r="E4540" s="8">
        <v>4540</v>
      </c>
      <c r="F4540" s="9">
        <v>38519650</v>
      </c>
      <c r="G4540" s="10" t="s">
        <v>4533</v>
      </c>
      <c r="Q4540" t="str">
        <f t="shared" si="70"/>
        <v>38519650-Postolja za mikroskope</v>
      </c>
    </row>
    <row r="4541" spans="1:17" x14ac:dyDescent="0.3">
      <c r="A4541">
        <v>4540</v>
      </c>
      <c r="B4541">
        <v>38519650</v>
      </c>
      <c r="C4541" t="s">
        <v>4533</v>
      </c>
      <c r="E4541" s="11">
        <v>4541</v>
      </c>
      <c r="F4541" s="12">
        <v>38519660</v>
      </c>
      <c r="G4541" s="13" t="s">
        <v>4534</v>
      </c>
      <c r="Q4541" t="str">
        <f t="shared" si="70"/>
        <v>38519660-Prekrivači za mikroskope</v>
      </c>
    </row>
    <row r="4542" spans="1:17" x14ac:dyDescent="0.3">
      <c r="A4542">
        <v>4541</v>
      </c>
      <c r="B4542">
        <v>38519660</v>
      </c>
      <c r="C4542" t="s">
        <v>4534</v>
      </c>
      <c r="E4542" s="8">
        <v>4542</v>
      </c>
      <c r="F4542" s="9">
        <v>38520000</v>
      </c>
      <c r="G4542" s="10" t="s">
        <v>4535</v>
      </c>
      <c r="Q4542" t="str">
        <f t="shared" si="70"/>
        <v>38520000-Skeneri</v>
      </c>
    </row>
    <row r="4543" spans="1:17" x14ac:dyDescent="0.3">
      <c r="A4543">
        <v>4542</v>
      </c>
      <c r="B4543">
        <v>38520000</v>
      </c>
      <c r="C4543" t="s">
        <v>4535</v>
      </c>
      <c r="E4543" s="11">
        <v>4543</v>
      </c>
      <c r="F4543" s="12">
        <v>38521000</v>
      </c>
      <c r="G4543" s="13" t="s">
        <v>4417</v>
      </c>
      <c r="Q4543" t="str">
        <f t="shared" si="70"/>
        <v>38521000-Merači pritiska</v>
      </c>
    </row>
    <row r="4544" spans="1:17" x14ac:dyDescent="0.3">
      <c r="A4544">
        <v>4543</v>
      </c>
      <c r="B4544">
        <v>38521000</v>
      </c>
      <c r="C4544" t="s">
        <v>4417</v>
      </c>
      <c r="E4544" s="8">
        <v>4544</v>
      </c>
      <c r="F4544" s="9">
        <v>38522000</v>
      </c>
      <c r="G4544" s="10" t="s">
        <v>4536</v>
      </c>
      <c r="Q4544" t="str">
        <f t="shared" si="70"/>
        <v>38522000-Hromatografski skeneri</v>
      </c>
    </row>
    <row r="4545" spans="1:17" x14ac:dyDescent="0.3">
      <c r="A4545">
        <v>4544</v>
      </c>
      <c r="B4545">
        <v>38522000</v>
      </c>
      <c r="C4545" t="s">
        <v>4536</v>
      </c>
      <c r="E4545" s="11">
        <v>4545</v>
      </c>
      <c r="F4545" s="12">
        <v>38527100</v>
      </c>
      <c r="G4545" s="13" t="s">
        <v>4537</v>
      </c>
      <c r="Q4545" t="str">
        <f t="shared" si="70"/>
        <v>38527100-Dozimetri za jonizacijske komore</v>
      </c>
    </row>
    <row r="4546" spans="1:17" x14ac:dyDescent="0.3">
      <c r="A4546">
        <v>4545</v>
      </c>
      <c r="B4546">
        <v>38527100</v>
      </c>
      <c r="C4546" t="s">
        <v>4537</v>
      </c>
      <c r="E4546" s="8">
        <v>4546</v>
      </c>
      <c r="F4546" s="9">
        <v>38527200</v>
      </c>
      <c r="G4546" s="10" t="s">
        <v>4538</v>
      </c>
      <c r="Q4546" t="str">
        <f t="shared" ref="Q4546:Q4609" si="71">F4546&amp; "-" &amp;G4546</f>
        <v>38527200-Dozimetri</v>
      </c>
    </row>
    <row r="4547" spans="1:17" x14ac:dyDescent="0.3">
      <c r="A4547">
        <v>4546</v>
      </c>
      <c r="B4547">
        <v>38527200</v>
      </c>
      <c r="C4547" t="s">
        <v>4538</v>
      </c>
      <c r="E4547" s="11">
        <v>4547</v>
      </c>
      <c r="F4547" s="12">
        <v>38527300</v>
      </c>
      <c r="G4547" s="13" t="s">
        <v>4539</v>
      </c>
      <c r="Q4547" t="str">
        <f t="shared" si="71"/>
        <v>38527300-Dozimetrijski sistemi sekundarnog standarda</v>
      </c>
    </row>
    <row r="4548" spans="1:17" x14ac:dyDescent="0.3">
      <c r="A4548">
        <v>4547</v>
      </c>
      <c r="B4548">
        <v>38527300</v>
      </c>
      <c r="C4548" t="s">
        <v>4539</v>
      </c>
      <c r="E4548" s="8">
        <v>4548</v>
      </c>
      <c r="F4548" s="9">
        <v>38527400</v>
      </c>
      <c r="G4548" s="10" t="s">
        <v>4540</v>
      </c>
      <c r="Q4548" t="str">
        <f t="shared" si="71"/>
        <v>38527400-Fantomski dozimetri</v>
      </c>
    </row>
    <row r="4549" spans="1:17" x14ac:dyDescent="0.3">
      <c r="A4549">
        <v>4548</v>
      </c>
      <c r="B4549">
        <v>38527400</v>
      </c>
      <c r="C4549" t="s">
        <v>4540</v>
      </c>
      <c r="E4549" s="11">
        <v>4549</v>
      </c>
      <c r="F4549" s="12">
        <v>38530000</v>
      </c>
      <c r="G4549" s="13" t="s">
        <v>4541</v>
      </c>
      <c r="Q4549" t="str">
        <f t="shared" si="71"/>
        <v>38530000-Difrakcijski aparati</v>
      </c>
    </row>
    <row r="4550" spans="1:17" x14ac:dyDescent="0.3">
      <c r="A4550">
        <v>4549</v>
      </c>
      <c r="B4550">
        <v>38530000</v>
      </c>
      <c r="C4550" t="s">
        <v>4541</v>
      </c>
      <c r="E4550" s="8">
        <v>4550</v>
      </c>
      <c r="F4550" s="9">
        <v>38540000</v>
      </c>
      <c r="G4550" s="10" t="s">
        <v>4542</v>
      </c>
      <c r="Q4550" t="str">
        <f t="shared" si="71"/>
        <v>38540000-Mašine i aparati za ispitivanje i merenje</v>
      </c>
    </row>
    <row r="4551" spans="1:17" x14ac:dyDescent="0.3">
      <c r="A4551">
        <v>4550</v>
      </c>
      <c r="B4551">
        <v>38540000</v>
      </c>
      <c r="C4551" t="s">
        <v>4542</v>
      </c>
      <c r="E4551" s="11">
        <v>4551</v>
      </c>
      <c r="F4551" s="12">
        <v>38541000</v>
      </c>
      <c r="G4551" s="13" t="s">
        <v>4543</v>
      </c>
      <c r="Q4551" t="str">
        <f t="shared" si="71"/>
        <v>38541000-Uređaji za ispitivanje lemljivosti</v>
      </c>
    </row>
    <row r="4552" spans="1:17" x14ac:dyDescent="0.3">
      <c r="A4552">
        <v>4551</v>
      </c>
      <c r="B4552">
        <v>38541000</v>
      </c>
      <c r="C4552" t="s">
        <v>4543</v>
      </c>
      <c r="E4552" s="8">
        <v>4552</v>
      </c>
      <c r="F4552" s="9">
        <v>38542000</v>
      </c>
      <c r="G4552" s="10" t="s">
        <v>4544</v>
      </c>
      <c r="Q4552" t="str">
        <f t="shared" si="71"/>
        <v>38542000-Servo-hidraulički aparati za ispitivanje</v>
      </c>
    </row>
    <row r="4553" spans="1:17" x14ac:dyDescent="0.3">
      <c r="A4553">
        <v>4552</v>
      </c>
      <c r="B4553">
        <v>38542000</v>
      </c>
      <c r="C4553" t="s">
        <v>4544</v>
      </c>
      <c r="E4553" s="11">
        <v>4553</v>
      </c>
      <c r="F4553" s="12">
        <v>38543000</v>
      </c>
      <c r="G4553" s="13" t="s">
        <v>4545</v>
      </c>
      <c r="Q4553" t="str">
        <f t="shared" si="71"/>
        <v>38543000-Oprema za detekciju gasa</v>
      </c>
    </row>
    <row r="4554" spans="1:17" x14ac:dyDescent="0.3">
      <c r="A4554">
        <v>4553</v>
      </c>
      <c r="B4554">
        <v>38543000</v>
      </c>
      <c r="C4554" t="s">
        <v>4545</v>
      </c>
      <c r="E4554" s="8">
        <v>4554</v>
      </c>
      <c r="F4554" s="9">
        <v>38544000</v>
      </c>
      <c r="G4554" s="10" t="s">
        <v>4546</v>
      </c>
      <c r="Q4554" t="str">
        <f t="shared" si="71"/>
        <v>38544000-Aparati za otkrivanje droge</v>
      </c>
    </row>
    <row r="4555" spans="1:17" x14ac:dyDescent="0.3">
      <c r="A4555">
        <v>4554</v>
      </c>
      <c r="B4555">
        <v>38544000</v>
      </c>
      <c r="C4555" t="s">
        <v>4546</v>
      </c>
      <c r="E4555" s="11">
        <v>4555</v>
      </c>
      <c r="F4555" s="12">
        <v>38545000</v>
      </c>
      <c r="G4555" s="13" t="s">
        <v>4547</v>
      </c>
      <c r="Q4555" t="str">
        <f t="shared" si="71"/>
        <v>38545000-Kompleti za ispitivanje gasa</v>
      </c>
    </row>
    <row r="4556" spans="1:17" x14ac:dyDescent="0.3">
      <c r="A4556">
        <v>4555</v>
      </c>
      <c r="B4556">
        <v>38545000</v>
      </c>
      <c r="C4556" t="s">
        <v>4547</v>
      </c>
      <c r="E4556" s="8">
        <v>4556</v>
      </c>
      <c r="F4556" s="9">
        <v>38546000</v>
      </c>
      <c r="G4556" s="10" t="s">
        <v>4548</v>
      </c>
      <c r="Q4556" t="str">
        <f t="shared" si="71"/>
        <v>38546000-Sistem za otkrivanje eksploziva</v>
      </c>
    </row>
    <row r="4557" spans="1:17" x14ac:dyDescent="0.3">
      <c r="A4557">
        <v>4556</v>
      </c>
      <c r="B4557">
        <v>38546000</v>
      </c>
      <c r="C4557" t="s">
        <v>4548</v>
      </c>
      <c r="E4557" s="11">
        <v>4557</v>
      </c>
      <c r="F4557" s="12">
        <v>38546100</v>
      </c>
      <c r="G4557" s="13" t="s">
        <v>4549</v>
      </c>
      <c r="Q4557" t="str">
        <f t="shared" si="71"/>
        <v>38546100-Detektori bombi</v>
      </c>
    </row>
    <row r="4558" spans="1:17" x14ac:dyDescent="0.3">
      <c r="A4558">
        <v>4557</v>
      </c>
      <c r="B4558">
        <v>38546100</v>
      </c>
      <c r="C4558" t="s">
        <v>4549</v>
      </c>
      <c r="E4558" s="8">
        <v>4558</v>
      </c>
      <c r="F4558" s="9">
        <v>38547000</v>
      </c>
      <c r="G4558" s="10" t="s">
        <v>4550</v>
      </c>
      <c r="Q4558" t="str">
        <f t="shared" si="71"/>
        <v>38547000-Dozimetrijski sistem</v>
      </c>
    </row>
    <row r="4559" spans="1:17" x14ac:dyDescent="0.3">
      <c r="A4559">
        <v>4558</v>
      </c>
      <c r="B4559">
        <v>38547000</v>
      </c>
      <c r="C4559" t="s">
        <v>4550</v>
      </c>
      <c r="E4559" s="11">
        <v>4559</v>
      </c>
      <c r="F4559" s="12">
        <v>38548000</v>
      </c>
      <c r="G4559" s="13" t="s">
        <v>4551</v>
      </c>
      <c r="Q4559" t="str">
        <f t="shared" si="71"/>
        <v>38548000-Instrumenti za vozila</v>
      </c>
    </row>
    <row r="4560" spans="1:17" x14ac:dyDescent="0.3">
      <c r="A4560">
        <v>4559</v>
      </c>
      <c r="B4560">
        <v>38548000</v>
      </c>
      <c r="C4560" t="s">
        <v>4551</v>
      </c>
      <c r="E4560" s="8">
        <v>4560</v>
      </c>
      <c r="F4560" s="9">
        <v>38550000</v>
      </c>
      <c r="G4560" s="10" t="s">
        <v>4552</v>
      </c>
      <c r="Q4560" t="str">
        <f t="shared" si="71"/>
        <v>38550000-Brojila</v>
      </c>
    </row>
    <row r="4561" spans="1:17" x14ac:dyDescent="0.3">
      <c r="A4561">
        <v>4560</v>
      </c>
      <c r="B4561">
        <v>38550000</v>
      </c>
      <c r="C4561" t="s">
        <v>4552</v>
      </c>
      <c r="E4561" s="11">
        <v>4561</v>
      </c>
      <c r="F4561" s="12">
        <v>38551000</v>
      </c>
      <c r="G4561" s="13" t="s">
        <v>4553</v>
      </c>
      <c r="Q4561" t="str">
        <f t="shared" si="71"/>
        <v>38551000-Energetska brojila</v>
      </c>
    </row>
    <row r="4562" spans="1:17" x14ac:dyDescent="0.3">
      <c r="A4562">
        <v>4561</v>
      </c>
      <c r="B4562">
        <v>38551000</v>
      </c>
      <c r="C4562" t="s">
        <v>4553</v>
      </c>
      <c r="E4562" s="8">
        <v>4562</v>
      </c>
      <c r="F4562" s="9">
        <v>38552000</v>
      </c>
      <c r="G4562" s="10" t="s">
        <v>4554</v>
      </c>
      <c r="Q4562" t="str">
        <f t="shared" si="71"/>
        <v>38552000-Elektronska brojila</v>
      </c>
    </row>
    <row r="4563" spans="1:17" x14ac:dyDescent="0.3">
      <c r="A4563">
        <v>4562</v>
      </c>
      <c r="B4563">
        <v>38552000</v>
      </c>
      <c r="C4563" t="s">
        <v>4554</v>
      </c>
      <c r="E4563" s="11">
        <v>4563</v>
      </c>
      <c r="F4563" s="12">
        <v>38553000</v>
      </c>
      <c r="G4563" s="13" t="s">
        <v>4555</v>
      </c>
      <c r="Q4563" t="str">
        <f t="shared" si="71"/>
        <v>38553000-Magnetna brojila</v>
      </c>
    </row>
    <row r="4564" spans="1:17" x14ac:dyDescent="0.3">
      <c r="A4564">
        <v>4563</v>
      </c>
      <c r="B4564">
        <v>38553000</v>
      </c>
      <c r="C4564" t="s">
        <v>4555</v>
      </c>
      <c r="E4564" s="8">
        <v>4564</v>
      </c>
      <c r="F4564" s="9">
        <v>38554000</v>
      </c>
      <c r="G4564" s="10" t="s">
        <v>4556</v>
      </c>
      <c r="Q4564" t="str">
        <f t="shared" si="71"/>
        <v>38554000-Brojila električne energije</v>
      </c>
    </row>
    <row r="4565" spans="1:17" x14ac:dyDescent="0.3">
      <c r="A4565">
        <v>4564</v>
      </c>
      <c r="B4565">
        <v>38554000</v>
      </c>
      <c r="C4565" t="s">
        <v>4556</v>
      </c>
      <c r="E4565" s="11">
        <v>4565</v>
      </c>
      <c r="F4565" s="12">
        <v>38560000</v>
      </c>
      <c r="G4565" s="13" t="s">
        <v>4557</v>
      </c>
      <c r="Q4565" t="str">
        <f t="shared" si="71"/>
        <v>38560000-Brojila u proizvodnji</v>
      </c>
    </row>
    <row r="4566" spans="1:17" x14ac:dyDescent="0.3">
      <c r="A4566">
        <v>4565</v>
      </c>
      <c r="B4566">
        <v>38560000</v>
      </c>
      <c r="C4566" t="s">
        <v>4557</v>
      </c>
      <c r="E4566" s="8">
        <v>4566</v>
      </c>
      <c r="F4566" s="9">
        <v>38561000</v>
      </c>
      <c r="G4566" s="10" t="s">
        <v>4558</v>
      </c>
      <c r="Q4566" t="str">
        <f t="shared" si="71"/>
        <v>38561000-Brojači broja okretaja</v>
      </c>
    </row>
    <row r="4567" spans="1:17" x14ac:dyDescent="0.3">
      <c r="A4567">
        <v>4566</v>
      </c>
      <c r="B4567">
        <v>38561000</v>
      </c>
      <c r="C4567" t="s">
        <v>4558</v>
      </c>
      <c r="E4567" s="11">
        <v>4567</v>
      </c>
      <c r="F4567" s="12">
        <v>38561100</v>
      </c>
      <c r="G4567" s="13" t="s">
        <v>4559</v>
      </c>
      <c r="Q4567" t="str">
        <f t="shared" si="71"/>
        <v>38561100-Brzinomeri za vozila</v>
      </c>
    </row>
    <row r="4568" spans="1:17" x14ac:dyDescent="0.3">
      <c r="A4568">
        <v>4567</v>
      </c>
      <c r="B4568">
        <v>38561100</v>
      </c>
      <c r="C4568" t="s">
        <v>4559</v>
      </c>
      <c r="E4568" s="8">
        <v>4568</v>
      </c>
      <c r="F4568" s="9">
        <v>38561110</v>
      </c>
      <c r="G4568" s="10" t="s">
        <v>4560</v>
      </c>
      <c r="Q4568" t="str">
        <f t="shared" si="71"/>
        <v>38561110-Tahometri</v>
      </c>
    </row>
    <row r="4569" spans="1:17" x14ac:dyDescent="0.3">
      <c r="A4569">
        <v>4568</v>
      </c>
      <c r="B4569">
        <v>38561110</v>
      </c>
      <c r="C4569" t="s">
        <v>4560</v>
      </c>
      <c r="E4569" s="11">
        <v>4569</v>
      </c>
      <c r="F4569" s="12">
        <v>38561120</v>
      </c>
      <c r="G4569" s="13" t="s">
        <v>4561</v>
      </c>
      <c r="Q4569" t="str">
        <f t="shared" si="71"/>
        <v>38561120-Taksimetri</v>
      </c>
    </row>
    <row r="4570" spans="1:17" x14ac:dyDescent="0.3">
      <c r="A4570">
        <v>4569</v>
      </c>
      <c r="B4570">
        <v>38561120</v>
      </c>
      <c r="C4570" t="s">
        <v>4561</v>
      </c>
      <c r="E4570" s="8">
        <v>4570</v>
      </c>
      <c r="F4570" s="9">
        <v>38562000</v>
      </c>
      <c r="G4570" s="10" t="s">
        <v>4562</v>
      </c>
      <c r="Q4570" t="str">
        <f t="shared" si="71"/>
        <v>38562000-Stroboskopi</v>
      </c>
    </row>
    <row r="4571" spans="1:17" x14ac:dyDescent="0.3">
      <c r="A4571">
        <v>4570</v>
      </c>
      <c r="B4571">
        <v>38562000</v>
      </c>
      <c r="C4571" t="s">
        <v>4562</v>
      </c>
      <c r="E4571" s="11">
        <v>4571</v>
      </c>
      <c r="F4571" s="12">
        <v>38570000</v>
      </c>
      <c r="G4571" s="13" t="s">
        <v>4563</v>
      </c>
      <c r="Q4571" t="str">
        <f t="shared" si="71"/>
        <v>38570000-Instrumenti i aparati za regulaciju i kontrolu</v>
      </c>
    </row>
    <row r="4572" spans="1:17" x14ac:dyDescent="0.3">
      <c r="A4572">
        <v>4571</v>
      </c>
      <c r="B4572">
        <v>38570000</v>
      </c>
      <c r="C4572" t="s">
        <v>4563</v>
      </c>
      <c r="E4572" s="8">
        <v>4572</v>
      </c>
      <c r="F4572" s="9">
        <v>38571000</v>
      </c>
      <c r="G4572" s="10" t="s">
        <v>4564</v>
      </c>
      <c r="Q4572" t="str">
        <f t="shared" si="71"/>
        <v>38571000-Limiteri brzine</v>
      </c>
    </row>
    <row r="4573" spans="1:17" x14ac:dyDescent="0.3">
      <c r="A4573">
        <v>4572</v>
      </c>
      <c r="B4573">
        <v>38571000</v>
      </c>
      <c r="C4573" t="s">
        <v>4564</v>
      </c>
      <c r="E4573" s="11">
        <v>4573</v>
      </c>
      <c r="F4573" s="12">
        <v>38580000</v>
      </c>
      <c r="G4573" s="13" t="s">
        <v>4565</v>
      </c>
      <c r="Q4573" t="str">
        <f t="shared" si="71"/>
        <v>38580000-Nemedicinska oprema sa zračenjem</v>
      </c>
    </row>
    <row r="4574" spans="1:17" x14ac:dyDescent="0.3">
      <c r="A4574">
        <v>4573</v>
      </c>
      <c r="B4574">
        <v>38580000</v>
      </c>
      <c r="C4574" t="s">
        <v>4565</v>
      </c>
      <c r="E4574" s="8">
        <v>4574</v>
      </c>
      <c r="F4574" s="9">
        <v>38581000</v>
      </c>
      <c r="G4574" s="10" t="s">
        <v>4566</v>
      </c>
      <c r="Q4574" t="str">
        <f t="shared" si="71"/>
        <v>38581000-Oprema za skeniranje prtljaga</v>
      </c>
    </row>
    <row r="4575" spans="1:17" x14ac:dyDescent="0.3">
      <c r="A4575">
        <v>4574</v>
      </c>
      <c r="B4575">
        <v>38581000</v>
      </c>
      <c r="C4575" t="s">
        <v>4566</v>
      </c>
      <c r="E4575" s="11">
        <v>4575</v>
      </c>
      <c r="F4575" s="12">
        <v>38582000</v>
      </c>
      <c r="G4575" s="13" t="s">
        <v>4567</v>
      </c>
      <c r="Q4575" t="str">
        <f t="shared" si="71"/>
        <v>38582000-Oprema za rendgensku kontrolu</v>
      </c>
    </row>
    <row r="4576" spans="1:17" x14ac:dyDescent="0.3">
      <c r="A4576">
        <v>4575</v>
      </c>
      <c r="B4576">
        <v>38582000</v>
      </c>
      <c r="C4576" t="s">
        <v>4567</v>
      </c>
      <c r="E4576" s="8">
        <v>4576</v>
      </c>
      <c r="F4576" s="9">
        <v>38600000</v>
      </c>
      <c r="G4576" s="10" t="s">
        <v>4568</v>
      </c>
      <c r="Q4576" t="str">
        <f t="shared" si="71"/>
        <v>38600000-Optički instrumenti</v>
      </c>
    </row>
    <row r="4577" spans="1:17" x14ac:dyDescent="0.3">
      <c r="A4577">
        <v>4576</v>
      </c>
      <c r="B4577">
        <v>38600000</v>
      </c>
      <c r="C4577" t="s">
        <v>4568</v>
      </c>
      <c r="E4577" s="11">
        <v>4577</v>
      </c>
      <c r="F4577" s="12">
        <v>38620000</v>
      </c>
      <c r="G4577" s="13" t="s">
        <v>4569</v>
      </c>
      <c r="Q4577" t="str">
        <f t="shared" si="71"/>
        <v>38620000-Polarizujući materijal</v>
      </c>
    </row>
    <row r="4578" spans="1:17" x14ac:dyDescent="0.3">
      <c r="A4578">
        <v>4577</v>
      </c>
      <c r="B4578">
        <v>38620000</v>
      </c>
      <c r="C4578" t="s">
        <v>4569</v>
      </c>
      <c r="E4578" s="8">
        <v>4578</v>
      </c>
      <c r="F4578" s="9">
        <v>38621000</v>
      </c>
      <c r="G4578" s="10" t="s">
        <v>4570</v>
      </c>
      <c r="Q4578" t="str">
        <f t="shared" si="71"/>
        <v>38621000-Aparati sa optičkim vlaknima</v>
      </c>
    </row>
    <row r="4579" spans="1:17" x14ac:dyDescent="0.3">
      <c r="A4579">
        <v>4578</v>
      </c>
      <c r="B4579">
        <v>38621000</v>
      </c>
      <c r="C4579" t="s">
        <v>4570</v>
      </c>
      <c r="E4579" s="11">
        <v>4579</v>
      </c>
      <c r="F4579" s="12">
        <v>38622000</v>
      </c>
      <c r="G4579" s="13" t="s">
        <v>4571</v>
      </c>
      <c r="Q4579" t="str">
        <f t="shared" si="71"/>
        <v>38622000-Ogledala</v>
      </c>
    </row>
    <row r="4580" spans="1:17" x14ac:dyDescent="0.3">
      <c r="A4580">
        <v>4579</v>
      </c>
      <c r="B4580">
        <v>38622000</v>
      </c>
      <c r="C4580" t="s">
        <v>4571</v>
      </c>
      <c r="E4580" s="8">
        <v>4580</v>
      </c>
      <c r="F4580" s="9">
        <v>38623000</v>
      </c>
      <c r="G4580" s="10" t="s">
        <v>4572</v>
      </c>
      <c r="Q4580" t="str">
        <f t="shared" si="71"/>
        <v>38623000-Optički filteri</v>
      </c>
    </row>
    <row r="4581" spans="1:17" x14ac:dyDescent="0.3">
      <c r="A4581">
        <v>4580</v>
      </c>
      <c r="B4581">
        <v>38623000</v>
      </c>
      <c r="C4581" t="s">
        <v>4572</v>
      </c>
      <c r="E4581" s="11">
        <v>4581</v>
      </c>
      <c r="F4581" s="12">
        <v>38624000</v>
      </c>
      <c r="G4581" s="13" t="s">
        <v>4573</v>
      </c>
      <c r="Q4581" t="str">
        <f t="shared" si="71"/>
        <v>38624000-Optička pomoćna sredstva</v>
      </c>
    </row>
    <row r="4582" spans="1:17" x14ac:dyDescent="0.3">
      <c r="A4582">
        <v>4581</v>
      </c>
      <c r="B4582">
        <v>38624000</v>
      </c>
      <c r="C4582" t="s">
        <v>4573</v>
      </c>
      <c r="E4582" s="8">
        <v>4582</v>
      </c>
      <c r="F4582" s="9">
        <v>38630000</v>
      </c>
      <c r="G4582" s="10" t="s">
        <v>4574</v>
      </c>
      <c r="Q4582" t="str">
        <f t="shared" si="71"/>
        <v>38630000-Astronomski i optički instrumenti</v>
      </c>
    </row>
    <row r="4583" spans="1:17" x14ac:dyDescent="0.3">
      <c r="A4583">
        <v>4582</v>
      </c>
      <c r="B4583">
        <v>38630000</v>
      </c>
      <c r="C4583" t="s">
        <v>4574</v>
      </c>
      <c r="E4583" s="11">
        <v>4583</v>
      </c>
      <c r="F4583" s="12">
        <v>38631000</v>
      </c>
      <c r="G4583" s="13" t="s">
        <v>4575</v>
      </c>
      <c r="Q4583" t="str">
        <f t="shared" si="71"/>
        <v>38631000-Dvogledi</v>
      </c>
    </row>
    <row r="4584" spans="1:17" x14ac:dyDescent="0.3">
      <c r="A4584">
        <v>4583</v>
      </c>
      <c r="B4584">
        <v>38631000</v>
      </c>
      <c r="C4584" t="s">
        <v>4575</v>
      </c>
      <c r="E4584" s="8">
        <v>4584</v>
      </c>
      <c r="F4584" s="9">
        <v>38632000</v>
      </c>
      <c r="G4584" s="10" t="s">
        <v>4576</v>
      </c>
      <c r="Q4584" t="str">
        <f t="shared" si="71"/>
        <v>38632000-Naočare za noćno posmatranje</v>
      </c>
    </row>
    <row r="4585" spans="1:17" x14ac:dyDescent="0.3">
      <c r="A4585">
        <v>4584</v>
      </c>
      <c r="B4585">
        <v>38632000</v>
      </c>
      <c r="C4585" t="s">
        <v>4576</v>
      </c>
      <c r="E4585" s="11">
        <v>4585</v>
      </c>
      <c r="F4585" s="12">
        <v>38633000</v>
      </c>
      <c r="G4585" s="13" t="s">
        <v>4577</v>
      </c>
      <c r="Q4585" t="str">
        <f t="shared" si="71"/>
        <v>38633000-Teleskopski nišani</v>
      </c>
    </row>
    <row r="4586" spans="1:17" x14ac:dyDescent="0.3">
      <c r="A4586">
        <v>4585</v>
      </c>
      <c r="B4586">
        <v>38633000</v>
      </c>
      <c r="C4586" t="s">
        <v>4577</v>
      </c>
      <c r="E4586" s="8">
        <v>4586</v>
      </c>
      <c r="F4586" s="9">
        <v>38634000</v>
      </c>
      <c r="G4586" s="10" t="s">
        <v>4578</v>
      </c>
      <c r="Q4586" t="str">
        <f t="shared" si="71"/>
        <v>38634000-Optički mikroskopi</v>
      </c>
    </row>
    <row r="4587" spans="1:17" x14ac:dyDescent="0.3">
      <c r="A4587">
        <v>4586</v>
      </c>
      <c r="B4587">
        <v>38634000</v>
      </c>
      <c r="C4587" t="s">
        <v>4578</v>
      </c>
      <c r="E4587" s="11">
        <v>4587</v>
      </c>
      <c r="F4587" s="12">
        <v>38635000</v>
      </c>
      <c r="G4587" s="13" t="s">
        <v>4579</v>
      </c>
      <c r="Q4587" t="str">
        <f t="shared" si="71"/>
        <v>38635000-Teleskopi</v>
      </c>
    </row>
    <row r="4588" spans="1:17" x14ac:dyDescent="0.3">
      <c r="A4588">
        <v>4587</v>
      </c>
      <c r="B4588">
        <v>38635000</v>
      </c>
      <c r="C4588" t="s">
        <v>4579</v>
      </c>
      <c r="E4588" s="8">
        <v>4588</v>
      </c>
      <c r="F4588" s="9">
        <v>38636000</v>
      </c>
      <c r="G4588" s="10" t="s">
        <v>4580</v>
      </c>
      <c r="Q4588" t="str">
        <f t="shared" si="71"/>
        <v>38636000-Specijalistički optički instrumenti</v>
      </c>
    </row>
    <row r="4589" spans="1:17" x14ac:dyDescent="0.3">
      <c r="A4589">
        <v>4588</v>
      </c>
      <c r="B4589">
        <v>38636000</v>
      </c>
      <c r="C4589" t="s">
        <v>4580</v>
      </c>
      <c r="E4589" s="11">
        <v>4589</v>
      </c>
      <c r="F4589" s="12">
        <v>38636100</v>
      </c>
      <c r="G4589" s="13" t="s">
        <v>4581</v>
      </c>
      <c r="Q4589" t="str">
        <f t="shared" si="71"/>
        <v>38636100-Laseri</v>
      </c>
    </row>
    <row r="4590" spans="1:17" x14ac:dyDescent="0.3">
      <c r="A4590">
        <v>4589</v>
      </c>
      <c r="B4590">
        <v>38636100</v>
      </c>
      <c r="C4590" t="s">
        <v>4581</v>
      </c>
      <c r="E4590" s="8">
        <v>4590</v>
      </c>
      <c r="F4590" s="9">
        <v>38636110</v>
      </c>
      <c r="G4590" s="10" t="s">
        <v>4582</v>
      </c>
      <c r="Q4590" t="str">
        <f t="shared" si="71"/>
        <v>38636110-Industrijski laseri</v>
      </c>
    </row>
    <row r="4591" spans="1:17" x14ac:dyDescent="0.3">
      <c r="A4591">
        <v>4590</v>
      </c>
      <c r="B4591">
        <v>38636110</v>
      </c>
      <c r="C4591" t="s">
        <v>4582</v>
      </c>
      <c r="E4591" s="11">
        <v>4591</v>
      </c>
      <c r="F4591" s="12">
        <v>38640000</v>
      </c>
      <c r="G4591" s="13" t="s">
        <v>4583</v>
      </c>
      <c r="Q4591" t="str">
        <f t="shared" si="71"/>
        <v>38640000-Uređaji sa tečnim kristalima</v>
      </c>
    </row>
    <row r="4592" spans="1:17" x14ac:dyDescent="0.3">
      <c r="A4592">
        <v>4591</v>
      </c>
      <c r="B4592">
        <v>38640000</v>
      </c>
      <c r="C4592" t="s">
        <v>4583</v>
      </c>
      <c r="E4592" s="8">
        <v>4592</v>
      </c>
      <c r="F4592" s="9">
        <v>38641000</v>
      </c>
      <c r="G4592" s="10" t="s">
        <v>4584</v>
      </c>
      <c r="Q4592" t="str">
        <f t="shared" si="71"/>
        <v>38641000-Periskopi</v>
      </c>
    </row>
    <row r="4593" spans="1:17" x14ac:dyDescent="0.3">
      <c r="A4593">
        <v>4592</v>
      </c>
      <c r="B4593">
        <v>38641000</v>
      </c>
      <c r="C4593" t="s">
        <v>4584</v>
      </c>
      <c r="E4593" s="11">
        <v>4593</v>
      </c>
      <c r="F4593" s="12">
        <v>38650000</v>
      </c>
      <c r="G4593" s="13" t="s">
        <v>4585</v>
      </c>
      <c r="Q4593" t="str">
        <f t="shared" si="71"/>
        <v>38650000-Fotografska oprema</v>
      </c>
    </row>
    <row r="4594" spans="1:17" x14ac:dyDescent="0.3">
      <c r="A4594">
        <v>4593</v>
      </c>
      <c r="B4594">
        <v>38650000</v>
      </c>
      <c r="C4594" t="s">
        <v>4585</v>
      </c>
      <c r="E4594" s="8">
        <v>4594</v>
      </c>
      <c r="F4594" s="9">
        <v>38651000</v>
      </c>
      <c r="G4594" s="10" t="s">
        <v>4586</v>
      </c>
      <c r="Q4594" t="str">
        <f t="shared" si="71"/>
        <v>38651000-Fotoaparati</v>
      </c>
    </row>
    <row r="4595" spans="1:17" x14ac:dyDescent="0.3">
      <c r="A4595">
        <v>4594</v>
      </c>
      <c r="B4595">
        <v>38651000</v>
      </c>
      <c r="C4595" t="s">
        <v>4586</v>
      </c>
      <c r="E4595" s="11">
        <v>4595</v>
      </c>
      <c r="F4595" s="12">
        <v>38651100</v>
      </c>
      <c r="G4595" s="13" t="s">
        <v>4587</v>
      </c>
      <c r="Q4595" t="str">
        <f t="shared" si="71"/>
        <v>38651100-Sočiva fotoaparata</v>
      </c>
    </row>
    <row r="4596" spans="1:17" x14ac:dyDescent="0.3">
      <c r="A4596">
        <v>4595</v>
      </c>
      <c r="B4596">
        <v>38651100</v>
      </c>
      <c r="C4596" t="s">
        <v>4587</v>
      </c>
      <c r="E4596" s="8">
        <v>4596</v>
      </c>
      <c r="F4596" s="9">
        <v>38651200</v>
      </c>
      <c r="G4596" s="10" t="s">
        <v>4588</v>
      </c>
      <c r="Q4596" t="str">
        <f t="shared" si="71"/>
        <v>38651200-Kućišta fotoaparata</v>
      </c>
    </row>
    <row r="4597" spans="1:17" x14ac:dyDescent="0.3">
      <c r="A4597">
        <v>4596</v>
      </c>
      <c r="B4597">
        <v>38651200</v>
      </c>
      <c r="C4597" t="s">
        <v>4588</v>
      </c>
      <c r="E4597" s="11">
        <v>4597</v>
      </c>
      <c r="F4597" s="12">
        <v>38651300</v>
      </c>
      <c r="G4597" s="13" t="s">
        <v>4589</v>
      </c>
      <c r="Q4597" t="str">
        <f t="shared" si="71"/>
        <v>38651300-Fotografski aparati za pripremu štamparskih ploča ili valjaka</v>
      </c>
    </row>
    <row r="4598" spans="1:17" x14ac:dyDescent="0.3">
      <c r="A4598">
        <v>4597</v>
      </c>
      <c r="B4598">
        <v>38651300</v>
      </c>
      <c r="C4598" t="s">
        <v>4589</v>
      </c>
      <c r="E4598" s="8">
        <v>4598</v>
      </c>
      <c r="F4598" s="9">
        <v>38651400</v>
      </c>
      <c r="G4598" s="10" t="s">
        <v>4590</v>
      </c>
      <c r="Q4598" t="str">
        <f t="shared" si="71"/>
        <v>38651400-Fotoaparati sa trenutnim razvijanjem</v>
      </c>
    </row>
    <row r="4599" spans="1:17" x14ac:dyDescent="0.3">
      <c r="A4599">
        <v>4598</v>
      </c>
      <c r="B4599">
        <v>38651400</v>
      </c>
      <c r="C4599" t="s">
        <v>4590</v>
      </c>
      <c r="E4599" s="11">
        <v>4599</v>
      </c>
      <c r="F4599" s="12">
        <v>38651500</v>
      </c>
      <c r="G4599" s="13" t="s">
        <v>4591</v>
      </c>
      <c r="Q4599" t="str">
        <f t="shared" si="71"/>
        <v>38651500-Kinematografske kamere</v>
      </c>
    </row>
    <row r="4600" spans="1:17" x14ac:dyDescent="0.3">
      <c r="A4600">
        <v>4599</v>
      </c>
      <c r="B4600">
        <v>38651500</v>
      </c>
      <c r="C4600" t="s">
        <v>4591</v>
      </c>
      <c r="E4600" s="8">
        <v>4600</v>
      </c>
      <c r="F4600" s="9">
        <v>38651600</v>
      </c>
      <c r="G4600" s="10" t="s">
        <v>4592</v>
      </c>
      <c r="Q4600" t="str">
        <f t="shared" si="71"/>
        <v>38651600-Digitalni fotoaparati</v>
      </c>
    </row>
    <row r="4601" spans="1:17" x14ac:dyDescent="0.3">
      <c r="A4601">
        <v>4600</v>
      </c>
      <c r="B4601">
        <v>38651600</v>
      </c>
      <c r="C4601" t="s">
        <v>4592</v>
      </c>
      <c r="E4601" s="11">
        <v>4601</v>
      </c>
      <c r="F4601" s="12">
        <v>38652000</v>
      </c>
      <c r="G4601" s="13" t="s">
        <v>4593</v>
      </c>
      <c r="Q4601" t="str">
        <f t="shared" si="71"/>
        <v>38652000-Kinematografski projektori</v>
      </c>
    </row>
    <row r="4602" spans="1:17" x14ac:dyDescent="0.3">
      <c r="A4602">
        <v>4601</v>
      </c>
      <c r="B4602">
        <v>38652000</v>
      </c>
      <c r="C4602" t="s">
        <v>4593</v>
      </c>
      <c r="E4602" s="8">
        <v>4602</v>
      </c>
      <c r="F4602" s="9">
        <v>38652100</v>
      </c>
      <c r="G4602" s="10" t="s">
        <v>4594</v>
      </c>
      <c r="Q4602" t="str">
        <f t="shared" si="71"/>
        <v>38652100-Projektori</v>
      </c>
    </row>
    <row r="4603" spans="1:17" x14ac:dyDescent="0.3">
      <c r="A4603">
        <v>4602</v>
      </c>
      <c r="B4603">
        <v>38652100</v>
      </c>
      <c r="C4603" t="s">
        <v>4594</v>
      </c>
      <c r="E4603" s="11">
        <v>4603</v>
      </c>
      <c r="F4603" s="12">
        <v>38652110</v>
      </c>
      <c r="G4603" s="13" t="s">
        <v>4595</v>
      </c>
      <c r="Q4603" t="str">
        <f t="shared" si="71"/>
        <v>38652110-Projektori za dijapozitive</v>
      </c>
    </row>
    <row r="4604" spans="1:17" x14ac:dyDescent="0.3">
      <c r="A4604">
        <v>4603</v>
      </c>
      <c r="B4604">
        <v>38652110</v>
      </c>
      <c r="C4604" t="s">
        <v>4595</v>
      </c>
      <c r="E4604" s="8">
        <v>4604</v>
      </c>
      <c r="F4604" s="9">
        <v>38652120</v>
      </c>
      <c r="G4604" s="10" t="s">
        <v>4596</v>
      </c>
      <c r="Q4604" t="str">
        <f t="shared" si="71"/>
        <v>38652120-Video projektori</v>
      </c>
    </row>
    <row r="4605" spans="1:17" x14ac:dyDescent="0.3">
      <c r="A4605">
        <v>4604</v>
      </c>
      <c r="B4605">
        <v>38652120</v>
      </c>
      <c r="C4605" t="s">
        <v>4596</v>
      </c>
      <c r="E4605" s="11">
        <v>4605</v>
      </c>
      <c r="F4605" s="12">
        <v>38652200</v>
      </c>
      <c r="G4605" s="13" t="s">
        <v>4597</v>
      </c>
      <c r="Q4605" t="str">
        <f t="shared" si="71"/>
        <v>38652200-Aparati za uvećavanje</v>
      </c>
    </row>
    <row r="4606" spans="1:17" x14ac:dyDescent="0.3">
      <c r="A4606">
        <v>4605</v>
      </c>
      <c r="B4606">
        <v>38652200</v>
      </c>
      <c r="C4606" t="s">
        <v>4597</v>
      </c>
      <c r="E4606" s="8">
        <v>4606</v>
      </c>
      <c r="F4606" s="9">
        <v>38652300</v>
      </c>
      <c r="G4606" s="10" t="s">
        <v>4598</v>
      </c>
      <c r="Q4606" t="str">
        <f t="shared" si="71"/>
        <v>38652300-Aparati za smanjivanje</v>
      </c>
    </row>
    <row r="4607" spans="1:17" x14ac:dyDescent="0.3">
      <c r="A4607">
        <v>4606</v>
      </c>
      <c r="B4607">
        <v>38652300</v>
      </c>
      <c r="C4607" t="s">
        <v>4598</v>
      </c>
      <c r="E4607" s="11">
        <v>4607</v>
      </c>
      <c r="F4607" s="12">
        <v>38653000</v>
      </c>
      <c r="G4607" s="13" t="s">
        <v>4599</v>
      </c>
      <c r="Q4607" t="str">
        <f t="shared" si="71"/>
        <v>38653000-Aparati za fotografske laboratorije</v>
      </c>
    </row>
    <row r="4608" spans="1:17" x14ac:dyDescent="0.3">
      <c r="A4608">
        <v>4607</v>
      </c>
      <c r="B4608">
        <v>38653000</v>
      </c>
      <c r="C4608" t="s">
        <v>4599</v>
      </c>
      <c r="E4608" s="8">
        <v>4608</v>
      </c>
      <c r="F4608" s="9">
        <v>38653100</v>
      </c>
      <c r="G4608" s="10" t="s">
        <v>2286</v>
      </c>
      <c r="Q4608" t="str">
        <f t="shared" si="71"/>
        <v>38653100-Baterijske lampe</v>
      </c>
    </row>
    <row r="4609" spans="1:17" x14ac:dyDescent="0.3">
      <c r="A4609">
        <v>4608</v>
      </c>
      <c r="B4609">
        <v>38653100</v>
      </c>
      <c r="C4609" t="s">
        <v>2286</v>
      </c>
      <c r="E4609" s="11">
        <v>4609</v>
      </c>
      <c r="F4609" s="12">
        <v>38653110</v>
      </c>
      <c r="G4609" s="13" t="s">
        <v>4600</v>
      </c>
      <c r="Q4609" t="str">
        <f t="shared" si="71"/>
        <v>38653110-Sijalice za fotografske bliceve</v>
      </c>
    </row>
    <row r="4610" spans="1:17" x14ac:dyDescent="0.3">
      <c r="A4610">
        <v>4609</v>
      </c>
      <c r="B4610">
        <v>38653110</v>
      </c>
      <c r="C4610" t="s">
        <v>4600</v>
      </c>
      <c r="E4610" s="8">
        <v>4610</v>
      </c>
      <c r="F4610" s="9">
        <v>38653111</v>
      </c>
      <c r="G4610" s="10" t="s">
        <v>4601</v>
      </c>
      <c r="Q4610" t="str">
        <f t="shared" ref="Q4610:Q4673" si="72">F4610&amp; "-" &amp;G4610</f>
        <v>38653111-Kocke za fotografske bliceve</v>
      </c>
    </row>
    <row r="4611" spans="1:17" x14ac:dyDescent="0.3">
      <c r="A4611">
        <v>4610</v>
      </c>
      <c r="B4611">
        <v>38653111</v>
      </c>
      <c r="C4611" t="s">
        <v>4601</v>
      </c>
      <c r="E4611" s="11">
        <v>4611</v>
      </c>
      <c r="F4611" s="12">
        <v>38653200</v>
      </c>
      <c r="G4611" s="13" t="s">
        <v>4602</v>
      </c>
      <c r="Q4611" t="str">
        <f t="shared" si="72"/>
        <v>38653200-Fotografska aparati za povećavanje</v>
      </c>
    </row>
    <row r="4612" spans="1:17" x14ac:dyDescent="0.3">
      <c r="A4612">
        <v>4611</v>
      </c>
      <c r="B4612">
        <v>38653200</v>
      </c>
      <c r="C4612" t="s">
        <v>4602</v>
      </c>
      <c r="E4612" s="8">
        <v>4612</v>
      </c>
      <c r="F4612" s="9">
        <v>38653300</v>
      </c>
      <c r="G4612" s="10" t="s">
        <v>4603</v>
      </c>
      <c r="Q4612" t="str">
        <f t="shared" si="72"/>
        <v>38653300-Aparati i oprema za razvijanje filma</v>
      </c>
    </row>
    <row r="4613" spans="1:17" x14ac:dyDescent="0.3">
      <c r="A4613">
        <v>4612</v>
      </c>
      <c r="B4613">
        <v>38653300</v>
      </c>
      <c r="C4613" t="s">
        <v>4603</v>
      </c>
      <c r="E4613" s="11">
        <v>4613</v>
      </c>
      <c r="F4613" s="12">
        <v>38653400</v>
      </c>
      <c r="G4613" s="13" t="s">
        <v>4604</v>
      </c>
      <c r="Q4613" t="str">
        <f t="shared" si="72"/>
        <v>38653400-Platna za projekcije</v>
      </c>
    </row>
    <row r="4614" spans="1:17" x14ac:dyDescent="0.3">
      <c r="A4614">
        <v>4613</v>
      </c>
      <c r="B4614">
        <v>38653400</v>
      </c>
      <c r="C4614" t="s">
        <v>4604</v>
      </c>
      <c r="E4614" s="8">
        <v>4614</v>
      </c>
      <c r="F4614" s="9">
        <v>38654000</v>
      </c>
      <c r="G4614" s="10" t="s">
        <v>4605</v>
      </c>
      <c r="Q4614" t="str">
        <f t="shared" si="72"/>
        <v>38654000-Oprema za mikrofilm i mikrofiš</v>
      </c>
    </row>
    <row r="4615" spans="1:17" x14ac:dyDescent="0.3">
      <c r="A4615">
        <v>4614</v>
      </c>
      <c r="B4615">
        <v>38654000</v>
      </c>
      <c r="C4615" t="s">
        <v>4605</v>
      </c>
      <c r="E4615" s="11">
        <v>4615</v>
      </c>
      <c r="F4615" s="12">
        <v>38654100</v>
      </c>
      <c r="G4615" s="13" t="s">
        <v>4606</v>
      </c>
      <c r="Q4615" t="str">
        <f t="shared" si="72"/>
        <v>38654100-Oprema za mikrofilm</v>
      </c>
    </row>
    <row r="4616" spans="1:17" x14ac:dyDescent="0.3">
      <c r="A4616">
        <v>4615</v>
      </c>
      <c r="B4616">
        <v>38654100</v>
      </c>
      <c r="C4616" t="s">
        <v>4606</v>
      </c>
      <c r="E4616" s="8">
        <v>4616</v>
      </c>
      <c r="F4616" s="9">
        <v>38654110</v>
      </c>
      <c r="G4616" s="10" t="s">
        <v>4607</v>
      </c>
      <c r="Q4616" t="str">
        <f t="shared" si="72"/>
        <v>38654110-Čitači za mikrofilm</v>
      </c>
    </row>
    <row r="4617" spans="1:17" x14ac:dyDescent="0.3">
      <c r="A4617">
        <v>4616</v>
      </c>
      <c r="B4617">
        <v>38654110</v>
      </c>
      <c r="C4617" t="s">
        <v>4607</v>
      </c>
      <c r="E4617" s="11">
        <v>4617</v>
      </c>
      <c r="F4617" s="12">
        <v>38654200</v>
      </c>
      <c r="G4617" s="13" t="s">
        <v>4608</v>
      </c>
      <c r="Q4617" t="str">
        <f t="shared" si="72"/>
        <v>38654200-Oprema za mikrofiš</v>
      </c>
    </row>
    <row r="4618" spans="1:17" x14ac:dyDescent="0.3">
      <c r="A4618">
        <v>4617</v>
      </c>
      <c r="B4618">
        <v>38654200</v>
      </c>
      <c r="C4618" t="s">
        <v>4608</v>
      </c>
      <c r="E4618" s="8">
        <v>4618</v>
      </c>
      <c r="F4618" s="9">
        <v>38654210</v>
      </c>
      <c r="G4618" s="10" t="s">
        <v>4609</v>
      </c>
      <c r="Q4618" t="str">
        <f t="shared" si="72"/>
        <v>38654210-Čitači za mikrofiš</v>
      </c>
    </row>
    <row r="4619" spans="1:17" x14ac:dyDescent="0.3">
      <c r="A4619">
        <v>4618</v>
      </c>
      <c r="B4619">
        <v>38654210</v>
      </c>
      <c r="C4619" t="s">
        <v>4609</v>
      </c>
      <c r="E4619" s="11">
        <v>4619</v>
      </c>
      <c r="F4619" s="12">
        <v>38654300</v>
      </c>
      <c r="G4619" s="13" t="s">
        <v>4610</v>
      </c>
      <c r="Q4619" t="str">
        <f t="shared" si="72"/>
        <v>38654300-Oprema za mikroforme</v>
      </c>
    </row>
    <row r="4620" spans="1:17" x14ac:dyDescent="0.3">
      <c r="A4620">
        <v>4619</v>
      </c>
      <c r="B4620">
        <v>38654300</v>
      </c>
      <c r="C4620" t="s">
        <v>4610</v>
      </c>
      <c r="E4620" s="8">
        <v>4620</v>
      </c>
      <c r="F4620" s="9">
        <v>38654310</v>
      </c>
      <c r="G4620" s="10" t="s">
        <v>4611</v>
      </c>
      <c r="Q4620" t="str">
        <f t="shared" si="72"/>
        <v>38654310-Čitači za mikroforme</v>
      </c>
    </row>
    <row r="4621" spans="1:17" x14ac:dyDescent="0.3">
      <c r="A4621">
        <v>4620</v>
      </c>
      <c r="B4621">
        <v>38654310</v>
      </c>
      <c r="C4621" t="s">
        <v>4611</v>
      </c>
      <c r="E4621" s="11">
        <v>4621</v>
      </c>
      <c r="F4621" s="12">
        <v>38700000</v>
      </c>
      <c r="G4621" s="13" t="s">
        <v>4612</v>
      </c>
      <c r="Q4621" t="str">
        <f t="shared" si="72"/>
        <v>38700000-Uređaji za beleženje vremena i slični aparati; parking satovi</v>
      </c>
    </row>
    <row r="4622" spans="1:17" x14ac:dyDescent="0.3">
      <c r="A4622">
        <v>4621</v>
      </c>
      <c r="B4622">
        <v>38700000</v>
      </c>
      <c r="C4622" t="s">
        <v>4612</v>
      </c>
      <c r="E4622" s="8">
        <v>4622</v>
      </c>
      <c r="F4622" s="9">
        <v>38710000</v>
      </c>
      <c r="G4622" s="10" t="s">
        <v>4613</v>
      </c>
      <c r="Q4622" t="str">
        <f t="shared" si="72"/>
        <v>38710000-Uređaji za beleženje vremena</v>
      </c>
    </row>
    <row r="4623" spans="1:17" x14ac:dyDescent="0.3">
      <c r="A4623">
        <v>4622</v>
      </c>
      <c r="B4623">
        <v>38710000</v>
      </c>
      <c r="C4623" t="s">
        <v>4613</v>
      </c>
      <c r="E4623" s="11">
        <v>4623</v>
      </c>
      <c r="F4623" s="12">
        <v>38720000</v>
      </c>
      <c r="G4623" s="13" t="s">
        <v>4614</v>
      </c>
      <c r="Q4623" t="str">
        <f t="shared" si="72"/>
        <v>38720000-Uređaji za beleženje sata i datuma</v>
      </c>
    </row>
    <row r="4624" spans="1:17" x14ac:dyDescent="0.3">
      <c r="A4624">
        <v>4623</v>
      </c>
      <c r="B4624">
        <v>38720000</v>
      </c>
      <c r="C4624" t="s">
        <v>4614</v>
      </c>
      <c r="E4624" s="8">
        <v>4624</v>
      </c>
      <c r="F4624" s="9">
        <v>38730000</v>
      </c>
      <c r="G4624" s="10" t="s">
        <v>4615</v>
      </c>
      <c r="Q4624" t="str">
        <f t="shared" si="72"/>
        <v>38730000-Parking satovi</v>
      </c>
    </row>
    <row r="4625" spans="1:17" x14ac:dyDescent="0.3">
      <c r="A4625">
        <v>4624</v>
      </c>
      <c r="B4625">
        <v>38730000</v>
      </c>
      <c r="C4625" t="s">
        <v>4615</v>
      </c>
      <c r="E4625" s="11">
        <v>4625</v>
      </c>
      <c r="F4625" s="12">
        <v>38731000</v>
      </c>
      <c r="G4625" s="13" t="s">
        <v>4616</v>
      </c>
      <c r="Q4625" t="str">
        <f t="shared" si="72"/>
        <v>38731000-Satovi na žetone</v>
      </c>
    </row>
    <row r="4626" spans="1:17" x14ac:dyDescent="0.3">
      <c r="A4626">
        <v>4625</v>
      </c>
      <c r="B4626">
        <v>38731000</v>
      </c>
      <c r="C4626" t="s">
        <v>4616</v>
      </c>
      <c r="E4626" s="8">
        <v>4626</v>
      </c>
      <c r="F4626" s="9">
        <v>38740000</v>
      </c>
      <c r="G4626" s="10" t="s">
        <v>4617</v>
      </c>
      <c r="Q4626" t="str">
        <f t="shared" si="72"/>
        <v>38740000-Procesni kontrolni satovi</v>
      </c>
    </row>
    <row r="4627" spans="1:17" x14ac:dyDescent="0.3">
      <c r="A4627">
        <v>4626</v>
      </c>
      <c r="B4627">
        <v>38740000</v>
      </c>
      <c r="C4627" t="s">
        <v>4617</v>
      </c>
      <c r="E4627" s="11">
        <v>4627</v>
      </c>
      <c r="F4627" s="12">
        <v>38750000</v>
      </c>
      <c r="G4627" s="13" t="s">
        <v>4618</v>
      </c>
      <c r="Q4627" t="str">
        <f t="shared" si="72"/>
        <v>38750000-Vremenski prekidači</v>
      </c>
    </row>
    <row r="4628" spans="1:17" x14ac:dyDescent="0.3">
      <c r="A4628">
        <v>4627</v>
      </c>
      <c r="B4628">
        <v>38750000</v>
      </c>
      <c r="C4628" t="s">
        <v>4618</v>
      </c>
      <c r="E4628" s="8">
        <v>4628</v>
      </c>
      <c r="F4628" s="9">
        <v>38800000</v>
      </c>
      <c r="G4628" s="10" t="s">
        <v>4619</v>
      </c>
      <c r="Q4628" t="str">
        <f t="shared" si="72"/>
        <v>38800000-Oprema za upravljanje industrijskim procesima i oprema za daljinsko upravljanje</v>
      </c>
    </row>
    <row r="4629" spans="1:17" x14ac:dyDescent="0.3">
      <c r="A4629">
        <v>4628</v>
      </c>
      <c r="B4629">
        <v>38800000</v>
      </c>
      <c r="C4629" t="s">
        <v>4619</v>
      </c>
      <c r="E4629" s="11">
        <v>4629</v>
      </c>
      <c r="F4629" s="12">
        <v>38810000</v>
      </c>
      <c r="G4629" s="13" t="s">
        <v>4620</v>
      </c>
      <c r="Q4629" t="str">
        <f t="shared" si="72"/>
        <v>38810000-Oprema za upravljanje industrijskim procesima</v>
      </c>
    </row>
    <row r="4630" spans="1:17" x14ac:dyDescent="0.3">
      <c r="A4630">
        <v>4629</v>
      </c>
      <c r="B4630">
        <v>38810000</v>
      </c>
      <c r="C4630" t="s">
        <v>4620</v>
      </c>
      <c r="E4630" s="8">
        <v>4630</v>
      </c>
      <c r="F4630" s="9">
        <v>38820000</v>
      </c>
      <c r="G4630" s="10" t="s">
        <v>4621</v>
      </c>
      <c r="Q4630" t="str">
        <f t="shared" si="72"/>
        <v>38820000-Oprema za daljinsko upravljanje</v>
      </c>
    </row>
    <row r="4631" spans="1:17" x14ac:dyDescent="0.3">
      <c r="A4631">
        <v>4630</v>
      </c>
      <c r="B4631">
        <v>38820000</v>
      </c>
      <c r="C4631" t="s">
        <v>4621</v>
      </c>
      <c r="E4631" s="11">
        <v>4631</v>
      </c>
      <c r="F4631" s="12">
        <v>38821000</v>
      </c>
      <c r="G4631" s="13" t="s">
        <v>4622</v>
      </c>
      <c r="Q4631" t="str">
        <f t="shared" si="72"/>
        <v>38821000-Uređaji za daljinsko radio upravljanje</v>
      </c>
    </row>
    <row r="4632" spans="1:17" x14ac:dyDescent="0.3">
      <c r="A4632">
        <v>4631</v>
      </c>
      <c r="B4632">
        <v>38821000</v>
      </c>
      <c r="C4632" t="s">
        <v>4622</v>
      </c>
      <c r="E4632" s="8">
        <v>4632</v>
      </c>
      <c r="F4632" s="9">
        <v>38822000</v>
      </c>
      <c r="G4632" s="10" t="s">
        <v>4623</v>
      </c>
      <c r="Q4632" t="str">
        <f t="shared" si="72"/>
        <v>38822000-Sirene na daljinsko upravljanje</v>
      </c>
    </row>
    <row r="4633" spans="1:17" x14ac:dyDescent="0.3">
      <c r="A4633">
        <v>4632</v>
      </c>
      <c r="B4633">
        <v>38822000</v>
      </c>
      <c r="C4633" t="s">
        <v>4623</v>
      </c>
      <c r="E4633" s="11">
        <v>4633</v>
      </c>
      <c r="F4633" s="12">
        <v>38900000</v>
      </c>
      <c r="G4633" s="13" t="s">
        <v>4624</v>
      </c>
      <c r="Q4633" t="str">
        <f t="shared" si="72"/>
        <v>38900000-Razni instrumenti za merenje ili ispitivanje</v>
      </c>
    </row>
    <row r="4634" spans="1:17" x14ac:dyDescent="0.3">
      <c r="A4634">
        <v>4633</v>
      </c>
      <c r="B4634">
        <v>38900000</v>
      </c>
      <c r="C4634" t="s">
        <v>4624</v>
      </c>
      <c r="E4634" s="8">
        <v>4634</v>
      </c>
      <c r="F4634" s="9">
        <v>38910000</v>
      </c>
      <c r="G4634" s="10" t="s">
        <v>4625</v>
      </c>
      <c r="Q4634" t="str">
        <f t="shared" si="72"/>
        <v>38910000-Oprema za nadzor i ispitivanje higijene</v>
      </c>
    </row>
    <row r="4635" spans="1:17" x14ac:dyDescent="0.3">
      <c r="A4635">
        <v>4634</v>
      </c>
      <c r="B4635">
        <v>38910000</v>
      </c>
      <c r="C4635" t="s">
        <v>4625</v>
      </c>
      <c r="E4635" s="11">
        <v>4635</v>
      </c>
      <c r="F4635" s="12">
        <v>38911000</v>
      </c>
      <c r="G4635" s="13" t="s">
        <v>4626</v>
      </c>
      <c r="Q4635" t="str">
        <f t="shared" si="72"/>
        <v>38911000-Kompleti za ručno uzimanje brisa</v>
      </c>
    </row>
    <row r="4636" spans="1:17" x14ac:dyDescent="0.3">
      <c r="A4636">
        <v>4635</v>
      </c>
      <c r="B4636">
        <v>38911000</v>
      </c>
      <c r="C4636" t="s">
        <v>4626</v>
      </c>
      <c r="E4636" s="8">
        <v>4636</v>
      </c>
      <c r="F4636" s="9">
        <v>38912000</v>
      </c>
      <c r="G4636" s="10" t="s">
        <v>4627</v>
      </c>
      <c r="Q4636" t="str">
        <f t="shared" si="72"/>
        <v>38912000-Kompleti za automatizovano uzimanje brisa</v>
      </c>
    </row>
    <row r="4637" spans="1:17" x14ac:dyDescent="0.3">
      <c r="A4637">
        <v>4636</v>
      </c>
      <c r="B4637">
        <v>38912000</v>
      </c>
      <c r="C4637" t="s">
        <v>4627</v>
      </c>
      <c r="E4637" s="11">
        <v>4637</v>
      </c>
      <c r="F4637" s="12">
        <v>38920000</v>
      </c>
      <c r="G4637" s="13" t="s">
        <v>4628</v>
      </c>
      <c r="Q4637" t="str">
        <f t="shared" si="72"/>
        <v>38920000-Oprema za semenje i krmivo</v>
      </c>
    </row>
    <row r="4638" spans="1:17" x14ac:dyDescent="0.3">
      <c r="A4638">
        <v>4637</v>
      </c>
      <c r="B4638">
        <v>38920000</v>
      </c>
      <c r="C4638" t="s">
        <v>4628</v>
      </c>
      <c r="E4638" s="8">
        <v>4638</v>
      </c>
      <c r="F4638" s="9">
        <v>38921000</v>
      </c>
      <c r="G4638" s="10" t="s">
        <v>4629</v>
      </c>
      <c r="Q4638" t="str">
        <f t="shared" si="72"/>
        <v>38921000-Analizatori žitnih zrna</v>
      </c>
    </row>
    <row r="4639" spans="1:17" x14ac:dyDescent="0.3">
      <c r="A4639">
        <v>4638</v>
      </c>
      <c r="B4639">
        <v>38921000</v>
      </c>
      <c r="C4639" t="s">
        <v>4629</v>
      </c>
      <c r="E4639" s="11">
        <v>4639</v>
      </c>
      <c r="F4639" s="12">
        <v>38922000</v>
      </c>
      <c r="G4639" s="13" t="s">
        <v>4630</v>
      </c>
      <c r="Q4639" t="str">
        <f t="shared" si="72"/>
        <v>38922000-Brojači semena</v>
      </c>
    </row>
    <row r="4640" spans="1:17" x14ac:dyDescent="0.3">
      <c r="A4640">
        <v>4639</v>
      </c>
      <c r="B4640">
        <v>38922000</v>
      </c>
      <c r="C4640" t="s">
        <v>4630</v>
      </c>
      <c r="E4640" s="8">
        <v>4640</v>
      </c>
      <c r="F4640" s="9">
        <v>38923000</v>
      </c>
      <c r="G4640" s="10" t="s">
        <v>4631</v>
      </c>
      <c r="Q4640" t="str">
        <f t="shared" si="72"/>
        <v>38923000-Analizatori stočne hrane (krmiva)</v>
      </c>
    </row>
    <row r="4641" spans="1:17" x14ac:dyDescent="0.3">
      <c r="A4641">
        <v>4640</v>
      </c>
      <c r="B4641">
        <v>38923000</v>
      </c>
      <c r="C4641" t="s">
        <v>4631</v>
      </c>
      <c r="E4641" s="11">
        <v>4641</v>
      </c>
      <c r="F4641" s="12">
        <v>38930000</v>
      </c>
      <c r="G4641" s="13" t="s">
        <v>4632</v>
      </c>
      <c r="Q4641" t="str">
        <f t="shared" si="72"/>
        <v>38930000-Instrumenti za merenje vlažnosti i vlage</v>
      </c>
    </row>
    <row r="4642" spans="1:17" x14ac:dyDescent="0.3">
      <c r="A4642">
        <v>4641</v>
      </c>
      <c r="B4642">
        <v>38930000</v>
      </c>
      <c r="C4642" t="s">
        <v>4632</v>
      </c>
      <c r="E4642" s="8">
        <v>4642</v>
      </c>
      <c r="F4642" s="9">
        <v>38931000</v>
      </c>
      <c r="G4642" s="10" t="s">
        <v>4633</v>
      </c>
      <c r="Q4642" t="str">
        <f t="shared" si="72"/>
        <v>38931000-Ispitivači temperature i vlažnosti</v>
      </c>
    </row>
    <row r="4643" spans="1:17" x14ac:dyDescent="0.3">
      <c r="A4643">
        <v>4642</v>
      </c>
      <c r="B4643">
        <v>38931000</v>
      </c>
      <c r="C4643" t="s">
        <v>4633</v>
      </c>
      <c r="E4643" s="11">
        <v>4643</v>
      </c>
      <c r="F4643" s="12">
        <v>38932000</v>
      </c>
      <c r="G4643" s="13" t="s">
        <v>4634</v>
      </c>
      <c r="Q4643" t="str">
        <f t="shared" si="72"/>
        <v>38932000-Merači vlage</v>
      </c>
    </row>
    <row r="4644" spans="1:17" x14ac:dyDescent="0.3">
      <c r="A4644">
        <v>4643</v>
      </c>
      <c r="B4644">
        <v>38932000</v>
      </c>
      <c r="C4644" t="s">
        <v>4634</v>
      </c>
      <c r="E4644" s="8">
        <v>4644</v>
      </c>
      <c r="F4644" s="9">
        <v>38940000</v>
      </c>
      <c r="G4644" s="10" t="s">
        <v>4635</v>
      </c>
      <c r="Q4644" t="str">
        <f t="shared" si="72"/>
        <v>38940000-Instrumenti za merenje nuklearne procene</v>
      </c>
    </row>
    <row r="4645" spans="1:17" x14ac:dyDescent="0.3">
      <c r="A4645">
        <v>4644</v>
      </c>
      <c r="B4645">
        <v>38940000</v>
      </c>
      <c r="C4645" t="s">
        <v>4635</v>
      </c>
      <c r="E4645" s="11">
        <v>4645</v>
      </c>
      <c r="F4645" s="12">
        <v>38941000</v>
      </c>
      <c r="G4645" s="13" t="s">
        <v>4636</v>
      </c>
      <c r="Q4645" t="str">
        <f t="shared" si="72"/>
        <v>38941000-Brojači alfa čestica</v>
      </c>
    </row>
    <row r="4646" spans="1:17" x14ac:dyDescent="0.3">
      <c r="A4646">
        <v>4645</v>
      </c>
      <c r="B4646">
        <v>38941000</v>
      </c>
      <c r="C4646" t="s">
        <v>4636</v>
      </c>
      <c r="E4646" s="8">
        <v>4646</v>
      </c>
      <c r="F4646" s="9">
        <v>38942000</v>
      </c>
      <c r="G4646" s="10" t="s">
        <v>4637</v>
      </c>
      <c r="Q4646" t="str">
        <f t="shared" si="72"/>
        <v>38942000-Brojači alfa i beta čestica</v>
      </c>
    </row>
    <row r="4647" spans="1:17" x14ac:dyDescent="0.3">
      <c r="A4647">
        <v>4646</v>
      </c>
      <c r="B4647">
        <v>38942000</v>
      </c>
      <c r="C4647" t="s">
        <v>4637</v>
      </c>
      <c r="E4647" s="11">
        <v>4647</v>
      </c>
      <c r="F4647" s="12">
        <v>38943000</v>
      </c>
      <c r="G4647" s="13" t="s">
        <v>4638</v>
      </c>
      <c r="Q4647" t="str">
        <f t="shared" si="72"/>
        <v>38943000-Brojači beta čestica</v>
      </c>
    </row>
    <row r="4648" spans="1:17" x14ac:dyDescent="0.3">
      <c r="A4648">
        <v>4647</v>
      </c>
      <c r="B4648">
        <v>38943000</v>
      </c>
      <c r="C4648" t="s">
        <v>4638</v>
      </c>
      <c r="E4648" s="8">
        <v>4648</v>
      </c>
      <c r="F4648" s="9">
        <v>38944000</v>
      </c>
      <c r="G4648" s="10" t="s">
        <v>4639</v>
      </c>
      <c r="Q4648" t="str">
        <f t="shared" si="72"/>
        <v>38944000-Brojači beta i gama čestica</v>
      </c>
    </row>
    <row r="4649" spans="1:17" x14ac:dyDescent="0.3">
      <c r="A4649">
        <v>4648</v>
      </c>
      <c r="B4649">
        <v>38944000</v>
      </c>
      <c r="C4649" t="s">
        <v>4639</v>
      </c>
      <c r="E4649" s="11">
        <v>4649</v>
      </c>
      <c r="F4649" s="12">
        <v>38945000</v>
      </c>
      <c r="G4649" s="13" t="s">
        <v>4640</v>
      </c>
      <c r="Q4649" t="str">
        <f t="shared" si="72"/>
        <v>38945000-Brojači gama čestica</v>
      </c>
    </row>
    <row r="4650" spans="1:17" x14ac:dyDescent="0.3">
      <c r="A4650">
        <v>4649</v>
      </c>
      <c r="B4650">
        <v>38945000</v>
      </c>
      <c r="C4650" t="s">
        <v>4640</v>
      </c>
      <c r="E4650" s="8">
        <v>4650</v>
      </c>
      <c r="F4650" s="9">
        <v>38946000</v>
      </c>
      <c r="G4650" s="10" t="s">
        <v>4641</v>
      </c>
      <c r="Q4650" t="str">
        <f t="shared" si="72"/>
        <v>38946000-Merači KVP</v>
      </c>
    </row>
    <row r="4651" spans="1:17" x14ac:dyDescent="0.3">
      <c r="A4651">
        <v>4650</v>
      </c>
      <c r="B4651">
        <v>38946000</v>
      </c>
      <c r="C4651" t="s">
        <v>4641</v>
      </c>
      <c r="E4651" s="11">
        <v>4651</v>
      </c>
      <c r="F4651" s="12">
        <v>38947000</v>
      </c>
      <c r="G4651" s="13" t="s">
        <v>4642</v>
      </c>
      <c r="Q4651" t="str">
        <f t="shared" si="72"/>
        <v>38947000-Mikroanalizatori rendgenskih zraka</v>
      </c>
    </row>
    <row r="4652" spans="1:17" x14ac:dyDescent="0.3">
      <c r="A4652">
        <v>4651</v>
      </c>
      <c r="B4652">
        <v>38947000</v>
      </c>
      <c r="C4652" t="s">
        <v>4642</v>
      </c>
      <c r="E4652" s="8">
        <v>4652</v>
      </c>
      <c r="F4652" s="9">
        <v>38950000</v>
      </c>
      <c r="G4652" s="10" t="s">
        <v>4643</v>
      </c>
      <c r="Q4652" t="str">
        <f t="shared" si="72"/>
        <v>38950000-Oprema za lančanu reakciju sa polimerazom (PCR)</v>
      </c>
    </row>
    <row r="4653" spans="1:17" x14ac:dyDescent="0.3">
      <c r="A4653">
        <v>4652</v>
      </c>
      <c r="B4653">
        <v>38950000</v>
      </c>
      <c r="C4653" t="s">
        <v>4643</v>
      </c>
      <c r="E4653" s="11">
        <v>4653</v>
      </c>
      <c r="F4653" s="12">
        <v>38951000</v>
      </c>
      <c r="G4653" s="13" t="s">
        <v>4644</v>
      </c>
      <c r="Q4653" t="str">
        <f t="shared" si="72"/>
        <v>38951000-Oprema za lančanu reakciju sa polimerazom u stvarnom vremenu (PCR)</v>
      </c>
    </row>
    <row r="4654" spans="1:17" x14ac:dyDescent="0.3">
      <c r="A4654">
        <v>4653</v>
      </c>
      <c r="B4654">
        <v>38951000</v>
      </c>
      <c r="C4654" t="s">
        <v>4644</v>
      </c>
      <c r="E4654" s="8">
        <v>4654</v>
      </c>
      <c r="F4654" s="9">
        <v>38960000</v>
      </c>
      <c r="G4654" s="10" t="s">
        <v>4645</v>
      </c>
      <c r="Q4654" t="str">
        <f t="shared" si="72"/>
        <v>38960000-Blokada paljenja motora zbog alkohola</v>
      </c>
    </row>
    <row r="4655" spans="1:17" x14ac:dyDescent="0.3">
      <c r="A4655">
        <v>4654</v>
      </c>
      <c r="B4655">
        <v>38960000</v>
      </c>
      <c r="C4655" t="s">
        <v>4645</v>
      </c>
      <c r="E4655" s="11">
        <v>4655</v>
      </c>
      <c r="F4655" s="12">
        <v>38970000</v>
      </c>
      <c r="G4655" s="13" t="s">
        <v>4646</v>
      </c>
      <c r="Q4655" t="str">
        <f t="shared" si="72"/>
        <v>38970000-Istraživački, ispitivački i naučno-tehnički simulator</v>
      </c>
    </row>
    <row r="4656" spans="1:17" x14ac:dyDescent="0.3">
      <c r="A4656">
        <v>4655</v>
      </c>
      <c r="B4656">
        <v>38970000</v>
      </c>
      <c r="C4656" t="s">
        <v>4646</v>
      </c>
      <c r="E4656" s="8">
        <v>4656</v>
      </c>
      <c r="F4656" s="9">
        <v>39000000</v>
      </c>
      <c r="G4656" s="10" t="s">
        <v>4647</v>
      </c>
      <c r="Q4656" t="str">
        <f t="shared" si="72"/>
        <v>39000000-Nameštaj (uključujući kancelarijski), unutrašnja oprema, uređaji za domaćinstvo (osim rasvete) i sredstva za čišćenje</v>
      </c>
    </row>
    <row r="4657" spans="1:17" x14ac:dyDescent="0.3">
      <c r="A4657">
        <v>4656</v>
      </c>
      <c r="B4657">
        <v>39000000</v>
      </c>
      <c r="C4657" t="s">
        <v>4647</v>
      </c>
      <c r="E4657" s="11">
        <v>4657</v>
      </c>
      <c r="F4657" s="12">
        <v>39100000</v>
      </c>
      <c r="G4657" s="13" t="s">
        <v>4648</v>
      </c>
      <c r="Q4657" t="str">
        <f t="shared" si="72"/>
        <v>39100000-Nameštaj</v>
      </c>
    </row>
    <row r="4658" spans="1:17" x14ac:dyDescent="0.3">
      <c r="A4658">
        <v>4657</v>
      </c>
      <c r="B4658">
        <v>39100000</v>
      </c>
      <c r="C4658" t="s">
        <v>4648</v>
      </c>
      <c r="E4658" s="8">
        <v>4658</v>
      </c>
      <c r="F4658" s="9">
        <v>39110000</v>
      </c>
      <c r="G4658" s="10" t="s">
        <v>4649</v>
      </c>
      <c r="Q4658" t="str">
        <f t="shared" si="72"/>
        <v>39110000-Sedišta, stolice i srodni proizvodi i pripadajući delovi</v>
      </c>
    </row>
    <row r="4659" spans="1:17" x14ac:dyDescent="0.3">
      <c r="A4659">
        <v>4658</v>
      </c>
      <c r="B4659">
        <v>39110000</v>
      </c>
      <c r="C4659" t="s">
        <v>4649</v>
      </c>
      <c r="E4659" s="11">
        <v>4659</v>
      </c>
      <c r="F4659" s="12">
        <v>39111000</v>
      </c>
      <c r="G4659" s="13" t="s">
        <v>4650</v>
      </c>
      <c r="Q4659" t="str">
        <f t="shared" si="72"/>
        <v>39111000-Sedišta</v>
      </c>
    </row>
    <row r="4660" spans="1:17" x14ac:dyDescent="0.3">
      <c r="A4660">
        <v>4659</v>
      </c>
      <c r="B4660">
        <v>39111000</v>
      </c>
      <c r="C4660" t="s">
        <v>4650</v>
      </c>
      <c r="E4660" s="8">
        <v>4660</v>
      </c>
      <c r="F4660" s="9">
        <v>39111100</v>
      </c>
      <c r="G4660" s="10" t="s">
        <v>4651</v>
      </c>
      <c r="Q4660" t="str">
        <f t="shared" si="72"/>
        <v>39111100-Okretna sedišta</v>
      </c>
    </row>
    <row r="4661" spans="1:17" x14ac:dyDescent="0.3">
      <c r="A4661">
        <v>4660</v>
      </c>
      <c r="B4661">
        <v>39111100</v>
      </c>
      <c r="C4661" t="s">
        <v>4651</v>
      </c>
      <c r="E4661" s="11">
        <v>4661</v>
      </c>
      <c r="F4661" s="12">
        <v>39111200</v>
      </c>
      <c r="G4661" s="13" t="s">
        <v>4652</v>
      </c>
      <c r="Q4661" t="str">
        <f t="shared" si="72"/>
        <v>39111200-Pozorišna sedišta</v>
      </c>
    </row>
    <row r="4662" spans="1:17" x14ac:dyDescent="0.3">
      <c r="A4662">
        <v>4661</v>
      </c>
      <c r="B4662">
        <v>39111200</v>
      </c>
      <c r="C4662" t="s">
        <v>4652</v>
      </c>
      <c r="E4662" s="8">
        <v>4662</v>
      </c>
      <c r="F4662" s="9">
        <v>39111300</v>
      </c>
      <c r="G4662" s="10" t="s">
        <v>4653</v>
      </c>
      <c r="Q4662" t="str">
        <f t="shared" si="72"/>
        <v>39111300-Izbacivo sedište</v>
      </c>
    </row>
    <row r="4663" spans="1:17" x14ac:dyDescent="0.3">
      <c r="A4663">
        <v>4662</v>
      </c>
      <c r="B4663">
        <v>39111300</v>
      </c>
      <c r="C4663" t="s">
        <v>4653</v>
      </c>
      <c r="E4663" s="11">
        <v>4663</v>
      </c>
      <c r="F4663" s="12">
        <v>39112000</v>
      </c>
      <c r="G4663" s="13" t="s">
        <v>4654</v>
      </c>
      <c r="Q4663" t="str">
        <f t="shared" si="72"/>
        <v>39112000-Stolice</v>
      </c>
    </row>
    <row r="4664" spans="1:17" x14ac:dyDescent="0.3">
      <c r="A4664">
        <v>4663</v>
      </c>
      <c r="B4664">
        <v>39112000</v>
      </c>
      <c r="C4664" t="s">
        <v>4654</v>
      </c>
      <c r="E4664" s="8">
        <v>4664</v>
      </c>
      <c r="F4664" s="9">
        <v>39112100</v>
      </c>
      <c r="G4664" s="10" t="s">
        <v>4655</v>
      </c>
      <c r="Q4664" t="str">
        <f t="shared" si="72"/>
        <v>39112100-Trpezarijske stolice</v>
      </c>
    </row>
    <row r="4665" spans="1:17" x14ac:dyDescent="0.3">
      <c r="A4665">
        <v>4664</v>
      </c>
      <c r="B4665">
        <v>39112100</v>
      </c>
      <c r="C4665" t="s">
        <v>4655</v>
      </c>
      <c r="E4665" s="11">
        <v>4665</v>
      </c>
      <c r="F4665" s="12">
        <v>39113000</v>
      </c>
      <c r="G4665" s="13" t="s">
        <v>4656</v>
      </c>
      <c r="Q4665" t="str">
        <f t="shared" si="72"/>
        <v>39113000-Razna sedišta i stolice</v>
      </c>
    </row>
    <row r="4666" spans="1:17" x14ac:dyDescent="0.3">
      <c r="A4666">
        <v>4665</v>
      </c>
      <c r="B4666">
        <v>39113000</v>
      </c>
      <c r="C4666" t="s">
        <v>4656</v>
      </c>
      <c r="E4666" s="8">
        <v>4666</v>
      </c>
      <c r="F4666" s="9">
        <v>39113100</v>
      </c>
      <c r="G4666" s="10" t="s">
        <v>4657</v>
      </c>
      <c r="Q4666" t="str">
        <f t="shared" si="72"/>
        <v>39113100-Fotelje</v>
      </c>
    </row>
    <row r="4667" spans="1:17" x14ac:dyDescent="0.3">
      <c r="A4667">
        <v>4666</v>
      </c>
      <c r="B4667">
        <v>39113100</v>
      </c>
      <c r="C4667" t="s">
        <v>4657</v>
      </c>
      <c r="E4667" s="11">
        <v>4667</v>
      </c>
      <c r="F4667" s="12">
        <v>39113200</v>
      </c>
      <c r="G4667" s="13" t="s">
        <v>4658</v>
      </c>
      <c r="Q4667" t="str">
        <f t="shared" si="72"/>
        <v>39113200-Divani</v>
      </c>
    </row>
    <row r="4668" spans="1:17" x14ac:dyDescent="0.3">
      <c r="A4668">
        <v>4667</v>
      </c>
      <c r="B4668">
        <v>39113200</v>
      </c>
      <c r="C4668" t="s">
        <v>4658</v>
      </c>
      <c r="E4668" s="8">
        <v>4668</v>
      </c>
      <c r="F4668" s="9">
        <v>39113300</v>
      </c>
      <c r="G4668" s="10" t="s">
        <v>4659</v>
      </c>
      <c r="Q4668" t="str">
        <f t="shared" si="72"/>
        <v>39113300-Klupe za sedenje</v>
      </c>
    </row>
    <row r="4669" spans="1:17" x14ac:dyDescent="0.3">
      <c r="A4669">
        <v>4668</v>
      </c>
      <c r="B4669">
        <v>39113300</v>
      </c>
      <c r="C4669" t="s">
        <v>4659</v>
      </c>
      <c r="E4669" s="11">
        <v>4669</v>
      </c>
      <c r="F4669" s="12">
        <v>39113400</v>
      </c>
      <c r="G4669" s="13" t="s">
        <v>4660</v>
      </c>
      <c r="Q4669" t="str">
        <f t="shared" si="72"/>
        <v>39113400-Ležaljke</v>
      </c>
    </row>
    <row r="4670" spans="1:17" x14ac:dyDescent="0.3">
      <c r="A4670">
        <v>4669</v>
      </c>
      <c r="B4670">
        <v>39113400</v>
      </c>
      <c r="C4670" t="s">
        <v>4660</v>
      </c>
      <c r="E4670" s="8">
        <v>4670</v>
      </c>
      <c r="F4670" s="9">
        <v>39113500</v>
      </c>
      <c r="G4670" s="10" t="s">
        <v>4661</v>
      </c>
      <c r="Q4670" t="str">
        <f t="shared" si="72"/>
        <v>39113500-Stolci bez naslona</v>
      </c>
    </row>
    <row r="4671" spans="1:17" x14ac:dyDescent="0.3">
      <c r="A4671">
        <v>4670</v>
      </c>
      <c r="B4671">
        <v>39113500</v>
      </c>
      <c r="C4671" t="s">
        <v>4661</v>
      </c>
      <c r="E4671" s="11">
        <v>4671</v>
      </c>
      <c r="F4671" s="12">
        <v>39113600</v>
      </c>
      <c r="G4671" s="13" t="s">
        <v>4662</v>
      </c>
      <c r="Q4671" t="str">
        <f t="shared" si="72"/>
        <v>39113600-Klupe</v>
      </c>
    </row>
    <row r="4672" spans="1:17" x14ac:dyDescent="0.3">
      <c r="A4672">
        <v>4671</v>
      </c>
      <c r="B4672">
        <v>39113600</v>
      </c>
      <c r="C4672" t="s">
        <v>4662</v>
      </c>
      <c r="E4672" s="8">
        <v>4672</v>
      </c>
      <c r="F4672" s="9">
        <v>39113700</v>
      </c>
      <c r="G4672" s="10" t="s">
        <v>4663</v>
      </c>
      <c r="Q4672" t="str">
        <f t="shared" si="72"/>
        <v>39113700-Klupice za noge</v>
      </c>
    </row>
    <row r="4673" spans="1:17" x14ac:dyDescent="0.3">
      <c r="A4673">
        <v>4672</v>
      </c>
      <c r="B4673">
        <v>39113700</v>
      </c>
      <c r="C4673" t="s">
        <v>4663</v>
      </c>
      <c r="E4673" s="11">
        <v>4673</v>
      </c>
      <c r="F4673" s="12">
        <v>39114000</v>
      </c>
      <c r="G4673" s="13" t="s">
        <v>4664</v>
      </c>
      <c r="Q4673" t="str">
        <f t="shared" si="72"/>
        <v>39114000-Delovi sedišta</v>
      </c>
    </row>
    <row r="4674" spans="1:17" x14ac:dyDescent="0.3">
      <c r="A4674">
        <v>4673</v>
      </c>
      <c r="B4674">
        <v>39114000</v>
      </c>
      <c r="C4674" t="s">
        <v>4664</v>
      </c>
      <c r="E4674" s="8">
        <v>4674</v>
      </c>
      <c r="F4674" s="9">
        <v>39114100</v>
      </c>
      <c r="G4674" s="10" t="s">
        <v>4665</v>
      </c>
      <c r="Q4674" t="str">
        <f t="shared" ref="Q4674:Q4737" si="73">F4674&amp; "-" &amp;G4674</f>
        <v>39114100-Tapaciranje</v>
      </c>
    </row>
    <row r="4675" spans="1:17" x14ac:dyDescent="0.3">
      <c r="A4675">
        <v>4674</v>
      </c>
      <c r="B4675">
        <v>39114100</v>
      </c>
      <c r="C4675" t="s">
        <v>4665</v>
      </c>
      <c r="E4675" s="11">
        <v>4675</v>
      </c>
      <c r="F4675" s="12">
        <v>39120000</v>
      </c>
      <c r="G4675" s="13" t="s">
        <v>4666</v>
      </c>
      <c r="Q4675" t="str">
        <f t="shared" si="73"/>
        <v>39120000-Stolovi, ormari, radni stolovi i police za knjige</v>
      </c>
    </row>
    <row r="4676" spans="1:17" x14ac:dyDescent="0.3">
      <c r="A4676">
        <v>4675</v>
      </c>
      <c r="B4676">
        <v>39120000</v>
      </c>
      <c r="C4676" t="s">
        <v>4666</v>
      </c>
      <c r="E4676" s="8">
        <v>4676</v>
      </c>
      <c r="F4676" s="9">
        <v>39121000</v>
      </c>
      <c r="G4676" s="10" t="s">
        <v>4667</v>
      </c>
      <c r="Q4676" t="str">
        <f t="shared" si="73"/>
        <v>39121000-Pisaći stolovi i radne površine</v>
      </c>
    </row>
    <row r="4677" spans="1:17" x14ac:dyDescent="0.3">
      <c r="A4677">
        <v>4676</v>
      </c>
      <c r="B4677">
        <v>39121000</v>
      </c>
      <c r="C4677" t="s">
        <v>4667</v>
      </c>
      <c r="E4677" s="11">
        <v>4677</v>
      </c>
      <c r="F4677" s="12">
        <v>39121100</v>
      </c>
      <c r="G4677" s="13" t="s">
        <v>4668</v>
      </c>
      <c r="Q4677" t="str">
        <f t="shared" si="73"/>
        <v>39121100-Pisaći stolovi</v>
      </c>
    </row>
    <row r="4678" spans="1:17" x14ac:dyDescent="0.3">
      <c r="A4678">
        <v>4677</v>
      </c>
      <c r="B4678">
        <v>39121100</v>
      </c>
      <c r="C4678" t="s">
        <v>4668</v>
      </c>
      <c r="E4678" s="8">
        <v>4678</v>
      </c>
      <c r="F4678" s="9">
        <v>39121200</v>
      </c>
      <c r="G4678" s="10" t="s">
        <v>4669</v>
      </c>
      <c r="Q4678" t="str">
        <f t="shared" si="73"/>
        <v>39121200-Radne površine</v>
      </c>
    </row>
    <row r="4679" spans="1:17" x14ac:dyDescent="0.3">
      <c r="A4679">
        <v>4678</v>
      </c>
      <c r="B4679">
        <v>39121200</v>
      </c>
      <c r="C4679" t="s">
        <v>4669</v>
      </c>
      <c r="E4679" s="11">
        <v>4679</v>
      </c>
      <c r="F4679" s="12">
        <v>39122000</v>
      </c>
      <c r="G4679" s="13" t="s">
        <v>4670</v>
      </c>
      <c r="Q4679" t="str">
        <f t="shared" si="73"/>
        <v>39122000-Ormari i police za knjige</v>
      </c>
    </row>
    <row r="4680" spans="1:17" x14ac:dyDescent="0.3">
      <c r="A4680">
        <v>4679</v>
      </c>
      <c r="B4680">
        <v>39122000</v>
      </c>
      <c r="C4680" t="s">
        <v>4670</v>
      </c>
      <c r="E4680" s="8">
        <v>4680</v>
      </c>
      <c r="F4680" s="9">
        <v>39122100</v>
      </c>
      <c r="G4680" s="10" t="s">
        <v>4671</v>
      </c>
      <c r="Q4680" t="str">
        <f t="shared" si="73"/>
        <v>39122100-Ormari</v>
      </c>
    </row>
    <row r="4681" spans="1:17" x14ac:dyDescent="0.3">
      <c r="A4681">
        <v>4680</v>
      </c>
      <c r="B4681">
        <v>39122100</v>
      </c>
      <c r="C4681" t="s">
        <v>4671</v>
      </c>
      <c r="E4681" s="11">
        <v>4681</v>
      </c>
      <c r="F4681" s="12">
        <v>39122200</v>
      </c>
      <c r="G4681" s="13" t="s">
        <v>4672</v>
      </c>
      <c r="Q4681" t="str">
        <f t="shared" si="73"/>
        <v>39122200-Police za knjige</v>
      </c>
    </row>
    <row r="4682" spans="1:17" x14ac:dyDescent="0.3">
      <c r="A4682">
        <v>4681</v>
      </c>
      <c r="B4682">
        <v>39122200</v>
      </c>
      <c r="C4682" t="s">
        <v>4672</v>
      </c>
      <c r="E4682" s="8">
        <v>4682</v>
      </c>
      <c r="F4682" s="9">
        <v>39130000</v>
      </c>
      <c r="G4682" s="10" t="s">
        <v>4673</v>
      </c>
      <c r="Q4682" t="str">
        <f t="shared" si="73"/>
        <v>39130000-Kancelarijski nameštaj</v>
      </c>
    </row>
    <row r="4683" spans="1:17" x14ac:dyDescent="0.3">
      <c r="A4683">
        <v>4682</v>
      </c>
      <c r="B4683">
        <v>39130000</v>
      </c>
      <c r="C4683" t="s">
        <v>4673</v>
      </c>
      <c r="E4683" s="11">
        <v>4683</v>
      </c>
      <c r="F4683" s="12">
        <v>39131000</v>
      </c>
      <c r="G4683" s="13" t="s">
        <v>4674</v>
      </c>
      <c r="Q4683" t="str">
        <f t="shared" si="73"/>
        <v>39131000-Kancelarijske police</v>
      </c>
    </row>
    <row r="4684" spans="1:17" x14ac:dyDescent="0.3">
      <c r="A4684">
        <v>4683</v>
      </c>
      <c r="B4684">
        <v>39131000</v>
      </c>
      <c r="C4684" t="s">
        <v>4674</v>
      </c>
      <c r="E4684" s="8">
        <v>4684</v>
      </c>
      <c r="F4684" s="9">
        <v>39131100</v>
      </c>
      <c r="G4684" s="10" t="s">
        <v>4675</v>
      </c>
      <c r="Q4684" t="str">
        <f t="shared" si="73"/>
        <v>39131100-Police za arhivu</v>
      </c>
    </row>
    <row r="4685" spans="1:17" x14ac:dyDescent="0.3">
      <c r="A4685">
        <v>4684</v>
      </c>
      <c r="B4685">
        <v>39131100</v>
      </c>
      <c r="C4685" t="s">
        <v>4675</v>
      </c>
      <c r="E4685" s="11">
        <v>4685</v>
      </c>
      <c r="F4685" s="12">
        <v>39132000</v>
      </c>
      <c r="G4685" s="13" t="s">
        <v>4676</v>
      </c>
      <c r="Q4685" t="str">
        <f t="shared" si="73"/>
        <v>39132000-Sistemi za arhiviranje spisa</v>
      </c>
    </row>
    <row r="4686" spans="1:17" x14ac:dyDescent="0.3">
      <c r="A4686">
        <v>4685</v>
      </c>
      <c r="B4686">
        <v>39132000</v>
      </c>
      <c r="C4686" t="s">
        <v>4676</v>
      </c>
      <c r="E4686" s="8">
        <v>4686</v>
      </c>
      <c r="F4686" s="9">
        <v>39132100</v>
      </c>
      <c r="G4686" s="10" t="s">
        <v>4677</v>
      </c>
      <c r="Q4686" t="str">
        <f t="shared" si="73"/>
        <v>39132100-Ormari za arhiviranje spisa</v>
      </c>
    </row>
    <row r="4687" spans="1:17" x14ac:dyDescent="0.3">
      <c r="A4687">
        <v>4686</v>
      </c>
      <c r="B4687">
        <v>39132100</v>
      </c>
      <c r="C4687" t="s">
        <v>4677</v>
      </c>
      <c r="E4687" s="11">
        <v>4687</v>
      </c>
      <c r="F4687" s="12">
        <v>39132200</v>
      </c>
      <c r="G4687" s="13" t="s">
        <v>4678</v>
      </c>
      <c r="Q4687" t="str">
        <f t="shared" si="73"/>
        <v>39132200-Ormari za kartoteku</v>
      </c>
    </row>
    <row r="4688" spans="1:17" x14ac:dyDescent="0.3">
      <c r="A4688">
        <v>4687</v>
      </c>
      <c r="B4688">
        <v>39132200</v>
      </c>
      <c r="C4688" t="s">
        <v>4678</v>
      </c>
      <c r="E4688" s="8">
        <v>4688</v>
      </c>
      <c r="F4688" s="9">
        <v>39132300</v>
      </c>
      <c r="G4688" s="10" t="s">
        <v>4679</v>
      </c>
      <c r="Q4688" t="str">
        <f t="shared" si="73"/>
        <v>39132300-Viseće mape za spise</v>
      </c>
    </row>
    <row r="4689" spans="1:17" x14ac:dyDescent="0.3">
      <c r="A4689">
        <v>4688</v>
      </c>
      <c r="B4689">
        <v>39132300</v>
      </c>
      <c r="C4689" t="s">
        <v>4679</v>
      </c>
      <c r="E4689" s="11">
        <v>4689</v>
      </c>
      <c r="F4689" s="12">
        <v>39132400</v>
      </c>
      <c r="G4689" s="13" t="s">
        <v>4680</v>
      </c>
      <c r="Q4689" t="str">
        <f t="shared" si="73"/>
        <v>39132400-Sistemi sa obrtnim policama</v>
      </c>
    </row>
    <row r="4690" spans="1:17" x14ac:dyDescent="0.3">
      <c r="A4690">
        <v>4689</v>
      </c>
      <c r="B4690">
        <v>39132400</v>
      </c>
      <c r="C4690" t="s">
        <v>4680</v>
      </c>
      <c r="E4690" s="8">
        <v>4690</v>
      </c>
      <c r="F4690" s="9">
        <v>39132500</v>
      </c>
      <c r="G4690" s="10" t="s">
        <v>4681</v>
      </c>
      <c r="Q4690" t="str">
        <f t="shared" si="73"/>
        <v>39132500-Kancelarijska ručna kolica</v>
      </c>
    </row>
    <row r="4691" spans="1:17" x14ac:dyDescent="0.3">
      <c r="A4691">
        <v>4690</v>
      </c>
      <c r="B4691">
        <v>39132500</v>
      </c>
      <c r="C4691" t="s">
        <v>4681</v>
      </c>
      <c r="E4691" s="11">
        <v>4691</v>
      </c>
      <c r="F4691" s="12">
        <v>39133000</v>
      </c>
      <c r="G4691" s="13" t="s">
        <v>4682</v>
      </c>
      <c r="Q4691" t="str">
        <f t="shared" si="73"/>
        <v>39133000-Vitrine za eksponate</v>
      </c>
    </row>
    <row r="4692" spans="1:17" x14ac:dyDescent="0.3">
      <c r="A4692">
        <v>4691</v>
      </c>
      <c r="B4692">
        <v>39133000</v>
      </c>
      <c r="C4692" t="s">
        <v>4682</v>
      </c>
      <c r="E4692" s="8">
        <v>4692</v>
      </c>
      <c r="F4692" s="9">
        <v>39134000</v>
      </c>
      <c r="G4692" s="10" t="s">
        <v>4683</v>
      </c>
      <c r="Q4692" t="str">
        <f t="shared" si="73"/>
        <v>39134000-Nameštaj za računare</v>
      </c>
    </row>
    <row r="4693" spans="1:17" x14ac:dyDescent="0.3">
      <c r="A4693">
        <v>4692</v>
      </c>
      <c r="B4693">
        <v>39134000</v>
      </c>
      <c r="C4693" t="s">
        <v>4683</v>
      </c>
      <c r="E4693" s="11">
        <v>4693</v>
      </c>
      <c r="F4693" s="12">
        <v>39134100</v>
      </c>
      <c r="G4693" s="13" t="s">
        <v>4684</v>
      </c>
      <c r="Q4693" t="str">
        <f t="shared" si="73"/>
        <v>39134100-Stolovi za računare</v>
      </c>
    </row>
    <row r="4694" spans="1:17" x14ac:dyDescent="0.3">
      <c r="A4694">
        <v>4693</v>
      </c>
      <c r="B4694">
        <v>39134100</v>
      </c>
      <c r="C4694" t="s">
        <v>4684</v>
      </c>
      <c r="E4694" s="8">
        <v>4694</v>
      </c>
      <c r="F4694" s="9">
        <v>39135000</v>
      </c>
      <c r="G4694" s="10" t="s">
        <v>4685</v>
      </c>
      <c r="Q4694" t="str">
        <f t="shared" si="73"/>
        <v>39135000-Stolovi za razvrstavanje</v>
      </c>
    </row>
    <row r="4695" spans="1:17" x14ac:dyDescent="0.3">
      <c r="A4695">
        <v>4694</v>
      </c>
      <c r="B4695">
        <v>39135000</v>
      </c>
      <c r="C4695" t="s">
        <v>4685</v>
      </c>
      <c r="E4695" s="11">
        <v>4695</v>
      </c>
      <c r="F4695" s="12">
        <v>39135100</v>
      </c>
      <c r="G4695" s="13" t="s">
        <v>4686</v>
      </c>
      <c r="Q4695" t="str">
        <f t="shared" si="73"/>
        <v>39135100-Stalci za razvrstavanje</v>
      </c>
    </row>
    <row r="4696" spans="1:17" x14ac:dyDescent="0.3">
      <c r="A4696">
        <v>4695</v>
      </c>
      <c r="B4696">
        <v>39135100</v>
      </c>
      <c r="C4696" t="s">
        <v>4686</v>
      </c>
      <c r="E4696" s="8">
        <v>4696</v>
      </c>
      <c r="F4696" s="9">
        <v>39136000</v>
      </c>
      <c r="G4696" s="10" t="s">
        <v>4687</v>
      </c>
      <c r="Q4696" t="str">
        <f t="shared" si="73"/>
        <v>39136000-Vešalice za kapute</v>
      </c>
    </row>
    <row r="4697" spans="1:17" x14ac:dyDescent="0.3">
      <c r="A4697">
        <v>4696</v>
      </c>
      <c r="B4697">
        <v>39136000</v>
      </c>
      <c r="C4697" t="s">
        <v>4687</v>
      </c>
      <c r="E4697" s="11">
        <v>4697</v>
      </c>
      <c r="F4697" s="12">
        <v>39137000</v>
      </c>
      <c r="G4697" s="13" t="s">
        <v>4688</v>
      </c>
      <c r="Q4697" t="str">
        <f t="shared" si="73"/>
        <v>39137000-Omekšivači vode</v>
      </c>
    </row>
    <row r="4698" spans="1:17" x14ac:dyDescent="0.3">
      <c r="A4698">
        <v>4697</v>
      </c>
      <c r="B4698">
        <v>39137000</v>
      </c>
      <c r="C4698" t="s">
        <v>4688</v>
      </c>
      <c r="E4698" s="8">
        <v>4698</v>
      </c>
      <c r="F4698" s="9">
        <v>39140000</v>
      </c>
      <c r="G4698" s="10" t="s">
        <v>4689</v>
      </c>
      <c r="Q4698" t="str">
        <f t="shared" si="73"/>
        <v>39140000-Nameštaj za kuću</v>
      </c>
    </row>
    <row r="4699" spans="1:17" x14ac:dyDescent="0.3">
      <c r="A4699">
        <v>4698</v>
      </c>
      <c r="B4699">
        <v>39140000</v>
      </c>
      <c r="C4699" t="s">
        <v>4689</v>
      </c>
      <c r="E4699" s="11">
        <v>4699</v>
      </c>
      <c r="F4699" s="12">
        <v>39141000</v>
      </c>
      <c r="G4699" s="13" t="s">
        <v>4690</v>
      </c>
      <c r="Q4699" t="str">
        <f t="shared" si="73"/>
        <v>39141000-Kuhinjski nameštaj i oprema</v>
      </c>
    </row>
    <row r="4700" spans="1:17" x14ac:dyDescent="0.3">
      <c r="A4700">
        <v>4699</v>
      </c>
      <c r="B4700">
        <v>39141000</v>
      </c>
      <c r="C4700" t="s">
        <v>4690</v>
      </c>
      <c r="E4700" s="8">
        <v>4700</v>
      </c>
      <c r="F4700" s="9">
        <v>39141100</v>
      </c>
      <c r="G4700" s="10" t="s">
        <v>4691</v>
      </c>
      <c r="Q4700" t="str">
        <f t="shared" si="73"/>
        <v>39141100-Police</v>
      </c>
    </row>
    <row r="4701" spans="1:17" x14ac:dyDescent="0.3">
      <c r="A4701">
        <v>4700</v>
      </c>
      <c r="B4701">
        <v>39141100</v>
      </c>
      <c r="C4701" t="s">
        <v>4691</v>
      </c>
      <c r="E4701" s="11">
        <v>4701</v>
      </c>
      <c r="F4701" s="12">
        <v>39141200</v>
      </c>
      <c r="G4701" s="13" t="s">
        <v>4669</v>
      </c>
      <c r="Q4701" t="str">
        <f t="shared" si="73"/>
        <v>39141200-Radne površine</v>
      </c>
    </row>
    <row r="4702" spans="1:17" x14ac:dyDescent="0.3">
      <c r="A4702">
        <v>4701</v>
      </c>
      <c r="B4702">
        <v>39141200</v>
      </c>
      <c r="C4702" t="s">
        <v>4669</v>
      </c>
      <c r="E4702" s="8">
        <v>4702</v>
      </c>
      <c r="F4702" s="9">
        <v>39141300</v>
      </c>
      <c r="G4702" s="10" t="s">
        <v>4692</v>
      </c>
      <c r="Q4702" t="str">
        <f t="shared" si="73"/>
        <v>39141300-Ormarići</v>
      </c>
    </row>
    <row r="4703" spans="1:17" x14ac:dyDescent="0.3">
      <c r="A4703">
        <v>4702</v>
      </c>
      <c r="B4703">
        <v>39141300</v>
      </c>
      <c r="C4703" t="s">
        <v>4692</v>
      </c>
      <c r="E4703" s="11">
        <v>4703</v>
      </c>
      <c r="F4703" s="12">
        <v>39141400</v>
      </c>
      <c r="G4703" s="13" t="s">
        <v>4693</v>
      </c>
      <c r="Q4703" t="str">
        <f t="shared" si="73"/>
        <v>39141400-Ugradne kuhinje</v>
      </c>
    </row>
    <row r="4704" spans="1:17" x14ac:dyDescent="0.3">
      <c r="A4704">
        <v>4703</v>
      </c>
      <c r="B4704">
        <v>39141400</v>
      </c>
      <c r="C4704" t="s">
        <v>4693</v>
      </c>
      <c r="E4704" s="8">
        <v>4704</v>
      </c>
      <c r="F4704" s="9">
        <v>39141500</v>
      </c>
      <c r="G4704" s="10" t="s">
        <v>4694</v>
      </c>
      <c r="Q4704" t="str">
        <f t="shared" si="73"/>
        <v>39141500-Kuhinjski aspiratori</v>
      </c>
    </row>
    <row r="4705" spans="1:17" x14ac:dyDescent="0.3">
      <c r="A4705">
        <v>4704</v>
      </c>
      <c r="B4705">
        <v>39141500</v>
      </c>
      <c r="C4705" t="s">
        <v>4694</v>
      </c>
      <c r="E4705" s="11">
        <v>4705</v>
      </c>
      <c r="F4705" s="12">
        <v>39142000</v>
      </c>
      <c r="G4705" s="13" t="s">
        <v>4695</v>
      </c>
      <c r="Q4705" t="str">
        <f t="shared" si="73"/>
        <v>39142000-Baštenski nameštaj</v>
      </c>
    </row>
    <row r="4706" spans="1:17" x14ac:dyDescent="0.3">
      <c r="A4706">
        <v>4705</v>
      </c>
      <c r="B4706">
        <v>39142000</v>
      </c>
      <c r="C4706" t="s">
        <v>4695</v>
      </c>
      <c r="E4706" s="8">
        <v>4706</v>
      </c>
      <c r="F4706" s="9">
        <v>39143000</v>
      </c>
      <c r="G4706" s="10" t="s">
        <v>4696</v>
      </c>
      <c r="Q4706" t="str">
        <f t="shared" si="73"/>
        <v>39143000-Nameštaj za spavaću sobu, trpezariju i dnevni boravak</v>
      </c>
    </row>
    <row r="4707" spans="1:17" x14ac:dyDescent="0.3">
      <c r="A4707">
        <v>4706</v>
      </c>
      <c r="B4707">
        <v>39143000</v>
      </c>
      <c r="C4707" t="s">
        <v>4696</v>
      </c>
      <c r="E4707" s="11">
        <v>4707</v>
      </c>
      <c r="F4707" s="12">
        <v>39143100</v>
      </c>
      <c r="G4707" s="13" t="s">
        <v>4697</v>
      </c>
      <c r="Q4707" t="str">
        <f t="shared" si="73"/>
        <v>39143100-Nameštaj za spavaću sobu</v>
      </c>
    </row>
    <row r="4708" spans="1:17" x14ac:dyDescent="0.3">
      <c r="A4708">
        <v>4707</v>
      </c>
      <c r="B4708">
        <v>39143100</v>
      </c>
      <c r="C4708" t="s">
        <v>4697</v>
      </c>
      <c r="E4708" s="8">
        <v>4708</v>
      </c>
      <c r="F4708" s="9">
        <v>39143110</v>
      </c>
      <c r="G4708" s="10" t="s">
        <v>4698</v>
      </c>
      <c r="Q4708" t="str">
        <f t="shared" si="73"/>
        <v>39143110-Kreveti, posteljina i posebni mekani proizvodi od tekstila za unutrašnje opremanje</v>
      </c>
    </row>
    <row r="4709" spans="1:17" x14ac:dyDescent="0.3">
      <c r="A4709">
        <v>4708</v>
      </c>
      <c r="B4709">
        <v>39143110</v>
      </c>
      <c r="C4709" t="s">
        <v>4698</v>
      </c>
      <c r="E4709" s="11">
        <v>4709</v>
      </c>
      <c r="F4709" s="12">
        <v>39143111</v>
      </c>
      <c r="G4709" s="13" t="s">
        <v>4699</v>
      </c>
      <c r="Q4709" t="str">
        <f t="shared" si="73"/>
        <v>39143111-Nosači za dušeke</v>
      </c>
    </row>
    <row r="4710" spans="1:17" x14ac:dyDescent="0.3">
      <c r="A4710">
        <v>4709</v>
      </c>
      <c r="B4710">
        <v>39143111</v>
      </c>
      <c r="C4710" t="s">
        <v>4699</v>
      </c>
      <c r="E4710" s="8">
        <v>4710</v>
      </c>
      <c r="F4710" s="9">
        <v>39143112</v>
      </c>
      <c r="G4710" s="10" t="s">
        <v>4700</v>
      </c>
      <c r="Q4710" t="str">
        <f t="shared" si="73"/>
        <v>39143112-Dušeci</v>
      </c>
    </row>
    <row r="4711" spans="1:17" x14ac:dyDescent="0.3">
      <c r="A4711">
        <v>4710</v>
      </c>
      <c r="B4711">
        <v>39143112</v>
      </c>
      <c r="C4711" t="s">
        <v>4700</v>
      </c>
      <c r="E4711" s="11">
        <v>4711</v>
      </c>
      <c r="F4711" s="12">
        <v>39143113</v>
      </c>
      <c r="G4711" s="13" t="s">
        <v>4701</v>
      </c>
      <c r="Q4711" t="str">
        <f t="shared" si="73"/>
        <v>39143113-Posebni mekani proizvodi od tekstila za unutrašnje opremanje</v>
      </c>
    </row>
    <row r="4712" spans="1:17" x14ac:dyDescent="0.3">
      <c r="A4712">
        <v>4711</v>
      </c>
      <c r="B4712">
        <v>39143113</v>
      </c>
      <c r="C4712" t="s">
        <v>4701</v>
      </c>
      <c r="E4712" s="8">
        <v>4712</v>
      </c>
      <c r="F4712" s="9">
        <v>39143114</v>
      </c>
      <c r="G4712" s="10" t="s">
        <v>4702</v>
      </c>
      <c r="Q4712" t="str">
        <f t="shared" si="73"/>
        <v>39143114-Električna ćebad</v>
      </c>
    </row>
    <row r="4713" spans="1:17" x14ac:dyDescent="0.3">
      <c r="A4713">
        <v>4712</v>
      </c>
      <c r="B4713">
        <v>39143114</v>
      </c>
      <c r="C4713" t="s">
        <v>4702</v>
      </c>
      <c r="E4713" s="11">
        <v>4713</v>
      </c>
      <c r="F4713" s="12">
        <v>39143115</v>
      </c>
      <c r="G4713" s="13" t="s">
        <v>4703</v>
      </c>
      <c r="Q4713" t="str">
        <f t="shared" si="73"/>
        <v>39143115-Gumeni čaršafi</v>
      </c>
    </row>
    <row r="4714" spans="1:17" x14ac:dyDescent="0.3">
      <c r="A4714">
        <v>4713</v>
      </c>
      <c r="B4714">
        <v>39143115</v>
      </c>
      <c r="C4714" t="s">
        <v>4703</v>
      </c>
      <c r="E4714" s="8">
        <v>4714</v>
      </c>
      <c r="F4714" s="9">
        <v>39143116</v>
      </c>
      <c r="G4714" s="10" t="s">
        <v>4704</v>
      </c>
      <c r="Q4714" t="str">
        <f t="shared" si="73"/>
        <v>39143116-Krevetac</v>
      </c>
    </row>
    <row r="4715" spans="1:17" x14ac:dyDescent="0.3">
      <c r="A4715">
        <v>4714</v>
      </c>
      <c r="B4715">
        <v>39143116</v>
      </c>
      <c r="C4715" t="s">
        <v>4704</v>
      </c>
      <c r="E4715" s="11">
        <v>4715</v>
      </c>
      <c r="F4715" s="12">
        <v>39143120</v>
      </c>
      <c r="G4715" s="13" t="s">
        <v>4705</v>
      </c>
      <c r="Q4715" t="str">
        <f t="shared" si="73"/>
        <v>39143120-Nameštaj za spavaće sobe, osim kreveta i posteljine</v>
      </c>
    </row>
    <row r="4716" spans="1:17" x14ac:dyDescent="0.3">
      <c r="A4716">
        <v>4715</v>
      </c>
      <c r="B4716">
        <v>39143120</v>
      </c>
      <c r="C4716" t="s">
        <v>4705</v>
      </c>
      <c r="E4716" s="8">
        <v>4716</v>
      </c>
      <c r="F4716" s="9">
        <v>39143121</v>
      </c>
      <c r="G4716" s="10" t="s">
        <v>4706</v>
      </c>
      <c r="Q4716" t="str">
        <f t="shared" si="73"/>
        <v>39143121-Garderobni ormari</v>
      </c>
    </row>
    <row r="4717" spans="1:17" x14ac:dyDescent="0.3">
      <c r="A4717">
        <v>4716</v>
      </c>
      <c r="B4717">
        <v>39143121</v>
      </c>
      <c r="C4717" t="s">
        <v>4706</v>
      </c>
      <c r="E4717" s="11">
        <v>4717</v>
      </c>
      <c r="F4717" s="12">
        <v>39143122</v>
      </c>
      <c r="G4717" s="13" t="s">
        <v>4707</v>
      </c>
      <c r="Q4717" t="str">
        <f t="shared" si="73"/>
        <v>39143122-Ormare sa fiokama</v>
      </c>
    </row>
    <row r="4718" spans="1:17" x14ac:dyDescent="0.3">
      <c r="A4718">
        <v>4717</v>
      </c>
      <c r="B4718">
        <v>39143122</v>
      </c>
      <c r="C4718" t="s">
        <v>4707</v>
      </c>
      <c r="E4718" s="8">
        <v>4718</v>
      </c>
      <c r="F4718" s="9">
        <v>39143123</v>
      </c>
      <c r="G4718" s="10" t="s">
        <v>4708</v>
      </c>
      <c r="Q4718" t="str">
        <f t="shared" si="73"/>
        <v>39143123-Noćni ormarići</v>
      </c>
    </row>
    <row r="4719" spans="1:17" x14ac:dyDescent="0.3">
      <c r="A4719">
        <v>4718</v>
      </c>
      <c r="B4719">
        <v>39143123</v>
      </c>
      <c r="C4719" t="s">
        <v>4708</v>
      </c>
      <c r="E4719" s="11">
        <v>4719</v>
      </c>
      <c r="F4719" s="12">
        <v>39143200</v>
      </c>
      <c r="G4719" s="13" t="s">
        <v>4709</v>
      </c>
      <c r="Q4719" t="str">
        <f t="shared" si="73"/>
        <v>39143200-Nameštaj za trpezariju</v>
      </c>
    </row>
    <row r="4720" spans="1:17" x14ac:dyDescent="0.3">
      <c r="A4720">
        <v>4719</v>
      </c>
      <c r="B4720">
        <v>39143200</v>
      </c>
      <c r="C4720" t="s">
        <v>4709</v>
      </c>
      <c r="E4720" s="8">
        <v>4720</v>
      </c>
      <c r="F4720" s="9">
        <v>39143210</v>
      </c>
      <c r="G4720" s="10" t="s">
        <v>4710</v>
      </c>
      <c r="Q4720" t="str">
        <f t="shared" si="73"/>
        <v>39143210-Stolovi za ručavanje</v>
      </c>
    </row>
    <row r="4721" spans="1:17" x14ac:dyDescent="0.3">
      <c r="A4721">
        <v>4720</v>
      </c>
      <c r="B4721">
        <v>39143210</v>
      </c>
      <c r="C4721" t="s">
        <v>4710</v>
      </c>
      <c r="E4721" s="11">
        <v>4721</v>
      </c>
      <c r="F4721" s="12">
        <v>39143300</v>
      </c>
      <c r="G4721" s="13" t="s">
        <v>4711</v>
      </c>
      <c r="Q4721" t="str">
        <f t="shared" si="73"/>
        <v>39143300-Nameštaj za dnevni boravak</v>
      </c>
    </row>
    <row r="4722" spans="1:17" x14ac:dyDescent="0.3">
      <c r="A4722">
        <v>4721</v>
      </c>
      <c r="B4722">
        <v>39143300</v>
      </c>
      <c r="C4722" t="s">
        <v>4711</v>
      </c>
      <c r="E4722" s="8">
        <v>4722</v>
      </c>
      <c r="F4722" s="9">
        <v>39143310</v>
      </c>
      <c r="G4722" s="10" t="s">
        <v>4712</v>
      </c>
      <c r="Q4722" t="str">
        <f t="shared" si="73"/>
        <v>39143310-Stočići za kafu</v>
      </c>
    </row>
    <row r="4723" spans="1:17" x14ac:dyDescent="0.3">
      <c r="A4723">
        <v>4722</v>
      </c>
      <c r="B4723">
        <v>39143310</v>
      </c>
      <c r="C4723" t="s">
        <v>4712</v>
      </c>
      <c r="E4723" s="11">
        <v>4723</v>
      </c>
      <c r="F4723" s="12">
        <v>39144000</v>
      </c>
      <c r="G4723" s="13" t="s">
        <v>4713</v>
      </c>
      <c r="Q4723" t="str">
        <f t="shared" si="73"/>
        <v>39144000-Nameštaj za kupatila</v>
      </c>
    </row>
    <row r="4724" spans="1:17" x14ac:dyDescent="0.3">
      <c r="A4724">
        <v>4723</v>
      </c>
      <c r="B4724">
        <v>39144000</v>
      </c>
      <c r="C4724" t="s">
        <v>4713</v>
      </c>
      <c r="E4724" s="8">
        <v>4724</v>
      </c>
      <c r="F4724" s="9">
        <v>39145000</v>
      </c>
      <c r="G4724" s="10" t="s">
        <v>4714</v>
      </c>
      <c r="Q4724" t="str">
        <f t="shared" si="73"/>
        <v>39145000-Oprema za vinske podrume</v>
      </c>
    </row>
    <row r="4725" spans="1:17" x14ac:dyDescent="0.3">
      <c r="A4725">
        <v>4724</v>
      </c>
      <c r="B4725">
        <v>39145000</v>
      </c>
      <c r="C4725" t="s">
        <v>4714</v>
      </c>
      <c r="E4725" s="11">
        <v>4725</v>
      </c>
      <c r="F4725" s="12">
        <v>39150000</v>
      </c>
      <c r="G4725" s="13" t="s">
        <v>4715</v>
      </c>
      <c r="Q4725" t="str">
        <f t="shared" si="73"/>
        <v>39150000-Razni nameštaj i oprema</v>
      </c>
    </row>
    <row r="4726" spans="1:17" x14ac:dyDescent="0.3">
      <c r="A4726">
        <v>4725</v>
      </c>
      <c r="B4726">
        <v>39150000</v>
      </c>
      <c r="C4726" t="s">
        <v>4715</v>
      </c>
      <c r="E4726" s="8">
        <v>4726</v>
      </c>
      <c r="F4726" s="9">
        <v>39151000</v>
      </c>
      <c r="G4726" s="10" t="s">
        <v>4716</v>
      </c>
      <c r="Q4726" t="str">
        <f t="shared" si="73"/>
        <v>39151000-Razni nameštaj</v>
      </c>
    </row>
    <row r="4727" spans="1:17" x14ac:dyDescent="0.3">
      <c r="A4727">
        <v>4726</v>
      </c>
      <c r="B4727">
        <v>39151000</v>
      </c>
      <c r="C4727" t="s">
        <v>4716</v>
      </c>
      <c r="E4727" s="11">
        <v>4727</v>
      </c>
      <c r="F4727" s="12">
        <v>39151100</v>
      </c>
      <c r="G4727" s="13" t="s">
        <v>4717</v>
      </c>
      <c r="Q4727" t="str">
        <f t="shared" si="73"/>
        <v>39151100-Štandovi</v>
      </c>
    </row>
    <row r="4728" spans="1:17" x14ac:dyDescent="0.3">
      <c r="A4728">
        <v>4727</v>
      </c>
      <c r="B4728">
        <v>39151100</v>
      </c>
      <c r="C4728" t="s">
        <v>4717</v>
      </c>
      <c r="E4728" s="8">
        <v>4728</v>
      </c>
      <c r="F4728" s="9">
        <v>39151200</v>
      </c>
      <c r="G4728" s="10" t="s">
        <v>4718</v>
      </c>
      <c r="Q4728" t="str">
        <f t="shared" si="73"/>
        <v>39151200-Radne klupe</v>
      </c>
    </row>
    <row r="4729" spans="1:17" x14ac:dyDescent="0.3">
      <c r="A4729">
        <v>4728</v>
      </c>
      <c r="B4729">
        <v>39151200</v>
      </c>
      <c r="C4729" t="s">
        <v>4718</v>
      </c>
      <c r="E4729" s="11">
        <v>4729</v>
      </c>
      <c r="F4729" s="12">
        <v>39151300</v>
      </c>
      <c r="G4729" s="13" t="s">
        <v>4719</v>
      </c>
      <c r="Q4729" t="str">
        <f t="shared" si="73"/>
        <v>39151300-Modularni nameštaj</v>
      </c>
    </row>
    <row r="4730" spans="1:17" x14ac:dyDescent="0.3">
      <c r="A4730">
        <v>4729</v>
      </c>
      <c r="B4730">
        <v>39151300</v>
      </c>
      <c r="C4730" t="s">
        <v>4719</v>
      </c>
      <c r="E4730" s="8">
        <v>4730</v>
      </c>
      <c r="F4730" s="9">
        <v>39152000</v>
      </c>
      <c r="G4730" s="10" t="s">
        <v>4720</v>
      </c>
      <c r="Q4730" t="str">
        <f t="shared" si="73"/>
        <v>39152000-Pokretne police za knjige</v>
      </c>
    </row>
    <row r="4731" spans="1:17" x14ac:dyDescent="0.3">
      <c r="A4731">
        <v>4730</v>
      </c>
      <c r="B4731">
        <v>39152000</v>
      </c>
      <c r="C4731" t="s">
        <v>4720</v>
      </c>
      <c r="E4731" s="11">
        <v>4731</v>
      </c>
      <c r="F4731" s="12">
        <v>39153000</v>
      </c>
      <c r="G4731" s="13" t="s">
        <v>4721</v>
      </c>
      <c r="Q4731" t="str">
        <f t="shared" si="73"/>
        <v>39153000-Nameštaj za sale za sastanke</v>
      </c>
    </row>
    <row r="4732" spans="1:17" x14ac:dyDescent="0.3">
      <c r="A4732">
        <v>4731</v>
      </c>
      <c r="B4732">
        <v>39153000</v>
      </c>
      <c r="C4732" t="s">
        <v>4721</v>
      </c>
      <c r="E4732" s="8">
        <v>4732</v>
      </c>
      <c r="F4732" s="9">
        <v>39153100</v>
      </c>
      <c r="G4732" s="10" t="s">
        <v>4722</v>
      </c>
      <c r="Q4732" t="str">
        <f t="shared" si="73"/>
        <v>39153100-Štandovi za knjige</v>
      </c>
    </row>
    <row r="4733" spans="1:17" x14ac:dyDescent="0.3">
      <c r="A4733">
        <v>4732</v>
      </c>
      <c r="B4733">
        <v>39153100</v>
      </c>
      <c r="C4733" t="s">
        <v>4722</v>
      </c>
      <c r="E4733" s="11">
        <v>4733</v>
      </c>
      <c r="F4733" s="12">
        <v>39154000</v>
      </c>
      <c r="G4733" s="13" t="s">
        <v>4723</v>
      </c>
      <c r="Q4733" t="str">
        <f t="shared" si="73"/>
        <v>39154000-Oprema za izložbe</v>
      </c>
    </row>
    <row r="4734" spans="1:17" x14ac:dyDescent="0.3">
      <c r="A4734">
        <v>4733</v>
      </c>
      <c r="B4734">
        <v>39154000</v>
      </c>
      <c r="C4734" t="s">
        <v>4723</v>
      </c>
      <c r="E4734" s="8">
        <v>4734</v>
      </c>
      <c r="F4734" s="9">
        <v>39154100</v>
      </c>
      <c r="G4734" s="10" t="s">
        <v>4724</v>
      </c>
      <c r="Q4734" t="str">
        <f t="shared" si="73"/>
        <v>39154100-Izložbeni štandovi</v>
      </c>
    </row>
    <row r="4735" spans="1:17" x14ac:dyDescent="0.3">
      <c r="A4735">
        <v>4734</v>
      </c>
      <c r="B4735">
        <v>39154100</v>
      </c>
      <c r="C4735" t="s">
        <v>4724</v>
      </c>
      <c r="E4735" s="11">
        <v>4735</v>
      </c>
      <c r="F4735" s="12">
        <v>39155000</v>
      </c>
      <c r="G4735" s="13" t="s">
        <v>4725</v>
      </c>
      <c r="Q4735" t="str">
        <f t="shared" si="73"/>
        <v>39155000-Nameštaj za biblioteke</v>
      </c>
    </row>
    <row r="4736" spans="1:17" x14ac:dyDescent="0.3">
      <c r="A4736">
        <v>4735</v>
      </c>
      <c r="B4736">
        <v>39155000</v>
      </c>
      <c r="C4736" t="s">
        <v>4725</v>
      </c>
      <c r="E4736" s="8">
        <v>4736</v>
      </c>
      <c r="F4736" s="9">
        <v>39155100</v>
      </c>
      <c r="G4736" s="10" t="s">
        <v>4726</v>
      </c>
      <c r="Q4736" t="str">
        <f t="shared" si="73"/>
        <v>39155100-Oprema za biblioteke</v>
      </c>
    </row>
    <row r="4737" spans="1:17" x14ac:dyDescent="0.3">
      <c r="A4737">
        <v>4736</v>
      </c>
      <c r="B4737">
        <v>39155100</v>
      </c>
      <c r="C4737" t="s">
        <v>4726</v>
      </c>
      <c r="E4737" s="11">
        <v>4737</v>
      </c>
      <c r="F4737" s="12">
        <v>39156000</v>
      </c>
      <c r="G4737" s="13" t="s">
        <v>4727</v>
      </c>
      <c r="Q4737" t="str">
        <f t="shared" si="73"/>
        <v>39156000-Nameštaj za čekaonice i recepcije</v>
      </c>
    </row>
    <row r="4738" spans="1:17" x14ac:dyDescent="0.3">
      <c r="A4738">
        <v>4737</v>
      </c>
      <c r="B4738">
        <v>39156000</v>
      </c>
      <c r="C4738" t="s">
        <v>4727</v>
      </c>
      <c r="E4738" s="8">
        <v>4738</v>
      </c>
      <c r="F4738" s="9">
        <v>39157000</v>
      </c>
      <c r="G4738" s="10" t="s">
        <v>4728</v>
      </c>
      <c r="Q4738" t="str">
        <f t="shared" ref="Q4738:Q4801" si="74">F4738&amp; "-" &amp;G4738</f>
        <v>39157000-Delovi nameštaja</v>
      </c>
    </row>
    <row r="4739" spans="1:17" x14ac:dyDescent="0.3">
      <c r="A4739">
        <v>4738</v>
      </c>
      <c r="B4739">
        <v>39157000</v>
      </c>
      <c r="C4739" t="s">
        <v>4728</v>
      </c>
      <c r="E4739" s="11">
        <v>4739</v>
      </c>
      <c r="F4739" s="12">
        <v>39160000</v>
      </c>
      <c r="G4739" s="13" t="s">
        <v>4729</v>
      </c>
      <c r="Q4739" t="str">
        <f t="shared" si="74"/>
        <v>39160000-Školski nameštaj</v>
      </c>
    </row>
    <row r="4740" spans="1:17" x14ac:dyDescent="0.3">
      <c r="A4740">
        <v>4739</v>
      </c>
      <c r="B4740">
        <v>39160000</v>
      </c>
      <c r="C4740" t="s">
        <v>4729</v>
      </c>
      <c r="E4740" s="8">
        <v>4740</v>
      </c>
      <c r="F4740" s="9">
        <v>39161000</v>
      </c>
      <c r="G4740" s="10" t="s">
        <v>4730</v>
      </c>
      <c r="Q4740" t="str">
        <f t="shared" si="74"/>
        <v>39161000-Nameštaj za dečije vrtiće</v>
      </c>
    </row>
    <row r="4741" spans="1:17" x14ac:dyDescent="0.3">
      <c r="A4741">
        <v>4740</v>
      </c>
      <c r="B4741">
        <v>39161000</v>
      </c>
      <c r="C4741" t="s">
        <v>4730</v>
      </c>
      <c r="E4741" s="11">
        <v>4741</v>
      </c>
      <c r="F4741" s="12">
        <v>39162000</v>
      </c>
      <c r="G4741" s="13" t="s">
        <v>4731</v>
      </c>
      <c r="Q4741" t="str">
        <f t="shared" si="74"/>
        <v>39162000-Oprema za obrazovne potrebe</v>
      </c>
    </row>
    <row r="4742" spans="1:17" x14ac:dyDescent="0.3">
      <c r="A4742">
        <v>4741</v>
      </c>
      <c r="B4742">
        <v>39162000</v>
      </c>
      <c r="C4742" t="s">
        <v>4731</v>
      </c>
      <c r="E4742" s="8">
        <v>4742</v>
      </c>
      <c r="F4742" s="9">
        <v>39162100</v>
      </c>
      <c r="G4742" s="10" t="s">
        <v>4732</v>
      </c>
      <c r="Q4742" t="str">
        <f t="shared" si="74"/>
        <v>39162100-Nastavna oprema</v>
      </c>
    </row>
    <row r="4743" spans="1:17" x14ac:dyDescent="0.3">
      <c r="A4743">
        <v>4742</v>
      </c>
      <c r="B4743">
        <v>39162100</v>
      </c>
      <c r="C4743" t="s">
        <v>4732</v>
      </c>
      <c r="E4743" s="11">
        <v>4743</v>
      </c>
      <c r="F4743" s="12">
        <v>39162110</v>
      </c>
      <c r="G4743" s="13" t="s">
        <v>4733</v>
      </c>
      <c r="Q4743" t="str">
        <f t="shared" si="74"/>
        <v>39162110-Nastavni materijal</v>
      </c>
    </row>
    <row r="4744" spans="1:17" x14ac:dyDescent="0.3">
      <c r="A4744">
        <v>4743</v>
      </c>
      <c r="B4744">
        <v>39162110</v>
      </c>
      <c r="C4744" t="s">
        <v>4733</v>
      </c>
      <c r="E4744" s="8">
        <v>4744</v>
      </c>
      <c r="F4744" s="9">
        <v>39162200</v>
      </c>
      <c r="G4744" s="10" t="s">
        <v>4734</v>
      </c>
      <c r="Q4744" t="str">
        <f t="shared" si="74"/>
        <v>39162200-Pomoćna sredstva i uređaji</v>
      </c>
    </row>
    <row r="4745" spans="1:17" x14ac:dyDescent="0.3">
      <c r="A4745">
        <v>4744</v>
      </c>
      <c r="B4745">
        <v>39162200</v>
      </c>
      <c r="C4745" t="s">
        <v>4734</v>
      </c>
      <c r="E4745" s="11">
        <v>4745</v>
      </c>
      <c r="F4745" s="12">
        <v>39170000</v>
      </c>
      <c r="G4745" s="13" t="s">
        <v>4735</v>
      </c>
      <c r="Q4745" t="str">
        <f t="shared" si="74"/>
        <v>39170000-Nameštaj za prodavnice</v>
      </c>
    </row>
    <row r="4746" spans="1:17" x14ac:dyDescent="0.3">
      <c r="A4746">
        <v>4745</v>
      </c>
      <c r="B4746">
        <v>39170000</v>
      </c>
      <c r="C4746" t="s">
        <v>4735</v>
      </c>
      <c r="E4746" s="8">
        <v>4746</v>
      </c>
      <c r="F4746" s="9">
        <v>39171000</v>
      </c>
      <c r="G4746" s="10" t="s">
        <v>4736</v>
      </c>
      <c r="Q4746" t="str">
        <f t="shared" si="74"/>
        <v>39171000-Izložbene vitrine</v>
      </c>
    </row>
    <row r="4747" spans="1:17" x14ac:dyDescent="0.3">
      <c r="A4747">
        <v>4746</v>
      </c>
      <c r="B4747">
        <v>39171000</v>
      </c>
      <c r="C4747" t="s">
        <v>4736</v>
      </c>
      <c r="E4747" s="11">
        <v>4747</v>
      </c>
      <c r="F4747" s="12">
        <v>39172000</v>
      </c>
      <c r="G4747" s="13" t="s">
        <v>4737</v>
      </c>
      <c r="Q4747" t="str">
        <f t="shared" si="74"/>
        <v>39172000-Pultovi</v>
      </c>
    </row>
    <row r="4748" spans="1:17" x14ac:dyDescent="0.3">
      <c r="A4748">
        <v>4747</v>
      </c>
      <c r="B4748">
        <v>39172000</v>
      </c>
      <c r="C4748" t="s">
        <v>4737</v>
      </c>
      <c r="E4748" s="8">
        <v>4748</v>
      </c>
      <c r="F4748" s="9">
        <v>39172100</v>
      </c>
      <c r="G4748" s="10" t="s">
        <v>4738</v>
      </c>
      <c r="Q4748" t="str">
        <f t="shared" si="74"/>
        <v>39172100-Pultovi za posluživanje</v>
      </c>
    </row>
    <row r="4749" spans="1:17" x14ac:dyDescent="0.3">
      <c r="A4749">
        <v>4748</v>
      </c>
      <c r="B4749">
        <v>39172100</v>
      </c>
      <c r="C4749" t="s">
        <v>4738</v>
      </c>
      <c r="E4749" s="11">
        <v>4749</v>
      </c>
      <c r="F4749" s="12">
        <v>39173000</v>
      </c>
      <c r="G4749" s="13" t="s">
        <v>4739</v>
      </c>
      <c r="Q4749" t="str">
        <f t="shared" si="74"/>
        <v>39173000-Jedinice za skladištenje</v>
      </c>
    </row>
    <row r="4750" spans="1:17" x14ac:dyDescent="0.3">
      <c r="A4750">
        <v>4749</v>
      </c>
      <c r="B4750">
        <v>39173000</v>
      </c>
      <c r="C4750" t="s">
        <v>4739</v>
      </c>
      <c r="E4750" s="8">
        <v>4750</v>
      </c>
      <c r="F4750" s="9">
        <v>39174000</v>
      </c>
      <c r="G4750" s="10" t="s">
        <v>4740</v>
      </c>
      <c r="Q4750" t="str">
        <f t="shared" si="74"/>
        <v>39174000-Oznake na prodavnicama</v>
      </c>
    </row>
    <row r="4751" spans="1:17" x14ac:dyDescent="0.3">
      <c r="A4751">
        <v>4750</v>
      </c>
      <c r="B4751">
        <v>39174000</v>
      </c>
      <c r="C4751" t="s">
        <v>4740</v>
      </c>
      <c r="E4751" s="11">
        <v>4751</v>
      </c>
      <c r="F4751" s="12">
        <v>39180000</v>
      </c>
      <c r="G4751" s="13" t="s">
        <v>4741</v>
      </c>
      <c r="Q4751" t="str">
        <f t="shared" si="74"/>
        <v>39180000-Laboratorijski nameštaj</v>
      </c>
    </row>
    <row r="4752" spans="1:17" x14ac:dyDescent="0.3">
      <c r="A4752">
        <v>4751</v>
      </c>
      <c r="B4752">
        <v>39180000</v>
      </c>
      <c r="C4752" t="s">
        <v>4741</v>
      </c>
      <c r="E4752" s="8">
        <v>4752</v>
      </c>
      <c r="F4752" s="9">
        <v>39181000</v>
      </c>
      <c r="G4752" s="10" t="s">
        <v>4742</v>
      </c>
      <c r="Q4752" t="str">
        <f t="shared" si="74"/>
        <v>39181000-Laboratorijski stolovi</v>
      </c>
    </row>
    <row r="4753" spans="1:17" x14ac:dyDescent="0.3">
      <c r="A4753">
        <v>4752</v>
      </c>
      <c r="B4753">
        <v>39181000</v>
      </c>
      <c r="C4753" t="s">
        <v>4742</v>
      </c>
      <c r="E4753" s="11">
        <v>4753</v>
      </c>
      <c r="F4753" s="12">
        <v>39190000</v>
      </c>
      <c r="G4753" s="13" t="s">
        <v>4743</v>
      </c>
      <c r="Q4753" t="str">
        <f t="shared" si="74"/>
        <v>39190000-Zidne tapete i druge zidne obloge</v>
      </c>
    </row>
    <row r="4754" spans="1:17" x14ac:dyDescent="0.3">
      <c r="A4754">
        <v>4753</v>
      </c>
      <c r="B4754">
        <v>39190000</v>
      </c>
      <c r="C4754" t="s">
        <v>4743</v>
      </c>
      <c r="E4754" s="8">
        <v>4754</v>
      </c>
      <c r="F4754" s="9">
        <v>39191000</v>
      </c>
      <c r="G4754" s="10" t="s">
        <v>4744</v>
      </c>
      <c r="Q4754" t="str">
        <f t="shared" si="74"/>
        <v>39191000-Zidne obloge od papira ili kartona</v>
      </c>
    </row>
    <row r="4755" spans="1:17" x14ac:dyDescent="0.3">
      <c r="A4755">
        <v>4754</v>
      </c>
      <c r="B4755">
        <v>39191000</v>
      </c>
      <c r="C4755" t="s">
        <v>4744</v>
      </c>
      <c r="E4755" s="11">
        <v>4755</v>
      </c>
      <c r="F4755" s="12">
        <v>39191100</v>
      </c>
      <c r="G4755" s="13" t="s">
        <v>4745</v>
      </c>
      <c r="Q4755" t="str">
        <f t="shared" si="74"/>
        <v>39191100-Zidne tapete</v>
      </c>
    </row>
    <row r="4756" spans="1:17" x14ac:dyDescent="0.3">
      <c r="A4756">
        <v>4755</v>
      </c>
      <c r="B4756">
        <v>39191100</v>
      </c>
      <c r="C4756" t="s">
        <v>4745</v>
      </c>
      <c r="E4756" s="8">
        <v>4756</v>
      </c>
      <c r="F4756" s="9">
        <v>39192000</v>
      </c>
      <c r="G4756" s="10" t="s">
        <v>4746</v>
      </c>
      <c r="Q4756" t="str">
        <f t="shared" si="74"/>
        <v>39192000-Zidne obloge od tekstila</v>
      </c>
    </row>
    <row r="4757" spans="1:17" x14ac:dyDescent="0.3">
      <c r="A4757">
        <v>4756</v>
      </c>
      <c r="B4757">
        <v>39192000</v>
      </c>
      <c r="C4757" t="s">
        <v>4746</v>
      </c>
      <c r="E4757" s="11">
        <v>4757</v>
      </c>
      <c r="F4757" s="12">
        <v>39193000</v>
      </c>
      <c r="G4757" s="13" t="s">
        <v>4747</v>
      </c>
      <c r="Q4757" t="str">
        <f t="shared" si="74"/>
        <v>39193000-Podne obloge od papira ili kartona</v>
      </c>
    </row>
    <row r="4758" spans="1:17" x14ac:dyDescent="0.3">
      <c r="A4758">
        <v>4757</v>
      </c>
      <c r="B4758">
        <v>39193000</v>
      </c>
      <c r="C4758" t="s">
        <v>4747</v>
      </c>
      <c r="E4758" s="8">
        <v>4758</v>
      </c>
      <c r="F4758" s="9">
        <v>39200000</v>
      </c>
      <c r="G4758" s="10" t="s">
        <v>4748</v>
      </c>
      <c r="Q4758" t="str">
        <f t="shared" si="74"/>
        <v>39200000-Proizvodi za unutrašnje opremanje</v>
      </c>
    </row>
    <row r="4759" spans="1:17" x14ac:dyDescent="0.3">
      <c r="A4759">
        <v>4758</v>
      </c>
      <c r="B4759">
        <v>39200000</v>
      </c>
      <c r="C4759" t="s">
        <v>4748</v>
      </c>
      <c r="E4759" s="11">
        <v>4759</v>
      </c>
      <c r="F4759" s="12">
        <v>39220000</v>
      </c>
      <c r="G4759" s="13" t="s">
        <v>4749</v>
      </c>
      <c r="Q4759" t="str">
        <f t="shared" si="74"/>
        <v>39220000-Kuhinjska oprema, predmeti za domaćinstvo i potrepštine za ugostiteljstvo</v>
      </c>
    </row>
    <row r="4760" spans="1:17" x14ac:dyDescent="0.3">
      <c r="A4760">
        <v>4759</v>
      </c>
      <c r="B4760">
        <v>39220000</v>
      </c>
      <c r="C4760" t="s">
        <v>4749</v>
      </c>
      <c r="E4760" s="8">
        <v>4760</v>
      </c>
      <c r="F4760" s="9">
        <v>39221000</v>
      </c>
      <c r="G4760" s="10" t="s">
        <v>4750</v>
      </c>
      <c r="Q4760" t="str">
        <f t="shared" si="74"/>
        <v>39221000-Kuhinjska oprema</v>
      </c>
    </row>
    <row r="4761" spans="1:17" x14ac:dyDescent="0.3">
      <c r="A4761">
        <v>4760</v>
      </c>
      <c r="B4761">
        <v>39221000</v>
      </c>
      <c r="C4761" t="s">
        <v>4750</v>
      </c>
      <c r="E4761" s="11">
        <v>4761</v>
      </c>
      <c r="F4761" s="12">
        <v>39221100</v>
      </c>
      <c r="G4761" s="13" t="s">
        <v>4751</v>
      </c>
      <c r="Q4761" t="str">
        <f t="shared" si="74"/>
        <v>39221100-Kuhinjsko posuđe</v>
      </c>
    </row>
    <row r="4762" spans="1:17" x14ac:dyDescent="0.3">
      <c r="A4762">
        <v>4761</v>
      </c>
      <c r="B4762">
        <v>39221100</v>
      </c>
      <c r="C4762" t="s">
        <v>4751</v>
      </c>
      <c r="E4762" s="8">
        <v>4762</v>
      </c>
      <c r="F4762" s="9">
        <v>39221110</v>
      </c>
      <c r="G4762" s="10" t="s">
        <v>4752</v>
      </c>
      <c r="Q4762" t="str">
        <f t="shared" si="74"/>
        <v>39221110-Zemljano posuđe</v>
      </c>
    </row>
    <row r="4763" spans="1:17" x14ac:dyDescent="0.3">
      <c r="A4763">
        <v>4762</v>
      </c>
      <c r="B4763">
        <v>39221110</v>
      </c>
      <c r="C4763" t="s">
        <v>4752</v>
      </c>
      <c r="E4763" s="11">
        <v>4763</v>
      </c>
      <c r="F4763" s="12">
        <v>39221120</v>
      </c>
      <c r="G4763" s="13" t="s">
        <v>4753</v>
      </c>
      <c r="Q4763" t="str">
        <f t="shared" si="74"/>
        <v>39221120-Šolje i čaše</v>
      </c>
    </row>
    <row r="4764" spans="1:17" x14ac:dyDescent="0.3">
      <c r="A4764">
        <v>4763</v>
      </c>
      <c r="B4764">
        <v>39221120</v>
      </c>
      <c r="C4764" t="s">
        <v>4753</v>
      </c>
      <c r="E4764" s="8">
        <v>4764</v>
      </c>
      <c r="F4764" s="9">
        <v>39221121</v>
      </c>
      <c r="G4764" s="10" t="s">
        <v>4754</v>
      </c>
      <c r="Q4764" t="str">
        <f t="shared" si="74"/>
        <v>39221121-Šolje</v>
      </c>
    </row>
    <row r="4765" spans="1:17" x14ac:dyDescent="0.3">
      <c r="A4765">
        <v>4764</v>
      </c>
      <c r="B4765">
        <v>39221121</v>
      </c>
      <c r="C4765" t="s">
        <v>4754</v>
      </c>
      <c r="E4765" s="11">
        <v>4765</v>
      </c>
      <c r="F4765" s="12">
        <v>39221122</v>
      </c>
      <c r="G4765" s="13" t="s">
        <v>4755</v>
      </c>
      <c r="Q4765" t="str">
        <f t="shared" si="74"/>
        <v>39221122-Šoljice</v>
      </c>
    </row>
    <row r="4766" spans="1:17" x14ac:dyDescent="0.3">
      <c r="A4766">
        <v>4765</v>
      </c>
      <c r="B4766">
        <v>39221122</v>
      </c>
      <c r="C4766" t="s">
        <v>4755</v>
      </c>
      <c r="E4766" s="8">
        <v>4766</v>
      </c>
      <c r="F4766" s="9">
        <v>39221123</v>
      </c>
      <c r="G4766" s="10" t="s">
        <v>4756</v>
      </c>
      <c r="Q4766" t="str">
        <f t="shared" si="74"/>
        <v>39221123-Čaše za piće</v>
      </c>
    </row>
    <row r="4767" spans="1:17" x14ac:dyDescent="0.3">
      <c r="A4767">
        <v>4766</v>
      </c>
      <c r="B4767">
        <v>39221123</v>
      </c>
      <c r="C4767" t="s">
        <v>4756</v>
      </c>
      <c r="E4767" s="11">
        <v>4767</v>
      </c>
      <c r="F4767" s="12">
        <v>39221130</v>
      </c>
      <c r="G4767" s="13" t="s">
        <v>4757</v>
      </c>
      <c r="Q4767" t="str">
        <f t="shared" si="74"/>
        <v>39221130-Posude za hranu</v>
      </c>
    </row>
    <row r="4768" spans="1:17" x14ac:dyDescent="0.3">
      <c r="A4768">
        <v>4767</v>
      </c>
      <c r="B4768">
        <v>39221130</v>
      </c>
      <c r="C4768" t="s">
        <v>4757</v>
      </c>
      <c r="E4768" s="8">
        <v>4768</v>
      </c>
      <c r="F4768" s="9">
        <v>39221140</v>
      </c>
      <c r="G4768" s="10" t="s">
        <v>4758</v>
      </c>
      <c r="Q4768" t="str">
        <f t="shared" si="74"/>
        <v>39221140-Čuturice za vodu</v>
      </c>
    </row>
    <row r="4769" spans="1:17" x14ac:dyDescent="0.3">
      <c r="A4769">
        <v>4768</v>
      </c>
      <c r="B4769">
        <v>39221140</v>
      </c>
      <c r="C4769" t="s">
        <v>4758</v>
      </c>
      <c r="E4769" s="11">
        <v>4769</v>
      </c>
      <c r="F4769" s="12">
        <v>39221150</v>
      </c>
      <c r="G4769" s="13" t="s">
        <v>4759</v>
      </c>
      <c r="Q4769" t="str">
        <f t="shared" si="74"/>
        <v>39221150-Termos boce</v>
      </c>
    </row>
    <row r="4770" spans="1:17" x14ac:dyDescent="0.3">
      <c r="A4770">
        <v>4769</v>
      </c>
      <c r="B4770">
        <v>39221150</v>
      </c>
      <c r="C4770" t="s">
        <v>4759</v>
      </c>
      <c r="E4770" s="8">
        <v>4770</v>
      </c>
      <c r="F4770" s="9">
        <v>39221160</v>
      </c>
      <c r="G4770" s="10" t="s">
        <v>4760</v>
      </c>
      <c r="Q4770" t="str">
        <f t="shared" si="74"/>
        <v>39221160-Poslužavnici</v>
      </c>
    </row>
    <row r="4771" spans="1:17" x14ac:dyDescent="0.3">
      <c r="A4771">
        <v>4770</v>
      </c>
      <c r="B4771">
        <v>39221160</v>
      </c>
      <c r="C4771" t="s">
        <v>4760</v>
      </c>
      <c r="E4771" s="11">
        <v>4771</v>
      </c>
      <c r="F4771" s="12">
        <v>39221170</v>
      </c>
      <c r="G4771" s="13" t="s">
        <v>4761</v>
      </c>
      <c r="Q4771" t="str">
        <f t="shared" si="74"/>
        <v>39221170-Okviri za sušenje veša</v>
      </c>
    </row>
    <row r="4772" spans="1:17" x14ac:dyDescent="0.3">
      <c r="A4772">
        <v>4771</v>
      </c>
      <c r="B4772">
        <v>39221170</v>
      </c>
      <c r="C4772" t="s">
        <v>4761</v>
      </c>
      <c r="E4772" s="8">
        <v>4772</v>
      </c>
      <c r="F4772" s="9">
        <v>39221180</v>
      </c>
      <c r="G4772" s="10" t="s">
        <v>4762</v>
      </c>
      <c r="Q4772" t="str">
        <f t="shared" si="74"/>
        <v>39221180-Pribor za kuvanje</v>
      </c>
    </row>
    <row r="4773" spans="1:17" x14ac:dyDescent="0.3">
      <c r="A4773">
        <v>4772</v>
      </c>
      <c r="B4773">
        <v>39221180</v>
      </c>
      <c r="C4773" t="s">
        <v>4762</v>
      </c>
      <c r="E4773" s="11">
        <v>4773</v>
      </c>
      <c r="F4773" s="12">
        <v>39221190</v>
      </c>
      <c r="G4773" s="13" t="s">
        <v>4763</v>
      </c>
      <c r="Q4773" t="str">
        <f t="shared" si="74"/>
        <v>39221190-Postolja za tanjire</v>
      </c>
    </row>
    <row r="4774" spans="1:17" x14ac:dyDescent="0.3">
      <c r="A4774">
        <v>4773</v>
      </c>
      <c r="B4774">
        <v>39221190</v>
      </c>
      <c r="C4774" t="s">
        <v>4763</v>
      </c>
      <c r="E4774" s="8">
        <v>4774</v>
      </c>
      <c r="F4774" s="9">
        <v>39221200</v>
      </c>
      <c r="G4774" s="10" t="s">
        <v>4764</v>
      </c>
      <c r="Q4774" t="str">
        <f t="shared" si="74"/>
        <v>39221200-Posuđe i pribor za jelo</v>
      </c>
    </row>
    <row r="4775" spans="1:17" x14ac:dyDescent="0.3">
      <c r="A4775">
        <v>4774</v>
      </c>
      <c r="B4775">
        <v>39221200</v>
      </c>
      <c r="C4775" t="s">
        <v>4764</v>
      </c>
      <c r="E4775" s="11">
        <v>4775</v>
      </c>
      <c r="F4775" s="12">
        <v>39221210</v>
      </c>
      <c r="G4775" s="13" t="s">
        <v>4765</v>
      </c>
      <c r="Q4775" t="str">
        <f t="shared" si="74"/>
        <v>39221210-Tanjiri</v>
      </c>
    </row>
    <row r="4776" spans="1:17" x14ac:dyDescent="0.3">
      <c r="A4776">
        <v>4775</v>
      </c>
      <c r="B4776">
        <v>39221210</v>
      </c>
      <c r="C4776" t="s">
        <v>4765</v>
      </c>
      <c r="E4776" s="8">
        <v>4776</v>
      </c>
      <c r="F4776" s="9">
        <v>39221220</v>
      </c>
      <c r="G4776" s="10" t="s">
        <v>4766</v>
      </c>
      <c r="Q4776" t="str">
        <f t="shared" si="74"/>
        <v>39221220-Posuđe</v>
      </c>
    </row>
    <row r="4777" spans="1:17" x14ac:dyDescent="0.3">
      <c r="A4777">
        <v>4776</v>
      </c>
      <c r="B4777">
        <v>39221220</v>
      </c>
      <c r="C4777" t="s">
        <v>4766</v>
      </c>
      <c r="E4777" s="11">
        <v>4777</v>
      </c>
      <c r="F4777" s="12">
        <v>39221230</v>
      </c>
      <c r="G4777" s="13" t="s">
        <v>4767</v>
      </c>
      <c r="Q4777" t="str">
        <f t="shared" si="74"/>
        <v>39221230-Tanjirići</v>
      </c>
    </row>
    <row r="4778" spans="1:17" x14ac:dyDescent="0.3">
      <c r="A4778">
        <v>4777</v>
      </c>
      <c r="B4778">
        <v>39221230</v>
      </c>
      <c r="C4778" t="s">
        <v>4767</v>
      </c>
      <c r="E4778" s="8">
        <v>4778</v>
      </c>
      <c r="F4778" s="9">
        <v>39221240</v>
      </c>
      <c r="G4778" s="10" t="s">
        <v>4768</v>
      </c>
      <c r="Q4778" t="str">
        <f t="shared" si="74"/>
        <v>39221240-Činije</v>
      </c>
    </row>
    <row r="4779" spans="1:17" x14ac:dyDescent="0.3">
      <c r="A4779">
        <v>4778</v>
      </c>
      <c r="B4779">
        <v>39221240</v>
      </c>
      <c r="C4779" t="s">
        <v>4768</v>
      </c>
      <c r="E4779" s="11">
        <v>4779</v>
      </c>
      <c r="F4779" s="12">
        <v>39221250</v>
      </c>
      <c r="G4779" s="13" t="s">
        <v>4769</v>
      </c>
      <c r="Q4779" t="str">
        <f t="shared" si="74"/>
        <v>39221250-Bokali</v>
      </c>
    </row>
    <row r="4780" spans="1:17" x14ac:dyDescent="0.3">
      <c r="A4780">
        <v>4779</v>
      </c>
      <c r="B4780">
        <v>39221250</v>
      </c>
      <c r="C4780" t="s">
        <v>4769</v>
      </c>
      <c r="E4780" s="8">
        <v>4780</v>
      </c>
      <c r="F4780" s="9">
        <v>39221260</v>
      </c>
      <c r="G4780" s="10" t="s">
        <v>4770</v>
      </c>
      <c r="Q4780" t="str">
        <f t="shared" si="74"/>
        <v>39221260-Metalno kuhinjsko posuđe za velike kuhinje</v>
      </c>
    </row>
    <row r="4781" spans="1:17" x14ac:dyDescent="0.3">
      <c r="A4781">
        <v>4780</v>
      </c>
      <c r="B4781">
        <v>39221260</v>
      </c>
      <c r="C4781" t="s">
        <v>4770</v>
      </c>
      <c r="E4781" s="11">
        <v>4781</v>
      </c>
      <c r="F4781" s="12">
        <v>39222000</v>
      </c>
      <c r="G4781" s="13" t="s">
        <v>4771</v>
      </c>
      <c r="Q4781" t="str">
        <f t="shared" si="74"/>
        <v>39222000-Predmeti koji se koriste u ugostiteljstvu</v>
      </c>
    </row>
    <row r="4782" spans="1:17" x14ac:dyDescent="0.3">
      <c r="A4782">
        <v>4781</v>
      </c>
      <c r="B4782">
        <v>39222000</v>
      </c>
      <c r="C4782" t="s">
        <v>4771</v>
      </c>
      <c r="E4782" s="8">
        <v>4782</v>
      </c>
      <c r="F4782" s="9">
        <v>39222100</v>
      </c>
      <c r="G4782" s="10" t="s">
        <v>4772</v>
      </c>
      <c r="Q4782" t="str">
        <f t="shared" si="74"/>
        <v>39222100-Predmeti koji se koriste u ugostiteljstvu za jednokratnu upotrebu</v>
      </c>
    </row>
    <row r="4783" spans="1:17" x14ac:dyDescent="0.3">
      <c r="A4783">
        <v>4782</v>
      </c>
      <c r="B4783">
        <v>39222100</v>
      </c>
      <c r="C4783" t="s">
        <v>4772</v>
      </c>
      <c r="E4783" s="11">
        <v>4783</v>
      </c>
      <c r="F4783" s="12">
        <v>39222110</v>
      </c>
      <c r="G4783" s="13" t="s">
        <v>4773</v>
      </c>
      <c r="Q4783" t="str">
        <f t="shared" si="74"/>
        <v>39222110-Pribor za jelo i tanjiri za jednokratnu upotrebu</v>
      </c>
    </row>
    <row r="4784" spans="1:17" x14ac:dyDescent="0.3">
      <c r="A4784">
        <v>4783</v>
      </c>
      <c r="B4784">
        <v>39222110</v>
      </c>
      <c r="C4784" t="s">
        <v>4773</v>
      </c>
      <c r="E4784" s="8">
        <v>4784</v>
      </c>
      <c r="F4784" s="9">
        <v>39222120</v>
      </c>
      <c r="G4784" s="10" t="s">
        <v>4774</v>
      </c>
      <c r="Q4784" t="str">
        <f t="shared" si="74"/>
        <v>39222120-Čaše za jednokratnu upotrebu</v>
      </c>
    </row>
    <row r="4785" spans="1:17" x14ac:dyDescent="0.3">
      <c r="A4785">
        <v>4784</v>
      </c>
      <c r="B4785">
        <v>39222120</v>
      </c>
      <c r="C4785" t="s">
        <v>4774</v>
      </c>
      <c r="E4785" s="11">
        <v>4785</v>
      </c>
      <c r="F4785" s="12">
        <v>39222200</v>
      </c>
      <c r="G4785" s="13" t="s">
        <v>4775</v>
      </c>
      <c r="Q4785" t="str">
        <f t="shared" si="74"/>
        <v>39222200-Poslužavnici za hranu</v>
      </c>
    </row>
    <row r="4786" spans="1:17" x14ac:dyDescent="0.3">
      <c r="A4786">
        <v>4785</v>
      </c>
      <c r="B4786">
        <v>39222200</v>
      </c>
      <c r="C4786" t="s">
        <v>4775</v>
      </c>
      <c r="E4786" s="8">
        <v>4786</v>
      </c>
      <c r="F4786" s="9">
        <v>39223000</v>
      </c>
      <c r="G4786" s="10" t="s">
        <v>4776</v>
      </c>
      <c r="Q4786" t="str">
        <f t="shared" si="74"/>
        <v>39223000-Kašike, viljuške</v>
      </c>
    </row>
    <row r="4787" spans="1:17" x14ac:dyDescent="0.3">
      <c r="A4787">
        <v>4786</v>
      </c>
      <c r="B4787">
        <v>39223000</v>
      </c>
      <c r="C4787" t="s">
        <v>4776</v>
      </c>
      <c r="E4787" s="11">
        <v>4787</v>
      </c>
      <c r="F4787" s="12">
        <v>39223100</v>
      </c>
      <c r="G4787" s="13" t="s">
        <v>4777</v>
      </c>
      <c r="Q4787" t="str">
        <f t="shared" si="74"/>
        <v>39223100-Kašike</v>
      </c>
    </row>
    <row r="4788" spans="1:17" x14ac:dyDescent="0.3">
      <c r="A4788">
        <v>4787</v>
      </c>
      <c r="B4788">
        <v>39223100</v>
      </c>
      <c r="C4788" t="s">
        <v>4777</v>
      </c>
      <c r="E4788" s="8">
        <v>4788</v>
      </c>
      <c r="F4788" s="9">
        <v>39223200</v>
      </c>
      <c r="G4788" s="10" t="s">
        <v>4778</v>
      </c>
      <c r="Q4788" t="str">
        <f t="shared" si="74"/>
        <v>39223200-Viljuške</v>
      </c>
    </row>
    <row r="4789" spans="1:17" x14ac:dyDescent="0.3">
      <c r="A4789">
        <v>4788</v>
      </c>
      <c r="B4789">
        <v>39223200</v>
      </c>
      <c r="C4789" t="s">
        <v>4778</v>
      </c>
      <c r="E4789" s="11">
        <v>4789</v>
      </c>
      <c r="F4789" s="12">
        <v>39224000</v>
      </c>
      <c r="G4789" s="13" t="s">
        <v>4779</v>
      </c>
      <c r="Q4789" t="str">
        <f t="shared" si="74"/>
        <v>39224000-Metle, četke i drugi proizvodi raznih vrsta</v>
      </c>
    </row>
    <row r="4790" spans="1:17" x14ac:dyDescent="0.3">
      <c r="A4790">
        <v>4789</v>
      </c>
      <c r="B4790">
        <v>39224000</v>
      </c>
      <c r="C4790" t="s">
        <v>4779</v>
      </c>
      <c r="E4790" s="8">
        <v>4790</v>
      </c>
      <c r="F4790" s="9">
        <v>39224100</v>
      </c>
      <c r="G4790" s="10" t="s">
        <v>4780</v>
      </c>
      <c r="Q4790" t="str">
        <f t="shared" si="74"/>
        <v>39224100-Metle</v>
      </c>
    </row>
    <row r="4791" spans="1:17" x14ac:dyDescent="0.3">
      <c r="A4791">
        <v>4790</v>
      </c>
      <c r="B4791">
        <v>39224100</v>
      </c>
      <c r="C4791" t="s">
        <v>4780</v>
      </c>
      <c r="E4791" s="11">
        <v>4791</v>
      </c>
      <c r="F4791" s="12">
        <v>39224200</v>
      </c>
      <c r="G4791" s="13" t="s">
        <v>4781</v>
      </c>
      <c r="Q4791" t="str">
        <f t="shared" si="74"/>
        <v>39224200-Četke</v>
      </c>
    </row>
    <row r="4792" spans="1:17" x14ac:dyDescent="0.3">
      <c r="A4792">
        <v>4791</v>
      </c>
      <c r="B4792">
        <v>39224200</v>
      </c>
      <c r="C4792" t="s">
        <v>4781</v>
      </c>
      <c r="E4792" s="8">
        <v>4792</v>
      </c>
      <c r="F4792" s="9">
        <v>39224210</v>
      </c>
      <c r="G4792" s="10" t="s">
        <v>4782</v>
      </c>
      <c r="Q4792" t="str">
        <f t="shared" si="74"/>
        <v>39224210-Četke za bojenje</v>
      </c>
    </row>
    <row r="4793" spans="1:17" x14ac:dyDescent="0.3">
      <c r="A4793">
        <v>4792</v>
      </c>
      <c r="B4793">
        <v>39224210</v>
      </c>
      <c r="C4793" t="s">
        <v>4782</v>
      </c>
      <c r="E4793" s="11">
        <v>4793</v>
      </c>
      <c r="F4793" s="12">
        <v>39224300</v>
      </c>
      <c r="G4793" s="13" t="s">
        <v>4783</v>
      </c>
      <c r="Q4793" t="str">
        <f t="shared" si="74"/>
        <v>39224300-Metle, četke i drugi proizvodi za čišćenje domaćinstva</v>
      </c>
    </row>
    <row r="4794" spans="1:17" x14ac:dyDescent="0.3">
      <c r="A4794">
        <v>4793</v>
      </c>
      <c r="B4794">
        <v>39224300</v>
      </c>
      <c r="C4794" t="s">
        <v>4783</v>
      </c>
      <c r="E4794" s="8">
        <v>4794</v>
      </c>
      <c r="F4794" s="9">
        <v>39224310</v>
      </c>
      <c r="G4794" s="10" t="s">
        <v>4784</v>
      </c>
      <c r="Q4794" t="str">
        <f t="shared" si="74"/>
        <v>39224310-Toaletne četke</v>
      </c>
    </row>
    <row r="4795" spans="1:17" x14ac:dyDescent="0.3">
      <c r="A4795">
        <v>4794</v>
      </c>
      <c r="B4795">
        <v>39224310</v>
      </c>
      <c r="C4795" t="s">
        <v>4784</v>
      </c>
      <c r="E4795" s="11">
        <v>4795</v>
      </c>
      <c r="F4795" s="12">
        <v>39224320</v>
      </c>
      <c r="G4795" s="13" t="s">
        <v>4785</v>
      </c>
      <c r="Q4795" t="str">
        <f t="shared" si="74"/>
        <v>39224320-Sunđeri</v>
      </c>
    </row>
    <row r="4796" spans="1:17" x14ac:dyDescent="0.3">
      <c r="A4796">
        <v>4795</v>
      </c>
      <c r="B4796">
        <v>39224320</v>
      </c>
      <c r="C4796" t="s">
        <v>4785</v>
      </c>
      <c r="E4796" s="8">
        <v>4796</v>
      </c>
      <c r="F4796" s="9">
        <v>39224330</v>
      </c>
      <c r="G4796" s="10" t="s">
        <v>4786</v>
      </c>
      <c r="Q4796" t="str">
        <f t="shared" si="74"/>
        <v>39224330-Kante</v>
      </c>
    </row>
    <row r="4797" spans="1:17" x14ac:dyDescent="0.3">
      <c r="A4797">
        <v>4796</v>
      </c>
      <c r="B4797">
        <v>39224330</v>
      </c>
      <c r="C4797" t="s">
        <v>4786</v>
      </c>
      <c r="E4797" s="11">
        <v>4797</v>
      </c>
      <c r="F4797" s="12">
        <v>39224340</v>
      </c>
      <c r="G4797" s="13" t="s">
        <v>4787</v>
      </c>
      <c r="Q4797" t="str">
        <f t="shared" si="74"/>
        <v>39224340-Korpe za otpatke</v>
      </c>
    </row>
    <row r="4798" spans="1:17" x14ac:dyDescent="0.3">
      <c r="A4798">
        <v>4797</v>
      </c>
      <c r="B4798">
        <v>39224340</v>
      </c>
      <c r="C4798" t="s">
        <v>4787</v>
      </c>
      <c r="E4798" s="8">
        <v>4798</v>
      </c>
      <c r="F4798" s="9">
        <v>39224350</v>
      </c>
      <c r="G4798" s="10" t="s">
        <v>4788</v>
      </c>
      <c r="Q4798" t="str">
        <f t="shared" si="74"/>
        <v>39224350-Lopatice za smeće</v>
      </c>
    </row>
    <row r="4799" spans="1:17" x14ac:dyDescent="0.3">
      <c r="A4799">
        <v>4798</v>
      </c>
      <c r="B4799">
        <v>39224350</v>
      </c>
      <c r="C4799" t="s">
        <v>4788</v>
      </c>
      <c r="E4799" s="11">
        <v>4799</v>
      </c>
      <c r="F4799" s="12">
        <v>39225000</v>
      </c>
      <c r="G4799" s="13" t="s">
        <v>4789</v>
      </c>
      <c r="Q4799" t="str">
        <f t="shared" si="74"/>
        <v>39225000-Upaljači, proizvodi od zapaljivih materijala, pirotehnika, šibice i tečna goriva ili goriva od tečnog gasa</v>
      </c>
    </row>
    <row r="4800" spans="1:17" x14ac:dyDescent="0.3">
      <c r="A4800">
        <v>4799</v>
      </c>
      <c r="B4800">
        <v>39225000</v>
      </c>
      <c r="C4800" t="s">
        <v>4789</v>
      </c>
      <c r="E4800" s="8">
        <v>4800</v>
      </c>
      <c r="F4800" s="9">
        <v>39225100</v>
      </c>
      <c r="G4800" s="10" t="s">
        <v>4790</v>
      </c>
      <c r="Q4800" t="str">
        <f t="shared" si="74"/>
        <v>39225100-Upaljači za cigarete</v>
      </c>
    </row>
    <row r="4801" spans="1:17" x14ac:dyDescent="0.3">
      <c r="A4801">
        <v>4800</v>
      </c>
      <c r="B4801">
        <v>39225100</v>
      </c>
      <c r="C4801" t="s">
        <v>4790</v>
      </c>
      <c r="E4801" s="11">
        <v>4801</v>
      </c>
      <c r="F4801" s="12">
        <v>39225200</v>
      </c>
      <c r="G4801" s="13" t="s">
        <v>4791</v>
      </c>
      <c r="Q4801" t="str">
        <f t="shared" si="74"/>
        <v>39225200-Piroforne legure</v>
      </c>
    </row>
    <row r="4802" spans="1:17" x14ac:dyDescent="0.3">
      <c r="A4802">
        <v>4801</v>
      </c>
      <c r="B4802">
        <v>39225200</v>
      </c>
      <c r="C4802" t="s">
        <v>4791</v>
      </c>
      <c r="E4802" s="8">
        <v>4802</v>
      </c>
      <c r="F4802" s="9">
        <v>39225300</v>
      </c>
      <c r="G4802" s="10" t="s">
        <v>4792</v>
      </c>
      <c r="Q4802" t="str">
        <f t="shared" ref="Q4802:Q4865" si="75">F4802&amp; "-" &amp;G4802</f>
        <v>39225300-Šibice</v>
      </c>
    </row>
    <row r="4803" spans="1:17" x14ac:dyDescent="0.3">
      <c r="A4803">
        <v>4802</v>
      </c>
      <c r="B4803">
        <v>39225300</v>
      </c>
      <c r="C4803" t="s">
        <v>4792</v>
      </c>
      <c r="E4803" s="11">
        <v>4803</v>
      </c>
      <c r="F4803" s="12">
        <v>39225400</v>
      </c>
      <c r="G4803" s="13" t="s">
        <v>4793</v>
      </c>
      <c r="Q4803" t="str">
        <f t="shared" si="75"/>
        <v>39225400-Plin za upaljače</v>
      </c>
    </row>
    <row r="4804" spans="1:17" x14ac:dyDescent="0.3">
      <c r="A4804">
        <v>4803</v>
      </c>
      <c r="B4804">
        <v>39225400</v>
      </c>
      <c r="C4804" t="s">
        <v>4793</v>
      </c>
      <c r="E4804" s="8">
        <v>4804</v>
      </c>
      <c r="F4804" s="9">
        <v>39225500</v>
      </c>
      <c r="G4804" s="10" t="s">
        <v>4794</v>
      </c>
      <c r="Q4804" t="str">
        <f t="shared" si="75"/>
        <v>39225500-Pirotehnika</v>
      </c>
    </row>
    <row r="4805" spans="1:17" x14ac:dyDescent="0.3">
      <c r="A4805">
        <v>4804</v>
      </c>
      <c r="B4805">
        <v>39225500</v>
      </c>
      <c r="C4805" t="s">
        <v>4794</v>
      </c>
      <c r="E4805" s="11">
        <v>4805</v>
      </c>
      <c r="F4805" s="12">
        <v>39225600</v>
      </c>
      <c r="G4805" s="13" t="s">
        <v>4795</v>
      </c>
      <c r="Q4805" t="str">
        <f t="shared" si="75"/>
        <v>39225600-Sveće</v>
      </c>
    </row>
    <row r="4806" spans="1:17" x14ac:dyDescent="0.3">
      <c r="A4806">
        <v>4805</v>
      </c>
      <c r="B4806">
        <v>39225600</v>
      </c>
      <c r="C4806" t="s">
        <v>4795</v>
      </c>
      <c r="E4806" s="8">
        <v>4806</v>
      </c>
      <c r="F4806" s="9">
        <v>39225700</v>
      </c>
      <c r="G4806" s="10" t="s">
        <v>4796</v>
      </c>
      <c r="Q4806" t="str">
        <f t="shared" si="75"/>
        <v>39225700-Boce, tegle i flašice</v>
      </c>
    </row>
    <row r="4807" spans="1:17" x14ac:dyDescent="0.3">
      <c r="A4807">
        <v>4806</v>
      </c>
      <c r="B4807">
        <v>39225700</v>
      </c>
      <c r="C4807" t="s">
        <v>4796</v>
      </c>
      <c r="E4807" s="11">
        <v>4807</v>
      </c>
      <c r="F4807" s="12">
        <v>39225710</v>
      </c>
      <c r="G4807" s="13" t="s">
        <v>4797</v>
      </c>
      <c r="Q4807" t="str">
        <f t="shared" si="75"/>
        <v>39225710-Boce</v>
      </c>
    </row>
    <row r="4808" spans="1:17" x14ac:dyDescent="0.3">
      <c r="A4808">
        <v>4807</v>
      </c>
      <c r="B4808">
        <v>39225710</v>
      </c>
      <c r="C4808" t="s">
        <v>4797</v>
      </c>
      <c r="E4808" s="8">
        <v>4808</v>
      </c>
      <c r="F4808" s="9">
        <v>39225720</v>
      </c>
      <c r="G4808" s="10" t="s">
        <v>4798</v>
      </c>
      <c r="Q4808" t="str">
        <f t="shared" si="75"/>
        <v>39225720-Tegle</v>
      </c>
    </row>
    <row r="4809" spans="1:17" x14ac:dyDescent="0.3">
      <c r="A4809">
        <v>4808</v>
      </c>
      <c r="B4809">
        <v>39225720</v>
      </c>
      <c r="C4809" t="s">
        <v>4798</v>
      </c>
      <c r="E4809" s="11">
        <v>4809</v>
      </c>
      <c r="F4809" s="12">
        <v>39225730</v>
      </c>
      <c r="G4809" s="13" t="s">
        <v>4799</v>
      </c>
      <c r="Q4809" t="str">
        <f t="shared" si="75"/>
        <v>39225730-Flašice</v>
      </c>
    </row>
    <row r="4810" spans="1:17" x14ac:dyDescent="0.3">
      <c r="A4810">
        <v>4809</v>
      </c>
      <c r="B4810">
        <v>39225730</v>
      </c>
      <c r="C4810" t="s">
        <v>4799</v>
      </c>
      <c r="E4810" s="8">
        <v>4810</v>
      </c>
      <c r="F4810" s="9">
        <v>39226000</v>
      </c>
      <c r="G4810" s="10" t="s">
        <v>4800</v>
      </c>
      <c r="Q4810" t="str">
        <f t="shared" si="75"/>
        <v>39226000-Veliki baloni, kutije za boce, čuturice i koturovi</v>
      </c>
    </row>
    <row r="4811" spans="1:17" x14ac:dyDescent="0.3">
      <c r="A4811">
        <v>4810</v>
      </c>
      <c r="B4811">
        <v>39226000</v>
      </c>
      <c r="C4811" t="s">
        <v>4800</v>
      </c>
      <c r="E4811" s="11">
        <v>4811</v>
      </c>
      <c r="F4811" s="12">
        <v>39226100</v>
      </c>
      <c r="G4811" s="13" t="s">
        <v>4801</v>
      </c>
      <c r="Q4811" t="str">
        <f t="shared" si="75"/>
        <v>39226100-Kutije za boce</v>
      </c>
    </row>
    <row r="4812" spans="1:17" x14ac:dyDescent="0.3">
      <c r="A4812">
        <v>4811</v>
      </c>
      <c r="B4812">
        <v>39226100</v>
      </c>
      <c r="C4812" t="s">
        <v>4801</v>
      </c>
      <c r="E4812" s="8">
        <v>4812</v>
      </c>
      <c r="F4812" s="9">
        <v>39226200</v>
      </c>
      <c r="G4812" s="10" t="s">
        <v>4802</v>
      </c>
      <c r="Q4812" t="str">
        <f t="shared" si="75"/>
        <v>39226200-Veliki stakleni baloni i čuturice</v>
      </c>
    </row>
    <row r="4813" spans="1:17" x14ac:dyDescent="0.3">
      <c r="A4813">
        <v>4812</v>
      </c>
      <c r="B4813">
        <v>39226200</v>
      </c>
      <c r="C4813" t="s">
        <v>4802</v>
      </c>
      <c r="E4813" s="11">
        <v>4813</v>
      </c>
      <c r="F4813" s="12">
        <v>39226210</v>
      </c>
      <c r="G4813" s="13" t="s">
        <v>4803</v>
      </c>
      <c r="Q4813" t="str">
        <f t="shared" si="75"/>
        <v>39226210-Veliki stakleni baloni</v>
      </c>
    </row>
    <row r="4814" spans="1:17" x14ac:dyDescent="0.3">
      <c r="A4814">
        <v>4813</v>
      </c>
      <c r="B4814">
        <v>39226210</v>
      </c>
      <c r="C4814" t="s">
        <v>4803</v>
      </c>
      <c r="E4814" s="8">
        <v>4814</v>
      </c>
      <c r="F4814" s="9">
        <v>39226220</v>
      </c>
      <c r="G4814" s="10" t="s">
        <v>4804</v>
      </c>
      <c r="Q4814" t="str">
        <f t="shared" si="75"/>
        <v>39226220-Pljoske</v>
      </c>
    </row>
    <row r="4815" spans="1:17" x14ac:dyDescent="0.3">
      <c r="A4815">
        <v>4814</v>
      </c>
      <c r="B4815">
        <v>39226220</v>
      </c>
      <c r="C4815" t="s">
        <v>4804</v>
      </c>
      <c r="E4815" s="11">
        <v>4815</v>
      </c>
      <c r="F4815" s="12">
        <v>39226300</v>
      </c>
      <c r="G4815" s="13" t="s">
        <v>4805</v>
      </c>
      <c r="Q4815" t="str">
        <f t="shared" si="75"/>
        <v>39226300-Kalemovi ili koturovi</v>
      </c>
    </row>
    <row r="4816" spans="1:17" x14ac:dyDescent="0.3">
      <c r="A4816">
        <v>4815</v>
      </c>
      <c r="B4816">
        <v>39226300</v>
      </c>
      <c r="C4816" t="s">
        <v>4805</v>
      </c>
      <c r="E4816" s="8">
        <v>4816</v>
      </c>
      <c r="F4816" s="9">
        <v>39227000</v>
      </c>
      <c r="G4816" s="10" t="s">
        <v>4806</v>
      </c>
      <c r="Q4816" t="str">
        <f t="shared" si="75"/>
        <v>39227000-Igle za šivenje i pletenje i naprsci</v>
      </c>
    </row>
    <row r="4817" spans="1:17" x14ac:dyDescent="0.3">
      <c r="A4817">
        <v>4816</v>
      </c>
      <c r="B4817">
        <v>39227000</v>
      </c>
      <c r="C4817" t="s">
        <v>4806</v>
      </c>
      <c r="E4817" s="11">
        <v>4817</v>
      </c>
      <c r="F4817" s="12">
        <v>39227100</v>
      </c>
      <c r="G4817" s="13" t="s">
        <v>4807</v>
      </c>
      <c r="Q4817" t="str">
        <f t="shared" si="75"/>
        <v>39227100-Igle za šivenje i pletenje</v>
      </c>
    </row>
    <row r="4818" spans="1:17" x14ac:dyDescent="0.3">
      <c r="A4818">
        <v>4817</v>
      </c>
      <c r="B4818">
        <v>39227100</v>
      </c>
      <c r="C4818" t="s">
        <v>4807</v>
      </c>
      <c r="E4818" s="8">
        <v>4818</v>
      </c>
      <c r="F4818" s="9">
        <v>39227110</v>
      </c>
      <c r="G4818" s="10" t="s">
        <v>4808</v>
      </c>
      <c r="Q4818" t="str">
        <f t="shared" si="75"/>
        <v>39227110-Igle za šivenje</v>
      </c>
    </row>
    <row r="4819" spans="1:17" x14ac:dyDescent="0.3">
      <c r="A4819">
        <v>4818</v>
      </c>
      <c r="B4819">
        <v>39227110</v>
      </c>
      <c r="C4819" t="s">
        <v>4808</v>
      </c>
      <c r="E4819" s="11">
        <v>4819</v>
      </c>
      <c r="F4819" s="12">
        <v>39227120</v>
      </c>
      <c r="G4819" s="13" t="s">
        <v>4809</v>
      </c>
      <c r="Q4819" t="str">
        <f t="shared" si="75"/>
        <v>39227120-Igle za pletenje</v>
      </c>
    </row>
    <row r="4820" spans="1:17" x14ac:dyDescent="0.3">
      <c r="A4820">
        <v>4819</v>
      </c>
      <c r="B4820">
        <v>39227120</v>
      </c>
      <c r="C4820" t="s">
        <v>4809</v>
      </c>
      <c r="E4820" s="8">
        <v>4820</v>
      </c>
      <c r="F4820" s="9">
        <v>39227200</v>
      </c>
      <c r="G4820" s="10" t="s">
        <v>4810</v>
      </c>
      <c r="Q4820" t="str">
        <f t="shared" si="75"/>
        <v>39227200-Naprsci</v>
      </c>
    </row>
    <row r="4821" spans="1:17" x14ac:dyDescent="0.3">
      <c r="A4821">
        <v>4820</v>
      </c>
      <c r="B4821">
        <v>39227200</v>
      </c>
      <c r="C4821" t="s">
        <v>4810</v>
      </c>
      <c r="E4821" s="11">
        <v>4821</v>
      </c>
      <c r="F4821" s="12">
        <v>39230000</v>
      </c>
      <c r="G4821" s="13" t="s">
        <v>4811</v>
      </c>
      <c r="Q4821" t="str">
        <f t="shared" si="75"/>
        <v>39230000-Proizvodi posebne namene</v>
      </c>
    </row>
    <row r="4822" spans="1:17" x14ac:dyDescent="0.3">
      <c r="A4822">
        <v>4821</v>
      </c>
      <c r="B4822">
        <v>39230000</v>
      </c>
      <c r="C4822" t="s">
        <v>4811</v>
      </c>
      <c r="E4822" s="8">
        <v>4822</v>
      </c>
      <c r="F4822" s="9">
        <v>39234000</v>
      </c>
      <c r="G4822" s="10" t="s">
        <v>4812</v>
      </c>
      <c r="Q4822" t="str">
        <f t="shared" si="75"/>
        <v>39234000-Kutije za kompost</v>
      </c>
    </row>
    <row r="4823" spans="1:17" x14ac:dyDescent="0.3">
      <c r="A4823">
        <v>4822</v>
      </c>
      <c r="B4823">
        <v>39234000</v>
      </c>
      <c r="C4823" t="s">
        <v>4812</v>
      </c>
      <c r="E4823" s="11">
        <v>4823</v>
      </c>
      <c r="F4823" s="12">
        <v>39235000</v>
      </c>
      <c r="G4823" s="13" t="s">
        <v>4813</v>
      </c>
      <c r="Q4823" t="str">
        <f t="shared" si="75"/>
        <v>39235000-Žetoni</v>
      </c>
    </row>
    <row r="4824" spans="1:17" x14ac:dyDescent="0.3">
      <c r="A4824">
        <v>4823</v>
      </c>
      <c r="B4824">
        <v>39235000</v>
      </c>
      <c r="C4824" t="s">
        <v>4813</v>
      </c>
      <c r="E4824" s="8">
        <v>4824</v>
      </c>
      <c r="F4824" s="9">
        <v>39236000</v>
      </c>
      <c r="G4824" s="10" t="s">
        <v>4814</v>
      </c>
      <c r="Q4824" t="str">
        <f t="shared" si="75"/>
        <v>39236000-Kabine za farbanje</v>
      </c>
    </row>
    <row r="4825" spans="1:17" x14ac:dyDescent="0.3">
      <c r="A4825">
        <v>4824</v>
      </c>
      <c r="B4825">
        <v>39236000</v>
      </c>
      <c r="C4825" t="s">
        <v>4814</v>
      </c>
      <c r="E4825" s="11">
        <v>4825</v>
      </c>
      <c r="F4825" s="12">
        <v>39237000</v>
      </c>
      <c r="G4825" s="13" t="s">
        <v>4815</v>
      </c>
      <c r="Q4825" t="str">
        <f t="shared" si="75"/>
        <v>39237000-Štapovi za obeležavanje puta u snegu</v>
      </c>
    </row>
    <row r="4826" spans="1:17" x14ac:dyDescent="0.3">
      <c r="A4826">
        <v>4825</v>
      </c>
      <c r="B4826">
        <v>39237000</v>
      </c>
      <c r="C4826" t="s">
        <v>4815</v>
      </c>
      <c r="E4826" s="8">
        <v>4826</v>
      </c>
      <c r="F4826" s="9">
        <v>39240000</v>
      </c>
      <c r="G4826" s="10" t="s">
        <v>4816</v>
      </c>
      <c r="Q4826" t="str">
        <f t="shared" si="75"/>
        <v>39240000-Pribor za jelo</v>
      </c>
    </row>
    <row r="4827" spans="1:17" x14ac:dyDescent="0.3">
      <c r="A4827">
        <v>4826</v>
      </c>
      <c r="B4827">
        <v>39240000</v>
      </c>
      <c r="C4827" t="s">
        <v>4816</v>
      </c>
      <c r="E4827" s="11">
        <v>4827</v>
      </c>
      <c r="F4827" s="12">
        <v>39241000</v>
      </c>
      <c r="G4827" s="13" t="s">
        <v>4817</v>
      </c>
      <c r="Q4827" t="str">
        <f t="shared" si="75"/>
        <v>39241000-Noževi i makaze</v>
      </c>
    </row>
    <row r="4828" spans="1:17" x14ac:dyDescent="0.3">
      <c r="A4828">
        <v>4827</v>
      </c>
      <c r="B4828">
        <v>39241000</v>
      </c>
      <c r="C4828" t="s">
        <v>4817</v>
      </c>
      <c r="E4828" s="8">
        <v>4828</v>
      </c>
      <c r="F4828" s="9">
        <v>39241100</v>
      </c>
      <c r="G4828" s="10" t="s">
        <v>4818</v>
      </c>
      <c r="Q4828" t="str">
        <f t="shared" si="75"/>
        <v>39241100-Noževi</v>
      </c>
    </row>
    <row r="4829" spans="1:17" x14ac:dyDescent="0.3">
      <c r="A4829">
        <v>4828</v>
      </c>
      <c r="B4829">
        <v>39241100</v>
      </c>
      <c r="C4829" t="s">
        <v>4818</v>
      </c>
      <c r="E4829" s="11">
        <v>4829</v>
      </c>
      <c r="F4829" s="12">
        <v>39241110</v>
      </c>
      <c r="G4829" s="13" t="s">
        <v>4819</v>
      </c>
      <c r="Q4829" t="str">
        <f t="shared" si="75"/>
        <v>39241110-Stoni noževi</v>
      </c>
    </row>
    <row r="4830" spans="1:17" x14ac:dyDescent="0.3">
      <c r="A4830">
        <v>4829</v>
      </c>
      <c r="B4830">
        <v>39241110</v>
      </c>
      <c r="C4830" t="s">
        <v>4819</v>
      </c>
      <c r="E4830" s="8">
        <v>4830</v>
      </c>
      <c r="F4830" s="9">
        <v>39241120</v>
      </c>
      <c r="G4830" s="10" t="s">
        <v>4820</v>
      </c>
      <c r="Q4830" t="str">
        <f t="shared" si="75"/>
        <v>39241120-Kuhinjski noževi</v>
      </c>
    </row>
    <row r="4831" spans="1:17" x14ac:dyDescent="0.3">
      <c r="A4831">
        <v>4830</v>
      </c>
      <c r="B4831">
        <v>39241120</v>
      </c>
      <c r="C4831" t="s">
        <v>4820</v>
      </c>
      <c r="E4831" s="11">
        <v>4831</v>
      </c>
      <c r="F4831" s="12">
        <v>39241130</v>
      </c>
      <c r="G4831" s="13" t="s">
        <v>4821</v>
      </c>
      <c r="Q4831" t="str">
        <f t="shared" si="75"/>
        <v>39241130-Univerzalni noževi</v>
      </c>
    </row>
    <row r="4832" spans="1:17" x14ac:dyDescent="0.3">
      <c r="A4832">
        <v>4831</v>
      </c>
      <c r="B4832">
        <v>39241130</v>
      </c>
      <c r="C4832" t="s">
        <v>4821</v>
      </c>
      <c r="E4832" s="8">
        <v>4832</v>
      </c>
      <c r="F4832" s="9">
        <v>39241200</v>
      </c>
      <c r="G4832" s="10" t="s">
        <v>4822</v>
      </c>
      <c r="Q4832" t="str">
        <f t="shared" si="75"/>
        <v>39241200-Makaze</v>
      </c>
    </row>
    <row r="4833" spans="1:17" x14ac:dyDescent="0.3">
      <c r="A4833">
        <v>4832</v>
      </c>
      <c r="B4833">
        <v>39241200</v>
      </c>
      <c r="C4833" t="s">
        <v>4822</v>
      </c>
      <c r="E4833" s="11">
        <v>4833</v>
      </c>
      <c r="F4833" s="12">
        <v>39254000</v>
      </c>
      <c r="G4833" s="13" t="s">
        <v>4823</v>
      </c>
      <c r="Q4833" t="str">
        <f t="shared" si="75"/>
        <v>39254000-Časovničarstvo</v>
      </c>
    </row>
    <row r="4834" spans="1:17" x14ac:dyDescent="0.3">
      <c r="A4834">
        <v>4833</v>
      </c>
      <c r="B4834">
        <v>39254000</v>
      </c>
      <c r="C4834" t="s">
        <v>4823</v>
      </c>
      <c r="E4834" s="8">
        <v>4834</v>
      </c>
      <c r="F4834" s="9">
        <v>39254100</v>
      </c>
      <c r="G4834" s="10" t="s">
        <v>4824</v>
      </c>
      <c r="Q4834" t="str">
        <f t="shared" si="75"/>
        <v>39254100-Satovi</v>
      </c>
    </row>
    <row r="4835" spans="1:17" x14ac:dyDescent="0.3">
      <c r="A4835">
        <v>4834</v>
      </c>
      <c r="B4835">
        <v>39254100</v>
      </c>
      <c r="C4835" t="s">
        <v>4824</v>
      </c>
      <c r="E4835" s="11">
        <v>4835</v>
      </c>
      <c r="F4835" s="12">
        <v>39254110</v>
      </c>
      <c r="G4835" s="13" t="s">
        <v>4825</v>
      </c>
      <c r="Q4835" t="str">
        <f t="shared" si="75"/>
        <v>39254110-Budilnici</v>
      </c>
    </row>
    <row r="4836" spans="1:17" x14ac:dyDescent="0.3">
      <c r="A4836">
        <v>4835</v>
      </c>
      <c r="B4836">
        <v>39254110</v>
      </c>
      <c r="C4836" t="s">
        <v>4825</v>
      </c>
      <c r="E4836" s="8">
        <v>4836</v>
      </c>
      <c r="F4836" s="9">
        <v>39254120</v>
      </c>
      <c r="G4836" s="10" t="s">
        <v>4826</v>
      </c>
      <c r="Q4836" t="str">
        <f t="shared" si="75"/>
        <v>39254120-Zidni satovi</v>
      </c>
    </row>
    <row r="4837" spans="1:17" x14ac:dyDescent="0.3">
      <c r="A4837">
        <v>4836</v>
      </c>
      <c r="B4837">
        <v>39254120</v>
      </c>
      <c r="C4837" t="s">
        <v>4826</v>
      </c>
      <c r="E4837" s="11">
        <v>4837</v>
      </c>
      <c r="F4837" s="12">
        <v>39254130</v>
      </c>
      <c r="G4837" s="13" t="s">
        <v>4827</v>
      </c>
      <c r="Q4837" t="str">
        <f t="shared" si="75"/>
        <v>39254130-Staklo za satove</v>
      </c>
    </row>
    <row r="4838" spans="1:17" x14ac:dyDescent="0.3">
      <c r="A4838">
        <v>4837</v>
      </c>
      <c r="B4838">
        <v>39254130</v>
      </c>
      <c r="C4838" t="s">
        <v>4827</v>
      </c>
      <c r="E4838" s="8">
        <v>4838</v>
      </c>
      <c r="F4838" s="9">
        <v>39260000</v>
      </c>
      <c r="G4838" s="10" t="s">
        <v>4828</v>
      </c>
      <c r="Q4838" t="str">
        <f t="shared" si="75"/>
        <v>39260000-Tacne za pisma i oprema za pisaće stolove</v>
      </c>
    </row>
    <row r="4839" spans="1:17" x14ac:dyDescent="0.3">
      <c r="A4839">
        <v>4838</v>
      </c>
      <c r="B4839">
        <v>39260000</v>
      </c>
      <c r="C4839" t="s">
        <v>4828</v>
      </c>
      <c r="E4839" s="11">
        <v>4839</v>
      </c>
      <c r="F4839" s="12">
        <v>39261000</v>
      </c>
      <c r="G4839" s="13" t="s">
        <v>4829</v>
      </c>
      <c r="Q4839" t="str">
        <f t="shared" si="75"/>
        <v>39261000-Tacne za pisma</v>
      </c>
    </row>
    <row r="4840" spans="1:17" x14ac:dyDescent="0.3">
      <c r="A4840">
        <v>4839</v>
      </c>
      <c r="B4840">
        <v>39261000</v>
      </c>
      <c r="C4840" t="s">
        <v>4829</v>
      </c>
      <c r="E4840" s="8">
        <v>4840</v>
      </c>
      <c r="F4840" s="9">
        <v>39263000</v>
      </c>
      <c r="G4840" s="10" t="s">
        <v>4830</v>
      </c>
      <c r="Q4840" t="str">
        <f t="shared" si="75"/>
        <v>39263000-Oprema za pisaće stolove</v>
      </c>
    </row>
    <row r="4841" spans="1:17" x14ac:dyDescent="0.3">
      <c r="A4841">
        <v>4840</v>
      </c>
      <c r="B4841">
        <v>39263000</v>
      </c>
      <c r="C4841" t="s">
        <v>4830</v>
      </c>
      <c r="E4841" s="11">
        <v>4841</v>
      </c>
      <c r="F4841" s="12">
        <v>39263100</v>
      </c>
      <c r="G4841" s="13" t="s">
        <v>4831</v>
      </c>
      <c r="Q4841" t="str">
        <f t="shared" si="75"/>
        <v>39263100-Kompleti za pisaće stolove</v>
      </c>
    </row>
    <row r="4842" spans="1:17" x14ac:dyDescent="0.3">
      <c r="A4842">
        <v>4841</v>
      </c>
      <c r="B4842">
        <v>39263100</v>
      </c>
      <c r="C4842" t="s">
        <v>4831</v>
      </c>
      <c r="E4842" s="8">
        <v>4842</v>
      </c>
      <c r="F4842" s="9">
        <v>39264000</v>
      </c>
      <c r="G4842" s="10" t="s">
        <v>4832</v>
      </c>
      <c r="Q4842" t="str">
        <f t="shared" si="75"/>
        <v>39264000-Mehanizmi za korice za umetanje zasebnih listova ili fascikle</v>
      </c>
    </row>
    <row r="4843" spans="1:17" x14ac:dyDescent="0.3">
      <c r="A4843">
        <v>4842</v>
      </c>
      <c r="B4843">
        <v>39264000</v>
      </c>
      <c r="C4843" t="s">
        <v>4832</v>
      </c>
      <c r="E4843" s="11">
        <v>4843</v>
      </c>
      <c r="F4843" s="12">
        <v>39265000</v>
      </c>
      <c r="G4843" s="13" t="s">
        <v>4833</v>
      </c>
      <c r="Q4843" t="str">
        <f t="shared" si="75"/>
        <v>39265000-Drikeri i kopče za odeću</v>
      </c>
    </row>
    <row r="4844" spans="1:17" x14ac:dyDescent="0.3">
      <c r="A4844">
        <v>4843</v>
      </c>
      <c r="B4844">
        <v>39265000</v>
      </c>
      <c r="C4844" t="s">
        <v>4833</v>
      </c>
      <c r="E4844" s="8">
        <v>4844</v>
      </c>
      <c r="F4844" s="9">
        <v>39270000</v>
      </c>
      <c r="G4844" s="10" t="s">
        <v>4834</v>
      </c>
      <c r="Q4844" t="str">
        <f t="shared" si="75"/>
        <v>39270000-Predmeti za versku službu</v>
      </c>
    </row>
    <row r="4845" spans="1:17" x14ac:dyDescent="0.3">
      <c r="A4845">
        <v>4844</v>
      </c>
      <c r="B4845">
        <v>39270000</v>
      </c>
      <c r="C4845" t="s">
        <v>4834</v>
      </c>
      <c r="E4845" s="11">
        <v>4845</v>
      </c>
      <c r="F4845" s="12">
        <v>39290000</v>
      </c>
      <c r="G4845" s="13" t="s">
        <v>4835</v>
      </c>
      <c r="Q4845" t="str">
        <f t="shared" si="75"/>
        <v>39290000-Razna oprema</v>
      </c>
    </row>
    <row r="4846" spans="1:17" x14ac:dyDescent="0.3">
      <c r="A4846">
        <v>4845</v>
      </c>
      <c r="B4846">
        <v>39290000</v>
      </c>
      <c r="C4846" t="s">
        <v>4835</v>
      </c>
      <c r="E4846" s="8">
        <v>4846</v>
      </c>
      <c r="F4846" s="9">
        <v>39291000</v>
      </c>
      <c r="G4846" s="10" t="s">
        <v>4836</v>
      </c>
      <c r="Q4846" t="str">
        <f t="shared" si="75"/>
        <v>39291000-Potrepštine za perionice veša</v>
      </c>
    </row>
    <row r="4847" spans="1:17" x14ac:dyDescent="0.3">
      <c r="A4847">
        <v>4846</v>
      </c>
      <c r="B4847">
        <v>39291000</v>
      </c>
      <c r="C4847" t="s">
        <v>4836</v>
      </c>
      <c r="E4847" s="11">
        <v>4847</v>
      </c>
      <c r="F4847" s="12">
        <v>39292000</v>
      </c>
      <c r="G4847" s="13" t="s">
        <v>4837</v>
      </c>
      <c r="Q4847" t="str">
        <f t="shared" si="75"/>
        <v>39292000-Školske pločice ili table sa površinom ili priborom za pisanje ili crtanje</v>
      </c>
    </row>
    <row r="4848" spans="1:17" x14ac:dyDescent="0.3">
      <c r="A4848">
        <v>4847</v>
      </c>
      <c r="B4848">
        <v>39292000</v>
      </c>
      <c r="C4848" t="s">
        <v>4837</v>
      </c>
      <c r="E4848" s="8">
        <v>4848</v>
      </c>
      <c r="F4848" s="9">
        <v>39292100</v>
      </c>
      <c r="G4848" s="10" t="s">
        <v>4838</v>
      </c>
      <c r="Q4848" t="str">
        <f t="shared" si="75"/>
        <v>39292100-Školske table</v>
      </c>
    </row>
    <row r="4849" spans="1:17" x14ac:dyDescent="0.3">
      <c r="A4849">
        <v>4848</v>
      </c>
      <c r="B4849">
        <v>39292100</v>
      </c>
      <c r="C4849" t="s">
        <v>4838</v>
      </c>
      <c r="E4849" s="11">
        <v>4849</v>
      </c>
      <c r="F4849" s="12">
        <v>39292110</v>
      </c>
      <c r="G4849" s="13" t="s">
        <v>4839</v>
      </c>
      <c r="Q4849" t="str">
        <f t="shared" si="75"/>
        <v>39292110-Brisači za školske table</v>
      </c>
    </row>
    <row r="4850" spans="1:17" x14ac:dyDescent="0.3">
      <c r="A4850">
        <v>4849</v>
      </c>
      <c r="B4850">
        <v>39292110</v>
      </c>
      <c r="C4850" t="s">
        <v>4839</v>
      </c>
      <c r="E4850" s="8">
        <v>4850</v>
      </c>
      <c r="F4850" s="9">
        <v>39292200</v>
      </c>
      <c r="G4850" s="10" t="s">
        <v>4840</v>
      </c>
      <c r="Q4850" t="str">
        <f t="shared" si="75"/>
        <v>39292200-Tablice za pisanje</v>
      </c>
    </row>
    <row r="4851" spans="1:17" x14ac:dyDescent="0.3">
      <c r="A4851">
        <v>4850</v>
      </c>
      <c r="B4851">
        <v>39292200</v>
      </c>
      <c r="C4851" t="s">
        <v>4840</v>
      </c>
      <c r="E4851" s="11">
        <v>4851</v>
      </c>
      <c r="F4851" s="12">
        <v>39292300</v>
      </c>
      <c r="G4851" s="13" t="s">
        <v>1860</v>
      </c>
      <c r="Q4851" t="str">
        <f t="shared" si="75"/>
        <v>39292300-Pribor za crtanje</v>
      </c>
    </row>
    <row r="4852" spans="1:17" x14ac:dyDescent="0.3">
      <c r="A4852">
        <v>4851</v>
      </c>
      <c r="B4852">
        <v>39292300</v>
      </c>
      <c r="C4852" t="s">
        <v>1860</v>
      </c>
      <c r="E4852" s="8">
        <v>4852</v>
      </c>
      <c r="F4852" s="9">
        <v>39292400</v>
      </c>
      <c r="G4852" s="10" t="s">
        <v>4841</v>
      </c>
      <c r="Q4852" t="str">
        <f t="shared" si="75"/>
        <v>39292400-Pribor za pisanje</v>
      </c>
    </row>
    <row r="4853" spans="1:17" x14ac:dyDescent="0.3">
      <c r="A4853">
        <v>4852</v>
      </c>
      <c r="B4853">
        <v>39292400</v>
      </c>
      <c r="C4853" t="s">
        <v>4841</v>
      </c>
      <c r="E4853" s="11">
        <v>4853</v>
      </c>
      <c r="F4853" s="12">
        <v>39292500</v>
      </c>
      <c r="G4853" s="13" t="s">
        <v>4842</v>
      </c>
      <c r="Q4853" t="str">
        <f t="shared" si="75"/>
        <v>39292500-Lenjiri</v>
      </c>
    </row>
    <row r="4854" spans="1:17" x14ac:dyDescent="0.3">
      <c r="A4854">
        <v>4853</v>
      </c>
      <c r="B4854">
        <v>39292500</v>
      </c>
      <c r="C4854" t="s">
        <v>4842</v>
      </c>
      <c r="E4854" s="8">
        <v>4854</v>
      </c>
      <c r="F4854" s="9">
        <v>39293000</v>
      </c>
      <c r="G4854" s="10" t="s">
        <v>4843</v>
      </c>
      <c r="Q4854" t="str">
        <f t="shared" si="75"/>
        <v>39293000-Veštački proizvodi</v>
      </c>
    </row>
    <row r="4855" spans="1:17" x14ac:dyDescent="0.3">
      <c r="A4855">
        <v>4854</v>
      </c>
      <c r="B4855">
        <v>39293000</v>
      </c>
      <c r="C4855" t="s">
        <v>4843</v>
      </c>
      <c r="E4855" s="11">
        <v>4855</v>
      </c>
      <c r="F4855" s="12">
        <v>39293100</v>
      </c>
      <c r="G4855" s="13" t="s">
        <v>4844</v>
      </c>
      <c r="Q4855" t="str">
        <f t="shared" si="75"/>
        <v>39293100-Veštačko voće</v>
      </c>
    </row>
    <row r="4856" spans="1:17" x14ac:dyDescent="0.3">
      <c r="A4856">
        <v>4855</v>
      </c>
      <c r="B4856">
        <v>39293100</v>
      </c>
      <c r="C4856" t="s">
        <v>4844</v>
      </c>
      <c r="E4856" s="8">
        <v>4856</v>
      </c>
      <c r="F4856" s="9">
        <v>39293200</v>
      </c>
      <c r="G4856" s="10" t="s">
        <v>4845</v>
      </c>
      <c r="Q4856" t="str">
        <f t="shared" si="75"/>
        <v>39293200-Veštačko cveće</v>
      </c>
    </row>
    <row r="4857" spans="1:17" x14ac:dyDescent="0.3">
      <c r="A4857">
        <v>4856</v>
      </c>
      <c r="B4857">
        <v>39293200</v>
      </c>
      <c r="C4857" t="s">
        <v>4845</v>
      </c>
      <c r="E4857" s="11">
        <v>4857</v>
      </c>
      <c r="F4857" s="12">
        <v>39293300</v>
      </c>
      <c r="G4857" s="13" t="s">
        <v>4846</v>
      </c>
      <c r="Q4857" t="str">
        <f t="shared" si="75"/>
        <v>39293300-Veštačka trava</v>
      </c>
    </row>
    <row r="4858" spans="1:17" x14ac:dyDescent="0.3">
      <c r="A4858">
        <v>4857</v>
      </c>
      <c r="B4858">
        <v>39293300</v>
      </c>
      <c r="C4858" t="s">
        <v>4846</v>
      </c>
      <c r="E4858" s="8">
        <v>4858</v>
      </c>
      <c r="F4858" s="9">
        <v>39293400</v>
      </c>
      <c r="G4858" s="10" t="s">
        <v>4847</v>
      </c>
      <c r="Q4858" t="str">
        <f t="shared" si="75"/>
        <v>39293400-Veštački travnjaci</v>
      </c>
    </row>
    <row r="4859" spans="1:17" x14ac:dyDescent="0.3">
      <c r="A4859">
        <v>4858</v>
      </c>
      <c r="B4859">
        <v>39293400</v>
      </c>
      <c r="C4859" t="s">
        <v>4847</v>
      </c>
      <c r="E4859" s="11">
        <v>4859</v>
      </c>
      <c r="F4859" s="12">
        <v>39293500</v>
      </c>
      <c r="G4859" s="13" t="s">
        <v>4848</v>
      </c>
      <c r="Q4859" t="str">
        <f t="shared" si="75"/>
        <v>39293500-Bižuterija</v>
      </c>
    </row>
    <row r="4860" spans="1:17" x14ac:dyDescent="0.3">
      <c r="A4860">
        <v>4859</v>
      </c>
      <c r="B4860">
        <v>39293500</v>
      </c>
      <c r="C4860" t="s">
        <v>4848</v>
      </c>
      <c r="E4860" s="8">
        <v>4860</v>
      </c>
      <c r="F4860" s="9">
        <v>39294000</v>
      </c>
      <c r="G4860" s="10" t="s">
        <v>4849</v>
      </c>
      <c r="Q4860" t="str">
        <f t="shared" si="75"/>
        <v>39294000-Aparati i oprema namenjeni za svrhe demonstriranja</v>
      </c>
    </row>
    <row r="4861" spans="1:17" x14ac:dyDescent="0.3">
      <c r="A4861">
        <v>4860</v>
      </c>
      <c r="B4861">
        <v>39294000</v>
      </c>
      <c r="C4861" t="s">
        <v>4849</v>
      </c>
      <c r="E4861" s="11">
        <v>4861</v>
      </c>
      <c r="F4861" s="12">
        <v>39294100</v>
      </c>
      <c r="G4861" s="13" t="s">
        <v>4850</v>
      </c>
      <c r="Q4861" t="str">
        <f t="shared" si="75"/>
        <v>39294100-Proizvodi za informisanje i promociju</v>
      </c>
    </row>
    <row r="4862" spans="1:17" x14ac:dyDescent="0.3">
      <c r="A4862">
        <v>4861</v>
      </c>
      <c r="B4862">
        <v>39294100</v>
      </c>
      <c r="C4862" t="s">
        <v>4850</v>
      </c>
      <c r="E4862" s="8">
        <v>4862</v>
      </c>
      <c r="F4862" s="9">
        <v>39295000</v>
      </c>
      <c r="G4862" s="10" t="s">
        <v>4851</v>
      </c>
      <c r="Q4862" t="str">
        <f t="shared" si="75"/>
        <v>39295000-Kišobrani i suncobrani; štapovi za hodanje i kombinacija štapa sa sedištem</v>
      </c>
    </row>
    <row r="4863" spans="1:17" x14ac:dyDescent="0.3">
      <c r="A4863">
        <v>4862</v>
      </c>
      <c r="B4863">
        <v>39295000</v>
      </c>
      <c r="C4863" t="s">
        <v>4851</v>
      </c>
      <c r="E4863" s="11">
        <v>4863</v>
      </c>
      <c r="F4863" s="12">
        <v>39295100</v>
      </c>
      <c r="G4863" s="13" t="s">
        <v>4852</v>
      </c>
      <c r="Q4863" t="str">
        <f t="shared" si="75"/>
        <v>39295100-Suncobrani</v>
      </c>
    </row>
    <row r="4864" spans="1:17" x14ac:dyDescent="0.3">
      <c r="A4864">
        <v>4863</v>
      </c>
      <c r="B4864">
        <v>39295100</v>
      </c>
      <c r="C4864" t="s">
        <v>4852</v>
      </c>
      <c r="E4864" s="8">
        <v>4864</v>
      </c>
      <c r="F4864" s="9">
        <v>39295200</v>
      </c>
      <c r="G4864" s="10" t="s">
        <v>4853</v>
      </c>
      <c r="Q4864" t="str">
        <f t="shared" si="75"/>
        <v>39295200-Kišobrani</v>
      </c>
    </row>
    <row r="4865" spans="1:17" x14ac:dyDescent="0.3">
      <c r="A4865">
        <v>4864</v>
      </c>
      <c r="B4865">
        <v>39295200</v>
      </c>
      <c r="C4865" t="s">
        <v>4853</v>
      </c>
      <c r="E4865" s="11">
        <v>4865</v>
      </c>
      <c r="F4865" s="12">
        <v>39295300</v>
      </c>
      <c r="G4865" s="13" t="s">
        <v>4854</v>
      </c>
      <c r="Q4865" t="str">
        <f t="shared" si="75"/>
        <v>39295300-Štapovi sa sedištem</v>
      </c>
    </row>
    <row r="4866" spans="1:17" x14ac:dyDescent="0.3">
      <c r="A4866">
        <v>4865</v>
      </c>
      <c r="B4866">
        <v>39295300</v>
      </c>
      <c r="C4866" t="s">
        <v>4854</v>
      </c>
      <c r="E4866" s="8">
        <v>4866</v>
      </c>
      <c r="F4866" s="9">
        <v>39295400</v>
      </c>
      <c r="G4866" s="10" t="s">
        <v>4855</v>
      </c>
      <c r="Q4866" t="str">
        <f t="shared" ref="Q4866:Q4929" si="76">F4866&amp; "-" &amp;G4866</f>
        <v>39295400-Štapovi za hodanje</v>
      </c>
    </row>
    <row r="4867" spans="1:17" x14ac:dyDescent="0.3">
      <c r="A4867">
        <v>4866</v>
      </c>
      <c r="B4867">
        <v>39295400</v>
      </c>
      <c r="C4867" t="s">
        <v>4855</v>
      </c>
      <c r="E4867" s="11">
        <v>4867</v>
      </c>
      <c r="F4867" s="12">
        <v>39295500</v>
      </c>
      <c r="G4867" s="13" t="s">
        <v>4856</v>
      </c>
      <c r="Q4867" t="str">
        <f t="shared" si="76"/>
        <v>39295500-Delovi, ukrasi i pribor za kišobrane, suncobrane, štapove za hodanje i slični proizvodi</v>
      </c>
    </row>
    <row r="4868" spans="1:17" x14ac:dyDescent="0.3">
      <c r="A4868">
        <v>4867</v>
      </c>
      <c r="B4868">
        <v>39295500</v>
      </c>
      <c r="C4868" t="s">
        <v>4856</v>
      </c>
      <c r="E4868" s="8">
        <v>4868</v>
      </c>
      <c r="F4868" s="9">
        <v>39296000</v>
      </c>
      <c r="G4868" s="10" t="s">
        <v>4857</v>
      </c>
      <c r="Q4868" t="str">
        <f t="shared" si="76"/>
        <v>39296000-Pogrebna oprema</v>
      </c>
    </row>
    <row r="4869" spans="1:17" x14ac:dyDescent="0.3">
      <c r="A4869">
        <v>4868</v>
      </c>
      <c r="B4869">
        <v>39296000</v>
      </c>
      <c r="C4869" t="s">
        <v>4857</v>
      </c>
      <c r="E4869" s="11">
        <v>4869</v>
      </c>
      <c r="F4869" s="12">
        <v>39296100</v>
      </c>
      <c r="G4869" s="13" t="s">
        <v>4858</v>
      </c>
      <c r="Q4869" t="str">
        <f t="shared" si="76"/>
        <v>39296100-Mrtvački sanduci</v>
      </c>
    </row>
    <row r="4870" spans="1:17" x14ac:dyDescent="0.3">
      <c r="A4870">
        <v>4869</v>
      </c>
      <c r="B4870">
        <v>39296100</v>
      </c>
      <c r="C4870" t="s">
        <v>4858</v>
      </c>
      <c r="E4870" s="8">
        <v>4870</v>
      </c>
      <c r="F4870" s="9">
        <v>39297000</v>
      </c>
      <c r="G4870" s="10" t="s">
        <v>4859</v>
      </c>
      <c r="Q4870" t="str">
        <f t="shared" si="76"/>
        <v>39297000-Potrepštine za kasarne</v>
      </c>
    </row>
    <row r="4871" spans="1:17" x14ac:dyDescent="0.3">
      <c r="A4871">
        <v>4870</v>
      </c>
      <c r="B4871">
        <v>39297000</v>
      </c>
      <c r="C4871" t="s">
        <v>4859</v>
      </c>
      <c r="E4871" s="11">
        <v>4871</v>
      </c>
      <c r="F4871" s="12">
        <v>39298000</v>
      </c>
      <c r="G4871" s="13" t="s">
        <v>4860</v>
      </c>
      <c r="Q4871" t="str">
        <f t="shared" si="76"/>
        <v>39298000-Statuete, ukrasi; ramovi za fotografije i slike i ogledala</v>
      </c>
    </row>
    <row r="4872" spans="1:17" x14ac:dyDescent="0.3">
      <c r="A4872">
        <v>4871</v>
      </c>
      <c r="B4872">
        <v>39298000</v>
      </c>
      <c r="C4872" t="s">
        <v>4860</v>
      </c>
      <c r="E4872" s="8">
        <v>4872</v>
      </c>
      <c r="F4872" s="9">
        <v>39298100</v>
      </c>
      <c r="G4872" s="10" t="s">
        <v>4861</v>
      </c>
      <c r="Q4872" t="str">
        <f t="shared" si="76"/>
        <v>39298100-Ramovi za fotografije</v>
      </c>
    </row>
    <row r="4873" spans="1:17" x14ac:dyDescent="0.3">
      <c r="A4873">
        <v>4872</v>
      </c>
      <c r="B4873">
        <v>39298100</v>
      </c>
      <c r="C4873" t="s">
        <v>4861</v>
      </c>
      <c r="E4873" s="11">
        <v>4873</v>
      </c>
      <c r="F4873" s="12">
        <v>39298200</v>
      </c>
      <c r="G4873" s="13" t="s">
        <v>4862</v>
      </c>
      <c r="Q4873" t="str">
        <f t="shared" si="76"/>
        <v>39298200-Ramovi za slike</v>
      </c>
    </row>
    <row r="4874" spans="1:17" x14ac:dyDescent="0.3">
      <c r="A4874">
        <v>4873</v>
      </c>
      <c r="B4874">
        <v>39298200</v>
      </c>
      <c r="C4874" t="s">
        <v>4862</v>
      </c>
      <c r="E4874" s="8">
        <v>4874</v>
      </c>
      <c r="F4874" s="9">
        <v>39298300</v>
      </c>
      <c r="G4874" s="10" t="s">
        <v>4863</v>
      </c>
      <c r="Q4874" t="str">
        <f t="shared" si="76"/>
        <v>39298300-Vaze za cveće</v>
      </c>
    </row>
    <row r="4875" spans="1:17" x14ac:dyDescent="0.3">
      <c r="A4875">
        <v>4874</v>
      </c>
      <c r="B4875">
        <v>39298300</v>
      </c>
      <c r="C4875" t="s">
        <v>4863</v>
      </c>
      <c r="E4875" s="11">
        <v>4875</v>
      </c>
      <c r="F4875" s="12">
        <v>39298400</v>
      </c>
      <c r="G4875" s="13" t="s">
        <v>4864</v>
      </c>
      <c r="Q4875" t="str">
        <f t="shared" si="76"/>
        <v>39298400-Statuete</v>
      </c>
    </row>
    <row r="4876" spans="1:17" x14ac:dyDescent="0.3">
      <c r="A4876">
        <v>4875</v>
      </c>
      <c r="B4876">
        <v>39298400</v>
      </c>
      <c r="C4876" t="s">
        <v>4864</v>
      </c>
      <c r="E4876" s="8">
        <v>4876</v>
      </c>
      <c r="F4876" s="9">
        <v>39298500</v>
      </c>
      <c r="G4876" s="10" t="s">
        <v>4865</v>
      </c>
      <c r="Q4876" t="str">
        <f t="shared" si="76"/>
        <v>39298500-Ornamenti</v>
      </c>
    </row>
    <row r="4877" spans="1:17" x14ac:dyDescent="0.3">
      <c r="A4877">
        <v>4876</v>
      </c>
      <c r="B4877">
        <v>39298500</v>
      </c>
      <c r="C4877" t="s">
        <v>4865</v>
      </c>
      <c r="E4877" s="11">
        <v>4877</v>
      </c>
      <c r="F4877" s="12">
        <v>39298600</v>
      </c>
      <c r="G4877" s="13" t="s">
        <v>4866</v>
      </c>
      <c r="Q4877" t="str">
        <f t="shared" si="76"/>
        <v>39298600-Globusi</v>
      </c>
    </row>
    <row r="4878" spans="1:17" x14ac:dyDescent="0.3">
      <c r="A4878">
        <v>4877</v>
      </c>
      <c r="B4878">
        <v>39298600</v>
      </c>
      <c r="C4878" t="s">
        <v>4866</v>
      </c>
      <c r="E4878" s="8">
        <v>4878</v>
      </c>
      <c r="F4878" s="9">
        <v>39298700</v>
      </c>
      <c r="G4878" s="10" t="s">
        <v>4867</v>
      </c>
      <c r="Q4878" t="str">
        <f t="shared" si="76"/>
        <v>39298700-Pehari</v>
      </c>
    </row>
    <row r="4879" spans="1:17" x14ac:dyDescent="0.3">
      <c r="A4879">
        <v>4878</v>
      </c>
      <c r="B4879">
        <v>39298700</v>
      </c>
      <c r="C4879" t="s">
        <v>4867</v>
      </c>
      <c r="E4879" s="11">
        <v>4879</v>
      </c>
      <c r="F4879" s="12">
        <v>39298800</v>
      </c>
      <c r="G4879" s="13" t="s">
        <v>4868</v>
      </c>
      <c r="Q4879" t="str">
        <f t="shared" si="76"/>
        <v>39298800-Akvarijumi</v>
      </c>
    </row>
    <row r="4880" spans="1:17" x14ac:dyDescent="0.3">
      <c r="A4880">
        <v>4879</v>
      </c>
      <c r="B4880">
        <v>39298800</v>
      </c>
      <c r="C4880" t="s">
        <v>4868</v>
      </c>
      <c r="E4880" s="8">
        <v>4880</v>
      </c>
      <c r="F4880" s="9">
        <v>39298900</v>
      </c>
      <c r="G4880" s="10" t="s">
        <v>4869</v>
      </c>
      <c r="Q4880" t="str">
        <f t="shared" si="76"/>
        <v>39298900-Razni proizvodi za dekoraciju</v>
      </c>
    </row>
    <row r="4881" spans="1:17" x14ac:dyDescent="0.3">
      <c r="A4881">
        <v>4880</v>
      </c>
      <c r="B4881">
        <v>39298900</v>
      </c>
      <c r="C4881" t="s">
        <v>4869</v>
      </c>
      <c r="E4881" s="11">
        <v>4881</v>
      </c>
      <c r="F4881" s="12">
        <v>39298910</v>
      </c>
      <c r="G4881" s="13" t="s">
        <v>4870</v>
      </c>
      <c r="Q4881" t="str">
        <f t="shared" si="76"/>
        <v>39298910-Novogodišnje jelke</v>
      </c>
    </row>
    <row r="4882" spans="1:17" x14ac:dyDescent="0.3">
      <c r="A4882">
        <v>4881</v>
      </c>
      <c r="B4882">
        <v>39298910</v>
      </c>
      <c r="C4882" t="s">
        <v>4870</v>
      </c>
      <c r="E4882" s="8">
        <v>4882</v>
      </c>
      <c r="F4882" s="9">
        <v>39299000</v>
      </c>
      <c r="G4882" s="10" t="s">
        <v>4871</v>
      </c>
      <c r="Q4882" t="str">
        <f t="shared" si="76"/>
        <v>39299000-Proizvodi od stakla</v>
      </c>
    </row>
    <row r="4883" spans="1:17" x14ac:dyDescent="0.3">
      <c r="A4883">
        <v>4882</v>
      </c>
      <c r="B4883">
        <v>39299000</v>
      </c>
      <c r="C4883" t="s">
        <v>4871</v>
      </c>
      <c r="E4883" s="11">
        <v>4883</v>
      </c>
      <c r="F4883" s="12">
        <v>39299100</v>
      </c>
      <c r="G4883" s="13" t="s">
        <v>4872</v>
      </c>
      <c r="Q4883" t="str">
        <f t="shared" si="76"/>
        <v>39299100-Staklene ampule</v>
      </c>
    </row>
    <row r="4884" spans="1:17" x14ac:dyDescent="0.3">
      <c r="A4884">
        <v>4883</v>
      </c>
      <c r="B4884">
        <v>39299100</v>
      </c>
      <c r="C4884" t="s">
        <v>4872</v>
      </c>
      <c r="E4884" s="8">
        <v>4884</v>
      </c>
      <c r="F4884" s="9">
        <v>39299200</v>
      </c>
      <c r="G4884" s="10" t="s">
        <v>4873</v>
      </c>
      <c r="Q4884" t="str">
        <f t="shared" si="76"/>
        <v>39299200-Neprobojno staklo</v>
      </c>
    </row>
    <row r="4885" spans="1:17" x14ac:dyDescent="0.3">
      <c r="A4885">
        <v>4884</v>
      </c>
      <c r="B4885">
        <v>39299200</v>
      </c>
      <c r="C4885" t="s">
        <v>4873</v>
      </c>
      <c r="E4885" s="11">
        <v>4885</v>
      </c>
      <c r="F4885" s="12">
        <v>39299300</v>
      </c>
      <c r="G4885" s="13" t="s">
        <v>4874</v>
      </c>
      <c r="Q4885" t="str">
        <f t="shared" si="76"/>
        <v>39299300-Staklena ogledala</v>
      </c>
    </row>
    <row r="4886" spans="1:17" x14ac:dyDescent="0.3">
      <c r="A4886">
        <v>4885</v>
      </c>
      <c r="B4886">
        <v>39299300</v>
      </c>
      <c r="C4886" t="s">
        <v>4874</v>
      </c>
      <c r="E4886" s="8">
        <v>4886</v>
      </c>
      <c r="F4886" s="9">
        <v>39300000</v>
      </c>
      <c r="G4886" s="10" t="s">
        <v>4835</v>
      </c>
      <c r="Q4886" t="str">
        <f t="shared" si="76"/>
        <v>39300000-Razna oprema</v>
      </c>
    </row>
    <row r="4887" spans="1:17" x14ac:dyDescent="0.3">
      <c r="A4887">
        <v>4886</v>
      </c>
      <c r="B4887">
        <v>39300000</v>
      </c>
      <c r="C4887" t="s">
        <v>4835</v>
      </c>
      <c r="E4887" s="11">
        <v>4887</v>
      </c>
      <c r="F4887" s="12">
        <v>39310000</v>
      </c>
      <c r="G4887" s="13" t="s">
        <v>4875</v>
      </c>
      <c r="Q4887" t="str">
        <f t="shared" si="76"/>
        <v>39310000-Ugostiteljska oprema</v>
      </c>
    </row>
    <row r="4888" spans="1:17" x14ac:dyDescent="0.3">
      <c r="A4888">
        <v>4887</v>
      </c>
      <c r="B4888">
        <v>39310000</v>
      </c>
      <c r="C4888" t="s">
        <v>4875</v>
      </c>
      <c r="E4888" s="8">
        <v>4888</v>
      </c>
      <c r="F4888" s="9">
        <v>39311000</v>
      </c>
      <c r="G4888" s="10" t="s">
        <v>4876</v>
      </c>
      <c r="Q4888" t="str">
        <f t="shared" si="76"/>
        <v>39311000-Sitan inventar u ugostiteljstvu</v>
      </c>
    </row>
    <row r="4889" spans="1:17" x14ac:dyDescent="0.3">
      <c r="A4889">
        <v>4888</v>
      </c>
      <c r="B4889">
        <v>39311000</v>
      </c>
      <c r="C4889" t="s">
        <v>4876</v>
      </c>
      <c r="E4889" s="11">
        <v>4889</v>
      </c>
      <c r="F4889" s="12">
        <v>39312000</v>
      </c>
      <c r="G4889" s="13" t="s">
        <v>4877</v>
      </c>
      <c r="Q4889" t="str">
        <f t="shared" si="76"/>
        <v>39312000-Oprema za pripremanje hrane</v>
      </c>
    </row>
    <row r="4890" spans="1:17" x14ac:dyDescent="0.3">
      <c r="A4890">
        <v>4889</v>
      </c>
      <c r="B4890">
        <v>39312000</v>
      </c>
      <c r="C4890" t="s">
        <v>4877</v>
      </c>
      <c r="E4890" s="8">
        <v>4890</v>
      </c>
      <c r="F4890" s="9">
        <v>39312100</v>
      </c>
      <c r="G4890" s="10" t="s">
        <v>4878</v>
      </c>
      <c r="Q4890" t="str">
        <f t="shared" si="76"/>
        <v>39312100-Oprema za sečenje mesa</v>
      </c>
    </row>
    <row r="4891" spans="1:17" x14ac:dyDescent="0.3">
      <c r="A4891">
        <v>4890</v>
      </c>
      <c r="B4891">
        <v>39312100</v>
      </c>
      <c r="C4891" t="s">
        <v>4878</v>
      </c>
      <c r="E4891" s="11">
        <v>4891</v>
      </c>
      <c r="F4891" s="12">
        <v>39312200</v>
      </c>
      <c r="G4891" s="13" t="s">
        <v>4879</v>
      </c>
      <c r="Q4891" t="str">
        <f t="shared" si="76"/>
        <v>39312200-Oprema za menze (kantine)</v>
      </c>
    </row>
    <row r="4892" spans="1:17" x14ac:dyDescent="0.3">
      <c r="A4892">
        <v>4891</v>
      </c>
      <c r="B4892">
        <v>39312200</v>
      </c>
      <c r="C4892" t="s">
        <v>4879</v>
      </c>
      <c r="E4892" s="8">
        <v>4892</v>
      </c>
      <c r="F4892" s="9">
        <v>39313000</v>
      </c>
      <c r="G4892" s="10" t="s">
        <v>4880</v>
      </c>
      <c r="Q4892" t="str">
        <f t="shared" si="76"/>
        <v>39313000-Oprema za hotele</v>
      </c>
    </row>
    <row r="4893" spans="1:17" x14ac:dyDescent="0.3">
      <c r="A4893">
        <v>4892</v>
      </c>
      <c r="B4893">
        <v>39313000</v>
      </c>
      <c r="C4893" t="s">
        <v>4880</v>
      </c>
      <c r="E4893" s="11">
        <v>4893</v>
      </c>
      <c r="F4893" s="12">
        <v>39314000</v>
      </c>
      <c r="G4893" s="13" t="s">
        <v>4881</v>
      </c>
      <c r="Q4893" t="str">
        <f t="shared" si="76"/>
        <v>39314000-Industrijska kuhinjska oprema</v>
      </c>
    </row>
    <row r="4894" spans="1:17" x14ac:dyDescent="0.3">
      <c r="A4894">
        <v>4893</v>
      </c>
      <c r="B4894">
        <v>39314000</v>
      </c>
      <c r="C4894" t="s">
        <v>4881</v>
      </c>
      <c r="E4894" s="8">
        <v>4894</v>
      </c>
      <c r="F4894" s="9">
        <v>39315000</v>
      </c>
      <c r="G4894" s="10" t="s">
        <v>4882</v>
      </c>
      <c r="Q4894" t="str">
        <f t="shared" si="76"/>
        <v>39315000-Oprema za restorane</v>
      </c>
    </row>
    <row r="4895" spans="1:17" x14ac:dyDescent="0.3">
      <c r="A4895">
        <v>4894</v>
      </c>
      <c r="B4895">
        <v>39315000</v>
      </c>
      <c r="C4895" t="s">
        <v>4882</v>
      </c>
      <c r="E4895" s="11">
        <v>4895</v>
      </c>
      <c r="F4895" s="12">
        <v>39330000</v>
      </c>
      <c r="G4895" s="13" t="s">
        <v>4883</v>
      </c>
      <c r="Q4895" t="str">
        <f t="shared" si="76"/>
        <v>39330000-Oprema za dezinfekciju</v>
      </c>
    </row>
    <row r="4896" spans="1:17" x14ac:dyDescent="0.3">
      <c r="A4896">
        <v>4895</v>
      </c>
      <c r="B4896">
        <v>39330000</v>
      </c>
      <c r="C4896" t="s">
        <v>4883</v>
      </c>
      <c r="E4896" s="8">
        <v>4896</v>
      </c>
      <c r="F4896" s="9">
        <v>39340000</v>
      </c>
      <c r="G4896" s="10" t="s">
        <v>4884</v>
      </c>
      <c r="Q4896" t="str">
        <f t="shared" si="76"/>
        <v>39340000-Oprema za gasne mreže</v>
      </c>
    </row>
    <row r="4897" spans="1:17" x14ac:dyDescent="0.3">
      <c r="A4897">
        <v>4896</v>
      </c>
      <c r="B4897">
        <v>39340000</v>
      </c>
      <c r="C4897" t="s">
        <v>4884</v>
      </c>
      <c r="E4897" s="11">
        <v>4897</v>
      </c>
      <c r="F4897" s="12">
        <v>39341000</v>
      </c>
      <c r="G4897" s="13" t="s">
        <v>4885</v>
      </c>
      <c r="Q4897" t="str">
        <f t="shared" si="76"/>
        <v>39341000-Oprema za gas pod pritiskom</v>
      </c>
    </row>
    <row r="4898" spans="1:17" x14ac:dyDescent="0.3">
      <c r="A4898">
        <v>4897</v>
      </c>
      <c r="B4898">
        <v>39341000</v>
      </c>
      <c r="C4898" t="s">
        <v>4885</v>
      </c>
      <c r="E4898" s="8">
        <v>4898</v>
      </c>
      <c r="F4898" s="9">
        <v>39350000</v>
      </c>
      <c r="G4898" s="10" t="s">
        <v>4886</v>
      </c>
      <c r="Q4898" t="str">
        <f t="shared" si="76"/>
        <v>39350000-Oprema za kanalizacione radove</v>
      </c>
    </row>
    <row r="4899" spans="1:17" x14ac:dyDescent="0.3">
      <c r="A4899">
        <v>4898</v>
      </c>
      <c r="B4899">
        <v>39350000</v>
      </c>
      <c r="C4899" t="s">
        <v>4886</v>
      </c>
      <c r="E4899" s="11">
        <v>4899</v>
      </c>
      <c r="F4899" s="12">
        <v>39360000</v>
      </c>
      <c r="G4899" s="13" t="s">
        <v>4887</v>
      </c>
      <c r="Q4899" t="str">
        <f t="shared" si="76"/>
        <v>39360000-Oprema za zaptivanje</v>
      </c>
    </row>
    <row r="4900" spans="1:17" x14ac:dyDescent="0.3">
      <c r="A4900">
        <v>4899</v>
      </c>
      <c r="B4900">
        <v>39360000</v>
      </c>
      <c r="C4900" t="s">
        <v>4887</v>
      </c>
      <c r="E4900" s="8">
        <v>4900</v>
      </c>
      <c r="F4900" s="9">
        <v>39370000</v>
      </c>
      <c r="G4900" s="10" t="s">
        <v>4888</v>
      </c>
      <c r="Q4900" t="str">
        <f t="shared" si="76"/>
        <v>39370000-Vodovodna instalacija</v>
      </c>
    </row>
    <row r="4901" spans="1:17" x14ac:dyDescent="0.3">
      <c r="A4901">
        <v>4900</v>
      </c>
      <c r="B4901">
        <v>39370000</v>
      </c>
      <c r="C4901" t="s">
        <v>4888</v>
      </c>
      <c r="E4901" s="11">
        <v>4901</v>
      </c>
      <c r="F4901" s="12">
        <v>39500000</v>
      </c>
      <c r="G4901" s="13" t="s">
        <v>4889</v>
      </c>
      <c r="Q4901" t="str">
        <f t="shared" si="76"/>
        <v>39500000-Tekstilni proizvodi</v>
      </c>
    </row>
    <row r="4902" spans="1:17" x14ac:dyDescent="0.3">
      <c r="A4902">
        <v>4901</v>
      </c>
      <c r="B4902">
        <v>39500000</v>
      </c>
      <c r="C4902" t="s">
        <v>4889</v>
      </c>
      <c r="E4902" s="8">
        <v>4902</v>
      </c>
      <c r="F4902" s="9">
        <v>39510000</v>
      </c>
      <c r="G4902" s="10" t="s">
        <v>4890</v>
      </c>
      <c r="Q4902" t="str">
        <f t="shared" si="76"/>
        <v>39510000-Tekstilni proizvodi za domaćinstvo</v>
      </c>
    </row>
    <row r="4903" spans="1:17" x14ac:dyDescent="0.3">
      <c r="A4903">
        <v>4902</v>
      </c>
      <c r="B4903">
        <v>39510000</v>
      </c>
      <c r="C4903" t="s">
        <v>4890</v>
      </c>
      <c r="E4903" s="11">
        <v>4903</v>
      </c>
      <c r="F4903" s="12">
        <v>39511000</v>
      </c>
      <c r="G4903" s="13" t="s">
        <v>4891</v>
      </c>
      <c r="Q4903" t="str">
        <f t="shared" si="76"/>
        <v>39511000-Ćebad i putni pokrivači</v>
      </c>
    </row>
    <row r="4904" spans="1:17" x14ac:dyDescent="0.3">
      <c r="A4904">
        <v>4903</v>
      </c>
      <c r="B4904">
        <v>39511000</v>
      </c>
      <c r="C4904" t="s">
        <v>4891</v>
      </c>
      <c r="E4904" s="8">
        <v>4904</v>
      </c>
      <c r="F4904" s="9">
        <v>39511100</v>
      </c>
      <c r="G4904" s="10" t="s">
        <v>4892</v>
      </c>
      <c r="Q4904" t="str">
        <f t="shared" si="76"/>
        <v>39511100-Ćebad</v>
      </c>
    </row>
    <row r="4905" spans="1:17" x14ac:dyDescent="0.3">
      <c r="A4905">
        <v>4904</v>
      </c>
      <c r="B4905">
        <v>39511100</v>
      </c>
      <c r="C4905" t="s">
        <v>4892</v>
      </c>
      <c r="E4905" s="11">
        <v>4905</v>
      </c>
      <c r="F4905" s="12">
        <v>39511200</v>
      </c>
      <c r="G4905" s="13" t="s">
        <v>4893</v>
      </c>
      <c r="Q4905" t="str">
        <f t="shared" si="76"/>
        <v>39511200-Putni pokrivači</v>
      </c>
    </row>
    <row r="4906" spans="1:17" x14ac:dyDescent="0.3">
      <c r="A4906">
        <v>4905</v>
      </c>
      <c r="B4906">
        <v>39511200</v>
      </c>
      <c r="C4906" t="s">
        <v>4893</v>
      </c>
      <c r="E4906" s="8">
        <v>4906</v>
      </c>
      <c r="F4906" s="9">
        <v>39512000</v>
      </c>
      <c r="G4906" s="10" t="s">
        <v>4894</v>
      </c>
      <c r="Q4906" t="str">
        <f t="shared" si="76"/>
        <v>39512000-Posteljina</v>
      </c>
    </row>
    <row r="4907" spans="1:17" x14ac:dyDescent="0.3">
      <c r="A4907">
        <v>4906</v>
      </c>
      <c r="B4907">
        <v>39512000</v>
      </c>
      <c r="C4907" t="s">
        <v>4894</v>
      </c>
      <c r="E4907" s="11">
        <v>4907</v>
      </c>
      <c r="F4907" s="12">
        <v>39512100</v>
      </c>
      <c r="G4907" s="13" t="s">
        <v>4895</v>
      </c>
      <c r="Q4907" t="str">
        <f t="shared" si="76"/>
        <v>39512100-Čaršavi</v>
      </c>
    </row>
    <row r="4908" spans="1:17" x14ac:dyDescent="0.3">
      <c r="A4908">
        <v>4907</v>
      </c>
      <c r="B4908">
        <v>39512100</v>
      </c>
      <c r="C4908" t="s">
        <v>4895</v>
      </c>
      <c r="E4908" s="8">
        <v>4908</v>
      </c>
      <c r="F4908" s="9">
        <v>39512200</v>
      </c>
      <c r="G4908" s="10" t="s">
        <v>4896</v>
      </c>
      <c r="Q4908" t="str">
        <f t="shared" si="76"/>
        <v>39512200-Jorganske navlake</v>
      </c>
    </row>
    <row r="4909" spans="1:17" x14ac:dyDescent="0.3">
      <c r="A4909">
        <v>4908</v>
      </c>
      <c r="B4909">
        <v>39512200</v>
      </c>
      <c r="C4909" t="s">
        <v>4896</v>
      </c>
      <c r="E4909" s="11">
        <v>4909</v>
      </c>
      <c r="F4909" s="12">
        <v>39512300</v>
      </c>
      <c r="G4909" s="13" t="s">
        <v>4897</v>
      </c>
      <c r="Q4909" t="str">
        <f t="shared" si="76"/>
        <v>39512300-Navlake za dušek</v>
      </c>
    </row>
    <row r="4910" spans="1:17" x14ac:dyDescent="0.3">
      <c r="A4910">
        <v>4909</v>
      </c>
      <c r="B4910">
        <v>39512300</v>
      </c>
      <c r="C4910" t="s">
        <v>4897</v>
      </c>
      <c r="E4910" s="8">
        <v>4910</v>
      </c>
      <c r="F4910" s="9">
        <v>39512400</v>
      </c>
      <c r="G4910" s="10" t="s">
        <v>4898</v>
      </c>
      <c r="Q4910" t="str">
        <f t="shared" si="76"/>
        <v>39512400-Perjani jorgani</v>
      </c>
    </row>
    <row r="4911" spans="1:17" x14ac:dyDescent="0.3">
      <c r="A4911">
        <v>4910</v>
      </c>
      <c r="B4911">
        <v>39512400</v>
      </c>
      <c r="C4911" t="s">
        <v>4898</v>
      </c>
      <c r="E4911" s="11">
        <v>4911</v>
      </c>
      <c r="F4911" s="12">
        <v>39512500</v>
      </c>
      <c r="G4911" s="13" t="s">
        <v>4899</v>
      </c>
      <c r="Q4911" t="str">
        <f t="shared" si="76"/>
        <v>39512500-Jastučnice</v>
      </c>
    </row>
    <row r="4912" spans="1:17" x14ac:dyDescent="0.3">
      <c r="A4912">
        <v>4911</v>
      </c>
      <c r="B4912">
        <v>39512500</v>
      </c>
      <c r="C4912" t="s">
        <v>4899</v>
      </c>
      <c r="E4912" s="8">
        <v>4912</v>
      </c>
      <c r="F4912" s="9">
        <v>39512600</v>
      </c>
      <c r="G4912" s="10" t="s">
        <v>4900</v>
      </c>
      <c r="Q4912" t="str">
        <f t="shared" si="76"/>
        <v>39512600-Navlake za uzglavlja</v>
      </c>
    </row>
    <row r="4913" spans="1:17" x14ac:dyDescent="0.3">
      <c r="A4913">
        <v>4912</v>
      </c>
      <c r="B4913">
        <v>39512600</v>
      </c>
      <c r="C4913" t="s">
        <v>4900</v>
      </c>
      <c r="E4913" s="11">
        <v>4913</v>
      </c>
      <c r="F4913" s="12">
        <v>39513000</v>
      </c>
      <c r="G4913" s="13" t="s">
        <v>4901</v>
      </c>
      <c r="Q4913" t="str">
        <f t="shared" si="76"/>
        <v>39513000-Platneni stolnjaci i salvete</v>
      </c>
    </row>
    <row r="4914" spans="1:17" x14ac:dyDescent="0.3">
      <c r="A4914">
        <v>4913</v>
      </c>
      <c r="B4914">
        <v>39513000</v>
      </c>
      <c r="C4914" t="s">
        <v>4901</v>
      </c>
      <c r="E4914" s="8">
        <v>4914</v>
      </c>
      <c r="F4914" s="9">
        <v>39513100</v>
      </c>
      <c r="G4914" s="10" t="s">
        <v>4902</v>
      </c>
      <c r="Q4914" t="str">
        <f t="shared" si="76"/>
        <v>39513100-Stolnjaci</v>
      </c>
    </row>
    <row r="4915" spans="1:17" x14ac:dyDescent="0.3">
      <c r="A4915">
        <v>4914</v>
      </c>
      <c r="B4915">
        <v>39513100</v>
      </c>
      <c r="C4915" t="s">
        <v>4902</v>
      </c>
      <c r="E4915" s="11">
        <v>4915</v>
      </c>
      <c r="F4915" s="12">
        <v>39513200</v>
      </c>
      <c r="G4915" s="13" t="s">
        <v>4903</v>
      </c>
      <c r="Q4915" t="str">
        <f t="shared" si="76"/>
        <v>39513200-Stone salvete</v>
      </c>
    </row>
    <row r="4916" spans="1:17" x14ac:dyDescent="0.3">
      <c r="A4916">
        <v>4915</v>
      </c>
      <c r="B4916">
        <v>39513200</v>
      </c>
      <c r="C4916" t="s">
        <v>4903</v>
      </c>
      <c r="E4916" s="8">
        <v>4916</v>
      </c>
      <c r="F4916" s="9">
        <v>39514000</v>
      </c>
      <c r="G4916" s="10" t="s">
        <v>4904</v>
      </c>
      <c r="Q4916" t="str">
        <f t="shared" si="76"/>
        <v>39514000-Toaletni pribor za toalete i kuhinje</v>
      </c>
    </row>
    <row r="4917" spans="1:17" x14ac:dyDescent="0.3">
      <c r="A4917">
        <v>4916</v>
      </c>
      <c r="B4917">
        <v>39514000</v>
      </c>
      <c r="C4917" t="s">
        <v>4904</v>
      </c>
      <c r="E4917" s="11">
        <v>4917</v>
      </c>
      <c r="F4917" s="12">
        <v>39514100</v>
      </c>
      <c r="G4917" s="13" t="s">
        <v>4905</v>
      </c>
      <c r="Q4917" t="str">
        <f t="shared" si="76"/>
        <v>39514100-Peškiri</v>
      </c>
    </row>
    <row r="4918" spans="1:17" x14ac:dyDescent="0.3">
      <c r="A4918">
        <v>4917</v>
      </c>
      <c r="B4918">
        <v>39514100</v>
      </c>
      <c r="C4918" t="s">
        <v>4905</v>
      </c>
      <c r="E4918" s="8">
        <v>4918</v>
      </c>
      <c r="F4918" s="9">
        <v>39514200</v>
      </c>
      <c r="G4918" s="10" t="s">
        <v>4906</v>
      </c>
      <c r="Q4918" t="str">
        <f t="shared" si="76"/>
        <v>39514200-Kuhinjske krpe</v>
      </c>
    </row>
    <row r="4919" spans="1:17" x14ac:dyDescent="0.3">
      <c r="A4919">
        <v>4918</v>
      </c>
      <c r="B4919">
        <v>39514200</v>
      </c>
      <c r="C4919" t="s">
        <v>4906</v>
      </c>
      <c r="E4919" s="11">
        <v>4919</v>
      </c>
      <c r="F4919" s="12">
        <v>39514300</v>
      </c>
      <c r="G4919" s="13" t="s">
        <v>4907</v>
      </c>
      <c r="Q4919" t="str">
        <f t="shared" si="76"/>
        <v>39514300-Rolo-peškiri na valjcima</v>
      </c>
    </row>
    <row r="4920" spans="1:17" x14ac:dyDescent="0.3">
      <c r="A4920">
        <v>4919</v>
      </c>
      <c r="B4920">
        <v>39514300</v>
      </c>
      <c r="C4920" t="s">
        <v>4907</v>
      </c>
      <c r="E4920" s="8">
        <v>4920</v>
      </c>
      <c r="F4920" s="9">
        <v>39514400</v>
      </c>
      <c r="G4920" s="10" t="s">
        <v>4908</v>
      </c>
      <c r="Q4920" t="str">
        <f t="shared" si="76"/>
        <v>39514400-Automat za papirne ubruse</v>
      </c>
    </row>
    <row r="4921" spans="1:17" x14ac:dyDescent="0.3">
      <c r="A4921">
        <v>4920</v>
      </c>
      <c r="B4921">
        <v>39514400</v>
      </c>
      <c r="C4921" t="s">
        <v>4908</v>
      </c>
      <c r="E4921" s="11">
        <v>4921</v>
      </c>
      <c r="F4921" s="12">
        <v>39514500</v>
      </c>
      <c r="G4921" s="13" t="s">
        <v>4909</v>
      </c>
      <c r="Q4921" t="str">
        <f t="shared" si="76"/>
        <v>39514500-Peškiri za lice</v>
      </c>
    </row>
    <row r="4922" spans="1:17" x14ac:dyDescent="0.3">
      <c r="A4922">
        <v>4921</v>
      </c>
      <c r="B4922">
        <v>39514500</v>
      </c>
      <c r="C4922" t="s">
        <v>4909</v>
      </c>
      <c r="E4922" s="8">
        <v>4922</v>
      </c>
      <c r="F4922" s="9">
        <v>39515000</v>
      </c>
      <c r="G4922" s="10" t="s">
        <v>4910</v>
      </c>
      <c r="Q4922" t="str">
        <f t="shared" si="76"/>
        <v>39515000-Zavese, draperije, ukrasne draperije i platnene roletne</v>
      </c>
    </row>
    <row r="4923" spans="1:17" x14ac:dyDescent="0.3">
      <c r="A4923">
        <v>4922</v>
      </c>
      <c r="B4923">
        <v>39515000</v>
      </c>
      <c r="C4923" t="s">
        <v>4910</v>
      </c>
      <c r="E4923" s="11">
        <v>4923</v>
      </c>
      <c r="F4923" s="12">
        <v>39515100</v>
      </c>
      <c r="G4923" s="13" t="s">
        <v>4911</v>
      </c>
      <c r="Q4923" t="str">
        <f t="shared" si="76"/>
        <v>39515100-Zavese</v>
      </c>
    </row>
    <row r="4924" spans="1:17" x14ac:dyDescent="0.3">
      <c r="A4924">
        <v>4923</v>
      </c>
      <c r="B4924">
        <v>39515100</v>
      </c>
      <c r="C4924" t="s">
        <v>4911</v>
      </c>
      <c r="E4924" s="8">
        <v>4924</v>
      </c>
      <c r="F4924" s="9">
        <v>39515110</v>
      </c>
      <c r="G4924" s="10" t="s">
        <v>4912</v>
      </c>
      <c r="Q4924" t="str">
        <f t="shared" si="76"/>
        <v>39515110-Zavese za zaštitu od dima</v>
      </c>
    </row>
    <row r="4925" spans="1:17" x14ac:dyDescent="0.3">
      <c r="A4925">
        <v>4924</v>
      </c>
      <c r="B4925">
        <v>39515110</v>
      </c>
      <c r="C4925" t="s">
        <v>4912</v>
      </c>
      <c r="E4925" s="11">
        <v>4925</v>
      </c>
      <c r="F4925" s="12">
        <v>39515200</v>
      </c>
      <c r="G4925" s="13" t="s">
        <v>4913</v>
      </c>
      <c r="Q4925" t="str">
        <f t="shared" si="76"/>
        <v>39515200-Draperije</v>
      </c>
    </row>
    <row r="4926" spans="1:17" x14ac:dyDescent="0.3">
      <c r="A4926">
        <v>4925</v>
      </c>
      <c r="B4926">
        <v>39515200</v>
      </c>
      <c r="C4926" t="s">
        <v>4913</v>
      </c>
      <c r="E4926" s="8">
        <v>4926</v>
      </c>
      <c r="F4926" s="9">
        <v>39515300</v>
      </c>
      <c r="G4926" s="10" t="s">
        <v>4914</v>
      </c>
      <c r="Q4926" t="str">
        <f t="shared" si="76"/>
        <v>39515300-Ukrasne draperije</v>
      </c>
    </row>
    <row r="4927" spans="1:17" x14ac:dyDescent="0.3">
      <c r="A4927">
        <v>4926</v>
      </c>
      <c r="B4927">
        <v>39515300</v>
      </c>
      <c r="C4927" t="s">
        <v>4914</v>
      </c>
      <c r="E4927" s="11">
        <v>4927</v>
      </c>
      <c r="F4927" s="12">
        <v>39515400</v>
      </c>
      <c r="G4927" s="13" t="s">
        <v>4915</v>
      </c>
      <c r="Q4927" t="str">
        <f t="shared" si="76"/>
        <v>39515400-Roletne</v>
      </c>
    </row>
    <row r="4928" spans="1:17" x14ac:dyDescent="0.3">
      <c r="A4928">
        <v>4927</v>
      </c>
      <c r="B4928">
        <v>39515400</v>
      </c>
      <c r="C4928" t="s">
        <v>4915</v>
      </c>
      <c r="E4928" s="8">
        <v>4928</v>
      </c>
      <c r="F4928" s="9">
        <v>39515410</v>
      </c>
      <c r="G4928" s="10" t="s">
        <v>4916</v>
      </c>
      <c r="Q4928" t="str">
        <f t="shared" si="76"/>
        <v>39515410-Unutrašnje roletne</v>
      </c>
    </row>
    <row r="4929" spans="1:17" x14ac:dyDescent="0.3">
      <c r="A4929">
        <v>4928</v>
      </c>
      <c r="B4929">
        <v>39515410</v>
      </c>
      <c r="C4929" t="s">
        <v>4916</v>
      </c>
      <c r="E4929" s="11">
        <v>4929</v>
      </c>
      <c r="F4929" s="12">
        <v>39515420</v>
      </c>
      <c r="G4929" s="13" t="s">
        <v>4917</v>
      </c>
      <c r="Q4929" t="str">
        <f t="shared" si="76"/>
        <v>39515420-Platnene roletne</v>
      </c>
    </row>
    <row r="4930" spans="1:17" x14ac:dyDescent="0.3">
      <c r="A4930">
        <v>4929</v>
      </c>
      <c r="B4930">
        <v>39515420</v>
      </c>
      <c r="C4930" t="s">
        <v>4917</v>
      </c>
      <c r="E4930" s="8">
        <v>4930</v>
      </c>
      <c r="F4930" s="9">
        <v>39515430</v>
      </c>
      <c r="G4930" s="10" t="s">
        <v>4918</v>
      </c>
      <c r="Q4930" t="str">
        <f t="shared" ref="Q4930:Q4993" si="77">F4930&amp; "-" &amp;G4930</f>
        <v>39515430-Venecijaneri</v>
      </c>
    </row>
    <row r="4931" spans="1:17" x14ac:dyDescent="0.3">
      <c r="A4931">
        <v>4930</v>
      </c>
      <c r="B4931">
        <v>39515430</v>
      </c>
      <c r="C4931" t="s">
        <v>4918</v>
      </c>
      <c r="E4931" s="11">
        <v>4931</v>
      </c>
      <c r="F4931" s="12">
        <v>39515440</v>
      </c>
      <c r="G4931" s="13" t="s">
        <v>4919</v>
      </c>
      <c r="Q4931" t="str">
        <f t="shared" si="77"/>
        <v>39515440-Vertikalne roletne</v>
      </c>
    </row>
    <row r="4932" spans="1:17" x14ac:dyDescent="0.3">
      <c r="A4932">
        <v>4931</v>
      </c>
      <c r="B4932">
        <v>39515440</v>
      </c>
      <c r="C4932" t="s">
        <v>4919</v>
      </c>
      <c r="E4932" s="8">
        <v>4932</v>
      </c>
      <c r="F4932" s="9">
        <v>39516000</v>
      </c>
      <c r="G4932" s="10" t="s">
        <v>4748</v>
      </c>
      <c r="Q4932" t="str">
        <f t="shared" si="77"/>
        <v>39516000-Proizvodi za unutrašnje opremanje</v>
      </c>
    </row>
    <row r="4933" spans="1:17" x14ac:dyDescent="0.3">
      <c r="A4933">
        <v>4932</v>
      </c>
      <c r="B4933">
        <v>39516000</v>
      </c>
      <c r="C4933" t="s">
        <v>4748</v>
      </c>
      <c r="E4933" s="11">
        <v>4933</v>
      </c>
      <c r="F4933" s="12">
        <v>39516100</v>
      </c>
      <c r="G4933" s="13" t="s">
        <v>4920</v>
      </c>
      <c r="Q4933" t="str">
        <f t="shared" si="77"/>
        <v>39516100-Proizvodi za unutrašnje opremanje od tekstilnih materijala</v>
      </c>
    </row>
    <row r="4934" spans="1:17" x14ac:dyDescent="0.3">
      <c r="A4934">
        <v>4933</v>
      </c>
      <c r="B4934">
        <v>39516100</v>
      </c>
      <c r="C4934" t="s">
        <v>4920</v>
      </c>
      <c r="E4934" s="8">
        <v>4934</v>
      </c>
      <c r="F4934" s="9">
        <v>39516110</v>
      </c>
      <c r="G4934" s="10" t="s">
        <v>4921</v>
      </c>
      <c r="Q4934" t="str">
        <f t="shared" si="77"/>
        <v>39516110-Ukrasni jastuci</v>
      </c>
    </row>
    <row r="4935" spans="1:17" x14ac:dyDescent="0.3">
      <c r="A4935">
        <v>4934</v>
      </c>
      <c r="B4935">
        <v>39516110</v>
      </c>
      <c r="C4935" t="s">
        <v>4921</v>
      </c>
      <c r="E4935" s="11">
        <v>4935</v>
      </c>
      <c r="F4935" s="12">
        <v>39516120</v>
      </c>
      <c r="G4935" s="13" t="s">
        <v>4922</v>
      </c>
      <c r="Q4935" t="str">
        <f t="shared" si="77"/>
        <v>39516120-Jastuci</v>
      </c>
    </row>
    <row r="4936" spans="1:17" x14ac:dyDescent="0.3">
      <c r="A4936">
        <v>4935</v>
      </c>
      <c r="B4936">
        <v>39516120</v>
      </c>
      <c r="C4936" t="s">
        <v>4922</v>
      </c>
      <c r="E4936" s="8">
        <v>4936</v>
      </c>
      <c r="F4936" s="9">
        <v>39518000</v>
      </c>
      <c r="G4936" s="10" t="s">
        <v>4923</v>
      </c>
      <c r="Q4936" t="str">
        <f t="shared" si="77"/>
        <v>39518000-Bolnička posteljina</v>
      </c>
    </row>
    <row r="4937" spans="1:17" x14ac:dyDescent="0.3">
      <c r="A4937">
        <v>4936</v>
      </c>
      <c r="B4937">
        <v>39518000</v>
      </c>
      <c r="C4937" t="s">
        <v>4923</v>
      </c>
      <c r="E4937" s="11">
        <v>4937</v>
      </c>
      <c r="F4937" s="12">
        <v>39518100</v>
      </c>
      <c r="G4937" s="13" t="s">
        <v>4924</v>
      </c>
      <c r="Q4937" t="str">
        <f t="shared" si="77"/>
        <v>39518100-Zavese za operacione sale</v>
      </c>
    </row>
    <row r="4938" spans="1:17" x14ac:dyDescent="0.3">
      <c r="A4938">
        <v>4937</v>
      </c>
      <c r="B4938">
        <v>39518100</v>
      </c>
      <c r="C4938" t="s">
        <v>4924</v>
      </c>
      <c r="E4938" s="8">
        <v>4938</v>
      </c>
      <c r="F4938" s="9">
        <v>39518200</v>
      </c>
      <c r="G4938" s="10" t="s">
        <v>4925</v>
      </c>
      <c r="Q4938" t="str">
        <f t="shared" si="77"/>
        <v>39518200-Čaršavi za operacione sale</v>
      </c>
    </row>
    <row r="4939" spans="1:17" x14ac:dyDescent="0.3">
      <c r="A4939">
        <v>4938</v>
      </c>
      <c r="B4939">
        <v>39518200</v>
      </c>
      <c r="C4939" t="s">
        <v>4925</v>
      </c>
      <c r="E4939" s="11">
        <v>4939</v>
      </c>
      <c r="F4939" s="12">
        <v>39520000</v>
      </c>
      <c r="G4939" s="13" t="s">
        <v>4926</v>
      </c>
      <c r="Q4939" t="str">
        <f t="shared" si="77"/>
        <v>39520000-Gotovi tekstilni proizvodi</v>
      </c>
    </row>
    <row r="4940" spans="1:17" x14ac:dyDescent="0.3">
      <c r="A4940">
        <v>4939</v>
      </c>
      <c r="B4940">
        <v>39520000</v>
      </c>
      <c r="C4940" t="s">
        <v>4926</v>
      </c>
      <c r="E4940" s="8">
        <v>4940</v>
      </c>
      <c r="F4940" s="9">
        <v>39522000</v>
      </c>
      <c r="G4940" s="10" t="s">
        <v>4927</v>
      </c>
      <c r="Q4940" t="str">
        <f t="shared" si="77"/>
        <v>39522000-Cerade, jedra za čamce, daske za jedrenje ili suvozemna vozila, platnene nadstrešnice, tende, šatori i oprema za kampovanje</v>
      </c>
    </row>
    <row r="4941" spans="1:17" x14ac:dyDescent="0.3">
      <c r="A4941">
        <v>4940</v>
      </c>
      <c r="B4941">
        <v>39522000</v>
      </c>
      <c r="C4941" t="s">
        <v>4927</v>
      </c>
      <c r="E4941" s="11">
        <v>4941</v>
      </c>
      <c r="F4941" s="12">
        <v>39522100</v>
      </c>
      <c r="G4941" s="13" t="s">
        <v>4928</v>
      </c>
      <c r="Q4941" t="str">
        <f t="shared" si="77"/>
        <v>39522100-Cerade, platnene nadstrešnice i tende</v>
      </c>
    </row>
    <row r="4942" spans="1:17" x14ac:dyDescent="0.3">
      <c r="A4942">
        <v>4941</v>
      </c>
      <c r="B4942">
        <v>39522100</v>
      </c>
      <c r="C4942" t="s">
        <v>4928</v>
      </c>
      <c r="E4942" s="8">
        <v>4942</v>
      </c>
      <c r="F4942" s="9">
        <v>39522110</v>
      </c>
      <c r="G4942" s="10" t="s">
        <v>4929</v>
      </c>
      <c r="Q4942" t="str">
        <f t="shared" si="77"/>
        <v>39522110-Cerade</v>
      </c>
    </row>
    <row r="4943" spans="1:17" x14ac:dyDescent="0.3">
      <c r="A4943">
        <v>4942</v>
      </c>
      <c r="B4943">
        <v>39522110</v>
      </c>
      <c r="C4943" t="s">
        <v>4929</v>
      </c>
      <c r="E4943" s="11">
        <v>4943</v>
      </c>
      <c r="F4943" s="12">
        <v>39522120</v>
      </c>
      <c r="G4943" s="13" t="s">
        <v>4930</v>
      </c>
      <c r="Q4943" t="str">
        <f t="shared" si="77"/>
        <v>39522120-Platnene nadstrešnice</v>
      </c>
    </row>
    <row r="4944" spans="1:17" x14ac:dyDescent="0.3">
      <c r="A4944">
        <v>4943</v>
      </c>
      <c r="B4944">
        <v>39522120</v>
      </c>
      <c r="C4944" t="s">
        <v>4930</v>
      </c>
      <c r="E4944" s="8">
        <v>4944</v>
      </c>
      <c r="F4944" s="9">
        <v>39522130</v>
      </c>
      <c r="G4944" s="10" t="s">
        <v>4931</v>
      </c>
      <c r="Q4944" t="str">
        <f t="shared" si="77"/>
        <v>39522130-Tende</v>
      </c>
    </row>
    <row r="4945" spans="1:17" x14ac:dyDescent="0.3">
      <c r="A4945">
        <v>4944</v>
      </c>
      <c r="B4945">
        <v>39522130</v>
      </c>
      <c r="C4945" t="s">
        <v>4931</v>
      </c>
      <c r="E4945" s="11">
        <v>4945</v>
      </c>
      <c r="F4945" s="12">
        <v>39522200</v>
      </c>
      <c r="G4945" s="13" t="s">
        <v>4932</v>
      </c>
      <c r="Q4945" t="str">
        <f t="shared" si="77"/>
        <v>39522200-Kamuflažni pokrivači</v>
      </c>
    </row>
    <row r="4946" spans="1:17" x14ac:dyDescent="0.3">
      <c r="A4946">
        <v>4945</v>
      </c>
      <c r="B4946">
        <v>39522200</v>
      </c>
      <c r="C4946" t="s">
        <v>4932</v>
      </c>
      <c r="E4946" s="8">
        <v>4946</v>
      </c>
      <c r="F4946" s="9">
        <v>39522400</v>
      </c>
      <c r="G4946" s="10" t="s">
        <v>4933</v>
      </c>
      <c r="Q4946" t="str">
        <f t="shared" si="77"/>
        <v>39522400-Jedra</v>
      </c>
    </row>
    <row r="4947" spans="1:17" x14ac:dyDescent="0.3">
      <c r="A4947">
        <v>4946</v>
      </c>
      <c r="B4947">
        <v>39522400</v>
      </c>
      <c r="C4947" t="s">
        <v>4933</v>
      </c>
      <c r="E4947" s="11">
        <v>4947</v>
      </c>
      <c r="F4947" s="12">
        <v>39522500</v>
      </c>
      <c r="G4947" s="13" t="s">
        <v>4934</v>
      </c>
      <c r="Q4947" t="str">
        <f t="shared" si="77"/>
        <v>39522500-Tekstilni proizvodi za kampovanje</v>
      </c>
    </row>
    <row r="4948" spans="1:17" x14ac:dyDescent="0.3">
      <c r="A4948">
        <v>4947</v>
      </c>
      <c r="B4948">
        <v>39522500</v>
      </c>
      <c r="C4948" t="s">
        <v>4934</v>
      </c>
      <c r="E4948" s="8">
        <v>4948</v>
      </c>
      <c r="F4948" s="9">
        <v>39522510</v>
      </c>
      <c r="G4948" s="10" t="s">
        <v>4935</v>
      </c>
      <c r="Q4948" t="str">
        <f t="shared" si="77"/>
        <v>39522510-Dušeci na naduvavanje</v>
      </c>
    </row>
    <row r="4949" spans="1:17" x14ac:dyDescent="0.3">
      <c r="A4949">
        <v>4948</v>
      </c>
      <c r="B4949">
        <v>39522510</v>
      </c>
      <c r="C4949" t="s">
        <v>4935</v>
      </c>
      <c r="E4949" s="11">
        <v>4949</v>
      </c>
      <c r="F4949" s="12">
        <v>39522520</v>
      </c>
      <c r="G4949" s="13" t="s">
        <v>4936</v>
      </c>
      <c r="Q4949" t="str">
        <f t="shared" si="77"/>
        <v>39522520-Šatorski kreveti</v>
      </c>
    </row>
    <row r="4950" spans="1:17" x14ac:dyDescent="0.3">
      <c r="A4950">
        <v>4949</v>
      </c>
      <c r="B4950">
        <v>39522520</v>
      </c>
      <c r="C4950" t="s">
        <v>4936</v>
      </c>
      <c r="E4950" s="8">
        <v>4950</v>
      </c>
      <c r="F4950" s="9">
        <v>39522530</v>
      </c>
      <c r="G4950" s="10" t="s">
        <v>4937</v>
      </c>
      <c r="Q4950" t="str">
        <f t="shared" si="77"/>
        <v>39522530-Šatori</v>
      </c>
    </row>
    <row r="4951" spans="1:17" x14ac:dyDescent="0.3">
      <c r="A4951">
        <v>4950</v>
      </c>
      <c r="B4951">
        <v>39522530</v>
      </c>
      <c r="C4951" t="s">
        <v>4937</v>
      </c>
      <c r="E4951" s="11">
        <v>4951</v>
      </c>
      <c r="F4951" s="12">
        <v>39522540</v>
      </c>
      <c r="G4951" s="13" t="s">
        <v>4110</v>
      </c>
      <c r="Q4951" t="str">
        <f t="shared" si="77"/>
        <v>39522540-Vreće za spavanje</v>
      </c>
    </row>
    <row r="4952" spans="1:17" x14ac:dyDescent="0.3">
      <c r="A4952">
        <v>4951</v>
      </c>
      <c r="B4952">
        <v>39522540</v>
      </c>
      <c r="C4952" t="s">
        <v>4110</v>
      </c>
      <c r="E4952" s="8">
        <v>4952</v>
      </c>
      <c r="F4952" s="9">
        <v>39522541</v>
      </c>
      <c r="G4952" s="10" t="s">
        <v>4938</v>
      </c>
      <c r="Q4952" t="str">
        <f t="shared" si="77"/>
        <v>39522541-Vreće za spavanje punjene perjem ili paperjem</v>
      </c>
    </row>
    <row r="4953" spans="1:17" x14ac:dyDescent="0.3">
      <c r="A4953">
        <v>4952</v>
      </c>
      <c r="B4953">
        <v>39522541</v>
      </c>
      <c r="C4953" t="s">
        <v>4938</v>
      </c>
      <c r="E4953" s="11">
        <v>4953</v>
      </c>
      <c r="F4953" s="12">
        <v>39523000</v>
      </c>
      <c r="G4953" s="13" t="s">
        <v>4939</v>
      </c>
      <c r="Q4953" t="str">
        <f t="shared" si="77"/>
        <v>39523000-Padobrani</v>
      </c>
    </row>
    <row r="4954" spans="1:17" x14ac:dyDescent="0.3">
      <c r="A4954">
        <v>4953</v>
      </c>
      <c r="B4954">
        <v>39523000</v>
      </c>
      <c r="C4954" t="s">
        <v>4939</v>
      </c>
      <c r="E4954" s="8">
        <v>4954</v>
      </c>
      <c r="F4954" s="9">
        <v>39523100</v>
      </c>
      <c r="G4954" s="10" t="s">
        <v>4940</v>
      </c>
      <c r="Q4954" t="str">
        <f t="shared" si="77"/>
        <v>39523100-Padobrani kojima se može upravljati</v>
      </c>
    </row>
    <row r="4955" spans="1:17" x14ac:dyDescent="0.3">
      <c r="A4955">
        <v>4954</v>
      </c>
      <c r="B4955">
        <v>39523100</v>
      </c>
      <c r="C4955" t="s">
        <v>4940</v>
      </c>
      <c r="E4955" s="11">
        <v>4955</v>
      </c>
      <c r="F4955" s="12">
        <v>39523200</v>
      </c>
      <c r="G4955" s="13" t="s">
        <v>4941</v>
      </c>
      <c r="Q4955" t="str">
        <f t="shared" si="77"/>
        <v>39523200-Rotošuti</v>
      </c>
    </row>
    <row r="4956" spans="1:17" x14ac:dyDescent="0.3">
      <c r="A4956">
        <v>4955</v>
      </c>
      <c r="B4956">
        <v>39523200</v>
      </c>
      <c r="C4956" t="s">
        <v>4941</v>
      </c>
      <c r="E4956" s="8">
        <v>4956</v>
      </c>
      <c r="F4956" s="9">
        <v>39525000</v>
      </c>
      <c r="G4956" s="10" t="s">
        <v>4942</v>
      </c>
      <c r="Q4956" t="str">
        <f t="shared" si="77"/>
        <v>39525000-Razni gotovi tekstilni proizvodi</v>
      </c>
    </row>
    <row r="4957" spans="1:17" x14ac:dyDescent="0.3">
      <c r="A4957">
        <v>4956</v>
      </c>
      <c r="B4957">
        <v>39525000</v>
      </c>
      <c r="C4957" t="s">
        <v>4942</v>
      </c>
      <c r="E4957" s="11">
        <v>4957</v>
      </c>
      <c r="F4957" s="12">
        <v>39525100</v>
      </c>
      <c r="G4957" s="13" t="s">
        <v>4943</v>
      </c>
      <c r="Q4957" t="str">
        <f t="shared" si="77"/>
        <v>39525100-Krpe za prašinu</v>
      </c>
    </row>
    <row r="4958" spans="1:17" x14ac:dyDescent="0.3">
      <c r="A4958">
        <v>4957</v>
      </c>
      <c r="B4958">
        <v>39525100</v>
      </c>
      <c r="C4958" t="s">
        <v>4943</v>
      </c>
      <c r="E4958" s="8">
        <v>4958</v>
      </c>
      <c r="F4958" s="9">
        <v>39525200</v>
      </c>
      <c r="G4958" s="10" t="s">
        <v>4944</v>
      </c>
      <c r="Q4958" t="str">
        <f t="shared" si="77"/>
        <v>39525200-Filteri od tekstila</v>
      </c>
    </row>
    <row r="4959" spans="1:17" x14ac:dyDescent="0.3">
      <c r="A4959">
        <v>4958</v>
      </c>
      <c r="B4959">
        <v>39525200</v>
      </c>
      <c r="C4959" t="s">
        <v>4944</v>
      </c>
      <c r="E4959" s="11">
        <v>4959</v>
      </c>
      <c r="F4959" s="12">
        <v>39525300</v>
      </c>
      <c r="G4959" s="13" t="s">
        <v>4945</v>
      </c>
      <c r="Q4959" t="str">
        <f t="shared" si="77"/>
        <v>39525300-Prsluci za spašavanje</v>
      </c>
    </row>
    <row r="4960" spans="1:17" x14ac:dyDescent="0.3">
      <c r="A4960">
        <v>4959</v>
      </c>
      <c r="B4960">
        <v>39525300</v>
      </c>
      <c r="C4960" t="s">
        <v>4945</v>
      </c>
      <c r="E4960" s="8">
        <v>4960</v>
      </c>
      <c r="F4960" s="9">
        <v>39525400</v>
      </c>
      <c r="G4960" s="10" t="s">
        <v>4946</v>
      </c>
      <c r="Q4960" t="str">
        <f t="shared" si="77"/>
        <v>39525400-Vatrogasna ćebad</v>
      </c>
    </row>
    <row r="4961" spans="1:17" x14ac:dyDescent="0.3">
      <c r="A4961">
        <v>4960</v>
      </c>
      <c r="B4961">
        <v>39525400</v>
      </c>
      <c r="C4961" t="s">
        <v>4946</v>
      </c>
      <c r="E4961" s="11">
        <v>4961</v>
      </c>
      <c r="F4961" s="12">
        <v>39525500</v>
      </c>
      <c r="G4961" s="13" t="s">
        <v>4947</v>
      </c>
      <c r="Q4961" t="str">
        <f t="shared" si="77"/>
        <v>39525500-Mreže protiv komaraca</v>
      </c>
    </row>
    <row r="4962" spans="1:17" x14ac:dyDescent="0.3">
      <c r="A4962">
        <v>4961</v>
      </c>
      <c r="B4962">
        <v>39525500</v>
      </c>
      <c r="C4962" t="s">
        <v>4947</v>
      </c>
      <c r="E4962" s="8">
        <v>4962</v>
      </c>
      <c r="F4962" s="9">
        <v>39525600</v>
      </c>
      <c r="G4962" s="10" t="s">
        <v>4948</v>
      </c>
      <c r="Q4962" t="str">
        <f t="shared" si="77"/>
        <v>39525600-Krpe za posuđe</v>
      </c>
    </row>
    <row r="4963" spans="1:17" x14ac:dyDescent="0.3">
      <c r="A4963">
        <v>4962</v>
      </c>
      <c r="B4963">
        <v>39525600</v>
      </c>
      <c r="C4963" t="s">
        <v>4948</v>
      </c>
      <c r="E4963" s="11">
        <v>4963</v>
      </c>
      <c r="F4963" s="12">
        <v>39525700</v>
      </c>
      <c r="G4963" s="13" t="s">
        <v>4949</v>
      </c>
      <c r="Q4963" t="str">
        <f t="shared" si="77"/>
        <v>39525700-Pojasevi za spašavanje</v>
      </c>
    </row>
    <row r="4964" spans="1:17" x14ac:dyDescent="0.3">
      <c r="A4964">
        <v>4963</v>
      </c>
      <c r="B4964">
        <v>39525700</v>
      </c>
      <c r="C4964" t="s">
        <v>4949</v>
      </c>
      <c r="E4964" s="8">
        <v>4964</v>
      </c>
      <c r="F4964" s="9">
        <v>39525800</v>
      </c>
      <c r="G4964" s="10" t="s">
        <v>4950</v>
      </c>
      <c r="Q4964" t="str">
        <f t="shared" si="77"/>
        <v>39525800-Krpe za čišćenje</v>
      </c>
    </row>
    <row r="4965" spans="1:17" x14ac:dyDescent="0.3">
      <c r="A4965">
        <v>4964</v>
      </c>
      <c r="B4965">
        <v>39525800</v>
      </c>
      <c r="C4965" t="s">
        <v>4950</v>
      </c>
      <c r="E4965" s="11">
        <v>4965</v>
      </c>
      <c r="F4965" s="12">
        <v>39525810</v>
      </c>
      <c r="G4965" s="13" t="s">
        <v>4951</v>
      </c>
      <c r="Q4965" t="str">
        <f t="shared" si="77"/>
        <v>39525810-Krpe za glancanje</v>
      </c>
    </row>
    <row r="4966" spans="1:17" x14ac:dyDescent="0.3">
      <c r="A4966">
        <v>4965</v>
      </c>
      <c r="B4966">
        <v>39525810</v>
      </c>
      <c r="C4966" t="s">
        <v>4951</v>
      </c>
      <c r="E4966" s="8">
        <v>4966</v>
      </c>
      <c r="F4966" s="9">
        <v>39530000</v>
      </c>
      <c r="G4966" s="10" t="s">
        <v>4952</v>
      </c>
      <c r="Q4966" t="str">
        <f t="shared" si="77"/>
        <v>39530000-Tepisi, podni prostirači i ćilimi</v>
      </c>
    </row>
    <row r="4967" spans="1:17" x14ac:dyDescent="0.3">
      <c r="A4967">
        <v>4966</v>
      </c>
      <c r="B4967">
        <v>39530000</v>
      </c>
      <c r="C4967" t="s">
        <v>4952</v>
      </c>
      <c r="E4967" s="11">
        <v>4967</v>
      </c>
      <c r="F4967" s="12">
        <v>39531000</v>
      </c>
      <c r="G4967" s="13" t="s">
        <v>4953</v>
      </c>
      <c r="Q4967" t="str">
        <f t="shared" si="77"/>
        <v>39531000-Tepisi</v>
      </c>
    </row>
    <row r="4968" spans="1:17" x14ac:dyDescent="0.3">
      <c r="A4968">
        <v>4967</v>
      </c>
      <c r="B4968">
        <v>39531000</v>
      </c>
      <c r="C4968" t="s">
        <v>4953</v>
      </c>
      <c r="E4968" s="8">
        <v>4968</v>
      </c>
      <c r="F4968" s="9">
        <v>39531100</v>
      </c>
      <c r="G4968" s="10" t="s">
        <v>4954</v>
      </c>
      <c r="Q4968" t="str">
        <f t="shared" si="77"/>
        <v>39531100-Čvorovane podne obloge</v>
      </c>
    </row>
    <row r="4969" spans="1:17" x14ac:dyDescent="0.3">
      <c r="A4969">
        <v>4968</v>
      </c>
      <c r="B4969">
        <v>39531100</v>
      </c>
      <c r="C4969" t="s">
        <v>4954</v>
      </c>
      <c r="E4969" s="11">
        <v>4969</v>
      </c>
      <c r="F4969" s="12">
        <v>39531200</v>
      </c>
      <c r="G4969" s="13" t="s">
        <v>4955</v>
      </c>
      <c r="Q4969" t="str">
        <f t="shared" si="77"/>
        <v>39531200-Tkane podne obloge</v>
      </c>
    </row>
    <row r="4970" spans="1:17" x14ac:dyDescent="0.3">
      <c r="A4970">
        <v>4969</v>
      </c>
      <c r="B4970">
        <v>39531200</v>
      </c>
      <c r="C4970" t="s">
        <v>4955</v>
      </c>
      <c r="E4970" s="8">
        <v>4970</v>
      </c>
      <c r="F4970" s="9">
        <v>39531300</v>
      </c>
      <c r="G4970" s="10" t="s">
        <v>4956</v>
      </c>
      <c r="Q4970" t="str">
        <f t="shared" si="77"/>
        <v>39531300-Čupave podne obloge</v>
      </c>
    </row>
    <row r="4971" spans="1:17" x14ac:dyDescent="0.3">
      <c r="A4971">
        <v>4970</v>
      </c>
      <c r="B4971">
        <v>39531300</v>
      </c>
      <c r="C4971" t="s">
        <v>4956</v>
      </c>
      <c r="E4971" s="11">
        <v>4971</v>
      </c>
      <c r="F4971" s="12">
        <v>39531310</v>
      </c>
      <c r="G4971" s="13" t="s">
        <v>4957</v>
      </c>
      <c r="Q4971" t="str">
        <f t="shared" si="77"/>
        <v>39531310-Tepisi od sastavljenih kvadrata</v>
      </c>
    </row>
    <row r="4972" spans="1:17" x14ac:dyDescent="0.3">
      <c r="A4972">
        <v>4971</v>
      </c>
      <c r="B4972">
        <v>39531310</v>
      </c>
      <c r="C4972" t="s">
        <v>4957</v>
      </c>
      <c r="E4972" s="8">
        <v>4972</v>
      </c>
      <c r="F4972" s="9">
        <v>39531400</v>
      </c>
      <c r="G4972" s="10" t="s">
        <v>4958</v>
      </c>
      <c r="Q4972" t="str">
        <f t="shared" si="77"/>
        <v>39531400-Podne obloge</v>
      </c>
    </row>
    <row r="4973" spans="1:17" x14ac:dyDescent="0.3">
      <c r="A4973">
        <v>4972</v>
      </c>
      <c r="B4973">
        <v>39531400</v>
      </c>
      <c r="C4973" t="s">
        <v>4958</v>
      </c>
      <c r="E4973" s="11">
        <v>4973</v>
      </c>
      <c r="F4973" s="12">
        <v>39532000</v>
      </c>
      <c r="G4973" s="13" t="s">
        <v>4959</v>
      </c>
      <c r="Q4973" t="str">
        <f t="shared" si="77"/>
        <v>39532000-Podni prostirači</v>
      </c>
    </row>
    <row r="4974" spans="1:17" x14ac:dyDescent="0.3">
      <c r="A4974">
        <v>4973</v>
      </c>
      <c r="B4974">
        <v>39532000</v>
      </c>
      <c r="C4974" t="s">
        <v>4959</v>
      </c>
      <c r="E4974" s="8">
        <v>4974</v>
      </c>
      <c r="F4974" s="9">
        <v>39533000</v>
      </c>
      <c r="G4974" s="10" t="s">
        <v>4960</v>
      </c>
      <c r="Q4974" t="str">
        <f t="shared" si="77"/>
        <v>39533000-Ćilimi</v>
      </c>
    </row>
    <row r="4975" spans="1:17" x14ac:dyDescent="0.3">
      <c r="A4975">
        <v>4974</v>
      </c>
      <c r="B4975">
        <v>39533000</v>
      </c>
      <c r="C4975" t="s">
        <v>4960</v>
      </c>
      <c r="E4975" s="11">
        <v>4975</v>
      </c>
      <c r="F4975" s="12">
        <v>39534000</v>
      </c>
      <c r="G4975" s="13" t="s">
        <v>4961</v>
      </c>
      <c r="Q4975" t="str">
        <f t="shared" si="77"/>
        <v>39534000-Industrijske podne obloge</v>
      </c>
    </row>
    <row r="4976" spans="1:17" x14ac:dyDescent="0.3">
      <c r="A4976">
        <v>4975</v>
      </c>
      <c r="B4976">
        <v>39534000</v>
      </c>
      <c r="C4976" t="s">
        <v>4961</v>
      </c>
      <c r="E4976" s="8">
        <v>4976</v>
      </c>
      <c r="F4976" s="9">
        <v>39540000</v>
      </c>
      <c r="G4976" s="10" t="s">
        <v>4962</v>
      </c>
      <c r="Q4976" t="str">
        <f t="shared" si="77"/>
        <v>39540000-Razni konopci, užad, upleteni materijal i mrežasti materijal</v>
      </c>
    </row>
    <row r="4977" spans="1:17" x14ac:dyDescent="0.3">
      <c r="A4977">
        <v>4976</v>
      </c>
      <c r="B4977">
        <v>39540000</v>
      </c>
      <c r="C4977" t="s">
        <v>4962</v>
      </c>
      <c r="E4977" s="11">
        <v>4977</v>
      </c>
      <c r="F4977" s="12">
        <v>39541000</v>
      </c>
      <c r="G4977" s="13" t="s">
        <v>4963</v>
      </c>
      <c r="Q4977" t="str">
        <f t="shared" si="77"/>
        <v>39541000-Konopci, užad, upleteni materijal i mrežasti materijal</v>
      </c>
    </row>
    <row r="4978" spans="1:17" x14ac:dyDescent="0.3">
      <c r="A4978">
        <v>4977</v>
      </c>
      <c r="B4978">
        <v>39541000</v>
      </c>
      <c r="C4978" t="s">
        <v>4963</v>
      </c>
      <c r="E4978" s="8">
        <v>4978</v>
      </c>
      <c r="F4978" s="9">
        <v>39541100</v>
      </c>
      <c r="G4978" s="10" t="s">
        <v>4964</v>
      </c>
      <c r="Q4978" t="str">
        <f t="shared" si="77"/>
        <v>39541100-Upleteni materijal, konopci i užad</v>
      </c>
    </row>
    <row r="4979" spans="1:17" x14ac:dyDescent="0.3">
      <c r="A4979">
        <v>4978</v>
      </c>
      <c r="B4979">
        <v>39541100</v>
      </c>
      <c r="C4979" t="s">
        <v>4964</v>
      </c>
      <c r="E4979" s="11">
        <v>4979</v>
      </c>
      <c r="F4979" s="12">
        <v>39541110</v>
      </c>
      <c r="G4979" s="13" t="s">
        <v>4965</v>
      </c>
      <c r="Q4979" t="str">
        <f t="shared" si="77"/>
        <v>39541110-Užad</v>
      </c>
    </row>
    <row r="4980" spans="1:17" x14ac:dyDescent="0.3">
      <c r="A4980">
        <v>4979</v>
      </c>
      <c r="B4980">
        <v>39541110</v>
      </c>
      <c r="C4980" t="s">
        <v>4965</v>
      </c>
      <c r="E4980" s="8">
        <v>4980</v>
      </c>
      <c r="F4980" s="9">
        <v>39541120</v>
      </c>
      <c r="G4980" s="10" t="s">
        <v>4966</v>
      </c>
      <c r="Q4980" t="str">
        <f t="shared" si="77"/>
        <v>39541120-Konopci</v>
      </c>
    </row>
    <row r="4981" spans="1:17" x14ac:dyDescent="0.3">
      <c r="A4981">
        <v>4980</v>
      </c>
      <c r="B4981">
        <v>39541120</v>
      </c>
      <c r="C4981" t="s">
        <v>4966</v>
      </c>
      <c r="E4981" s="11">
        <v>4981</v>
      </c>
      <c r="F4981" s="12">
        <v>39541130</v>
      </c>
      <c r="G4981" s="13" t="s">
        <v>4967</v>
      </c>
      <c r="Q4981" t="str">
        <f t="shared" si="77"/>
        <v>39541130-Uzice</v>
      </c>
    </row>
    <row r="4982" spans="1:17" x14ac:dyDescent="0.3">
      <c r="A4982">
        <v>4981</v>
      </c>
      <c r="B4982">
        <v>39541130</v>
      </c>
      <c r="C4982" t="s">
        <v>4967</v>
      </c>
      <c r="E4982" s="8">
        <v>4982</v>
      </c>
      <c r="F4982" s="9">
        <v>39541140</v>
      </c>
      <c r="G4982" s="10" t="s">
        <v>4968</v>
      </c>
      <c r="Q4982" t="str">
        <f t="shared" si="77"/>
        <v>39541140-Upleteni materijal</v>
      </c>
    </row>
    <row r="4983" spans="1:17" x14ac:dyDescent="0.3">
      <c r="A4983">
        <v>4982</v>
      </c>
      <c r="B4983">
        <v>39541140</v>
      </c>
      <c r="C4983" t="s">
        <v>4968</v>
      </c>
      <c r="E4983" s="11">
        <v>4983</v>
      </c>
      <c r="F4983" s="12">
        <v>39541200</v>
      </c>
      <c r="G4983" s="13" t="s">
        <v>4969</v>
      </c>
      <c r="Q4983" t="str">
        <f t="shared" si="77"/>
        <v>39541200-Mreže od tekstila</v>
      </c>
    </row>
    <row r="4984" spans="1:17" x14ac:dyDescent="0.3">
      <c r="A4984">
        <v>4983</v>
      </c>
      <c r="B4984">
        <v>39541200</v>
      </c>
      <c r="C4984" t="s">
        <v>4969</v>
      </c>
      <c r="E4984" s="8">
        <v>4984</v>
      </c>
      <c r="F4984" s="9">
        <v>39541210</v>
      </c>
      <c r="G4984" s="10" t="s">
        <v>4970</v>
      </c>
      <c r="Q4984" t="str">
        <f t="shared" si="77"/>
        <v>39541210-Mreže od čvorova</v>
      </c>
    </row>
    <row r="4985" spans="1:17" x14ac:dyDescent="0.3">
      <c r="A4985">
        <v>4984</v>
      </c>
      <c r="B4985">
        <v>39541210</v>
      </c>
      <c r="C4985" t="s">
        <v>4970</v>
      </c>
      <c r="E4985" s="11">
        <v>4985</v>
      </c>
      <c r="F4985" s="12">
        <v>39541220</v>
      </c>
      <c r="G4985" s="13" t="s">
        <v>4971</v>
      </c>
      <c r="Q4985" t="str">
        <f t="shared" si="77"/>
        <v>39541220-Povezi</v>
      </c>
    </row>
    <row r="4986" spans="1:17" x14ac:dyDescent="0.3">
      <c r="A4986">
        <v>4985</v>
      </c>
      <c r="B4986">
        <v>39541220</v>
      </c>
      <c r="C4986" t="s">
        <v>4971</v>
      </c>
      <c r="E4986" s="8">
        <v>4986</v>
      </c>
      <c r="F4986" s="9">
        <v>39542000</v>
      </c>
      <c r="G4986" s="10" t="s">
        <v>4972</v>
      </c>
      <c r="Q4986" t="str">
        <f t="shared" si="77"/>
        <v>39542000-Krpe</v>
      </c>
    </row>
    <row r="4987" spans="1:17" x14ac:dyDescent="0.3">
      <c r="A4987">
        <v>4986</v>
      </c>
      <c r="B4987">
        <v>39542000</v>
      </c>
      <c r="C4987" t="s">
        <v>4972</v>
      </c>
      <c r="E4987" s="11">
        <v>4987</v>
      </c>
      <c r="F4987" s="12">
        <v>39550000</v>
      </c>
      <c r="G4987" s="13" t="s">
        <v>4973</v>
      </c>
      <c r="Q4987" t="str">
        <f t="shared" si="77"/>
        <v>39550000-Proizvodi od netkanog materijala</v>
      </c>
    </row>
    <row r="4988" spans="1:17" x14ac:dyDescent="0.3">
      <c r="A4988">
        <v>4987</v>
      </c>
      <c r="B4988">
        <v>39550000</v>
      </c>
      <c r="C4988" t="s">
        <v>4973</v>
      </c>
      <c r="E4988" s="8">
        <v>4988</v>
      </c>
      <c r="F4988" s="9">
        <v>39560000</v>
      </c>
      <c r="G4988" s="10" t="s">
        <v>4974</v>
      </c>
      <c r="Q4988" t="str">
        <f t="shared" si="77"/>
        <v>39560000-Razni tekstilni proizvodi</v>
      </c>
    </row>
    <row r="4989" spans="1:17" x14ac:dyDescent="0.3">
      <c r="A4989">
        <v>4988</v>
      </c>
      <c r="B4989">
        <v>39560000</v>
      </c>
      <c r="C4989" t="s">
        <v>4974</v>
      </c>
      <c r="E4989" s="11">
        <v>4989</v>
      </c>
      <c r="F4989" s="12">
        <v>39561000</v>
      </c>
      <c r="G4989" s="13" t="s">
        <v>4975</v>
      </c>
      <c r="Q4989" t="str">
        <f t="shared" si="77"/>
        <v>39561000-Til, čipka, trakaste tkanine, pozamanterija i vez</v>
      </c>
    </row>
    <row r="4990" spans="1:17" x14ac:dyDescent="0.3">
      <c r="A4990">
        <v>4989</v>
      </c>
      <c r="B4990">
        <v>39561000</v>
      </c>
      <c r="C4990" t="s">
        <v>4975</v>
      </c>
      <c r="E4990" s="8">
        <v>4990</v>
      </c>
      <c r="F4990" s="9">
        <v>39561100</v>
      </c>
      <c r="G4990" s="10" t="s">
        <v>4976</v>
      </c>
      <c r="Q4990" t="str">
        <f t="shared" si="77"/>
        <v>39561100-Trakaste tkanine; pozamanterija</v>
      </c>
    </row>
    <row r="4991" spans="1:17" x14ac:dyDescent="0.3">
      <c r="A4991">
        <v>4990</v>
      </c>
      <c r="B4991">
        <v>39561100</v>
      </c>
      <c r="C4991" t="s">
        <v>4976</v>
      </c>
      <c r="E4991" s="11">
        <v>4991</v>
      </c>
      <c r="F4991" s="12">
        <v>39561110</v>
      </c>
      <c r="G4991" s="13" t="s">
        <v>4977</v>
      </c>
      <c r="Q4991" t="str">
        <f t="shared" si="77"/>
        <v>39561110-Vrpce</v>
      </c>
    </row>
    <row r="4992" spans="1:17" x14ac:dyDescent="0.3">
      <c r="A4992">
        <v>4991</v>
      </c>
      <c r="B4992">
        <v>39561110</v>
      </c>
      <c r="C4992" t="s">
        <v>4977</v>
      </c>
      <c r="E4992" s="8">
        <v>4992</v>
      </c>
      <c r="F4992" s="9">
        <v>39561120</v>
      </c>
      <c r="G4992" s="10" t="s">
        <v>4978</v>
      </c>
      <c r="Q4992" t="str">
        <f t="shared" si="77"/>
        <v>39561120-Tekstilna traka</v>
      </c>
    </row>
    <row r="4993" spans="1:17" x14ac:dyDescent="0.3">
      <c r="A4993">
        <v>4992</v>
      </c>
      <c r="B4993">
        <v>39561120</v>
      </c>
      <c r="C4993" t="s">
        <v>4978</v>
      </c>
      <c r="E4993" s="11">
        <v>4993</v>
      </c>
      <c r="F4993" s="12">
        <v>39561130</v>
      </c>
      <c r="G4993" s="13" t="s">
        <v>4979</v>
      </c>
      <c r="Q4993" t="str">
        <f t="shared" si="77"/>
        <v>39561130-Tekstilne etikete i značke</v>
      </c>
    </row>
    <row r="4994" spans="1:17" x14ac:dyDescent="0.3">
      <c r="A4994">
        <v>4993</v>
      </c>
      <c r="B4994">
        <v>39561130</v>
      </c>
      <c r="C4994" t="s">
        <v>4979</v>
      </c>
      <c r="E4994" s="8">
        <v>4994</v>
      </c>
      <c r="F4994" s="9">
        <v>39561131</v>
      </c>
      <c r="G4994" s="10" t="s">
        <v>4980</v>
      </c>
      <c r="Q4994" t="str">
        <f t="shared" ref="Q4994:Q5057" si="78">F4994&amp; "-" &amp;G4994</f>
        <v>39561131-Tekstilne etikete</v>
      </c>
    </row>
    <row r="4995" spans="1:17" x14ac:dyDescent="0.3">
      <c r="A4995">
        <v>4994</v>
      </c>
      <c r="B4995">
        <v>39561131</v>
      </c>
      <c r="C4995" t="s">
        <v>4980</v>
      </c>
      <c r="E4995" s="11">
        <v>4995</v>
      </c>
      <c r="F4995" s="12">
        <v>39561132</v>
      </c>
      <c r="G4995" s="13" t="s">
        <v>4981</v>
      </c>
      <c r="Q4995" t="str">
        <f t="shared" si="78"/>
        <v>39561132-Tekstilne značke</v>
      </c>
    </row>
    <row r="4996" spans="1:17" x14ac:dyDescent="0.3">
      <c r="A4996">
        <v>4995</v>
      </c>
      <c r="B4996">
        <v>39561132</v>
      </c>
      <c r="C4996" t="s">
        <v>4981</v>
      </c>
      <c r="E4996" s="8">
        <v>4996</v>
      </c>
      <c r="F4996" s="9">
        <v>39561133</v>
      </c>
      <c r="G4996" s="10" t="s">
        <v>3824</v>
      </c>
      <c r="Q4996" t="str">
        <f t="shared" si="78"/>
        <v>39561133-Oznake</v>
      </c>
    </row>
    <row r="4997" spans="1:17" x14ac:dyDescent="0.3">
      <c r="A4997">
        <v>4996</v>
      </c>
      <c r="B4997">
        <v>39561133</v>
      </c>
      <c r="C4997" t="s">
        <v>3824</v>
      </c>
      <c r="E4997" s="11">
        <v>4997</v>
      </c>
      <c r="F4997" s="12">
        <v>39561140</v>
      </c>
      <c r="G4997" s="13" t="s">
        <v>4982</v>
      </c>
      <c r="Q4997" t="str">
        <f t="shared" si="78"/>
        <v>39561140-Ukrasna pozamanterija</v>
      </c>
    </row>
    <row r="4998" spans="1:17" x14ac:dyDescent="0.3">
      <c r="A4998">
        <v>4997</v>
      </c>
      <c r="B4998">
        <v>39561140</v>
      </c>
      <c r="C4998" t="s">
        <v>4982</v>
      </c>
      <c r="E4998" s="8">
        <v>4998</v>
      </c>
      <c r="F4998" s="9">
        <v>39561141</v>
      </c>
      <c r="G4998" s="10" t="s">
        <v>4983</v>
      </c>
      <c r="Q4998" t="str">
        <f t="shared" si="78"/>
        <v>39561141-Pletenice od raznih tkanina</v>
      </c>
    </row>
    <row r="4999" spans="1:17" x14ac:dyDescent="0.3">
      <c r="A4999">
        <v>4998</v>
      </c>
      <c r="B4999">
        <v>39561141</v>
      </c>
      <c r="C4999" t="s">
        <v>4983</v>
      </c>
      <c r="E4999" s="11">
        <v>4999</v>
      </c>
      <c r="F4999" s="12">
        <v>39561142</v>
      </c>
      <c r="G4999" s="13" t="s">
        <v>4984</v>
      </c>
      <c r="Q4999" t="str">
        <f t="shared" si="78"/>
        <v>39561142-Epolete</v>
      </c>
    </row>
    <row r="5000" spans="1:17" x14ac:dyDescent="0.3">
      <c r="A5000">
        <v>4999</v>
      </c>
      <c r="B5000">
        <v>39561142</v>
      </c>
      <c r="C5000" t="s">
        <v>4984</v>
      </c>
      <c r="E5000" s="8">
        <v>5000</v>
      </c>
      <c r="F5000" s="9">
        <v>39561200</v>
      </c>
      <c r="G5000" s="10" t="s">
        <v>4985</v>
      </c>
      <c r="Q5000" t="str">
        <f t="shared" si="78"/>
        <v>39561200-Mrežasti materijali</v>
      </c>
    </row>
    <row r="5001" spans="1:17" x14ac:dyDescent="0.3">
      <c r="A5001">
        <v>5000</v>
      </c>
      <c r="B5001">
        <v>39561200</v>
      </c>
      <c r="C5001" t="s">
        <v>4985</v>
      </c>
      <c r="E5001" s="11">
        <v>5001</v>
      </c>
      <c r="F5001" s="12">
        <v>39562000</v>
      </c>
      <c r="G5001" s="13" t="s">
        <v>4986</v>
      </c>
      <c r="Q5001" t="str">
        <f t="shared" si="78"/>
        <v>39562000-Filc</v>
      </c>
    </row>
    <row r="5002" spans="1:17" x14ac:dyDescent="0.3">
      <c r="A5002">
        <v>5001</v>
      </c>
      <c r="B5002">
        <v>39562000</v>
      </c>
      <c r="C5002" t="s">
        <v>4986</v>
      </c>
      <c r="E5002" s="8">
        <v>5002</v>
      </c>
      <c r="F5002" s="9">
        <v>39563000</v>
      </c>
      <c r="G5002" s="10" t="s">
        <v>4987</v>
      </c>
      <c r="Q5002" t="str">
        <f t="shared" si="78"/>
        <v>39563000-Vata od tekstilnih materijala, predivo, tkanine i proizvodi za tehničke namene</v>
      </c>
    </row>
    <row r="5003" spans="1:17" x14ac:dyDescent="0.3">
      <c r="A5003">
        <v>5002</v>
      </c>
      <c r="B5003">
        <v>39563000</v>
      </c>
      <c r="C5003" t="s">
        <v>4987</v>
      </c>
      <c r="E5003" s="11">
        <v>5003</v>
      </c>
      <c r="F5003" s="12">
        <v>39563100</v>
      </c>
      <c r="G5003" s="13" t="s">
        <v>4988</v>
      </c>
      <c r="Q5003" t="str">
        <f t="shared" si="78"/>
        <v>39563100-Vata od tekstilnih materijala</v>
      </c>
    </row>
    <row r="5004" spans="1:17" x14ac:dyDescent="0.3">
      <c r="A5004">
        <v>5003</v>
      </c>
      <c r="B5004">
        <v>39563100</v>
      </c>
      <c r="C5004" t="s">
        <v>4988</v>
      </c>
      <c r="E5004" s="8">
        <v>5004</v>
      </c>
      <c r="F5004" s="9">
        <v>39563200</v>
      </c>
      <c r="G5004" s="10" t="s">
        <v>4989</v>
      </c>
      <c r="Q5004" t="str">
        <f t="shared" si="78"/>
        <v>39563200-Metalizirana prediva</v>
      </c>
    </row>
    <row r="5005" spans="1:17" x14ac:dyDescent="0.3">
      <c r="A5005">
        <v>5004</v>
      </c>
      <c r="B5005">
        <v>39563200</v>
      </c>
      <c r="C5005" t="s">
        <v>4989</v>
      </c>
      <c r="E5005" s="11">
        <v>5005</v>
      </c>
      <c r="F5005" s="12">
        <v>39563300</v>
      </c>
      <c r="G5005" s="13" t="s">
        <v>4990</v>
      </c>
      <c r="Q5005" t="str">
        <f t="shared" si="78"/>
        <v>39563300-Tkanine od metalnih niti</v>
      </c>
    </row>
    <row r="5006" spans="1:17" x14ac:dyDescent="0.3">
      <c r="A5006">
        <v>5005</v>
      </c>
      <c r="B5006">
        <v>39563300</v>
      </c>
      <c r="C5006" t="s">
        <v>4990</v>
      </c>
      <c r="E5006" s="8">
        <v>5006</v>
      </c>
      <c r="F5006" s="9">
        <v>39563400</v>
      </c>
      <c r="G5006" s="10" t="s">
        <v>4991</v>
      </c>
      <c r="Q5006" t="str">
        <f t="shared" si="78"/>
        <v>39563400-Impregnirane, prevučene  ili prekrivene tekstilne tkanine</v>
      </c>
    </row>
    <row r="5007" spans="1:17" x14ac:dyDescent="0.3">
      <c r="A5007">
        <v>5006</v>
      </c>
      <c r="B5007">
        <v>39563400</v>
      </c>
      <c r="C5007" t="s">
        <v>4991</v>
      </c>
      <c r="E5007" s="11">
        <v>5007</v>
      </c>
      <c r="F5007" s="12">
        <v>39563500</v>
      </c>
      <c r="G5007" s="13" t="s">
        <v>4992</v>
      </c>
      <c r="Q5007" t="str">
        <f t="shared" si="78"/>
        <v>39563500-Tekstilni proizvodi za tehničke namene</v>
      </c>
    </row>
    <row r="5008" spans="1:17" x14ac:dyDescent="0.3">
      <c r="A5008">
        <v>5007</v>
      </c>
      <c r="B5008">
        <v>39563500</v>
      </c>
      <c r="C5008" t="s">
        <v>4992</v>
      </c>
      <c r="E5008" s="8">
        <v>5008</v>
      </c>
      <c r="F5008" s="9">
        <v>39563510</v>
      </c>
      <c r="G5008" s="10" t="s">
        <v>4993</v>
      </c>
      <c r="Q5008" t="str">
        <f t="shared" si="78"/>
        <v>39563510-Cevi i creva od tekstilnog materijala</v>
      </c>
    </row>
    <row r="5009" spans="1:17" x14ac:dyDescent="0.3">
      <c r="A5009">
        <v>5008</v>
      </c>
      <c r="B5009">
        <v>39563510</v>
      </c>
      <c r="C5009" t="s">
        <v>4993</v>
      </c>
      <c r="E5009" s="11">
        <v>5009</v>
      </c>
      <c r="F5009" s="12">
        <v>39563520</v>
      </c>
      <c r="G5009" s="13" t="s">
        <v>4994</v>
      </c>
      <c r="Q5009" t="str">
        <f t="shared" si="78"/>
        <v>39563520-Transportne trake od tekstilnog materijala</v>
      </c>
    </row>
    <row r="5010" spans="1:17" x14ac:dyDescent="0.3">
      <c r="A5010">
        <v>5009</v>
      </c>
      <c r="B5010">
        <v>39563520</v>
      </c>
      <c r="C5010" t="s">
        <v>4994</v>
      </c>
      <c r="E5010" s="8">
        <v>5010</v>
      </c>
      <c r="F5010" s="9">
        <v>39563530</v>
      </c>
      <c r="G5010" s="10" t="s">
        <v>4995</v>
      </c>
      <c r="Q5010" t="str">
        <f t="shared" si="78"/>
        <v>39563530-Cevi za ventilaciju</v>
      </c>
    </row>
    <row r="5011" spans="1:17" x14ac:dyDescent="0.3">
      <c r="A5011">
        <v>5010</v>
      </c>
      <c r="B5011">
        <v>39563530</v>
      </c>
      <c r="C5011" t="s">
        <v>4995</v>
      </c>
      <c r="E5011" s="11">
        <v>5011</v>
      </c>
      <c r="F5011" s="12">
        <v>39563600</v>
      </c>
      <c r="G5011" s="13" t="s">
        <v>4996</v>
      </c>
      <c r="Q5011" t="str">
        <f t="shared" si="78"/>
        <v>39563600-Prošiveni tekstilni proizvodi</v>
      </c>
    </row>
    <row r="5012" spans="1:17" x14ac:dyDescent="0.3">
      <c r="A5012">
        <v>5011</v>
      </c>
      <c r="B5012">
        <v>39563600</v>
      </c>
      <c r="C5012" t="s">
        <v>4996</v>
      </c>
      <c r="E5012" s="8">
        <v>5012</v>
      </c>
      <c r="F5012" s="9">
        <v>39700000</v>
      </c>
      <c r="G5012" s="10" t="s">
        <v>4997</v>
      </c>
      <c r="Q5012" t="str">
        <f t="shared" si="78"/>
        <v>39700000-Aparati za domaćinstvo</v>
      </c>
    </row>
    <row r="5013" spans="1:17" x14ac:dyDescent="0.3">
      <c r="A5013">
        <v>5012</v>
      </c>
      <c r="B5013">
        <v>39700000</v>
      </c>
      <c r="C5013" t="s">
        <v>4997</v>
      </c>
      <c r="E5013" s="11">
        <v>5013</v>
      </c>
      <c r="F5013" s="12">
        <v>39710000</v>
      </c>
      <c r="G5013" s="13" t="s">
        <v>4998</v>
      </c>
      <c r="Q5013" t="str">
        <f t="shared" si="78"/>
        <v>39710000-Električni aparati za domaćinstvo</v>
      </c>
    </row>
    <row r="5014" spans="1:17" x14ac:dyDescent="0.3">
      <c r="A5014">
        <v>5013</v>
      </c>
      <c r="B5014">
        <v>39710000</v>
      </c>
      <c r="C5014" t="s">
        <v>4998</v>
      </c>
      <c r="E5014" s="8">
        <v>5014</v>
      </c>
      <c r="F5014" s="9">
        <v>39711000</v>
      </c>
      <c r="G5014" s="10" t="s">
        <v>4999</v>
      </c>
      <c r="Q5014" t="str">
        <f t="shared" si="78"/>
        <v>39711000-Električni aparati za domaćinstvo za pripremu hrane</v>
      </c>
    </row>
    <row r="5015" spans="1:17" x14ac:dyDescent="0.3">
      <c r="A5015">
        <v>5014</v>
      </c>
      <c r="B5015">
        <v>39711000</v>
      </c>
      <c r="C5015" t="s">
        <v>4999</v>
      </c>
      <c r="E5015" s="11">
        <v>5015</v>
      </c>
      <c r="F5015" s="12">
        <v>39711100</v>
      </c>
      <c r="G5015" s="13" t="s">
        <v>5000</v>
      </c>
      <c r="Q5015" t="str">
        <f t="shared" si="78"/>
        <v>39711100-Frižideri i zamrzivači</v>
      </c>
    </row>
    <row r="5016" spans="1:17" x14ac:dyDescent="0.3">
      <c r="A5016">
        <v>5015</v>
      </c>
      <c r="B5016">
        <v>39711100</v>
      </c>
      <c r="C5016" t="s">
        <v>5000</v>
      </c>
      <c r="E5016" s="8">
        <v>5016</v>
      </c>
      <c r="F5016" s="9">
        <v>39711110</v>
      </c>
      <c r="G5016" s="10" t="s">
        <v>5001</v>
      </c>
      <c r="Q5016" t="str">
        <f t="shared" si="78"/>
        <v>39711110-Kombinacije frižidera i zamrzivača</v>
      </c>
    </row>
    <row r="5017" spans="1:17" x14ac:dyDescent="0.3">
      <c r="A5017">
        <v>5016</v>
      </c>
      <c r="B5017">
        <v>39711110</v>
      </c>
      <c r="C5017" t="s">
        <v>5001</v>
      </c>
      <c r="E5017" s="11">
        <v>5017</v>
      </c>
      <c r="F5017" s="12">
        <v>39711120</v>
      </c>
      <c r="G5017" s="13" t="s">
        <v>5002</v>
      </c>
      <c r="Q5017" t="str">
        <f t="shared" si="78"/>
        <v>39711120-Zamrzivači</v>
      </c>
    </row>
    <row r="5018" spans="1:17" x14ac:dyDescent="0.3">
      <c r="A5018">
        <v>5017</v>
      </c>
      <c r="B5018">
        <v>39711120</v>
      </c>
      <c r="C5018" t="s">
        <v>5002</v>
      </c>
      <c r="E5018" s="8">
        <v>5018</v>
      </c>
      <c r="F5018" s="9">
        <v>39711121</v>
      </c>
      <c r="G5018" s="10" t="s">
        <v>5003</v>
      </c>
      <c r="Q5018" t="str">
        <f t="shared" si="78"/>
        <v>39711121-Zamrzivači sandučari</v>
      </c>
    </row>
    <row r="5019" spans="1:17" x14ac:dyDescent="0.3">
      <c r="A5019">
        <v>5018</v>
      </c>
      <c r="B5019">
        <v>39711121</v>
      </c>
      <c r="C5019" t="s">
        <v>5003</v>
      </c>
      <c r="E5019" s="11">
        <v>5019</v>
      </c>
      <c r="F5019" s="12">
        <v>39711122</v>
      </c>
      <c r="G5019" s="13" t="s">
        <v>5004</v>
      </c>
      <c r="Q5019" t="str">
        <f t="shared" si="78"/>
        <v>39711122-Zamrzivači za domaćinstvo</v>
      </c>
    </row>
    <row r="5020" spans="1:17" x14ac:dyDescent="0.3">
      <c r="A5020">
        <v>5019</v>
      </c>
      <c r="B5020">
        <v>39711122</v>
      </c>
      <c r="C5020" t="s">
        <v>5004</v>
      </c>
      <c r="E5020" s="8">
        <v>5020</v>
      </c>
      <c r="F5020" s="9">
        <v>39711123</v>
      </c>
      <c r="G5020" s="10" t="s">
        <v>5005</v>
      </c>
      <c r="Q5020" t="str">
        <f t="shared" si="78"/>
        <v>39711123-Vertikalni zamrzivači</v>
      </c>
    </row>
    <row r="5021" spans="1:17" x14ac:dyDescent="0.3">
      <c r="A5021">
        <v>5020</v>
      </c>
      <c r="B5021">
        <v>39711123</v>
      </c>
      <c r="C5021" t="s">
        <v>5005</v>
      </c>
      <c r="E5021" s="11">
        <v>5021</v>
      </c>
      <c r="F5021" s="12">
        <v>39711124</v>
      </c>
      <c r="G5021" s="13" t="s">
        <v>5006</v>
      </c>
      <c r="Q5021" t="str">
        <f t="shared" si="78"/>
        <v>39711124-Industrijski zamrzivači</v>
      </c>
    </row>
    <row r="5022" spans="1:17" x14ac:dyDescent="0.3">
      <c r="A5022">
        <v>5021</v>
      </c>
      <c r="B5022">
        <v>39711124</v>
      </c>
      <c r="C5022" t="s">
        <v>5006</v>
      </c>
      <c r="E5022" s="8">
        <v>5022</v>
      </c>
      <c r="F5022" s="9">
        <v>39711130</v>
      </c>
      <c r="G5022" s="10" t="s">
        <v>5007</v>
      </c>
      <c r="Q5022" t="str">
        <f t="shared" si="78"/>
        <v>39711130-Frižideri</v>
      </c>
    </row>
    <row r="5023" spans="1:17" x14ac:dyDescent="0.3">
      <c r="A5023">
        <v>5022</v>
      </c>
      <c r="B5023">
        <v>39711130</v>
      </c>
      <c r="C5023" t="s">
        <v>5007</v>
      </c>
      <c r="E5023" s="11">
        <v>5023</v>
      </c>
      <c r="F5023" s="12">
        <v>39711200</v>
      </c>
      <c r="G5023" s="13" t="s">
        <v>5008</v>
      </c>
      <c r="Q5023" t="str">
        <f t="shared" si="78"/>
        <v>39711200-Aparati za preradu hrane</v>
      </c>
    </row>
    <row r="5024" spans="1:17" x14ac:dyDescent="0.3">
      <c r="A5024">
        <v>5023</v>
      </c>
      <c r="B5024">
        <v>39711200</v>
      </c>
      <c r="C5024" t="s">
        <v>5008</v>
      </c>
      <c r="E5024" s="8">
        <v>5024</v>
      </c>
      <c r="F5024" s="9">
        <v>39711210</v>
      </c>
      <c r="G5024" s="10" t="s">
        <v>5009</v>
      </c>
      <c r="Q5024" t="str">
        <f t="shared" si="78"/>
        <v>39711210-Aparati za mlevenje hrane (blenderi)</v>
      </c>
    </row>
    <row r="5025" spans="1:17" x14ac:dyDescent="0.3">
      <c r="A5025">
        <v>5024</v>
      </c>
      <c r="B5025">
        <v>39711210</v>
      </c>
      <c r="C5025" t="s">
        <v>5009</v>
      </c>
      <c r="E5025" s="11">
        <v>5025</v>
      </c>
      <c r="F5025" s="12">
        <v>39711211</v>
      </c>
      <c r="G5025" s="13" t="s">
        <v>5010</v>
      </c>
      <c r="Q5025" t="str">
        <f t="shared" si="78"/>
        <v>39711211-Aparati za mešanje hrane (mikseri)</v>
      </c>
    </row>
    <row r="5026" spans="1:17" x14ac:dyDescent="0.3">
      <c r="A5026">
        <v>5025</v>
      </c>
      <c r="B5026">
        <v>39711211</v>
      </c>
      <c r="C5026" t="s">
        <v>5010</v>
      </c>
      <c r="E5026" s="8">
        <v>5026</v>
      </c>
      <c r="F5026" s="9">
        <v>39711300</v>
      </c>
      <c r="G5026" s="10" t="s">
        <v>5011</v>
      </c>
      <c r="Q5026" t="str">
        <f t="shared" si="78"/>
        <v>39711300-Elektrotermički uređaji</v>
      </c>
    </row>
    <row r="5027" spans="1:17" x14ac:dyDescent="0.3">
      <c r="A5027">
        <v>5026</v>
      </c>
      <c r="B5027">
        <v>39711300</v>
      </c>
      <c r="C5027" t="s">
        <v>5011</v>
      </c>
      <c r="E5027" s="11">
        <v>5027</v>
      </c>
      <c r="F5027" s="12">
        <v>39711310</v>
      </c>
      <c r="G5027" s="13" t="s">
        <v>5012</v>
      </c>
      <c r="Q5027" t="str">
        <f t="shared" si="78"/>
        <v>39711310-Električni aparati za kafu</v>
      </c>
    </row>
    <row r="5028" spans="1:17" x14ac:dyDescent="0.3">
      <c r="A5028">
        <v>5027</v>
      </c>
      <c r="B5028">
        <v>39711310</v>
      </c>
      <c r="C5028" t="s">
        <v>5012</v>
      </c>
      <c r="E5028" s="8">
        <v>5028</v>
      </c>
      <c r="F5028" s="9">
        <v>39711320</v>
      </c>
      <c r="G5028" s="10" t="s">
        <v>5013</v>
      </c>
      <c r="Q5028" t="str">
        <f t="shared" si="78"/>
        <v>39711320-Električni aparati za čaj</v>
      </c>
    </row>
    <row r="5029" spans="1:17" x14ac:dyDescent="0.3">
      <c r="A5029">
        <v>5028</v>
      </c>
      <c r="B5029">
        <v>39711320</v>
      </c>
      <c r="C5029" t="s">
        <v>5013</v>
      </c>
      <c r="E5029" s="11">
        <v>5029</v>
      </c>
      <c r="F5029" s="12">
        <v>39711330</v>
      </c>
      <c r="G5029" s="13" t="s">
        <v>5014</v>
      </c>
      <c r="Q5029" t="str">
        <f t="shared" si="78"/>
        <v>39711330-Električni tosteri</v>
      </c>
    </row>
    <row r="5030" spans="1:17" x14ac:dyDescent="0.3">
      <c r="A5030">
        <v>5029</v>
      </c>
      <c r="B5030">
        <v>39711330</v>
      </c>
      <c r="C5030" t="s">
        <v>5014</v>
      </c>
      <c r="E5030" s="8">
        <v>5030</v>
      </c>
      <c r="F5030" s="9">
        <v>39711340</v>
      </c>
      <c r="G5030" s="10" t="s">
        <v>5015</v>
      </c>
      <c r="Q5030" t="str">
        <f t="shared" si="78"/>
        <v>39711340-Uređaji za grejanje tanjira</v>
      </c>
    </row>
    <row r="5031" spans="1:17" x14ac:dyDescent="0.3">
      <c r="A5031">
        <v>5030</v>
      </c>
      <c r="B5031">
        <v>39711340</v>
      </c>
      <c r="C5031" t="s">
        <v>5015</v>
      </c>
      <c r="E5031" s="11">
        <v>5031</v>
      </c>
      <c r="F5031" s="12">
        <v>39711350</v>
      </c>
      <c r="G5031" s="13" t="s">
        <v>5016</v>
      </c>
      <c r="Q5031" t="str">
        <f t="shared" si="78"/>
        <v>39711350-Ploče za vafle</v>
      </c>
    </row>
    <row r="5032" spans="1:17" x14ac:dyDescent="0.3">
      <c r="A5032">
        <v>5031</v>
      </c>
      <c r="B5032">
        <v>39711350</v>
      </c>
      <c r="C5032" t="s">
        <v>5016</v>
      </c>
      <c r="E5032" s="8">
        <v>5032</v>
      </c>
      <c r="F5032" s="9">
        <v>39711360</v>
      </c>
      <c r="G5032" s="10" t="s">
        <v>5017</v>
      </c>
      <c r="Q5032" t="str">
        <f t="shared" si="78"/>
        <v>39711360-Pećnice</v>
      </c>
    </row>
    <row r="5033" spans="1:17" x14ac:dyDescent="0.3">
      <c r="A5033">
        <v>5032</v>
      </c>
      <c r="B5033">
        <v>39711360</v>
      </c>
      <c r="C5033" t="s">
        <v>5017</v>
      </c>
      <c r="E5033" s="11">
        <v>5033</v>
      </c>
      <c r="F5033" s="12">
        <v>39711361</v>
      </c>
      <c r="G5033" s="13" t="s">
        <v>5018</v>
      </c>
      <c r="Q5033" t="str">
        <f t="shared" si="78"/>
        <v>39711361-Električne pećnice</v>
      </c>
    </row>
    <row r="5034" spans="1:17" x14ac:dyDescent="0.3">
      <c r="A5034">
        <v>5033</v>
      </c>
      <c r="B5034">
        <v>39711361</v>
      </c>
      <c r="C5034" t="s">
        <v>5018</v>
      </c>
      <c r="E5034" s="8">
        <v>5034</v>
      </c>
      <c r="F5034" s="9">
        <v>39711362</v>
      </c>
      <c r="G5034" s="10" t="s">
        <v>5019</v>
      </c>
      <c r="Q5034" t="str">
        <f t="shared" si="78"/>
        <v>39711362-Mikrotalasne pećnice</v>
      </c>
    </row>
    <row r="5035" spans="1:17" x14ac:dyDescent="0.3">
      <c r="A5035">
        <v>5034</v>
      </c>
      <c r="B5035">
        <v>39711362</v>
      </c>
      <c r="C5035" t="s">
        <v>5019</v>
      </c>
      <c r="E5035" s="11">
        <v>5035</v>
      </c>
      <c r="F5035" s="12">
        <v>39711400</v>
      </c>
      <c r="G5035" s="13" t="s">
        <v>5020</v>
      </c>
      <c r="Q5035" t="str">
        <f t="shared" si="78"/>
        <v>39711400-Pekači, ringle, rešoi i primusi</v>
      </c>
    </row>
    <row r="5036" spans="1:17" x14ac:dyDescent="0.3">
      <c r="A5036">
        <v>5035</v>
      </c>
      <c r="B5036">
        <v>39711400</v>
      </c>
      <c r="C5036" t="s">
        <v>5020</v>
      </c>
      <c r="E5036" s="8">
        <v>5036</v>
      </c>
      <c r="F5036" s="9">
        <v>39711410</v>
      </c>
      <c r="G5036" s="10" t="s">
        <v>5021</v>
      </c>
      <c r="Q5036" t="str">
        <f t="shared" si="78"/>
        <v>39711410-Pekači</v>
      </c>
    </row>
    <row r="5037" spans="1:17" x14ac:dyDescent="0.3">
      <c r="A5037">
        <v>5036</v>
      </c>
      <c r="B5037">
        <v>39711410</v>
      </c>
      <c r="C5037" t="s">
        <v>5021</v>
      </c>
      <c r="E5037" s="11">
        <v>5037</v>
      </c>
      <c r="F5037" s="12">
        <v>39711420</v>
      </c>
      <c r="G5037" s="13" t="s">
        <v>5022</v>
      </c>
      <c r="Q5037" t="str">
        <f t="shared" si="78"/>
        <v>39711420-Ringle</v>
      </c>
    </row>
    <row r="5038" spans="1:17" x14ac:dyDescent="0.3">
      <c r="A5038">
        <v>5037</v>
      </c>
      <c r="B5038">
        <v>39711420</v>
      </c>
      <c r="C5038" t="s">
        <v>5022</v>
      </c>
      <c r="E5038" s="8">
        <v>5038</v>
      </c>
      <c r="F5038" s="9">
        <v>39711430</v>
      </c>
      <c r="G5038" s="10" t="s">
        <v>5023</v>
      </c>
      <c r="Q5038" t="str">
        <f t="shared" si="78"/>
        <v>39711430-Ploče za kuvanje</v>
      </c>
    </row>
    <row r="5039" spans="1:17" x14ac:dyDescent="0.3">
      <c r="A5039">
        <v>5038</v>
      </c>
      <c r="B5039">
        <v>39711430</v>
      </c>
      <c r="C5039" t="s">
        <v>5023</v>
      </c>
      <c r="E5039" s="11">
        <v>5039</v>
      </c>
      <c r="F5039" s="12">
        <v>39711440</v>
      </c>
      <c r="G5039" s="13" t="s">
        <v>5024</v>
      </c>
      <c r="Q5039" t="str">
        <f t="shared" si="78"/>
        <v>39711440-Rešoi</v>
      </c>
    </row>
    <row r="5040" spans="1:17" x14ac:dyDescent="0.3">
      <c r="A5040">
        <v>5039</v>
      </c>
      <c r="B5040">
        <v>39711440</v>
      </c>
      <c r="C5040" t="s">
        <v>5024</v>
      </c>
      <c r="E5040" s="8">
        <v>5040</v>
      </c>
      <c r="F5040" s="9">
        <v>39711500</v>
      </c>
      <c r="G5040" s="10" t="s">
        <v>5025</v>
      </c>
      <c r="Q5040" t="str">
        <f t="shared" si="78"/>
        <v>39711500-Otvarači za konzerve</v>
      </c>
    </row>
    <row r="5041" spans="1:17" x14ac:dyDescent="0.3">
      <c r="A5041">
        <v>5040</v>
      </c>
      <c r="B5041">
        <v>39711500</v>
      </c>
      <c r="C5041" t="s">
        <v>5025</v>
      </c>
      <c r="E5041" s="11">
        <v>5041</v>
      </c>
      <c r="F5041" s="12">
        <v>39712000</v>
      </c>
      <c r="G5041" s="13" t="s">
        <v>5026</v>
      </c>
      <c r="Q5041" t="str">
        <f t="shared" si="78"/>
        <v>39712000-Električni kućni aparati za negu tela</v>
      </c>
    </row>
    <row r="5042" spans="1:17" x14ac:dyDescent="0.3">
      <c r="A5042">
        <v>5041</v>
      </c>
      <c r="B5042">
        <v>39712000</v>
      </c>
      <c r="C5042" t="s">
        <v>5026</v>
      </c>
      <c r="E5042" s="8">
        <v>5042</v>
      </c>
      <c r="F5042" s="9">
        <v>39712100</v>
      </c>
      <c r="G5042" s="10" t="s">
        <v>5027</v>
      </c>
      <c r="Q5042" t="str">
        <f t="shared" si="78"/>
        <v>39712100-Aparati za šišanje</v>
      </c>
    </row>
    <row r="5043" spans="1:17" x14ac:dyDescent="0.3">
      <c r="A5043">
        <v>5042</v>
      </c>
      <c r="B5043">
        <v>39712100</v>
      </c>
      <c r="C5043" t="s">
        <v>5027</v>
      </c>
      <c r="E5043" s="11">
        <v>5043</v>
      </c>
      <c r="F5043" s="12">
        <v>39712200</v>
      </c>
      <c r="G5043" s="13" t="s">
        <v>5028</v>
      </c>
      <c r="Q5043" t="str">
        <f t="shared" si="78"/>
        <v>39712200-Aparati za oblikovanje kose</v>
      </c>
    </row>
    <row r="5044" spans="1:17" x14ac:dyDescent="0.3">
      <c r="A5044">
        <v>5043</v>
      </c>
      <c r="B5044">
        <v>39712200</v>
      </c>
      <c r="C5044" t="s">
        <v>5028</v>
      </c>
      <c r="E5044" s="8">
        <v>5044</v>
      </c>
      <c r="F5044" s="9">
        <v>39712210</v>
      </c>
      <c r="G5044" s="10" t="s">
        <v>5029</v>
      </c>
      <c r="Q5044" t="str">
        <f t="shared" si="78"/>
        <v>39712210-Aparati za sušenje kose</v>
      </c>
    </row>
    <row r="5045" spans="1:17" x14ac:dyDescent="0.3">
      <c r="A5045">
        <v>5044</v>
      </c>
      <c r="B5045">
        <v>39712210</v>
      </c>
      <c r="C5045" t="s">
        <v>5029</v>
      </c>
      <c r="E5045" s="11">
        <v>5045</v>
      </c>
      <c r="F5045" s="12">
        <v>39712300</v>
      </c>
      <c r="G5045" s="13" t="s">
        <v>5030</v>
      </c>
      <c r="Q5045" t="str">
        <f t="shared" si="78"/>
        <v>39712300-Aparati za sušenje ruku</v>
      </c>
    </row>
    <row r="5046" spans="1:17" x14ac:dyDescent="0.3">
      <c r="A5046">
        <v>5045</v>
      </c>
      <c r="B5046">
        <v>39712300</v>
      </c>
      <c r="C5046" t="s">
        <v>5030</v>
      </c>
      <c r="E5046" s="8">
        <v>5046</v>
      </c>
      <c r="F5046" s="9">
        <v>39713000</v>
      </c>
      <c r="G5046" s="10" t="s">
        <v>5031</v>
      </c>
      <c r="Q5046" t="str">
        <f t="shared" si="78"/>
        <v>39713000-Električni kućni aparati za čišćenje; pegle</v>
      </c>
    </row>
    <row r="5047" spans="1:17" x14ac:dyDescent="0.3">
      <c r="A5047">
        <v>5046</v>
      </c>
      <c r="B5047">
        <v>39713000</v>
      </c>
      <c r="C5047" t="s">
        <v>5031</v>
      </c>
      <c r="E5047" s="11">
        <v>5047</v>
      </c>
      <c r="F5047" s="12">
        <v>39713100</v>
      </c>
      <c r="G5047" s="13" t="s">
        <v>5032</v>
      </c>
      <c r="Q5047" t="str">
        <f t="shared" si="78"/>
        <v>39713100-Mašine za pranje sudova</v>
      </c>
    </row>
    <row r="5048" spans="1:17" x14ac:dyDescent="0.3">
      <c r="A5048">
        <v>5047</v>
      </c>
      <c r="B5048">
        <v>39713100</v>
      </c>
      <c r="C5048" t="s">
        <v>5032</v>
      </c>
      <c r="E5048" s="8">
        <v>5048</v>
      </c>
      <c r="F5048" s="9">
        <v>39713200</v>
      </c>
      <c r="G5048" s="10" t="s">
        <v>5033</v>
      </c>
      <c r="Q5048" t="str">
        <f t="shared" si="78"/>
        <v>39713200-Mašine za pranje veša i mašine za sušenje veša</v>
      </c>
    </row>
    <row r="5049" spans="1:17" x14ac:dyDescent="0.3">
      <c r="A5049">
        <v>5048</v>
      </c>
      <c r="B5049">
        <v>39713200</v>
      </c>
      <c r="C5049" t="s">
        <v>5033</v>
      </c>
      <c r="E5049" s="11">
        <v>5049</v>
      </c>
      <c r="F5049" s="12">
        <v>39713210</v>
      </c>
      <c r="G5049" s="13" t="s">
        <v>5034</v>
      </c>
      <c r="Q5049" t="str">
        <f t="shared" si="78"/>
        <v>39713210-Mašine za pranje i sušilice</v>
      </c>
    </row>
    <row r="5050" spans="1:17" x14ac:dyDescent="0.3">
      <c r="A5050">
        <v>5049</v>
      </c>
      <c r="B5050">
        <v>39713210</v>
      </c>
      <c r="C5050" t="s">
        <v>5034</v>
      </c>
      <c r="E5050" s="8">
        <v>5050</v>
      </c>
      <c r="F5050" s="9">
        <v>39713211</v>
      </c>
      <c r="G5050" s="10" t="s">
        <v>5035</v>
      </c>
      <c r="Q5050" t="str">
        <f t="shared" si="78"/>
        <v>39713211-Uređaj za sušenje i peglanje</v>
      </c>
    </row>
    <row r="5051" spans="1:17" x14ac:dyDescent="0.3">
      <c r="A5051">
        <v>5050</v>
      </c>
      <c r="B5051">
        <v>39713211</v>
      </c>
      <c r="C5051" t="s">
        <v>5035</v>
      </c>
      <c r="E5051" s="11">
        <v>5051</v>
      </c>
      <c r="F5051" s="12">
        <v>39713300</v>
      </c>
      <c r="G5051" s="13" t="s">
        <v>5036</v>
      </c>
      <c r="Q5051" t="str">
        <f t="shared" si="78"/>
        <v>39713300-Kuhinjski uređaj za drobljenje otpada</v>
      </c>
    </row>
    <row r="5052" spans="1:17" x14ac:dyDescent="0.3">
      <c r="A5052">
        <v>5051</v>
      </c>
      <c r="B5052">
        <v>39713300</v>
      </c>
      <c r="C5052" t="s">
        <v>5036</v>
      </c>
      <c r="E5052" s="8">
        <v>5052</v>
      </c>
      <c r="F5052" s="9">
        <v>39713400</v>
      </c>
      <c r="G5052" s="10" t="s">
        <v>5037</v>
      </c>
      <c r="Q5052" t="str">
        <f t="shared" si="78"/>
        <v>39713400-Aparati za održavanje poda</v>
      </c>
    </row>
    <row r="5053" spans="1:17" x14ac:dyDescent="0.3">
      <c r="A5053">
        <v>5052</v>
      </c>
      <c r="B5053">
        <v>39713400</v>
      </c>
      <c r="C5053" t="s">
        <v>5037</v>
      </c>
      <c r="E5053" s="11">
        <v>5053</v>
      </c>
      <c r="F5053" s="12">
        <v>39713410</v>
      </c>
      <c r="G5053" s="13" t="s">
        <v>5038</v>
      </c>
      <c r="Q5053" t="str">
        <f t="shared" si="78"/>
        <v>39713410-Aparati za čišćenje poda</v>
      </c>
    </row>
    <row r="5054" spans="1:17" x14ac:dyDescent="0.3">
      <c r="A5054">
        <v>5053</v>
      </c>
      <c r="B5054">
        <v>39713410</v>
      </c>
      <c r="C5054" t="s">
        <v>5038</v>
      </c>
      <c r="E5054" s="8">
        <v>5054</v>
      </c>
      <c r="F5054" s="9">
        <v>39713420</v>
      </c>
      <c r="G5054" s="10" t="s">
        <v>5039</v>
      </c>
      <c r="Q5054" t="str">
        <f t="shared" si="78"/>
        <v>39713420-Aparati za glačanje poda</v>
      </c>
    </row>
    <row r="5055" spans="1:17" x14ac:dyDescent="0.3">
      <c r="A5055">
        <v>5054</v>
      </c>
      <c r="B5055">
        <v>39713420</v>
      </c>
      <c r="C5055" t="s">
        <v>5039</v>
      </c>
      <c r="E5055" s="11">
        <v>5055</v>
      </c>
      <c r="F5055" s="12">
        <v>39713430</v>
      </c>
      <c r="G5055" s="13" t="s">
        <v>5040</v>
      </c>
      <c r="Q5055" t="str">
        <f t="shared" si="78"/>
        <v>39713430-Usisivači</v>
      </c>
    </row>
    <row r="5056" spans="1:17" x14ac:dyDescent="0.3">
      <c r="A5056">
        <v>5055</v>
      </c>
      <c r="B5056">
        <v>39713430</v>
      </c>
      <c r="C5056" t="s">
        <v>5040</v>
      </c>
      <c r="E5056" s="8">
        <v>5056</v>
      </c>
      <c r="F5056" s="9">
        <v>39713431</v>
      </c>
      <c r="G5056" s="10" t="s">
        <v>5041</v>
      </c>
      <c r="Q5056" t="str">
        <f t="shared" si="78"/>
        <v>39713431-Pribor za usisivače</v>
      </c>
    </row>
    <row r="5057" spans="1:17" x14ac:dyDescent="0.3">
      <c r="A5057">
        <v>5056</v>
      </c>
      <c r="B5057">
        <v>39713431</v>
      </c>
      <c r="C5057" t="s">
        <v>5041</v>
      </c>
      <c r="E5057" s="11">
        <v>5057</v>
      </c>
      <c r="F5057" s="12">
        <v>39713500</v>
      </c>
      <c r="G5057" s="13" t="s">
        <v>5042</v>
      </c>
      <c r="Q5057" t="str">
        <f t="shared" si="78"/>
        <v>39713500-Električne pegle</v>
      </c>
    </row>
    <row r="5058" spans="1:17" x14ac:dyDescent="0.3">
      <c r="A5058">
        <v>5057</v>
      </c>
      <c r="B5058">
        <v>39713500</v>
      </c>
      <c r="C5058" t="s">
        <v>5042</v>
      </c>
      <c r="E5058" s="8">
        <v>5058</v>
      </c>
      <c r="F5058" s="9">
        <v>39713510</v>
      </c>
      <c r="G5058" s="10" t="s">
        <v>5043</v>
      </c>
      <c r="Q5058" t="str">
        <f t="shared" ref="Q5058:Q5121" si="79">F5058&amp; "-" &amp;G5058</f>
        <v>39713510-Pegle na paru</v>
      </c>
    </row>
    <row r="5059" spans="1:17" x14ac:dyDescent="0.3">
      <c r="A5059">
        <v>5058</v>
      </c>
      <c r="B5059">
        <v>39713510</v>
      </c>
      <c r="C5059" t="s">
        <v>5043</v>
      </c>
      <c r="E5059" s="11">
        <v>5059</v>
      </c>
      <c r="F5059" s="12">
        <v>39714000</v>
      </c>
      <c r="G5059" s="13" t="s">
        <v>5044</v>
      </c>
      <c r="Q5059" t="str">
        <f t="shared" si="79"/>
        <v>39714000-Uređaji za ventilaciju ili recirkulaciju</v>
      </c>
    </row>
    <row r="5060" spans="1:17" x14ac:dyDescent="0.3">
      <c r="A5060">
        <v>5059</v>
      </c>
      <c r="B5060">
        <v>39714000</v>
      </c>
      <c r="C5060" t="s">
        <v>5044</v>
      </c>
      <c r="E5060" s="8">
        <v>5060</v>
      </c>
      <c r="F5060" s="9">
        <v>39714100</v>
      </c>
      <c r="G5060" s="10" t="s">
        <v>5045</v>
      </c>
      <c r="Q5060" t="str">
        <f t="shared" si="79"/>
        <v>39714100-Ventilatori</v>
      </c>
    </row>
    <row r="5061" spans="1:17" x14ac:dyDescent="0.3">
      <c r="A5061">
        <v>5060</v>
      </c>
      <c r="B5061">
        <v>39714100</v>
      </c>
      <c r="C5061" t="s">
        <v>5045</v>
      </c>
      <c r="E5061" s="11">
        <v>5061</v>
      </c>
      <c r="F5061" s="12">
        <v>39714110</v>
      </c>
      <c r="G5061" s="13" t="s">
        <v>5046</v>
      </c>
      <c r="Q5061" t="str">
        <f t="shared" si="79"/>
        <v>39714110-Aspiratori</v>
      </c>
    </row>
    <row r="5062" spans="1:17" x14ac:dyDescent="0.3">
      <c r="A5062">
        <v>5061</v>
      </c>
      <c r="B5062">
        <v>39714110</v>
      </c>
      <c r="C5062" t="s">
        <v>5046</v>
      </c>
      <c r="E5062" s="8">
        <v>5062</v>
      </c>
      <c r="F5062" s="9">
        <v>39715000</v>
      </c>
      <c r="G5062" s="10" t="s">
        <v>5047</v>
      </c>
      <c r="Q5062" t="str">
        <f t="shared" si="79"/>
        <v>39715000-Bojleri za vodu i za grejanje zgrada; vodovodna instalacija</v>
      </c>
    </row>
    <row r="5063" spans="1:17" x14ac:dyDescent="0.3">
      <c r="A5063">
        <v>5062</v>
      </c>
      <c r="B5063">
        <v>39715000</v>
      </c>
      <c r="C5063" t="s">
        <v>5047</v>
      </c>
      <c r="E5063" s="11">
        <v>5063</v>
      </c>
      <c r="F5063" s="12">
        <v>39715100</v>
      </c>
      <c r="G5063" s="13" t="s">
        <v>5048</v>
      </c>
      <c r="Q5063" t="str">
        <f t="shared" si="79"/>
        <v>39715100-Električni protočni ili akumulacioni bojleri za vodu i grejači uronjeni u vodu</v>
      </c>
    </row>
    <row r="5064" spans="1:17" x14ac:dyDescent="0.3">
      <c r="A5064">
        <v>5063</v>
      </c>
      <c r="B5064">
        <v>39715100</v>
      </c>
      <c r="C5064" t="s">
        <v>5048</v>
      </c>
      <c r="E5064" s="8">
        <v>5064</v>
      </c>
      <c r="F5064" s="9">
        <v>39715200</v>
      </c>
      <c r="G5064" s="10" t="s">
        <v>5049</v>
      </c>
      <c r="Q5064" t="str">
        <f t="shared" si="79"/>
        <v>39715200-Oprema za grejanje</v>
      </c>
    </row>
    <row r="5065" spans="1:17" x14ac:dyDescent="0.3">
      <c r="A5065">
        <v>5064</v>
      </c>
      <c r="B5065">
        <v>39715200</v>
      </c>
      <c r="C5065" t="s">
        <v>5049</v>
      </c>
      <c r="E5065" s="11">
        <v>5065</v>
      </c>
      <c r="F5065" s="12">
        <v>39715210</v>
      </c>
      <c r="G5065" s="13" t="s">
        <v>5050</v>
      </c>
      <c r="Q5065" t="str">
        <f t="shared" si="79"/>
        <v>39715210-Oprema za centralno grejanje</v>
      </c>
    </row>
    <row r="5066" spans="1:17" x14ac:dyDescent="0.3">
      <c r="A5066">
        <v>5065</v>
      </c>
      <c r="B5066">
        <v>39715210</v>
      </c>
      <c r="C5066" t="s">
        <v>5050</v>
      </c>
      <c r="E5066" s="8">
        <v>5066</v>
      </c>
      <c r="F5066" s="9">
        <v>39715220</v>
      </c>
      <c r="G5066" s="10" t="s">
        <v>5051</v>
      </c>
      <c r="Q5066" t="str">
        <f t="shared" si="79"/>
        <v>39715220-Električni otpornici za grejanje</v>
      </c>
    </row>
    <row r="5067" spans="1:17" x14ac:dyDescent="0.3">
      <c r="A5067">
        <v>5066</v>
      </c>
      <c r="B5067">
        <v>39715220</v>
      </c>
      <c r="C5067" t="s">
        <v>5051</v>
      </c>
      <c r="E5067" s="11">
        <v>5067</v>
      </c>
      <c r="F5067" s="12">
        <v>39715230</v>
      </c>
      <c r="G5067" s="13" t="s">
        <v>5052</v>
      </c>
      <c r="Q5067" t="str">
        <f t="shared" si="79"/>
        <v>39715230-Električni uređaji za grejanje tla</v>
      </c>
    </row>
    <row r="5068" spans="1:17" x14ac:dyDescent="0.3">
      <c r="A5068">
        <v>5067</v>
      </c>
      <c r="B5068">
        <v>39715230</v>
      </c>
      <c r="C5068" t="s">
        <v>5052</v>
      </c>
      <c r="E5068" s="8">
        <v>5068</v>
      </c>
      <c r="F5068" s="9">
        <v>39715240</v>
      </c>
      <c r="G5068" s="10" t="s">
        <v>5053</v>
      </c>
      <c r="Q5068" t="str">
        <f t="shared" si="79"/>
        <v>39715240-Električni uređaji za grejanje prostora</v>
      </c>
    </row>
    <row r="5069" spans="1:17" x14ac:dyDescent="0.3">
      <c r="A5069">
        <v>5068</v>
      </c>
      <c r="B5069">
        <v>39715240</v>
      </c>
      <c r="C5069" t="s">
        <v>5053</v>
      </c>
      <c r="E5069" s="11">
        <v>5069</v>
      </c>
      <c r="F5069" s="12">
        <v>39715300</v>
      </c>
      <c r="G5069" s="13" t="s">
        <v>5054</v>
      </c>
      <c r="Q5069" t="str">
        <f t="shared" si="79"/>
        <v>39715300-Vodoinstalaterska oprema</v>
      </c>
    </row>
    <row r="5070" spans="1:17" x14ac:dyDescent="0.3">
      <c r="A5070">
        <v>5069</v>
      </c>
      <c r="B5070">
        <v>39715300</v>
      </c>
      <c r="C5070" t="s">
        <v>5054</v>
      </c>
      <c r="E5070" s="8">
        <v>5070</v>
      </c>
      <c r="F5070" s="9">
        <v>39716000</v>
      </c>
      <c r="G5070" s="10" t="s">
        <v>5055</v>
      </c>
      <c r="Q5070" t="str">
        <f t="shared" si="79"/>
        <v>39716000-Delovi električnih kućnih aparata</v>
      </c>
    </row>
    <row r="5071" spans="1:17" x14ac:dyDescent="0.3">
      <c r="A5071">
        <v>5070</v>
      </c>
      <c r="B5071">
        <v>39716000</v>
      </c>
      <c r="C5071" t="s">
        <v>5055</v>
      </c>
      <c r="E5071" s="11">
        <v>5071</v>
      </c>
      <c r="F5071" s="12">
        <v>39717000</v>
      </c>
      <c r="G5071" s="13" t="s">
        <v>5056</v>
      </c>
      <c r="Q5071" t="str">
        <f t="shared" si="79"/>
        <v>39717000-Ventilatori i uređaji za klimatizaciju</v>
      </c>
    </row>
    <row r="5072" spans="1:17" x14ac:dyDescent="0.3">
      <c r="A5072">
        <v>5071</v>
      </c>
      <c r="B5072">
        <v>39717000</v>
      </c>
      <c r="C5072" t="s">
        <v>5056</v>
      </c>
      <c r="E5072" s="8">
        <v>5072</v>
      </c>
      <c r="F5072" s="9">
        <v>39717100</v>
      </c>
      <c r="G5072" s="10" t="s">
        <v>5045</v>
      </c>
      <c r="Q5072" t="str">
        <f t="shared" si="79"/>
        <v>39717100-Ventilatori</v>
      </c>
    </row>
    <row r="5073" spans="1:17" x14ac:dyDescent="0.3">
      <c r="A5073">
        <v>5072</v>
      </c>
      <c r="B5073">
        <v>39717100</v>
      </c>
      <c r="C5073" t="s">
        <v>5045</v>
      </c>
      <c r="E5073" s="11">
        <v>5073</v>
      </c>
      <c r="F5073" s="12">
        <v>39717200</v>
      </c>
      <c r="G5073" s="13" t="s">
        <v>5057</v>
      </c>
      <c r="Q5073" t="str">
        <f t="shared" si="79"/>
        <v>39717200-Uređaji za klimatizaciju</v>
      </c>
    </row>
    <row r="5074" spans="1:17" x14ac:dyDescent="0.3">
      <c r="A5074">
        <v>5073</v>
      </c>
      <c r="B5074">
        <v>39717200</v>
      </c>
      <c r="C5074" t="s">
        <v>5057</v>
      </c>
      <c r="E5074" s="8">
        <v>5074</v>
      </c>
      <c r="F5074" s="9">
        <v>39720000</v>
      </c>
      <c r="G5074" s="10" t="s">
        <v>5058</v>
      </c>
      <c r="Q5074" t="str">
        <f t="shared" si="79"/>
        <v>39720000-Kućni aparati izuzev električnih</v>
      </c>
    </row>
    <row r="5075" spans="1:17" x14ac:dyDescent="0.3">
      <c r="A5075">
        <v>5074</v>
      </c>
      <c r="B5075">
        <v>39720000</v>
      </c>
      <c r="C5075" t="s">
        <v>5058</v>
      </c>
      <c r="E5075" s="11">
        <v>5075</v>
      </c>
      <c r="F5075" s="12">
        <v>39721000</v>
      </c>
      <c r="G5075" s="13" t="s">
        <v>5059</v>
      </c>
      <c r="Q5075" t="str">
        <f t="shared" si="79"/>
        <v>39721000-Oprema za kuvanje ili grejanje u domaćinstvu</v>
      </c>
    </row>
    <row r="5076" spans="1:17" x14ac:dyDescent="0.3">
      <c r="A5076">
        <v>5075</v>
      </c>
      <c r="B5076">
        <v>39721000</v>
      </c>
      <c r="C5076" t="s">
        <v>5059</v>
      </c>
      <c r="E5076" s="8">
        <v>5076</v>
      </c>
      <c r="F5076" s="9">
        <v>39721100</v>
      </c>
      <c r="G5076" s="10" t="s">
        <v>5060</v>
      </c>
      <c r="Q5076" t="str">
        <f t="shared" si="79"/>
        <v>39721100-Oprema za kuvanje u domaćinstvu</v>
      </c>
    </row>
    <row r="5077" spans="1:17" x14ac:dyDescent="0.3">
      <c r="A5077">
        <v>5076</v>
      </c>
      <c r="B5077">
        <v>39721100</v>
      </c>
      <c r="C5077" t="s">
        <v>5060</v>
      </c>
      <c r="E5077" s="11">
        <v>5077</v>
      </c>
      <c r="F5077" s="12">
        <v>39721200</v>
      </c>
      <c r="G5077" s="13" t="s">
        <v>5061</v>
      </c>
      <c r="Q5077" t="str">
        <f t="shared" si="79"/>
        <v>39721200-Frižideri na plin</v>
      </c>
    </row>
    <row r="5078" spans="1:17" x14ac:dyDescent="0.3">
      <c r="A5078">
        <v>5077</v>
      </c>
      <c r="B5078">
        <v>39721200</v>
      </c>
      <c r="C5078" t="s">
        <v>5061</v>
      </c>
      <c r="E5078" s="8">
        <v>5078</v>
      </c>
      <c r="F5078" s="9">
        <v>39721300</v>
      </c>
      <c r="G5078" s="10" t="s">
        <v>5062</v>
      </c>
      <c r="Q5078" t="str">
        <f t="shared" si="79"/>
        <v>39721300-Generatori ili razdelnici toplog vazduha izuzev električnih</v>
      </c>
    </row>
    <row r="5079" spans="1:17" x14ac:dyDescent="0.3">
      <c r="A5079">
        <v>5078</v>
      </c>
      <c r="B5079">
        <v>39721300</v>
      </c>
      <c r="C5079" t="s">
        <v>5062</v>
      </c>
      <c r="E5079" s="11">
        <v>5079</v>
      </c>
      <c r="F5079" s="12">
        <v>39721310</v>
      </c>
      <c r="G5079" s="13" t="s">
        <v>5063</v>
      </c>
      <c r="Q5079" t="str">
        <f t="shared" si="79"/>
        <v>39721310-Generatori toplog vazduha</v>
      </c>
    </row>
    <row r="5080" spans="1:17" x14ac:dyDescent="0.3">
      <c r="A5080">
        <v>5079</v>
      </c>
      <c r="B5080">
        <v>39721310</v>
      </c>
      <c r="C5080" t="s">
        <v>5063</v>
      </c>
      <c r="E5080" s="8">
        <v>5080</v>
      </c>
      <c r="F5080" s="9">
        <v>39721320</v>
      </c>
      <c r="G5080" s="10" t="s">
        <v>5064</v>
      </c>
      <c r="Q5080" t="str">
        <f t="shared" si="79"/>
        <v>39721320-Uređaji za sušenje vazduha</v>
      </c>
    </row>
    <row r="5081" spans="1:17" x14ac:dyDescent="0.3">
      <c r="A5081">
        <v>5080</v>
      </c>
      <c r="B5081">
        <v>39721320</v>
      </c>
      <c r="C5081" t="s">
        <v>5064</v>
      </c>
      <c r="E5081" s="11">
        <v>5081</v>
      </c>
      <c r="F5081" s="12">
        <v>39721321</v>
      </c>
      <c r="G5081" s="13" t="s">
        <v>5065</v>
      </c>
      <c r="Q5081" t="str">
        <f t="shared" si="79"/>
        <v>39721321-Uređaji za sušenje komprimovanog vazduha</v>
      </c>
    </row>
    <row r="5082" spans="1:17" x14ac:dyDescent="0.3">
      <c r="A5082">
        <v>5081</v>
      </c>
      <c r="B5082">
        <v>39721321</v>
      </c>
      <c r="C5082" t="s">
        <v>5065</v>
      </c>
      <c r="E5082" s="8">
        <v>5082</v>
      </c>
      <c r="F5082" s="9">
        <v>39721400</v>
      </c>
      <c r="G5082" s="10" t="s">
        <v>5066</v>
      </c>
      <c r="Q5082" t="str">
        <f t="shared" si="79"/>
        <v>39721400-Protočni ili akumulacioni grejači vode</v>
      </c>
    </row>
    <row r="5083" spans="1:17" x14ac:dyDescent="0.3">
      <c r="A5083">
        <v>5082</v>
      </c>
      <c r="B5083">
        <v>39721400</v>
      </c>
      <c r="C5083" t="s">
        <v>5066</v>
      </c>
      <c r="E5083" s="11">
        <v>5083</v>
      </c>
      <c r="F5083" s="12">
        <v>39721410</v>
      </c>
      <c r="G5083" s="13" t="s">
        <v>5067</v>
      </c>
      <c r="Q5083" t="str">
        <f t="shared" si="79"/>
        <v>39721410-Uređaji na gas</v>
      </c>
    </row>
    <row r="5084" spans="1:17" x14ac:dyDescent="0.3">
      <c r="A5084">
        <v>5083</v>
      </c>
      <c r="B5084">
        <v>39721410</v>
      </c>
      <c r="C5084" t="s">
        <v>5067</v>
      </c>
      <c r="E5084" s="8">
        <v>5084</v>
      </c>
      <c r="F5084" s="9">
        <v>39721411</v>
      </c>
      <c r="G5084" s="10" t="s">
        <v>5068</v>
      </c>
      <c r="Q5084" t="str">
        <f t="shared" si="79"/>
        <v>39721411-Grejači na gas</v>
      </c>
    </row>
    <row r="5085" spans="1:17" x14ac:dyDescent="0.3">
      <c r="A5085">
        <v>5084</v>
      </c>
      <c r="B5085">
        <v>39721411</v>
      </c>
      <c r="C5085" t="s">
        <v>5068</v>
      </c>
      <c r="E5085" s="11">
        <v>5085</v>
      </c>
      <c r="F5085" s="12">
        <v>39722000</v>
      </c>
      <c r="G5085" s="13" t="s">
        <v>5069</v>
      </c>
      <c r="Q5085" t="str">
        <f t="shared" si="79"/>
        <v>39722000-Delovi šporeta, štednjaka, uređaji za grejanje tanjira  i kućnih aparata</v>
      </c>
    </row>
    <row r="5086" spans="1:17" x14ac:dyDescent="0.3">
      <c r="A5086">
        <v>5085</v>
      </c>
      <c r="B5086">
        <v>39722000</v>
      </c>
      <c r="C5086" t="s">
        <v>5069</v>
      </c>
      <c r="E5086" s="8">
        <v>5086</v>
      </c>
      <c r="F5086" s="9">
        <v>39722100</v>
      </c>
      <c r="G5086" s="10" t="s">
        <v>5070</v>
      </c>
      <c r="Q5086" t="str">
        <f t="shared" si="79"/>
        <v>39722100-Delovi šporeta</v>
      </c>
    </row>
    <row r="5087" spans="1:17" x14ac:dyDescent="0.3">
      <c r="A5087">
        <v>5086</v>
      </c>
      <c r="B5087">
        <v>39722100</v>
      </c>
      <c r="C5087" t="s">
        <v>5070</v>
      </c>
      <c r="E5087" s="11">
        <v>5087</v>
      </c>
      <c r="F5087" s="12">
        <v>39722200</v>
      </c>
      <c r="G5087" s="13" t="s">
        <v>5071</v>
      </c>
      <c r="Q5087" t="str">
        <f t="shared" si="79"/>
        <v>39722200-Delovi štednjaka</v>
      </c>
    </row>
    <row r="5088" spans="1:17" x14ac:dyDescent="0.3">
      <c r="A5088">
        <v>5087</v>
      </c>
      <c r="B5088">
        <v>39722200</v>
      </c>
      <c r="C5088" t="s">
        <v>5071</v>
      </c>
      <c r="E5088" s="8">
        <v>5088</v>
      </c>
      <c r="F5088" s="9">
        <v>39722300</v>
      </c>
      <c r="G5088" s="10" t="s">
        <v>5072</v>
      </c>
      <c r="Q5088" t="str">
        <f t="shared" si="79"/>
        <v>39722300-Delovi uređaja za grejanje tanjira</v>
      </c>
    </row>
    <row r="5089" spans="1:17" x14ac:dyDescent="0.3">
      <c r="A5089">
        <v>5088</v>
      </c>
      <c r="B5089">
        <v>39722300</v>
      </c>
      <c r="C5089" t="s">
        <v>5072</v>
      </c>
      <c r="E5089" s="11">
        <v>5089</v>
      </c>
      <c r="F5089" s="12">
        <v>39800000</v>
      </c>
      <c r="G5089" s="13" t="s">
        <v>5073</v>
      </c>
      <c r="Q5089" t="str">
        <f t="shared" si="79"/>
        <v>39800000-Proizvodi za čišćenje i poliranje</v>
      </c>
    </row>
    <row r="5090" spans="1:17" x14ac:dyDescent="0.3">
      <c r="A5090">
        <v>5089</v>
      </c>
      <c r="B5090">
        <v>39800000</v>
      </c>
      <c r="C5090" t="s">
        <v>5073</v>
      </c>
      <c r="E5090" s="8">
        <v>5090</v>
      </c>
      <c r="F5090" s="9">
        <v>39810000</v>
      </c>
      <c r="G5090" s="10" t="s">
        <v>5074</v>
      </c>
      <c r="Q5090" t="str">
        <f t="shared" si="79"/>
        <v>39810000-Mirisni preparati i voskovi</v>
      </c>
    </row>
    <row r="5091" spans="1:17" x14ac:dyDescent="0.3">
      <c r="A5091">
        <v>5090</v>
      </c>
      <c r="B5091">
        <v>39810000</v>
      </c>
      <c r="C5091" t="s">
        <v>5074</v>
      </c>
      <c r="E5091" s="11">
        <v>5091</v>
      </c>
      <c r="F5091" s="12">
        <v>39811000</v>
      </c>
      <c r="G5091" s="13" t="s">
        <v>5075</v>
      </c>
      <c r="Q5091" t="str">
        <f t="shared" si="79"/>
        <v>39811000-Preparati za parfimisanje i osvežavanje prostorija</v>
      </c>
    </row>
    <row r="5092" spans="1:17" x14ac:dyDescent="0.3">
      <c r="A5092">
        <v>5091</v>
      </c>
      <c r="B5092">
        <v>39811000</v>
      </c>
      <c r="C5092" t="s">
        <v>5075</v>
      </c>
      <c r="E5092" s="8">
        <v>5092</v>
      </c>
      <c r="F5092" s="9">
        <v>39811100</v>
      </c>
      <c r="G5092" s="10" t="s">
        <v>5076</v>
      </c>
      <c r="Q5092" t="str">
        <f t="shared" si="79"/>
        <v>39811100-Osveživač vazduha</v>
      </c>
    </row>
    <row r="5093" spans="1:17" x14ac:dyDescent="0.3">
      <c r="A5093">
        <v>5092</v>
      </c>
      <c r="B5093">
        <v>39811100</v>
      </c>
      <c r="C5093" t="s">
        <v>5076</v>
      </c>
      <c r="E5093" s="11">
        <v>5093</v>
      </c>
      <c r="F5093" s="12">
        <v>39811110</v>
      </c>
      <c r="G5093" s="13" t="s">
        <v>5077</v>
      </c>
      <c r="Q5093" t="str">
        <f t="shared" si="79"/>
        <v>39811110-Dozatori za osveživače vazduha</v>
      </c>
    </row>
    <row r="5094" spans="1:17" x14ac:dyDescent="0.3">
      <c r="A5094">
        <v>5093</v>
      </c>
      <c r="B5094">
        <v>39811110</v>
      </c>
      <c r="C5094" t="s">
        <v>5077</v>
      </c>
      <c r="E5094" s="8">
        <v>5094</v>
      </c>
      <c r="F5094" s="9">
        <v>39811200</v>
      </c>
      <c r="G5094" s="10" t="s">
        <v>5078</v>
      </c>
      <c r="Q5094" t="str">
        <f t="shared" si="79"/>
        <v>39811200-Prečišćivači vazduha</v>
      </c>
    </row>
    <row r="5095" spans="1:17" x14ac:dyDescent="0.3">
      <c r="A5095">
        <v>5094</v>
      </c>
      <c r="B5095">
        <v>39811200</v>
      </c>
      <c r="C5095" t="s">
        <v>5078</v>
      </c>
      <c r="E5095" s="11">
        <v>5095</v>
      </c>
      <c r="F5095" s="12">
        <v>39811300</v>
      </c>
      <c r="G5095" s="13" t="s">
        <v>5079</v>
      </c>
      <c r="Q5095" t="str">
        <f t="shared" si="79"/>
        <v>39811300-Sredstvo za uklanjanje mirisa (deodorizator)</v>
      </c>
    </row>
    <row r="5096" spans="1:17" x14ac:dyDescent="0.3">
      <c r="A5096">
        <v>5095</v>
      </c>
      <c r="B5096">
        <v>39811300</v>
      </c>
      <c r="C5096" t="s">
        <v>5079</v>
      </c>
      <c r="E5096" s="8">
        <v>5096</v>
      </c>
      <c r="F5096" s="9">
        <v>39812000</v>
      </c>
      <c r="G5096" s="10" t="s">
        <v>5080</v>
      </c>
      <c r="Q5096" t="str">
        <f t="shared" si="79"/>
        <v>39812000-Sredstva za glačanje i kreme</v>
      </c>
    </row>
    <row r="5097" spans="1:17" x14ac:dyDescent="0.3">
      <c r="A5097">
        <v>5096</v>
      </c>
      <c r="B5097">
        <v>39812000</v>
      </c>
      <c r="C5097" t="s">
        <v>5080</v>
      </c>
      <c r="E5097" s="11">
        <v>5097</v>
      </c>
      <c r="F5097" s="12">
        <v>39812100</v>
      </c>
      <c r="G5097" s="13" t="s">
        <v>5081</v>
      </c>
      <c r="Q5097" t="str">
        <f t="shared" si="79"/>
        <v>39812100-Sredstva za glačanje podova</v>
      </c>
    </row>
    <row r="5098" spans="1:17" x14ac:dyDescent="0.3">
      <c r="A5098">
        <v>5097</v>
      </c>
      <c r="B5098">
        <v>39812100</v>
      </c>
      <c r="C5098" t="s">
        <v>5081</v>
      </c>
      <c r="E5098" s="8">
        <v>5098</v>
      </c>
      <c r="F5098" s="9">
        <v>39812200</v>
      </c>
      <c r="G5098" s="10" t="s">
        <v>5082</v>
      </c>
      <c r="Q5098" t="str">
        <f t="shared" si="79"/>
        <v>39812200-Sredstva za glancanje cipela</v>
      </c>
    </row>
    <row r="5099" spans="1:17" x14ac:dyDescent="0.3">
      <c r="A5099">
        <v>5098</v>
      </c>
      <c r="B5099">
        <v>39812200</v>
      </c>
      <c r="C5099" t="s">
        <v>5082</v>
      </c>
      <c r="E5099" s="11">
        <v>5099</v>
      </c>
      <c r="F5099" s="12">
        <v>39812300</v>
      </c>
      <c r="G5099" s="13" t="s">
        <v>5083</v>
      </c>
      <c r="Q5099" t="str">
        <f t="shared" si="79"/>
        <v>39812300-Voskovi za glačanje i glancanje</v>
      </c>
    </row>
    <row r="5100" spans="1:17" x14ac:dyDescent="0.3">
      <c r="A5100">
        <v>5099</v>
      </c>
      <c r="B5100">
        <v>39812300</v>
      </c>
      <c r="C5100" t="s">
        <v>5083</v>
      </c>
      <c r="E5100" s="8">
        <v>5100</v>
      </c>
      <c r="F5100" s="9">
        <v>39812400</v>
      </c>
      <c r="G5100" s="10" t="s">
        <v>5084</v>
      </c>
      <c r="Q5100" t="str">
        <f t="shared" si="79"/>
        <v>39812400-Sredstva za čišćenje prašine</v>
      </c>
    </row>
    <row r="5101" spans="1:17" x14ac:dyDescent="0.3">
      <c r="A5101">
        <v>5100</v>
      </c>
      <c r="B5101">
        <v>39812400</v>
      </c>
      <c r="C5101" t="s">
        <v>5084</v>
      </c>
      <c r="E5101" s="11">
        <v>5101</v>
      </c>
      <c r="F5101" s="12">
        <v>39812500</v>
      </c>
      <c r="G5101" s="13" t="s">
        <v>5085</v>
      </c>
      <c r="Q5101" t="str">
        <f t="shared" si="79"/>
        <v>39812500-Sredstva za zaptivanje</v>
      </c>
    </row>
    <row r="5102" spans="1:17" x14ac:dyDescent="0.3">
      <c r="A5102">
        <v>5101</v>
      </c>
      <c r="B5102">
        <v>39812500</v>
      </c>
      <c r="C5102" t="s">
        <v>5085</v>
      </c>
      <c r="E5102" s="8">
        <v>5102</v>
      </c>
      <c r="F5102" s="9">
        <v>39813000</v>
      </c>
      <c r="G5102" s="10" t="s">
        <v>5086</v>
      </c>
      <c r="Q5102" t="str">
        <f t="shared" si="79"/>
        <v>39813000-Paste i praškovi za čišćenje</v>
      </c>
    </row>
    <row r="5103" spans="1:17" x14ac:dyDescent="0.3">
      <c r="A5103">
        <v>5102</v>
      </c>
      <c r="B5103">
        <v>39813000</v>
      </c>
      <c r="C5103" t="s">
        <v>5086</v>
      </c>
      <c r="E5103" s="11">
        <v>5103</v>
      </c>
      <c r="F5103" s="12">
        <v>39820000</v>
      </c>
      <c r="G5103" s="13" t="s">
        <v>5087</v>
      </c>
      <c r="Q5103" t="str">
        <f t="shared" si="79"/>
        <v>39820000-Organska površinski aktivna sredstva</v>
      </c>
    </row>
    <row r="5104" spans="1:17" x14ac:dyDescent="0.3">
      <c r="A5104">
        <v>5103</v>
      </c>
      <c r="B5104">
        <v>39820000</v>
      </c>
      <c r="C5104" t="s">
        <v>5087</v>
      </c>
      <c r="E5104" s="8">
        <v>5104</v>
      </c>
      <c r="F5104" s="9">
        <v>39821000</v>
      </c>
      <c r="G5104" s="10" t="s">
        <v>5088</v>
      </c>
      <c r="Q5104" t="str">
        <f t="shared" si="79"/>
        <v>39821000-Sredstva za čišćenje sa amonijakom</v>
      </c>
    </row>
    <row r="5105" spans="1:17" x14ac:dyDescent="0.3">
      <c r="A5105">
        <v>5104</v>
      </c>
      <c r="B5105">
        <v>39821000</v>
      </c>
      <c r="C5105" t="s">
        <v>5088</v>
      </c>
      <c r="E5105" s="11">
        <v>5105</v>
      </c>
      <c r="F5105" s="12">
        <v>39822000</v>
      </c>
      <c r="G5105" s="13" t="s">
        <v>5089</v>
      </c>
      <c r="Q5105" t="str">
        <f t="shared" si="79"/>
        <v>39822000-Kaustična sredstva za čišćenje</v>
      </c>
    </row>
    <row r="5106" spans="1:17" x14ac:dyDescent="0.3">
      <c r="A5106">
        <v>5105</v>
      </c>
      <c r="B5106">
        <v>39822000</v>
      </c>
      <c r="C5106" t="s">
        <v>5089</v>
      </c>
      <c r="E5106" s="8">
        <v>5106</v>
      </c>
      <c r="F5106" s="9">
        <v>39830000</v>
      </c>
      <c r="G5106" s="10" t="s">
        <v>5090</v>
      </c>
      <c r="Q5106" t="str">
        <f t="shared" si="79"/>
        <v>39830000-Proizvodi za čišćenje</v>
      </c>
    </row>
    <row r="5107" spans="1:17" x14ac:dyDescent="0.3">
      <c r="A5107">
        <v>5106</v>
      </c>
      <c r="B5107">
        <v>39830000</v>
      </c>
      <c r="C5107" t="s">
        <v>5090</v>
      </c>
      <c r="E5107" s="11">
        <v>5107</v>
      </c>
      <c r="F5107" s="12">
        <v>39831000</v>
      </c>
      <c r="G5107" s="13" t="s">
        <v>5091</v>
      </c>
      <c r="Q5107" t="str">
        <f t="shared" si="79"/>
        <v>39831000-Preparati za pranje</v>
      </c>
    </row>
    <row r="5108" spans="1:17" x14ac:dyDescent="0.3">
      <c r="A5108">
        <v>5107</v>
      </c>
      <c r="B5108">
        <v>39831000</v>
      </c>
      <c r="C5108" t="s">
        <v>5091</v>
      </c>
      <c r="E5108" s="8">
        <v>5108</v>
      </c>
      <c r="F5108" s="9">
        <v>39831100</v>
      </c>
      <c r="G5108" s="10" t="s">
        <v>5092</v>
      </c>
      <c r="Q5108" t="str">
        <f t="shared" si="79"/>
        <v>39831100-Raspršivači za ulje</v>
      </c>
    </row>
    <row r="5109" spans="1:17" x14ac:dyDescent="0.3">
      <c r="A5109">
        <v>5108</v>
      </c>
      <c r="B5109">
        <v>39831100</v>
      </c>
      <c r="C5109" t="s">
        <v>5092</v>
      </c>
      <c r="E5109" s="11">
        <v>5109</v>
      </c>
      <c r="F5109" s="12">
        <v>39831200</v>
      </c>
      <c r="G5109" s="13" t="s">
        <v>5093</v>
      </c>
      <c r="Q5109" t="str">
        <f t="shared" si="79"/>
        <v>39831200-Deterdženti</v>
      </c>
    </row>
    <row r="5110" spans="1:17" x14ac:dyDescent="0.3">
      <c r="A5110">
        <v>5109</v>
      </c>
      <c r="B5110">
        <v>39831200</v>
      </c>
      <c r="C5110" t="s">
        <v>5093</v>
      </c>
      <c r="E5110" s="8">
        <v>5110</v>
      </c>
      <c r="F5110" s="9">
        <v>39831210</v>
      </c>
      <c r="G5110" s="10" t="s">
        <v>5094</v>
      </c>
      <c r="Q5110" t="str">
        <f t="shared" si="79"/>
        <v>39831210-Deterdženti za mašine za pranje sudova</v>
      </c>
    </row>
    <row r="5111" spans="1:17" x14ac:dyDescent="0.3">
      <c r="A5111">
        <v>5110</v>
      </c>
      <c r="B5111">
        <v>39831210</v>
      </c>
      <c r="C5111" t="s">
        <v>5094</v>
      </c>
      <c r="E5111" s="11">
        <v>5111</v>
      </c>
      <c r="F5111" s="12">
        <v>39831220</v>
      </c>
      <c r="G5111" s="13" t="s">
        <v>5095</v>
      </c>
      <c r="Q5111" t="str">
        <f t="shared" si="79"/>
        <v>39831220-Sredstva za odstranjivanje masnoće</v>
      </c>
    </row>
    <row r="5112" spans="1:17" x14ac:dyDescent="0.3">
      <c r="A5112">
        <v>5111</v>
      </c>
      <c r="B5112">
        <v>39831220</v>
      </c>
      <c r="C5112" t="s">
        <v>5095</v>
      </c>
      <c r="E5112" s="8">
        <v>5112</v>
      </c>
      <c r="F5112" s="9">
        <v>39831230</v>
      </c>
      <c r="G5112" s="10" t="s">
        <v>5096</v>
      </c>
      <c r="Q5112" t="str">
        <f t="shared" si="79"/>
        <v>39831230-Sredstva za rastvaranje masnoće</v>
      </c>
    </row>
    <row r="5113" spans="1:17" x14ac:dyDescent="0.3">
      <c r="A5113">
        <v>5112</v>
      </c>
      <c r="B5113">
        <v>39831230</v>
      </c>
      <c r="C5113" t="s">
        <v>5096</v>
      </c>
      <c r="E5113" s="11">
        <v>5113</v>
      </c>
      <c r="F5113" s="12">
        <v>39831240</v>
      </c>
      <c r="G5113" s="13" t="s">
        <v>5097</v>
      </c>
      <c r="Q5113" t="str">
        <f t="shared" si="79"/>
        <v>39831240-Jedinjenja za čišćenje</v>
      </c>
    </row>
    <row r="5114" spans="1:17" x14ac:dyDescent="0.3">
      <c r="A5114">
        <v>5113</v>
      </c>
      <c r="B5114">
        <v>39831240</v>
      </c>
      <c r="C5114" t="s">
        <v>5097</v>
      </c>
      <c r="E5114" s="8">
        <v>5114</v>
      </c>
      <c r="F5114" s="9">
        <v>39831250</v>
      </c>
      <c r="G5114" s="10" t="s">
        <v>5098</v>
      </c>
      <c r="Q5114" t="str">
        <f t="shared" si="79"/>
        <v>39831250-Rastvori za ispiranje</v>
      </c>
    </row>
    <row r="5115" spans="1:17" x14ac:dyDescent="0.3">
      <c r="A5115">
        <v>5114</v>
      </c>
      <c r="B5115">
        <v>39831250</v>
      </c>
      <c r="C5115" t="s">
        <v>5098</v>
      </c>
      <c r="E5115" s="11">
        <v>5115</v>
      </c>
      <c r="F5115" s="12">
        <v>39831300</v>
      </c>
      <c r="G5115" s="13" t="s">
        <v>5099</v>
      </c>
      <c r="Q5115" t="str">
        <f t="shared" si="79"/>
        <v>39831300-Sredstva za čišćenje poda</v>
      </c>
    </row>
    <row r="5116" spans="1:17" x14ac:dyDescent="0.3">
      <c r="A5116">
        <v>5115</v>
      </c>
      <c r="B5116">
        <v>39831300</v>
      </c>
      <c r="C5116" t="s">
        <v>5099</v>
      </c>
      <c r="E5116" s="8">
        <v>5116</v>
      </c>
      <c r="F5116" s="9">
        <v>39831400</v>
      </c>
      <c r="G5116" s="10" t="s">
        <v>5100</v>
      </c>
      <c r="Q5116" t="str">
        <f t="shared" si="79"/>
        <v>39831400-Sredstva za čišćenje ekrana</v>
      </c>
    </row>
    <row r="5117" spans="1:17" x14ac:dyDescent="0.3">
      <c r="A5117">
        <v>5116</v>
      </c>
      <c r="B5117">
        <v>39831400</v>
      </c>
      <c r="C5117" t="s">
        <v>5100</v>
      </c>
      <c r="E5117" s="11">
        <v>5117</v>
      </c>
      <c r="F5117" s="12">
        <v>39831500</v>
      </c>
      <c r="G5117" s="13" t="s">
        <v>5101</v>
      </c>
      <c r="Q5117" t="str">
        <f t="shared" si="79"/>
        <v>39831500-Sredstva za čišćenje automobila</v>
      </c>
    </row>
    <row r="5118" spans="1:17" x14ac:dyDescent="0.3">
      <c r="A5118">
        <v>5117</v>
      </c>
      <c r="B5118">
        <v>39831500</v>
      </c>
      <c r="C5118" t="s">
        <v>5101</v>
      </c>
      <c r="E5118" s="8">
        <v>5118</v>
      </c>
      <c r="F5118" s="9">
        <v>39831600</v>
      </c>
      <c r="G5118" s="10" t="s">
        <v>5102</v>
      </c>
      <c r="Q5118" t="str">
        <f t="shared" si="79"/>
        <v>39831600-Sredstva za čišćenje toaleta</v>
      </c>
    </row>
    <row r="5119" spans="1:17" x14ac:dyDescent="0.3">
      <c r="A5119">
        <v>5118</v>
      </c>
      <c r="B5119">
        <v>39831600</v>
      </c>
      <c r="C5119" t="s">
        <v>5102</v>
      </c>
      <c r="E5119" s="11">
        <v>5119</v>
      </c>
      <c r="F5119" s="12">
        <v>39831700</v>
      </c>
      <c r="G5119" s="13" t="s">
        <v>5103</v>
      </c>
      <c r="Q5119" t="str">
        <f t="shared" si="79"/>
        <v>39831700-Automatski dozatori za sapun</v>
      </c>
    </row>
    <row r="5120" spans="1:17" x14ac:dyDescent="0.3">
      <c r="A5120">
        <v>5119</v>
      </c>
      <c r="B5120">
        <v>39831700</v>
      </c>
      <c r="C5120" t="s">
        <v>5103</v>
      </c>
      <c r="E5120" s="8">
        <v>5120</v>
      </c>
      <c r="F5120" s="9">
        <v>39832000</v>
      </c>
      <c r="G5120" s="10" t="s">
        <v>5104</v>
      </c>
      <c r="Q5120" t="str">
        <f t="shared" si="79"/>
        <v>39832000-Proizvodi za pranje posuđa</v>
      </c>
    </row>
    <row r="5121" spans="1:17" x14ac:dyDescent="0.3">
      <c r="A5121">
        <v>5120</v>
      </c>
      <c r="B5121">
        <v>39832000</v>
      </c>
      <c r="C5121" t="s">
        <v>5104</v>
      </c>
      <c r="E5121" s="11">
        <v>5121</v>
      </c>
      <c r="F5121" s="12">
        <v>39832100</v>
      </c>
      <c r="G5121" s="13" t="s">
        <v>5105</v>
      </c>
      <c r="Q5121" t="str">
        <f t="shared" si="79"/>
        <v>39832100-Prašak za pranje posuđa</v>
      </c>
    </row>
    <row r="5122" spans="1:17" x14ac:dyDescent="0.3">
      <c r="A5122">
        <v>5121</v>
      </c>
      <c r="B5122">
        <v>39832100</v>
      </c>
      <c r="C5122" t="s">
        <v>5105</v>
      </c>
      <c r="E5122" s="8">
        <v>5122</v>
      </c>
      <c r="F5122" s="9">
        <v>39833000</v>
      </c>
      <c r="G5122" s="10" t="s">
        <v>5106</v>
      </c>
      <c r="Q5122" t="str">
        <f t="shared" ref="Q5122:Q5185" si="80">F5122&amp; "-" &amp;G5122</f>
        <v>39833000-Proizvodi protiv prašine</v>
      </c>
    </row>
    <row r="5123" spans="1:17" x14ac:dyDescent="0.3">
      <c r="A5123">
        <v>5122</v>
      </c>
      <c r="B5123">
        <v>39833000</v>
      </c>
      <c r="C5123" t="s">
        <v>5106</v>
      </c>
      <c r="E5123" s="11">
        <v>5123</v>
      </c>
      <c r="F5123" s="12">
        <v>39834000</v>
      </c>
      <c r="G5123" s="13" t="s">
        <v>5107</v>
      </c>
      <c r="Q5123" t="str">
        <f t="shared" si="80"/>
        <v>39834000-Rastvori za čišćenje nakita</v>
      </c>
    </row>
    <row r="5124" spans="1:17" x14ac:dyDescent="0.3">
      <c r="A5124">
        <v>5123</v>
      </c>
      <c r="B5124">
        <v>39834000</v>
      </c>
      <c r="C5124" t="s">
        <v>5107</v>
      </c>
      <c r="E5124" s="8">
        <v>5124</v>
      </c>
      <c r="F5124" s="9">
        <v>41000000</v>
      </c>
      <c r="G5124" s="10" t="s">
        <v>5108</v>
      </c>
      <c r="Q5124" t="str">
        <f t="shared" si="80"/>
        <v>41000000-Prikupljena i prečišćena voda</v>
      </c>
    </row>
    <row r="5125" spans="1:17" x14ac:dyDescent="0.3">
      <c r="A5125">
        <v>5124</v>
      </c>
      <c r="B5125">
        <v>41000000</v>
      </c>
      <c r="C5125" t="s">
        <v>5108</v>
      </c>
      <c r="E5125" s="11">
        <v>5125</v>
      </c>
      <c r="F5125" s="12">
        <v>41100000</v>
      </c>
      <c r="G5125" s="13" t="s">
        <v>5109</v>
      </c>
      <c r="Q5125" t="str">
        <f t="shared" si="80"/>
        <v>41100000-Prirodna voda</v>
      </c>
    </row>
    <row r="5126" spans="1:17" x14ac:dyDescent="0.3">
      <c r="A5126">
        <v>5125</v>
      </c>
      <c r="B5126">
        <v>41100000</v>
      </c>
      <c r="C5126" t="s">
        <v>5109</v>
      </c>
      <c r="E5126" s="8">
        <v>5126</v>
      </c>
      <c r="F5126" s="9">
        <v>41110000</v>
      </c>
      <c r="G5126" s="10" t="s">
        <v>5110</v>
      </c>
      <c r="Q5126" t="str">
        <f t="shared" si="80"/>
        <v>41110000-Pijaća voda</v>
      </c>
    </row>
    <row r="5127" spans="1:17" x14ac:dyDescent="0.3">
      <c r="A5127">
        <v>5126</v>
      </c>
      <c r="B5127">
        <v>41110000</v>
      </c>
      <c r="C5127" t="s">
        <v>5110</v>
      </c>
      <c r="E5127" s="11">
        <v>5127</v>
      </c>
      <c r="F5127" s="12">
        <v>41120000</v>
      </c>
      <c r="G5127" s="13" t="s">
        <v>5111</v>
      </c>
      <c r="Q5127" t="str">
        <f t="shared" si="80"/>
        <v>41120000-Tehnička voda</v>
      </c>
    </row>
    <row r="5128" spans="1:17" x14ac:dyDescent="0.3">
      <c r="A5128">
        <v>5127</v>
      </c>
      <c r="B5128">
        <v>41120000</v>
      </c>
      <c r="C5128" t="s">
        <v>5111</v>
      </c>
      <c r="E5128" s="8">
        <v>5128</v>
      </c>
      <c r="F5128" s="9">
        <v>42000000</v>
      </c>
      <c r="G5128" s="10" t="s">
        <v>5112</v>
      </c>
      <c r="Q5128" t="str">
        <f t="shared" si="80"/>
        <v>42000000-Industrijske mašine</v>
      </c>
    </row>
    <row r="5129" spans="1:17" x14ac:dyDescent="0.3">
      <c r="A5129">
        <v>5128</v>
      </c>
      <c r="B5129">
        <v>42000000</v>
      </c>
      <c r="C5129" t="s">
        <v>5112</v>
      </c>
      <c r="E5129" s="11">
        <v>5129</v>
      </c>
      <c r="F5129" s="12">
        <v>42100000</v>
      </c>
      <c r="G5129" s="13" t="s">
        <v>5113</v>
      </c>
      <c r="Q5129" t="str">
        <f t="shared" si="80"/>
        <v>42100000-Mašine za proizvodnju i korišćenje mehaničke energije</v>
      </c>
    </row>
    <row r="5130" spans="1:17" x14ac:dyDescent="0.3">
      <c r="A5130">
        <v>5129</v>
      </c>
      <c r="B5130">
        <v>42100000</v>
      </c>
      <c r="C5130" t="s">
        <v>5113</v>
      </c>
      <c r="E5130" s="8">
        <v>5130</v>
      </c>
      <c r="F5130" s="9">
        <v>42110000</v>
      </c>
      <c r="G5130" s="10" t="s">
        <v>5114</v>
      </c>
      <c r="Q5130" t="str">
        <f t="shared" si="80"/>
        <v>42110000-Turbine i motori</v>
      </c>
    </row>
    <row r="5131" spans="1:17" x14ac:dyDescent="0.3">
      <c r="A5131">
        <v>5130</v>
      </c>
      <c r="B5131">
        <v>42110000</v>
      </c>
      <c r="C5131" t="s">
        <v>5114</v>
      </c>
      <c r="E5131" s="11">
        <v>5131</v>
      </c>
      <c r="F5131" s="12">
        <v>42111000</v>
      </c>
      <c r="G5131" s="13" t="s">
        <v>3436</v>
      </c>
      <c r="Q5131" t="str">
        <f t="shared" si="80"/>
        <v>42111000-Motori</v>
      </c>
    </row>
    <row r="5132" spans="1:17" x14ac:dyDescent="0.3">
      <c r="A5132">
        <v>5131</v>
      </c>
      <c r="B5132">
        <v>42111000</v>
      </c>
      <c r="C5132" t="s">
        <v>3436</v>
      </c>
      <c r="E5132" s="8">
        <v>5132</v>
      </c>
      <c r="F5132" s="9">
        <v>42111100</v>
      </c>
      <c r="G5132" s="10" t="s">
        <v>5115</v>
      </c>
      <c r="Q5132" t="str">
        <f t="shared" si="80"/>
        <v>42111100-Vanbrodski pogonski motori za morska plovila</v>
      </c>
    </row>
    <row r="5133" spans="1:17" x14ac:dyDescent="0.3">
      <c r="A5133">
        <v>5132</v>
      </c>
      <c r="B5133">
        <v>42111100</v>
      </c>
      <c r="C5133" t="s">
        <v>5115</v>
      </c>
      <c r="E5133" s="11">
        <v>5133</v>
      </c>
      <c r="F5133" s="12">
        <v>42112000</v>
      </c>
      <c r="G5133" s="13" t="s">
        <v>5116</v>
      </c>
      <c r="Q5133" t="str">
        <f t="shared" si="80"/>
        <v>42112000-Turbinska postrojenja</v>
      </c>
    </row>
    <row r="5134" spans="1:17" x14ac:dyDescent="0.3">
      <c r="A5134">
        <v>5133</v>
      </c>
      <c r="B5134">
        <v>42112000</v>
      </c>
      <c r="C5134" t="s">
        <v>5116</v>
      </c>
      <c r="E5134" s="8">
        <v>5134</v>
      </c>
      <c r="F5134" s="9">
        <v>42112100</v>
      </c>
      <c r="G5134" s="10" t="s">
        <v>5117</v>
      </c>
      <c r="Q5134" t="str">
        <f t="shared" si="80"/>
        <v>42112100-Turbine na paru</v>
      </c>
    </row>
    <row r="5135" spans="1:17" x14ac:dyDescent="0.3">
      <c r="A5135">
        <v>5134</v>
      </c>
      <c r="B5135">
        <v>42112100</v>
      </c>
      <c r="C5135" t="s">
        <v>5117</v>
      </c>
      <c r="E5135" s="11">
        <v>5135</v>
      </c>
      <c r="F5135" s="12">
        <v>42112200</v>
      </c>
      <c r="G5135" s="13" t="s">
        <v>5118</v>
      </c>
      <c r="Q5135" t="str">
        <f t="shared" si="80"/>
        <v>42112200-Hidraulične turbine</v>
      </c>
    </row>
    <row r="5136" spans="1:17" x14ac:dyDescent="0.3">
      <c r="A5136">
        <v>5135</v>
      </c>
      <c r="B5136">
        <v>42112200</v>
      </c>
      <c r="C5136" t="s">
        <v>5118</v>
      </c>
      <c r="E5136" s="8">
        <v>5136</v>
      </c>
      <c r="F5136" s="9">
        <v>42112210</v>
      </c>
      <c r="G5136" s="10" t="s">
        <v>5119</v>
      </c>
      <c r="Q5136" t="str">
        <f t="shared" si="80"/>
        <v>42112210-Rotori na vodeni pogon</v>
      </c>
    </row>
    <row r="5137" spans="1:17" x14ac:dyDescent="0.3">
      <c r="A5137">
        <v>5136</v>
      </c>
      <c r="B5137">
        <v>42112210</v>
      </c>
      <c r="C5137" t="s">
        <v>5119</v>
      </c>
      <c r="E5137" s="11">
        <v>5137</v>
      </c>
      <c r="F5137" s="12">
        <v>42112300</v>
      </c>
      <c r="G5137" s="13" t="s">
        <v>5120</v>
      </c>
      <c r="Q5137" t="str">
        <f t="shared" si="80"/>
        <v>42112300-Turbine na gas</v>
      </c>
    </row>
    <row r="5138" spans="1:17" x14ac:dyDescent="0.3">
      <c r="A5138">
        <v>5137</v>
      </c>
      <c r="B5138">
        <v>42112300</v>
      </c>
      <c r="C5138" t="s">
        <v>5120</v>
      </c>
      <c r="E5138" s="8">
        <v>5138</v>
      </c>
      <c r="F5138" s="9">
        <v>42112400</v>
      </c>
      <c r="G5138" s="10" t="s">
        <v>5121</v>
      </c>
      <c r="Q5138" t="str">
        <f t="shared" si="80"/>
        <v>42112400-Oprema za turbine</v>
      </c>
    </row>
    <row r="5139" spans="1:17" x14ac:dyDescent="0.3">
      <c r="A5139">
        <v>5138</v>
      </c>
      <c r="B5139">
        <v>42112400</v>
      </c>
      <c r="C5139" t="s">
        <v>5121</v>
      </c>
      <c r="E5139" s="11">
        <v>5139</v>
      </c>
      <c r="F5139" s="12">
        <v>42112410</v>
      </c>
      <c r="G5139" s="13" t="s">
        <v>5122</v>
      </c>
      <c r="Q5139" t="str">
        <f t="shared" si="80"/>
        <v>42112410-Instrumenti za turbine</v>
      </c>
    </row>
    <row r="5140" spans="1:17" x14ac:dyDescent="0.3">
      <c r="A5140">
        <v>5139</v>
      </c>
      <c r="B5140">
        <v>42112410</v>
      </c>
      <c r="C5140" t="s">
        <v>5122</v>
      </c>
      <c r="E5140" s="8">
        <v>5140</v>
      </c>
      <c r="F5140" s="9">
        <v>42113000</v>
      </c>
      <c r="G5140" s="10" t="s">
        <v>5123</v>
      </c>
      <c r="Q5140" t="str">
        <f t="shared" si="80"/>
        <v>42113000-Delovi turbina</v>
      </c>
    </row>
    <row r="5141" spans="1:17" x14ac:dyDescent="0.3">
      <c r="A5141">
        <v>5140</v>
      </c>
      <c r="B5141">
        <v>42113000</v>
      </c>
      <c r="C5141" t="s">
        <v>5123</v>
      </c>
      <c r="E5141" s="11">
        <v>5141</v>
      </c>
      <c r="F5141" s="12">
        <v>42113100</v>
      </c>
      <c r="G5141" s="13" t="s">
        <v>5124</v>
      </c>
      <c r="Q5141" t="str">
        <f t="shared" si="80"/>
        <v>42113100-Delovi turbina na paru</v>
      </c>
    </row>
    <row r="5142" spans="1:17" x14ac:dyDescent="0.3">
      <c r="A5142">
        <v>5141</v>
      </c>
      <c r="B5142">
        <v>42113100</v>
      </c>
      <c r="C5142" t="s">
        <v>5124</v>
      </c>
      <c r="E5142" s="8">
        <v>5142</v>
      </c>
      <c r="F5142" s="9">
        <v>42113110</v>
      </c>
      <c r="G5142" s="10" t="s">
        <v>5125</v>
      </c>
      <c r="Q5142" t="str">
        <f t="shared" si="80"/>
        <v>42113110-Osnovne ploče</v>
      </c>
    </row>
    <row r="5143" spans="1:17" x14ac:dyDescent="0.3">
      <c r="A5143">
        <v>5142</v>
      </c>
      <c r="B5143">
        <v>42113110</v>
      </c>
      <c r="C5143" t="s">
        <v>5125</v>
      </c>
      <c r="E5143" s="11">
        <v>5143</v>
      </c>
      <c r="F5143" s="12">
        <v>42113120</v>
      </c>
      <c r="G5143" s="13" t="s">
        <v>5126</v>
      </c>
      <c r="Q5143" t="str">
        <f t="shared" si="80"/>
        <v>42113120-Kućišta</v>
      </c>
    </row>
    <row r="5144" spans="1:17" x14ac:dyDescent="0.3">
      <c r="A5144">
        <v>5143</v>
      </c>
      <c r="B5144">
        <v>42113120</v>
      </c>
      <c r="C5144" t="s">
        <v>5126</v>
      </c>
      <c r="E5144" s="8">
        <v>5144</v>
      </c>
      <c r="F5144" s="9">
        <v>42113130</v>
      </c>
      <c r="G5144" s="10" t="s">
        <v>5127</v>
      </c>
      <c r="Q5144" t="str">
        <f t="shared" si="80"/>
        <v>42113130-Sistemi vazdušnog hlađenja sa kondenzatorima</v>
      </c>
    </row>
    <row r="5145" spans="1:17" x14ac:dyDescent="0.3">
      <c r="A5145">
        <v>5144</v>
      </c>
      <c r="B5145">
        <v>42113130</v>
      </c>
      <c r="C5145" t="s">
        <v>5127</v>
      </c>
      <c r="E5145" s="11">
        <v>5145</v>
      </c>
      <c r="F5145" s="12">
        <v>42113150</v>
      </c>
      <c r="G5145" s="13" t="s">
        <v>5128</v>
      </c>
      <c r="Q5145" t="str">
        <f t="shared" si="80"/>
        <v>42113150-Sistemi za podmazivanje uljem</v>
      </c>
    </row>
    <row r="5146" spans="1:17" x14ac:dyDescent="0.3">
      <c r="A5146">
        <v>5145</v>
      </c>
      <c r="B5146">
        <v>42113150</v>
      </c>
      <c r="C5146" t="s">
        <v>5128</v>
      </c>
      <c r="E5146" s="8">
        <v>5146</v>
      </c>
      <c r="F5146" s="9">
        <v>42113160</v>
      </c>
      <c r="G5146" s="10" t="s">
        <v>5129</v>
      </c>
      <c r="Q5146" t="str">
        <f t="shared" si="80"/>
        <v>42113160-Separatori vlage</v>
      </c>
    </row>
    <row r="5147" spans="1:17" x14ac:dyDescent="0.3">
      <c r="A5147">
        <v>5146</v>
      </c>
      <c r="B5147">
        <v>42113160</v>
      </c>
      <c r="C5147" t="s">
        <v>5129</v>
      </c>
      <c r="E5147" s="11">
        <v>5147</v>
      </c>
      <c r="F5147" s="12">
        <v>42113161</v>
      </c>
      <c r="G5147" s="13" t="s">
        <v>5130</v>
      </c>
      <c r="Q5147" t="str">
        <f t="shared" si="80"/>
        <v>42113161-Odstranjivač vlage iz vazduha</v>
      </c>
    </row>
    <row r="5148" spans="1:17" x14ac:dyDescent="0.3">
      <c r="A5148">
        <v>5147</v>
      </c>
      <c r="B5148">
        <v>42113161</v>
      </c>
      <c r="C5148" t="s">
        <v>5130</v>
      </c>
      <c r="E5148" s="8">
        <v>5148</v>
      </c>
      <c r="F5148" s="9">
        <v>42113170</v>
      </c>
      <c r="G5148" s="10" t="s">
        <v>5131</v>
      </c>
      <c r="Q5148" t="str">
        <f t="shared" si="80"/>
        <v>42113170-Rotaciona oprema</v>
      </c>
    </row>
    <row r="5149" spans="1:17" x14ac:dyDescent="0.3">
      <c r="A5149">
        <v>5148</v>
      </c>
      <c r="B5149">
        <v>42113170</v>
      </c>
      <c r="C5149" t="s">
        <v>5131</v>
      </c>
      <c r="E5149" s="11">
        <v>5149</v>
      </c>
      <c r="F5149" s="12">
        <v>42113171</v>
      </c>
      <c r="G5149" s="13" t="s">
        <v>5132</v>
      </c>
      <c r="Q5149" t="str">
        <f t="shared" si="80"/>
        <v>42113171-Rotori</v>
      </c>
    </row>
    <row r="5150" spans="1:17" x14ac:dyDescent="0.3">
      <c r="A5150">
        <v>5149</v>
      </c>
      <c r="B5150">
        <v>42113171</v>
      </c>
      <c r="C5150" t="s">
        <v>5132</v>
      </c>
      <c r="E5150" s="8">
        <v>5150</v>
      </c>
      <c r="F5150" s="9">
        <v>42113172</v>
      </c>
      <c r="G5150" s="10" t="s">
        <v>5133</v>
      </c>
      <c r="Q5150" t="str">
        <f t="shared" si="80"/>
        <v>42113172-Lopatice</v>
      </c>
    </row>
    <row r="5151" spans="1:17" x14ac:dyDescent="0.3">
      <c r="A5151">
        <v>5150</v>
      </c>
      <c r="B5151">
        <v>42113172</v>
      </c>
      <c r="C5151" t="s">
        <v>5133</v>
      </c>
      <c r="E5151" s="11">
        <v>5151</v>
      </c>
      <c r="F5151" s="12">
        <v>42113190</v>
      </c>
      <c r="G5151" s="13" t="s">
        <v>5134</v>
      </c>
      <c r="Q5151" t="str">
        <f t="shared" si="80"/>
        <v>42113190-Rotacioni uređaji</v>
      </c>
    </row>
    <row r="5152" spans="1:17" x14ac:dyDescent="0.3">
      <c r="A5152">
        <v>5151</v>
      </c>
      <c r="B5152">
        <v>42113190</v>
      </c>
      <c r="C5152" t="s">
        <v>5134</v>
      </c>
      <c r="E5152" s="8">
        <v>5152</v>
      </c>
      <c r="F5152" s="9">
        <v>42113200</v>
      </c>
      <c r="G5152" s="10" t="s">
        <v>5135</v>
      </c>
      <c r="Q5152" t="str">
        <f t="shared" si="80"/>
        <v>42113200-Delovi hidrauličnih turbina</v>
      </c>
    </row>
    <row r="5153" spans="1:17" x14ac:dyDescent="0.3">
      <c r="A5153">
        <v>5152</v>
      </c>
      <c r="B5153">
        <v>42113200</v>
      </c>
      <c r="C5153" t="s">
        <v>5135</v>
      </c>
      <c r="E5153" s="11">
        <v>5153</v>
      </c>
      <c r="F5153" s="12">
        <v>42113300</v>
      </c>
      <c r="G5153" s="13" t="s">
        <v>5136</v>
      </c>
      <c r="Q5153" t="str">
        <f t="shared" si="80"/>
        <v>42113300-Delovi gasnih turbina</v>
      </c>
    </row>
    <row r="5154" spans="1:17" x14ac:dyDescent="0.3">
      <c r="A5154">
        <v>5153</v>
      </c>
      <c r="B5154">
        <v>42113300</v>
      </c>
      <c r="C5154" t="s">
        <v>5136</v>
      </c>
      <c r="E5154" s="8">
        <v>5154</v>
      </c>
      <c r="F5154" s="9">
        <v>42113310</v>
      </c>
      <c r="G5154" s="10" t="s">
        <v>5137</v>
      </c>
      <c r="Q5154" t="str">
        <f t="shared" si="80"/>
        <v>42113310-Sistemi za dovod vazduha</v>
      </c>
    </row>
    <row r="5155" spans="1:17" x14ac:dyDescent="0.3">
      <c r="A5155">
        <v>5154</v>
      </c>
      <c r="B5155">
        <v>42113310</v>
      </c>
      <c r="C5155" t="s">
        <v>5137</v>
      </c>
      <c r="E5155" s="11">
        <v>5155</v>
      </c>
      <c r="F5155" s="12">
        <v>42113320</v>
      </c>
      <c r="G5155" s="13" t="s">
        <v>5138</v>
      </c>
      <c r="Q5155" t="str">
        <f t="shared" si="80"/>
        <v>42113320-Modul za ubrizgavanje gasa</v>
      </c>
    </row>
    <row r="5156" spans="1:17" x14ac:dyDescent="0.3">
      <c r="A5156">
        <v>5155</v>
      </c>
      <c r="B5156">
        <v>42113320</v>
      </c>
      <c r="C5156" t="s">
        <v>5138</v>
      </c>
      <c r="E5156" s="8">
        <v>5156</v>
      </c>
      <c r="F5156" s="9">
        <v>42113390</v>
      </c>
      <c r="G5156" s="10" t="s">
        <v>5139</v>
      </c>
      <c r="Q5156" t="str">
        <f t="shared" si="80"/>
        <v>42113390-Sistemi za gasna goriva</v>
      </c>
    </row>
    <row r="5157" spans="1:17" x14ac:dyDescent="0.3">
      <c r="A5157">
        <v>5156</v>
      </c>
      <c r="B5157">
        <v>42113390</v>
      </c>
      <c r="C5157" t="s">
        <v>5139</v>
      </c>
      <c r="E5157" s="11">
        <v>5157</v>
      </c>
      <c r="F5157" s="12">
        <v>42113400</v>
      </c>
      <c r="G5157" s="13" t="s">
        <v>5140</v>
      </c>
      <c r="Q5157" t="str">
        <f t="shared" si="80"/>
        <v>42113400-Delovi rotora na vodeni pogon</v>
      </c>
    </row>
    <row r="5158" spans="1:17" x14ac:dyDescent="0.3">
      <c r="A5158">
        <v>5157</v>
      </c>
      <c r="B5158">
        <v>42113400</v>
      </c>
      <c r="C5158" t="s">
        <v>5140</v>
      </c>
      <c r="E5158" s="8">
        <v>5158</v>
      </c>
      <c r="F5158" s="9">
        <v>42120000</v>
      </c>
      <c r="G5158" s="10" t="s">
        <v>5141</v>
      </c>
      <c r="Q5158" t="str">
        <f t="shared" si="80"/>
        <v>42120000-Pumpe i kompresori</v>
      </c>
    </row>
    <row r="5159" spans="1:17" x14ac:dyDescent="0.3">
      <c r="A5159">
        <v>5158</v>
      </c>
      <c r="B5159">
        <v>42120000</v>
      </c>
      <c r="C5159" t="s">
        <v>5141</v>
      </c>
      <c r="E5159" s="11">
        <v>5159</v>
      </c>
      <c r="F5159" s="12">
        <v>42121000</v>
      </c>
      <c r="G5159" s="13" t="s">
        <v>5142</v>
      </c>
      <c r="Q5159" t="str">
        <f t="shared" si="80"/>
        <v>42121000-Hidraulične ili pneumatske pogonske mašine  i motori</v>
      </c>
    </row>
    <row r="5160" spans="1:17" x14ac:dyDescent="0.3">
      <c r="A5160">
        <v>5159</v>
      </c>
      <c r="B5160">
        <v>42121000</v>
      </c>
      <c r="C5160" t="s">
        <v>5142</v>
      </c>
      <c r="E5160" s="8">
        <v>5160</v>
      </c>
      <c r="F5160" s="9">
        <v>42121100</v>
      </c>
      <c r="G5160" s="10" t="s">
        <v>5143</v>
      </c>
      <c r="Q5160" t="str">
        <f t="shared" si="80"/>
        <v>42121100-Hidraulični ili pneumatski cilindri</v>
      </c>
    </row>
    <row r="5161" spans="1:17" x14ac:dyDescent="0.3">
      <c r="A5161">
        <v>5160</v>
      </c>
      <c r="B5161">
        <v>42121100</v>
      </c>
      <c r="C5161" t="s">
        <v>5143</v>
      </c>
      <c r="E5161" s="11">
        <v>5161</v>
      </c>
      <c r="F5161" s="12">
        <v>42121200</v>
      </c>
      <c r="G5161" s="13" t="s">
        <v>5144</v>
      </c>
      <c r="Q5161" t="str">
        <f t="shared" si="80"/>
        <v>42121200-Hidraulične pogonske mašine</v>
      </c>
    </row>
    <row r="5162" spans="1:17" x14ac:dyDescent="0.3">
      <c r="A5162">
        <v>5161</v>
      </c>
      <c r="B5162">
        <v>42121200</v>
      </c>
      <c r="C5162" t="s">
        <v>5144</v>
      </c>
      <c r="E5162" s="8">
        <v>5162</v>
      </c>
      <c r="F5162" s="9">
        <v>42121300</v>
      </c>
      <c r="G5162" s="10" t="s">
        <v>5145</v>
      </c>
      <c r="Q5162" t="str">
        <f t="shared" si="80"/>
        <v>42121300-Pneumatske pogonske mašine</v>
      </c>
    </row>
    <row r="5163" spans="1:17" x14ac:dyDescent="0.3">
      <c r="A5163">
        <v>5162</v>
      </c>
      <c r="B5163">
        <v>42121300</v>
      </c>
      <c r="C5163" t="s">
        <v>5145</v>
      </c>
      <c r="E5163" s="11">
        <v>5163</v>
      </c>
      <c r="F5163" s="12">
        <v>42121400</v>
      </c>
      <c r="G5163" s="13" t="s">
        <v>5146</v>
      </c>
      <c r="Q5163" t="str">
        <f t="shared" si="80"/>
        <v>42121400-Hidraulični pogonski motori</v>
      </c>
    </row>
    <row r="5164" spans="1:17" x14ac:dyDescent="0.3">
      <c r="A5164">
        <v>5163</v>
      </c>
      <c r="B5164">
        <v>42121400</v>
      </c>
      <c r="C5164" t="s">
        <v>5146</v>
      </c>
      <c r="E5164" s="8">
        <v>5164</v>
      </c>
      <c r="F5164" s="9">
        <v>42121500</v>
      </c>
      <c r="G5164" s="10" t="s">
        <v>5147</v>
      </c>
      <c r="Q5164" t="str">
        <f t="shared" si="80"/>
        <v>42121500-Pneumatski pogonski motori</v>
      </c>
    </row>
    <row r="5165" spans="1:17" x14ac:dyDescent="0.3">
      <c r="A5165">
        <v>5164</v>
      </c>
      <c r="B5165">
        <v>42121500</v>
      </c>
      <c r="C5165" t="s">
        <v>5147</v>
      </c>
      <c r="E5165" s="11">
        <v>5165</v>
      </c>
      <c r="F5165" s="12">
        <v>42122000</v>
      </c>
      <c r="G5165" s="13" t="s">
        <v>5148</v>
      </c>
      <c r="Q5165" t="str">
        <f t="shared" si="80"/>
        <v>42122000-Pumpe</v>
      </c>
    </row>
    <row r="5166" spans="1:17" x14ac:dyDescent="0.3">
      <c r="A5166">
        <v>5165</v>
      </c>
      <c r="B5166">
        <v>42122000</v>
      </c>
      <c r="C5166" t="s">
        <v>5148</v>
      </c>
      <c r="E5166" s="8">
        <v>5166</v>
      </c>
      <c r="F5166" s="9">
        <v>42122100</v>
      </c>
      <c r="G5166" s="10" t="s">
        <v>5149</v>
      </c>
      <c r="Q5166" t="str">
        <f t="shared" si="80"/>
        <v>42122100-Pumpe za tečnost</v>
      </c>
    </row>
    <row r="5167" spans="1:17" x14ac:dyDescent="0.3">
      <c r="A5167">
        <v>5166</v>
      </c>
      <c r="B5167">
        <v>42122100</v>
      </c>
      <c r="C5167" t="s">
        <v>5149</v>
      </c>
      <c r="E5167" s="11">
        <v>5167</v>
      </c>
      <c r="F5167" s="12">
        <v>42122110</v>
      </c>
      <c r="G5167" s="13" t="s">
        <v>5150</v>
      </c>
      <c r="Q5167" t="str">
        <f t="shared" si="80"/>
        <v>42122110-Vatrogasne pumpe</v>
      </c>
    </row>
    <row r="5168" spans="1:17" x14ac:dyDescent="0.3">
      <c r="A5168">
        <v>5167</v>
      </c>
      <c r="B5168">
        <v>42122110</v>
      </c>
      <c r="C5168" t="s">
        <v>5150</v>
      </c>
      <c r="E5168" s="8">
        <v>5168</v>
      </c>
      <c r="F5168" s="9">
        <v>42122120</v>
      </c>
      <c r="G5168" s="10" t="s">
        <v>5151</v>
      </c>
      <c r="Q5168" t="str">
        <f t="shared" si="80"/>
        <v>42122120-Uređaj za sipanje goriva u helikopter</v>
      </c>
    </row>
    <row r="5169" spans="1:17" x14ac:dyDescent="0.3">
      <c r="A5169">
        <v>5168</v>
      </c>
      <c r="B5169">
        <v>42122120</v>
      </c>
      <c r="C5169" t="s">
        <v>5151</v>
      </c>
      <c r="E5169" s="11">
        <v>5169</v>
      </c>
      <c r="F5169" s="12">
        <v>42122130</v>
      </c>
      <c r="G5169" s="13" t="s">
        <v>5152</v>
      </c>
      <c r="Q5169" t="str">
        <f t="shared" si="80"/>
        <v>42122130-Pumpe za vodu</v>
      </c>
    </row>
    <row r="5170" spans="1:17" x14ac:dyDescent="0.3">
      <c r="A5170">
        <v>5169</v>
      </c>
      <c r="B5170">
        <v>42122130</v>
      </c>
      <c r="C5170" t="s">
        <v>5152</v>
      </c>
      <c r="E5170" s="8">
        <v>5170</v>
      </c>
      <c r="F5170" s="9">
        <v>42122160</v>
      </c>
      <c r="G5170" s="10" t="s">
        <v>5153</v>
      </c>
      <c r="Q5170" t="str">
        <f t="shared" si="80"/>
        <v>42122160-Rashladne pumpe</v>
      </c>
    </row>
    <row r="5171" spans="1:17" x14ac:dyDescent="0.3">
      <c r="A5171">
        <v>5170</v>
      </c>
      <c r="B5171">
        <v>42122160</v>
      </c>
      <c r="C5171" t="s">
        <v>5153</v>
      </c>
      <c r="E5171" s="11">
        <v>5171</v>
      </c>
      <c r="F5171" s="12">
        <v>42122161</v>
      </c>
      <c r="G5171" s="13" t="s">
        <v>5154</v>
      </c>
      <c r="Q5171" t="str">
        <f t="shared" si="80"/>
        <v>42122161-Pumpe za rashladnu vodu</v>
      </c>
    </row>
    <row r="5172" spans="1:17" x14ac:dyDescent="0.3">
      <c r="A5172">
        <v>5171</v>
      </c>
      <c r="B5172">
        <v>42122161</v>
      </c>
      <c r="C5172" t="s">
        <v>5154</v>
      </c>
      <c r="E5172" s="8">
        <v>5172</v>
      </c>
      <c r="F5172" s="9">
        <v>42122170</v>
      </c>
      <c r="G5172" s="10" t="s">
        <v>5155</v>
      </c>
      <c r="Q5172" t="str">
        <f t="shared" si="80"/>
        <v>42122170-Pumpe za podmazivanje</v>
      </c>
    </row>
    <row r="5173" spans="1:17" x14ac:dyDescent="0.3">
      <c r="A5173">
        <v>5172</v>
      </c>
      <c r="B5173">
        <v>42122170</v>
      </c>
      <c r="C5173" t="s">
        <v>5155</v>
      </c>
      <c r="E5173" s="11">
        <v>5173</v>
      </c>
      <c r="F5173" s="12">
        <v>42122180</v>
      </c>
      <c r="G5173" s="13" t="s">
        <v>5156</v>
      </c>
      <c r="Q5173" t="str">
        <f t="shared" si="80"/>
        <v>42122180-Pumpe za gorivo</v>
      </c>
    </row>
    <row r="5174" spans="1:17" x14ac:dyDescent="0.3">
      <c r="A5174">
        <v>5173</v>
      </c>
      <c r="B5174">
        <v>42122180</v>
      </c>
      <c r="C5174" t="s">
        <v>5156</v>
      </c>
      <c r="E5174" s="8">
        <v>5174</v>
      </c>
      <c r="F5174" s="9">
        <v>42122190</v>
      </c>
      <c r="G5174" s="10" t="s">
        <v>5157</v>
      </c>
      <c r="Q5174" t="str">
        <f t="shared" si="80"/>
        <v>42122190-Pumpe za beton</v>
      </c>
    </row>
    <row r="5175" spans="1:17" x14ac:dyDescent="0.3">
      <c r="A5175">
        <v>5174</v>
      </c>
      <c r="B5175">
        <v>42122190</v>
      </c>
      <c r="C5175" t="s">
        <v>5157</v>
      </c>
      <c r="E5175" s="11">
        <v>5175</v>
      </c>
      <c r="F5175" s="12">
        <v>42122200</v>
      </c>
      <c r="G5175" s="13" t="s">
        <v>5158</v>
      </c>
      <c r="Q5175" t="str">
        <f t="shared" si="80"/>
        <v>42122200-Pumpe za tečnost za potiskivanje sa naizmeničnim kretanjem</v>
      </c>
    </row>
    <row r="5176" spans="1:17" x14ac:dyDescent="0.3">
      <c r="A5176">
        <v>5175</v>
      </c>
      <c r="B5176">
        <v>42122200</v>
      </c>
      <c r="C5176" t="s">
        <v>5158</v>
      </c>
      <c r="E5176" s="8">
        <v>5176</v>
      </c>
      <c r="F5176" s="9">
        <v>42122210</v>
      </c>
      <c r="G5176" s="10" t="s">
        <v>5159</v>
      </c>
      <c r="Q5176" t="str">
        <f t="shared" si="80"/>
        <v>42122210-Hidraulični agregati</v>
      </c>
    </row>
    <row r="5177" spans="1:17" x14ac:dyDescent="0.3">
      <c r="A5177">
        <v>5176</v>
      </c>
      <c r="B5177">
        <v>42122210</v>
      </c>
      <c r="C5177" t="s">
        <v>5159</v>
      </c>
      <c r="E5177" s="11">
        <v>5177</v>
      </c>
      <c r="F5177" s="12">
        <v>42122220</v>
      </c>
      <c r="G5177" s="13" t="s">
        <v>5160</v>
      </c>
      <c r="Q5177" t="str">
        <f t="shared" si="80"/>
        <v>42122220-Pumpe za kanalizaciju</v>
      </c>
    </row>
    <row r="5178" spans="1:17" x14ac:dyDescent="0.3">
      <c r="A5178">
        <v>5177</v>
      </c>
      <c r="B5178">
        <v>42122220</v>
      </c>
      <c r="C5178" t="s">
        <v>5160</v>
      </c>
      <c r="E5178" s="8">
        <v>5178</v>
      </c>
      <c r="F5178" s="9">
        <v>42122230</v>
      </c>
      <c r="G5178" s="10" t="s">
        <v>5161</v>
      </c>
      <c r="Q5178" t="str">
        <f t="shared" si="80"/>
        <v>42122230-Pumpe za doziranje</v>
      </c>
    </row>
    <row r="5179" spans="1:17" x14ac:dyDescent="0.3">
      <c r="A5179">
        <v>5178</v>
      </c>
      <c r="B5179">
        <v>42122230</v>
      </c>
      <c r="C5179" t="s">
        <v>5161</v>
      </c>
      <c r="E5179" s="11">
        <v>5179</v>
      </c>
      <c r="F5179" s="12">
        <v>42122300</v>
      </c>
      <c r="G5179" s="13" t="s">
        <v>5162</v>
      </c>
      <c r="Q5179" t="str">
        <f t="shared" si="80"/>
        <v>42122300-Pojačavači pritiska tečnosti</v>
      </c>
    </row>
    <row r="5180" spans="1:17" x14ac:dyDescent="0.3">
      <c r="A5180">
        <v>5179</v>
      </c>
      <c r="B5180">
        <v>42122300</v>
      </c>
      <c r="C5180" t="s">
        <v>5162</v>
      </c>
      <c r="E5180" s="8">
        <v>5180</v>
      </c>
      <c r="F5180" s="9">
        <v>42122400</v>
      </c>
      <c r="G5180" s="10" t="s">
        <v>5163</v>
      </c>
      <c r="Q5180" t="str">
        <f t="shared" si="80"/>
        <v>42122400-Centrifugalne pumpe i elevatori  tečnosti</v>
      </c>
    </row>
    <row r="5181" spans="1:17" x14ac:dyDescent="0.3">
      <c r="A5181">
        <v>5180</v>
      </c>
      <c r="B5181">
        <v>42122400</v>
      </c>
      <c r="C5181" t="s">
        <v>5163</v>
      </c>
      <c r="E5181" s="11">
        <v>5181</v>
      </c>
      <c r="F5181" s="12">
        <v>42122410</v>
      </c>
      <c r="G5181" s="13" t="s">
        <v>5164</v>
      </c>
      <c r="Q5181" t="str">
        <f t="shared" si="80"/>
        <v>42122410-Pumpe za upotrebu u medicini</v>
      </c>
    </row>
    <row r="5182" spans="1:17" x14ac:dyDescent="0.3">
      <c r="A5182">
        <v>5181</v>
      </c>
      <c r="B5182">
        <v>42122410</v>
      </c>
      <c r="C5182" t="s">
        <v>5164</v>
      </c>
      <c r="E5182" s="8">
        <v>5182</v>
      </c>
      <c r="F5182" s="9">
        <v>42122411</v>
      </c>
      <c r="G5182" s="10" t="s">
        <v>5165</v>
      </c>
      <c r="Q5182" t="str">
        <f t="shared" si="80"/>
        <v>42122411-Pumpe za veštačko hranjenje</v>
      </c>
    </row>
    <row r="5183" spans="1:17" x14ac:dyDescent="0.3">
      <c r="A5183">
        <v>5182</v>
      </c>
      <c r="B5183">
        <v>42122411</v>
      </c>
      <c r="C5183" t="s">
        <v>5165</v>
      </c>
      <c r="E5183" s="11">
        <v>5183</v>
      </c>
      <c r="F5183" s="12">
        <v>42122419</v>
      </c>
      <c r="G5183" s="13" t="s">
        <v>5166</v>
      </c>
      <c r="Q5183" t="str">
        <f t="shared" si="80"/>
        <v>42122419-Perfuzione pumpe</v>
      </c>
    </row>
    <row r="5184" spans="1:17" x14ac:dyDescent="0.3">
      <c r="A5184">
        <v>5183</v>
      </c>
      <c r="B5184">
        <v>42122419</v>
      </c>
      <c r="C5184" t="s">
        <v>5166</v>
      </c>
      <c r="E5184" s="8">
        <v>5184</v>
      </c>
      <c r="F5184" s="9">
        <v>42122420</v>
      </c>
      <c r="G5184" s="10" t="s">
        <v>5167</v>
      </c>
      <c r="Q5184" t="str">
        <f t="shared" si="80"/>
        <v>42122420-Elevatori tečnosti</v>
      </c>
    </row>
    <row r="5185" spans="1:17" x14ac:dyDescent="0.3">
      <c r="A5185">
        <v>5184</v>
      </c>
      <c r="B5185">
        <v>42122420</v>
      </c>
      <c r="C5185" t="s">
        <v>5167</v>
      </c>
      <c r="E5185" s="11">
        <v>5185</v>
      </c>
      <c r="F5185" s="12">
        <v>42122430</v>
      </c>
      <c r="G5185" s="13" t="s">
        <v>5168</v>
      </c>
      <c r="Q5185" t="str">
        <f t="shared" si="80"/>
        <v>42122430-Centrifugalne pumpe</v>
      </c>
    </row>
    <row r="5186" spans="1:17" x14ac:dyDescent="0.3">
      <c r="A5186">
        <v>5185</v>
      </c>
      <c r="B5186">
        <v>42122430</v>
      </c>
      <c r="C5186" t="s">
        <v>5168</v>
      </c>
      <c r="E5186" s="8">
        <v>5186</v>
      </c>
      <c r="F5186" s="9">
        <v>42122440</v>
      </c>
      <c r="G5186" s="10" t="s">
        <v>5169</v>
      </c>
      <c r="Q5186" t="str">
        <f t="shared" ref="Q5186:Q5249" si="81">F5186&amp; "-" &amp;G5186</f>
        <v>42122440-Rotacione pumpe</v>
      </c>
    </row>
    <row r="5187" spans="1:17" x14ac:dyDescent="0.3">
      <c r="A5187">
        <v>5186</v>
      </c>
      <c r="B5187">
        <v>42122440</v>
      </c>
      <c r="C5187" t="s">
        <v>5169</v>
      </c>
      <c r="E5187" s="11">
        <v>5187</v>
      </c>
      <c r="F5187" s="12">
        <v>42122450</v>
      </c>
      <c r="G5187" s="13" t="s">
        <v>5170</v>
      </c>
      <c r="Q5187" t="str">
        <f t="shared" si="81"/>
        <v>42122450-Vakuumske pumpe</v>
      </c>
    </row>
    <row r="5188" spans="1:17" x14ac:dyDescent="0.3">
      <c r="A5188">
        <v>5187</v>
      </c>
      <c r="B5188">
        <v>42122450</v>
      </c>
      <c r="C5188" t="s">
        <v>5170</v>
      </c>
      <c r="E5188" s="8">
        <v>5188</v>
      </c>
      <c r="F5188" s="9">
        <v>42122460</v>
      </c>
      <c r="G5188" s="10" t="s">
        <v>5171</v>
      </c>
      <c r="Q5188" t="str">
        <f t="shared" si="81"/>
        <v>42122460-Vazdušne pumpe</v>
      </c>
    </row>
    <row r="5189" spans="1:17" x14ac:dyDescent="0.3">
      <c r="A5189">
        <v>5188</v>
      </c>
      <c r="B5189">
        <v>42122460</v>
      </c>
      <c r="C5189" t="s">
        <v>5171</v>
      </c>
      <c r="E5189" s="11">
        <v>5189</v>
      </c>
      <c r="F5189" s="12">
        <v>42122480</v>
      </c>
      <c r="G5189" s="13" t="s">
        <v>5172</v>
      </c>
      <c r="Q5189" t="str">
        <f t="shared" si="81"/>
        <v>42122480-Pumpe sa radnim kolom</v>
      </c>
    </row>
    <row r="5190" spans="1:17" x14ac:dyDescent="0.3">
      <c r="A5190">
        <v>5189</v>
      </c>
      <c r="B5190">
        <v>42122480</v>
      </c>
      <c r="C5190" t="s">
        <v>5172</v>
      </c>
      <c r="E5190" s="8">
        <v>5190</v>
      </c>
      <c r="F5190" s="9">
        <v>42122500</v>
      </c>
      <c r="G5190" s="10" t="s">
        <v>5173</v>
      </c>
      <c r="Q5190" t="str">
        <f t="shared" si="81"/>
        <v>42122500-Laboratorijske pumpe i pribor</v>
      </c>
    </row>
    <row r="5191" spans="1:17" x14ac:dyDescent="0.3">
      <c r="A5191">
        <v>5190</v>
      </c>
      <c r="B5191">
        <v>42122500</v>
      </c>
      <c r="C5191" t="s">
        <v>5173</v>
      </c>
      <c r="E5191" s="11">
        <v>5191</v>
      </c>
      <c r="F5191" s="12">
        <v>42122510</v>
      </c>
      <c r="G5191" s="13" t="s">
        <v>5174</v>
      </c>
      <c r="Q5191" t="str">
        <f t="shared" si="81"/>
        <v>42122510-Peristaltičke pumpe</v>
      </c>
    </row>
    <row r="5192" spans="1:17" x14ac:dyDescent="0.3">
      <c r="A5192">
        <v>5191</v>
      </c>
      <c r="B5192">
        <v>42122510</v>
      </c>
      <c r="C5192" t="s">
        <v>5174</v>
      </c>
      <c r="E5192" s="8">
        <v>5192</v>
      </c>
      <c r="F5192" s="9">
        <v>42123000</v>
      </c>
      <c r="G5192" s="10" t="s">
        <v>5175</v>
      </c>
      <c r="Q5192" t="str">
        <f t="shared" si="81"/>
        <v>42123000-Kompresori</v>
      </c>
    </row>
    <row r="5193" spans="1:17" x14ac:dyDescent="0.3">
      <c r="A5193">
        <v>5192</v>
      </c>
      <c r="B5193">
        <v>42123000</v>
      </c>
      <c r="C5193" t="s">
        <v>5175</v>
      </c>
      <c r="E5193" s="11">
        <v>5193</v>
      </c>
      <c r="F5193" s="12">
        <v>42123100</v>
      </c>
      <c r="G5193" s="13" t="s">
        <v>5176</v>
      </c>
      <c r="Q5193" t="str">
        <f t="shared" si="81"/>
        <v>42123100-Gasni kompresori</v>
      </c>
    </row>
    <row r="5194" spans="1:17" x14ac:dyDescent="0.3">
      <c r="A5194">
        <v>5193</v>
      </c>
      <c r="B5194">
        <v>42123100</v>
      </c>
      <c r="C5194" t="s">
        <v>5176</v>
      </c>
      <c r="E5194" s="8">
        <v>5194</v>
      </c>
      <c r="F5194" s="9">
        <v>42123200</v>
      </c>
      <c r="G5194" s="10" t="s">
        <v>5177</v>
      </c>
      <c r="Q5194" t="str">
        <f t="shared" si="81"/>
        <v>42123200-Rotacioni kompresori</v>
      </c>
    </row>
    <row r="5195" spans="1:17" x14ac:dyDescent="0.3">
      <c r="A5195">
        <v>5194</v>
      </c>
      <c r="B5195">
        <v>42123200</v>
      </c>
      <c r="C5195" t="s">
        <v>5177</v>
      </c>
      <c r="E5195" s="11">
        <v>5195</v>
      </c>
      <c r="F5195" s="12">
        <v>42123300</v>
      </c>
      <c r="G5195" s="13" t="s">
        <v>5178</v>
      </c>
      <c r="Q5195" t="str">
        <f t="shared" si="81"/>
        <v>42123300-Kompresori za rashladnu opremu</v>
      </c>
    </row>
    <row r="5196" spans="1:17" x14ac:dyDescent="0.3">
      <c r="A5196">
        <v>5195</v>
      </c>
      <c r="B5196">
        <v>42123300</v>
      </c>
      <c r="C5196" t="s">
        <v>5178</v>
      </c>
      <c r="E5196" s="8">
        <v>5196</v>
      </c>
      <c r="F5196" s="9">
        <v>42123400</v>
      </c>
      <c r="G5196" s="10" t="s">
        <v>5179</v>
      </c>
      <c r="Q5196" t="str">
        <f t="shared" si="81"/>
        <v>42123400-Vazdušni kompresori</v>
      </c>
    </row>
    <row r="5197" spans="1:17" x14ac:dyDescent="0.3">
      <c r="A5197">
        <v>5196</v>
      </c>
      <c r="B5197">
        <v>42123400</v>
      </c>
      <c r="C5197" t="s">
        <v>5179</v>
      </c>
      <c r="E5197" s="11">
        <v>5197</v>
      </c>
      <c r="F5197" s="12">
        <v>42123410</v>
      </c>
      <c r="G5197" s="13" t="s">
        <v>5180</v>
      </c>
      <c r="Q5197" t="str">
        <f t="shared" si="81"/>
        <v>42123410-Ugrađeni vazdušni kompresori</v>
      </c>
    </row>
    <row r="5198" spans="1:17" x14ac:dyDescent="0.3">
      <c r="A5198">
        <v>5197</v>
      </c>
      <c r="B5198">
        <v>42123410</v>
      </c>
      <c r="C5198" t="s">
        <v>5180</v>
      </c>
      <c r="E5198" s="8">
        <v>5198</v>
      </c>
      <c r="F5198" s="9">
        <v>42123500</v>
      </c>
      <c r="G5198" s="10" t="s">
        <v>5181</v>
      </c>
      <c r="Q5198" t="str">
        <f t="shared" si="81"/>
        <v>42123500-Turbo-kompresori</v>
      </c>
    </row>
    <row r="5199" spans="1:17" x14ac:dyDescent="0.3">
      <c r="A5199">
        <v>5198</v>
      </c>
      <c r="B5199">
        <v>42123500</v>
      </c>
      <c r="C5199" t="s">
        <v>5181</v>
      </c>
      <c r="E5199" s="11">
        <v>5199</v>
      </c>
      <c r="F5199" s="12">
        <v>42123600</v>
      </c>
      <c r="G5199" s="13" t="s">
        <v>5182</v>
      </c>
      <c r="Q5199" t="str">
        <f t="shared" si="81"/>
        <v>42123600-Potisni kompresori sa naizmeničnim kretanjem</v>
      </c>
    </row>
    <row r="5200" spans="1:17" x14ac:dyDescent="0.3">
      <c r="A5200">
        <v>5199</v>
      </c>
      <c r="B5200">
        <v>42123600</v>
      </c>
      <c r="C5200" t="s">
        <v>5182</v>
      </c>
      <c r="E5200" s="8">
        <v>5200</v>
      </c>
      <c r="F5200" s="9">
        <v>42123610</v>
      </c>
      <c r="G5200" s="10" t="s">
        <v>5183</v>
      </c>
      <c r="Q5200" t="str">
        <f t="shared" si="81"/>
        <v>42123610-Agregat za komprimovani vazduh</v>
      </c>
    </row>
    <row r="5201" spans="1:17" x14ac:dyDescent="0.3">
      <c r="A5201">
        <v>5200</v>
      </c>
      <c r="B5201">
        <v>42123610</v>
      </c>
      <c r="C5201" t="s">
        <v>5183</v>
      </c>
      <c r="E5201" s="11">
        <v>5201</v>
      </c>
      <c r="F5201" s="12">
        <v>42123700</v>
      </c>
      <c r="G5201" s="13" t="s">
        <v>5184</v>
      </c>
      <c r="Q5201" t="str">
        <f t="shared" si="81"/>
        <v>42123700-Centrifugalni kompresori</v>
      </c>
    </row>
    <row r="5202" spans="1:17" x14ac:dyDescent="0.3">
      <c r="A5202">
        <v>5201</v>
      </c>
      <c r="B5202">
        <v>42123700</v>
      </c>
      <c r="C5202" t="s">
        <v>5184</v>
      </c>
      <c r="E5202" s="8">
        <v>5202</v>
      </c>
      <c r="F5202" s="9">
        <v>42123800</v>
      </c>
      <c r="G5202" s="10" t="s">
        <v>5185</v>
      </c>
      <c r="Q5202" t="str">
        <f t="shared" si="81"/>
        <v>42123800-Kompresori za upotrebu u civilnom vazduhoplovstvu</v>
      </c>
    </row>
    <row r="5203" spans="1:17" x14ac:dyDescent="0.3">
      <c r="A5203">
        <v>5202</v>
      </c>
      <c r="B5203">
        <v>42123800</v>
      </c>
      <c r="C5203" t="s">
        <v>5185</v>
      </c>
      <c r="E5203" s="11">
        <v>5203</v>
      </c>
      <c r="F5203" s="12">
        <v>42124000</v>
      </c>
      <c r="G5203" s="13" t="s">
        <v>5186</v>
      </c>
      <c r="Q5203" t="str">
        <f t="shared" si="81"/>
        <v>42124000-Delovi pumpi, kompresora, mašina ili motora</v>
      </c>
    </row>
    <row r="5204" spans="1:17" x14ac:dyDescent="0.3">
      <c r="A5204">
        <v>5203</v>
      </c>
      <c r="B5204">
        <v>42124000</v>
      </c>
      <c r="C5204" t="s">
        <v>5186</v>
      </c>
      <c r="E5204" s="8">
        <v>5204</v>
      </c>
      <c r="F5204" s="9">
        <v>42124100</v>
      </c>
      <c r="G5204" s="10" t="s">
        <v>5187</v>
      </c>
      <c r="Q5204" t="str">
        <f t="shared" si="81"/>
        <v>42124100-Delovi mašina  ili motora</v>
      </c>
    </row>
    <row r="5205" spans="1:17" x14ac:dyDescent="0.3">
      <c r="A5205">
        <v>5204</v>
      </c>
      <c r="B5205">
        <v>42124100</v>
      </c>
      <c r="C5205" t="s">
        <v>5187</v>
      </c>
      <c r="E5205" s="11">
        <v>5205</v>
      </c>
      <c r="F5205" s="12">
        <v>42124130</v>
      </c>
      <c r="G5205" s="13" t="s">
        <v>5188</v>
      </c>
      <c r="Q5205" t="str">
        <f t="shared" si="81"/>
        <v>42124130-Delovi pneumatskih mašina</v>
      </c>
    </row>
    <row r="5206" spans="1:17" x14ac:dyDescent="0.3">
      <c r="A5206">
        <v>5205</v>
      </c>
      <c r="B5206">
        <v>42124130</v>
      </c>
      <c r="C5206" t="s">
        <v>5188</v>
      </c>
      <c r="E5206" s="8">
        <v>5206</v>
      </c>
      <c r="F5206" s="9">
        <v>42124150</v>
      </c>
      <c r="G5206" s="10" t="s">
        <v>5189</v>
      </c>
      <c r="Q5206" t="str">
        <f t="shared" si="81"/>
        <v>42124150-Delovi hidrauličnih pogonskih mašina  ili motora</v>
      </c>
    </row>
    <row r="5207" spans="1:17" x14ac:dyDescent="0.3">
      <c r="A5207">
        <v>5206</v>
      </c>
      <c r="B5207">
        <v>42124150</v>
      </c>
      <c r="C5207" t="s">
        <v>5189</v>
      </c>
      <c r="E5207" s="11">
        <v>5207</v>
      </c>
      <c r="F5207" s="12">
        <v>42124170</v>
      </c>
      <c r="G5207" s="13" t="s">
        <v>5190</v>
      </c>
      <c r="Q5207" t="str">
        <f t="shared" si="81"/>
        <v>42124170-Delovi reaktivnih motora</v>
      </c>
    </row>
    <row r="5208" spans="1:17" x14ac:dyDescent="0.3">
      <c r="A5208">
        <v>5207</v>
      </c>
      <c r="B5208">
        <v>42124170</v>
      </c>
      <c r="C5208" t="s">
        <v>5190</v>
      </c>
      <c r="E5208" s="8">
        <v>5208</v>
      </c>
      <c r="F5208" s="9">
        <v>42124200</v>
      </c>
      <c r="G5208" s="10" t="s">
        <v>5191</v>
      </c>
      <c r="Q5208" t="str">
        <f t="shared" si="81"/>
        <v>42124200-Delovi pumpi ili  elevatora tečnosti</v>
      </c>
    </row>
    <row r="5209" spans="1:17" x14ac:dyDescent="0.3">
      <c r="A5209">
        <v>5208</v>
      </c>
      <c r="B5209">
        <v>42124200</v>
      </c>
      <c r="C5209" t="s">
        <v>5191</v>
      </c>
      <c r="E5209" s="11">
        <v>5209</v>
      </c>
      <c r="F5209" s="12">
        <v>42124210</v>
      </c>
      <c r="G5209" s="13" t="s">
        <v>5192</v>
      </c>
      <c r="Q5209" t="str">
        <f t="shared" si="81"/>
        <v>42124210-Delovi pumpi za gorivo, ručnih pumpi i pumpi za beton</v>
      </c>
    </row>
    <row r="5210" spans="1:17" x14ac:dyDescent="0.3">
      <c r="A5210">
        <v>5209</v>
      </c>
      <c r="B5210">
        <v>42124210</v>
      </c>
      <c r="C5210" t="s">
        <v>5192</v>
      </c>
      <c r="E5210" s="8">
        <v>5210</v>
      </c>
      <c r="F5210" s="9">
        <v>42124211</v>
      </c>
      <c r="G5210" s="10" t="s">
        <v>5193</v>
      </c>
      <c r="Q5210" t="str">
        <f t="shared" si="81"/>
        <v>42124211-Delovi pumpi za gorivo</v>
      </c>
    </row>
    <row r="5211" spans="1:17" x14ac:dyDescent="0.3">
      <c r="A5211">
        <v>5210</v>
      </c>
      <c r="B5211">
        <v>42124211</v>
      </c>
      <c r="C5211" t="s">
        <v>5193</v>
      </c>
      <c r="E5211" s="11">
        <v>5211</v>
      </c>
      <c r="F5211" s="12">
        <v>42124212</v>
      </c>
      <c r="G5211" s="13" t="s">
        <v>5194</v>
      </c>
      <c r="Q5211" t="str">
        <f t="shared" si="81"/>
        <v>42124212-Delovi ručnih pumpi</v>
      </c>
    </row>
    <row r="5212" spans="1:17" x14ac:dyDescent="0.3">
      <c r="A5212">
        <v>5211</v>
      </c>
      <c r="B5212">
        <v>42124212</v>
      </c>
      <c r="C5212" t="s">
        <v>5194</v>
      </c>
      <c r="E5212" s="8">
        <v>5212</v>
      </c>
      <c r="F5212" s="9">
        <v>42124213</v>
      </c>
      <c r="G5212" s="10" t="s">
        <v>5195</v>
      </c>
      <c r="Q5212" t="str">
        <f t="shared" si="81"/>
        <v>42124213-Delovi pumpi za beton</v>
      </c>
    </row>
    <row r="5213" spans="1:17" x14ac:dyDescent="0.3">
      <c r="A5213">
        <v>5212</v>
      </c>
      <c r="B5213">
        <v>42124213</v>
      </c>
      <c r="C5213" t="s">
        <v>5195</v>
      </c>
      <c r="E5213" s="11">
        <v>5213</v>
      </c>
      <c r="F5213" s="12">
        <v>42124220</v>
      </c>
      <c r="G5213" s="13" t="s">
        <v>5196</v>
      </c>
      <c r="Q5213" t="str">
        <f t="shared" si="81"/>
        <v>42124220-Delovi pumpi za potiskivanje sa naizmeničnim kretanjem</v>
      </c>
    </row>
    <row r="5214" spans="1:17" x14ac:dyDescent="0.3">
      <c r="A5214">
        <v>5213</v>
      </c>
      <c r="B5214">
        <v>42124220</v>
      </c>
      <c r="C5214" t="s">
        <v>5196</v>
      </c>
      <c r="E5214" s="8">
        <v>5214</v>
      </c>
      <c r="F5214" s="9">
        <v>42124221</v>
      </c>
      <c r="G5214" s="10" t="s">
        <v>5197</v>
      </c>
      <c r="Q5214" t="str">
        <f t="shared" si="81"/>
        <v>42124221-Delovi hidrauličnih agregata</v>
      </c>
    </row>
    <row r="5215" spans="1:17" x14ac:dyDescent="0.3">
      <c r="A5215">
        <v>5214</v>
      </c>
      <c r="B5215">
        <v>42124221</v>
      </c>
      <c r="C5215" t="s">
        <v>5197</v>
      </c>
      <c r="E5215" s="11">
        <v>5215</v>
      </c>
      <c r="F5215" s="12">
        <v>42124222</v>
      </c>
      <c r="G5215" s="13" t="s">
        <v>5198</v>
      </c>
      <c r="Q5215" t="str">
        <f t="shared" si="81"/>
        <v>42124222-Delovi dozirnih pumpi</v>
      </c>
    </row>
    <row r="5216" spans="1:17" x14ac:dyDescent="0.3">
      <c r="A5216">
        <v>5215</v>
      </c>
      <c r="B5216">
        <v>42124222</v>
      </c>
      <c r="C5216" t="s">
        <v>5198</v>
      </c>
      <c r="E5216" s="8">
        <v>5216</v>
      </c>
      <c r="F5216" s="9">
        <v>42124230</v>
      </c>
      <c r="G5216" s="10" t="s">
        <v>5199</v>
      </c>
      <c r="Q5216" t="str">
        <f t="shared" si="81"/>
        <v>42124230-Delovi pumpi za potiskivanje, sa rotacionim kretanjem</v>
      </c>
    </row>
    <row r="5217" spans="1:17" x14ac:dyDescent="0.3">
      <c r="A5217">
        <v>5216</v>
      </c>
      <c r="B5217">
        <v>42124230</v>
      </c>
      <c r="C5217" t="s">
        <v>5199</v>
      </c>
      <c r="E5217" s="11">
        <v>5217</v>
      </c>
      <c r="F5217" s="12">
        <v>42124290</v>
      </c>
      <c r="G5217" s="13" t="s">
        <v>5200</v>
      </c>
      <c r="Q5217" t="str">
        <f t="shared" si="81"/>
        <v>42124290-Delovi centrifugalnih pumpi</v>
      </c>
    </row>
    <row r="5218" spans="1:17" x14ac:dyDescent="0.3">
      <c r="A5218">
        <v>5217</v>
      </c>
      <c r="B5218">
        <v>42124290</v>
      </c>
      <c r="C5218" t="s">
        <v>5200</v>
      </c>
      <c r="E5218" s="8">
        <v>5218</v>
      </c>
      <c r="F5218" s="9">
        <v>42124300</v>
      </c>
      <c r="G5218" s="10" t="s">
        <v>5201</v>
      </c>
      <c r="Q5218" t="str">
        <f t="shared" si="81"/>
        <v>42124300-Delovi vazdušnih ili vakuumskih pumpi, vazdušnih ili gasnih kompresora</v>
      </c>
    </row>
    <row r="5219" spans="1:17" x14ac:dyDescent="0.3">
      <c r="A5219">
        <v>5218</v>
      </c>
      <c r="B5219">
        <v>42124300</v>
      </c>
      <c r="C5219" t="s">
        <v>5201</v>
      </c>
      <c r="E5219" s="11">
        <v>5219</v>
      </c>
      <c r="F5219" s="12">
        <v>42124310</v>
      </c>
      <c r="G5219" s="13" t="s">
        <v>5202</v>
      </c>
      <c r="Q5219" t="str">
        <f t="shared" si="81"/>
        <v>42124310-Delovi vazdušnih pumpi</v>
      </c>
    </row>
    <row r="5220" spans="1:17" x14ac:dyDescent="0.3">
      <c r="A5220">
        <v>5219</v>
      </c>
      <c r="B5220">
        <v>42124310</v>
      </c>
      <c r="C5220" t="s">
        <v>5202</v>
      </c>
      <c r="E5220" s="8">
        <v>5220</v>
      </c>
      <c r="F5220" s="9">
        <v>42124320</v>
      </c>
      <c r="G5220" s="10" t="s">
        <v>5203</v>
      </c>
      <c r="Q5220" t="str">
        <f t="shared" si="81"/>
        <v>42124320-Delovi vakuumskih pumpi</v>
      </c>
    </row>
    <row r="5221" spans="1:17" x14ac:dyDescent="0.3">
      <c r="A5221">
        <v>5220</v>
      </c>
      <c r="B5221">
        <v>42124320</v>
      </c>
      <c r="C5221" t="s">
        <v>5203</v>
      </c>
      <c r="E5221" s="11">
        <v>5221</v>
      </c>
      <c r="F5221" s="12">
        <v>42124330</v>
      </c>
      <c r="G5221" s="13" t="s">
        <v>5204</v>
      </c>
      <c r="Q5221" t="str">
        <f t="shared" si="81"/>
        <v>42124330-Delovi vazdušnih kompresora</v>
      </c>
    </row>
    <row r="5222" spans="1:17" x14ac:dyDescent="0.3">
      <c r="A5222">
        <v>5221</v>
      </c>
      <c r="B5222">
        <v>42124330</v>
      </c>
      <c r="C5222" t="s">
        <v>5204</v>
      </c>
      <c r="E5222" s="8">
        <v>5222</v>
      </c>
      <c r="F5222" s="9">
        <v>42124340</v>
      </c>
      <c r="G5222" s="10" t="s">
        <v>5205</v>
      </c>
      <c r="Q5222" t="str">
        <f t="shared" si="81"/>
        <v>42124340-Delovi gasnih kompresora</v>
      </c>
    </row>
    <row r="5223" spans="1:17" x14ac:dyDescent="0.3">
      <c r="A5223">
        <v>5222</v>
      </c>
      <c r="B5223">
        <v>42124340</v>
      </c>
      <c r="C5223" t="s">
        <v>5205</v>
      </c>
      <c r="E5223" s="11">
        <v>5223</v>
      </c>
      <c r="F5223" s="12">
        <v>42130000</v>
      </c>
      <c r="G5223" s="13" t="s">
        <v>5206</v>
      </c>
      <c r="Q5223" t="str">
        <f t="shared" si="81"/>
        <v>42130000-Slavine, ventili i slični uređaji</v>
      </c>
    </row>
    <row r="5224" spans="1:17" x14ac:dyDescent="0.3">
      <c r="A5224">
        <v>5223</v>
      </c>
      <c r="B5224">
        <v>42130000</v>
      </c>
      <c r="C5224" t="s">
        <v>5206</v>
      </c>
      <c r="E5224" s="8">
        <v>5224</v>
      </c>
      <c r="F5224" s="9">
        <v>42131000</v>
      </c>
      <c r="G5224" s="10" t="s">
        <v>5207</v>
      </c>
      <c r="Q5224" t="str">
        <f t="shared" si="81"/>
        <v>42131000-Slavine i ventili</v>
      </c>
    </row>
    <row r="5225" spans="1:17" x14ac:dyDescent="0.3">
      <c r="A5225">
        <v>5224</v>
      </c>
      <c r="B5225">
        <v>42131000</v>
      </c>
      <c r="C5225" t="s">
        <v>5207</v>
      </c>
      <c r="E5225" s="11">
        <v>5225</v>
      </c>
      <c r="F5225" s="12">
        <v>42131100</v>
      </c>
      <c r="G5225" s="13" t="s">
        <v>5208</v>
      </c>
      <c r="Q5225" t="str">
        <f t="shared" si="81"/>
        <v>42131100-Ventili definisani prema funkciji</v>
      </c>
    </row>
    <row r="5226" spans="1:17" x14ac:dyDescent="0.3">
      <c r="A5226">
        <v>5225</v>
      </c>
      <c r="B5226">
        <v>42131100</v>
      </c>
      <c r="C5226" t="s">
        <v>5208</v>
      </c>
      <c r="E5226" s="8">
        <v>5226</v>
      </c>
      <c r="F5226" s="9">
        <v>42131110</v>
      </c>
      <c r="G5226" s="10" t="s">
        <v>5209</v>
      </c>
      <c r="Q5226" t="str">
        <f t="shared" si="81"/>
        <v>42131110-Ventili za radijatore centralnog grejanja</v>
      </c>
    </row>
    <row r="5227" spans="1:17" x14ac:dyDescent="0.3">
      <c r="A5227">
        <v>5226</v>
      </c>
      <c r="B5227">
        <v>42131110</v>
      </c>
      <c r="C5227" t="s">
        <v>5209</v>
      </c>
      <c r="E5227" s="11">
        <v>5227</v>
      </c>
      <c r="F5227" s="12">
        <v>42131120</v>
      </c>
      <c r="G5227" s="13" t="s">
        <v>5210</v>
      </c>
      <c r="Q5227" t="str">
        <f t="shared" si="81"/>
        <v>42131120-Vodonepropustivi zasuni</v>
      </c>
    </row>
    <row r="5228" spans="1:17" x14ac:dyDescent="0.3">
      <c r="A5228">
        <v>5227</v>
      </c>
      <c r="B5228">
        <v>42131120</v>
      </c>
      <c r="C5228" t="s">
        <v>5210</v>
      </c>
      <c r="E5228" s="8">
        <v>5228</v>
      </c>
      <c r="F5228" s="9">
        <v>42131130</v>
      </c>
      <c r="G5228" s="10" t="s">
        <v>5211</v>
      </c>
      <c r="Q5228" t="str">
        <f t="shared" si="81"/>
        <v>42131130-Regulatori temperature</v>
      </c>
    </row>
    <row r="5229" spans="1:17" x14ac:dyDescent="0.3">
      <c r="A5229">
        <v>5228</v>
      </c>
      <c r="B5229">
        <v>42131130</v>
      </c>
      <c r="C5229" t="s">
        <v>5211</v>
      </c>
      <c r="E5229" s="11">
        <v>5229</v>
      </c>
      <c r="F5229" s="12">
        <v>42131140</v>
      </c>
      <c r="G5229" s="13" t="s">
        <v>5212</v>
      </c>
      <c r="Q5229" t="str">
        <f t="shared" si="81"/>
        <v>42131140-Redukcijski ventili, upravljački ventili, povratni ventili ili sigurnosni ventili</v>
      </c>
    </row>
    <row r="5230" spans="1:17" x14ac:dyDescent="0.3">
      <c r="A5230">
        <v>5229</v>
      </c>
      <c r="B5230">
        <v>42131140</v>
      </c>
      <c r="C5230" t="s">
        <v>5212</v>
      </c>
      <c r="E5230" s="8">
        <v>5230</v>
      </c>
      <c r="F5230" s="9">
        <v>42131141</v>
      </c>
      <c r="G5230" s="10" t="s">
        <v>5213</v>
      </c>
      <c r="Q5230" t="str">
        <f t="shared" si="81"/>
        <v>42131141-Redukcijski ventili</v>
      </c>
    </row>
    <row r="5231" spans="1:17" x14ac:dyDescent="0.3">
      <c r="A5231">
        <v>5230</v>
      </c>
      <c r="B5231">
        <v>42131141</v>
      </c>
      <c r="C5231" t="s">
        <v>5213</v>
      </c>
      <c r="E5231" s="11">
        <v>5231</v>
      </c>
      <c r="F5231" s="12">
        <v>42131142</v>
      </c>
      <c r="G5231" s="13" t="s">
        <v>5214</v>
      </c>
      <c r="Q5231" t="str">
        <f t="shared" si="81"/>
        <v>42131142-Upravljački ventili</v>
      </c>
    </row>
    <row r="5232" spans="1:17" x14ac:dyDescent="0.3">
      <c r="A5232">
        <v>5231</v>
      </c>
      <c r="B5232">
        <v>42131142</v>
      </c>
      <c r="C5232" t="s">
        <v>5214</v>
      </c>
      <c r="E5232" s="8">
        <v>5232</v>
      </c>
      <c r="F5232" s="9">
        <v>42131143</v>
      </c>
      <c r="G5232" s="10" t="s">
        <v>5215</v>
      </c>
      <c r="Q5232" t="str">
        <f t="shared" si="81"/>
        <v>42131143-Ventili za regulaciju visoke vode</v>
      </c>
    </row>
    <row r="5233" spans="1:17" x14ac:dyDescent="0.3">
      <c r="A5233">
        <v>5232</v>
      </c>
      <c r="B5233">
        <v>42131143</v>
      </c>
      <c r="C5233" t="s">
        <v>5215</v>
      </c>
      <c r="E5233" s="11">
        <v>5233</v>
      </c>
      <c r="F5233" s="12">
        <v>42131144</v>
      </c>
      <c r="G5233" s="13" t="s">
        <v>5216</v>
      </c>
      <c r="Q5233" t="str">
        <f t="shared" si="81"/>
        <v>42131144-Ventili za regulaciju procesa</v>
      </c>
    </row>
    <row r="5234" spans="1:17" x14ac:dyDescent="0.3">
      <c r="A5234">
        <v>5233</v>
      </c>
      <c r="B5234">
        <v>42131144</v>
      </c>
      <c r="C5234" t="s">
        <v>5216</v>
      </c>
      <c r="E5234" s="8">
        <v>5234</v>
      </c>
      <c r="F5234" s="9">
        <v>42131145</v>
      </c>
      <c r="G5234" s="10" t="s">
        <v>5217</v>
      </c>
      <c r="Q5234" t="str">
        <f t="shared" si="81"/>
        <v>42131145-Povratni ventili</v>
      </c>
    </row>
    <row r="5235" spans="1:17" x14ac:dyDescent="0.3">
      <c r="A5235">
        <v>5234</v>
      </c>
      <c r="B5235">
        <v>42131145</v>
      </c>
      <c r="C5235" t="s">
        <v>5217</v>
      </c>
      <c r="E5235" s="11">
        <v>5235</v>
      </c>
      <c r="F5235" s="12">
        <v>42131146</v>
      </c>
      <c r="G5235" s="13" t="s">
        <v>5218</v>
      </c>
      <c r="Q5235" t="str">
        <f t="shared" si="81"/>
        <v>42131146-Nepovratni ventili</v>
      </c>
    </row>
    <row r="5236" spans="1:17" x14ac:dyDescent="0.3">
      <c r="A5236">
        <v>5235</v>
      </c>
      <c r="B5236">
        <v>42131146</v>
      </c>
      <c r="C5236" t="s">
        <v>5218</v>
      </c>
      <c r="E5236" s="8">
        <v>5236</v>
      </c>
      <c r="F5236" s="9">
        <v>42131147</v>
      </c>
      <c r="G5236" s="10" t="s">
        <v>5219</v>
      </c>
      <c r="Q5236" t="str">
        <f t="shared" si="81"/>
        <v>42131147-Sigurnosni ventili</v>
      </c>
    </row>
    <row r="5237" spans="1:17" x14ac:dyDescent="0.3">
      <c r="A5237">
        <v>5236</v>
      </c>
      <c r="B5237">
        <v>42131147</v>
      </c>
      <c r="C5237" t="s">
        <v>5219</v>
      </c>
      <c r="E5237" s="11">
        <v>5237</v>
      </c>
      <c r="F5237" s="12">
        <v>42131148</v>
      </c>
      <c r="G5237" s="13" t="s">
        <v>5220</v>
      </c>
      <c r="Q5237" t="str">
        <f t="shared" si="81"/>
        <v>42131148-Zaustavni ventili</v>
      </c>
    </row>
    <row r="5238" spans="1:17" x14ac:dyDescent="0.3">
      <c r="A5238">
        <v>5237</v>
      </c>
      <c r="B5238">
        <v>42131148</v>
      </c>
      <c r="C5238" t="s">
        <v>5220</v>
      </c>
      <c r="E5238" s="8">
        <v>5238</v>
      </c>
      <c r="F5238" s="9">
        <v>42131150</v>
      </c>
      <c r="G5238" s="10" t="s">
        <v>5221</v>
      </c>
      <c r="Q5238" t="str">
        <f t="shared" si="81"/>
        <v>42131150-Ventili za kanalizacijske vertikale</v>
      </c>
    </row>
    <row r="5239" spans="1:17" x14ac:dyDescent="0.3">
      <c r="A5239">
        <v>5238</v>
      </c>
      <c r="B5239">
        <v>42131150</v>
      </c>
      <c r="C5239" t="s">
        <v>5221</v>
      </c>
      <c r="E5239" s="11">
        <v>5239</v>
      </c>
      <c r="F5239" s="12">
        <v>42131160</v>
      </c>
      <c r="G5239" s="13" t="s">
        <v>5222</v>
      </c>
      <c r="Q5239" t="str">
        <f t="shared" si="81"/>
        <v>42131160-Hidranti</v>
      </c>
    </row>
    <row r="5240" spans="1:17" x14ac:dyDescent="0.3">
      <c r="A5240">
        <v>5239</v>
      </c>
      <c r="B5240">
        <v>42131160</v>
      </c>
      <c r="C5240" t="s">
        <v>5222</v>
      </c>
      <c r="E5240" s="8">
        <v>5240</v>
      </c>
      <c r="F5240" s="9">
        <v>42131170</v>
      </c>
      <c r="G5240" s="10" t="s">
        <v>5223</v>
      </c>
      <c r="Q5240" t="str">
        <f t="shared" si="81"/>
        <v>42131170-Ispusni ventili za plinske boce</v>
      </c>
    </row>
    <row r="5241" spans="1:17" x14ac:dyDescent="0.3">
      <c r="A5241">
        <v>5240</v>
      </c>
      <c r="B5241">
        <v>42131170</v>
      </c>
      <c r="C5241" t="s">
        <v>5223</v>
      </c>
      <c r="E5241" s="11">
        <v>5241</v>
      </c>
      <c r="F5241" s="12">
        <v>42131200</v>
      </c>
      <c r="G5241" s="13" t="s">
        <v>5224</v>
      </c>
      <c r="Q5241" t="str">
        <f t="shared" si="81"/>
        <v>42131200-Ventili definisani prema konstrukciji</v>
      </c>
    </row>
    <row r="5242" spans="1:17" x14ac:dyDescent="0.3">
      <c r="A5242">
        <v>5241</v>
      </c>
      <c r="B5242">
        <v>42131200</v>
      </c>
      <c r="C5242" t="s">
        <v>5224</v>
      </c>
      <c r="E5242" s="8">
        <v>5242</v>
      </c>
      <c r="F5242" s="9">
        <v>42131210</v>
      </c>
      <c r="G5242" s="10" t="s">
        <v>5225</v>
      </c>
      <c r="Q5242" t="str">
        <f t="shared" si="81"/>
        <v>42131210-Zaporni ventili</v>
      </c>
    </row>
    <row r="5243" spans="1:17" x14ac:dyDescent="0.3">
      <c r="A5243">
        <v>5242</v>
      </c>
      <c r="B5243">
        <v>42131210</v>
      </c>
      <c r="C5243" t="s">
        <v>5225</v>
      </c>
      <c r="E5243" s="11">
        <v>5243</v>
      </c>
      <c r="F5243" s="12">
        <v>42131220</v>
      </c>
      <c r="G5243" s="13" t="s">
        <v>5226</v>
      </c>
      <c r="Q5243" t="str">
        <f t="shared" si="81"/>
        <v>42131220-Ventili za otvorene kanale</v>
      </c>
    </row>
    <row r="5244" spans="1:17" x14ac:dyDescent="0.3">
      <c r="A5244">
        <v>5243</v>
      </c>
      <c r="B5244">
        <v>42131220</v>
      </c>
      <c r="C5244" t="s">
        <v>5226</v>
      </c>
      <c r="E5244" s="8">
        <v>5244</v>
      </c>
      <c r="F5244" s="9">
        <v>42131230</v>
      </c>
      <c r="G5244" s="10" t="s">
        <v>5227</v>
      </c>
      <c r="Q5244" t="str">
        <f t="shared" si="81"/>
        <v>42131230-Zasuni</v>
      </c>
    </row>
    <row r="5245" spans="1:17" x14ac:dyDescent="0.3">
      <c r="A5245">
        <v>5244</v>
      </c>
      <c r="B5245">
        <v>42131230</v>
      </c>
      <c r="C5245" t="s">
        <v>5227</v>
      </c>
      <c r="E5245" s="11">
        <v>5245</v>
      </c>
      <c r="F5245" s="12">
        <v>42131240</v>
      </c>
      <c r="G5245" s="13" t="s">
        <v>5228</v>
      </c>
      <c r="Q5245" t="str">
        <f t="shared" si="81"/>
        <v>42131240-Ravni ventili</v>
      </c>
    </row>
    <row r="5246" spans="1:17" x14ac:dyDescent="0.3">
      <c r="A5246">
        <v>5245</v>
      </c>
      <c r="B5246">
        <v>42131240</v>
      </c>
      <c r="C5246" t="s">
        <v>5228</v>
      </c>
      <c r="E5246" s="8">
        <v>5246</v>
      </c>
      <c r="F5246" s="9">
        <v>42131250</v>
      </c>
      <c r="G5246" s="10" t="s">
        <v>5229</v>
      </c>
      <c r="Q5246" t="str">
        <f t="shared" si="81"/>
        <v>42131250-Igličasti ventili</v>
      </c>
    </row>
    <row r="5247" spans="1:17" x14ac:dyDescent="0.3">
      <c r="A5247">
        <v>5246</v>
      </c>
      <c r="B5247">
        <v>42131250</v>
      </c>
      <c r="C5247" t="s">
        <v>5229</v>
      </c>
      <c r="E5247" s="11">
        <v>5247</v>
      </c>
      <c r="F5247" s="12">
        <v>42131260</v>
      </c>
      <c r="G5247" s="13" t="s">
        <v>5230</v>
      </c>
      <c r="Q5247" t="str">
        <f t="shared" si="81"/>
        <v>42131260-Kuglasti ventili</v>
      </c>
    </row>
    <row r="5248" spans="1:17" x14ac:dyDescent="0.3">
      <c r="A5248">
        <v>5247</v>
      </c>
      <c r="B5248">
        <v>42131260</v>
      </c>
      <c r="C5248" t="s">
        <v>5230</v>
      </c>
      <c r="E5248" s="8">
        <v>5248</v>
      </c>
      <c r="F5248" s="9">
        <v>42131270</v>
      </c>
      <c r="G5248" s="10" t="s">
        <v>5231</v>
      </c>
      <c r="Q5248" t="str">
        <f t="shared" si="81"/>
        <v>42131270-Konusni ventili</v>
      </c>
    </row>
    <row r="5249" spans="1:17" x14ac:dyDescent="0.3">
      <c r="A5249">
        <v>5248</v>
      </c>
      <c r="B5249">
        <v>42131270</v>
      </c>
      <c r="C5249" t="s">
        <v>5231</v>
      </c>
      <c r="E5249" s="11">
        <v>5249</v>
      </c>
      <c r="F5249" s="12">
        <v>42131280</v>
      </c>
      <c r="G5249" s="13" t="s">
        <v>5232</v>
      </c>
      <c r="Q5249" t="str">
        <f t="shared" si="81"/>
        <v>42131280-Leptirasti ventili</v>
      </c>
    </row>
    <row r="5250" spans="1:17" x14ac:dyDescent="0.3">
      <c r="A5250">
        <v>5249</v>
      </c>
      <c r="B5250">
        <v>42131280</v>
      </c>
      <c r="C5250" t="s">
        <v>5232</v>
      </c>
      <c r="E5250" s="8">
        <v>5250</v>
      </c>
      <c r="F5250" s="9">
        <v>42131290</v>
      </c>
      <c r="G5250" s="10" t="s">
        <v>5233</v>
      </c>
      <c r="Q5250" t="str">
        <f t="shared" ref="Q5250:Q5313" si="82">F5250&amp; "-" &amp;G5250</f>
        <v>42131290-Membranski ventili</v>
      </c>
    </row>
    <row r="5251" spans="1:17" x14ac:dyDescent="0.3">
      <c r="A5251">
        <v>5250</v>
      </c>
      <c r="B5251">
        <v>42131290</v>
      </c>
      <c r="C5251" t="s">
        <v>5233</v>
      </c>
      <c r="E5251" s="11">
        <v>5251</v>
      </c>
      <c r="F5251" s="12">
        <v>42131291</v>
      </c>
      <c r="G5251" s="13" t="s">
        <v>5234</v>
      </c>
      <c r="Q5251" t="str">
        <f t="shared" si="82"/>
        <v>42131291-Klizni ventili</v>
      </c>
    </row>
    <row r="5252" spans="1:17" x14ac:dyDescent="0.3">
      <c r="A5252">
        <v>5251</v>
      </c>
      <c r="B5252">
        <v>42131291</v>
      </c>
      <c r="C5252" t="s">
        <v>5234</v>
      </c>
      <c r="E5252" s="8">
        <v>5252</v>
      </c>
      <c r="F5252" s="9">
        <v>42131292</v>
      </c>
      <c r="G5252" s="10" t="s">
        <v>5235</v>
      </c>
      <c r="Q5252" t="str">
        <f t="shared" si="82"/>
        <v>42131292-Preklopni ventil</v>
      </c>
    </row>
    <row r="5253" spans="1:17" x14ac:dyDescent="0.3">
      <c r="A5253">
        <v>5252</v>
      </c>
      <c r="B5253">
        <v>42131292</v>
      </c>
      <c r="C5253" t="s">
        <v>5235</v>
      </c>
      <c r="E5253" s="11">
        <v>5253</v>
      </c>
      <c r="F5253" s="12">
        <v>42131300</v>
      </c>
      <c r="G5253" s="13" t="s">
        <v>5236</v>
      </c>
      <c r="Q5253" t="str">
        <f t="shared" si="82"/>
        <v>42131300-Oprema ušća bušotine i drugi sklopovi ventila</v>
      </c>
    </row>
    <row r="5254" spans="1:17" x14ac:dyDescent="0.3">
      <c r="A5254">
        <v>5253</v>
      </c>
      <c r="B5254">
        <v>42131300</v>
      </c>
      <c r="C5254" t="s">
        <v>5236</v>
      </c>
      <c r="E5254" s="8">
        <v>5254</v>
      </c>
      <c r="F5254" s="9">
        <v>42131310</v>
      </c>
      <c r="G5254" s="10" t="s">
        <v>5237</v>
      </c>
      <c r="Q5254" t="str">
        <f t="shared" si="82"/>
        <v>42131310-Oprema ušća bušotine na naftnim platformama</v>
      </c>
    </row>
    <row r="5255" spans="1:17" x14ac:dyDescent="0.3">
      <c r="A5255">
        <v>5254</v>
      </c>
      <c r="B5255">
        <v>42131310</v>
      </c>
      <c r="C5255" t="s">
        <v>5237</v>
      </c>
      <c r="E5255" s="11">
        <v>5255</v>
      </c>
      <c r="F5255" s="12">
        <v>42131320</v>
      </c>
      <c r="G5255" s="13" t="s">
        <v>5238</v>
      </c>
      <c r="Q5255" t="str">
        <f t="shared" si="82"/>
        <v>42131320-Prigušni razdelnici</v>
      </c>
    </row>
    <row r="5256" spans="1:17" x14ac:dyDescent="0.3">
      <c r="A5256">
        <v>5255</v>
      </c>
      <c r="B5256">
        <v>42131320</v>
      </c>
      <c r="C5256" t="s">
        <v>5238</v>
      </c>
      <c r="E5256" s="8">
        <v>5256</v>
      </c>
      <c r="F5256" s="9">
        <v>42131390</v>
      </c>
      <c r="G5256" s="10" t="s">
        <v>5239</v>
      </c>
      <c r="Q5256" t="str">
        <f t="shared" si="82"/>
        <v>42131390-Sklopovi ventila</v>
      </c>
    </row>
    <row r="5257" spans="1:17" x14ac:dyDescent="0.3">
      <c r="A5257">
        <v>5256</v>
      </c>
      <c r="B5257">
        <v>42131390</v>
      </c>
      <c r="C5257" t="s">
        <v>5239</v>
      </c>
      <c r="E5257" s="11">
        <v>5257</v>
      </c>
      <c r="F5257" s="12">
        <v>42131400</v>
      </c>
      <c r="G5257" s="13" t="s">
        <v>5240</v>
      </c>
      <c r="Q5257" t="str">
        <f t="shared" si="82"/>
        <v>42131400-Sanitarne slavine</v>
      </c>
    </row>
    <row r="5258" spans="1:17" x14ac:dyDescent="0.3">
      <c r="A5258">
        <v>5257</v>
      </c>
      <c r="B5258">
        <v>42131400</v>
      </c>
      <c r="C5258" t="s">
        <v>5240</v>
      </c>
      <c r="E5258" s="8">
        <v>5258</v>
      </c>
      <c r="F5258" s="9">
        <v>42132000</v>
      </c>
      <c r="G5258" s="10" t="s">
        <v>5241</v>
      </c>
      <c r="Q5258" t="str">
        <f t="shared" si="82"/>
        <v>42132000-Delovi slavina i ventila</v>
      </c>
    </row>
    <row r="5259" spans="1:17" x14ac:dyDescent="0.3">
      <c r="A5259">
        <v>5258</v>
      </c>
      <c r="B5259">
        <v>42132000</v>
      </c>
      <c r="C5259" t="s">
        <v>5241</v>
      </c>
      <c r="E5259" s="11">
        <v>5259</v>
      </c>
      <c r="F5259" s="12">
        <v>42132100</v>
      </c>
      <c r="G5259" s="13" t="s">
        <v>5242</v>
      </c>
      <c r="Q5259" t="str">
        <f t="shared" si="82"/>
        <v>42132100-Pokretači ventila</v>
      </c>
    </row>
    <row r="5260" spans="1:17" x14ac:dyDescent="0.3">
      <c r="A5260">
        <v>5259</v>
      </c>
      <c r="B5260">
        <v>42132100</v>
      </c>
      <c r="C5260" t="s">
        <v>5242</v>
      </c>
      <c r="E5260" s="8">
        <v>5260</v>
      </c>
      <c r="F5260" s="9">
        <v>42132110</v>
      </c>
      <c r="G5260" s="10" t="s">
        <v>5243</v>
      </c>
      <c r="Q5260" t="str">
        <f t="shared" si="82"/>
        <v>42132110-Električni pokretači ventila</v>
      </c>
    </row>
    <row r="5261" spans="1:17" x14ac:dyDescent="0.3">
      <c r="A5261">
        <v>5260</v>
      </c>
      <c r="B5261">
        <v>42132110</v>
      </c>
      <c r="C5261" t="s">
        <v>5243</v>
      </c>
      <c r="E5261" s="11">
        <v>5261</v>
      </c>
      <c r="F5261" s="12">
        <v>42132120</v>
      </c>
      <c r="G5261" s="13" t="s">
        <v>5244</v>
      </c>
      <c r="Q5261" t="str">
        <f t="shared" si="82"/>
        <v>42132120-Hidraulični pokretači ventila</v>
      </c>
    </row>
    <row r="5262" spans="1:17" x14ac:dyDescent="0.3">
      <c r="A5262">
        <v>5261</v>
      </c>
      <c r="B5262">
        <v>42132120</v>
      </c>
      <c r="C5262" t="s">
        <v>5244</v>
      </c>
      <c r="E5262" s="8">
        <v>5262</v>
      </c>
      <c r="F5262" s="9">
        <v>42132130</v>
      </c>
      <c r="G5262" s="10" t="s">
        <v>5245</v>
      </c>
      <c r="Q5262" t="str">
        <f t="shared" si="82"/>
        <v>42132130-Pneumatski pokretači ventila</v>
      </c>
    </row>
    <row r="5263" spans="1:17" x14ac:dyDescent="0.3">
      <c r="A5263">
        <v>5262</v>
      </c>
      <c r="B5263">
        <v>42132130</v>
      </c>
      <c r="C5263" t="s">
        <v>5245</v>
      </c>
      <c r="E5263" s="11">
        <v>5263</v>
      </c>
      <c r="F5263" s="12">
        <v>42132200</v>
      </c>
      <c r="G5263" s="13" t="s">
        <v>5246</v>
      </c>
      <c r="Q5263" t="str">
        <f t="shared" si="82"/>
        <v>42132200-Delovi slavina</v>
      </c>
    </row>
    <row r="5264" spans="1:17" x14ac:dyDescent="0.3">
      <c r="A5264">
        <v>5263</v>
      </c>
      <c r="B5264">
        <v>42132200</v>
      </c>
      <c r="C5264" t="s">
        <v>5246</v>
      </c>
      <c r="E5264" s="8">
        <v>5264</v>
      </c>
      <c r="F5264" s="9">
        <v>42132300</v>
      </c>
      <c r="G5264" s="10" t="s">
        <v>5247</v>
      </c>
      <c r="Q5264" t="str">
        <f t="shared" si="82"/>
        <v>42132300-Delovi ventila</v>
      </c>
    </row>
    <row r="5265" spans="1:17" x14ac:dyDescent="0.3">
      <c r="A5265">
        <v>5264</v>
      </c>
      <c r="B5265">
        <v>42132300</v>
      </c>
      <c r="C5265" t="s">
        <v>5247</v>
      </c>
      <c r="E5265" s="11">
        <v>5265</v>
      </c>
      <c r="F5265" s="12">
        <v>42140000</v>
      </c>
      <c r="G5265" s="13" t="s">
        <v>5248</v>
      </c>
      <c r="Q5265" t="str">
        <f t="shared" si="82"/>
        <v>42140000-Uređaji, zupčanici i pogonski elementi</v>
      </c>
    </row>
    <row r="5266" spans="1:17" x14ac:dyDescent="0.3">
      <c r="A5266">
        <v>5265</v>
      </c>
      <c r="B5266">
        <v>42140000</v>
      </c>
      <c r="C5266" t="s">
        <v>5248</v>
      </c>
      <c r="E5266" s="8">
        <v>5266</v>
      </c>
      <c r="F5266" s="9">
        <v>42141000</v>
      </c>
      <c r="G5266" s="10" t="s">
        <v>5249</v>
      </c>
      <c r="Q5266" t="str">
        <f t="shared" si="82"/>
        <v>42141000-Obični uređaji, zupčanici i pogonski elementi</v>
      </c>
    </row>
    <row r="5267" spans="1:17" x14ac:dyDescent="0.3">
      <c r="A5267">
        <v>5266</v>
      </c>
      <c r="B5267">
        <v>42141000</v>
      </c>
      <c r="C5267" t="s">
        <v>5249</v>
      </c>
      <c r="E5267" s="11">
        <v>5267</v>
      </c>
      <c r="F5267" s="12">
        <v>42141100</v>
      </c>
      <c r="G5267" s="13" t="s">
        <v>5250</v>
      </c>
      <c r="Q5267" t="str">
        <f t="shared" si="82"/>
        <v>42141100-Prenosna, bregasta i kolenasta vratila</v>
      </c>
    </row>
    <row r="5268" spans="1:17" x14ac:dyDescent="0.3">
      <c r="A5268">
        <v>5267</v>
      </c>
      <c r="B5268">
        <v>42141100</v>
      </c>
      <c r="C5268" t="s">
        <v>5250</v>
      </c>
      <c r="E5268" s="8">
        <v>5268</v>
      </c>
      <c r="F5268" s="9">
        <v>42141110</v>
      </c>
      <c r="G5268" s="10" t="s">
        <v>5251</v>
      </c>
      <c r="Q5268" t="str">
        <f t="shared" si="82"/>
        <v>42141110-Prenosna vratila</v>
      </c>
    </row>
    <row r="5269" spans="1:17" x14ac:dyDescent="0.3">
      <c r="A5269">
        <v>5268</v>
      </c>
      <c r="B5269">
        <v>42141110</v>
      </c>
      <c r="C5269" t="s">
        <v>5251</v>
      </c>
      <c r="E5269" s="11">
        <v>5269</v>
      </c>
      <c r="F5269" s="12">
        <v>42141120</v>
      </c>
      <c r="G5269" s="13" t="s">
        <v>5252</v>
      </c>
      <c r="Q5269" t="str">
        <f t="shared" si="82"/>
        <v>42141120-Bregasta vratila</v>
      </c>
    </row>
    <row r="5270" spans="1:17" x14ac:dyDescent="0.3">
      <c r="A5270">
        <v>5269</v>
      </c>
      <c r="B5270">
        <v>42141120</v>
      </c>
      <c r="C5270" t="s">
        <v>5252</v>
      </c>
      <c r="E5270" s="8">
        <v>5270</v>
      </c>
      <c r="F5270" s="9">
        <v>42141130</v>
      </c>
      <c r="G5270" s="10" t="s">
        <v>5253</v>
      </c>
      <c r="Q5270" t="str">
        <f t="shared" si="82"/>
        <v>42141130-Kolenasta vratila</v>
      </c>
    </row>
    <row r="5271" spans="1:17" x14ac:dyDescent="0.3">
      <c r="A5271">
        <v>5270</v>
      </c>
      <c r="B5271">
        <v>42141130</v>
      </c>
      <c r="C5271" t="s">
        <v>5253</v>
      </c>
      <c r="E5271" s="11">
        <v>5271</v>
      </c>
      <c r="F5271" s="12">
        <v>42141200</v>
      </c>
      <c r="G5271" s="13" t="s">
        <v>5254</v>
      </c>
      <c r="Q5271" t="str">
        <f t="shared" si="82"/>
        <v>42141200-Kućišta ležaja</v>
      </c>
    </row>
    <row r="5272" spans="1:17" x14ac:dyDescent="0.3">
      <c r="A5272">
        <v>5271</v>
      </c>
      <c r="B5272">
        <v>42141200</v>
      </c>
      <c r="C5272" t="s">
        <v>5254</v>
      </c>
      <c r="E5272" s="8">
        <v>5272</v>
      </c>
      <c r="F5272" s="9">
        <v>42141300</v>
      </c>
      <c r="G5272" s="10" t="s">
        <v>5255</v>
      </c>
      <c r="Q5272" t="str">
        <f t="shared" si="82"/>
        <v>42141300-Zupčasti i frikcioni prenosnici</v>
      </c>
    </row>
    <row r="5273" spans="1:17" x14ac:dyDescent="0.3">
      <c r="A5273">
        <v>5272</v>
      </c>
      <c r="B5273">
        <v>42141300</v>
      </c>
      <c r="C5273" t="s">
        <v>5255</v>
      </c>
      <c r="E5273" s="11">
        <v>5273</v>
      </c>
      <c r="F5273" s="12">
        <v>42141400</v>
      </c>
      <c r="G5273" s="13" t="s">
        <v>5256</v>
      </c>
      <c r="Q5273" t="str">
        <f t="shared" si="82"/>
        <v>42141400-Zamajci, kaišnici i užanici</v>
      </c>
    </row>
    <row r="5274" spans="1:17" x14ac:dyDescent="0.3">
      <c r="A5274">
        <v>5273</v>
      </c>
      <c r="B5274">
        <v>42141400</v>
      </c>
      <c r="C5274" t="s">
        <v>5256</v>
      </c>
      <c r="E5274" s="8">
        <v>5274</v>
      </c>
      <c r="F5274" s="9">
        <v>42141410</v>
      </c>
      <c r="G5274" s="10" t="s">
        <v>5257</v>
      </c>
      <c r="Q5274" t="str">
        <f t="shared" si="82"/>
        <v>42141410-Vitla</v>
      </c>
    </row>
    <row r="5275" spans="1:17" x14ac:dyDescent="0.3">
      <c r="A5275">
        <v>5274</v>
      </c>
      <c r="B5275">
        <v>42141410</v>
      </c>
      <c r="C5275" t="s">
        <v>5257</v>
      </c>
      <c r="E5275" s="11">
        <v>5275</v>
      </c>
      <c r="F5275" s="12">
        <v>42141500</v>
      </c>
      <c r="G5275" s="13" t="s">
        <v>5258</v>
      </c>
      <c r="Q5275" t="str">
        <f t="shared" si="82"/>
        <v>42141500-Uključno-isključne spojnice</v>
      </c>
    </row>
    <row r="5276" spans="1:17" x14ac:dyDescent="0.3">
      <c r="A5276">
        <v>5275</v>
      </c>
      <c r="B5276">
        <v>42141500</v>
      </c>
      <c r="C5276" t="s">
        <v>5258</v>
      </c>
      <c r="E5276" s="8">
        <v>5276</v>
      </c>
      <c r="F5276" s="9">
        <v>42141600</v>
      </c>
      <c r="G5276" s="10" t="s">
        <v>5259</v>
      </c>
      <c r="Q5276" t="str">
        <f t="shared" si="82"/>
        <v>42141600-Koturače</v>
      </c>
    </row>
    <row r="5277" spans="1:17" x14ac:dyDescent="0.3">
      <c r="A5277">
        <v>5276</v>
      </c>
      <c r="B5277">
        <v>42141600</v>
      </c>
      <c r="C5277" t="s">
        <v>5259</v>
      </c>
      <c r="E5277" s="11">
        <v>5277</v>
      </c>
      <c r="F5277" s="12">
        <v>42141700</v>
      </c>
      <c r="G5277" s="13" t="s">
        <v>5260</v>
      </c>
      <c r="Q5277" t="str">
        <f t="shared" si="82"/>
        <v>42141700-Spojnice za vratila</v>
      </c>
    </row>
    <row r="5278" spans="1:17" x14ac:dyDescent="0.3">
      <c r="A5278">
        <v>5277</v>
      </c>
      <c r="B5278">
        <v>42141700</v>
      </c>
      <c r="C5278" t="s">
        <v>5260</v>
      </c>
      <c r="E5278" s="8">
        <v>5278</v>
      </c>
      <c r="F5278" s="9">
        <v>42141800</v>
      </c>
      <c r="G5278" s="10" t="s">
        <v>5261</v>
      </c>
      <c r="Q5278" t="str">
        <f t="shared" si="82"/>
        <v>42141800-Zglobne spojnice</v>
      </c>
    </row>
    <row r="5279" spans="1:17" x14ac:dyDescent="0.3">
      <c r="A5279">
        <v>5278</v>
      </c>
      <c r="B5279">
        <v>42141800</v>
      </c>
      <c r="C5279" t="s">
        <v>5261</v>
      </c>
      <c r="E5279" s="11">
        <v>5279</v>
      </c>
      <c r="F5279" s="12">
        <v>42142000</v>
      </c>
      <c r="G5279" s="13" t="s">
        <v>5262</v>
      </c>
      <c r="Q5279" t="str">
        <f t="shared" si="82"/>
        <v>42142000-Delovi elemenata zupčanika i pogonskih elemenata</v>
      </c>
    </row>
    <row r="5280" spans="1:17" x14ac:dyDescent="0.3">
      <c r="A5280">
        <v>5279</v>
      </c>
      <c r="B5280">
        <v>42142000</v>
      </c>
      <c r="C5280" t="s">
        <v>5262</v>
      </c>
      <c r="E5280" s="8">
        <v>5280</v>
      </c>
      <c r="F5280" s="9">
        <v>42142100</v>
      </c>
      <c r="G5280" s="10" t="s">
        <v>5263</v>
      </c>
      <c r="Q5280" t="str">
        <f t="shared" si="82"/>
        <v>42142100-Delovi elemenata zupčanika</v>
      </c>
    </row>
    <row r="5281" spans="1:17" x14ac:dyDescent="0.3">
      <c r="A5281">
        <v>5280</v>
      </c>
      <c r="B5281">
        <v>42142100</v>
      </c>
      <c r="C5281" t="s">
        <v>5263</v>
      </c>
      <c r="E5281" s="11">
        <v>5281</v>
      </c>
      <c r="F5281" s="12">
        <v>42142200</v>
      </c>
      <c r="G5281" s="13" t="s">
        <v>5264</v>
      </c>
      <c r="Q5281" t="str">
        <f t="shared" si="82"/>
        <v>42142200-Delovi pogonskih elemenata</v>
      </c>
    </row>
    <row r="5282" spans="1:17" x14ac:dyDescent="0.3">
      <c r="A5282">
        <v>5281</v>
      </c>
      <c r="B5282">
        <v>42142200</v>
      </c>
      <c r="C5282" t="s">
        <v>5264</v>
      </c>
      <c r="E5282" s="8">
        <v>5282</v>
      </c>
      <c r="F5282" s="9">
        <v>42150000</v>
      </c>
      <c r="G5282" s="10" t="s">
        <v>5265</v>
      </c>
      <c r="Q5282" t="str">
        <f t="shared" si="82"/>
        <v>42150000-Nuklearni reaktori i delovi</v>
      </c>
    </row>
    <row r="5283" spans="1:17" x14ac:dyDescent="0.3">
      <c r="A5283">
        <v>5282</v>
      </c>
      <c r="B5283">
        <v>42150000</v>
      </c>
      <c r="C5283" t="s">
        <v>5265</v>
      </c>
      <c r="E5283" s="11">
        <v>5283</v>
      </c>
      <c r="F5283" s="12">
        <v>42151000</v>
      </c>
      <c r="G5283" s="13" t="s">
        <v>5266</v>
      </c>
      <c r="Q5283" t="str">
        <f t="shared" si="82"/>
        <v>42151000-Nuklearni reaktori</v>
      </c>
    </row>
    <row r="5284" spans="1:17" x14ac:dyDescent="0.3">
      <c r="A5284">
        <v>5283</v>
      </c>
      <c r="B5284">
        <v>42151000</v>
      </c>
      <c r="C5284" t="s">
        <v>5266</v>
      </c>
      <c r="E5284" s="8">
        <v>5284</v>
      </c>
      <c r="F5284" s="9">
        <v>42152000</v>
      </c>
      <c r="G5284" s="10" t="s">
        <v>5267</v>
      </c>
      <c r="Q5284" t="str">
        <f t="shared" si="82"/>
        <v>42152000-Delovi nuklearnih reaktora</v>
      </c>
    </row>
    <row r="5285" spans="1:17" x14ac:dyDescent="0.3">
      <c r="A5285">
        <v>5284</v>
      </c>
      <c r="B5285">
        <v>42152000</v>
      </c>
      <c r="C5285" t="s">
        <v>5267</v>
      </c>
      <c r="E5285" s="11">
        <v>5285</v>
      </c>
      <c r="F5285" s="12">
        <v>42152100</v>
      </c>
      <c r="G5285" s="13" t="s">
        <v>5268</v>
      </c>
      <c r="Q5285" t="str">
        <f t="shared" si="82"/>
        <v>42152100-Sistemi hlađenja reaktora</v>
      </c>
    </row>
    <row r="5286" spans="1:17" x14ac:dyDescent="0.3">
      <c r="A5286">
        <v>5285</v>
      </c>
      <c r="B5286">
        <v>42152100</v>
      </c>
      <c r="C5286" t="s">
        <v>5268</v>
      </c>
      <c r="E5286" s="8">
        <v>5286</v>
      </c>
      <c r="F5286" s="9">
        <v>42152200</v>
      </c>
      <c r="G5286" s="10" t="s">
        <v>5269</v>
      </c>
      <c r="Q5286" t="str">
        <f t="shared" si="82"/>
        <v>42152200-Delovi posuda za nuklearne reaktore</v>
      </c>
    </row>
    <row r="5287" spans="1:17" x14ac:dyDescent="0.3">
      <c r="A5287">
        <v>5286</v>
      </c>
      <c r="B5287">
        <v>42152200</v>
      </c>
      <c r="C5287" t="s">
        <v>5269</v>
      </c>
      <c r="E5287" s="11">
        <v>5287</v>
      </c>
      <c r="F5287" s="12">
        <v>42160000</v>
      </c>
      <c r="G5287" s="13" t="s">
        <v>5270</v>
      </c>
      <c r="Q5287" t="str">
        <f t="shared" si="82"/>
        <v>42160000-Kotlovski uređaji</v>
      </c>
    </row>
    <row r="5288" spans="1:17" x14ac:dyDescent="0.3">
      <c r="A5288">
        <v>5287</v>
      </c>
      <c r="B5288">
        <v>42160000</v>
      </c>
      <c r="C5288" t="s">
        <v>5270</v>
      </c>
      <c r="E5288" s="8">
        <v>5288</v>
      </c>
      <c r="F5288" s="9">
        <v>42161000</v>
      </c>
      <c r="G5288" s="10" t="s">
        <v>5271</v>
      </c>
      <c r="Q5288" t="str">
        <f t="shared" si="82"/>
        <v>42161000-Toplovodni kotlovi</v>
      </c>
    </row>
    <row r="5289" spans="1:17" x14ac:dyDescent="0.3">
      <c r="A5289">
        <v>5288</v>
      </c>
      <c r="B5289">
        <v>42161000</v>
      </c>
      <c r="C5289" t="s">
        <v>5271</v>
      </c>
      <c r="E5289" s="11">
        <v>5289</v>
      </c>
      <c r="F5289" s="12">
        <v>42162000</v>
      </c>
      <c r="G5289" s="13" t="s">
        <v>5272</v>
      </c>
      <c r="Q5289" t="str">
        <f t="shared" si="82"/>
        <v>42162000-Parni kotlovi</v>
      </c>
    </row>
    <row r="5290" spans="1:17" x14ac:dyDescent="0.3">
      <c r="A5290">
        <v>5289</v>
      </c>
      <c r="B5290">
        <v>42162000</v>
      </c>
      <c r="C5290" t="s">
        <v>5272</v>
      </c>
      <c r="E5290" s="8">
        <v>5290</v>
      </c>
      <c r="F5290" s="9">
        <v>42163000</v>
      </c>
      <c r="G5290" s="10" t="s">
        <v>5273</v>
      </c>
      <c r="Q5290" t="str">
        <f t="shared" si="82"/>
        <v>42163000-Generatori pare</v>
      </c>
    </row>
    <row r="5291" spans="1:17" x14ac:dyDescent="0.3">
      <c r="A5291">
        <v>5290</v>
      </c>
      <c r="B5291">
        <v>42163000</v>
      </c>
      <c r="C5291" t="s">
        <v>5273</v>
      </c>
      <c r="E5291" s="11">
        <v>5291</v>
      </c>
      <c r="F5291" s="12">
        <v>42164000</v>
      </c>
      <c r="G5291" s="13" t="s">
        <v>5274</v>
      </c>
      <c r="Q5291" t="str">
        <f t="shared" si="82"/>
        <v>42164000-Pomoćni uređaji za kotlove</v>
      </c>
    </row>
    <row r="5292" spans="1:17" x14ac:dyDescent="0.3">
      <c r="A5292">
        <v>5291</v>
      </c>
      <c r="B5292">
        <v>42164000</v>
      </c>
      <c r="C5292" t="s">
        <v>5274</v>
      </c>
      <c r="E5292" s="8">
        <v>5292</v>
      </c>
      <c r="F5292" s="9">
        <v>42165000</v>
      </c>
      <c r="G5292" s="10" t="s">
        <v>5275</v>
      </c>
      <c r="Q5292" t="str">
        <f t="shared" si="82"/>
        <v>42165000-Kondenzatori pare</v>
      </c>
    </row>
    <row r="5293" spans="1:17" x14ac:dyDescent="0.3">
      <c r="A5293">
        <v>5292</v>
      </c>
      <c r="B5293">
        <v>42165000</v>
      </c>
      <c r="C5293" t="s">
        <v>5275</v>
      </c>
      <c r="E5293" s="11">
        <v>5293</v>
      </c>
      <c r="F5293" s="12">
        <v>42200000</v>
      </c>
      <c r="G5293" s="13" t="s">
        <v>5276</v>
      </c>
      <c r="Q5293" t="str">
        <f t="shared" si="82"/>
        <v>42200000-Mašine za preradu hrane, pića i duvana i pripadajući delovi</v>
      </c>
    </row>
    <row r="5294" spans="1:17" x14ac:dyDescent="0.3">
      <c r="A5294">
        <v>5293</v>
      </c>
      <c r="B5294">
        <v>42200000</v>
      </c>
      <c r="C5294" t="s">
        <v>5276</v>
      </c>
      <c r="E5294" s="8">
        <v>5294</v>
      </c>
      <c r="F5294" s="9">
        <v>42210000</v>
      </c>
      <c r="G5294" s="10" t="s">
        <v>5277</v>
      </c>
      <c r="Q5294" t="str">
        <f t="shared" si="82"/>
        <v>42210000-Mašine za preradu hrane, pića i duvana</v>
      </c>
    </row>
    <row r="5295" spans="1:17" x14ac:dyDescent="0.3">
      <c r="A5295">
        <v>5294</v>
      </c>
      <c r="B5295">
        <v>42210000</v>
      </c>
      <c r="C5295" t="s">
        <v>5277</v>
      </c>
      <c r="E5295" s="11">
        <v>5295</v>
      </c>
      <c r="F5295" s="12">
        <v>42211000</v>
      </c>
      <c r="G5295" s="13" t="s">
        <v>5278</v>
      </c>
      <c r="Q5295" t="str">
        <f t="shared" si="82"/>
        <v>42211000-Mašine za mlekarstvo</v>
      </c>
    </row>
    <row r="5296" spans="1:17" x14ac:dyDescent="0.3">
      <c r="A5296">
        <v>5295</v>
      </c>
      <c r="B5296">
        <v>42211000</v>
      </c>
      <c r="C5296" t="s">
        <v>5278</v>
      </c>
      <c r="E5296" s="8">
        <v>5296</v>
      </c>
      <c r="F5296" s="9">
        <v>42211100</v>
      </c>
      <c r="G5296" s="10" t="s">
        <v>5279</v>
      </c>
      <c r="Q5296" t="str">
        <f t="shared" si="82"/>
        <v>42211100-Centrifugalni separatori pavlake</v>
      </c>
    </row>
    <row r="5297" spans="1:17" x14ac:dyDescent="0.3">
      <c r="A5297">
        <v>5296</v>
      </c>
      <c r="B5297">
        <v>42211100</v>
      </c>
      <c r="C5297" t="s">
        <v>5279</v>
      </c>
      <c r="E5297" s="11">
        <v>5297</v>
      </c>
      <c r="F5297" s="12">
        <v>42212000</v>
      </c>
      <c r="G5297" s="13" t="s">
        <v>5280</v>
      </c>
      <c r="Q5297" t="str">
        <f t="shared" si="82"/>
        <v>42212000-Mašine za preradu žitarica i suvog povrća</v>
      </c>
    </row>
    <row r="5298" spans="1:17" x14ac:dyDescent="0.3">
      <c r="A5298">
        <v>5297</v>
      </c>
      <c r="B5298">
        <v>42212000</v>
      </c>
      <c r="C5298" t="s">
        <v>5280</v>
      </c>
      <c r="E5298" s="8">
        <v>5298</v>
      </c>
      <c r="F5298" s="9">
        <v>42213000</v>
      </c>
      <c r="G5298" s="10" t="s">
        <v>5281</v>
      </c>
      <c r="Q5298" t="str">
        <f t="shared" si="82"/>
        <v>42213000-Mašine koji se koriste u proizvodnji alkoholnih ili voćnih napitaka</v>
      </c>
    </row>
    <row r="5299" spans="1:17" x14ac:dyDescent="0.3">
      <c r="A5299">
        <v>5298</v>
      </c>
      <c r="B5299">
        <v>42213000</v>
      </c>
      <c r="C5299" t="s">
        <v>5281</v>
      </c>
      <c r="E5299" s="11">
        <v>5299</v>
      </c>
      <c r="F5299" s="12">
        <v>42214000</v>
      </c>
      <c r="G5299" s="13" t="s">
        <v>5282</v>
      </c>
      <c r="Q5299" t="str">
        <f t="shared" si="82"/>
        <v>42214000-Kuhinjski šporeti, sušare za poljoprivredne proizvode i oprema za kuvanje ili zagrevanje</v>
      </c>
    </row>
    <row r="5300" spans="1:17" x14ac:dyDescent="0.3">
      <c r="A5300">
        <v>5299</v>
      </c>
      <c r="B5300">
        <v>42214000</v>
      </c>
      <c r="C5300" t="s">
        <v>5282</v>
      </c>
      <c r="E5300" s="8">
        <v>5300</v>
      </c>
      <c r="F5300" s="9">
        <v>42214100</v>
      </c>
      <c r="G5300" s="10" t="s">
        <v>5283</v>
      </c>
      <c r="Q5300" t="str">
        <f t="shared" si="82"/>
        <v>42214100-Kuhinjski šporeti</v>
      </c>
    </row>
    <row r="5301" spans="1:17" x14ac:dyDescent="0.3">
      <c r="A5301">
        <v>5300</v>
      </c>
      <c r="B5301">
        <v>42214100</v>
      </c>
      <c r="C5301" t="s">
        <v>5283</v>
      </c>
      <c r="E5301" s="11">
        <v>5301</v>
      </c>
      <c r="F5301" s="12">
        <v>42214110</v>
      </c>
      <c r="G5301" s="13" t="s">
        <v>5284</v>
      </c>
      <c r="Q5301" t="str">
        <f t="shared" si="82"/>
        <v>42214110-Roštilji</v>
      </c>
    </row>
    <row r="5302" spans="1:17" x14ac:dyDescent="0.3">
      <c r="A5302">
        <v>5301</v>
      </c>
      <c r="B5302">
        <v>42214110</v>
      </c>
      <c r="C5302" t="s">
        <v>5284</v>
      </c>
      <c r="E5302" s="8">
        <v>5302</v>
      </c>
      <c r="F5302" s="9">
        <v>42214200</v>
      </c>
      <c r="G5302" s="10" t="s">
        <v>5285</v>
      </c>
      <c r="Q5302" t="str">
        <f t="shared" si="82"/>
        <v>42214200-Sušare za poljoprivredne proizvode</v>
      </c>
    </row>
    <row r="5303" spans="1:17" x14ac:dyDescent="0.3">
      <c r="A5303">
        <v>5302</v>
      </c>
      <c r="B5303">
        <v>42214200</v>
      </c>
      <c r="C5303" t="s">
        <v>5285</v>
      </c>
      <c r="E5303" s="11">
        <v>5303</v>
      </c>
      <c r="F5303" s="12">
        <v>42215000</v>
      </c>
      <c r="G5303" s="13" t="s">
        <v>5286</v>
      </c>
      <c r="Q5303" t="str">
        <f t="shared" si="82"/>
        <v>42215000-Mašine za industrijsku pripremu ili proizvodnju hrane ili pića</v>
      </c>
    </row>
    <row r="5304" spans="1:17" x14ac:dyDescent="0.3">
      <c r="A5304">
        <v>5303</v>
      </c>
      <c r="B5304">
        <v>42215000</v>
      </c>
      <c r="C5304" t="s">
        <v>5286</v>
      </c>
      <c r="E5304" s="8">
        <v>5304</v>
      </c>
      <c r="F5304" s="9">
        <v>42215100</v>
      </c>
      <c r="G5304" s="10" t="s">
        <v>5287</v>
      </c>
      <c r="Q5304" t="str">
        <f t="shared" si="82"/>
        <v>42215100-Mašine za sečenje hrane</v>
      </c>
    </row>
    <row r="5305" spans="1:17" x14ac:dyDescent="0.3">
      <c r="A5305">
        <v>5304</v>
      </c>
      <c r="B5305">
        <v>42215100</v>
      </c>
      <c r="C5305" t="s">
        <v>5287</v>
      </c>
      <c r="E5305" s="11">
        <v>5305</v>
      </c>
      <c r="F5305" s="12">
        <v>42215110</v>
      </c>
      <c r="G5305" s="13" t="s">
        <v>5288</v>
      </c>
      <c r="Q5305" t="str">
        <f t="shared" si="82"/>
        <v>42215110-Mašine za sečenje hleba</v>
      </c>
    </row>
    <row r="5306" spans="1:17" x14ac:dyDescent="0.3">
      <c r="A5306">
        <v>5305</v>
      </c>
      <c r="B5306">
        <v>42215110</v>
      </c>
      <c r="C5306" t="s">
        <v>5288</v>
      </c>
      <c r="E5306" s="8">
        <v>5306</v>
      </c>
      <c r="F5306" s="9">
        <v>42215120</v>
      </c>
      <c r="G5306" s="10" t="s">
        <v>5289</v>
      </c>
      <c r="Q5306" t="str">
        <f t="shared" si="82"/>
        <v>42215120-Mašine za sečenje slanine</v>
      </c>
    </row>
    <row r="5307" spans="1:17" x14ac:dyDescent="0.3">
      <c r="A5307">
        <v>5306</v>
      </c>
      <c r="B5307">
        <v>42215120</v>
      </c>
      <c r="C5307" t="s">
        <v>5289</v>
      </c>
      <c r="E5307" s="11">
        <v>5307</v>
      </c>
      <c r="F5307" s="12">
        <v>42215200</v>
      </c>
      <c r="G5307" s="13" t="s">
        <v>5290</v>
      </c>
      <c r="Q5307" t="str">
        <f t="shared" si="82"/>
        <v>42215200-UređajiMašine za preradu hrane</v>
      </c>
    </row>
    <row r="5308" spans="1:17" x14ac:dyDescent="0.3">
      <c r="A5308">
        <v>5307</v>
      </c>
      <c r="B5308">
        <v>42215200</v>
      </c>
      <c r="C5308" t="s">
        <v>5290</v>
      </c>
      <c r="E5308" s="8">
        <v>5308</v>
      </c>
      <c r="F5308" s="9">
        <v>42215300</v>
      </c>
      <c r="G5308" s="10" t="s">
        <v>5291</v>
      </c>
      <c r="Q5308" t="str">
        <f t="shared" si="82"/>
        <v>42215300-Mašine za izradu testenine</v>
      </c>
    </row>
    <row r="5309" spans="1:17" x14ac:dyDescent="0.3">
      <c r="A5309">
        <v>5308</v>
      </c>
      <c r="B5309">
        <v>42215300</v>
      </c>
      <c r="C5309" t="s">
        <v>5291</v>
      </c>
      <c r="E5309" s="11">
        <v>5309</v>
      </c>
      <c r="F5309" s="12">
        <v>42216000</v>
      </c>
      <c r="G5309" s="13" t="s">
        <v>5292</v>
      </c>
      <c r="Q5309" t="str">
        <f t="shared" si="82"/>
        <v>42216000-Mašine za preradu duvana</v>
      </c>
    </row>
    <row r="5310" spans="1:17" x14ac:dyDescent="0.3">
      <c r="A5310">
        <v>5309</v>
      </c>
      <c r="B5310">
        <v>42216000</v>
      </c>
      <c r="C5310" t="s">
        <v>5292</v>
      </c>
      <c r="E5310" s="8">
        <v>5310</v>
      </c>
      <c r="F5310" s="9">
        <v>42220000</v>
      </c>
      <c r="G5310" s="10" t="s">
        <v>5293</v>
      </c>
      <c r="Q5310" t="str">
        <f t="shared" si="82"/>
        <v>42220000-Delovi mašina  za preradu hrane, pića i duvana</v>
      </c>
    </row>
    <row r="5311" spans="1:17" x14ac:dyDescent="0.3">
      <c r="A5311">
        <v>5310</v>
      </c>
      <c r="B5311">
        <v>42220000</v>
      </c>
      <c r="C5311" t="s">
        <v>5293</v>
      </c>
      <c r="E5311" s="11">
        <v>5311</v>
      </c>
      <c r="F5311" s="12">
        <v>42221000</v>
      </c>
      <c r="G5311" s="13" t="s">
        <v>5294</v>
      </c>
      <c r="Q5311" t="str">
        <f t="shared" si="82"/>
        <v>42221000-Delovi mašina  za preradu hrane</v>
      </c>
    </row>
    <row r="5312" spans="1:17" x14ac:dyDescent="0.3">
      <c r="A5312">
        <v>5311</v>
      </c>
      <c r="B5312">
        <v>42221000</v>
      </c>
      <c r="C5312" t="s">
        <v>5294</v>
      </c>
      <c r="E5312" s="8">
        <v>5312</v>
      </c>
      <c r="F5312" s="9">
        <v>42221100</v>
      </c>
      <c r="G5312" s="10" t="s">
        <v>5295</v>
      </c>
      <c r="Q5312" t="str">
        <f t="shared" si="82"/>
        <v>42221100-Delovi mašina za mlekarstvo</v>
      </c>
    </row>
    <row r="5313" spans="1:17" x14ac:dyDescent="0.3">
      <c r="A5313">
        <v>5312</v>
      </c>
      <c r="B5313">
        <v>42221100</v>
      </c>
      <c r="C5313" t="s">
        <v>5295</v>
      </c>
      <c r="E5313" s="11">
        <v>5313</v>
      </c>
      <c r="F5313" s="12">
        <v>42221110</v>
      </c>
      <c r="G5313" s="13" t="s">
        <v>5296</v>
      </c>
      <c r="Q5313" t="str">
        <f t="shared" si="82"/>
        <v>42221110-Delovi mašina za mužu</v>
      </c>
    </row>
    <row r="5314" spans="1:17" x14ac:dyDescent="0.3">
      <c r="A5314">
        <v>5313</v>
      </c>
      <c r="B5314">
        <v>42221110</v>
      </c>
      <c r="C5314" t="s">
        <v>5296</v>
      </c>
      <c r="E5314" s="8">
        <v>5314</v>
      </c>
      <c r="F5314" s="9">
        <v>42222000</v>
      </c>
      <c r="G5314" s="10" t="s">
        <v>5297</v>
      </c>
      <c r="Q5314" t="str">
        <f t="shared" ref="Q5314:Q5377" si="83">F5314&amp; "-" &amp;G5314</f>
        <v>42222000-Delovi mašina za preradu pića</v>
      </c>
    </row>
    <row r="5315" spans="1:17" x14ac:dyDescent="0.3">
      <c r="A5315">
        <v>5314</v>
      </c>
      <c r="B5315">
        <v>42222000</v>
      </c>
      <c r="C5315" t="s">
        <v>5297</v>
      </c>
      <c r="E5315" s="11">
        <v>5315</v>
      </c>
      <c r="F5315" s="12">
        <v>42223000</v>
      </c>
      <c r="G5315" s="13" t="s">
        <v>5298</v>
      </c>
      <c r="Q5315" t="str">
        <f t="shared" si="83"/>
        <v>42223000-Delovi mašina za preradu duvana</v>
      </c>
    </row>
    <row r="5316" spans="1:17" x14ac:dyDescent="0.3">
      <c r="A5316">
        <v>5315</v>
      </c>
      <c r="B5316">
        <v>42223000</v>
      </c>
      <c r="C5316" t="s">
        <v>5298</v>
      </c>
      <c r="E5316" s="8">
        <v>5316</v>
      </c>
      <c r="F5316" s="9">
        <v>42300000</v>
      </c>
      <c r="G5316" s="10" t="s">
        <v>5299</v>
      </c>
      <c r="Q5316" t="str">
        <f t="shared" si="83"/>
        <v>42300000-Industrijske ili laboratorijske peći, peći za spaljivanje i pećnice</v>
      </c>
    </row>
    <row r="5317" spans="1:17" x14ac:dyDescent="0.3">
      <c r="A5317">
        <v>5316</v>
      </c>
      <c r="B5317">
        <v>42300000</v>
      </c>
      <c r="C5317" t="s">
        <v>5299</v>
      </c>
      <c r="E5317" s="11">
        <v>5317</v>
      </c>
      <c r="F5317" s="12">
        <v>42310000</v>
      </c>
      <c r="G5317" s="13" t="s">
        <v>5300</v>
      </c>
      <c r="Q5317" t="str">
        <f t="shared" si="83"/>
        <v>42310000-Gorionici za ložišta</v>
      </c>
    </row>
    <row r="5318" spans="1:17" x14ac:dyDescent="0.3">
      <c r="A5318">
        <v>5317</v>
      </c>
      <c r="B5318">
        <v>42310000</v>
      </c>
      <c r="C5318" t="s">
        <v>5300</v>
      </c>
      <c r="E5318" s="8">
        <v>5318</v>
      </c>
      <c r="F5318" s="9">
        <v>42320000</v>
      </c>
      <c r="G5318" s="10" t="s">
        <v>5301</v>
      </c>
      <c r="Q5318" t="str">
        <f t="shared" si="83"/>
        <v>42320000-Peći za spaljivanje otpada</v>
      </c>
    </row>
    <row r="5319" spans="1:17" x14ac:dyDescent="0.3">
      <c r="A5319">
        <v>5318</v>
      </c>
      <c r="B5319">
        <v>42320000</v>
      </c>
      <c r="C5319" t="s">
        <v>5301</v>
      </c>
      <c r="E5319" s="11">
        <v>5319</v>
      </c>
      <c r="F5319" s="12">
        <v>42330000</v>
      </c>
      <c r="G5319" s="13" t="s">
        <v>5302</v>
      </c>
      <c r="Q5319" t="str">
        <f t="shared" si="83"/>
        <v>42330000-Topioničke peći</v>
      </c>
    </row>
    <row r="5320" spans="1:17" x14ac:dyDescent="0.3">
      <c r="A5320">
        <v>5319</v>
      </c>
      <c r="B5320">
        <v>42330000</v>
      </c>
      <c r="C5320" t="s">
        <v>5302</v>
      </c>
      <c r="E5320" s="8">
        <v>5320</v>
      </c>
      <c r="F5320" s="9">
        <v>42340000</v>
      </c>
      <c r="G5320" s="10" t="s">
        <v>5303</v>
      </c>
      <c r="Q5320" t="str">
        <f t="shared" si="83"/>
        <v>42340000-Pećnice, izuzev za domaćinstvo</v>
      </c>
    </row>
    <row r="5321" spans="1:17" x14ac:dyDescent="0.3">
      <c r="A5321">
        <v>5320</v>
      </c>
      <c r="B5321">
        <v>42340000</v>
      </c>
      <c r="C5321" t="s">
        <v>5303</v>
      </c>
      <c r="E5321" s="11">
        <v>5321</v>
      </c>
      <c r="F5321" s="12">
        <v>42341000</v>
      </c>
      <c r="G5321" s="13" t="s">
        <v>5304</v>
      </c>
      <c r="Q5321" t="str">
        <f t="shared" si="83"/>
        <v>42341000-Komercijalne pećnice</v>
      </c>
    </row>
    <row r="5322" spans="1:17" x14ac:dyDescent="0.3">
      <c r="A5322">
        <v>5321</v>
      </c>
      <c r="B5322">
        <v>42341000</v>
      </c>
      <c r="C5322" t="s">
        <v>5304</v>
      </c>
      <c r="E5322" s="8">
        <v>5322</v>
      </c>
      <c r="F5322" s="9">
        <v>42350000</v>
      </c>
      <c r="G5322" s="10" t="s">
        <v>5305</v>
      </c>
      <c r="Q5322" t="str">
        <f t="shared" si="83"/>
        <v>42350000-Krematorijumi</v>
      </c>
    </row>
    <row r="5323" spans="1:17" x14ac:dyDescent="0.3">
      <c r="A5323">
        <v>5322</v>
      </c>
      <c r="B5323">
        <v>42350000</v>
      </c>
      <c r="C5323" t="s">
        <v>5305</v>
      </c>
      <c r="E5323" s="11">
        <v>5323</v>
      </c>
      <c r="F5323" s="12">
        <v>42390000</v>
      </c>
      <c r="G5323" s="13" t="s">
        <v>5306</v>
      </c>
      <c r="Q5323" t="str">
        <f t="shared" si="83"/>
        <v>42390000-Delovi za gorionike za ložišta , peći ili pećnice</v>
      </c>
    </row>
    <row r="5324" spans="1:17" x14ac:dyDescent="0.3">
      <c r="A5324">
        <v>5323</v>
      </c>
      <c r="B5324">
        <v>42390000</v>
      </c>
      <c r="C5324" t="s">
        <v>5306</v>
      </c>
      <c r="E5324" s="8">
        <v>5324</v>
      </c>
      <c r="F5324" s="9">
        <v>42400000</v>
      </c>
      <c r="G5324" s="10" t="s">
        <v>5307</v>
      </c>
      <c r="Q5324" t="str">
        <f t="shared" si="83"/>
        <v>42400000-Oprema za dizanje i rukovanje teretom i delovi</v>
      </c>
    </row>
    <row r="5325" spans="1:17" x14ac:dyDescent="0.3">
      <c r="A5325">
        <v>5324</v>
      </c>
      <c r="B5325">
        <v>42400000</v>
      </c>
      <c r="C5325" t="s">
        <v>5307</v>
      </c>
      <c r="E5325" s="11">
        <v>5325</v>
      </c>
      <c r="F5325" s="12">
        <v>42410000</v>
      </c>
      <c r="G5325" s="13" t="s">
        <v>5308</v>
      </c>
      <c r="Q5325" t="str">
        <f t="shared" si="83"/>
        <v>42410000-Oprema za dizanje i rukovanje teretom</v>
      </c>
    </row>
    <row r="5326" spans="1:17" x14ac:dyDescent="0.3">
      <c r="A5326">
        <v>5325</v>
      </c>
      <c r="B5326">
        <v>42410000</v>
      </c>
      <c r="C5326" t="s">
        <v>5308</v>
      </c>
      <c r="E5326" s="8">
        <v>5326</v>
      </c>
      <c r="F5326" s="9">
        <v>42411000</v>
      </c>
      <c r="G5326" s="10" t="s">
        <v>5309</v>
      </c>
      <c r="Q5326" t="str">
        <f t="shared" si="83"/>
        <v>42411000-Dizalice koturače i čekrci</v>
      </c>
    </row>
    <row r="5327" spans="1:17" x14ac:dyDescent="0.3">
      <c r="A5327">
        <v>5326</v>
      </c>
      <c r="B5327">
        <v>42411000</v>
      </c>
      <c r="C5327" t="s">
        <v>5309</v>
      </c>
      <c r="E5327" s="11">
        <v>5327</v>
      </c>
      <c r="F5327" s="12">
        <v>42412000</v>
      </c>
      <c r="G5327" s="13" t="s">
        <v>5310</v>
      </c>
      <c r="Q5327" t="str">
        <f t="shared" si="83"/>
        <v>42412000-Čekrci za rudarska okna, vitla za upotrebu ispod zemlje i vitla sa vertikalnom osovinom</v>
      </c>
    </row>
    <row r="5328" spans="1:17" x14ac:dyDescent="0.3">
      <c r="A5328">
        <v>5327</v>
      </c>
      <c r="B5328">
        <v>42412000</v>
      </c>
      <c r="C5328" t="s">
        <v>5310</v>
      </c>
      <c r="E5328" s="8">
        <v>5328</v>
      </c>
      <c r="F5328" s="9">
        <v>42412100</v>
      </c>
      <c r="G5328" s="10" t="s">
        <v>5311</v>
      </c>
      <c r="Q5328" t="str">
        <f t="shared" si="83"/>
        <v>42412100-Čekrci za rudarska okna i vitla za upotrebu ispod zemlje</v>
      </c>
    </row>
    <row r="5329" spans="1:17" x14ac:dyDescent="0.3">
      <c r="A5329">
        <v>5328</v>
      </c>
      <c r="B5329">
        <v>42412100</v>
      </c>
      <c r="C5329" t="s">
        <v>5311</v>
      </c>
      <c r="E5329" s="11">
        <v>5329</v>
      </c>
      <c r="F5329" s="12">
        <v>42412110</v>
      </c>
      <c r="G5329" s="13" t="s">
        <v>5312</v>
      </c>
      <c r="Q5329" t="str">
        <f t="shared" si="83"/>
        <v>42412110-Čekrci za rudarska okna</v>
      </c>
    </row>
    <row r="5330" spans="1:17" x14ac:dyDescent="0.3">
      <c r="A5330">
        <v>5329</v>
      </c>
      <c r="B5330">
        <v>42412110</v>
      </c>
      <c r="C5330" t="s">
        <v>5312</v>
      </c>
      <c r="E5330" s="8">
        <v>5330</v>
      </c>
      <c r="F5330" s="9">
        <v>42412120</v>
      </c>
      <c r="G5330" s="10" t="s">
        <v>5313</v>
      </c>
      <c r="Q5330" t="str">
        <f t="shared" si="83"/>
        <v>42412120-Vitla za upotrebu ispod zemlje</v>
      </c>
    </row>
    <row r="5331" spans="1:17" x14ac:dyDescent="0.3">
      <c r="A5331">
        <v>5330</v>
      </c>
      <c r="B5331">
        <v>42412120</v>
      </c>
      <c r="C5331" t="s">
        <v>5313</v>
      </c>
      <c r="E5331" s="11">
        <v>5331</v>
      </c>
      <c r="F5331" s="12">
        <v>42412200</v>
      </c>
      <c r="G5331" s="13" t="s">
        <v>5314</v>
      </c>
      <c r="Q5331" t="str">
        <f t="shared" si="83"/>
        <v>42412200-Vitla sa vertikalnom osovinom</v>
      </c>
    </row>
    <row r="5332" spans="1:17" x14ac:dyDescent="0.3">
      <c r="A5332">
        <v>5331</v>
      </c>
      <c r="B5332">
        <v>42412200</v>
      </c>
      <c r="C5332" t="s">
        <v>5314</v>
      </c>
      <c r="E5332" s="8">
        <v>5332</v>
      </c>
      <c r="F5332" s="9">
        <v>42413000</v>
      </c>
      <c r="G5332" s="10" t="s">
        <v>5315</v>
      </c>
      <c r="Q5332" t="str">
        <f t="shared" si="83"/>
        <v>42413000-Dizalice za velike terete sa malom visinom dizanja i dizalice za podizanje vozila</v>
      </c>
    </row>
    <row r="5333" spans="1:17" x14ac:dyDescent="0.3">
      <c r="A5333">
        <v>5332</v>
      </c>
      <c r="B5333">
        <v>42413000</v>
      </c>
      <c r="C5333" t="s">
        <v>5315</v>
      </c>
      <c r="E5333" s="11">
        <v>5333</v>
      </c>
      <c r="F5333" s="12">
        <v>42413100</v>
      </c>
      <c r="G5333" s="13" t="s">
        <v>5316</v>
      </c>
      <c r="Q5333" t="str">
        <f t="shared" si="83"/>
        <v>42413100-Ugrađeni dizalični sistemi</v>
      </c>
    </row>
    <row r="5334" spans="1:17" x14ac:dyDescent="0.3">
      <c r="A5334">
        <v>5333</v>
      </c>
      <c r="B5334">
        <v>42413100</v>
      </c>
      <c r="C5334" t="s">
        <v>5316</v>
      </c>
      <c r="E5334" s="8">
        <v>5334</v>
      </c>
      <c r="F5334" s="9">
        <v>42413200</v>
      </c>
      <c r="G5334" s="10" t="s">
        <v>5317</v>
      </c>
      <c r="Q5334" t="str">
        <f t="shared" si="83"/>
        <v>42413200-Hidraulične dizalice</v>
      </c>
    </row>
    <row r="5335" spans="1:17" x14ac:dyDescent="0.3">
      <c r="A5335">
        <v>5334</v>
      </c>
      <c r="B5335">
        <v>42413200</v>
      </c>
      <c r="C5335" t="s">
        <v>5317</v>
      </c>
      <c r="E5335" s="11">
        <v>5335</v>
      </c>
      <c r="F5335" s="12">
        <v>42413300</v>
      </c>
      <c r="G5335" s="13" t="s">
        <v>5318</v>
      </c>
      <c r="Q5335" t="str">
        <f t="shared" si="83"/>
        <v>42413300-Pneumatske dizalice</v>
      </c>
    </row>
    <row r="5336" spans="1:17" x14ac:dyDescent="0.3">
      <c r="A5336">
        <v>5335</v>
      </c>
      <c r="B5336">
        <v>42413300</v>
      </c>
      <c r="C5336" t="s">
        <v>5318</v>
      </c>
      <c r="E5336" s="8">
        <v>5336</v>
      </c>
      <c r="F5336" s="9">
        <v>42413400</v>
      </c>
      <c r="G5336" s="10" t="s">
        <v>5319</v>
      </c>
      <c r="Q5336" t="str">
        <f t="shared" si="83"/>
        <v>42413400-Mehaničke dizalice</v>
      </c>
    </row>
    <row r="5337" spans="1:17" x14ac:dyDescent="0.3">
      <c r="A5337">
        <v>5336</v>
      </c>
      <c r="B5337">
        <v>42413400</v>
      </c>
      <c r="C5337" t="s">
        <v>5319</v>
      </c>
      <c r="E5337" s="11">
        <v>5337</v>
      </c>
      <c r="F5337" s="12">
        <v>42413500</v>
      </c>
      <c r="G5337" s="13" t="s">
        <v>3465</v>
      </c>
      <c r="Q5337" t="str">
        <f t="shared" si="83"/>
        <v>42413500-Dizalice za vozila</v>
      </c>
    </row>
    <row r="5338" spans="1:17" x14ac:dyDescent="0.3">
      <c r="A5338">
        <v>5337</v>
      </c>
      <c r="B5338">
        <v>42413500</v>
      </c>
      <c r="C5338" t="s">
        <v>3465</v>
      </c>
      <c r="E5338" s="8">
        <v>5338</v>
      </c>
      <c r="F5338" s="9">
        <v>42414000</v>
      </c>
      <c r="G5338" s="10" t="s">
        <v>5320</v>
      </c>
      <c r="Q5338" t="str">
        <f t="shared" si="83"/>
        <v>42414000-Dizalice, pokretne dizalice i radna kolica opremljena dizalicama</v>
      </c>
    </row>
    <row r="5339" spans="1:17" x14ac:dyDescent="0.3">
      <c r="A5339">
        <v>5338</v>
      </c>
      <c r="B5339">
        <v>42414000</v>
      </c>
      <c r="C5339" t="s">
        <v>5320</v>
      </c>
      <c r="E5339" s="11">
        <v>5339</v>
      </c>
      <c r="F5339" s="12">
        <v>42414100</v>
      </c>
      <c r="G5339" s="13" t="s">
        <v>5321</v>
      </c>
      <c r="Q5339" t="str">
        <f t="shared" si="83"/>
        <v>42414100-Dizalice</v>
      </c>
    </row>
    <row r="5340" spans="1:17" x14ac:dyDescent="0.3">
      <c r="A5340">
        <v>5339</v>
      </c>
      <c r="B5340">
        <v>42414100</v>
      </c>
      <c r="C5340" t="s">
        <v>5321</v>
      </c>
      <c r="E5340" s="8">
        <v>5340</v>
      </c>
      <c r="F5340" s="9">
        <v>42414110</v>
      </c>
      <c r="G5340" s="10" t="s">
        <v>5322</v>
      </c>
      <c r="Q5340" t="str">
        <f t="shared" si="83"/>
        <v>42414110-Lučke dizalice</v>
      </c>
    </row>
    <row r="5341" spans="1:17" x14ac:dyDescent="0.3">
      <c r="A5341">
        <v>5340</v>
      </c>
      <c r="B5341">
        <v>42414110</v>
      </c>
      <c r="C5341" t="s">
        <v>5322</v>
      </c>
      <c r="E5341" s="11">
        <v>5341</v>
      </c>
      <c r="F5341" s="12">
        <v>42414120</v>
      </c>
      <c r="G5341" s="13" t="s">
        <v>5323</v>
      </c>
      <c r="Q5341" t="str">
        <f t="shared" si="83"/>
        <v>42414120-Pristanišne dizalice</v>
      </c>
    </row>
    <row r="5342" spans="1:17" x14ac:dyDescent="0.3">
      <c r="A5342">
        <v>5341</v>
      </c>
      <c r="B5342">
        <v>42414120</v>
      </c>
      <c r="C5342" t="s">
        <v>5323</v>
      </c>
      <c r="E5342" s="8">
        <v>5342</v>
      </c>
      <c r="F5342" s="9">
        <v>42414130</v>
      </c>
      <c r="G5342" s="10" t="s">
        <v>5324</v>
      </c>
      <c r="Q5342" t="str">
        <f t="shared" si="83"/>
        <v>42414130-Dizalice za slaganje tereta</v>
      </c>
    </row>
    <row r="5343" spans="1:17" x14ac:dyDescent="0.3">
      <c r="A5343">
        <v>5342</v>
      </c>
      <c r="B5343">
        <v>42414130</v>
      </c>
      <c r="C5343" t="s">
        <v>5324</v>
      </c>
      <c r="E5343" s="11">
        <v>5343</v>
      </c>
      <c r="F5343" s="12">
        <v>42414140</v>
      </c>
      <c r="G5343" s="13" t="s">
        <v>5325</v>
      </c>
      <c r="Q5343" t="str">
        <f t="shared" si="83"/>
        <v>42414140-Kontejnerske dizalice</v>
      </c>
    </row>
    <row r="5344" spans="1:17" x14ac:dyDescent="0.3">
      <c r="A5344">
        <v>5343</v>
      </c>
      <c r="B5344">
        <v>42414140</v>
      </c>
      <c r="C5344" t="s">
        <v>5325</v>
      </c>
      <c r="E5344" s="8">
        <v>5344</v>
      </c>
      <c r="F5344" s="9">
        <v>42414150</v>
      </c>
      <c r="G5344" s="10" t="s">
        <v>5326</v>
      </c>
      <c r="Q5344" t="str">
        <f t="shared" si="83"/>
        <v>42414150-Toranjske dizalice</v>
      </c>
    </row>
    <row r="5345" spans="1:17" x14ac:dyDescent="0.3">
      <c r="A5345">
        <v>5344</v>
      </c>
      <c r="B5345">
        <v>42414150</v>
      </c>
      <c r="C5345" t="s">
        <v>5326</v>
      </c>
      <c r="E5345" s="11">
        <v>5345</v>
      </c>
      <c r="F5345" s="12">
        <v>42414200</v>
      </c>
      <c r="G5345" s="13" t="s">
        <v>5327</v>
      </c>
      <c r="Q5345" t="str">
        <f t="shared" si="83"/>
        <v>42414200-Pokretne mosne dizalice</v>
      </c>
    </row>
    <row r="5346" spans="1:17" x14ac:dyDescent="0.3">
      <c r="A5346">
        <v>5345</v>
      </c>
      <c r="B5346">
        <v>42414200</v>
      </c>
      <c r="C5346" t="s">
        <v>5327</v>
      </c>
      <c r="E5346" s="8">
        <v>5346</v>
      </c>
      <c r="F5346" s="9">
        <v>42414210</v>
      </c>
      <c r="G5346" s="10" t="s">
        <v>5328</v>
      </c>
      <c r="Q5346" t="str">
        <f t="shared" si="83"/>
        <v>42414210-Pokretne dizalice</v>
      </c>
    </row>
    <row r="5347" spans="1:17" x14ac:dyDescent="0.3">
      <c r="A5347">
        <v>5346</v>
      </c>
      <c r="B5347">
        <v>42414210</v>
      </c>
      <c r="C5347" t="s">
        <v>5328</v>
      </c>
      <c r="E5347" s="11">
        <v>5347</v>
      </c>
      <c r="F5347" s="12">
        <v>42414220</v>
      </c>
      <c r="G5347" s="13" t="s">
        <v>5329</v>
      </c>
      <c r="Q5347" t="str">
        <f t="shared" si="83"/>
        <v>42414220-Pokretne poprečne dizalice</v>
      </c>
    </row>
    <row r="5348" spans="1:17" x14ac:dyDescent="0.3">
      <c r="A5348">
        <v>5347</v>
      </c>
      <c r="B5348">
        <v>42414220</v>
      </c>
      <c r="C5348" t="s">
        <v>5329</v>
      </c>
      <c r="E5348" s="8">
        <v>5348</v>
      </c>
      <c r="F5348" s="9">
        <v>42414300</v>
      </c>
      <c r="G5348" s="10" t="s">
        <v>5330</v>
      </c>
      <c r="Q5348" t="str">
        <f t="shared" si="83"/>
        <v>42414300-Portalne dizalice sa krakom</v>
      </c>
    </row>
    <row r="5349" spans="1:17" x14ac:dyDescent="0.3">
      <c r="A5349">
        <v>5348</v>
      </c>
      <c r="B5349">
        <v>42414300</v>
      </c>
      <c r="C5349" t="s">
        <v>5330</v>
      </c>
      <c r="E5349" s="11">
        <v>5349</v>
      </c>
      <c r="F5349" s="12">
        <v>42414310</v>
      </c>
      <c r="G5349" s="13" t="s">
        <v>5328</v>
      </c>
      <c r="Q5349" t="str">
        <f t="shared" si="83"/>
        <v>42414310-Pokretne dizalice</v>
      </c>
    </row>
    <row r="5350" spans="1:17" x14ac:dyDescent="0.3">
      <c r="A5350">
        <v>5349</v>
      </c>
      <c r="B5350">
        <v>42414310</v>
      </c>
      <c r="C5350" t="s">
        <v>5328</v>
      </c>
      <c r="E5350" s="8">
        <v>5350</v>
      </c>
      <c r="F5350" s="9">
        <v>42414320</v>
      </c>
      <c r="G5350" s="10" t="s">
        <v>5331</v>
      </c>
      <c r="Q5350" t="str">
        <f t="shared" si="83"/>
        <v>42414320-Dizalice sa obrtnom strelom</v>
      </c>
    </row>
    <row r="5351" spans="1:17" x14ac:dyDescent="0.3">
      <c r="A5351">
        <v>5350</v>
      </c>
      <c r="B5351">
        <v>42414320</v>
      </c>
      <c r="C5351" t="s">
        <v>5331</v>
      </c>
      <c r="E5351" s="11">
        <v>5351</v>
      </c>
      <c r="F5351" s="12">
        <v>42414400</v>
      </c>
      <c r="G5351" s="13" t="s">
        <v>5332</v>
      </c>
      <c r="Q5351" t="str">
        <f t="shared" si="83"/>
        <v>42414400-Dizalice ugrađene na vozila</v>
      </c>
    </row>
    <row r="5352" spans="1:17" x14ac:dyDescent="0.3">
      <c r="A5352">
        <v>5351</v>
      </c>
      <c r="B5352">
        <v>42414400</v>
      </c>
      <c r="C5352" t="s">
        <v>5332</v>
      </c>
      <c r="E5352" s="8">
        <v>5352</v>
      </c>
      <c r="F5352" s="9">
        <v>42414410</v>
      </c>
      <c r="G5352" s="10" t="s">
        <v>5333</v>
      </c>
      <c r="Q5352" t="str">
        <f t="shared" si="83"/>
        <v>42414410-Dizalice za teretna vozila</v>
      </c>
    </row>
    <row r="5353" spans="1:17" x14ac:dyDescent="0.3">
      <c r="A5353">
        <v>5352</v>
      </c>
      <c r="B5353">
        <v>42414410</v>
      </c>
      <c r="C5353" t="s">
        <v>5333</v>
      </c>
      <c r="E5353" s="11">
        <v>5353</v>
      </c>
      <c r="F5353" s="12">
        <v>42414500</v>
      </c>
      <c r="G5353" s="13" t="s">
        <v>3729</v>
      </c>
      <c r="Q5353" t="str">
        <f t="shared" si="83"/>
        <v>42414500-Mostne dizalice</v>
      </c>
    </row>
    <row r="5354" spans="1:17" x14ac:dyDescent="0.3">
      <c r="A5354">
        <v>5353</v>
      </c>
      <c r="B5354">
        <v>42414500</v>
      </c>
      <c r="C5354" t="s">
        <v>3729</v>
      </c>
      <c r="E5354" s="8">
        <v>5354</v>
      </c>
      <c r="F5354" s="9">
        <v>42415000</v>
      </c>
      <c r="G5354" s="10" t="s">
        <v>5334</v>
      </c>
      <c r="Q5354" t="str">
        <f t="shared" si="83"/>
        <v>42415000-Viljuškari, radna vozila, vučna vozila na peronima železničkih stanica</v>
      </c>
    </row>
    <row r="5355" spans="1:17" x14ac:dyDescent="0.3">
      <c r="A5355">
        <v>5354</v>
      </c>
      <c r="B5355">
        <v>42415000</v>
      </c>
      <c r="C5355" t="s">
        <v>5334</v>
      </c>
      <c r="E5355" s="11">
        <v>5355</v>
      </c>
      <c r="F5355" s="12">
        <v>42415100</v>
      </c>
      <c r="G5355" s="13" t="s">
        <v>5335</v>
      </c>
      <c r="Q5355" t="str">
        <f t="shared" si="83"/>
        <v>42415100-Kamioni – dizalice</v>
      </c>
    </row>
    <row r="5356" spans="1:17" x14ac:dyDescent="0.3">
      <c r="A5356">
        <v>5355</v>
      </c>
      <c r="B5356">
        <v>42415100</v>
      </c>
      <c r="C5356" t="s">
        <v>5335</v>
      </c>
      <c r="E5356" s="8">
        <v>5356</v>
      </c>
      <c r="F5356" s="9">
        <v>42415110</v>
      </c>
      <c r="G5356" s="10" t="s">
        <v>5336</v>
      </c>
      <c r="Q5356" t="str">
        <f t="shared" si="83"/>
        <v>42415110-Viljuškari</v>
      </c>
    </row>
    <row r="5357" spans="1:17" x14ac:dyDescent="0.3">
      <c r="A5357">
        <v>5356</v>
      </c>
      <c r="B5357">
        <v>42415110</v>
      </c>
      <c r="C5357" t="s">
        <v>5336</v>
      </c>
      <c r="E5357" s="11">
        <v>5357</v>
      </c>
      <c r="F5357" s="12">
        <v>42415200</v>
      </c>
      <c r="G5357" s="13" t="s">
        <v>5337</v>
      </c>
      <c r="Q5357" t="str">
        <f t="shared" si="83"/>
        <v>42415200-Radna vozila</v>
      </c>
    </row>
    <row r="5358" spans="1:17" x14ac:dyDescent="0.3">
      <c r="A5358">
        <v>5357</v>
      </c>
      <c r="B5358">
        <v>42415200</v>
      </c>
      <c r="C5358" t="s">
        <v>5337</v>
      </c>
      <c r="E5358" s="8">
        <v>5358</v>
      </c>
      <c r="F5358" s="9">
        <v>42415210</v>
      </c>
      <c r="G5358" s="10" t="s">
        <v>5338</v>
      </c>
      <c r="Q5358" t="str">
        <f t="shared" si="83"/>
        <v>42415210-Radna vozila opremljena uređajima za podizanje tereta</v>
      </c>
    </row>
    <row r="5359" spans="1:17" x14ac:dyDescent="0.3">
      <c r="A5359">
        <v>5358</v>
      </c>
      <c r="B5359">
        <v>42415210</v>
      </c>
      <c r="C5359" t="s">
        <v>5338</v>
      </c>
      <c r="E5359" s="11">
        <v>5359</v>
      </c>
      <c r="F5359" s="12">
        <v>42415300</v>
      </c>
      <c r="G5359" s="13" t="s">
        <v>5339</v>
      </c>
      <c r="Q5359" t="str">
        <f t="shared" si="83"/>
        <v>42415300-Vučna vozila na peronima železničkih stanica</v>
      </c>
    </row>
    <row r="5360" spans="1:17" x14ac:dyDescent="0.3">
      <c r="A5360">
        <v>5359</v>
      </c>
      <c r="B5360">
        <v>42415300</v>
      </c>
      <c r="C5360" t="s">
        <v>5339</v>
      </c>
      <c r="E5360" s="8">
        <v>5360</v>
      </c>
      <c r="F5360" s="9">
        <v>42415310</v>
      </c>
      <c r="G5360" s="10" t="s">
        <v>5340</v>
      </c>
      <c r="Q5360" t="str">
        <f t="shared" si="83"/>
        <v>42415310-Samohodna vozila (FSVS)</v>
      </c>
    </row>
    <row r="5361" spans="1:17" x14ac:dyDescent="0.3">
      <c r="A5361">
        <v>5360</v>
      </c>
      <c r="B5361">
        <v>42415310</v>
      </c>
      <c r="C5361" t="s">
        <v>5340</v>
      </c>
      <c r="E5361" s="11">
        <v>5361</v>
      </c>
      <c r="F5361" s="12">
        <v>42415320</v>
      </c>
      <c r="G5361" s="13" t="s">
        <v>5341</v>
      </c>
      <c r="Q5361" t="str">
        <f t="shared" si="83"/>
        <v>42415320-Oprema za interventna vozila</v>
      </c>
    </row>
    <row r="5362" spans="1:17" x14ac:dyDescent="0.3">
      <c r="A5362">
        <v>5361</v>
      </c>
      <c r="B5362">
        <v>42415320</v>
      </c>
      <c r="C5362" t="s">
        <v>5341</v>
      </c>
      <c r="E5362" s="8">
        <v>5362</v>
      </c>
      <c r="F5362" s="9">
        <v>42416000</v>
      </c>
      <c r="G5362" s="10" t="s">
        <v>5342</v>
      </c>
      <c r="Q5362" t="str">
        <f t="shared" si="83"/>
        <v>42416000-Liftovi, skipovi , građevinske dizalice, pokretne stepenice i pokretne staze</v>
      </c>
    </row>
    <row r="5363" spans="1:17" x14ac:dyDescent="0.3">
      <c r="A5363">
        <v>5362</v>
      </c>
      <c r="B5363">
        <v>42416000</v>
      </c>
      <c r="C5363" t="s">
        <v>5342</v>
      </c>
      <c r="E5363" s="11">
        <v>5363</v>
      </c>
      <c r="F5363" s="12">
        <v>42416100</v>
      </c>
      <c r="G5363" s="13" t="s">
        <v>5343</v>
      </c>
      <c r="Q5363" t="str">
        <f t="shared" si="83"/>
        <v>42416100-Liftovi</v>
      </c>
    </row>
    <row r="5364" spans="1:17" x14ac:dyDescent="0.3">
      <c r="A5364">
        <v>5363</v>
      </c>
      <c r="B5364">
        <v>42416100</v>
      </c>
      <c r="C5364" t="s">
        <v>5343</v>
      </c>
      <c r="E5364" s="8">
        <v>5364</v>
      </c>
      <c r="F5364" s="9">
        <v>42416110</v>
      </c>
      <c r="G5364" s="10" t="s">
        <v>5344</v>
      </c>
      <c r="Q5364" t="str">
        <f t="shared" si="83"/>
        <v>42416110-Liftovi za kade</v>
      </c>
    </row>
    <row r="5365" spans="1:17" x14ac:dyDescent="0.3">
      <c r="A5365">
        <v>5364</v>
      </c>
      <c r="B5365">
        <v>42416110</v>
      </c>
      <c r="C5365" t="s">
        <v>5344</v>
      </c>
      <c r="E5365" s="11">
        <v>5365</v>
      </c>
      <c r="F5365" s="12">
        <v>42416120</v>
      </c>
      <c r="G5365" s="13" t="s">
        <v>5345</v>
      </c>
      <c r="Q5365" t="str">
        <f t="shared" si="83"/>
        <v>42416120-Teretni liftovi</v>
      </c>
    </row>
    <row r="5366" spans="1:17" x14ac:dyDescent="0.3">
      <c r="A5366">
        <v>5365</v>
      </c>
      <c r="B5366">
        <v>42416120</v>
      </c>
      <c r="C5366" t="s">
        <v>5345</v>
      </c>
      <c r="E5366" s="8">
        <v>5366</v>
      </c>
      <c r="F5366" s="9">
        <v>42416130</v>
      </c>
      <c r="G5366" s="10" t="s">
        <v>5346</v>
      </c>
      <c r="Q5366" t="str">
        <f t="shared" si="83"/>
        <v>42416130-Mehanički liftovi</v>
      </c>
    </row>
    <row r="5367" spans="1:17" x14ac:dyDescent="0.3">
      <c r="A5367">
        <v>5366</v>
      </c>
      <c r="B5367">
        <v>42416130</v>
      </c>
      <c r="C5367" t="s">
        <v>5346</v>
      </c>
      <c r="E5367" s="11">
        <v>5367</v>
      </c>
      <c r="F5367" s="12">
        <v>42416200</v>
      </c>
      <c r="G5367" s="13" t="s">
        <v>5347</v>
      </c>
      <c r="Q5367" t="str">
        <f t="shared" si="83"/>
        <v>42416200-Skipovi</v>
      </c>
    </row>
    <row r="5368" spans="1:17" x14ac:dyDescent="0.3">
      <c r="A5368">
        <v>5367</v>
      </c>
      <c r="B5368">
        <v>42416200</v>
      </c>
      <c r="C5368" t="s">
        <v>5347</v>
      </c>
      <c r="E5368" s="8">
        <v>5368</v>
      </c>
      <c r="F5368" s="9">
        <v>42416210</v>
      </c>
      <c r="G5368" s="10" t="s">
        <v>5348</v>
      </c>
      <c r="Q5368" t="str">
        <f t="shared" si="83"/>
        <v>42416210-Podizači kontejnera za otpad</v>
      </c>
    </row>
    <row r="5369" spans="1:17" x14ac:dyDescent="0.3">
      <c r="A5369">
        <v>5368</v>
      </c>
      <c r="B5369">
        <v>42416210</v>
      </c>
      <c r="C5369" t="s">
        <v>5348</v>
      </c>
      <c r="E5369" s="11">
        <v>5369</v>
      </c>
      <c r="F5369" s="12">
        <v>42416300</v>
      </c>
      <c r="G5369" s="13" t="s">
        <v>5349</v>
      </c>
      <c r="Q5369" t="str">
        <f t="shared" si="83"/>
        <v>42416300-Građevinske dizalice</v>
      </c>
    </row>
    <row r="5370" spans="1:17" x14ac:dyDescent="0.3">
      <c r="A5370">
        <v>5369</v>
      </c>
      <c r="B5370">
        <v>42416300</v>
      </c>
      <c r="C5370" t="s">
        <v>5349</v>
      </c>
      <c r="E5370" s="8">
        <v>5370</v>
      </c>
      <c r="F5370" s="9">
        <v>42416400</v>
      </c>
      <c r="G5370" s="10" t="s">
        <v>5350</v>
      </c>
      <c r="Q5370" t="str">
        <f t="shared" si="83"/>
        <v>42416400-Pokretne stepenice</v>
      </c>
    </row>
    <row r="5371" spans="1:17" x14ac:dyDescent="0.3">
      <c r="A5371">
        <v>5370</v>
      </c>
      <c r="B5371">
        <v>42416400</v>
      </c>
      <c r="C5371" t="s">
        <v>5350</v>
      </c>
      <c r="E5371" s="11">
        <v>5371</v>
      </c>
      <c r="F5371" s="12">
        <v>42416500</v>
      </c>
      <c r="G5371" s="13" t="s">
        <v>5351</v>
      </c>
      <c r="Q5371" t="str">
        <f t="shared" si="83"/>
        <v>42416500-Pokretne staze</v>
      </c>
    </row>
    <row r="5372" spans="1:17" x14ac:dyDescent="0.3">
      <c r="A5372">
        <v>5371</v>
      </c>
      <c r="B5372">
        <v>42416500</v>
      </c>
      <c r="C5372" t="s">
        <v>5351</v>
      </c>
      <c r="E5372" s="8">
        <v>5372</v>
      </c>
      <c r="F5372" s="9">
        <v>42417000</v>
      </c>
      <c r="G5372" s="10" t="s">
        <v>5352</v>
      </c>
      <c r="Q5372" t="str">
        <f t="shared" si="83"/>
        <v>42417000-Transporteri</v>
      </c>
    </row>
    <row r="5373" spans="1:17" x14ac:dyDescent="0.3">
      <c r="A5373">
        <v>5372</v>
      </c>
      <c r="B5373">
        <v>42417000</v>
      </c>
      <c r="C5373" t="s">
        <v>5352</v>
      </c>
      <c r="E5373" s="11">
        <v>5373</v>
      </c>
      <c r="F5373" s="12">
        <v>42417100</v>
      </c>
      <c r="G5373" s="13" t="s">
        <v>5353</v>
      </c>
      <c r="Q5373" t="str">
        <f t="shared" si="83"/>
        <v>42417100-Transporteri pneumatski</v>
      </c>
    </row>
    <row r="5374" spans="1:17" x14ac:dyDescent="0.3">
      <c r="A5374">
        <v>5373</v>
      </c>
      <c r="B5374">
        <v>42417100</v>
      </c>
      <c r="C5374" t="s">
        <v>5353</v>
      </c>
      <c r="E5374" s="8">
        <v>5374</v>
      </c>
      <c r="F5374" s="9">
        <v>42417200</v>
      </c>
      <c r="G5374" s="10" t="s">
        <v>5352</v>
      </c>
      <c r="Q5374" t="str">
        <f t="shared" si="83"/>
        <v>42417200-Transporteri</v>
      </c>
    </row>
    <row r="5375" spans="1:17" x14ac:dyDescent="0.3">
      <c r="A5375">
        <v>5374</v>
      </c>
      <c r="B5375">
        <v>42417200</v>
      </c>
      <c r="C5375" t="s">
        <v>5352</v>
      </c>
      <c r="E5375" s="11">
        <v>5375</v>
      </c>
      <c r="F5375" s="12">
        <v>42417210</v>
      </c>
      <c r="G5375" s="13" t="s">
        <v>5354</v>
      </c>
      <c r="Q5375" t="str">
        <f t="shared" si="83"/>
        <v>42417210-Beskonačni transporteri  sa korpama</v>
      </c>
    </row>
    <row r="5376" spans="1:17" x14ac:dyDescent="0.3">
      <c r="A5376">
        <v>5375</v>
      </c>
      <c r="B5376">
        <v>42417210</v>
      </c>
      <c r="C5376" t="s">
        <v>5354</v>
      </c>
      <c r="E5376" s="8">
        <v>5376</v>
      </c>
      <c r="F5376" s="9">
        <v>42417220</v>
      </c>
      <c r="G5376" s="10" t="s">
        <v>5355</v>
      </c>
      <c r="Q5376" t="str">
        <f t="shared" si="83"/>
        <v>42417220-Beskonačni transporteri koji rade kontinualno  sa trakama</v>
      </c>
    </row>
    <row r="5377" spans="1:17" x14ac:dyDescent="0.3">
      <c r="A5377">
        <v>5376</v>
      </c>
      <c r="B5377">
        <v>42417220</v>
      </c>
      <c r="C5377" t="s">
        <v>5355</v>
      </c>
      <c r="E5377" s="11">
        <v>5377</v>
      </c>
      <c r="F5377" s="12">
        <v>42417230</v>
      </c>
      <c r="G5377" s="13" t="s">
        <v>5356</v>
      </c>
      <c r="Q5377" t="str">
        <f t="shared" si="83"/>
        <v>42417230-Oklopljeni transporteri  za rudarstvo</v>
      </c>
    </row>
    <row r="5378" spans="1:17" x14ac:dyDescent="0.3">
      <c r="A5378">
        <v>5377</v>
      </c>
      <c r="B5378">
        <v>42417230</v>
      </c>
      <c r="C5378" t="s">
        <v>5356</v>
      </c>
      <c r="E5378" s="8">
        <v>5378</v>
      </c>
      <c r="F5378" s="9">
        <v>42417300</v>
      </c>
      <c r="G5378" s="10" t="s">
        <v>5357</v>
      </c>
      <c r="Q5378" t="str">
        <f t="shared" ref="Q5378:Q5441" si="84">F5378&amp; "-" &amp;G5378</f>
        <v>42417300-Oprema za taransportere</v>
      </c>
    </row>
    <row r="5379" spans="1:17" x14ac:dyDescent="0.3">
      <c r="A5379">
        <v>5378</v>
      </c>
      <c r="B5379">
        <v>42417300</v>
      </c>
      <c r="C5379" t="s">
        <v>5357</v>
      </c>
      <c r="E5379" s="11">
        <v>5379</v>
      </c>
      <c r="F5379" s="12">
        <v>42417310</v>
      </c>
      <c r="G5379" s="13" t="s">
        <v>5358</v>
      </c>
      <c r="Q5379" t="str">
        <f t="shared" si="84"/>
        <v>42417310-Transporteri sa trakom</v>
      </c>
    </row>
    <row r="5380" spans="1:17" x14ac:dyDescent="0.3">
      <c r="A5380">
        <v>5379</v>
      </c>
      <c r="B5380">
        <v>42417310</v>
      </c>
      <c r="C5380" t="s">
        <v>5358</v>
      </c>
      <c r="E5380" s="8">
        <v>5380</v>
      </c>
      <c r="F5380" s="9">
        <v>42418000</v>
      </c>
      <c r="G5380" s="10" t="s">
        <v>5359</v>
      </c>
      <c r="Q5380" t="str">
        <f t="shared" si="84"/>
        <v>42418000-Mašine  za podizanje, rukovanje, utovar ili istovar</v>
      </c>
    </row>
    <row r="5381" spans="1:17" x14ac:dyDescent="0.3">
      <c r="A5381">
        <v>5380</v>
      </c>
      <c r="B5381">
        <v>42418000</v>
      </c>
      <c r="C5381" t="s">
        <v>5359</v>
      </c>
      <c r="E5381" s="11">
        <v>5381</v>
      </c>
      <c r="F5381" s="12">
        <v>42418100</v>
      </c>
      <c r="G5381" s="13" t="s">
        <v>5360</v>
      </c>
      <c r="Q5381" t="str">
        <f t="shared" si="84"/>
        <v>42418100-Gurači rudarskih vagoneta i lokomotivske ili vagonske prenosnice</v>
      </c>
    </row>
    <row r="5382" spans="1:17" x14ac:dyDescent="0.3">
      <c r="A5382">
        <v>5381</v>
      </c>
      <c r="B5382">
        <v>42418100</v>
      </c>
      <c r="C5382" t="s">
        <v>5360</v>
      </c>
      <c r="E5382" s="8">
        <v>5382</v>
      </c>
      <c r="F5382" s="9">
        <v>42418200</v>
      </c>
      <c r="G5382" s="10" t="s">
        <v>5361</v>
      </c>
      <c r="Q5382" t="str">
        <f t="shared" si="84"/>
        <v>42418200-Jednošinska železnica ili oprema za skijaške uspinjače</v>
      </c>
    </row>
    <row r="5383" spans="1:17" x14ac:dyDescent="0.3">
      <c r="A5383">
        <v>5382</v>
      </c>
      <c r="B5383">
        <v>42418200</v>
      </c>
      <c r="C5383" t="s">
        <v>5361</v>
      </c>
      <c r="E5383" s="11">
        <v>5383</v>
      </c>
      <c r="F5383" s="12">
        <v>42418210</v>
      </c>
      <c r="G5383" s="13" t="s">
        <v>5362</v>
      </c>
      <c r="Q5383" t="str">
        <f t="shared" si="84"/>
        <v>42418210-Jednošinska viseća železnica</v>
      </c>
    </row>
    <row r="5384" spans="1:17" x14ac:dyDescent="0.3">
      <c r="A5384">
        <v>5383</v>
      </c>
      <c r="B5384">
        <v>42418210</v>
      </c>
      <c r="C5384" t="s">
        <v>5362</v>
      </c>
      <c r="E5384" s="8">
        <v>5384</v>
      </c>
      <c r="F5384" s="9">
        <v>42418220</v>
      </c>
      <c r="G5384" s="10" t="s">
        <v>5363</v>
      </c>
      <c r="Q5384" t="str">
        <f t="shared" si="84"/>
        <v>42418220-Skijaške uspinjače sa sedištima</v>
      </c>
    </row>
    <row r="5385" spans="1:17" x14ac:dyDescent="0.3">
      <c r="A5385">
        <v>5384</v>
      </c>
      <c r="B5385">
        <v>42418220</v>
      </c>
      <c r="C5385" t="s">
        <v>5363</v>
      </c>
      <c r="E5385" s="11">
        <v>5385</v>
      </c>
      <c r="F5385" s="12">
        <v>42418290</v>
      </c>
      <c r="G5385" s="13" t="s">
        <v>5364</v>
      </c>
      <c r="Q5385" t="str">
        <f t="shared" si="84"/>
        <v>42418290-Oprema za skijaške uspinjače</v>
      </c>
    </row>
    <row r="5386" spans="1:17" x14ac:dyDescent="0.3">
      <c r="A5386">
        <v>5385</v>
      </c>
      <c r="B5386">
        <v>42418290</v>
      </c>
      <c r="C5386" t="s">
        <v>5364</v>
      </c>
      <c r="E5386" s="8">
        <v>5386</v>
      </c>
      <c r="F5386" s="9">
        <v>42418300</v>
      </c>
      <c r="G5386" s="10" t="s">
        <v>5365</v>
      </c>
      <c r="Q5386" t="str">
        <f t="shared" si="84"/>
        <v>42418300-Oprema za gašenje plamena</v>
      </c>
    </row>
    <row r="5387" spans="1:17" x14ac:dyDescent="0.3">
      <c r="A5387">
        <v>5386</v>
      </c>
      <c r="B5387">
        <v>42418300</v>
      </c>
      <c r="C5387" t="s">
        <v>5365</v>
      </c>
      <c r="E5387" s="11">
        <v>5387</v>
      </c>
      <c r="F5387" s="12">
        <v>42418400</v>
      </c>
      <c r="G5387" s="13" t="s">
        <v>5366</v>
      </c>
      <c r="Q5387" t="str">
        <f t="shared" si="84"/>
        <v>42418400-Obrtni uređaji za odlaganje i uzimanje uskladištenih predmeta (karusel)</v>
      </c>
    </row>
    <row r="5388" spans="1:17" x14ac:dyDescent="0.3">
      <c r="A5388">
        <v>5387</v>
      </c>
      <c r="B5388">
        <v>42418400</v>
      </c>
      <c r="C5388" t="s">
        <v>5366</v>
      </c>
      <c r="E5388" s="8">
        <v>5388</v>
      </c>
      <c r="F5388" s="9">
        <v>42418500</v>
      </c>
      <c r="G5388" s="10" t="s">
        <v>5367</v>
      </c>
      <c r="Q5388" t="str">
        <f t="shared" si="84"/>
        <v>42418500-Mehanička oprema za rukovanje</v>
      </c>
    </row>
    <row r="5389" spans="1:17" x14ac:dyDescent="0.3">
      <c r="A5389">
        <v>5388</v>
      </c>
      <c r="B5389">
        <v>42418500</v>
      </c>
      <c r="C5389" t="s">
        <v>5367</v>
      </c>
      <c r="E5389" s="11">
        <v>5389</v>
      </c>
      <c r="F5389" s="12">
        <v>42418900</v>
      </c>
      <c r="G5389" s="13" t="s">
        <v>5368</v>
      </c>
      <c r="Q5389" t="str">
        <f t="shared" si="84"/>
        <v>42418900-Mašine za utovar ili rukovanje</v>
      </c>
    </row>
    <row r="5390" spans="1:17" x14ac:dyDescent="0.3">
      <c r="A5390">
        <v>5389</v>
      </c>
      <c r="B5390">
        <v>42418900</v>
      </c>
      <c r="C5390" t="s">
        <v>5368</v>
      </c>
      <c r="E5390" s="8">
        <v>5390</v>
      </c>
      <c r="F5390" s="9">
        <v>42418910</v>
      </c>
      <c r="G5390" s="10" t="s">
        <v>5369</v>
      </c>
      <c r="Q5390" t="str">
        <f t="shared" si="84"/>
        <v>42418910-Oprema za utovar</v>
      </c>
    </row>
    <row r="5391" spans="1:17" x14ac:dyDescent="0.3">
      <c r="A5391">
        <v>5390</v>
      </c>
      <c r="B5391">
        <v>42418910</v>
      </c>
      <c r="C5391" t="s">
        <v>5369</v>
      </c>
      <c r="E5391" s="11">
        <v>5391</v>
      </c>
      <c r="F5391" s="12">
        <v>42418920</v>
      </c>
      <c r="G5391" s="13" t="s">
        <v>5370</v>
      </c>
      <c r="Q5391" t="str">
        <f t="shared" si="84"/>
        <v>42418920-Oprema za istovar</v>
      </c>
    </row>
    <row r="5392" spans="1:17" x14ac:dyDescent="0.3">
      <c r="A5392">
        <v>5391</v>
      </c>
      <c r="B5392">
        <v>42418920</v>
      </c>
      <c r="C5392" t="s">
        <v>5370</v>
      </c>
      <c r="E5392" s="8">
        <v>5392</v>
      </c>
      <c r="F5392" s="9">
        <v>42418930</v>
      </c>
      <c r="G5392" s="10" t="s">
        <v>5371</v>
      </c>
      <c r="Q5392" t="str">
        <f t="shared" si="84"/>
        <v>42418930-Bočni utovarivači</v>
      </c>
    </row>
    <row r="5393" spans="1:17" x14ac:dyDescent="0.3">
      <c r="A5393">
        <v>5392</v>
      </c>
      <c r="B5393">
        <v>42418930</v>
      </c>
      <c r="C5393" t="s">
        <v>5371</v>
      </c>
      <c r="E5393" s="11">
        <v>5393</v>
      </c>
      <c r="F5393" s="12">
        <v>42418940</v>
      </c>
      <c r="G5393" s="13" t="s">
        <v>5372</v>
      </c>
      <c r="Q5393" t="str">
        <f t="shared" si="84"/>
        <v>42418940-Oprema za rukovanje kontejnerima</v>
      </c>
    </row>
    <row r="5394" spans="1:17" x14ac:dyDescent="0.3">
      <c r="A5394">
        <v>5393</v>
      </c>
      <c r="B5394">
        <v>42418940</v>
      </c>
      <c r="C5394" t="s">
        <v>5372</v>
      </c>
      <c r="E5394" s="8">
        <v>5394</v>
      </c>
      <c r="F5394" s="9">
        <v>42419000</v>
      </c>
      <c r="G5394" s="10" t="s">
        <v>5373</v>
      </c>
      <c r="Q5394" t="str">
        <f t="shared" si="84"/>
        <v>42419000-Delovi opreme za dizanje i rukovanje</v>
      </c>
    </row>
    <row r="5395" spans="1:17" x14ac:dyDescent="0.3">
      <c r="A5395">
        <v>5394</v>
      </c>
      <c r="B5395">
        <v>42419000</v>
      </c>
      <c r="C5395" t="s">
        <v>5373</v>
      </c>
      <c r="E5395" s="11">
        <v>5395</v>
      </c>
      <c r="F5395" s="12">
        <v>42419100</v>
      </c>
      <c r="G5395" s="13" t="s">
        <v>5374</v>
      </c>
      <c r="Q5395" t="str">
        <f t="shared" si="84"/>
        <v>42419100-Delovi dizalica</v>
      </c>
    </row>
    <row r="5396" spans="1:17" x14ac:dyDescent="0.3">
      <c r="A5396">
        <v>5395</v>
      </c>
      <c r="B5396">
        <v>42419100</v>
      </c>
      <c r="C5396" t="s">
        <v>5374</v>
      </c>
      <c r="E5396" s="8">
        <v>5396</v>
      </c>
      <c r="F5396" s="9">
        <v>42419200</v>
      </c>
      <c r="G5396" s="10" t="s">
        <v>5375</v>
      </c>
      <c r="Q5396" t="str">
        <f t="shared" si="84"/>
        <v>42419200-Delovi radnih vozila</v>
      </c>
    </row>
    <row r="5397" spans="1:17" x14ac:dyDescent="0.3">
      <c r="A5397">
        <v>5396</v>
      </c>
      <c r="B5397">
        <v>42419200</v>
      </c>
      <c r="C5397" t="s">
        <v>5375</v>
      </c>
      <c r="E5397" s="11">
        <v>5397</v>
      </c>
      <c r="F5397" s="12">
        <v>42419500</v>
      </c>
      <c r="G5397" s="13" t="s">
        <v>5376</v>
      </c>
      <c r="Q5397" t="str">
        <f t="shared" si="84"/>
        <v>42419500-Delovi liftova, skipova  ili pokretnih stepenica</v>
      </c>
    </row>
    <row r="5398" spans="1:17" x14ac:dyDescent="0.3">
      <c r="A5398">
        <v>5397</v>
      </c>
      <c r="B5398">
        <v>42419500</v>
      </c>
      <c r="C5398" t="s">
        <v>5376</v>
      </c>
      <c r="E5398" s="8">
        <v>5398</v>
      </c>
      <c r="F5398" s="9">
        <v>42419510</v>
      </c>
      <c r="G5398" s="10" t="s">
        <v>5377</v>
      </c>
      <c r="Q5398" t="str">
        <f t="shared" si="84"/>
        <v>42419510-Delovi liftova</v>
      </c>
    </row>
    <row r="5399" spans="1:17" x14ac:dyDescent="0.3">
      <c r="A5399">
        <v>5398</v>
      </c>
      <c r="B5399">
        <v>42419510</v>
      </c>
      <c r="C5399" t="s">
        <v>5377</v>
      </c>
      <c r="E5399" s="11">
        <v>5399</v>
      </c>
      <c r="F5399" s="12">
        <v>42419520</v>
      </c>
      <c r="G5399" s="13" t="s">
        <v>5378</v>
      </c>
      <c r="Q5399" t="str">
        <f t="shared" si="84"/>
        <v>42419520-Delovi skipova</v>
      </c>
    </row>
    <row r="5400" spans="1:17" x14ac:dyDescent="0.3">
      <c r="A5400">
        <v>5399</v>
      </c>
      <c r="B5400">
        <v>42419520</v>
      </c>
      <c r="C5400" t="s">
        <v>5378</v>
      </c>
      <c r="E5400" s="8">
        <v>5400</v>
      </c>
      <c r="F5400" s="9">
        <v>42419530</v>
      </c>
      <c r="G5400" s="10" t="s">
        <v>5379</v>
      </c>
      <c r="Q5400" t="str">
        <f t="shared" si="84"/>
        <v>42419530-Delovi pokretnih stepenica</v>
      </c>
    </row>
    <row r="5401" spans="1:17" x14ac:dyDescent="0.3">
      <c r="A5401">
        <v>5400</v>
      </c>
      <c r="B5401">
        <v>42419530</v>
      </c>
      <c r="C5401" t="s">
        <v>5379</v>
      </c>
      <c r="E5401" s="11">
        <v>5401</v>
      </c>
      <c r="F5401" s="12">
        <v>42419540</v>
      </c>
      <c r="G5401" s="13" t="s">
        <v>5380</v>
      </c>
      <c r="Q5401" t="str">
        <f t="shared" si="84"/>
        <v>42419540-Delovi pokretnih staza</v>
      </c>
    </row>
    <row r="5402" spans="1:17" x14ac:dyDescent="0.3">
      <c r="A5402">
        <v>5401</v>
      </c>
      <c r="B5402">
        <v>42419540</v>
      </c>
      <c r="C5402" t="s">
        <v>5380</v>
      </c>
      <c r="E5402" s="8">
        <v>5402</v>
      </c>
      <c r="F5402" s="9">
        <v>42419800</v>
      </c>
      <c r="G5402" s="10" t="s">
        <v>5381</v>
      </c>
      <c r="Q5402" t="str">
        <f t="shared" si="84"/>
        <v>42419800-Delovi transportera</v>
      </c>
    </row>
    <row r="5403" spans="1:17" x14ac:dyDescent="0.3">
      <c r="A5403">
        <v>5402</v>
      </c>
      <c r="B5403">
        <v>42419800</v>
      </c>
      <c r="C5403" t="s">
        <v>5381</v>
      </c>
      <c r="E5403" s="11">
        <v>5403</v>
      </c>
      <c r="F5403" s="12">
        <v>42419810</v>
      </c>
      <c r="G5403" s="13" t="s">
        <v>5382</v>
      </c>
      <c r="Q5403" t="str">
        <f t="shared" si="84"/>
        <v>42419810-Delovi transportera sa trakom</v>
      </c>
    </row>
    <row r="5404" spans="1:17" x14ac:dyDescent="0.3">
      <c r="A5404">
        <v>5403</v>
      </c>
      <c r="B5404">
        <v>42419810</v>
      </c>
      <c r="C5404" t="s">
        <v>5382</v>
      </c>
      <c r="E5404" s="8">
        <v>5404</v>
      </c>
      <c r="F5404" s="9">
        <v>42419890</v>
      </c>
      <c r="G5404" s="10" t="s">
        <v>5383</v>
      </c>
      <c r="Q5404" t="str">
        <f t="shared" si="84"/>
        <v>42419890-Delovi tarnsportera  sa korpama</v>
      </c>
    </row>
    <row r="5405" spans="1:17" x14ac:dyDescent="0.3">
      <c r="A5405">
        <v>5404</v>
      </c>
      <c r="B5405">
        <v>42419890</v>
      </c>
      <c r="C5405" t="s">
        <v>5383</v>
      </c>
      <c r="E5405" s="11">
        <v>5405</v>
      </c>
      <c r="F5405" s="12">
        <v>42419900</v>
      </c>
      <c r="G5405" s="13" t="s">
        <v>5384</v>
      </c>
      <c r="Q5405" t="str">
        <f t="shared" si="84"/>
        <v>42419900-Delovi vitla i druge opreme  za dizanje i rukovanje</v>
      </c>
    </row>
    <row r="5406" spans="1:17" x14ac:dyDescent="0.3">
      <c r="A5406">
        <v>5405</v>
      </c>
      <c r="B5406">
        <v>42419900</v>
      </c>
      <c r="C5406" t="s">
        <v>5384</v>
      </c>
      <c r="E5406" s="8">
        <v>5406</v>
      </c>
      <c r="F5406" s="9">
        <v>42420000</v>
      </c>
      <c r="G5406" s="10" t="s">
        <v>5385</v>
      </c>
      <c r="Q5406" t="str">
        <f t="shared" si="84"/>
        <v>42420000-Korpe, lopate, grabilice i hvataljke za dizalice ili bagere</v>
      </c>
    </row>
    <row r="5407" spans="1:17" x14ac:dyDescent="0.3">
      <c r="A5407">
        <v>5406</v>
      </c>
      <c r="B5407">
        <v>42420000</v>
      </c>
      <c r="C5407" t="s">
        <v>5385</v>
      </c>
      <c r="E5407" s="11">
        <v>5407</v>
      </c>
      <c r="F5407" s="12">
        <v>42500000</v>
      </c>
      <c r="G5407" s="13" t="s">
        <v>5386</v>
      </c>
      <c r="Q5407" t="str">
        <f t="shared" si="84"/>
        <v>42500000-Rashladni uređaji i oprema za ventilaciju</v>
      </c>
    </row>
    <row r="5408" spans="1:17" x14ac:dyDescent="0.3">
      <c r="A5408">
        <v>5407</v>
      </c>
      <c r="B5408">
        <v>42500000</v>
      </c>
      <c r="C5408" t="s">
        <v>5386</v>
      </c>
      <c r="E5408" s="8">
        <v>5408</v>
      </c>
      <c r="F5408" s="9">
        <v>42510000</v>
      </c>
      <c r="G5408" s="10" t="s">
        <v>5387</v>
      </c>
      <c r="Q5408" t="str">
        <f t="shared" si="84"/>
        <v>42510000-Izmenjivači toplote, oprema za klimatizaciju i hlađenje i uređaji za filtriranje</v>
      </c>
    </row>
    <row r="5409" spans="1:17" x14ac:dyDescent="0.3">
      <c r="A5409">
        <v>5408</v>
      </c>
      <c r="B5409">
        <v>42510000</v>
      </c>
      <c r="C5409" t="s">
        <v>5387</v>
      </c>
      <c r="E5409" s="11">
        <v>5409</v>
      </c>
      <c r="F5409" s="12">
        <v>42511000</v>
      </c>
      <c r="G5409" s="13" t="s">
        <v>5388</v>
      </c>
      <c r="Q5409" t="str">
        <f t="shared" si="84"/>
        <v>42511000-Izmenjivači toplote i mašine  za pretvaranje vazduha ili drugih gasova u tečnost</v>
      </c>
    </row>
    <row r="5410" spans="1:17" x14ac:dyDescent="0.3">
      <c r="A5410">
        <v>5409</v>
      </c>
      <c r="B5410">
        <v>42511000</v>
      </c>
      <c r="C5410" t="s">
        <v>5388</v>
      </c>
      <c r="E5410" s="8">
        <v>5410</v>
      </c>
      <c r="F5410" s="9">
        <v>42511100</v>
      </c>
      <c r="G5410" s="10" t="s">
        <v>5389</v>
      </c>
      <c r="Q5410" t="str">
        <f t="shared" si="84"/>
        <v>42511100-Izmenjivači toplote</v>
      </c>
    </row>
    <row r="5411" spans="1:17" x14ac:dyDescent="0.3">
      <c r="A5411">
        <v>5410</v>
      </c>
      <c r="B5411">
        <v>42511100</v>
      </c>
      <c r="C5411" t="s">
        <v>5389</v>
      </c>
      <c r="E5411" s="11">
        <v>5411</v>
      </c>
      <c r="F5411" s="12">
        <v>42511110</v>
      </c>
      <c r="G5411" s="13" t="s">
        <v>5390</v>
      </c>
      <c r="Q5411" t="str">
        <f t="shared" si="84"/>
        <v>42511110-Toplotne pumpe</v>
      </c>
    </row>
    <row r="5412" spans="1:17" x14ac:dyDescent="0.3">
      <c r="A5412">
        <v>5411</v>
      </c>
      <c r="B5412">
        <v>42511110</v>
      </c>
      <c r="C5412" t="s">
        <v>5390</v>
      </c>
      <c r="E5412" s="8">
        <v>5412</v>
      </c>
      <c r="F5412" s="9">
        <v>42511200</v>
      </c>
      <c r="G5412" s="10" t="s">
        <v>5391</v>
      </c>
      <c r="Q5412" t="str">
        <f t="shared" si="84"/>
        <v>42511200-Mašine  za pretvaranje vazduha ili drugih gasova u tečnost</v>
      </c>
    </row>
    <row r="5413" spans="1:17" x14ac:dyDescent="0.3">
      <c r="A5413">
        <v>5412</v>
      </c>
      <c r="B5413">
        <v>42511200</v>
      </c>
      <c r="C5413" t="s">
        <v>5391</v>
      </c>
      <c r="E5413" s="11">
        <v>5413</v>
      </c>
      <c r="F5413" s="12">
        <v>42512000</v>
      </c>
      <c r="G5413" s="13" t="s">
        <v>5392</v>
      </c>
      <c r="Q5413" t="str">
        <f t="shared" si="84"/>
        <v>42512000-Instalacije za klima uređaj</v>
      </c>
    </row>
    <row r="5414" spans="1:17" x14ac:dyDescent="0.3">
      <c r="A5414">
        <v>5413</v>
      </c>
      <c r="B5414">
        <v>42512000</v>
      </c>
      <c r="C5414" t="s">
        <v>5392</v>
      </c>
      <c r="E5414" s="8">
        <v>5414</v>
      </c>
      <c r="F5414" s="9">
        <v>42512100</v>
      </c>
      <c r="G5414" s="10" t="s">
        <v>5393</v>
      </c>
      <c r="Q5414" t="str">
        <f t="shared" si="84"/>
        <v>42512100-Prozorski klima uređaj</v>
      </c>
    </row>
    <row r="5415" spans="1:17" x14ac:dyDescent="0.3">
      <c r="A5415">
        <v>5414</v>
      </c>
      <c r="B5415">
        <v>42512100</v>
      </c>
      <c r="C5415" t="s">
        <v>5393</v>
      </c>
      <c r="E5415" s="11">
        <v>5415</v>
      </c>
      <c r="F5415" s="12">
        <v>42512200</v>
      </c>
      <c r="G5415" s="13" t="s">
        <v>5394</v>
      </c>
      <c r="Q5415" t="str">
        <f t="shared" si="84"/>
        <v>42512200-Zidni klima uređaj</v>
      </c>
    </row>
    <row r="5416" spans="1:17" x14ac:dyDescent="0.3">
      <c r="A5416">
        <v>5415</v>
      </c>
      <c r="B5416">
        <v>42512200</v>
      </c>
      <c r="C5416" t="s">
        <v>5394</v>
      </c>
      <c r="E5416" s="8">
        <v>5416</v>
      </c>
      <c r="F5416" s="9">
        <v>42512300</v>
      </c>
      <c r="G5416" s="10" t="s">
        <v>5395</v>
      </c>
      <c r="Q5416" t="str">
        <f t="shared" si="84"/>
        <v>42512300-Paketni uređaji za grejanje, prozračivanje i klimatizaciju (HVAC)</v>
      </c>
    </row>
    <row r="5417" spans="1:17" x14ac:dyDescent="0.3">
      <c r="A5417">
        <v>5416</v>
      </c>
      <c r="B5417">
        <v>42512300</v>
      </c>
      <c r="C5417" t="s">
        <v>5395</v>
      </c>
      <c r="E5417" s="11">
        <v>5417</v>
      </c>
      <c r="F5417" s="12">
        <v>42512400</v>
      </c>
      <c r="G5417" s="13" t="s">
        <v>5396</v>
      </c>
      <c r="Q5417" t="str">
        <f t="shared" si="84"/>
        <v>42512400-Uređaji za klimatizaciju vozila</v>
      </c>
    </row>
    <row r="5418" spans="1:17" x14ac:dyDescent="0.3">
      <c r="A5418">
        <v>5417</v>
      </c>
      <c r="B5418">
        <v>42512400</v>
      </c>
      <c r="C5418" t="s">
        <v>5396</v>
      </c>
      <c r="E5418" s="8">
        <v>5418</v>
      </c>
      <c r="F5418" s="9">
        <v>42512500</v>
      </c>
      <c r="G5418" s="10" t="s">
        <v>5397</v>
      </c>
      <c r="Q5418" t="str">
        <f t="shared" si="84"/>
        <v>42512500-Delovi uređaja za klimatizaciju</v>
      </c>
    </row>
    <row r="5419" spans="1:17" x14ac:dyDescent="0.3">
      <c r="A5419">
        <v>5418</v>
      </c>
      <c r="B5419">
        <v>42512500</v>
      </c>
      <c r="C5419" t="s">
        <v>5397</v>
      </c>
      <c r="E5419" s="11">
        <v>5419</v>
      </c>
      <c r="F5419" s="12">
        <v>42512510</v>
      </c>
      <c r="G5419" s="13" t="s">
        <v>5398</v>
      </c>
      <c r="Q5419" t="str">
        <f t="shared" si="84"/>
        <v>42512510-Regulatori protoka vazduha u klimatizacionim cevima</v>
      </c>
    </row>
    <row r="5420" spans="1:17" x14ac:dyDescent="0.3">
      <c r="A5420">
        <v>5419</v>
      </c>
      <c r="B5420">
        <v>42512510</v>
      </c>
      <c r="C5420" t="s">
        <v>5398</v>
      </c>
      <c r="E5420" s="8">
        <v>5420</v>
      </c>
      <c r="F5420" s="9">
        <v>42512520</v>
      </c>
      <c r="G5420" s="10" t="s">
        <v>5399</v>
      </c>
      <c r="Q5420" t="str">
        <f t="shared" si="84"/>
        <v>42512520-Rešetke za usmeravanje vazduha</v>
      </c>
    </row>
    <row r="5421" spans="1:17" x14ac:dyDescent="0.3">
      <c r="A5421">
        <v>5420</v>
      </c>
      <c r="B5421">
        <v>42512520</v>
      </c>
      <c r="C5421" t="s">
        <v>5399</v>
      </c>
      <c r="E5421" s="11">
        <v>5421</v>
      </c>
      <c r="F5421" s="12">
        <v>42513000</v>
      </c>
      <c r="G5421" s="13" t="s">
        <v>5400</v>
      </c>
      <c r="Q5421" t="str">
        <f t="shared" si="84"/>
        <v>42513000-Rashladna oprema i oprema za zamrzavanje</v>
      </c>
    </row>
    <row r="5422" spans="1:17" x14ac:dyDescent="0.3">
      <c r="A5422">
        <v>5421</v>
      </c>
      <c r="B5422">
        <v>42513000</v>
      </c>
      <c r="C5422" t="s">
        <v>5400</v>
      </c>
      <c r="E5422" s="8">
        <v>5422</v>
      </c>
      <c r="F5422" s="9">
        <v>42513100</v>
      </c>
      <c r="G5422" s="10" t="s">
        <v>5401</v>
      </c>
      <c r="Q5422" t="str">
        <f t="shared" si="84"/>
        <v>42513100-Uređaji za zamrzavanje</v>
      </c>
    </row>
    <row r="5423" spans="1:17" x14ac:dyDescent="0.3">
      <c r="A5423">
        <v>5422</v>
      </c>
      <c r="B5423">
        <v>42513100</v>
      </c>
      <c r="C5423" t="s">
        <v>5401</v>
      </c>
      <c r="E5423" s="11">
        <v>5423</v>
      </c>
      <c r="F5423" s="12">
        <v>42513200</v>
      </c>
      <c r="G5423" s="13" t="s">
        <v>5402</v>
      </c>
      <c r="Q5423" t="str">
        <f t="shared" si="84"/>
        <v>42513200-Rashladna oprema</v>
      </c>
    </row>
    <row r="5424" spans="1:17" x14ac:dyDescent="0.3">
      <c r="A5424">
        <v>5423</v>
      </c>
      <c r="B5424">
        <v>42513200</v>
      </c>
      <c r="C5424" t="s">
        <v>5402</v>
      </c>
      <c r="E5424" s="8">
        <v>5424</v>
      </c>
      <c r="F5424" s="9">
        <v>42513210</v>
      </c>
      <c r="G5424" s="10" t="s">
        <v>5403</v>
      </c>
      <c r="Q5424" t="str">
        <f t="shared" si="84"/>
        <v>42513210-Rashladne vitrine</v>
      </c>
    </row>
    <row r="5425" spans="1:17" x14ac:dyDescent="0.3">
      <c r="A5425">
        <v>5424</v>
      </c>
      <c r="B5425">
        <v>42513210</v>
      </c>
      <c r="C5425" t="s">
        <v>5403</v>
      </c>
      <c r="E5425" s="11">
        <v>5425</v>
      </c>
      <c r="F5425" s="12">
        <v>42513220</v>
      </c>
      <c r="G5425" s="13" t="s">
        <v>5404</v>
      </c>
      <c r="Q5425" t="str">
        <f t="shared" si="84"/>
        <v>42513220-Rashladni pultovi</v>
      </c>
    </row>
    <row r="5426" spans="1:17" x14ac:dyDescent="0.3">
      <c r="A5426">
        <v>5425</v>
      </c>
      <c r="B5426">
        <v>42513220</v>
      </c>
      <c r="C5426" t="s">
        <v>5404</v>
      </c>
      <c r="E5426" s="8">
        <v>5426</v>
      </c>
      <c r="F5426" s="9">
        <v>42513290</v>
      </c>
      <c r="G5426" s="10" t="s">
        <v>5405</v>
      </c>
      <c r="Q5426" t="str">
        <f t="shared" si="84"/>
        <v>42513290-Komercijalna rashladna oprema</v>
      </c>
    </row>
    <row r="5427" spans="1:17" x14ac:dyDescent="0.3">
      <c r="A5427">
        <v>5426</v>
      </c>
      <c r="B5427">
        <v>42513290</v>
      </c>
      <c r="C5427" t="s">
        <v>5405</v>
      </c>
      <c r="E5427" s="11">
        <v>5427</v>
      </c>
      <c r="F5427" s="12">
        <v>42514000</v>
      </c>
      <c r="G5427" s="13" t="s">
        <v>5406</v>
      </c>
      <c r="Q5427" t="str">
        <f t="shared" si="84"/>
        <v>42514000-Mašine i aparati za filtriranje ili prečišćavanje gasova</v>
      </c>
    </row>
    <row r="5428" spans="1:17" x14ac:dyDescent="0.3">
      <c r="A5428">
        <v>5427</v>
      </c>
      <c r="B5428">
        <v>42514000</v>
      </c>
      <c r="C5428" t="s">
        <v>5406</v>
      </c>
      <c r="E5428" s="8">
        <v>5428</v>
      </c>
      <c r="F5428" s="9">
        <v>42514200</v>
      </c>
      <c r="G5428" s="10" t="s">
        <v>5407</v>
      </c>
      <c r="Q5428" t="str">
        <f t="shared" si="84"/>
        <v>42514200-Elektrostatički prečišćivači vazduha i gasova</v>
      </c>
    </row>
    <row r="5429" spans="1:17" x14ac:dyDescent="0.3">
      <c r="A5429">
        <v>5428</v>
      </c>
      <c r="B5429">
        <v>42514200</v>
      </c>
      <c r="C5429" t="s">
        <v>5407</v>
      </c>
      <c r="E5429" s="11">
        <v>5429</v>
      </c>
      <c r="F5429" s="12">
        <v>42514300</v>
      </c>
      <c r="G5429" s="13" t="s">
        <v>5408</v>
      </c>
      <c r="Q5429" t="str">
        <f t="shared" si="84"/>
        <v>42514300-Aparati za filtriranje</v>
      </c>
    </row>
    <row r="5430" spans="1:17" x14ac:dyDescent="0.3">
      <c r="A5430">
        <v>5429</v>
      </c>
      <c r="B5430">
        <v>42514300</v>
      </c>
      <c r="C5430" t="s">
        <v>5408</v>
      </c>
      <c r="E5430" s="8">
        <v>5430</v>
      </c>
      <c r="F5430" s="9">
        <v>42514310</v>
      </c>
      <c r="G5430" s="10" t="s">
        <v>5409</v>
      </c>
      <c r="Q5430" t="str">
        <f t="shared" si="84"/>
        <v>42514310-Vazdušni filteri</v>
      </c>
    </row>
    <row r="5431" spans="1:17" x14ac:dyDescent="0.3">
      <c r="A5431">
        <v>5430</v>
      </c>
      <c r="B5431">
        <v>42514310</v>
      </c>
      <c r="C5431" t="s">
        <v>5409</v>
      </c>
      <c r="E5431" s="11">
        <v>5431</v>
      </c>
      <c r="F5431" s="12">
        <v>42514320</v>
      </c>
      <c r="G5431" s="13" t="s">
        <v>5410</v>
      </c>
      <c r="Q5431" t="str">
        <f t="shared" si="84"/>
        <v>42514320-Gasni filteri</v>
      </c>
    </row>
    <row r="5432" spans="1:17" x14ac:dyDescent="0.3">
      <c r="A5432">
        <v>5431</v>
      </c>
      <c r="B5432">
        <v>42514320</v>
      </c>
      <c r="C5432" t="s">
        <v>5410</v>
      </c>
      <c r="E5432" s="8">
        <v>5432</v>
      </c>
      <c r="F5432" s="9">
        <v>42515000</v>
      </c>
      <c r="G5432" s="10" t="s">
        <v>5411</v>
      </c>
      <c r="Q5432" t="str">
        <f t="shared" si="84"/>
        <v>42515000-Kotlovi za centralno grejanje</v>
      </c>
    </row>
    <row r="5433" spans="1:17" x14ac:dyDescent="0.3">
      <c r="A5433">
        <v>5432</v>
      </c>
      <c r="B5433">
        <v>42515000</v>
      </c>
      <c r="C5433" t="s">
        <v>5411</v>
      </c>
      <c r="E5433" s="11">
        <v>5433</v>
      </c>
      <c r="F5433" s="12">
        <v>42520000</v>
      </c>
      <c r="G5433" s="13" t="s">
        <v>5412</v>
      </c>
      <c r="Q5433" t="str">
        <f t="shared" si="84"/>
        <v>42520000-Ventilaciona oprema</v>
      </c>
    </row>
    <row r="5434" spans="1:17" x14ac:dyDescent="0.3">
      <c r="A5434">
        <v>5433</v>
      </c>
      <c r="B5434">
        <v>42520000</v>
      </c>
      <c r="C5434" t="s">
        <v>5412</v>
      </c>
      <c r="E5434" s="8">
        <v>5434</v>
      </c>
      <c r="F5434" s="9">
        <v>42521000</v>
      </c>
      <c r="G5434" s="10" t="s">
        <v>5413</v>
      </c>
      <c r="Q5434" t="str">
        <f t="shared" si="84"/>
        <v>42521000-Oprema za izvlačenje dima</v>
      </c>
    </row>
    <row r="5435" spans="1:17" x14ac:dyDescent="0.3">
      <c r="A5435">
        <v>5434</v>
      </c>
      <c r="B5435">
        <v>42521000</v>
      </c>
      <c r="C5435" t="s">
        <v>5413</v>
      </c>
      <c r="E5435" s="11">
        <v>5435</v>
      </c>
      <c r="F5435" s="12">
        <v>42522000</v>
      </c>
      <c r="G5435" s="13" t="s">
        <v>5414</v>
      </c>
      <c r="Q5435" t="str">
        <f t="shared" si="84"/>
        <v>42522000-Ventilatori, izuzev za domaćinstvo</v>
      </c>
    </row>
    <row r="5436" spans="1:17" x14ac:dyDescent="0.3">
      <c r="A5436">
        <v>5435</v>
      </c>
      <c r="B5436">
        <v>42522000</v>
      </c>
      <c r="C5436" t="s">
        <v>5414</v>
      </c>
      <c r="E5436" s="8">
        <v>5436</v>
      </c>
      <c r="F5436" s="9">
        <v>42522100</v>
      </c>
      <c r="G5436" s="10" t="s">
        <v>5415</v>
      </c>
      <c r="Q5436" t="str">
        <f t="shared" si="84"/>
        <v>42522100-Delovi ventilatora</v>
      </c>
    </row>
    <row r="5437" spans="1:17" x14ac:dyDescent="0.3">
      <c r="A5437">
        <v>5436</v>
      </c>
      <c r="B5437">
        <v>42522100</v>
      </c>
      <c r="C5437" t="s">
        <v>5415</v>
      </c>
      <c r="E5437" s="11">
        <v>5437</v>
      </c>
      <c r="F5437" s="12">
        <v>42530000</v>
      </c>
      <c r="G5437" s="13" t="s">
        <v>5416</v>
      </c>
      <c r="Q5437" t="str">
        <f t="shared" si="84"/>
        <v>42530000-Delovi rashladne opreme i opreme za zamrzavanje i toplotne pumpe</v>
      </c>
    </row>
    <row r="5438" spans="1:17" x14ac:dyDescent="0.3">
      <c r="A5438">
        <v>5437</v>
      </c>
      <c r="B5438">
        <v>42530000</v>
      </c>
      <c r="C5438" t="s">
        <v>5416</v>
      </c>
      <c r="E5438" s="8">
        <v>5438</v>
      </c>
      <c r="F5438" s="9">
        <v>42531000</v>
      </c>
      <c r="G5438" s="10" t="s">
        <v>5417</v>
      </c>
      <c r="Q5438" t="str">
        <f t="shared" si="84"/>
        <v>42531000-Delovi rashladne opreme</v>
      </c>
    </row>
    <row r="5439" spans="1:17" x14ac:dyDescent="0.3">
      <c r="A5439">
        <v>5438</v>
      </c>
      <c r="B5439">
        <v>42531000</v>
      </c>
      <c r="C5439" t="s">
        <v>5417</v>
      </c>
      <c r="E5439" s="11">
        <v>5439</v>
      </c>
      <c r="F5439" s="12">
        <v>42532000</v>
      </c>
      <c r="G5439" s="13" t="s">
        <v>5418</v>
      </c>
      <c r="Q5439" t="str">
        <f t="shared" si="84"/>
        <v>42532000-Delovi opreme za zamrzavanje</v>
      </c>
    </row>
    <row r="5440" spans="1:17" x14ac:dyDescent="0.3">
      <c r="A5440">
        <v>5439</v>
      </c>
      <c r="B5440">
        <v>42532000</v>
      </c>
      <c r="C5440" t="s">
        <v>5418</v>
      </c>
      <c r="E5440" s="8">
        <v>5440</v>
      </c>
      <c r="F5440" s="9">
        <v>42533000</v>
      </c>
      <c r="G5440" s="10" t="s">
        <v>5419</v>
      </c>
      <c r="Q5440" t="str">
        <f t="shared" si="84"/>
        <v>42533000-Delovi toplotnih pumpi</v>
      </c>
    </row>
    <row r="5441" spans="1:17" x14ac:dyDescent="0.3">
      <c r="A5441">
        <v>5440</v>
      </c>
      <c r="B5441">
        <v>42533000</v>
      </c>
      <c r="C5441" t="s">
        <v>5419</v>
      </c>
      <c r="E5441" s="11">
        <v>5441</v>
      </c>
      <c r="F5441" s="12">
        <v>42600000</v>
      </c>
      <c r="G5441" s="13" t="s">
        <v>5420</v>
      </c>
      <c r="Q5441" t="str">
        <f t="shared" si="84"/>
        <v>42600000-Mašine alatke</v>
      </c>
    </row>
    <row r="5442" spans="1:17" x14ac:dyDescent="0.3">
      <c r="A5442">
        <v>5441</v>
      </c>
      <c r="B5442">
        <v>42600000</v>
      </c>
      <c r="C5442" t="s">
        <v>5420</v>
      </c>
      <c r="E5442" s="8">
        <v>5442</v>
      </c>
      <c r="F5442" s="9">
        <v>42610000</v>
      </c>
      <c r="G5442" s="10" t="s">
        <v>5421</v>
      </c>
      <c r="Q5442" t="str">
        <f t="shared" ref="Q5442:Q5505" si="85">F5442&amp; "-" &amp;G5442</f>
        <v>42610000-Mašine alatke kojima upravlja laser i centri za mašinsku obradu</v>
      </c>
    </row>
    <row r="5443" spans="1:17" x14ac:dyDescent="0.3">
      <c r="A5443">
        <v>5442</v>
      </c>
      <c r="B5443">
        <v>42610000</v>
      </c>
      <c r="C5443" t="s">
        <v>5421</v>
      </c>
      <c r="E5443" s="11">
        <v>5443</v>
      </c>
      <c r="F5443" s="12">
        <v>42611000</v>
      </c>
      <c r="G5443" s="13" t="s">
        <v>5422</v>
      </c>
      <c r="Q5443" t="str">
        <f t="shared" si="85"/>
        <v>42611000-Specijalne mašine alatke</v>
      </c>
    </row>
    <row r="5444" spans="1:17" x14ac:dyDescent="0.3">
      <c r="A5444">
        <v>5443</v>
      </c>
      <c r="B5444">
        <v>42611000</v>
      </c>
      <c r="C5444" t="s">
        <v>5422</v>
      </c>
      <c r="E5444" s="8">
        <v>5444</v>
      </c>
      <c r="F5444" s="9">
        <v>42612000</v>
      </c>
      <c r="G5444" s="10" t="s">
        <v>5423</v>
      </c>
      <c r="Q5444" t="str">
        <f t="shared" si="85"/>
        <v>42612000-Centri za mašinsku obradu</v>
      </c>
    </row>
    <row r="5445" spans="1:17" x14ac:dyDescent="0.3">
      <c r="A5445">
        <v>5444</v>
      </c>
      <c r="B5445">
        <v>42612000</v>
      </c>
      <c r="C5445" t="s">
        <v>5423</v>
      </c>
      <c r="E5445" s="11">
        <v>5445</v>
      </c>
      <c r="F5445" s="12">
        <v>42612100</v>
      </c>
      <c r="G5445" s="13" t="s">
        <v>5424</v>
      </c>
      <c r="Q5445" t="str">
        <f t="shared" si="85"/>
        <v>42612100-Centar za mašinsku obradu sa vodoravnim vretenom</v>
      </c>
    </row>
    <row r="5446" spans="1:17" x14ac:dyDescent="0.3">
      <c r="A5446">
        <v>5445</v>
      </c>
      <c r="B5446">
        <v>42612100</v>
      </c>
      <c r="C5446" t="s">
        <v>5424</v>
      </c>
      <c r="E5446" s="8">
        <v>5446</v>
      </c>
      <c r="F5446" s="9">
        <v>42612200</v>
      </c>
      <c r="G5446" s="10" t="s">
        <v>5425</v>
      </c>
      <c r="Q5446" t="str">
        <f t="shared" si="85"/>
        <v>42612200-Centar za mašinsku obradu sa vertikalnim vretenom</v>
      </c>
    </row>
    <row r="5447" spans="1:17" x14ac:dyDescent="0.3">
      <c r="A5447">
        <v>5446</v>
      </c>
      <c r="B5447">
        <v>42612200</v>
      </c>
      <c r="C5447" t="s">
        <v>5425</v>
      </c>
      <c r="E5447" s="11">
        <v>5447</v>
      </c>
      <c r="F5447" s="12">
        <v>42620000</v>
      </c>
      <c r="G5447" s="13" t="s">
        <v>5426</v>
      </c>
      <c r="Q5447" t="str">
        <f t="shared" si="85"/>
        <v>42620000-Strugovi, mašine alatke za bušenje i glodanje</v>
      </c>
    </row>
    <row r="5448" spans="1:17" x14ac:dyDescent="0.3">
      <c r="A5448">
        <v>5447</v>
      </c>
      <c r="B5448">
        <v>42620000</v>
      </c>
      <c r="C5448" t="s">
        <v>5426</v>
      </c>
      <c r="E5448" s="8">
        <v>5448</v>
      </c>
      <c r="F5448" s="9">
        <v>42621000</v>
      </c>
      <c r="G5448" s="10" t="s">
        <v>5427</v>
      </c>
      <c r="Q5448" t="str">
        <f t="shared" si="85"/>
        <v>42621000-Strugovi</v>
      </c>
    </row>
    <row r="5449" spans="1:17" x14ac:dyDescent="0.3">
      <c r="A5449">
        <v>5448</v>
      </c>
      <c r="B5449">
        <v>42621000</v>
      </c>
      <c r="C5449" t="s">
        <v>5427</v>
      </c>
      <c r="E5449" s="11">
        <v>5449</v>
      </c>
      <c r="F5449" s="12">
        <v>42621100</v>
      </c>
      <c r="G5449" s="13" t="s">
        <v>5428</v>
      </c>
      <c r="Q5449" t="str">
        <f t="shared" si="85"/>
        <v>42621100-CNC strugovi</v>
      </c>
    </row>
    <row r="5450" spans="1:17" x14ac:dyDescent="0.3">
      <c r="A5450">
        <v>5449</v>
      </c>
      <c r="B5450">
        <v>42621100</v>
      </c>
      <c r="C5450" t="s">
        <v>5428</v>
      </c>
      <c r="E5450" s="8">
        <v>5450</v>
      </c>
      <c r="F5450" s="9">
        <v>42622000</v>
      </c>
      <c r="G5450" s="10" t="s">
        <v>5429</v>
      </c>
      <c r="Q5450" t="str">
        <f t="shared" si="85"/>
        <v>42622000-Mašine za urezivanje spoljnih i unutrašnjih navoja</v>
      </c>
    </row>
    <row r="5451" spans="1:17" x14ac:dyDescent="0.3">
      <c r="A5451">
        <v>5450</v>
      </c>
      <c r="B5451">
        <v>42622000</v>
      </c>
      <c r="C5451" t="s">
        <v>5429</v>
      </c>
      <c r="E5451" s="11">
        <v>5451</v>
      </c>
      <c r="F5451" s="12">
        <v>42623000</v>
      </c>
      <c r="G5451" s="13" t="s">
        <v>5430</v>
      </c>
      <c r="Q5451" t="str">
        <f t="shared" si="85"/>
        <v>42623000-Glodalice</v>
      </c>
    </row>
    <row r="5452" spans="1:17" x14ac:dyDescent="0.3">
      <c r="A5452">
        <v>5451</v>
      </c>
      <c r="B5452">
        <v>42623000</v>
      </c>
      <c r="C5452" t="s">
        <v>5430</v>
      </c>
      <c r="E5452" s="8">
        <v>5452</v>
      </c>
      <c r="F5452" s="9">
        <v>42630000</v>
      </c>
      <c r="G5452" s="10" t="s">
        <v>5431</v>
      </c>
      <c r="Q5452" t="str">
        <f t="shared" si="85"/>
        <v>42630000-Alatne mašine za obradu metala</v>
      </c>
    </row>
    <row r="5453" spans="1:17" x14ac:dyDescent="0.3">
      <c r="A5453">
        <v>5452</v>
      </c>
      <c r="B5453">
        <v>42630000</v>
      </c>
      <c r="C5453" t="s">
        <v>5431</v>
      </c>
      <c r="E5453" s="11">
        <v>5453</v>
      </c>
      <c r="F5453" s="12">
        <v>42631000</v>
      </c>
      <c r="G5453" s="13" t="s">
        <v>5432</v>
      </c>
      <c r="Q5453" t="str">
        <f t="shared" si="85"/>
        <v>42631000-Alatne mašine za završnu obradu metala</v>
      </c>
    </row>
    <row r="5454" spans="1:17" x14ac:dyDescent="0.3">
      <c r="A5454">
        <v>5453</v>
      </c>
      <c r="B5454">
        <v>42631000</v>
      </c>
      <c r="C5454" t="s">
        <v>5432</v>
      </c>
      <c r="E5454" s="8">
        <v>5454</v>
      </c>
      <c r="F5454" s="9">
        <v>42632000</v>
      </c>
      <c r="G5454" s="10" t="s">
        <v>5433</v>
      </c>
      <c r="Q5454" t="str">
        <f t="shared" si="85"/>
        <v>42632000-Numerički upravljane mašine za obradu metala</v>
      </c>
    </row>
    <row r="5455" spans="1:17" x14ac:dyDescent="0.3">
      <c r="A5455">
        <v>5454</v>
      </c>
      <c r="B5455">
        <v>42632000</v>
      </c>
      <c r="C5455" t="s">
        <v>5433</v>
      </c>
      <c r="E5455" s="11">
        <v>5455</v>
      </c>
      <c r="F5455" s="12">
        <v>42633000</v>
      </c>
      <c r="G5455" s="13" t="s">
        <v>5434</v>
      </c>
      <c r="Q5455" t="str">
        <f t="shared" si="85"/>
        <v>42633000-Uređaji za savijanje, preklapanje, ravnanje ili poravnavanje</v>
      </c>
    </row>
    <row r="5456" spans="1:17" x14ac:dyDescent="0.3">
      <c r="A5456">
        <v>5455</v>
      </c>
      <c r="B5456">
        <v>42633000</v>
      </c>
      <c r="C5456" t="s">
        <v>5434</v>
      </c>
      <c r="E5456" s="8">
        <v>5456</v>
      </c>
      <c r="F5456" s="9">
        <v>42634000</v>
      </c>
      <c r="G5456" s="10" t="s">
        <v>5435</v>
      </c>
      <c r="Q5456" t="str">
        <f t="shared" si="85"/>
        <v>42634000-Mašine za kovanje</v>
      </c>
    </row>
    <row r="5457" spans="1:17" x14ac:dyDescent="0.3">
      <c r="A5457">
        <v>5456</v>
      </c>
      <c r="B5457">
        <v>42634000</v>
      </c>
      <c r="C5457" t="s">
        <v>5435</v>
      </c>
      <c r="E5457" s="11">
        <v>5457</v>
      </c>
      <c r="F5457" s="12">
        <v>42635000</v>
      </c>
      <c r="G5457" s="13" t="s">
        <v>5436</v>
      </c>
      <c r="Q5457" t="str">
        <f t="shared" si="85"/>
        <v>42635000-Mašine  za kovanje u kalupima</v>
      </c>
    </row>
    <row r="5458" spans="1:17" x14ac:dyDescent="0.3">
      <c r="A5458">
        <v>5457</v>
      </c>
      <c r="B5458">
        <v>42635000</v>
      </c>
      <c r="C5458" t="s">
        <v>5436</v>
      </c>
      <c r="E5458" s="8">
        <v>5458</v>
      </c>
      <c r="F5458" s="9">
        <v>42636000</v>
      </c>
      <c r="G5458" s="10" t="s">
        <v>5437</v>
      </c>
      <c r="Q5458" t="str">
        <f t="shared" si="85"/>
        <v>42636000-Prese</v>
      </c>
    </row>
    <row r="5459" spans="1:17" x14ac:dyDescent="0.3">
      <c r="A5459">
        <v>5458</v>
      </c>
      <c r="B5459">
        <v>42636000</v>
      </c>
      <c r="C5459" t="s">
        <v>5437</v>
      </c>
      <c r="E5459" s="11">
        <v>5459</v>
      </c>
      <c r="F5459" s="12">
        <v>42636100</v>
      </c>
      <c r="G5459" s="13" t="s">
        <v>5438</v>
      </c>
      <c r="Q5459" t="str">
        <f t="shared" si="85"/>
        <v>42636100-Hidraulične prese</v>
      </c>
    </row>
    <row r="5460" spans="1:17" x14ac:dyDescent="0.3">
      <c r="A5460">
        <v>5459</v>
      </c>
      <c r="B5460">
        <v>42636100</v>
      </c>
      <c r="C5460" t="s">
        <v>5438</v>
      </c>
      <c r="E5460" s="8">
        <v>5460</v>
      </c>
      <c r="F5460" s="9">
        <v>42637000</v>
      </c>
      <c r="G5460" s="10" t="s">
        <v>5439</v>
      </c>
      <c r="Q5460" t="str">
        <f t="shared" si="85"/>
        <v>42637000-Alatne mašine za bušenje ili glodanje metala</v>
      </c>
    </row>
    <row r="5461" spans="1:17" x14ac:dyDescent="0.3">
      <c r="A5461">
        <v>5460</v>
      </c>
      <c r="B5461">
        <v>42637000</v>
      </c>
      <c r="C5461" t="s">
        <v>5439</v>
      </c>
      <c r="E5461" s="11">
        <v>5461</v>
      </c>
      <c r="F5461" s="12">
        <v>42637100</v>
      </c>
      <c r="G5461" s="13" t="s">
        <v>5440</v>
      </c>
      <c r="Q5461" t="str">
        <f t="shared" si="85"/>
        <v>42637100-Alatne mašine za bušenje metala</v>
      </c>
    </row>
    <row r="5462" spans="1:17" x14ac:dyDescent="0.3">
      <c r="A5462">
        <v>5461</v>
      </c>
      <c r="B5462">
        <v>42637100</v>
      </c>
      <c r="C5462" t="s">
        <v>5440</v>
      </c>
      <c r="E5462" s="3">
        <v>5462</v>
      </c>
      <c r="F5462" s="4">
        <v>42637200</v>
      </c>
      <c r="G5462" s="14" t="s">
        <v>5441</v>
      </c>
      <c r="Q5462" t="str">
        <f t="shared" si="85"/>
        <v>42637200-Velike mašine alatke za bušenje metala</v>
      </c>
    </row>
    <row r="5463" spans="1:17" x14ac:dyDescent="0.3">
      <c r="A5463">
        <v>5462</v>
      </c>
      <c r="B5463">
        <v>42637200</v>
      </c>
      <c r="C5463" t="s">
        <v>5441</v>
      </c>
      <c r="E5463" s="11">
        <v>5463</v>
      </c>
      <c r="F5463" s="12">
        <v>42637300</v>
      </c>
      <c r="G5463" s="13" t="s">
        <v>5442</v>
      </c>
      <c r="Q5463" t="str">
        <f t="shared" si="85"/>
        <v>42637300-Alatne mašine za glodanje metala</v>
      </c>
    </row>
    <row r="5464" spans="1:17" x14ac:dyDescent="0.3">
      <c r="A5464">
        <v>5463</v>
      </c>
      <c r="B5464">
        <v>42637300</v>
      </c>
      <c r="C5464" t="s">
        <v>5442</v>
      </c>
      <c r="E5464" s="8">
        <v>5464</v>
      </c>
      <c r="F5464" s="9">
        <v>42638000</v>
      </c>
      <c r="G5464" s="10" t="s">
        <v>5443</v>
      </c>
      <c r="Q5464" t="str">
        <f t="shared" si="85"/>
        <v>42638000-Centar za mašinsku obradu metala</v>
      </c>
    </row>
    <row r="5465" spans="1:17" x14ac:dyDescent="0.3">
      <c r="A5465">
        <v>5464</v>
      </c>
      <c r="B5465">
        <v>42638000</v>
      </c>
      <c r="C5465" t="s">
        <v>5443</v>
      </c>
      <c r="E5465" s="11">
        <v>5465</v>
      </c>
      <c r="F5465" s="12">
        <v>42640000</v>
      </c>
      <c r="G5465" s="13" t="s">
        <v>5444</v>
      </c>
      <c r="Q5465" t="str">
        <f t="shared" si="85"/>
        <v>42640000-Alatne mašine za obradu tvrdih materijala, izuzev metala</v>
      </c>
    </row>
    <row r="5466" spans="1:17" x14ac:dyDescent="0.3">
      <c r="A5466">
        <v>5465</v>
      </c>
      <c r="B5466">
        <v>42640000</v>
      </c>
      <c r="C5466" t="s">
        <v>5444</v>
      </c>
      <c r="E5466" s="8">
        <v>5466</v>
      </c>
      <c r="F5466" s="9">
        <v>42641000</v>
      </c>
      <c r="G5466" s="10" t="s">
        <v>5445</v>
      </c>
      <c r="Q5466" t="str">
        <f t="shared" si="85"/>
        <v>42641000-Alatne mašine za obradu kamena, keramike, betona ili stakla</v>
      </c>
    </row>
    <row r="5467" spans="1:17" x14ac:dyDescent="0.3">
      <c r="A5467">
        <v>5466</v>
      </c>
      <c r="B5467">
        <v>42641000</v>
      </c>
      <c r="C5467" t="s">
        <v>5445</v>
      </c>
      <c r="E5467" s="11">
        <v>5467</v>
      </c>
      <c r="F5467" s="12">
        <v>42641100</v>
      </c>
      <c r="G5467" s="13" t="s">
        <v>5446</v>
      </c>
      <c r="Q5467" t="str">
        <f t="shared" si="85"/>
        <v>42641100-Alatne mašine za obradu kamena</v>
      </c>
    </row>
    <row r="5468" spans="1:17" x14ac:dyDescent="0.3">
      <c r="A5468">
        <v>5467</v>
      </c>
      <c r="B5468">
        <v>42641100</v>
      </c>
      <c r="C5468" t="s">
        <v>5446</v>
      </c>
      <c r="E5468" s="8">
        <v>5468</v>
      </c>
      <c r="F5468" s="9">
        <v>42641200</v>
      </c>
      <c r="G5468" s="10" t="s">
        <v>5447</v>
      </c>
      <c r="Q5468" t="str">
        <f t="shared" si="85"/>
        <v>42641200-Alatne mašine za obradu keramike</v>
      </c>
    </row>
    <row r="5469" spans="1:17" x14ac:dyDescent="0.3">
      <c r="A5469">
        <v>5468</v>
      </c>
      <c r="B5469">
        <v>42641200</v>
      </c>
      <c r="C5469" t="s">
        <v>5447</v>
      </c>
      <c r="E5469" s="11">
        <v>5469</v>
      </c>
      <c r="F5469" s="12">
        <v>42641300</v>
      </c>
      <c r="G5469" s="13" t="s">
        <v>5448</v>
      </c>
      <c r="Q5469" t="str">
        <f t="shared" si="85"/>
        <v>42641300-Alatne mašine za obradu betona</v>
      </c>
    </row>
    <row r="5470" spans="1:17" x14ac:dyDescent="0.3">
      <c r="A5470">
        <v>5469</v>
      </c>
      <c r="B5470">
        <v>42641300</v>
      </c>
      <c r="C5470" t="s">
        <v>5448</v>
      </c>
      <c r="E5470" s="8">
        <v>5470</v>
      </c>
      <c r="F5470" s="9">
        <v>42641400</v>
      </c>
      <c r="G5470" s="10" t="s">
        <v>5449</v>
      </c>
      <c r="Q5470" t="str">
        <f t="shared" si="85"/>
        <v>42641400-Alatne mašine za obradu stakla</v>
      </c>
    </row>
    <row r="5471" spans="1:17" x14ac:dyDescent="0.3">
      <c r="A5471">
        <v>5470</v>
      </c>
      <c r="B5471">
        <v>42641400</v>
      </c>
      <c r="C5471" t="s">
        <v>5449</v>
      </c>
      <c r="E5471" s="11">
        <v>5471</v>
      </c>
      <c r="F5471" s="12">
        <v>42642000</v>
      </c>
      <c r="G5471" s="13" t="s">
        <v>5450</v>
      </c>
      <c r="Q5471" t="str">
        <f t="shared" si="85"/>
        <v>42642000-Alatne mašine za obradu drveta, kostiju, plute, tvrde gume ili tvrde plastične mase</v>
      </c>
    </row>
    <row r="5472" spans="1:17" x14ac:dyDescent="0.3">
      <c r="A5472">
        <v>5471</v>
      </c>
      <c r="B5472">
        <v>42642000</v>
      </c>
      <c r="C5472" t="s">
        <v>5450</v>
      </c>
      <c r="E5472" s="8">
        <v>5472</v>
      </c>
      <c r="F5472" s="9">
        <v>42642100</v>
      </c>
      <c r="G5472" s="10" t="s">
        <v>5451</v>
      </c>
      <c r="Q5472" t="str">
        <f t="shared" si="85"/>
        <v>42642100-Alatne mašine za obradu drveta</v>
      </c>
    </row>
    <row r="5473" spans="1:17" x14ac:dyDescent="0.3">
      <c r="A5473">
        <v>5472</v>
      </c>
      <c r="B5473">
        <v>42642100</v>
      </c>
      <c r="C5473" t="s">
        <v>5451</v>
      </c>
      <c r="E5473" s="11">
        <v>5473</v>
      </c>
      <c r="F5473" s="12">
        <v>42642200</v>
      </c>
      <c r="G5473" s="13" t="s">
        <v>5452</v>
      </c>
      <c r="Q5473" t="str">
        <f t="shared" si="85"/>
        <v>42642200-Alatne mašine za obradu kostiju</v>
      </c>
    </row>
    <row r="5474" spans="1:17" x14ac:dyDescent="0.3">
      <c r="A5474">
        <v>5473</v>
      </c>
      <c r="B5474">
        <v>42642200</v>
      </c>
      <c r="C5474" t="s">
        <v>5452</v>
      </c>
      <c r="E5474" s="8">
        <v>5474</v>
      </c>
      <c r="F5474" s="9">
        <v>42642300</v>
      </c>
      <c r="G5474" s="10" t="s">
        <v>5453</v>
      </c>
      <c r="Q5474" t="str">
        <f t="shared" si="85"/>
        <v>42642300-Alatne mašine za obradu plute</v>
      </c>
    </row>
    <row r="5475" spans="1:17" x14ac:dyDescent="0.3">
      <c r="A5475">
        <v>5474</v>
      </c>
      <c r="B5475">
        <v>42642300</v>
      </c>
      <c r="C5475" t="s">
        <v>5453</v>
      </c>
      <c r="E5475" s="11">
        <v>5475</v>
      </c>
      <c r="F5475" s="12">
        <v>42642400</v>
      </c>
      <c r="G5475" s="13" t="s">
        <v>5454</v>
      </c>
      <c r="Q5475" t="str">
        <f t="shared" si="85"/>
        <v>42642400-Alatne mašine za obradu tvrde gume</v>
      </c>
    </row>
    <row r="5476" spans="1:17" x14ac:dyDescent="0.3">
      <c r="A5476">
        <v>5475</v>
      </c>
      <c r="B5476">
        <v>42642400</v>
      </c>
      <c r="C5476" t="s">
        <v>5454</v>
      </c>
      <c r="E5476" s="8">
        <v>5476</v>
      </c>
      <c r="F5476" s="9">
        <v>42642500</v>
      </c>
      <c r="G5476" s="10" t="s">
        <v>5455</v>
      </c>
      <c r="Q5476" t="str">
        <f t="shared" si="85"/>
        <v>42642500-Alatne mašine za obradu tvrde plastične mase</v>
      </c>
    </row>
    <row r="5477" spans="1:17" x14ac:dyDescent="0.3">
      <c r="A5477">
        <v>5476</v>
      </c>
      <c r="B5477">
        <v>42642500</v>
      </c>
      <c r="C5477" t="s">
        <v>5455</v>
      </c>
      <c r="E5477" s="11">
        <v>5477</v>
      </c>
      <c r="F5477" s="12">
        <v>42650000</v>
      </c>
      <c r="G5477" s="13" t="s">
        <v>5456</v>
      </c>
      <c r="Q5477" t="str">
        <f t="shared" si="85"/>
        <v>42650000-Pneumatski ručni alati ili ručni alati na motorni pogon</v>
      </c>
    </row>
    <row r="5478" spans="1:17" x14ac:dyDescent="0.3">
      <c r="A5478">
        <v>5477</v>
      </c>
      <c r="B5478">
        <v>42650000</v>
      </c>
      <c r="C5478" t="s">
        <v>5456</v>
      </c>
      <c r="E5478" s="8">
        <v>5478</v>
      </c>
      <c r="F5478" s="9">
        <v>42651000</v>
      </c>
      <c r="G5478" s="10" t="s">
        <v>5457</v>
      </c>
      <c r="Q5478" t="str">
        <f t="shared" si="85"/>
        <v>42651000-Pneumatski ručni alati</v>
      </c>
    </row>
    <row r="5479" spans="1:17" x14ac:dyDescent="0.3">
      <c r="A5479">
        <v>5478</v>
      </c>
      <c r="B5479">
        <v>42651000</v>
      </c>
      <c r="C5479" t="s">
        <v>5457</v>
      </c>
      <c r="E5479" s="11">
        <v>5479</v>
      </c>
      <c r="F5479" s="12">
        <v>42652000</v>
      </c>
      <c r="G5479" s="13" t="s">
        <v>5458</v>
      </c>
      <c r="Q5479" t="str">
        <f t="shared" si="85"/>
        <v>42652000-Elektromehanički ručni alati</v>
      </c>
    </row>
    <row r="5480" spans="1:17" x14ac:dyDescent="0.3">
      <c r="A5480">
        <v>5479</v>
      </c>
      <c r="B5480">
        <v>42652000</v>
      </c>
      <c r="C5480" t="s">
        <v>5458</v>
      </c>
      <c r="E5480" s="8">
        <v>5480</v>
      </c>
      <c r="F5480" s="9">
        <v>42660000</v>
      </c>
      <c r="G5480" s="10" t="s">
        <v>5459</v>
      </c>
      <c r="Q5480" t="str">
        <f t="shared" si="85"/>
        <v>42660000-Alati za lemljenje, tvrdo lemljenje i zavarivanje, mašine i oprema za površinsko kaljenje i vruće ubrizgavanje</v>
      </c>
    </row>
    <row r="5481" spans="1:17" x14ac:dyDescent="0.3">
      <c r="A5481">
        <v>5480</v>
      </c>
      <c r="B5481">
        <v>42660000</v>
      </c>
      <c r="C5481" t="s">
        <v>5459</v>
      </c>
      <c r="E5481" s="11">
        <v>5481</v>
      </c>
      <c r="F5481" s="12">
        <v>42661000</v>
      </c>
      <c r="G5481" s="13" t="s">
        <v>5460</v>
      </c>
      <c r="Q5481" t="str">
        <f t="shared" si="85"/>
        <v>42661000-Oprema za lemljenje i tvrdo lemljenje</v>
      </c>
    </row>
    <row r="5482" spans="1:17" x14ac:dyDescent="0.3">
      <c r="A5482">
        <v>5481</v>
      </c>
      <c r="B5482">
        <v>42661000</v>
      </c>
      <c r="C5482" t="s">
        <v>5460</v>
      </c>
      <c r="E5482" s="8">
        <v>5482</v>
      </c>
      <c r="F5482" s="9">
        <v>42661100</v>
      </c>
      <c r="G5482" s="10" t="s">
        <v>5461</v>
      </c>
      <c r="Q5482" t="str">
        <f t="shared" si="85"/>
        <v>42661100-Oprema za lemljenje</v>
      </c>
    </row>
    <row r="5483" spans="1:17" x14ac:dyDescent="0.3">
      <c r="A5483">
        <v>5482</v>
      </c>
      <c r="B5483">
        <v>42661100</v>
      </c>
      <c r="C5483" t="s">
        <v>5461</v>
      </c>
      <c r="E5483" s="11">
        <v>5483</v>
      </c>
      <c r="F5483" s="12">
        <v>42661200</v>
      </c>
      <c r="G5483" s="13" t="s">
        <v>5462</v>
      </c>
      <c r="Q5483" t="str">
        <f t="shared" si="85"/>
        <v>42661200-Oprema za tvrdo lemljenje</v>
      </c>
    </row>
    <row r="5484" spans="1:17" x14ac:dyDescent="0.3">
      <c r="A5484">
        <v>5483</v>
      </c>
      <c r="B5484">
        <v>42661200</v>
      </c>
      <c r="C5484" t="s">
        <v>5462</v>
      </c>
      <c r="E5484" s="8">
        <v>5484</v>
      </c>
      <c r="F5484" s="9">
        <v>42662000</v>
      </c>
      <c r="G5484" s="10" t="s">
        <v>5463</v>
      </c>
      <c r="Q5484" t="str">
        <f t="shared" si="85"/>
        <v>42662000-Oprema za zavarivanje</v>
      </c>
    </row>
    <row r="5485" spans="1:17" x14ac:dyDescent="0.3">
      <c r="A5485">
        <v>5484</v>
      </c>
      <c r="B5485">
        <v>42662000</v>
      </c>
      <c r="C5485" t="s">
        <v>5463</v>
      </c>
      <c r="E5485" s="11">
        <v>5485</v>
      </c>
      <c r="F5485" s="12">
        <v>42662100</v>
      </c>
      <c r="G5485" s="13" t="s">
        <v>5464</v>
      </c>
      <c r="Q5485" t="str">
        <f t="shared" si="85"/>
        <v>42662100-Oprema za elektro-zavarivanje</v>
      </c>
    </row>
    <row r="5486" spans="1:17" x14ac:dyDescent="0.3">
      <c r="A5486">
        <v>5485</v>
      </c>
      <c r="B5486">
        <v>42662100</v>
      </c>
      <c r="C5486" t="s">
        <v>5464</v>
      </c>
      <c r="E5486" s="8">
        <v>5486</v>
      </c>
      <c r="F5486" s="9">
        <v>42662200</v>
      </c>
      <c r="G5486" s="10" t="s">
        <v>5465</v>
      </c>
      <c r="Q5486" t="str">
        <f t="shared" si="85"/>
        <v>42662200-Oprema za zavarivanje, izuzev električne</v>
      </c>
    </row>
    <row r="5487" spans="1:17" x14ac:dyDescent="0.3">
      <c r="A5487">
        <v>5486</v>
      </c>
      <c r="B5487">
        <v>42662200</v>
      </c>
      <c r="C5487" t="s">
        <v>5465</v>
      </c>
      <c r="E5487" s="11">
        <v>5487</v>
      </c>
      <c r="F5487" s="12">
        <v>42663000</v>
      </c>
      <c r="G5487" s="13" t="s">
        <v>5466</v>
      </c>
      <c r="Q5487" t="str">
        <f t="shared" si="85"/>
        <v>42663000-Uređaji za površinsko kaljenje</v>
      </c>
    </row>
    <row r="5488" spans="1:17" x14ac:dyDescent="0.3">
      <c r="A5488">
        <v>5487</v>
      </c>
      <c r="B5488">
        <v>42663000</v>
      </c>
      <c r="C5488" t="s">
        <v>5466</v>
      </c>
      <c r="E5488" s="8">
        <v>5488</v>
      </c>
      <c r="F5488" s="9">
        <v>42664000</v>
      </c>
      <c r="G5488" s="10" t="s">
        <v>5467</v>
      </c>
      <c r="Q5488" t="str">
        <f t="shared" si="85"/>
        <v>42664000-Oprema za topljenje</v>
      </c>
    </row>
    <row r="5489" spans="1:17" x14ac:dyDescent="0.3">
      <c r="A5489">
        <v>5488</v>
      </c>
      <c r="B5489">
        <v>42664000</v>
      </c>
      <c r="C5489" t="s">
        <v>5467</v>
      </c>
      <c r="E5489" s="11">
        <v>5489</v>
      </c>
      <c r="F5489" s="12">
        <v>42664100</v>
      </c>
      <c r="G5489" s="13" t="s">
        <v>5468</v>
      </c>
      <c r="Q5489" t="str">
        <f t="shared" si="85"/>
        <v>42664100-Oprema za topljenje plastičnih masa</v>
      </c>
    </row>
    <row r="5490" spans="1:17" x14ac:dyDescent="0.3">
      <c r="A5490">
        <v>5489</v>
      </c>
      <c r="B5490">
        <v>42664100</v>
      </c>
      <c r="C5490" t="s">
        <v>5468</v>
      </c>
      <c r="E5490" s="8">
        <v>5490</v>
      </c>
      <c r="F5490" s="9">
        <v>42665000</v>
      </c>
      <c r="G5490" s="10" t="s">
        <v>5469</v>
      </c>
      <c r="Q5490" t="str">
        <f t="shared" si="85"/>
        <v>42665000-Mašine za prskanje/brizganje metala</v>
      </c>
    </row>
    <row r="5491" spans="1:17" x14ac:dyDescent="0.3">
      <c r="A5491">
        <v>5490</v>
      </c>
      <c r="B5491">
        <v>42665000</v>
      </c>
      <c r="C5491" t="s">
        <v>5469</v>
      </c>
      <c r="E5491" s="11">
        <v>5491</v>
      </c>
      <c r="F5491" s="12">
        <v>42670000</v>
      </c>
      <c r="G5491" s="13" t="s">
        <v>5470</v>
      </c>
      <c r="Q5491" t="str">
        <f t="shared" si="85"/>
        <v>42670000-Delovi i pribor za mašine alatke</v>
      </c>
    </row>
    <row r="5492" spans="1:17" x14ac:dyDescent="0.3">
      <c r="A5492">
        <v>5491</v>
      </c>
      <c r="B5492">
        <v>42670000</v>
      </c>
      <c r="C5492" t="s">
        <v>5470</v>
      </c>
      <c r="E5492" s="8">
        <v>5492</v>
      </c>
      <c r="F5492" s="9">
        <v>42671000</v>
      </c>
      <c r="G5492" s="10" t="s">
        <v>5471</v>
      </c>
      <c r="Q5492" t="str">
        <f t="shared" si="85"/>
        <v>42671000-Držači za alate</v>
      </c>
    </row>
    <row r="5493" spans="1:17" x14ac:dyDescent="0.3">
      <c r="A5493">
        <v>5492</v>
      </c>
      <c r="B5493">
        <v>42671000</v>
      </c>
      <c r="C5493" t="s">
        <v>5471</v>
      </c>
      <c r="E5493" s="11">
        <v>5493</v>
      </c>
      <c r="F5493" s="12">
        <v>42671100</v>
      </c>
      <c r="G5493" s="13" t="s">
        <v>5472</v>
      </c>
      <c r="Q5493" t="str">
        <f t="shared" si="85"/>
        <v>42671100-Nosači za laboratorijske alate</v>
      </c>
    </row>
    <row r="5494" spans="1:17" x14ac:dyDescent="0.3">
      <c r="A5494">
        <v>5493</v>
      </c>
      <c r="B5494">
        <v>42671100</v>
      </c>
      <c r="C5494" t="s">
        <v>5472</v>
      </c>
      <c r="E5494" s="8">
        <v>5494</v>
      </c>
      <c r="F5494" s="9">
        <v>42671110</v>
      </c>
      <c r="G5494" s="10" t="s">
        <v>5473</v>
      </c>
      <c r="Q5494" t="str">
        <f t="shared" si="85"/>
        <v>42671110-Stalci za pranje epruveta</v>
      </c>
    </row>
    <row r="5495" spans="1:17" x14ac:dyDescent="0.3">
      <c r="A5495">
        <v>5494</v>
      </c>
      <c r="B5495">
        <v>42671110</v>
      </c>
      <c r="C5495" t="s">
        <v>5473</v>
      </c>
      <c r="E5495" s="11">
        <v>5495</v>
      </c>
      <c r="F5495" s="12">
        <v>42672000</v>
      </c>
      <c r="G5495" s="13" t="s">
        <v>5474</v>
      </c>
      <c r="Q5495" t="str">
        <f t="shared" si="85"/>
        <v>42672000-Radni držači za obradu alatnim mašinama</v>
      </c>
    </row>
    <row r="5496" spans="1:17" x14ac:dyDescent="0.3">
      <c r="A5496">
        <v>5495</v>
      </c>
      <c r="B5496">
        <v>42672000</v>
      </c>
      <c r="C5496" t="s">
        <v>5474</v>
      </c>
      <c r="E5496" s="8">
        <v>5496</v>
      </c>
      <c r="F5496" s="9">
        <v>42673000</v>
      </c>
      <c r="G5496" s="10" t="s">
        <v>5475</v>
      </c>
      <c r="Q5496" t="str">
        <f t="shared" si="85"/>
        <v>42673000-Posebni nastavci za razdvajanje kod alatnih mašina</v>
      </c>
    </row>
    <row r="5497" spans="1:17" x14ac:dyDescent="0.3">
      <c r="A5497">
        <v>5496</v>
      </c>
      <c r="B5497">
        <v>42673000</v>
      </c>
      <c r="C5497" t="s">
        <v>5475</v>
      </c>
      <c r="E5497" s="11">
        <v>5497</v>
      </c>
      <c r="F5497" s="12">
        <v>42674000</v>
      </c>
      <c r="G5497" s="13" t="s">
        <v>5476</v>
      </c>
      <c r="Q5497" t="str">
        <f t="shared" si="85"/>
        <v>42674000-Delovi i pribor za mašine alatke za obradu metala</v>
      </c>
    </row>
    <row r="5498" spans="1:17" x14ac:dyDescent="0.3">
      <c r="A5498">
        <v>5497</v>
      </c>
      <c r="B5498">
        <v>42674000</v>
      </c>
      <c r="C5498" t="s">
        <v>5476</v>
      </c>
      <c r="E5498" s="8">
        <v>5498</v>
      </c>
      <c r="F5498" s="9">
        <v>42675000</v>
      </c>
      <c r="G5498" s="10" t="s">
        <v>5477</v>
      </c>
      <c r="Q5498" t="str">
        <f t="shared" si="85"/>
        <v>42675000-Delovi i pribor za mašine alatke za obradu tvrdih materijala</v>
      </c>
    </row>
    <row r="5499" spans="1:17" x14ac:dyDescent="0.3">
      <c r="A5499">
        <v>5498</v>
      </c>
      <c r="B5499">
        <v>42675000</v>
      </c>
      <c r="C5499" t="s">
        <v>5477</v>
      </c>
      <c r="E5499" s="11">
        <v>5499</v>
      </c>
      <c r="F5499" s="12">
        <v>42675100</v>
      </c>
      <c r="G5499" s="13" t="s">
        <v>5478</v>
      </c>
      <c r="Q5499" t="str">
        <f t="shared" si="85"/>
        <v>42675100-Delovi lančanih testera</v>
      </c>
    </row>
    <row r="5500" spans="1:17" x14ac:dyDescent="0.3">
      <c r="A5500">
        <v>5499</v>
      </c>
      <c r="B5500">
        <v>42675100</v>
      </c>
      <c r="C5500" t="s">
        <v>5478</v>
      </c>
      <c r="E5500" s="8">
        <v>5500</v>
      </c>
      <c r="F5500" s="9">
        <v>42676000</v>
      </c>
      <c r="G5500" s="10" t="s">
        <v>5479</v>
      </c>
      <c r="Q5500" t="str">
        <f t="shared" si="85"/>
        <v>42676000-Delovi ručnih alata</v>
      </c>
    </row>
    <row r="5501" spans="1:17" x14ac:dyDescent="0.3">
      <c r="A5501">
        <v>5500</v>
      </c>
      <c r="B5501">
        <v>42676000</v>
      </c>
      <c r="C5501" t="s">
        <v>5479</v>
      </c>
      <c r="E5501" s="11">
        <v>5501</v>
      </c>
      <c r="F5501" s="12">
        <v>42677000</v>
      </c>
      <c r="G5501" s="13" t="s">
        <v>5480</v>
      </c>
      <c r="Q5501" t="str">
        <f t="shared" si="85"/>
        <v>42677000-Delovi pneumatskih alata</v>
      </c>
    </row>
    <row r="5502" spans="1:17" x14ac:dyDescent="0.3">
      <c r="A5502">
        <v>5501</v>
      </c>
      <c r="B5502">
        <v>42677000</v>
      </c>
      <c r="C5502" t="s">
        <v>5480</v>
      </c>
      <c r="E5502" s="8">
        <v>5502</v>
      </c>
      <c r="F5502" s="9">
        <v>42700000</v>
      </c>
      <c r="G5502" s="10" t="s">
        <v>5481</v>
      </c>
      <c r="Q5502" t="str">
        <f t="shared" si="85"/>
        <v>42700000-Mašine za proizvodnju tekstila, odeće i kože</v>
      </c>
    </row>
    <row r="5503" spans="1:17" x14ac:dyDescent="0.3">
      <c r="A5503">
        <v>5502</v>
      </c>
      <c r="B5503">
        <v>42700000</v>
      </c>
      <c r="C5503" t="s">
        <v>5481</v>
      </c>
      <c r="E5503" s="11">
        <v>5503</v>
      </c>
      <c r="F5503" s="12">
        <v>42710000</v>
      </c>
      <c r="G5503" s="13" t="s">
        <v>5482</v>
      </c>
      <c r="Q5503" t="str">
        <f t="shared" si="85"/>
        <v>42710000-Mašine za tekstil</v>
      </c>
    </row>
    <row r="5504" spans="1:17" x14ac:dyDescent="0.3">
      <c r="A5504">
        <v>5503</v>
      </c>
      <c r="B5504">
        <v>42710000</v>
      </c>
      <c r="C5504" t="s">
        <v>5482</v>
      </c>
      <c r="E5504" s="8">
        <v>5504</v>
      </c>
      <c r="F5504" s="9">
        <v>42711000</v>
      </c>
      <c r="G5504" s="10" t="s">
        <v>5483</v>
      </c>
      <c r="Q5504" t="str">
        <f t="shared" si="85"/>
        <v>42711000-Mašine za preradu sintetičkih tkanina</v>
      </c>
    </row>
    <row r="5505" spans="1:17" x14ac:dyDescent="0.3">
      <c r="A5505">
        <v>5504</v>
      </c>
      <c r="B5505">
        <v>42711000</v>
      </c>
      <c r="C5505" t="s">
        <v>5483</v>
      </c>
      <c r="E5505" s="11">
        <v>5505</v>
      </c>
      <c r="F5505" s="12">
        <v>42712000</v>
      </c>
      <c r="G5505" s="13" t="s">
        <v>5484</v>
      </c>
      <c r="Q5505" t="str">
        <f t="shared" si="85"/>
        <v>42712000-Tekstilne predilice</v>
      </c>
    </row>
    <row r="5506" spans="1:17" x14ac:dyDescent="0.3">
      <c r="A5506">
        <v>5505</v>
      </c>
      <c r="B5506">
        <v>42712000</v>
      </c>
      <c r="C5506" t="s">
        <v>5484</v>
      </c>
      <c r="E5506" s="8">
        <v>5506</v>
      </c>
      <c r="F5506" s="9">
        <v>42713000</v>
      </c>
      <c r="G5506" s="10" t="s">
        <v>5485</v>
      </c>
      <c r="Q5506" t="str">
        <f t="shared" ref="Q5506:Q5569" si="86">F5506&amp; "-" &amp;G5506</f>
        <v>42713000-Mašine za tkanje</v>
      </c>
    </row>
    <row r="5507" spans="1:17" x14ac:dyDescent="0.3">
      <c r="A5507">
        <v>5506</v>
      </c>
      <c r="B5507">
        <v>42713000</v>
      </c>
      <c r="C5507" t="s">
        <v>5485</v>
      </c>
      <c r="E5507" s="11">
        <v>5507</v>
      </c>
      <c r="F5507" s="12">
        <v>42714000</v>
      </c>
      <c r="G5507" s="13" t="s">
        <v>5486</v>
      </c>
      <c r="Q5507" t="str">
        <f t="shared" si="86"/>
        <v>42714000-Mašine za pletenje</v>
      </c>
    </row>
    <row r="5508" spans="1:17" x14ac:dyDescent="0.3">
      <c r="A5508">
        <v>5507</v>
      </c>
      <c r="B5508">
        <v>42714000</v>
      </c>
      <c r="C5508" t="s">
        <v>5486</v>
      </c>
      <c r="E5508" s="8">
        <v>5508</v>
      </c>
      <c r="F5508" s="9">
        <v>42715000</v>
      </c>
      <c r="G5508" s="10" t="s">
        <v>5487</v>
      </c>
      <c r="Q5508" t="str">
        <f t="shared" si="86"/>
        <v>42715000-Mašine za šivenje</v>
      </c>
    </row>
    <row r="5509" spans="1:17" x14ac:dyDescent="0.3">
      <c r="A5509">
        <v>5508</v>
      </c>
      <c r="B5509">
        <v>42715000</v>
      </c>
      <c r="C5509" t="s">
        <v>5487</v>
      </c>
      <c r="E5509" s="11">
        <v>5509</v>
      </c>
      <c r="F5509" s="12">
        <v>42716000</v>
      </c>
      <c r="G5509" s="13" t="s">
        <v>5488</v>
      </c>
      <c r="Q5509" t="str">
        <f t="shared" si="86"/>
        <v>42716000-Mašine za pranje rublja, hemijsko čišćenje i sušenje</v>
      </c>
    </row>
    <row r="5510" spans="1:17" x14ac:dyDescent="0.3">
      <c r="A5510">
        <v>5509</v>
      </c>
      <c r="B5510">
        <v>42716000</v>
      </c>
      <c r="C5510" t="s">
        <v>5488</v>
      </c>
      <c r="E5510" s="8">
        <v>5510</v>
      </c>
      <c r="F5510" s="9">
        <v>42716100</v>
      </c>
      <c r="G5510" s="10" t="s">
        <v>5489</v>
      </c>
      <c r="Q5510" t="str">
        <f t="shared" si="86"/>
        <v>42716100-Postrojenja za pranje</v>
      </c>
    </row>
    <row r="5511" spans="1:17" x14ac:dyDescent="0.3">
      <c r="A5511">
        <v>5510</v>
      </c>
      <c r="B5511">
        <v>42716100</v>
      </c>
      <c r="C5511" t="s">
        <v>5489</v>
      </c>
      <c r="E5511" s="11">
        <v>5511</v>
      </c>
      <c r="F5511" s="12">
        <v>42716110</v>
      </c>
      <c r="G5511" s="13" t="s">
        <v>5490</v>
      </c>
      <c r="Q5511" t="str">
        <f t="shared" si="86"/>
        <v>42716110-Oprema za pranje</v>
      </c>
    </row>
    <row r="5512" spans="1:17" x14ac:dyDescent="0.3">
      <c r="A5512">
        <v>5511</v>
      </c>
      <c r="B5512">
        <v>42716110</v>
      </c>
      <c r="C5512" t="s">
        <v>5490</v>
      </c>
      <c r="E5512" s="8">
        <v>5512</v>
      </c>
      <c r="F5512" s="9">
        <v>42716120</v>
      </c>
      <c r="G5512" s="10" t="s">
        <v>5491</v>
      </c>
      <c r="Q5512" t="str">
        <f t="shared" si="86"/>
        <v>42716120-Mašine za pranje</v>
      </c>
    </row>
    <row r="5513" spans="1:17" x14ac:dyDescent="0.3">
      <c r="A5513">
        <v>5512</v>
      </c>
      <c r="B5513">
        <v>42716120</v>
      </c>
      <c r="C5513" t="s">
        <v>5491</v>
      </c>
      <c r="E5513" s="11">
        <v>5513</v>
      </c>
      <c r="F5513" s="12">
        <v>42716130</v>
      </c>
      <c r="G5513" s="13" t="s">
        <v>5492</v>
      </c>
      <c r="Q5513" t="str">
        <f t="shared" si="86"/>
        <v>42716130-Uređaji za hemijsko čišćenje</v>
      </c>
    </row>
    <row r="5514" spans="1:17" x14ac:dyDescent="0.3">
      <c r="A5514">
        <v>5513</v>
      </c>
      <c r="B5514">
        <v>42716130</v>
      </c>
      <c r="C5514" t="s">
        <v>5492</v>
      </c>
      <c r="E5514" s="8">
        <v>5514</v>
      </c>
      <c r="F5514" s="9">
        <v>42716200</v>
      </c>
      <c r="G5514" s="10" t="s">
        <v>5493</v>
      </c>
      <c r="Q5514" t="str">
        <f t="shared" si="86"/>
        <v>42716200-Mašine za sušenje</v>
      </c>
    </row>
    <row r="5515" spans="1:17" x14ac:dyDescent="0.3">
      <c r="A5515">
        <v>5514</v>
      </c>
      <c r="B5515">
        <v>42716200</v>
      </c>
      <c r="C5515" t="s">
        <v>5493</v>
      </c>
      <c r="E5515" s="11">
        <v>5515</v>
      </c>
      <c r="F5515" s="12">
        <v>42717000</v>
      </c>
      <c r="G5515" s="13" t="s">
        <v>5494</v>
      </c>
      <c r="Q5515" t="str">
        <f t="shared" si="86"/>
        <v>42717000-Oprema za peglanje i slaganje rublja</v>
      </c>
    </row>
    <row r="5516" spans="1:17" x14ac:dyDescent="0.3">
      <c r="A5516">
        <v>5515</v>
      </c>
      <c r="B5516">
        <v>42717000</v>
      </c>
      <c r="C5516" t="s">
        <v>5494</v>
      </c>
      <c r="E5516" s="8">
        <v>5516</v>
      </c>
      <c r="F5516" s="9">
        <v>42717100</v>
      </c>
      <c r="G5516" s="10" t="s">
        <v>5495</v>
      </c>
      <c r="Q5516" t="str">
        <f t="shared" si="86"/>
        <v>42717100-Oprema za slaganje rublja</v>
      </c>
    </row>
    <row r="5517" spans="1:17" x14ac:dyDescent="0.3">
      <c r="A5517">
        <v>5516</v>
      </c>
      <c r="B5517">
        <v>42717100</v>
      </c>
      <c r="C5517" t="s">
        <v>5495</v>
      </c>
      <c r="E5517" s="11">
        <v>5517</v>
      </c>
      <c r="F5517" s="12">
        <v>42718000</v>
      </c>
      <c r="G5517" s="13" t="s">
        <v>5496</v>
      </c>
      <c r="Q5517" t="str">
        <f t="shared" si="86"/>
        <v>42718000-Mašine za završnu obradu tekstila</v>
      </c>
    </row>
    <row r="5518" spans="1:17" x14ac:dyDescent="0.3">
      <c r="A5518">
        <v>5517</v>
      </c>
      <c r="B5518">
        <v>42718000</v>
      </c>
      <c r="C5518" t="s">
        <v>5496</v>
      </c>
      <c r="E5518" s="8">
        <v>5518</v>
      </c>
      <c r="F5518" s="9">
        <v>42718100</v>
      </c>
      <c r="G5518" s="10" t="s">
        <v>5497</v>
      </c>
      <c r="Q5518" t="str">
        <f t="shared" si="86"/>
        <v>42718100-Mašine za peglanje</v>
      </c>
    </row>
    <row r="5519" spans="1:17" x14ac:dyDescent="0.3">
      <c r="A5519">
        <v>5518</v>
      </c>
      <c r="B5519">
        <v>42718100</v>
      </c>
      <c r="C5519" t="s">
        <v>5497</v>
      </c>
      <c r="E5519" s="11">
        <v>5519</v>
      </c>
      <c r="F5519" s="12">
        <v>42718200</v>
      </c>
      <c r="G5519" s="13" t="s">
        <v>5498</v>
      </c>
      <c r="Q5519" t="str">
        <f t="shared" si="86"/>
        <v>42718200-Prese za peglanje</v>
      </c>
    </row>
    <row r="5520" spans="1:17" x14ac:dyDescent="0.3">
      <c r="A5520">
        <v>5519</v>
      </c>
      <c r="B5520">
        <v>42718200</v>
      </c>
      <c r="C5520" t="s">
        <v>5498</v>
      </c>
      <c r="E5520" s="8">
        <v>5520</v>
      </c>
      <c r="F5520" s="9">
        <v>42720000</v>
      </c>
      <c r="G5520" s="10" t="s">
        <v>5499</v>
      </c>
      <c r="Q5520" t="str">
        <f t="shared" si="86"/>
        <v>42720000-Delovi mašina za proizvodnju tekstila i odeće</v>
      </c>
    </row>
    <row r="5521" spans="1:17" x14ac:dyDescent="0.3">
      <c r="A5521">
        <v>5520</v>
      </c>
      <c r="B5521">
        <v>42720000</v>
      </c>
      <c r="C5521" t="s">
        <v>5499</v>
      </c>
      <c r="E5521" s="11">
        <v>5521</v>
      </c>
      <c r="F5521" s="12">
        <v>42800000</v>
      </c>
      <c r="G5521" s="13" t="s">
        <v>5500</v>
      </c>
      <c r="Q5521" t="str">
        <f t="shared" si="86"/>
        <v>42800000-Mašine za proizvodnju hartije  ili kartona</v>
      </c>
    </row>
    <row r="5522" spans="1:17" x14ac:dyDescent="0.3">
      <c r="A5522">
        <v>5521</v>
      </c>
      <c r="B5522">
        <v>42800000</v>
      </c>
      <c r="C5522" t="s">
        <v>5500</v>
      </c>
      <c r="E5522" s="8">
        <v>5522</v>
      </c>
      <c r="F5522" s="9">
        <v>42810000</v>
      </c>
      <c r="G5522" s="10" t="s">
        <v>5501</v>
      </c>
      <c r="Q5522" t="str">
        <f t="shared" si="86"/>
        <v>42810000-Delovi mašina za proizvodnju hartije  ili kartona</v>
      </c>
    </row>
    <row r="5523" spans="1:17" x14ac:dyDescent="0.3">
      <c r="A5523">
        <v>5522</v>
      </c>
      <c r="B5523">
        <v>42810000</v>
      </c>
      <c r="C5523" t="s">
        <v>5501</v>
      </c>
      <c r="E5523" s="11">
        <v>5523</v>
      </c>
      <c r="F5523" s="12">
        <v>42900000</v>
      </c>
      <c r="G5523" s="13" t="s">
        <v>5502</v>
      </c>
      <c r="Q5523" t="str">
        <f t="shared" si="86"/>
        <v>42900000-Razni uređaji opšte i posebne namene</v>
      </c>
    </row>
    <row r="5524" spans="1:17" x14ac:dyDescent="0.3">
      <c r="A5524">
        <v>5523</v>
      </c>
      <c r="B5524">
        <v>42900000</v>
      </c>
      <c r="C5524" t="s">
        <v>5502</v>
      </c>
      <c r="E5524" s="8">
        <v>5524</v>
      </c>
      <c r="F5524" s="9">
        <v>42910000</v>
      </c>
      <c r="G5524" s="10" t="s">
        <v>5503</v>
      </c>
      <c r="Q5524" t="str">
        <f t="shared" si="86"/>
        <v>42910000-Aparati za destilaciju, filtriranje ili prečišćavanje</v>
      </c>
    </row>
    <row r="5525" spans="1:17" x14ac:dyDescent="0.3">
      <c r="A5525">
        <v>5524</v>
      </c>
      <c r="B5525">
        <v>42910000</v>
      </c>
      <c r="C5525" t="s">
        <v>5503</v>
      </c>
      <c r="E5525" s="11">
        <v>5525</v>
      </c>
      <c r="F5525" s="12">
        <v>42912000</v>
      </c>
      <c r="G5525" s="13" t="s">
        <v>5504</v>
      </c>
      <c r="Q5525" t="str">
        <f t="shared" si="86"/>
        <v>42912000-Mašine i aparati za filtriranje ili prečišćavanje tečnosti</v>
      </c>
    </row>
    <row r="5526" spans="1:17" x14ac:dyDescent="0.3">
      <c r="A5526">
        <v>5525</v>
      </c>
      <c r="B5526">
        <v>42912000</v>
      </c>
      <c r="C5526" t="s">
        <v>5504</v>
      </c>
      <c r="E5526" s="8">
        <v>5526</v>
      </c>
      <c r="F5526" s="9">
        <v>42912100</v>
      </c>
      <c r="G5526" s="10" t="s">
        <v>5505</v>
      </c>
      <c r="Q5526" t="str">
        <f t="shared" si="86"/>
        <v>42912100-Mašine i aparati za filtriranje tečnosti</v>
      </c>
    </row>
    <row r="5527" spans="1:17" x14ac:dyDescent="0.3">
      <c r="A5527">
        <v>5526</v>
      </c>
      <c r="B5527">
        <v>42912100</v>
      </c>
      <c r="C5527" t="s">
        <v>5505</v>
      </c>
      <c r="E5527" s="11">
        <v>5527</v>
      </c>
      <c r="F5527" s="12">
        <v>42912110</v>
      </c>
      <c r="G5527" s="13" t="s">
        <v>5506</v>
      </c>
      <c r="Q5527" t="str">
        <f t="shared" si="86"/>
        <v>42912110-Aparati za filtriranje blata iz tečnosti za bušenje</v>
      </c>
    </row>
    <row r="5528" spans="1:17" x14ac:dyDescent="0.3">
      <c r="A5528">
        <v>5527</v>
      </c>
      <c r="B5528">
        <v>42912110</v>
      </c>
      <c r="C5528" t="s">
        <v>5506</v>
      </c>
      <c r="E5528" s="8">
        <v>5528</v>
      </c>
      <c r="F5528" s="9">
        <v>42912120</v>
      </c>
      <c r="G5528" s="10" t="s">
        <v>5507</v>
      </c>
      <c r="Q5528" t="str">
        <f t="shared" si="86"/>
        <v>42912120-Hidrociklonski uređaj</v>
      </c>
    </row>
    <row r="5529" spans="1:17" x14ac:dyDescent="0.3">
      <c r="A5529">
        <v>5528</v>
      </c>
      <c r="B5529">
        <v>42912120</v>
      </c>
      <c r="C5529" t="s">
        <v>5507</v>
      </c>
      <c r="E5529" s="11">
        <v>5529</v>
      </c>
      <c r="F5529" s="12">
        <v>42912130</v>
      </c>
      <c r="G5529" s="13" t="s">
        <v>5508</v>
      </c>
      <c r="Q5529" t="str">
        <f t="shared" si="86"/>
        <v>42912130-Aparati za filtriranje ili prečišćavanje napitaka</v>
      </c>
    </row>
    <row r="5530" spans="1:17" x14ac:dyDescent="0.3">
      <c r="A5530">
        <v>5529</v>
      </c>
      <c r="B5530">
        <v>42912130</v>
      </c>
      <c r="C5530" t="s">
        <v>5508</v>
      </c>
      <c r="E5530" s="8">
        <v>5530</v>
      </c>
      <c r="F5530" s="9">
        <v>42912300</v>
      </c>
      <c r="G5530" s="10" t="s">
        <v>5509</v>
      </c>
      <c r="Q5530" t="str">
        <f t="shared" si="86"/>
        <v>42912300-Mašine i aparati za filtriranje ili prečišćavanje vode</v>
      </c>
    </row>
    <row r="5531" spans="1:17" x14ac:dyDescent="0.3">
      <c r="A5531">
        <v>5530</v>
      </c>
      <c r="B5531">
        <v>42912300</v>
      </c>
      <c r="C5531" t="s">
        <v>5509</v>
      </c>
      <c r="E5531" s="11">
        <v>5531</v>
      </c>
      <c r="F5531" s="12">
        <v>42912310</v>
      </c>
      <c r="G5531" s="13" t="s">
        <v>5510</v>
      </c>
      <c r="Q5531" t="str">
        <f t="shared" si="86"/>
        <v>42912310-Aparati za filtriranje vode</v>
      </c>
    </row>
    <row r="5532" spans="1:17" x14ac:dyDescent="0.3">
      <c r="A5532">
        <v>5531</v>
      </c>
      <c r="B5532">
        <v>42912310</v>
      </c>
      <c r="C5532" t="s">
        <v>5510</v>
      </c>
      <c r="E5532" s="8">
        <v>5532</v>
      </c>
      <c r="F5532" s="9">
        <v>42912320</v>
      </c>
      <c r="G5532" s="10" t="s">
        <v>5511</v>
      </c>
      <c r="Q5532" t="str">
        <f t="shared" si="86"/>
        <v>42912320-Aparati za uklanjanje vazduha i gasova (deaeraciju)</v>
      </c>
    </row>
    <row r="5533" spans="1:17" x14ac:dyDescent="0.3">
      <c r="A5533">
        <v>5532</v>
      </c>
      <c r="B5533">
        <v>42912320</v>
      </c>
      <c r="C5533" t="s">
        <v>5511</v>
      </c>
      <c r="E5533" s="11">
        <v>5533</v>
      </c>
      <c r="F5533" s="12">
        <v>42912330</v>
      </c>
      <c r="G5533" s="13" t="s">
        <v>5512</v>
      </c>
      <c r="Q5533" t="str">
        <f t="shared" si="86"/>
        <v>42912330-Aparati za prečišćavanje vode</v>
      </c>
    </row>
    <row r="5534" spans="1:17" x14ac:dyDescent="0.3">
      <c r="A5534">
        <v>5533</v>
      </c>
      <c r="B5534">
        <v>42912330</v>
      </c>
      <c r="C5534" t="s">
        <v>5512</v>
      </c>
      <c r="E5534" s="8">
        <v>5534</v>
      </c>
      <c r="F5534" s="9">
        <v>42912340</v>
      </c>
      <c r="G5534" s="10" t="s">
        <v>5513</v>
      </c>
      <c r="Q5534" t="str">
        <f t="shared" si="86"/>
        <v>42912340-Aparati za desalinizaciju</v>
      </c>
    </row>
    <row r="5535" spans="1:17" x14ac:dyDescent="0.3">
      <c r="A5535">
        <v>5534</v>
      </c>
      <c r="B5535">
        <v>42912340</v>
      </c>
      <c r="C5535" t="s">
        <v>5513</v>
      </c>
      <c r="E5535" s="11">
        <v>5535</v>
      </c>
      <c r="F5535" s="12">
        <v>42912350</v>
      </c>
      <c r="G5535" s="13" t="s">
        <v>5514</v>
      </c>
      <c r="Q5535" t="str">
        <f t="shared" si="86"/>
        <v>42912350-Oprema za postrojenje za filtriranje</v>
      </c>
    </row>
    <row r="5536" spans="1:17" x14ac:dyDescent="0.3">
      <c r="A5536">
        <v>5535</v>
      </c>
      <c r="B5536">
        <v>42912350</v>
      </c>
      <c r="C5536" t="s">
        <v>5514</v>
      </c>
      <c r="E5536" s="8">
        <v>5536</v>
      </c>
      <c r="F5536" s="9">
        <v>42913000</v>
      </c>
      <c r="G5536" s="10" t="s">
        <v>5515</v>
      </c>
      <c r="Q5536" t="str">
        <f t="shared" si="86"/>
        <v>42913000-Filteri za ulje, benzin i dovod vazduha</v>
      </c>
    </row>
    <row r="5537" spans="1:17" x14ac:dyDescent="0.3">
      <c r="A5537">
        <v>5536</v>
      </c>
      <c r="B5537">
        <v>42913000</v>
      </c>
      <c r="C5537" t="s">
        <v>5515</v>
      </c>
      <c r="E5537" s="11">
        <v>5537</v>
      </c>
      <c r="F5537" s="12">
        <v>42913300</v>
      </c>
      <c r="G5537" s="13" t="s">
        <v>5516</v>
      </c>
      <c r="Q5537" t="str">
        <f t="shared" si="86"/>
        <v>42913300-Filteri za ulje</v>
      </c>
    </row>
    <row r="5538" spans="1:17" x14ac:dyDescent="0.3">
      <c r="A5538">
        <v>5537</v>
      </c>
      <c r="B5538">
        <v>42913300</v>
      </c>
      <c r="C5538" t="s">
        <v>5516</v>
      </c>
      <c r="E5538" s="8">
        <v>5538</v>
      </c>
      <c r="F5538" s="9">
        <v>42913400</v>
      </c>
      <c r="G5538" s="10" t="s">
        <v>5517</v>
      </c>
      <c r="Q5538" t="str">
        <f t="shared" si="86"/>
        <v>42913400-Filteri za benzin</v>
      </c>
    </row>
    <row r="5539" spans="1:17" x14ac:dyDescent="0.3">
      <c r="A5539">
        <v>5538</v>
      </c>
      <c r="B5539">
        <v>42913400</v>
      </c>
      <c r="C5539" t="s">
        <v>5517</v>
      </c>
      <c r="E5539" s="11">
        <v>5539</v>
      </c>
      <c r="F5539" s="12">
        <v>42913500</v>
      </c>
      <c r="G5539" s="13" t="s">
        <v>5518</v>
      </c>
      <c r="Q5539" t="str">
        <f t="shared" si="86"/>
        <v>42913500-Filteri za dovod vazduha</v>
      </c>
    </row>
    <row r="5540" spans="1:17" x14ac:dyDescent="0.3">
      <c r="A5540">
        <v>5539</v>
      </c>
      <c r="B5540">
        <v>42913500</v>
      </c>
      <c r="C5540" t="s">
        <v>5518</v>
      </c>
      <c r="E5540" s="8">
        <v>5540</v>
      </c>
      <c r="F5540" s="9">
        <v>42914000</v>
      </c>
      <c r="G5540" s="10" t="s">
        <v>5519</v>
      </c>
      <c r="Q5540" t="str">
        <f t="shared" si="86"/>
        <v>42914000-Oprema za reciklažu</v>
      </c>
    </row>
    <row r="5541" spans="1:17" x14ac:dyDescent="0.3">
      <c r="A5541">
        <v>5540</v>
      </c>
      <c r="B5541">
        <v>42914000</v>
      </c>
      <c r="C5541" t="s">
        <v>5519</v>
      </c>
      <c r="E5541" s="11">
        <v>5541</v>
      </c>
      <c r="F5541" s="12">
        <v>42920000</v>
      </c>
      <c r="G5541" s="13" t="s">
        <v>5520</v>
      </c>
      <c r="Q5541" t="str">
        <f t="shared" si="86"/>
        <v>42920000-Mašine za čišćenje boca, za pakovanje i merenje težine i uređaji za farbanje</v>
      </c>
    </row>
    <row r="5542" spans="1:17" x14ac:dyDescent="0.3">
      <c r="A5542">
        <v>5541</v>
      </c>
      <c r="B5542">
        <v>42920000</v>
      </c>
      <c r="C5542" t="s">
        <v>5520</v>
      </c>
      <c r="E5542" s="8">
        <v>5542</v>
      </c>
      <c r="F5542" s="9">
        <v>42921000</v>
      </c>
      <c r="G5542" s="10" t="s">
        <v>5521</v>
      </c>
      <c r="Q5542" t="str">
        <f t="shared" si="86"/>
        <v>42921000-Mašine za čišćenje, punjenje, pakovanje ili umotavanje boca ili drugih posuda</v>
      </c>
    </row>
    <row r="5543" spans="1:17" x14ac:dyDescent="0.3">
      <c r="A5543">
        <v>5542</v>
      </c>
      <c r="B5543">
        <v>42921000</v>
      </c>
      <c r="C5543" t="s">
        <v>5521</v>
      </c>
      <c r="E5543" s="11">
        <v>5543</v>
      </c>
      <c r="F5543" s="12">
        <v>42921100</v>
      </c>
      <c r="G5543" s="13" t="s">
        <v>5522</v>
      </c>
      <c r="Q5543" t="str">
        <f t="shared" si="86"/>
        <v>42921100-Mašine za čišćenje ili sušenje boca ili drugih posuda</v>
      </c>
    </row>
    <row r="5544" spans="1:17" x14ac:dyDescent="0.3">
      <c r="A5544">
        <v>5543</v>
      </c>
      <c r="B5544">
        <v>42921100</v>
      </c>
      <c r="C5544" t="s">
        <v>5522</v>
      </c>
      <c r="E5544" s="8">
        <v>5544</v>
      </c>
      <c r="F5544" s="9">
        <v>42921200</v>
      </c>
      <c r="G5544" s="10" t="s">
        <v>5523</v>
      </c>
      <c r="Q5544" t="str">
        <f t="shared" si="86"/>
        <v>42921200-Mašine za punjenje ili zatvaranje boca, konzervi ili drugih posuda</v>
      </c>
    </row>
    <row r="5545" spans="1:17" x14ac:dyDescent="0.3">
      <c r="A5545">
        <v>5544</v>
      </c>
      <c r="B5545">
        <v>42921200</v>
      </c>
      <c r="C5545" t="s">
        <v>5523</v>
      </c>
      <c r="E5545" s="11">
        <v>5545</v>
      </c>
      <c r="F5545" s="12">
        <v>42921300</v>
      </c>
      <c r="G5545" s="13" t="s">
        <v>5524</v>
      </c>
      <c r="Q5545" t="str">
        <f t="shared" si="86"/>
        <v>42921300-Mašine za pakovanje ili umotavanje</v>
      </c>
    </row>
    <row r="5546" spans="1:17" x14ac:dyDescent="0.3">
      <c r="A5546">
        <v>5545</v>
      </c>
      <c r="B5546">
        <v>42921300</v>
      </c>
      <c r="C5546" t="s">
        <v>5524</v>
      </c>
      <c r="E5546" s="8">
        <v>5546</v>
      </c>
      <c r="F5546" s="9">
        <v>42921310</v>
      </c>
      <c r="G5546" s="10" t="s">
        <v>5525</v>
      </c>
      <c r="Q5546" t="str">
        <f t="shared" si="86"/>
        <v>42921310-Mašine za povezivanje</v>
      </c>
    </row>
    <row r="5547" spans="1:17" x14ac:dyDescent="0.3">
      <c r="A5547">
        <v>5546</v>
      </c>
      <c r="B5547">
        <v>42921310</v>
      </c>
      <c r="C5547" t="s">
        <v>5525</v>
      </c>
      <c r="E5547" s="11">
        <v>5547</v>
      </c>
      <c r="F5547" s="12">
        <v>42921320</v>
      </c>
      <c r="G5547" s="13" t="s">
        <v>5526</v>
      </c>
      <c r="Q5547" t="str">
        <f t="shared" si="86"/>
        <v>42921320-Mašine za pakovanje</v>
      </c>
    </row>
    <row r="5548" spans="1:17" x14ac:dyDescent="0.3">
      <c r="A5548">
        <v>5547</v>
      </c>
      <c r="B5548">
        <v>42921320</v>
      </c>
      <c r="C5548" t="s">
        <v>5526</v>
      </c>
      <c r="E5548" s="8">
        <v>5548</v>
      </c>
      <c r="F5548" s="9">
        <v>42921330</v>
      </c>
      <c r="G5548" s="10" t="s">
        <v>5527</v>
      </c>
      <c r="Q5548" t="str">
        <f t="shared" si="86"/>
        <v>42921330-Mašine za umotavanje</v>
      </c>
    </row>
    <row r="5549" spans="1:17" x14ac:dyDescent="0.3">
      <c r="A5549">
        <v>5548</v>
      </c>
      <c r="B5549">
        <v>42921330</v>
      </c>
      <c r="C5549" t="s">
        <v>5527</v>
      </c>
      <c r="E5549" s="11">
        <v>5549</v>
      </c>
      <c r="F5549" s="12">
        <v>42923000</v>
      </c>
      <c r="G5549" s="13" t="s">
        <v>5528</v>
      </c>
      <c r="Q5549" t="str">
        <f t="shared" si="86"/>
        <v>42923000-Mašine za merenje težine i vage</v>
      </c>
    </row>
    <row r="5550" spans="1:17" x14ac:dyDescent="0.3">
      <c r="A5550">
        <v>5549</v>
      </c>
      <c r="B5550">
        <v>42923000</v>
      </c>
      <c r="C5550" t="s">
        <v>5528</v>
      </c>
      <c r="E5550" s="8">
        <v>5550</v>
      </c>
      <c r="F5550" s="9">
        <v>42923100</v>
      </c>
      <c r="G5550" s="10" t="s">
        <v>5529</v>
      </c>
      <c r="Q5550" t="str">
        <f t="shared" si="86"/>
        <v>42923100-Mašine za merenje težine</v>
      </c>
    </row>
    <row r="5551" spans="1:17" x14ac:dyDescent="0.3">
      <c r="A5551">
        <v>5550</v>
      </c>
      <c r="B5551">
        <v>42923100</v>
      </c>
      <c r="C5551" t="s">
        <v>5529</v>
      </c>
      <c r="E5551" s="11">
        <v>5551</v>
      </c>
      <c r="F5551" s="12">
        <v>42923110</v>
      </c>
      <c r="G5551" s="13" t="s">
        <v>5530</v>
      </c>
      <c r="Q5551" t="str">
        <f t="shared" si="86"/>
        <v>42923110-Terazije</v>
      </c>
    </row>
    <row r="5552" spans="1:17" x14ac:dyDescent="0.3">
      <c r="A5552">
        <v>5551</v>
      </c>
      <c r="B5552">
        <v>42923110</v>
      </c>
      <c r="C5552" t="s">
        <v>5530</v>
      </c>
      <c r="E5552" s="8">
        <v>5552</v>
      </c>
      <c r="F5552" s="9">
        <v>42923200</v>
      </c>
      <c r="G5552" s="10" t="s">
        <v>5531</v>
      </c>
      <c r="Q5552" t="str">
        <f t="shared" si="86"/>
        <v>42923200-Vage</v>
      </c>
    </row>
    <row r="5553" spans="1:17" x14ac:dyDescent="0.3">
      <c r="A5553">
        <v>5552</v>
      </c>
      <c r="B5553">
        <v>42923200</v>
      </c>
      <c r="C5553" t="s">
        <v>5531</v>
      </c>
      <c r="E5553" s="11">
        <v>5553</v>
      </c>
      <c r="F5553" s="12">
        <v>42923210</v>
      </c>
      <c r="G5553" s="13" t="s">
        <v>5532</v>
      </c>
      <c r="Q5553" t="str">
        <f t="shared" si="86"/>
        <v>42923210-Trgovačke vage</v>
      </c>
    </row>
    <row r="5554" spans="1:17" x14ac:dyDescent="0.3">
      <c r="A5554">
        <v>5553</v>
      </c>
      <c r="B5554">
        <v>42923210</v>
      </c>
      <c r="C5554" t="s">
        <v>5532</v>
      </c>
      <c r="E5554" s="8">
        <v>5554</v>
      </c>
      <c r="F5554" s="9">
        <v>42923220</v>
      </c>
      <c r="G5554" s="10" t="s">
        <v>5533</v>
      </c>
      <c r="Q5554" t="str">
        <f t="shared" si="86"/>
        <v>42923220-Vage za kontinuirano merenje robe</v>
      </c>
    </row>
    <row r="5555" spans="1:17" x14ac:dyDescent="0.3">
      <c r="A5555">
        <v>5554</v>
      </c>
      <c r="B5555">
        <v>42923220</v>
      </c>
      <c r="C5555" t="s">
        <v>5533</v>
      </c>
      <c r="E5555" s="11">
        <v>5555</v>
      </c>
      <c r="F5555" s="12">
        <v>42923230</v>
      </c>
      <c r="G5555" s="13" t="s">
        <v>5534</v>
      </c>
      <c r="Q5555" t="str">
        <f t="shared" si="86"/>
        <v>42923230-Kontrolne vage</v>
      </c>
    </row>
    <row r="5556" spans="1:17" x14ac:dyDescent="0.3">
      <c r="A5556">
        <v>5555</v>
      </c>
      <c r="B5556">
        <v>42923230</v>
      </c>
      <c r="C5556" t="s">
        <v>5534</v>
      </c>
      <c r="E5556" s="8">
        <v>5556</v>
      </c>
      <c r="F5556" s="9">
        <v>42924200</v>
      </c>
      <c r="G5556" s="10" t="s">
        <v>5535</v>
      </c>
      <c r="Q5556" t="str">
        <f t="shared" si="86"/>
        <v>42924200-Uređaji za izbacivanje mlaza pare ili peska</v>
      </c>
    </row>
    <row r="5557" spans="1:17" x14ac:dyDescent="0.3">
      <c r="A5557">
        <v>5556</v>
      </c>
      <c r="B5557">
        <v>42924200</v>
      </c>
      <c r="C5557" t="s">
        <v>5535</v>
      </c>
      <c r="E5557" s="11">
        <v>5557</v>
      </c>
      <c r="F5557" s="12">
        <v>42924300</v>
      </c>
      <c r="G5557" s="13" t="s">
        <v>5536</v>
      </c>
      <c r="Q5557" t="str">
        <f t="shared" si="86"/>
        <v>42924300-Oprema za prskanje</v>
      </c>
    </row>
    <row r="5558" spans="1:17" x14ac:dyDescent="0.3">
      <c r="A5558">
        <v>5557</v>
      </c>
      <c r="B5558">
        <v>42924300</v>
      </c>
      <c r="C5558" t="s">
        <v>5536</v>
      </c>
      <c r="E5558" s="8">
        <v>5558</v>
      </c>
      <c r="F5558" s="9">
        <v>42924310</v>
      </c>
      <c r="G5558" s="10" t="s">
        <v>5537</v>
      </c>
      <c r="Q5558" t="str">
        <f t="shared" si="86"/>
        <v>42924310-Topovi za prskanje</v>
      </c>
    </row>
    <row r="5559" spans="1:17" x14ac:dyDescent="0.3">
      <c r="A5559">
        <v>5558</v>
      </c>
      <c r="B5559">
        <v>42924310</v>
      </c>
      <c r="C5559" t="s">
        <v>5537</v>
      </c>
      <c r="E5559" s="11">
        <v>5559</v>
      </c>
      <c r="F5559" s="12">
        <v>42924700</v>
      </c>
      <c r="G5559" s="13" t="s">
        <v>5538</v>
      </c>
      <c r="Q5559" t="str">
        <f t="shared" si="86"/>
        <v>42924700-Mehanički uređaji za izbacivanje, raspršivanje ili prskanje</v>
      </c>
    </row>
    <row r="5560" spans="1:17" x14ac:dyDescent="0.3">
      <c r="A5560">
        <v>5559</v>
      </c>
      <c r="B5560">
        <v>42924700</v>
      </c>
      <c r="C5560" t="s">
        <v>5538</v>
      </c>
      <c r="E5560" s="8">
        <v>5560</v>
      </c>
      <c r="F5560" s="9">
        <v>42924710</v>
      </c>
      <c r="G5560" s="10" t="s">
        <v>5539</v>
      </c>
      <c r="Q5560" t="str">
        <f t="shared" si="86"/>
        <v>42924710-Aparati za raspršivanje gasa</v>
      </c>
    </row>
    <row r="5561" spans="1:17" x14ac:dyDescent="0.3">
      <c r="A5561">
        <v>5560</v>
      </c>
      <c r="B5561">
        <v>42924710</v>
      </c>
      <c r="C5561" t="s">
        <v>5539</v>
      </c>
      <c r="E5561" s="11">
        <v>5561</v>
      </c>
      <c r="F5561" s="12">
        <v>42924720</v>
      </c>
      <c r="G5561" s="13" t="s">
        <v>5540</v>
      </c>
      <c r="Q5561" t="str">
        <f t="shared" si="86"/>
        <v>42924720-Oprema za dekontaminaciju</v>
      </c>
    </row>
    <row r="5562" spans="1:17" x14ac:dyDescent="0.3">
      <c r="A5562">
        <v>5561</v>
      </c>
      <c r="B5562">
        <v>42924720</v>
      </c>
      <c r="C5562" t="s">
        <v>5540</v>
      </c>
      <c r="E5562" s="8">
        <v>5562</v>
      </c>
      <c r="F5562" s="9">
        <v>42924730</v>
      </c>
      <c r="G5562" s="10" t="s">
        <v>5541</v>
      </c>
      <c r="Q5562" t="str">
        <f t="shared" si="86"/>
        <v>42924730-Aparati za čišćenje vodom pod pritiskom</v>
      </c>
    </row>
    <row r="5563" spans="1:17" x14ac:dyDescent="0.3">
      <c r="A5563">
        <v>5562</v>
      </c>
      <c r="B5563">
        <v>42924730</v>
      </c>
      <c r="C5563" t="s">
        <v>5541</v>
      </c>
      <c r="E5563" s="11">
        <v>5563</v>
      </c>
      <c r="F5563" s="12">
        <v>42924740</v>
      </c>
      <c r="G5563" s="13" t="s">
        <v>5542</v>
      </c>
      <c r="Q5563" t="str">
        <f t="shared" si="86"/>
        <v>42924740-Aparati za čišćenje pod visokim pritiskom</v>
      </c>
    </row>
    <row r="5564" spans="1:17" x14ac:dyDescent="0.3">
      <c r="A5564">
        <v>5563</v>
      </c>
      <c r="B5564">
        <v>42924740</v>
      </c>
      <c r="C5564" t="s">
        <v>5542</v>
      </c>
      <c r="E5564" s="8">
        <v>5564</v>
      </c>
      <c r="F5564" s="9">
        <v>42924790</v>
      </c>
      <c r="G5564" s="10" t="s">
        <v>5543</v>
      </c>
      <c r="Q5564" t="str">
        <f t="shared" si="86"/>
        <v>42924790-Aparati za neutralizaciju mirisa</v>
      </c>
    </row>
    <row r="5565" spans="1:17" x14ac:dyDescent="0.3">
      <c r="A5565">
        <v>5564</v>
      </c>
      <c r="B5565">
        <v>42924790</v>
      </c>
      <c r="C5565" t="s">
        <v>5543</v>
      </c>
      <c r="E5565" s="11">
        <v>5565</v>
      </c>
      <c r="F5565" s="12">
        <v>42930000</v>
      </c>
      <c r="G5565" s="13" t="s">
        <v>5544</v>
      </c>
      <c r="Q5565" t="str">
        <f t="shared" si="86"/>
        <v>42930000-Centrifuge, kalanderi i automati</v>
      </c>
    </row>
    <row r="5566" spans="1:17" x14ac:dyDescent="0.3">
      <c r="A5566">
        <v>5565</v>
      </c>
      <c r="B5566">
        <v>42930000</v>
      </c>
      <c r="C5566" t="s">
        <v>5544</v>
      </c>
      <c r="E5566" s="8">
        <v>5566</v>
      </c>
      <c r="F5566" s="9">
        <v>42931000</v>
      </c>
      <c r="G5566" s="10" t="s">
        <v>5545</v>
      </c>
      <c r="Q5566" t="str">
        <f t="shared" si="86"/>
        <v>42931000-Centrifuge</v>
      </c>
    </row>
    <row r="5567" spans="1:17" x14ac:dyDescent="0.3">
      <c r="A5567">
        <v>5566</v>
      </c>
      <c r="B5567">
        <v>42931000</v>
      </c>
      <c r="C5567" t="s">
        <v>5545</v>
      </c>
      <c r="E5567" s="11">
        <v>5567</v>
      </c>
      <c r="F5567" s="12">
        <v>42931100</v>
      </c>
      <c r="G5567" s="13" t="s">
        <v>5546</v>
      </c>
      <c r="Q5567" t="str">
        <f t="shared" si="86"/>
        <v>42931100-Laboratorijske centrifuge i pribor</v>
      </c>
    </row>
    <row r="5568" spans="1:17" x14ac:dyDescent="0.3">
      <c r="A5568">
        <v>5567</v>
      </c>
      <c r="B5568">
        <v>42931100</v>
      </c>
      <c r="C5568" t="s">
        <v>5546</v>
      </c>
      <c r="E5568" s="8">
        <v>5568</v>
      </c>
      <c r="F5568" s="9">
        <v>42931110</v>
      </c>
      <c r="G5568" s="10" t="s">
        <v>5547</v>
      </c>
      <c r="Q5568" t="str">
        <f t="shared" si="86"/>
        <v>42931110-Samostojeće centrifuge</v>
      </c>
    </row>
    <row r="5569" spans="1:17" x14ac:dyDescent="0.3">
      <c r="A5569">
        <v>5568</v>
      </c>
      <c r="B5569">
        <v>42931110</v>
      </c>
      <c r="C5569" t="s">
        <v>5547</v>
      </c>
      <c r="E5569" s="11">
        <v>5569</v>
      </c>
      <c r="F5569" s="12">
        <v>42931120</v>
      </c>
      <c r="G5569" s="13" t="s">
        <v>5548</v>
      </c>
      <c r="Q5569" t="str">
        <f t="shared" si="86"/>
        <v>42931120-Stone centrifuge</v>
      </c>
    </row>
    <row r="5570" spans="1:17" x14ac:dyDescent="0.3">
      <c r="A5570">
        <v>5569</v>
      </c>
      <c r="B5570">
        <v>42931120</v>
      </c>
      <c r="C5570" t="s">
        <v>5548</v>
      </c>
      <c r="E5570" s="8">
        <v>5570</v>
      </c>
      <c r="F5570" s="9">
        <v>42931130</v>
      </c>
      <c r="G5570" s="10" t="s">
        <v>5549</v>
      </c>
      <c r="Q5570" t="str">
        <f t="shared" ref="Q5570:Q5633" si="87">F5570&amp; "-" &amp;G5570</f>
        <v>42931130-Ulošci za centrifuge</v>
      </c>
    </row>
    <row r="5571" spans="1:17" x14ac:dyDescent="0.3">
      <c r="A5571">
        <v>5570</v>
      </c>
      <c r="B5571">
        <v>42931130</v>
      </c>
      <c r="C5571" t="s">
        <v>5549</v>
      </c>
      <c r="E5571" s="11">
        <v>5571</v>
      </c>
      <c r="F5571" s="12">
        <v>42931140</v>
      </c>
      <c r="G5571" s="13" t="s">
        <v>5550</v>
      </c>
      <c r="Q5571" t="str">
        <f t="shared" si="87"/>
        <v>42931140-Rotaciona oprema za centrifuge</v>
      </c>
    </row>
    <row r="5572" spans="1:17" x14ac:dyDescent="0.3">
      <c r="A5572">
        <v>5571</v>
      </c>
      <c r="B5572">
        <v>42931140</v>
      </c>
      <c r="C5572" t="s">
        <v>5550</v>
      </c>
      <c r="E5572" s="8">
        <v>5572</v>
      </c>
      <c r="F5572" s="9">
        <v>42932000</v>
      </c>
      <c r="G5572" s="10" t="s">
        <v>5551</v>
      </c>
      <c r="Q5572" t="str">
        <f t="shared" si="87"/>
        <v>42932000-Kalanderi</v>
      </c>
    </row>
    <row r="5573" spans="1:17" x14ac:dyDescent="0.3">
      <c r="A5573">
        <v>5572</v>
      </c>
      <c r="B5573">
        <v>42932000</v>
      </c>
      <c r="C5573" t="s">
        <v>5551</v>
      </c>
      <c r="E5573" s="11">
        <v>5573</v>
      </c>
      <c r="F5573" s="12">
        <v>42932100</v>
      </c>
      <c r="G5573" s="13" t="s">
        <v>5552</v>
      </c>
      <c r="Q5573" t="str">
        <f t="shared" si="87"/>
        <v>42932100-Mašine za valjanje</v>
      </c>
    </row>
    <row r="5574" spans="1:17" x14ac:dyDescent="0.3">
      <c r="A5574">
        <v>5573</v>
      </c>
      <c r="B5574">
        <v>42932100</v>
      </c>
      <c r="C5574" t="s">
        <v>5552</v>
      </c>
      <c r="E5574" s="8">
        <v>5574</v>
      </c>
      <c r="F5574" s="9">
        <v>42933000</v>
      </c>
      <c r="G5574" s="10" t="s">
        <v>5553</v>
      </c>
      <c r="Q5574" t="str">
        <f t="shared" si="87"/>
        <v>42933000-Automati</v>
      </c>
    </row>
    <row r="5575" spans="1:17" x14ac:dyDescent="0.3">
      <c r="A5575">
        <v>5574</v>
      </c>
      <c r="B5575">
        <v>42933000</v>
      </c>
      <c r="C5575" t="s">
        <v>5553</v>
      </c>
      <c r="E5575" s="11">
        <v>5575</v>
      </c>
      <c r="F5575" s="12">
        <v>42933100</v>
      </c>
      <c r="G5575" s="13" t="s">
        <v>5554</v>
      </c>
      <c r="Q5575" t="str">
        <f t="shared" si="87"/>
        <v>42933100-Automati za prodaju sanitarnih artikala</v>
      </c>
    </row>
    <row r="5576" spans="1:17" x14ac:dyDescent="0.3">
      <c r="A5576">
        <v>5575</v>
      </c>
      <c r="B5576">
        <v>42933100</v>
      </c>
      <c r="C5576" t="s">
        <v>5554</v>
      </c>
      <c r="E5576" s="8">
        <v>5576</v>
      </c>
      <c r="F5576" s="9">
        <v>42933200</v>
      </c>
      <c r="G5576" s="10" t="s">
        <v>5555</v>
      </c>
      <c r="Q5576" t="str">
        <f t="shared" si="87"/>
        <v>42933200-Automati za prodaju poštanskih maraka</v>
      </c>
    </row>
    <row r="5577" spans="1:17" x14ac:dyDescent="0.3">
      <c r="A5577">
        <v>5576</v>
      </c>
      <c r="B5577">
        <v>42933200</v>
      </c>
      <c r="C5577" t="s">
        <v>5555</v>
      </c>
      <c r="E5577" s="11">
        <v>5577</v>
      </c>
      <c r="F5577" s="12">
        <v>42933300</v>
      </c>
      <c r="G5577" s="13" t="s">
        <v>5556</v>
      </c>
      <c r="Q5577" t="str">
        <f t="shared" si="87"/>
        <v>42933300-Automati za prodaju robe</v>
      </c>
    </row>
    <row r="5578" spans="1:17" x14ac:dyDescent="0.3">
      <c r="A5578">
        <v>5577</v>
      </c>
      <c r="B5578">
        <v>42933300</v>
      </c>
      <c r="C5578" t="s">
        <v>5556</v>
      </c>
      <c r="E5578" s="8">
        <v>5578</v>
      </c>
      <c r="F5578" s="9">
        <v>42940000</v>
      </c>
      <c r="G5578" s="10" t="s">
        <v>5557</v>
      </c>
      <c r="Q5578" t="str">
        <f t="shared" si="87"/>
        <v>42940000-Mašine za termičku obradu materijala</v>
      </c>
    </row>
    <row r="5579" spans="1:17" x14ac:dyDescent="0.3">
      <c r="A5579">
        <v>5578</v>
      </c>
      <c r="B5579">
        <v>42940000</v>
      </c>
      <c r="C5579" t="s">
        <v>5557</v>
      </c>
      <c r="E5579" s="11">
        <v>5579</v>
      </c>
      <c r="F5579" s="12">
        <v>42941000</v>
      </c>
      <c r="G5579" s="13" t="s">
        <v>5558</v>
      </c>
      <c r="Q5579" t="str">
        <f t="shared" si="87"/>
        <v>42941000-Mašine za termičku obradu gasa</v>
      </c>
    </row>
    <row r="5580" spans="1:17" x14ac:dyDescent="0.3">
      <c r="A5580">
        <v>5579</v>
      </c>
      <c r="B5580">
        <v>42941000</v>
      </c>
      <c r="C5580" t="s">
        <v>5558</v>
      </c>
      <c r="E5580" s="8">
        <v>5580</v>
      </c>
      <c r="F5580" s="9">
        <v>42942000</v>
      </c>
      <c r="G5580" s="10" t="s">
        <v>5559</v>
      </c>
      <c r="Q5580" t="str">
        <f t="shared" si="87"/>
        <v>42942000-Pećnice i pribor</v>
      </c>
    </row>
    <row r="5581" spans="1:17" x14ac:dyDescent="0.3">
      <c r="A5581">
        <v>5580</v>
      </c>
      <c r="B5581">
        <v>42942000</v>
      </c>
      <c r="C5581" t="s">
        <v>5559</v>
      </c>
      <c r="E5581" s="11">
        <v>5581</v>
      </c>
      <c r="F5581" s="12">
        <v>42942200</v>
      </c>
      <c r="G5581" s="13" t="s">
        <v>5560</v>
      </c>
      <c r="Q5581" t="str">
        <f t="shared" si="87"/>
        <v>42942200-Vakuumske pećnice</v>
      </c>
    </row>
    <row r="5582" spans="1:17" x14ac:dyDescent="0.3">
      <c r="A5582">
        <v>5581</v>
      </c>
      <c r="B5582">
        <v>42942200</v>
      </c>
      <c r="C5582" t="s">
        <v>5560</v>
      </c>
      <c r="E5582" s="8">
        <v>5582</v>
      </c>
      <c r="F5582" s="9">
        <v>42943000</v>
      </c>
      <c r="G5582" s="10" t="s">
        <v>5561</v>
      </c>
      <c r="Q5582" t="str">
        <f t="shared" si="87"/>
        <v>42943000-Termostatske kupke i dodaci</v>
      </c>
    </row>
    <row r="5583" spans="1:17" x14ac:dyDescent="0.3">
      <c r="A5583">
        <v>5582</v>
      </c>
      <c r="B5583">
        <v>42943000</v>
      </c>
      <c r="C5583" t="s">
        <v>5561</v>
      </c>
      <c r="E5583" s="11">
        <v>5583</v>
      </c>
      <c r="F5583" s="12">
        <v>42943100</v>
      </c>
      <c r="G5583" s="13" t="s">
        <v>5562</v>
      </c>
      <c r="Q5583" t="str">
        <f t="shared" si="87"/>
        <v>42943100-Rashladne spirale</v>
      </c>
    </row>
    <row r="5584" spans="1:17" x14ac:dyDescent="0.3">
      <c r="A5584">
        <v>5583</v>
      </c>
      <c r="B5584">
        <v>42943100</v>
      </c>
      <c r="C5584" t="s">
        <v>5562</v>
      </c>
      <c r="E5584" s="8">
        <v>5584</v>
      </c>
      <c r="F5584" s="9">
        <v>42943200</v>
      </c>
      <c r="G5584" s="10" t="s">
        <v>5563</v>
      </c>
      <c r="Q5584" t="str">
        <f t="shared" si="87"/>
        <v>42943200-Ultrasonične kupke</v>
      </c>
    </row>
    <row r="5585" spans="1:17" x14ac:dyDescent="0.3">
      <c r="A5585">
        <v>5584</v>
      </c>
      <c r="B5585">
        <v>42943200</v>
      </c>
      <c r="C5585" t="s">
        <v>5563</v>
      </c>
      <c r="E5585" s="11">
        <v>5585</v>
      </c>
      <c r="F5585" s="12">
        <v>42943210</v>
      </c>
      <c r="G5585" s="13" t="s">
        <v>5564</v>
      </c>
      <c r="Q5585" t="str">
        <f t="shared" si="87"/>
        <v>42943210-Uronjivi termostati</v>
      </c>
    </row>
    <row r="5586" spans="1:17" x14ac:dyDescent="0.3">
      <c r="A5586">
        <v>5585</v>
      </c>
      <c r="B5586">
        <v>42943210</v>
      </c>
      <c r="C5586" t="s">
        <v>5564</v>
      </c>
      <c r="E5586" s="8">
        <v>5586</v>
      </c>
      <c r="F5586" s="9">
        <v>42943300</v>
      </c>
      <c r="G5586" s="10" t="s">
        <v>5565</v>
      </c>
      <c r="Q5586" t="str">
        <f t="shared" si="87"/>
        <v>42943300-Uronjivi hladnjaci</v>
      </c>
    </row>
    <row r="5587" spans="1:17" x14ac:dyDescent="0.3">
      <c r="A5587">
        <v>5586</v>
      </c>
      <c r="B5587">
        <v>42943300</v>
      </c>
      <c r="C5587" t="s">
        <v>5565</v>
      </c>
      <c r="E5587" s="11">
        <v>5587</v>
      </c>
      <c r="F5587" s="12">
        <v>42943400</v>
      </c>
      <c r="G5587" s="13" t="s">
        <v>5566</v>
      </c>
      <c r="Q5587" t="str">
        <f t="shared" si="87"/>
        <v>42943400-Rashladni i rashladno - grejni cirkulatori</v>
      </c>
    </row>
    <row r="5588" spans="1:17" x14ac:dyDescent="0.3">
      <c r="A5588">
        <v>5587</v>
      </c>
      <c r="B5588">
        <v>42943400</v>
      </c>
      <c r="C5588" t="s">
        <v>5566</v>
      </c>
      <c r="E5588" s="8">
        <v>5588</v>
      </c>
      <c r="F5588" s="9">
        <v>42943500</v>
      </c>
      <c r="G5588" s="10" t="s">
        <v>5567</v>
      </c>
      <c r="Q5588" t="str">
        <f t="shared" si="87"/>
        <v>42943500-Recirkulatorni hladnjaci</v>
      </c>
    </row>
    <row r="5589" spans="1:17" x14ac:dyDescent="0.3">
      <c r="A5589">
        <v>5588</v>
      </c>
      <c r="B5589">
        <v>42943500</v>
      </c>
      <c r="C5589" t="s">
        <v>5567</v>
      </c>
      <c r="E5589" s="11">
        <v>5589</v>
      </c>
      <c r="F5589" s="12">
        <v>42943600</v>
      </c>
      <c r="G5589" s="13" t="s">
        <v>5568</v>
      </c>
      <c r="Q5589" t="str">
        <f t="shared" si="87"/>
        <v>42943600-Cirkulatori na visokim temperaturama</v>
      </c>
    </row>
    <row r="5590" spans="1:17" x14ac:dyDescent="0.3">
      <c r="A5590">
        <v>5589</v>
      </c>
      <c r="B5590">
        <v>42943600</v>
      </c>
      <c r="C5590" t="s">
        <v>5568</v>
      </c>
      <c r="E5590" s="8">
        <v>5590</v>
      </c>
      <c r="F5590" s="9">
        <v>42943700</v>
      </c>
      <c r="G5590" s="10" t="s">
        <v>5569</v>
      </c>
      <c r="Q5590" t="str">
        <f t="shared" si="87"/>
        <v>42943700-Grejni cirkulatori</v>
      </c>
    </row>
    <row r="5591" spans="1:17" x14ac:dyDescent="0.3">
      <c r="A5591">
        <v>5590</v>
      </c>
      <c r="B5591">
        <v>42943700</v>
      </c>
      <c r="C5591" t="s">
        <v>5569</v>
      </c>
      <c r="E5591" s="11">
        <v>5591</v>
      </c>
      <c r="F5591" s="12">
        <v>42943710</v>
      </c>
      <c r="G5591" s="13" t="s">
        <v>5570</v>
      </c>
      <c r="Q5591" t="str">
        <f t="shared" si="87"/>
        <v>42943710-Prekrivači za kade</v>
      </c>
    </row>
    <row r="5592" spans="1:17" x14ac:dyDescent="0.3">
      <c r="A5592">
        <v>5591</v>
      </c>
      <c r="B5592">
        <v>42943710</v>
      </c>
      <c r="C5592" t="s">
        <v>5570</v>
      </c>
      <c r="E5592" s="8">
        <v>5592</v>
      </c>
      <c r="F5592" s="9">
        <v>42950000</v>
      </c>
      <c r="G5592" s="10" t="s">
        <v>5571</v>
      </c>
      <c r="Q5592" t="str">
        <f t="shared" si="87"/>
        <v>42950000-Delovi za uređaje opšte namene</v>
      </c>
    </row>
    <row r="5593" spans="1:17" x14ac:dyDescent="0.3">
      <c r="A5593">
        <v>5592</v>
      </c>
      <c r="B5593">
        <v>42950000</v>
      </c>
      <c r="C5593" t="s">
        <v>5571</v>
      </c>
      <c r="E5593" s="11">
        <v>5593</v>
      </c>
      <c r="F5593" s="12">
        <v>42952000</v>
      </c>
      <c r="G5593" s="13" t="s">
        <v>5572</v>
      </c>
      <c r="Q5593" t="str">
        <f t="shared" si="87"/>
        <v>42952000-Delovi centrifuga</v>
      </c>
    </row>
    <row r="5594" spans="1:17" x14ac:dyDescent="0.3">
      <c r="A5594">
        <v>5593</v>
      </c>
      <c r="B5594">
        <v>42952000</v>
      </c>
      <c r="C5594" t="s">
        <v>5572</v>
      </c>
      <c r="E5594" s="8">
        <v>5594</v>
      </c>
      <c r="F5594" s="9">
        <v>42953000</v>
      </c>
      <c r="G5594" s="10" t="s">
        <v>5573</v>
      </c>
      <c r="Q5594" t="str">
        <f t="shared" si="87"/>
        <v>42953000-Delovi kalandera</v>
      </c>
    </row>
    <row r="5595" spans="1:17" x14ac:dyDescent="0.3">
      <c r="A5595">
        <v>5594</v>
      </c>
      <c r="B5595">
        <v>42953000</v>
      </c>
      <c r="C5595" t="s">
        <v>5573</v>
      </c>
      <c r="E5595" s="11">
        <v>5595</v>
      </c>
      <c r="F5595" s="12">
        <v>42954000</v>
      </c>
      <c r="G5595" s="13" t="s">
        <v>5574</v>
      </c>
      <c r="Q5595" t="str">
        <f t="shared" si="87"/>
        <v>42954000-Delovi mašina za valjanje</v>
      </c>
    </row>
    <row r="5596" spans="1:17" x14ac:dyDescent="0.3">
      <c r="A5596">
        <v>5595</v>
      </c>
      <c r="B5596">
        <v>42954000</v>
      </c>
      <c r="C5596" t="s">
        <v>5574</v>
      </c>
      <c r="E5596" s="8">
        <v>5596</v>
      </c>
      <c r="F5596" s="9">
        <v>42955000</v>
      </c>
      <c r="G5596" s="10" t="s">
        <v>5575</v>
      </c>
      <c r="Q5596" t="str">
        <f t="shared" si="87"/>
        <v>42955000-Delovimašina za filtriranje</v>
      </c>
    </row>
    <row r="5597" spans="1:17" x14ac:dyDescent="0.3">
      <c r="A5597">
        <v>5596</v>
      </c>
      <c r="B5597">
        <v>42955000</v>
      </c>
      <c r="C5597" t="s">
        <v>5575</v>
      </c>
      <c r="E5597" s="11">
        <v>5597</v>
      </c>
      <c r="F5597" s="12">
        <v>42956000</v>
      </c>
      <c r="G5597" s="13" t="s">
        <v>5576</v>
      </c>
      <c r="Q5597" t="str">
        <f t="shared" si="87"/>
        <v>42956000-Delovi mašina za prečišćavanje</v>
      </c>
    </row>
    <row r="5598" spans="1:17" x14ac:dyDescent="0.3">
      <c r="A5598">
        <v>5597</v>
      </c>
      <c r="B5598">
        <v>42956000</v>
      </c>
      <c r="C5598" t="s">
        <v>5576</v>
      </c>
      <c r="E5598" s="8">
        <v>5598</v>
      </c>
      <c r="F5598" s="9">
        <v>42957000</v>
      </c>
      <c r="G5598" s="10" t="s">
        <v>5577</v>
      </c>
      <c r="Q5598" t="str">
        <f t="shared" si="87"/>
        <v>42957000-Delovi  mašina za prskanje</v>
      </c>
    </row>
    <row r="5599" spans="1:17" x14ac:dyDescent="0.3">
      <c r="A5599">
        <v>5598</v>
      </c>
      <c r="B5599">
        <v>42957000</v>
      </c>
      <c r="C5599" t="s">
        <v>5577</v>
      </c>
      <c r="E5599" s="11">
        <v>5599</v>
      </c>
      <c r="F5599" s="12">
        <v>42958000</v>
      </c>
      <c r="G5599" s="13" t="s">
        <v>5578</v>
      </c>
      <c r="Q5599" t="str">
        <f t="shared" si="87"/>
        <v>42958000-Delovi mašina za merenje težine</v>
      </c>
    </row>
    <row r="5600" spans="1:17" x14ac:dyDescent="0.3">
      <c r="A5600">
        <v>5599</v>
      </c>
      <c r="B5600">
        <v>42958000</v>
      </c>
      <c r="C5600" t="s">
        <v>5578</v>
      </c>
      <c r="E5600" s="8">
        <v>5600</v>
      </c>
      <c r="F5600" s="9">
        <v>42959000</v>
      </c>
      <c r="G5600" s="10" t="s">
        <v>5579</v>
      </c>
      <c r="Q5600" t="str">
        <f t="shared" si="87"/>
        <v>42959000-Mašine za pranje sudova, izuzev za domaćinstvo</v>
      </c>
    </row>
    <row r="5601" spans="1:17" x14ac:dyDescent="0.3">
      <c r="A5601">
        <v>5600</v>
      </c>
      <c r="B5601">
        <v>42959000</v>
      </c>
      <c r="C5601" t="s">
        <v>5579</v>
      </c>
      <c r="E5601" s="11">
        <v>5601</v>
      </c>
      <c r="F5601" s="12">
        <v>42960000</v>
      </c>
      <c r="G5601" s="13" t="s">
        <v>5580</v>
      </c>
      <c r="Q5601" t="str">
        <f t="shared" si="87"/>
        <v>42960000-Upravljački i kontrolni sistemi, štamparska i grafička oprema, oprema za automatizaciju kancelarijskog poslovanja i oprema za obradu podataka</v>
      </c>
    </row>
    <row r="5602" spans="1:17" x14ac:dyDescent="0.3">
      <c r="A5602">
        <v>5601</v>
      </c>
      <c r="B5602">
        <v>42960000</v>
      </c>
      <c r="C5602" t="s">
        <v>5580</v>
      </c>
      <c r="E5602" s="8">
        <v>5602</v>
      </c>
      <c r="F5602" s="9">
        <v>42961000</v>
      </c>
      <c r="G5602" s="10" t="s">
        <v>5581</v>
      </c>
      <c r="Q5602" t="str">
        <f t="shared" si="87"/>
        <v>42961000-Upravljački i kontrolni sistemi</v>
      </c>
    </row>
    <row r="5603" spans="1:17" x14ac:dyDescent="0.3">
      <c r="A5603">
        <v>5602</v>
      </c>
      <c r="B5603">
        <v>42961000</v>
      </c>
      <c r="C5603" t="s">
        <v>5581</v>
      </c>
      <c r="E5603" s="11">
        <v>5603</v>
      </c>
      <c r="F5603" s="12">
        <v>42961100</v>
      </c>
      <c r="G5603" s="13" t="s">
        <v>5582</v>
      </c>
      <c r="Q5603" t="str">
        <f t="shared" si="87"/>
        <v>42961100-Sistem za kontrolu pristupa</v>
      </c>
    </row>
    <row r="5604" spans="1:17" x14ac:dyDescent="0.3">
      <c r="A5604">
        <v>5603</v>
      </c>
      <c r="B5604">
        <v>42961100</v>
      </c>
      <c r="C5604" t="s">
        <v>5582</v>
      </c>
      <c r="E5604" s="8">
        <v>5604</v>
      </c>
      <c r="F5604" s="9">
        <v>42961200</v>
      </c>
      <c r="G5604" s="10" t="s">
        <v>5583</v>
      </c>
      <c r="Q5604" t="str">
        <f t="shared" si="87"/>
        <v>42961200-Skada ili njemu ekvivalentan sistem</v>
      </c>
    </row>
    <row r="5605" spans="1:17" x14ac:dyDescent="0.3">
      <c r="A5605">
        <v>5604</v>
      </c>
      <c r="B5605">
        <v>42961200</v>
      </c>
      <c r="C5605" t="s">
        <v>5583</v>
      </c>
      <c r="E5605" s="11">
        <v>5605</v>
      </c>
      <c r="F5605" s="12">
        <v>42961300</v>
      </c>
      <c r="G5605" s="13" t="s">
        <v>5584</v>
      </c>
      <c r="Q5605" t="str">
        <f t="shared" si="87"/>
        <v>42961300-Sistem za određivanje položaja vozila</v>
      </c>
    </row>
    <row r="5606" spans="1:17" x14ac:dyDescent="0.3">
      <c r="A5606">
        <v>5605</v>
      </c>
      <c r="B5606">
        <v>42961300</v>
      </c>
      <c r="C5606" t="s">
        <v>5584</v>
      </c>
      <c r="E5606" s="8">
        <v>5606</v>
      </c>
      <c r="F5606" s="9">
        <v>42961400</v>
      </c>
      <c r="G5606" s="10" t="s">
        <v>5585</v>
      </c>
      <c r="Q5606" t="str">
        <f t="shared" si="87"/>
        <v>42961400-Dispečerski sistem</v>
      </c>
    </row>
    <row r="5607" spans="1:17" x14ac:dyDescent="0.3">
      <c r="A5607">
        <v>5606</v>
      </c>
      <c r="B5607">
        <v>42961400</v>
      </c>
      <c r="C5607" t="s">
        <v>5585</v>
      </c>
      <c r="E5607" s="11">
        <v>5607</v>
      </c>
      <c r="F5607" s="12">
        <v>42962000</v>
      </c>
      <c r="G5607" s="13" t="s">
        <v>5586</v>
      </c>
      <c r="Q5607" t="str">
        <f t="shared" si="87"/>
        <v>42962000-Štamparska i grafička oprema</v>
      </c>
    </row>
    <row r="5608" spans="1:17" x14ac:dyDescent="0.3">
      <c r="A5608">
        <v>5607</v>
      </c>
      <c r="B5608">
        <v>42962000</v>
      </c>
      <c r="C5608" t="s">
        <v>5586</v>
      </c>
      <c r="E5608" s="8">
        <v>5608</v>
      </c>
      <c r="F5608" s="9">
        <v>42962100</v>
      </c>
      <c r="G5608" s="10" t="s">
        <v>5587</v>
      </c>
      <c r="Q5608" t="str">
        <f t="shared" si="87"/>
        <v>42962100-Sistem za štampanje na foliju</v>
      </c>
    </row>
    <row r="5609" spans="1:17" x14ac:dyDescent="0.3">
      <c r="A5609">
        <v>5608</v>
      </c>
      <c r="B5609">
        <v>42962100</v>
      </c>
      <c r="C5609" t="s">
        <v>5587</v>
      </c>
      <c r="E5609" s="11">
        <v>5609</v>
      </c>
      <c r="F5609" s="12">
        <v>42962200</v>
      </c>
      <c r="G5609" s="13" t="s">
        <v>5588</v>
      </c>
      <c r="Q5609" t="str">
        <f t="shared" si="87"/>
        <v>42962200-Štamparska presa</v>
      </c>
    </row>
    <row r="5610" spans="1:17" x14ac:dyDescent="0.3">
      <c r="A5610">
        <v>5609</v>
      </c>
      <c r="B5610">
        <v>42962200</v>
      </c>
      <c r="C5610" t="s">
        <v>5588</v>
      </c>
      <c r="E5610" s="8">
        <v>5610</v>
      </c>
      <c r="F5610" s="9">
        <v>42962300</v>
      </c>
      <c r="G5610" s="10" t="s">
        <v>5589</v>
      </c>
      <c r="Q5610" t="str">
        <f t="shared" si="87"/>
        <v>42962300-Grafičke radne stanice</v>
      </c>
    </row>
    <row r="5611" spans="1:17" x14ac:dyDescent="0.3">
      <c r="A5611">
        <v>5610</v>
      </c>
      <c r="B5611">
        <v>42962300</v>
      </c>
      <c r="C5611" t="s">
        <v>5589</v>
      </c>
      <c r="E5611" s="11">
        <v>5611</v>
      </c>
      <c r="F5611" s="12">
        <v>42962400</v>
      </c>
      <c r="G5611" s="13" t="s">
        <v>5590</v>
      </c>
      <c r="Q5611" t="str">
        <f t="shared" si="87"/>
        <v>42962400-Hektografi</v>
      </c>
    </row>
    <row r="5612" spans="1:17" x14ac:dyDescent="0.3">
      <c r="A5612">
        <v>5611</v>
      </c>
      <c r="B5612">
        <v>42962400</v>
      </c>
      <c r="C5612" t="s">
        <v>5590</v>
      </c>
      <c r="E5612" s="8">
        <v>5612</v>
      </c>
      <c r="F5612" s="9">
        <v>42962500</v>
      </c>
      <c r="G5612" s="10" t="s">
        <v>5591</v>
      </c>
      <c r="Q5612" t="str">
        <f t="shared" si="87"/>
        <v>42962500-Mašine za graviranje</v>
      </c>
    </row>
    <row r="5613" spans="1:17" x14ac:dyDescent="0.3">
      <c r="A5613">
        <v>5612</v>
      </c>
      <c r="B5613">
        <v>42962500</v>
      </c>
      <c r="C5613" t="s">
        <v>5591</v>
      </c>
      <c r="E5613" s="11">
        <v>5613</v>
      </c>
      <c r="F5613" s="12">
        <v>42963000</v>
      </c>
      <c r="G5613" s="13" t="s">
        <v>5592</v>
      </c>
      <c r="Q5613" t="str">
        <f t="shared" si="87"/>
        <v>42963000-Presa za izradu kovanica</v>
      </c>
    </row>
    <row r="5614" spans="1:17" x14ac:dyDescent="0.3">
      <c r="A5614">
        <v>5613</v>
      </c>
      <c r="B5614">
        <v>42963000</v>
      </c>
      <c r="C5614" t="s">
        <v>5592</v>
      </c>
      <c r="E5614" s="8">
        <v>5614</v>
      </c>
      <c r="F5614" s="9">
        <v>42964000</v>
      </c>
      <c r="G5614" s="10" t="s">
        <v>5593</v>
      </c>
      <c r="Q5614" t="str">
        <f t="shared" si="87"/>
        <v>42964000-Oprema za automatizaciju kancelarijskog poslovanja</v>
      </c>
    </row>
    <row r="5615" spans="1:17" x14ac:dyDescent="0.3">
      <c r="A5615">
        <v>5614</v>
      </c>
      <c r="B5615">
        <v>42964000</v>
      </c>
      <c r="C5615" t="s">
        <v>5593</v>
      </c>
      <c r="E5615" s="11">
        <v>5615</v>
      </c>
      <c r="F5615" s="12">
        <v>42965000</v>
      </c>
      <c r="G5615" s="13" t="s">
        <v>2050</v>
      </c>
      <c r="Q5615" t="str">
        <f t="shared" si="87"/>
        <v>42965000-Oprema za obradu podataka</v>
      </c>
    </row>
    <row r="5616" spans="1:17" x14ac:dyDescent="0.3">
      <c r="A5616">
        <v>5615</v>
      </c>
      <c r="B5616">
        <v>42965000</v>
      </c>
      <c r="C5616" t="s">
        <v>2050</v>
      </c>
      <c r="E5616" s="8">
        <v>5616</v>
      </c>
      <c r="F5616" s="9">
        <v>42965100</v>
      </c>
      <c r="G5616" s="10" t="s">
        <v>5594</v>
      </c>
      <c r="Q5616" t="str">
        <f t="shared" si="87"/>
        <v>42965100-Sistem za upravljanje skladištima</v>
      </c>
    </row>
    <row r="5617" spans="1:17" x14ac:dyDescent="0.3">
      <c r="A5617">
        <v>5616</v>
      </c>
      <c r="B5617">
        <v>42965100</v>
      </c>
      <c r="C5617" t="s">
        <v>5594</v>
      </c>
      <c r="E5617" s="11">
        <v>5617</v>
      </c>
      <c r="F5617" s="12">
        <v>42965110</v>
      </c>
      <c r="G5617" s="13" t="s">
        <v>5595</v>
      </c>
      <c r="Q5617" t="str">
        <f t="shared" si="87"/>
        <v>42965110-Skladišni sistemi</v>
      </c>
    </row>
    <row r="5618" spans="1:17" x14ac:dyDescent="0.3">
      <c r="A5618">
        <v>5617</v>
      </c>
      <c r="B5618">
        <v>42965110</v>
      </c>
      <c r="C5618" t="s">
        <v>5595</v>
      </c>
      <c r="E5618" s="8">
        <v>5618</v>
      </c>
      <c r="F5618" s="9">
        <v>42967000</v>
      </c>
      <c r="G5618" s="10" t="s">
        <v>5596</v>
      </c>
      <c r="Q5618" t="str">
        <f t="shared" si="87"/>
        <v>42967000-Kontroler</v>
      </c>
    </row>
    <row r="5619" spans="1:17" x14ac:dyDescent="0.3">
      <c r="A5619">
        <v>5618</v>
      </c>
      <c r="B5619">
        <v>42967000</v>
      </c>
      <c r="C5619" t="s">
        <v>5596</v>
      </c>
      <c r="E5619" s="11">
        <v>5619</v>
      </c>
      <c r="F5619" s="12">
        <v>42967100</v>
      </c>
      <c r="G5619" s="13" t="s">
        <v>5597</v>
      </c>
      <c r="Q5619" t="str">
        <f t="shared" si="87"/>
        <v>42967100-Digitalna jedinica za daljinsko upravljanje</v>
      </c>
    </row>
    <row r="5620" spans="1:17" x14ac:dyDescent="0.3">
      <c r="A5620">
        <v>5619</v>
      </c>
      <c r="B5620">
        <v>42967100</v>
      </c>
      <c r="C5620" t="s">
        <v>5597</v>
      </c>
      <c r="E5620" s="8">
        <v>5620</v>
      </c>
      <c r="F5620" s="9">
        <v>42968000</v>
      </c>
      <c r="G5620" s="10" t="s">
        <v>5598</v>
      </c>
      <c r="Q5620" t="str">
        <f t="shared" si="87"/>
        <v>42968000-Dozatori</v>
      </c>
    </row>
    <row r="5621" spans="1:17" x14ac:dyDescent="0.3">
      <c r="A5621">
        <v>5620</v>
      </c>
      <c r="B5621">
        <v>42968000</v>
      </c>
      <c r="C5621" t="s">
        <v>5598</v>
      </c>
      <c r="E5621" s="11">
        <v>5621</v>
      </c>
      <c r="F5621" s="12">
        <v>42968100</v>
      </c>
      <c r="G5621" s="13" t="s">
        <v>5599</v>
      </c>
      <c r="Q5621" t="str">
        <f t="shared" si="87"/>
        <v>42968100-Dozatori napitaka</v>
      </c>
    </row>
    <row r="5622" spans="1:17" x14ac:dyDescent="0.3">
      <c r="A5622">
        <v>5621</v>
      </c>
      <c r="B5622">
        <v>42968100</v>
      </c>
      <c r="C5622" t="s">
        <v>5599</v>
      </c>
      <c r="E5622" s="8">
        <v>5622</v>
      </c>
      <c r="F5622" s="9">
        <v>42968200</v>
      </c>
      <c r="G5622" s="10" t="s">
        <v>5600</v>
      </c>
      <c r="Q5622" t="str">
        <f t="shared" si="87"/>
        <v>42968200-Dozatori sanitarnog materijala</v>
      </c>
    </row>
    <row r="5623" spans="1:17" x14ac:dyDescent="0.3">
      <c r="A5623">
        <v>5622</v>
      </c>
      <c r="B5623">
        <v>42968200</v>
      </c>
      <c r="C5623" t="s">
        <v>5600</v>
      </c>
      <c r="E5623" s="11">
        <v>5623</v>
      </c>
      <c r="F5623" s="12">
        <v>42968300</v>
      </c>
      <c r="G5623" s="13" t="s">
        <v>5601</v>
      </c>
      <c r="Q5623" t="str">
        <f t="shared" si="87"/>
        <v>42968300-Sistem za doziranje toaletnog papira</v>
      </c>
    </row>
    <row r="5624" spans="1:17" x14ac:dyDescent="0.3">
      <c r="A5624">
        <v>5623</v>
      </c>
      <c r="B5624">
        <v>42968300</v>
      </c>
      <c r="C5624" t="s">
        <v>5601</v>
      </c>
      <c r="E5624" s="8">
        <v>5624</v>
      </c>
      <c r="F5624" s="9">
        <v>42970000</v>
      </c>
      <c r="G5624" s="10" t="s">
        <v>5602</v>
      </c>
      <c r="Q5624" t="str">
        <f t="shared" si="87"/>
        <v>42970000-Delovi mašina za sudove i mašina za čišćenje, punjenje, pakovanje ili umotavanje</v>
      </c>
    </row>
    <row r="5625" spans="1:17" x14ac:dyDescent="0.3">
      <c r="A5625">
        <v>5624</v>
      </c>
      <c r="B5625">
        <v>42970000</v>
      </c>
      <c r="C5625" t="s">
        <v>5602</v>
      </c>
      <c r="E5625" s="11">
        <v>5625</v>
      </c>
      <c r="F5625" s="12">
        <v>42971000</v>
      </c>
      <c r="G5625" s="13" t="s">
        <v>5603</v>
      </c>
      <c r="Q5625" t="str">
        <f t="shared" si="87"/>
        <v>42971000-Delovi mašina za sudove</v>
      </c>
    </row>
    <row r="5626" spans="1:17" x14ac:dyDescent="0.3">
      <c r="A5626">
        <v>5625</v>
      </c>
      <c r="B5626">
        <v>42971000</v>
      </c>
      <c r="C5626" t="s">
        <v>5603</v>
      </c>
      <c r="E5626" s="8">
        <v>5626</v>
      </c>
      <c r="F5626" s="9">
        <v>42972000</v>
      </c>
      <c r="G5626" s="10" t="s">
        <v>5604</v>
      </c>
      <c r="Q5626" t="str">
        <f t="shared" si="87"/>
        <v>42972000-Delovi mašina za čišćenje</v>
      </c>
    </row>
    <row r="5627" spans="1:17" x14ac:dyDescent="0.3">
      <c r="A5627">
        <v>5626</v>
      </c>
      <c r="B5627">
        <v>42972000</v>
      </c>
      <c r="C5627" t="s">
        <v>5604</v>
      </c>
      <c r="E5627" s="11">
        <v>5627</v>
      </c>
      <c r="F5627" s="12">
        <v>42973000</v>
      </c>
      <c r="G5627" s="13" t="s">
        <v>5605</v>
      </c>
      <c r="Q5627" t="str">
        <f t="shared" si="87"/>
        <v>42973000-Delovi mašina za punjenje</v>
      </c>
    </row>
    <row r="5628" spans="1:17" x14ac:dyDescent="0.3">
      <c r="A5628">
        <v>5627</v>
      </c>
      <c r="B5628">
        <v>42973000</v>
      </c>
      <c r="C5628" t="s">
        <v>5605</v>
      </c>
      <c r="E5628" s="8">
        <v>5628</v>
      </c>
      <c r="F5628" s="9">
        <v>42974000</v>
      </c>
      <c r="G5628" s="10" t="s">
        <v>5606</v>
      </c>
      <c r="Q5628" t="str">
        <f t="shared" si="87"/>
        <v>42974000-Delovi mašina za pakovanje</v>
      </c>
    </row>
    <row r="5629" spans="1:17" x14ac:dyDescent="0.3">
      <c r="A5629">
        <v>5628</v>
      </c>
      <c r="B5629">
        <v>42974000</v>
      </c>
      <c r="C5629" t="s">
        <v>5606</v>
      </c>
      <c r="E5629" s="11">
        <v>5629</v>
      </c>
      <c r="F5629" s="12">
        <v>42975000</v>
      </c>
      <c r="G5629" s="13" t="s">
        <v>5607</v>
      </c>
      <c r="Q5629" t="str">
        <f t="shared" si="87"/>
        <v>42975000-Delovi mašina za umotavanje</v>
      </c>
    </row>
    <row r="5630" spans="1:17" x14ac:dyDescent="0.3">
      <c r="A5630">
        <v>5629</v>
      </c>
      <c r="B5630">
        <v>42975000</v>
      </c>
      <c r="C5630" t="s">
        <v>5607</v>
      </c>
      <c r="E5630" s="8">
        <v>5630</v>
      </c>
      <c r="F5630" s="9">
        <v>42980000</v>
      </c>
      <c r="G5630" s="10" t="s">
        <v>5608</v>
      </c>
      <c r="Q5630" t="str">
        <f t="shared" si="87"/>
        <v>42980000-Generatori gasa</v>
      </c>
    </row>
    <row r="5631" spans="1:17" x14ac:dyDescent="0.3">
      <c r="A5631">
        <v>5630</v>
      </c>
      <c r="B5631">
        <v>42980000</v>
      </c>
      <c r="C5631" t="s">
        <v>5608</v>
      </c>
      <c r="E5631" s="11">
        <v>5631</v>
      </c>
      <c r="F5631" s="12">
        <v>42981000</v>
      </c>
      <c r="G5631" s="13" t="s">
        <v>5609</v>
      </c>
      <c r="Q5631" t="str">
        <f t="shared" si="87"/>
        <v>42981000-Generatori ozona</v>
      </c>
    </row>
    <row r="5632" spans="1:17" x14ac:dyDescent="0.3">
      <c r="A5632">
        <v>5631</v>
      </c>
      <c r="B5632">
        <v>42981000</v>
      </c>
      <c r="C5632" t="s">
        <v>5609</v>
      </c>
      <c r="E5632" s="8">
        <v>5632</v>
      </c>
      <c r="F5632" s="9">
        <v>42990000</v>
      </c>
      <c r="G5632" s="10" t="s">
        <v>5610</v>
      </c>
      <c r="Q5632" t="str">
        <f t="shared" si="87"/>
        <v>42990000-Razni uređaji za posebne namene</v>
      </c>
    </row>
    <row r="5633" spans="1:17" x14ac:dyDescent="0.3">
      <c r="A5633">
        <v>5632</v>
      </c>
      <c r="B5633">
        <v>42990000</v>
      </c>
      <c r="C5633" t="s">
        <v>5610</v>
      </c>
      <c r="E5633" s="11">
        <v>5633</v>
      </c>
      <c r="F5633" s="12">
        <v>42991000</v>
      </c>
      <c r="G5633" s="13" t="s">
        <v>5611</v>
      </c>
      <c r="Q5633" t="str">
        <f t="shared" si="87"/>
        <v>42991000-Mašine za hartiju , štamparske i knjigovezačke mašine  i njihovi delovi</v>
      </c>
    </row>
    <row r="5634" spans="1:17" x14ac:dyDescent="0.3">
      <c r="A5634">
        <v>5633</v>
      </c>
      <c r="B5634">
        <v>42991000</v>
      </c>
      <c r="C5634" t="s">
        <v>5611</v>
      </c>
      <c r="E5634" s="8">
        <v>5634</v>
      </c>
      <c r="F5634" s="9">
        <v>42991100</v>
      </c>
      <c r="G5634" s="10" t="s">
        <v>5612</v>
      </c>
      <c r="Q5634" t="str">
        <f t="shared" ref="Q5634:Q5697" si="88">F5634&amp; "-" &amp;G5634</f>
        <v>42991100-Knjigovezačke mašine</v>
      </c>
    </row>
    <row r="5635" spans="1:17" x14ac:dyDescent="0.3">
      <c r="A5635">
        <v>5634</v>
      </c>
      <c r="B5635">
        <v>42991100</v>
      </c>
      <c r="C5635" t="s">
        <v>5612</v>
      </c>
      <c r="E5635" s="11">
        <v>5635</v>
      </c>
      <c r="F5635" s="12">
        <v>42991110</v>
      </c>
      <c r="G5635" s="13" t="s">
        <v>5613</v>
      </c>
      <c r="Q5635" t="str">
        <f t="shared" si="88"/>
        <v>42991110-Mašine za prošivanje knjiga</v>
      </c>
    </row>
    <row r="5636" spans="1:17" x14ac:dyDescent="0.3">
      <c r="A5636">
        <v>5635</v>
      </c>
      <c r="B5636">
        <v>42991110</v>
      </c>
      <c r="C5636" t="s">
        <v>5613</v>
      </c>
      <c r="E5636" s="8">
        <v>5636</v>
      </c>
      <c r="F5636" s="9">
        <v>42991200</v>
      </c>
      <c r="G5636" s="10" t="s">
        <v>5614</v>
      </c>
      <c r="Q5636" t="str">
        <f t="shared" si="88"/>
        <v>42991200-Štamparske mašine</v>
      </c>
    </row>
    <row r="5637" spans="1:17" x14ac:dyDescent="0.3">
      <c r="A5637">
        <v>5636</v>
      </c>
      <c r="B5637">
        <v>42991200</v>
      </c>
      <c r="C5637" t="s">
        <v>5614</v>
      </c>
      <c r="E5637" s="11">
        <v>5637</v>
      </c>
      <c r="F5637" s="12">
        <v>42991210</v>
      </c>
      <c r="G5637" s="13" t="s">
        <v>5615</v>
      </c>
      <c r="Q5637" t="str">
        <f t="shared" si="88"/>
        <v>42991210-Mašine za ofset štampu</v>
      </c>
    </row>
    <row r="5638" spans="1:17" x14ac:dyDescent="0.3">
      <c r="A5638">
        <v>5637</v>
      </c>
      <c r="B5638">
        <v>42991210</v>
      </c>
      <c r="C5638" t="s">
        <v>5615</v>
      </c>
      <c r="E5638" s="8">
        <v>5638</v>
      </c>
      <c r="F5638" s="9">
        <v>42991220</v>
      </c>
      <c r="G5638" s="10" t="s">
        <v>5616</v>
      </c>
      <c r="Q5638" t="str">
        <f t="shared" si="88"/>
        <v>42991220-Slovoslagačke mašine</v>
      </c>
    </row>
    <row r="5639" spans="1:17" x14ac:dyDescent="0.3">
      <c r="A5639">
        <v>5638</v>
      </c>
      <c r="B5639">
        <v>42991220</v>
      </c>
      <c r="C5639" t="s">
        <v>5616</v>
      </c>
      <c r="E5639" s="11">
        <v>5639</v>
      </c>
      <c r="F5639" s="12">
        <v>42991230</v>
      </c>
      <c r="G5639" s="13" t="s">
        <v>5617</v>
      </c>
      <c r="Q5639" t="str">
        <f t="shared" si="88"/>
        <v>42991230-Kartomati</v>
      </c>
    </row>
    <row r="5640" spans="1:17" x14ac:dyDescent="0.3">
      <c r="A5640">
        <v>5639</v>
      </c>
      <c r="B5640">
        <v>42991230</v>
      </c>
      <c r="C5640" t="s">
        <v>5617</v>
      </c>
      <c r="E5640" s="8">
        <v>5640</v>
      </c>
      <c r="F5640" s="9">
        <v>42991300</v>
      </c>
      <c r="G5640" s="10" t="s">
        <v>5618</v>
      </c>
      <c r="Q5640" t="str">
        <f t="shared" si="88"/>
        <v>42991300-Sistem za fotoslog</v>
      </c>
    </row>
    <row r="5641" spans="1:17" x14ac:dyDescent="0.3">
      <c r="A5641">
        <v>5640</v>
      </c>
      <c r="B5641">
        <v>42991300</v>
      </c>
      <c r="C5641" t="s">
        <v>5618</v>
      </c>
      <c r="E5641" s="11">
        <v>5641</v>
      </c>
      <c r="F5641" s="12">
        <v>42991400</v>
      </c>
      <c r="G5641" s="13" t="s">
        <v>5619</v>
      </c>
      <c r="Q5641" t="str">
        <f t="shared" si="88"/>
        <v>42991400-Sušare za drvo, hartijinu masu , hartiju ili karton</v>
      </c>
    </row>
    <row r="5642" spans="1:17" x14ac:dyDescent="0.3">
      <c r="A5642">
        <v>5641</v>
      </c>
      <c r="B5642">
        <v>42991400</v>
      </c>
      <c r="C5642" t="s">
        <v>5619</v>
      </c>
      <c r="E5642" s="8">
        <v>5642</v>
      </c>
      <c r="F5642" s="9">
        <v>42991500</v>
      </c>
      <c r="G5642" s="10" t="s">
        <v>5620</v>
      </c>
      <c r="Q5642" t="str">
        <f t="shared" si="88"/>
        <v>42991500-Delovi štamparskih ili knjigovezačkih mašina</v>
      </c>
    </row>
    <row r="5643" spans="1:17" x14ac:dyDescent="0.3">
      <c r="A5643">
        <v>5642</v>
      </c>
      <c r="B5643">
        <v>42991500</v>
      </c>
      <c r="C5643" t="s">
        <v>5620</v>
      </c>
      <c r="E5643" s="11">
        <v>5643</v>
      </c>
      <c r="F5643" s="12">
        <v>42992000</v>
      </c>
      <c r="G5643" s="13" t="s">
        <v>5621</v>
      </c>
      <c r="Q5643" t="str">
        <f t="shared" si="88"/>
        <v>42992000-Električni proizvodi posebne namene</v>
      </c>
    </row>
    <row r="5644" spans="1:17" x14ac:dyDescent="0.3">
      <c r="A5644">
        <v>5643</v>
      </c>
      <c r="B5644">
        <v>42992000</v>
      </c>
      <c r="C5644" t="s">
        <v>5621</v>
      </c>
      <c r="E5644" s="8">
        <v>5644</v>
      </c>
      <c r="F5644" s="9">
        <v>42992100</v>
      </c>
      <c r="G5644" s="10" t="s">
        <v>5622</v>
      </c>
      <c r="Q5644" t="str">
        <f t="shared" si="88"/>
        <v>42992100-Faradejev kavez</v>
      </c>
    </row>
    <row r="5645" spans="1:17" x14ac:dyDescent="0.3">
      <c r="A5645">
        <v>5644</v>
      </c>
      <c r="B5645">
        <v>42992100</v>
      </c>
      <c r="C5645" t="s">
        <v>5622</v>
      </c>
      <c r="E5645" s="11">
        <v>5645</v>
      </c>
      <c r="F5645" s="12">
        <v>42992200</v>
      </c>
      <c r="G5645" s="13" t="s">
        <v>5623</v>
      </c>
      <c r="Q5645" t="str">
        <f t="shared" si="88"/>
        <v>42992200-Gluva soba</v>
      </c>
    </row>
    <row r="5646" spans="1:17" x14ac:dyDescent="0.3">
      <c r="A5646">
        <v>5645</v>
      </c>
      <c r="B5646">
        <v>42992200</v>
      </c>
      <c r="C5646" t="s">
        <v>5623</v>
      </c>
      <c r="E5646" s="8">
        <v>5646</v>
      </c>
      <c r="F5646" s="9">
        <v>42992300</v>
      </c>
      <c r="G5646" s="10" t="s">
        <v>5624</v>
      </c>
      <c r="Q5646" t="str">
        <f t="shared" si="88"/>
        <v>42992300-Elektromagnetska apsorpciona sredstva</v>
      </c>
    </row>
    <row r="5647" spans="1:17" x14ac:dyDescent="0.3">
      <c r="A5647">
        <v>5646</v>
      </c>
      <c r="B5647">
        <v>42992300</v>
      </c>
      <c r="C5647" t="s">
        <v>5624</v>
      </c>
      <c r="E5647" s="11">
        <v>5647</v>
      </c>
      <c r="F5647" s="12">
        <v>42993000</v>
      </c>
      <c r="G5647" s="13" t="s">
        <v>5625</v>
      </c>
      <c r="Q5647" t="str">
        <f t="shared" si="88"/>
        <v>42993000-Mašine za hemijsku industriju</v>
      </c>
    </row>
    <row r="5648" spans="1:17" x14ac:dyDescent="0.3">
      <c r="A5648">
        <v>5647</v>
      </c>
      <c r="B5648">
        <v>42993000</v>
      </c>
      <c r="C5648" t="s">
        <v>5625</v>
      </c>
      <c r="E5648" s="8">
        <v>5648</v>
      </c>
      <c r="F5648" s="9">
        <v>42993100</v>
      </c>
      <c r="G5648" s="10" t="s">
        <v>5626</v>
      </c>
      <c r="Q5648" t="str">
        <f t="shared" si="88"/>
        <v>42993100-Hlorinatori</v>
      </c>
    </row>
    <row r="5649" spans="1:17" x14ac:dyDescent="0.3">
      <c r="A5649">
        <v>5648</v>
      </c>
      <c r="B5649">
        <v>42993100</v>
      </c>
      <c r="C5649" t="s">
        <v>5626</v>
      </c>
      <c r="E5649" s="11">
        <v>5649</v>
      </c>
      <c r="F5649" s="12">
        <v>42993200</v>
      </c>
      <c r="G5649" s="13" t="s">
        <v>5627</v>
      </c>
      <c r="Q5649" t="str">
        <f t="shared" si="88"/>
        <v>42993200-Uređaji za doziranje</v>
      </c>
    </row>
    <row r="5650" spans="1:17" x14ac:dyDescent="0.3">
      <c r="A5650">
        <v>5649</v>
      </c>
      <c r="B5650">
        <v>42993200</v>
      </c>
      <c r="C5650" t="s">
        <v>5627</v>
      </c>
      <c r="E5650" s="8">
        <v>5650</v>
      </c>
      <c r="F5650" s="9">
        <v>42994000</v>
      </c>
      <c r="G5650" s="10" t="s">
        <v>5628</v>
      </c>
      <c r="Q5650" t="str">
        <f t="shared" si="88"/>
        <v>42994000-Mašine za obradu gume ili plastičnih masa</v>
      </c>
    </row>
    <row r="5651" spans="1:17" x14ac:dyDescent="0.3">
      <c r="A5651">
        <v>5650</v>
      </c>
      <c r="B5651">
        <v>42994000</v>
      </c>
      <c r="C5651" t="s">
        <v>5628</v>
      </c>
      <c r="E5651" s="11">
        <v>5651</v>
      </c>
      <c r="F5651" s="12">
        <v>42994100</v>
      </c>
      <c r="G5651" s="13" t="s">
        <v>5629</v>
      </c>
      <c r="Q5651" t="str">
        <f t="shared" si="88"/>
        <v>42994100-Mašine za proizvodnju prozora i okvira od plastičnih masa</v>
      </c>
    </row>
    <row r="5652" spans="1:17" x14ac:dyDescent="0.3">
      <c r="A5652">
        <v>5651</v>
      </c>
      <c r="B5652">
        <v>42994100</v>
      </c>
      <c r="C5652" t="s">
        <v>5629</v>
      </c>
      <c r="E5652" s="8">
        <v>5652</v>
      </c>
      <c r="F5652" s="9">
        <v>42994200</v>
      </c>
      <c r="G5652" s="10" t="s">
        <v>5630</v>
      </c>
      <c r="Q5652" t="str">
        <f t="shared" si="88"/>
        <v>42994200-Mašine za obradu plastičnih masa</v>
      </c>
    </row>
    <row r="5653" spans="1:17" x14ac:dyDescent="0.3">
      <c r="A5653">
        <v>5652</v>
      </c>
      <c r="B5653">
        <v>42994200</v>
      </c>
      <c r="C5653" t="s">
        <v>5630</v>
      </c>
      <c r="E5653" s="11">
        <v>5653</v>
      </c>
      <c r="F5653" s="12">
        <v>42994220</v>
      </c>
      <c r="G5653" s="13" t="s">
        <v>5631</v>
      </c>
      <c r="Q5653" t="str">
        <f t="shared" si="88"/>
        <v>42994220-Pribor za laminaciju</v>
      </c>
    </row>
    <row r="5654" spans="1:17" x14ac:dyDescent="0.3">
      <c r="A5654">
        <v>5653</v>
      </c>
      <c r="B5654">
        <v>42994220</v>
      </c>
      <c r="C5654" t="s">
        <v>5631</v>
      </c>
      <c r="E5654" s="8">
        <v>5654</v>
      </c>
      <c r="F5654" s="9">
        <v>42994230</v>
      </c>
      <c r="G5654" s="10" t="s">
        <v>5632</v>
      </c>
      <c r="Q5654" t="str">
        <f t="shared" si="88"/>
        <v>42994230-Laminatori</v>
      </c>
    </row>
    <row r="5655" spans="1:17" x14ac:dyDescent="0.3">
      <c r="A5655">
        <v>5654</v>
      </c>
      <c r="B5655">
        <v>42994230</v>
      </c>
      <c r="C5655" t="s">
        <v>5632</v>
      </c>
      <c r="E5655" s="11">
        <v>5655</v>
      </c>
      <c r="F5655" s="12">
        <v>42995000</v>
      </c>
      <c r="G5655" s="13" t="s">
        <v>5633</v>
      </c>
      <c r="Q5655" t="str">
        <f t="shared" si="88"/>
        <v>42995000-Razne mašine za čišćenje</v>
      </c>
    </row>
    <row r="5656" spans="1:17" x14ac:dyDescent="0.3">
      <c r="A5656">
        <v>5655</v>
      </c>
      <c r="B5656">
        <v>42995000</v>
      </c>
      <c r="C5656" t="s">
        <v>5633</v>
      </c>
      <c r="E5656" s="8">
        <v>5656</v>
      </c>
      <c r="F5656" s="9">
        <v>42995100</v>
      </c>
      <c r="G5656" s="10" t="s">
        <v>5634</v>
      </c>
      <c r="Q5656" t="str">
        <f t="shared" si="88"/>
        <v>42995100-Mašine za pranje tunela</v>
      </c>
    </row>
    <row r="5657" spans="1:17" x14ac:dyDescent="0.3">
      <c r="A5657">
        <v>5656</v>
      </c>
      <c r="B5657">
        <v>42995100</v>
      </c>
      <c r="C5657" t="s">
        <v>5634</v>
      </c>
      <c r="E5657" s="11">
        <v>5657</v>
      </c>
      <c r="F5657" s="12">
        <v>42995200</v>
      </c>
      <c r="G5657" s="13" t="s">
        <v>5635</v>
      </c>
      <c r="Q5657" t="str">
        <f t="shared" si="88"/>
        <v>42995200-Mašine za čišćenje plaža</v>
      </c>
    </row>
    <row r="5658" spans="1:17" x14ac:dyDescent="0.3">
      <c r="A5658">
        <v>5657</v>
      </c>
      <c r="B5658">
        <v>42995200</v>
      </c>
      <c r="C5658" t="s">
        <v>5635</v>
      </c>
      <c r="E5658" s="8">
        <v>5658</v>
      </c>
      <c r="F5658" s="9">
        <v>42996000</v>
      </c>
      <c r="G5658" s="10" t="s">
        <v>5636</v>
      </c>
      <c r="Q5658" t="str">
        <f t="shared" si="88"/>
        <v>42996000-Mašine za preradu otpadnih voda</v>
      </c>
    </row>
    <row r="5659" spans="1:17" x14ac:dyDescent="0.3">
      <c r="A5659">
        <v>5658</v>
      </c>
      <c r="B5659">
        <v>42996000</v>
      </c>
      <c r="C5659" t="s">
        <v>5636</v>
      </c>
      <c r="E5659" s="11">
        <v>5659</v>
      </c>
      <c r="F5659" s="12">
        <v>42996100</v>
      </c>
      <c r="G5659" s="13" t="s">
        <v>5637</v>
      </c>
      <c r="Q5659" t="str">
        <f t="shared" si="88"/>
        <v>42996100-Usitnjivači</v>
      </c>
    </row>
    <row r="5660" spans="1:17" x14ac:dyDescent="0.3">
      <c r="A5660">
        <v>5659</v>
      </c>
      <c r="B5660">
        <v>42996100</v>
      </c>
      <c r="C5660" t="s">
        <v>5637</v>
      </c>
      <c r="E5660" s="8">
        <v>5660</v>
      </c>
      <c r="F5660" s="9">
        <v>42996110</v>
      </c>
      <c r="G5660" s="10" t="s">
        <v>5638</v>
      </c>
      <c r="Q5660" t="str">
        <f t="shared" si="88"/>
        <v>42996110-Usitnjivači za preradu otpadnih voda</v>
      </c>
    </row>
    <row r="5661" spans="1:17" x14ac:dyDescent="0.3">
      <c r="A5661">
        <v>5660</v>
      </c>
      <c r="B5661">
        <v>42996110</v>
      </c>
      <c r="C5661" t="s">
        <v>5638</v>
      </c>
      <c r="E5661" s="11">
        <v>5661</v>
      </c>
      <c r="F5661" s="12">
        <v>42996200</v>
      </c>
      <c r="G5661" s="13" t="s">
        <v>5639</v>
      </c>
      <c r="Q5661" t="str">
        <f t="shared" si="88"/>
        <v>42996200-Prese za otpadne vode</v>
      </c>
    </row>
    <row r="5662" spans="1:17" x14ac:dyDescent="0.3">
      <c r="A5662">
        <v>5661</v>
      </c>
      <c r="B5662">
        <v>42996200</v>
      </c>
      <c r="C5662" t="s">
        <v>5639</v>
      </c>
      <c r="E5662" s="8">
        <v>5662</v>
      </c>
      <c r="F5662" s="9">
        <v>42996300</v>
      </c>
      <c r="G5662" s="10" t="s">
        <v>5640</v>
      </c>
      <c r="Q5662" t="str">
        <f t="shared" si="88"/>
        <v>42996300-Prečišćivači</v>
      </c>
    </row>
    <row r="5663" spans="1:17" x14ac:dyDescent="0.3">
      <c r="A5663">
        <v>5662</v>
      </c>
      <c r="B5663">
        <v>42996300</v>
      </c>
      <c r="C5663" t="s">
        <v>5640</v>
      </c>
      <c r="E5663" s="11">
        <v>5663</v>
      </c>
      <c r="F5663" s="12">
        <v>42996400</v>
      </c>
      <c r="G5663" s="13" t="s">
        <v>5641</v>
      </c>
      <c r="Q5663" t="str">
        <f t="shared" si="88"/>
        <v>42996400-Mešalice</v>
      </c>
    </row>
    <row r="5664" spans="1:17" x14ac:dyDescent="0.3">
      <c r="A5664">
        <v>5663</v>
      </c>
      <c r="B5664">
        <v>42996400</v>
      </c>
      <c r="C5664" t="s">
        <v>5641</v>
      </c>
      <c r="E5664" s="8">
        <v>5664</v>
      </c>
      <c r="F5664" s="9">
        <v>42996500</v>
      </c>
      <c r="G5664" s="10" t="s">
        <v>5642</v>
      </c>
      <c r="Q5664" t="str">
        <f t="shared" si="88"/>
        <v>42996500-Rešetke za otpadne vode</v>
      </c>
    </row>
    <row r="5665" spans="1:17" x14ac:dyDescent="0.3">
      <c r="A5665">
        <v>5664</v>
      </c>
      <c r="B5665">
        <v>42996500</v>
      </c>
      <c r="C5665" t="s">
        <v>5642</v>
      </c>
      <c r="E5665" s="11">
        <v>5665</v>
      </c>
      <c r="F5665" s="12">
        <v>42996600</v>
      </c>
      <c r="G5665" s="13" t="s">
        <v>5643</v>
      </c>
      <c r="Q5665" t="str">
        <f t="shared" si="88"/>
        <v>42996600-Oprema za snabdevanje kiseonikom</v>
      </c>
    </row>
    <row r="5666" spans="1:17" x14ac:dyDescent="0.3">
      <c r="A5666">
        <v>5665</v>
      </c>
      <c r="B5666">
        <v>42996600</v>
      </c>
      <c r="C5666" t="s">
        <v>5643</v>
      </c>
      <c r="E5666" s="8">
        <v>5666</v>
      </c>
      <c r="F5666" s="9">
        <v>42996700</v>
      </c>
      <c r="G5666" s="10" t="s">
        <v>5644</v>
      </c>
      <c r="Q5666" t="str">
        <f t="shared" si="88"/>
        <v>42996700-Elektro-filteri za gas (precipitatori)</v>
      </c>
    </row>
    <row r="5667" spans="1:17" x14ac:dyDescent="0.3">
      <c r="A5667">
        <v>5666</v>
      </c>
      <c r="B5667">
        <v>42996700</v>
      </c>
      <c r="C5667" t="s">
        <v>5644</v>
      </c>
      <c r="E5667" s="11">
        <v>5667</v>
      </c>
      <c r="F5667" s="12">
        <v>42996800</v>
      </c>
      <c r="G5667" s="13" t="s">
        <v>5645</v>
      </c>
      <c r="Q5667" t="str">
        <f t="shared" si="88"/>
        <v>42996800-Korita za taloženje</v>
      </c>
    </row>
    <row r="5668" spans="1:17" x14ac:dyDescent="0.3">
      <c r="A5668">
        <v>5667</v>
      </c>
      <c r="B5668">
        <v>42996800</v>
      </c>
      <c r="C5668" t="s">
        <v>5645</v>
      </c>
      <c r="E5668" s="8">
        <v>5668</v>
      </c>
      <c r="F5668" s="9">
        <v>42996900</v>
      </c>
      <c r="G5668" s="10" t="s">
        <v>5646</v>
      </c>
      <c r="Q5668" t="str">
        <f t="shared" si="88"/>
        <v>42996900-Oprema za preradu mulja</v>
      </c>
    </row>
    <row r="5669" spans="1:17" x14ac:dyDescent="0.3">
      <c r="A5669">
        <v>5668</v>
      </c>
      <c r="B5669">
        <v>42996900</v>
      </c>
      <c r="C5669" t="s">
        <v>5646</v>
      </c>
      <c r="E5669" s="11">
        <v>5669</v>
      </c>
      <c r="F5669" s="12">
        <v>42997000</v>
      </c>
      <c r="G5669" s="13" t="s">
        <v>5647</v>
      </c>
      <c r="Q5669" t="str">
        <f t="shared" si="88"/>
        <v>42997000-Uređaji za cevovode</v>
      </c>
    </row>
    <row r="5670" spans="1:17" x14ac:dyDescent="0.3">
      <c r="A5670">
        <v>5669</v>
      </c>
      <c r="B5670">
        <v>42997000</v>
      </c>
      <c r="C5670" t="s">
        <v>5647</v>
      </c>
      <c r="E5670" s="8">
        <v>5670</v>
      </c>
      <c r="F5670" s="9">
        <v>42997100</v>
      </c>
      <c r="G5670" s="10" t="s">
        <v>5648</v>
      </c>
      <c r="Q5670" t="str">
        <f t="shared" si="88"/>
        <v>42997100-Uređaji za pregled unutrašnjih površina cevovoda</v>
      </c>
    </row>
    <row r="5671" spans="1:17" x14ac:dyDescent="0.3">
      <c r="A5671">
        <v>5670</v>
      </c>
      <c r="B5671">
        <v>42997100</v>
      </c>
      <c r="C5671" t="s">
        <v>5648</v>
      </c>
      <c r="E5671" s="11">
        <v>5671</v>
      </c>
      <c r="F5671" s="12">
        <v>42997200</v>
      </c>
      <c r="G5671" s="13" t="s">
        <v>5649</v>
      </c>
      <c r="Q5671" t="str">
        <f t="shared" si="88"/>
        <v>42997200-Uređaji za čišćenje unutrašnjih površina cevovoda</v>
      </c>
    </row>
    <row r="5672" spans="1:17" x14ac:dyDescent="0.3">
      <c r="A5672">
        <v>5671</v>
      </c>
      <c r="B5672">
        <v>42997200</v>
      </c>
      <c r="C5672" t="s">
        <v>5649</v>
      </c>
      <c r="E5672" s="8">
        <v>5672</v>
      </c>
      <c r="F5672" s="9">
        <v>42997300</v>
      </c>
      <c r="G5672" s="10" t="s">
        <v>5650</v>
      </c>
      <c r="Q5672" t="str">
        <f t="shared" si="88"/>
        <v>42997300-Industrijski roboti</v>
      </c>
    </row>
    <row r="5673" spans="1:17" x14ac:dyDescent="0.3">
      <c r="A5673">
        <v>5672</v>
      </c>
      <c r="B5673">
        <v>42997300</v>
      </c>
      <c r="C5673" t="s">
        <v>5650</v>
      </c>
      <c r="E5673" s="11">
        <v>5673</v>
      </c>
      <c r="F5673" s="12">
        <v>42998000</v>
      </c>
      <c r="G5673" s="13" t="s">
        <v>5651</v>
      </c>
      <c r="Q5673" t="str">
        <f t="shared" si="88"/>
        <v>42998000-Sistem za dizanje paleta</v>
      </c>
    </row>
    <row r="5674" spans="1:17" x14ac:dyDescent="0.3">
      <c r="A5674">
        <v>5673</v>
      </c>
      <c r="B5674">
        <v>42998000</v>
      </c>
      <c r="C5674" t="s">
        <v>5651</v>
      </c>
      <c r="E5674" s="8">
        <v>5674</v>
      </c>
      <c r="F5674" s="9">
        <v>42998100</v>
      </c>
      <c r="G5674" s="10" t="s">
        <v>5652</v>
      </c>
      <c r="Q5674" t="str">
        <f t="shared" si="88"/>
        <v>42998100-Sistem za uzimanje paleta</v>
      </c>
    </row>
    <row r="5675" spans="1:17" x14ac:dyDescent="0.3">
      <c r="A5675">
        <v>5674</v>
      </c>
      <c r="B5675">
        <v>42998100</v>
      </c>
      <c r="C5675" t="s">
        <v>5652</v>
      </c>
      <c r="E5675" s="11">
        <v>5675</v>
      </c>
      <c r="F5675" s="12">
        <v>42999000</v>
      </c>
      <c r="G5675" s="13" t="s">
        <v>5653</v>
      </c>
      <c r="Q5675" t="str">
        <f t="shared" si="88"/>
        <v>42999000-Usisivači i uređaji za glačanje podova, izuzev za domaćinstvo</v>
      </c>
    </row>
    <row r="5676" spans="1:17" x14ac:dyDescent="0.3">
      <c r="A5676">
        <v>5675</v>
      </c>
      <c r="B5676">
        <v>42999000</v>
      </c>
      <c r="C5676" t="s">
        <v>5653</v>
      </c>
      <c r="E5676" s="8">
        <v>5676</v>
      </c>
      <c r="F5676" s="9">
        <v>42999100</v>
      </c>
      <c r="G5676" s="10" t="s">
        <v>5654</v>
      </c>
      <c r="Q5676" t="str">
        <f t="shared" si="88"/>
        <v>42999100-Usisivači, izuzev za domaćinstvo</v>
      </c>
    </row>
    <row r="5677" spans="1:17" x14ac:dyDescent="0.3">
      <c r="A5677">
        <v>5676</v>
      </c>
      <c r="B5677">
        <v>42999100</v>
      </c>
      <c r="C5677" t="s">
        <v>5654</v>
      </c>
      <c r="E5677" s="11">
        <v>5677</v>
      </c>
      <c r="F5677" s="12">
        <v>42999200</v>
      </c>
      <c r="G5677" s="13" t="s">
        <v>5655</v>
      </c>
      <c r="Q5677" t="str">
        <f t="shared" si="88"/>
        <v>42999200-Mašine za glačanje podova, izuzev za domaćinstvo</v>
      </c>
    </row>
    <row r="5678" spans="1:17" x14ac:dyDescent="0.3">
      <c r="A5678">
        <v>5677</v>
      </c>
      <c r="B5678">
        <v>42999200</v>
      </c>
      <c r="C5678" t="s">
        <v>5655</v>
      </c>
      <c r="E5678" s="8">
        <v>5678</v>
      </c>
      <c r="F5678" s="9">
        <v>42999300</v>
      </c>
      <c r="G5678" s="10" t="s">
        <v>5656</v>
      </c>
      <c r="Q5678" t="str">
        <f t="shared" si="88"/>
        <v>42999300-Delovi usisivača, izuzev za domaćinstvo</v>
      </c>
    </row>
    <row r="5679" spans="1:17" x14ac:dyDescent="0.3">
      <c r="A5679">
        <v>5678</v>
      </c>
      <c r="B5679">
        <v>42999300</v>
      </c>
      <c r="C5679" t="s">
        <v>5656</v>
      </c>
      <c r="E5679" s="11">
        <v>5679</v>
      </c>
      <c r="F5679" s="12">
        <v>42999400</v>
      </c>
      <c r="G5679" s="13" t="s">
        <v>5657</v>
      </c>
      <c r="Q5679" t="str">
        <f t="shared" si="88"/>
        <v>42999400-Delovi mašina za glačanje podova, izuzev za domaćinstvo</v>
      </c>
    </row>
    <row r="5680" spans="1:17" x14ac:dyDescent="0.3">
      <c r="A5680">
        <v>5679</v>
      </c>
      <c r="B5680">
        <v>42999400</v>
      </c>
      <c r="C5680" t="s">
        <v>5657</v>
      </c>
      <c r="E5680" s="8">
        <v>5680</v>
      </c>
      <c r="F5680" s="9">
        <v>43000000</v>
      </c>
      <c r="G5680" s="10" t="s">
        <v>5658</v>
      </c>
      <c r="Q5680" t="str">
        <f t="shared" si="88"/>
        <v>43000000-Mašine za rudarstvo, kamenolome, oprema za građevinarstvo</v>
      </c>
    </row>
    <row r="5681" spans="1:17" x14ac:dyDescent="0.3">
      <c r="A5681">
        <v>5680</v>
      </c>
      <c r="B5681">
        <v>43000000</v>
      </c>
      <c r="C5681" t="s">
        <v>5658</v>
      </c>
      <c r="E5681" s="11">
        <v>5681</v>
      </c>
      <c r="F5681" s="12">
        <v>43100000</v>
      </c>
      <c r="G5681" s="13" t="s">
        <v>5659</v>
      </c>
      <c r="Q5681" t="str">
        <f t="shared" si="88"/>
        <v>43100000-Rudarska oprema</v>
      </c>
    </row>
    <row r="5682" spans="1:17" x14ac:dyDescent="0.3">
      <c r="A5682">
        <v>5681</v>
      </c>
      <c r="B5682">
        <v>43100000</v>
      </c>
      <c r="C5682" t="s">
        <v>5659</v>
      </c>
      <c r="E5682" s="8">
        <v>5682</v>
      </c>
      <c r="F5682" s="9">
        <v>43120000</v>
      </c>
      <c r="G5682" s="10" t="s">
        <v>5660</v>
      </c>
      <c r="Q5682" t="str">
        <f t="shared" si="88"/>
        <v>43120000-Mašine za rezanje uglja ili stena, za probijanje tunela i za bušenje ili kopanje vertikalnih rovova</v>
      </c>
    </row>
    <row r="5683" spans="1:17" x14ac:dyDescent="0.3">
      <c r="A5683">
        <v>5682</v>
      </c>
      <c r="B5683">
        <v>43120000</v>
      </c>
      <c r="C5683" t="s">
        <v>5660</v>
      </c>
      <c r="E5683" s="11">
        <v>5683</v>
      </c>
      <c r="F5683" s="12">
        <v>43121000</v>
      </c>
      <c r="G5683" s="13" t="s">
        <v>5661</v>
      </c>
      <c r="Q5683" t="str">
        <f t="shared" si="88"/>
        <v>43121000-Mašine za bušenje bušotina</v>
      </c>
    </row>
    <row r="5684" spans="1:17" x14ac:dyDescent="0.3">
      <c r="A5684">
        <v>5683</v>
      </c>
      <c r="B5684">
        <v>43121000</v>
      </c>
      <c r="C5684" t="s">
        <v>5661</v>
      </c>
      <c r="E5684" s="8">
        <v>5684</v>
      </c>
      <c r="F5684" s="9">
        <v>43121100</v>
      </c>
      <c r="G5684" s="10" t="s">
        <v>5662</v>
      </c>
      <c r="Q5684" t="str">
        <f t="shared" si="88"/>
        <v>43121100-Oprema za obradu bušotinskih glava</v>
      </c>
    </row>
    <row r="5685" spans="1:17" x14ac:dyDescent="0.3">
      <c r="A5685">
        <v>5684</v>
      </c>
      <c r="B5685">
        <v>43121100</v>
      </c>
      <c r="C5685" t="s">
        <v>5662</v>
      </c>
      <c r="E5685" s="11">
        <v>5685</v>
      </c>
      <c r="F5685" s="12">
        <v>43121200</v>
      </c>
      <c r="G5685" s="13" t="s">
        <v>5663</v>
      </c>
      <c r="Q5685" t="str">
        <f t="shared" si="88"/>
        <v>43121200-Aparati za povezivanje ulaznih cevi</v>
      </c>
    </row>
    <row r="5686" spans="1:17" x14ac:dyDescent="0.3">
      <c r="A5686">
        <v>5685</v>
      </c>
      <c r="B5686">
        <v>43121200</v>
      </c>
      <c r="C5686" t="s">
        <v>5663</v>
      </c>
      <c r="E5686" s="8">
        <v>5686</v>
      </c>
      <c r="F5686" s="9">
        <v>43121300</v>
      </c>
      <c r="G5686" s="10" t="s">
        <v>5664</v>
      </c>
      <c r="Q5686" t="str">
        <f t="shared" si="88"/>
        <v>43121300-Oprema za završavanje bušotina</v>
      </c>
    </row>
    <row r="5687" spans="1:17" x14ac:dyDescent="0.3">
      <c r="A5687">
        <v>5686</v>
      </c>
      <c r="B5687">
        <v>43121300</v>
      </c>
      <c r="C5687" t="s">
        <v>5664</v>
      </c>
      <c r="E5687" s="11">
        <v>5687</v>
      </c>
      <c r="F5687" s="12">
        <v>43121400</v>
      </c>
      <c r="G5687" s="13" t="s">
        <v>5665</v>
      </c>
      <c r="Q5687" t="str">
        <f t="shared" si="88"/>
        <v>43121400-Oprema za intervencije u bušotinama</v>
      </c>
    </row>
    <row r="5688" spans="1:17" x14ac:dyDescent="0.3">
      <c r="A5688">
        <v>5687</v>
      </c>
      <c r="B5688">
        <v>43121400</v>
      </c>
      <c r="C5688" t="s">
        <v>5665</v>
      </c>
      <c r="E5688" s="8">
        <v>5688</v>
      </c>
      <c r="F5688" s="9">
        <v>43121500</v>
      </c>
      <c r="G5688" s="10" t="s">
        <v>5666</v>
      </c>
      <c r="Q5688" t="str">
        <f t="shared" si="88"/>
        <v>43121500-Oprema za ispitivanje bušotina</v>
      </c>
    </row>
    <row r="5689" spans="1:17" x14ac:dyDescent="0.3">
      <c r="A5689">
        <v>5688</v>
      </c>
      <c r="B5689">
        <v>43121500</v>
      </c>
      <c r="C5689" t="s">
        <v>5666</v>
      </c>
      <c r="E5689" s="11">
        <v>5689</v>
      </c>
      <c r="F5689" s="12">
        <v>43121600</v>
      </c>
      <c r="G5689" s="13" t="s">
        <v>5667</v>
      </c>
      <c r="Q5689" t="str">
        <f t="shared" si="88"/>
        <v>43121600-Aparati za sprečavanje erupcije bušotine</v>
      </c>
    </row>
    <row r="5690" spans="1:17" x14ac:dyDescent="0.3">
      <c r="A5690">
        <v>5689</v>
      </c>
      <c r="B5690">
        <v>43121600</v>
      </c>
      <c r="C5690" t="s">
        <v>5667</v>
      </c>
      <c r="E5690" s="8">
        <v>5690</v>
      </c>
      <c r="F5690" s="9">
        <v>43122000</v>
      </c>
      <c r="G5690" s="10" t="s">
        <v>5668</v>
      </c>
      <c r="Q5690" t="str">
        <f t="shared" si="88"/>
        <v>43122000-Mašine za rezanje uglja ili stena</v>
      </c>
    </row>
    <row r="5691" spans="1:17" x14ac:dyDescent="0.3">
      <c r="A5691">
        <v>5690</v>
      </c>
      <c r="B5691">
        <v>43122000</v>
      </c>
      <c r="C5691" t="s">
        <v>5668</v>
      </c>
      <c r="E5691" s="11">
        <v>5691</v>
      </c>
      <c r="F5691" s="12">
        <v>43123000</v>
      </c>
      <c r="G5691" s="13" t="s">
        <v>5669</v>
      </c>
      <c r="Q5691" t="str">
        <f t="shared" si="88"/>
        <v>43123000-Mašine za probijanje tunela</v>
      </c>
    </row>
    <row r="5692" spans="1:17" x14ac:dyDescent="0.3">
      <c r="A5692">
        <v>5691</v>
      </c>
      <c r="B5692">
        <v>43123000</v>
      </c>
      <c r="C5692" t="s">
        <v>5669</v>
      </c>
      <c r="E5692" s="8">
        <v>5692</v>
      </c>
      <c r="F5692" s="9">
        <v>43124000</v>
      </c>
      <c r="G5692" s="10" t="s">
        <v>5670</v>
      </c>
      <c r="Q5692" t="str">
        <f t="shared" si="88"/>
        <v>43124000-Mašine za bušenje</v>
      </c>
    </row>
    <row r="5693" spans="1:17" x14ac:dyDescent="0.3">
      <c r="A5693">
        <v>5692</v>
      </c>
      <c r="B5693">
        <v>43124000</v>
      </c>
      <c r="C5693" t="s">
        <v>5670</v>
      </c>
      <c r="E5693" s="11">
        <v>5693</v>
      </c>
      <c r="F5693" s="12">
        <v>43124100</v>
      </c>
      <c r="G5693" s="13" t="s">
        <v>5671</v>
      </c>
      <c r="Q5693" t="str">
        <f t="shared" si="88"/>
        <v>43124100-Mašine za bušenje tunela</v>
      </c>
    </row>
    <row r="5694" spans="1:17" x14ac:dyDescent="0.3">
      <c r="A5694">
        <v>5693</v>
      </c>
      <c r="B5694">
        <v>43124100</v>
      </c>
      <c r="C5694" t="s">
        <v>5671</v>
      </c>
      <c r="E5694" s="8">
        <v>5694</v>
      </c>
      <c r="F5694" s="9">
        <v>43124900</v>
      </c>
      <c r="G5694" s="10" t="s">
        <v>5672</v>
      </c>
      <c r="Q5694" t="str">
        <f t="shared" si="88"/>
        <v>43124900-Oprema za bušenje stena</v>
      </c>
    </row>
    <row r="5695" spans="1:17" x14ac:dyDescent="0.3">
      <c r="A5695">
        <v>5694</v>
      </c>
      <c r="B5695">
        <v>43124900</v>
      </c>
      <c r="C5695" t="s">
        <v>5672</v>
      </c>
      <c r="E5695" s="11">
        <v>5695</v>
      </c>
      <c r="F5695" s="12">
        <v>43125000</v>
      </c>
      <c r="G5695" s="13" t="s">
        <v>5673</v>
      </c>
      <c r="Q5695" t="str">
        <f t="shared" si="88"/>
        <v>43125000-Mašine za bušenje (na velikim dubinama)</v>
      </c>
    </row>
    <row r="5696" spans="1:17" x14ac:dyDescent="0.3">
      <c r="A5696">
        <v>5695</v>
      </c>
      <c r="B5696">
        <v>43125000</v>
      </c>
      <c r="C5696" t="s">
        <v>5673</v>
      </c>
      <c r="E5696" s="8">
        <v>5696</v>
      </c>
      <c r="F5696" s="9">
        <v>43130000</v>
      </c>
      <c r="G5696" s="10" t="s">
        <v>5674</v>
      </c>
      <c r="Q5696" t="str">
        <f t="shared" si="88"/>
        <v>43130000-Oprema za bušenje</v>
      </c>
    </row>
    <row r="5697" spans="1:17" x14ac:dyDescent="0.3">
      <c r="A5697">
        <v>5696</v>
      </c>
      <c r="B5697">
        <v>43130000</v>
      </c>
      <c r="C5697" t="s">
        <v>5674</v>
      </c>
      <c r="E5697" s="11">
        <v>5697</v>
      </c>
      <c r="F5697" s="12">
        <v>43131000</v>
      </c>
      <c r="G5697" s="13" t="s">
        <v>5675</v>
      </c>
      <c r="Q5697" t="str">
        <f t="shared" si="88"/>
        <v>43131000-Proizvodne platforme na pučini</v>
      </c>
    </row>
    <row r="5698" spans="1:17" x14ac:dyDescent="0.3">
      <c r="A5698">
        <v>5697</v>
      </c>
      <c r="B5698">
        <v>43131000</v>
      </c>
      <c r="C5698" t="s">
        <v>5675</v>
      </c>
      <c r="E5698" s="8">
        <v>5698</v>
      </c>
      <c r="F5698" s="9">
        <v>43131100</v>
      </c>
      <c r="G5698" s="10" t="s">
        <v>5676</v>
      </c>
      <c r="Q5698" t="str">
        <f t="shared" ref="Q5698:Q5761" si="89">F5698&amp; "-" &amp;G5698</f>
        <v>43131100-Oprema za rad na pučini</v>
      </c>
    </row>
    <row r="5699" spans="1:17" x14ac:dyDescent="0.3">
      <c r="A5699">
        <v>5698</v>
      </c>
      <c r="B5699">
        <v>43131100</v>
      </c>
      <c r="C5699" t="s">
        <v>5676</v>
      </c>
      <c r="E5699" s="11">
        <v>5699</v>
      </c>
      <c r="F5699" s="12">
        <v>43131200</v>
      </c>
      <c r="G5699" s="13" t="s">
        <v>5677</v>
      </c>
      <c r="Q5699" t="str">
        <f t="shared" si="89"/>
        <v>43131200-Jedinica za bušenje na pučini</v>
      </c>
    </row>
    <row r="5700" spans="1:17" x14ac:dyDescent="0.3">
      <c r="A5700">
        <v>5699</v>
      </c>
      <c r="B5700">
        <v>43131200</v>
      </c>
      <c r="C5700" t="s">
        <v>5677</v>
      </c>
      <c r="E5700" s="8">
        <v>5700</v>
      </c>
      <c r="F5700" s="9">
        <v>43132000</v>
      </c>
      <c r="G5700" s="10" t="s">
        <v>5678</v>
      </c>
      <c r="Q5700" t="str">
        <f t="shared" si="89"/>
        <v>43132000-Oprema za naftne bušotine</v>
      </c>
    </row>
    <row r="5701" spans="1:17" x14ac:dyDescent="0.3">
      <c r="A5701">
        <v>5700</v>
      </c>
      <c r="B5701">
        <v>43132000</v>
      </c>
      <c r="C5701" t="s">
        <v>5678</v>
      </c>
      <c r="E5701" s="11">
        <v>5701</v>
      </c>
      <c r="F5701" s="12">
        <v>43132100</v>
      </c>
      <c r="G5701" s="13" t="s">
        <v>5670</v>
      </c>
      <c r="Q5701" t="str">
        <f t="shared" si="89"/>
        <v>43132100-Mašine za bušenje</v>
      </c>
    </row>
    <row r="5702" spans="1:17" x14ac:dyDescent="0.3">
      <c r="A5702">
        <v>5701</v>
      </c>
      <c r="B5702">
        <v>43132100</v>
      </c>
      <c r="C5702" t="s">
        <v>5670</v>
      </c>
      <c r="E5702" s="8">
        <v>5702</v>
      </c>
      <c r="F5702" s="9">
        <v>43132200</v>
      </c>
      <c r="G5702" s="10" t="s">
        <v>5679</v>
      </c>
      <c r="Q5702" t="str">
        <f t="shared" si="89"/>
        <v>43132200-Platforma za bušenje</v>
      </c>
    </row>
    <row r="5703" spans="1:17" x14ac:dyDescent="0.3">
      <c r="A5703">
        <v>5702</v>
      </c>
      <c r="B5703">
        <v>43132200</v>
      </c>
      <c r="C5703" t="s">
        <v>5679</v>
      </c>
      <c r="E5703" s="11">
        <v>5703</v>
      </c>
      <c r="F5703" s="12">
        <v>43132300</v>
      </c>
      <c r="G5703" s="13" t="s">
        <v>5680</v>
      </c>
      <c r="Q5703" t="str">
        <f t="shared" si="89"/>
        <v>43132300-Burgije</v>
      </c>
    </row>
    <row r="5704" spans="1:17" x14ac:dyDescent="0.3">
      <c r="A5704">
        <v>5703</v>
      </c>
      <c r="B5704">
        <v>43132300</v>
      </c>
      <c r="C5704" t="s">
        <v>5680</v>
      </c>
      <c r="E5704" s="8">
        <v>5704</v>
      </c>
      <c r="F5704" s="9">
        <v>43132400</v>
      </c>
      <c r="G5704" s="10" t="s">
        <v>5681</v>
      </c>
      <c r="Q5704" t="str">
        <f t="shared" si="89"/>
        <v>43132400-Oprema za vodove</v>
      </c>
    </row>
    <row r="5705" spans="1:17" x14ac:dyDescent="0.3">
      <c r="A5705">
        <v>5704</v>
      </c>
      <c r="B5705">
        <v>43132400</v>
      </c>
      <c r="C5705" t="s">
        <v>5681</v>
      </c>
      <c r="E5705" s="11">
        <v>5705</v>
      </c>
      <c r="F5705" s="12">
        <v>43132500</v>
      </c>
      <c r="G5705" s="13" t="s">
        <v>5682</v>
      </c>
      <c r="Q5705" t="str">
        <f t="shared" si="89"/>
        <v>43132500-Nosači (spojke) za cevi u bušotinama</v>
      </c>
    </row>
    <row r="5706" spans="1:17" x14ac:dyDescent="0.3">
      <c r="A5706">
        <v>5705</v>
      </c>
      <c r="B5706">
        <v>43132500</v>
      </c>
      <c r="C5706" t="s">
        <v>5682</v>
      </c>
      <c r="E5706" s="8">
        <v>5706</v>
      </c>
      <c r="F5706" s="9">
        <v>43133000</v>
      </c>
      <c r="G5706" s="10" t="s">
        <v>5683</v>
      </c>
      <c r="Q5706" t="str">
        <f t="shared" si="89"/>
        <v>43133000-Oprema za naftne platforme</v>
      </c>
    </row>
    <row r="5707" spans="1:17" x14ac:dyDescent="0.3">
      <c r="A5707">
        <v>5706</v>
      </c>
      <c r="B5707">
        <v>43133000</v>
      </c>
      <c r="C5707" t="s">
        <v>5683</v>
      </c>
      <c r="E5707" s="11">
        <v>5707</v>
      </c>
      <c r="F5707" s="12">
        <v>43133100</v>
      </c>
      <c r="G5707" s="13" t="s">
        <v>5684</v>
      </c>
      <c r="Q5707" t="str">
        <f t="shared" si="89"/>
        <v>43133100-Noseće čelične jedinice</v>
      </c>
    </row>
    <row r="5708" spans="1:17" x14ac:dyDescent="0.3">
      <c r="A5708">
        <v>5707</v>
      </c>
      <c r="B5708">
        <v>43133100</v>
      </c>
      <c r="C5708" t="s">
        <v>5684</v>
      </c>
      <c r="E5708" s="8">
        <v>5708</v>
      </c>
      <c r="F5708" s="9">
        <v>43133200</v>
      </c>
      <c r="G5708" s="10" t="s">
        <v>5685</v>
      </c>
      <c r="Q5708" t="str">
        <f t="shared" si="89"/>
        <v>43133200-Moduli postavljeni na noseće jedinice</v>
      </c>
    </row>
    <row r="5709" spans="1:17" x14ac:dyDescent="0.3">
      <c r="A5709">
        <v>5708</v>
      </c>
      <c r="B5709">
        <v>43133200</v>
      </c>
      <c r="C5709" t="s">
        <v>5685</v>
      </c>
      <c r="E5709" s="11">
        <v>5709</v>
      </c>
      <c r="F5709" s="12">
        <v>43134000</v>
      </c>
      <c r="G5709" s="13" t="s">
        <v>5686</v>
      </c>
      <c r="Q5709" t="str">
        <f t="shared" si="89"/>
        <v>43134000-Mašine  za naftna polja</v>
      </c>
    </row>
    <row r="5710" spans="1:17" x14ac:dyDescent="0.3">
      <c r="A5710">
        <v>5709</v>
      </c>
      <c r="B5710">
        <v>43134000</v>
      </c>
      <c r="C5710" t="s">
        <v>5686</v>
      </c>
      <c r="E5710" s="8">
        <v>5710</v>
      </c>
      <c r="F5710" s="9">
        <v>43134100</v>
      </c>
      <c r="G5710" s="10" t="s">
        <v>5687</v>
      </c>
      <c r="Q5710" t="str">
        <f t="shared" si="89"/>
        <v>43134100-Potapajuće pumpe</v>
      </c>
    </row>
    <row r="5711" spans="1:17" x14ac:dyDescent="0.3">
      <c r="A5711">
        <v>5710</v>
      </c>
      <c r="B5711">
        <v>43134100</v>
      </c>
      <c r="C5711" t="s">
        <v>5687</v>
      </c>
      <c r="E5711" s="11">
        <v>5711</v>
      </c>
      <c r="F5711" s="12">
        <v>43135000</v>
      </c>
      <c r="G5711" s="13" t="s">
        <v>5688</v>
      </c>
      <c r="Q5711" t="str">
        <f t="shared" si="89"/>
        <v>43135000-Podvodna oprema</v>
      </c>
    </row>
    <row r="5712" spans="1:17" x14ac:dyDescent="0.3">
      <c r="A5712">
        <v>5711</v>
      </c>
      <c r="B5712">
        <v>43135000</v>
      </c>
      <c r="C5712" t="s">
        <v>5688</v>
      </c>
      <c r="E5712" s="8">
        <v>5712</v>
      </c>
      <c r="F5712" s="9">
        <v>43135100</v>
      </c>
      <c r="G5712" s="10" t="s">
        <v>5689</v>
      </c>
      <c r="Q5712" t="str">
        <f t="shared" si="89"/>
        <v>43135100-Podvodni kontrolni sistemi</v>
      </c>
    </row>
    <row r="5713" spans="1:17" x14ac:dyDescent="0.3">
      <c r="A5713">
        <v>5712</v>
      </c>
      <c r="B5713">
        <v>43135100</v>
      </c>
      <c r="C5713" t="s">
        <v>5689</v>
      </c>
      <c r="E5713" s="11">
        <v>5713</v>
      </c>
      <c r="F5713" s="12">
        <v>43136000</v>
      </c>
      <c r="G5713" s="13" t="s">
        <v>5690</v>
      </c>
      <c r="Q5713" t="str">
        <f t="shared" si="89"/>
        <v>43136000-Oprema za bušotine</v>
      </c>
    </row>
    <row r="5714" spans="1:17" x14ac:dyDescent="0.3">
      <c r="A5714">
        <v>5713</v>
      </c>
      <c r="B5714">
        <v>43136000</v>
      </c>
      <c r="C5714" t="s">
        <v>5690</v>
      </c>
      <c r="E5714" s="8">
        <v>5714</v>
      </c>
      <c r="F5714" s="9">
        <v>43140000</v>
      </c>
      <c r="G5714" s="10" t="s">
        <v>5691</v>
      </c>
      <c r="Q5714" t="str">
        <f t="shared" si="89"/>
        <v>43140000-Pokretni hidraulični rudarski potporni stubovi</v>
      </c>
    </row>
    <row r="5715" spans="1:17" x14ac:dyDescent="0.3">
      <c r="A5715">
        <v>5714</v>
      </c>
      <c r="B5715">
        <v>43140000</v>
      </c>
      <c r="C5715" t="s">
        <v>5691</v>
      </c>
      <c r="E5715" s="11">
        <v>5715</v>
      </c>
      <c r="F5715" s="12">
        <v>43200000</v>
      </c>
      <c r="G5715" s="13" t="s">
        <v>5692</v>
      </c>
      <c r="Q5715" t="str">
        <f t="shared" si="89"/>
        <v>43200000-Mašine za zemljane radove i iskopavanje i pripadajući delovi</v>
      </c>
    </row>
    <row r="5716" spans="1:17" x14ac:dyDescent="0.3">
      <c r="A5716">
        <v>5715</v>
      </c>
      <c r="B5716">
        <v>43200000</v>
      </c>
      <c r="C5716" t="s">
        <v>5692</v>
      </c>
      <c r="E5716" s="8">
        <v>5716</v>
      </c>
      <c r="F5716" s="9">
        <v>43210000</v>
      </c>
      <c r="G5716" s="10" t="s">
        <v>5693</v>
      </c>
      <c r="Q5716" t="str">
        <f t="shared" si="89"/>
        <v>43210000-Mašine za zemljane radove</v>
      </c>
    </row>
    <row r="5717" spans="1:17" x14ac:dyDescent="0.3">
      <c r="A5717">
        <v>5716</v>
      </c>
      <c r="B5717">
        <v>43210000</v>
      </c>
      <c r="C5717" t="s">
        <v>5693</v>
      </c>
      <c r="E5717" s="11">
        <v>5717</v>
      </c>
      <c r="F5717" s="12">
        <v>43211000</v>
      </c>
      <c r="G5717" s="13" t="s">
        <v>5694</v>
      </c>
      <c r="Q5717" t="str">
        <f t="shared" si="89"/>
        <v>43211000-Buldožeri</v>
      </c>
    </row>
    <row r="5718" spans="1:17" x14ac:dyDescent="0.3">
      <c r="A5718">
        <v>5717</v>
      </c>
      <c r="B5718">
        <v>43211000</v>
      </c>
      <c r="C5718" t="s">
        <v>5694</v>
      </c>
      <c r="E5718" s="8">
        <v>5718</v>
      </c>
      <c r="F5718" s="9">
        <v>43212000</v>
      </c>
      <c r="G5718" s="10" t="s">
        <v>5695</v>
      </c>
      <c r="Q5718" t="str">
        <f t="shared" si="89"/>
        <v>43212000-Ugaone kopačice (engldozeri)</v>
      </c>
    </row>
    <row r="5719" spans="1:17" x14ac:dyDescent="0.3">
      <c r="A5719">
        <v>5718</v>
      </c>
      <c r="B5719">
        <v>43212000</v>
      </c>
      <c r="C5719" t="s">
        <v>5695</v>
      </c>
      <c r="E5719" s="11">
        <v>5719</v>
      </c>
      <c r="F5719" s="12">
        <v>43220000</v>
      </c>
      <c r="G5719" s="13" t="s">
        <v>5696</v>
      </c>
      <c r="Q5719" t="str">
        <f t="shared" si="89"/>
        <v>43220000-Mašine za ravnanje (grederi)</v>
      </c>
    </row>
    <row r="5720" spans="1:17" x14ac:dyDescent="0.3">
      <c r="A5720">
        <v>5719</v>
      </c>
      <c r="B5720">
        <v>43220000</v>
      </c>
      <c r="C5720" t="s">
        <v>5696</v>
      </c>
      <c r="E5720" s="8">
        <v>5720</v>
      </c>
      <c r="F5720" s="9">
        <v>43221000</v>
      </c>
      <c r="G5720" s="10" t="s">
        <v>5697</v>
      </c>
      <c r="Q5720" t="str">
        <f t="shared" si="89"/>
        <v>43221000-Drumski grederi</v>
      </c>
    </row>
    <row r="5721" spans="1:17" x14ac:dyDescent="0.3">
      <c r="A5721">
        <v>5720</v>
      </c>
      <c r="B5721">
        <v>43221000</v>
      </c>
      <c r="C5721" t="s">
        <v>5697</v>
      </c>
      <c r="E5721" s="11">
        <v>5721</v>
      </c>
      <c r="F5721" s="12">
        <v>43230000</v>
      </c>
      <c r="G5721" s="13" t="s">
        <v>5698</v>
      </c>
      <c r="Q5721" t="str">
        <f t="shared" si="89"/>
        <v>43230000-Skreperi</v>
      </c>
    </row>
    <row r="5722" spans="1:17" x14ac:dyDescent="0.3">
      <c r="A5722">
        <v>5721</v>
      </c>
      <c r="B5722">
        <v>43230000</v>
      </c>
      <c r="C5722" t="s">
        <v>5698</v>
      </c>
      <c r="E5722" s="8">
        <v>5722</v>
      </c>
      <c r="F5722" s="9">
        <v>43240000</v>
      </c>
      <c r="G5722" s="10" t="s">
        <v>5699</v>
      </c>
      <c r="Q5722" t="str">
        <f t="shared" si="89"/>
        <v>43240000-Mašine za nabijanje</v>
      </c>
    </row>
    <row r="5723" spans="1:17" x14ac:dyDescent="0.3">
      <c r="A5723">
        <v>5722</v>
      </c>
      <c r="B5723">
        <v>43240000</v>
      </c>
      <c r="C5723" t="s">
        <v>5699</v>
      </c>
      <c r="E5723" s="11">
        <v>5723</v>
      </c>
      <c r="F5723" s="12">
        <v>43250000</v>
      </c>
      <c r="G5723" s="13" t="s">
        <v>5700</v>
      </c>
      <c r="Q5723" t="str">
        <f t="shared" si="89"/>
        <v>43250000-Utovarivači sa prednjom  lopatom</v>
      </c>
    </row>
    <row r="5724" spans="1:17" x14ac:dyDescent="0.3">
      <c r="A5724">
        <v>5723</v>
      </c>
      <c r="B5724">
        <v>43250000</v>
      </c>
      <c r="C5724" t="s">
        <v>5700</v>
      </c>
      <c r="E5724" s="8">
        <v>5724</v>
      </c>
      <c r="F5724" s="9">
        <v>43251000</v>
      </c>
      <c r="G5724" s="10" t="s">
        <v>5701</v>
      </c>
      <c r="Q5724" t="str">
        <f t="shared" si="89"/>
        <v>43251000-Utovarivači sa prednjom  lopatom i zadnjom kašikom</v>
      </c>
    </row>
    <row r="5725" spans="1:17" x14ac:dyDescent="0.3">
      <c r="A5725">
        <v>5724</v>
      </c>
      <c r="B5725">
        <v>43251000</v>
      </c>
      <c r="C5725" t="s">
        <v>5701</v>
      </c>
      <c r="E5725" s="11">
        <v>5725</v>
      </c>
      <c r="F5725" s="12">
        <v>43252000</v>
      </c>
      <c r="G5725" s="13" t="s">
        <v>5702</v>
      </c>
      <c r="Q5725" t="str">
        <f t="shared" si="89"/>
        <v>43252000-Utovarivači sa  prednjom  lopatom bez zadnje kašike</v>
      </c>
    </row>
    <row r="5726" spans="1:17" x14ac:dyDescent="0.3">
      <c r="A5726">
        <v>5725</v>
      </c>
      <c r="B5726">
        <v>43252000</v>
      </c>
      <c r="C5726" t="s">
        <v>5702</v>
      </c>
      <c r="E5726" s="8">
        <v>5726</v>
      </c>
      <c r="F5726" s="9">
        <v>43260000</v>
      </c>
      <c r="G5726" s="10" t="s">
        <v>5703</v>
      </c>
      <c r="Q5726" t="str">
        <f t="shared" si="89"/>
        <v>43260000-Mehaničke lopate, bageri ekskavatori i utovarivači i mašine za rudarstvo</v>
      </c>
    </row>
    <row r="5727" spans="1:17" x14ac:dyDescent="0.3">
      <c r="A5727">
        <v>5726</v>
      </c>
      <c r="B5727">
        <v>43260000</v>
      </c>
      <c r="C5727" t="s">
        <v>5703</v>
      </c>
      <c r="E5727" s="11">
        <v>5727</v>
      </c>
      <c r="F5727" s="12">
        <v>43261000</v>
      </c>
      <c r="G5727" s="13" t="s">
        <v>5704</v>
      </c>
      <c r="Q5727" t="str">
        <f t="shared" si="89"/>
        <v>43261000-Mehaničke lopate</v>
      </c>
    </row>
    <row r="5728" spans="1:17" x14ac:dyDescent="0.3">
      <c r="A5728">
        <v>5727</v>
      </c>
      <c r="B5728">
        <v>43261000</v>
      </c>
      <c r="C5728" t="s">
        <v>5704</v>
      </c>
      <c r="E5728" s="8">
        <v>5728</v>
      </c>
      <c r="F5728" s="9">
        <v>43261100</v>
      </c>
      <c r="G5728" s="10" t="s">
        <v>5705</v>
      </c>
      <c r="Q5728" t="str">
        <f t="shared" si="89"/>
        <v>43261100-Utovarivači sa mehaničkom lopatom</v>
      </c>
    </row>
    <row r="5729" spans="1:17" x14ac:dyDescent="0.3">
      <c r="A5729">
        <v>5728</v>
      </c>
      <c r="B5729">
        <v>43261100</v>
      </c>
      <c r="C5729" t="s">
        <v>5705</v>
      </c>
      <c r="E5729" s="11">
        <v>5729</v>
      </c>
      <c r="F5729" s="12">
        <v>43262000</v>
      </c>
      <c r="G5729" s="13" t="s">
        <v>5706</v>
      </c>
      <c r="Q5729" t="str">
        <f t="shared" si="89"/>
        <v>43262000-Mašine za vršenje iskopa</v>
      </c>
    </row>
    <row r="5730" spans="1:17" x14ac:dyDescent="0.3">
      <c r="A5730">
        <v>5729</v>
      </c>
      <c r="B5730">
        <v>43262000</v>
      </c>
      <c r="C5730" t="s">
        <v>5706</v>
      </c>
      <c r="E5730" s="8">
        <v>5730</v>
      </c>
      <c r="F5730" s="9">
        <v>43262100</v>
      </c>
      <c r="G5730" s="10" t="s">
        <v>5707</v>
      </c>
      <c r="Q5730" t="str">
        <f t="shared" si="89"/>
        <v>43262100-Mehanički bageri ekskavatori</v>
      </c>
    </row>
    <row r="5731" spans="1:17" x14ac:dyDescent="0.3">
      <c r="A5731">
        <v>5730</v>
      </c>
      <c r="B5731">
        <v>43262100</v>
      </c>
      <c r="C5731" t="s">
        <v>5707</v>
      </c>
      <c r="E5731" s="11">
        <v>5731</v>
      </c>
      <c r="F5731" s="12">
        <v>43300000</v>
      </c>
      <c r="G5731" s="13" t="s">
        <v>5708</v>
      </c>
      <c r="Q5731" t="str">
        <f t="shared" si="89"/>
        <v>43300000-Građevinske mašine i oprema</v>
      </c>
    </row>
    <row r="5732" spans="1:17" x14ac:dyDescent="0.3">
      <c r="A5732">
        <v>5731</v>
      </c>
      <c r="B5732">
        <v>43300000</v>
      </c>
      <c r="C5732" t="s">
        <v>5708</v>
      </c>
      <c r="E5732" s="8">
        <v>5732</v>
      </c>
      <c r="F5732" s="9">
        <v>43310000</v>
      </c>
      <c r="G5732" s="10" t="s">
        <v>5709</v>
      </c>
      <c r="Q5732" t="str">
        <f t="shared" si="89"/>
        <v>43310000-Mašine za niskogradnju</v>
      </c>
    </row>
    <row r="5733" spans="1:17" x14ac:dyDescent="0.3">
      <c r="A5733">
        <v>5732</v>
      </c>
      <c r="B5733">
        <v>43310000</v>
      </c>
      <c r="C5733" t="s">
        <v>5709</v>
      </c>
      <c r="E5733" s="11">
        <v>5733</v>
      </c>
      <c r="F5733" s="12">
        <v>43311000</v>
      </c>
      <c r="G5733" s="13" t="s">
        <v>5710</v>
      </c>
      <c r="Q5733" t="str">
        <f t="shared" si="89"/>
        <v>43311000-Zabijači šipova</v>
      </c>
    </row>
    <row r="5734" spans="1:17" x14ac:dyDescent="0.3">
      <c r="A5734">
        <v>5733</v>
      </c>
      <c r="B5734">
        <v>43311000</v>
      </c>
      <c r="C5734" t="s">
        <v>5710</v>
      </c>
      <c r="E5734" s="8">
        <v>5734</v>
      </c>
      <c r="F5734" s="9">
        <v>43312000</v>
      </c>
      <c r="G5734" s="10" t="s">
        <v>5711</v>
      </c>
      <c r="Q5734" t="str">
        <f t="shared" si="89"/>
        <v>43312000-Mašine za izradu kolovoza</v>
      </c>
    </row>
    <row r="5735" spans="1:17" x14ac:dyDescent="0.3">
      <c r="A5735">
        <v>5734</v>
      </c>
      <c r="B5735">
        <v>43312000</v>
      </c>
      <c r="C5735" t="s">
        <v>5711</v>
      </c>
      <c r="E5735" s="11">
        <v>5735</v>
      </c>
      <c r="F5735" s="12">
        <v>43312100</v>
      </c>
      <c r="G5735" s="13" t="s">
        <v>5712</v>
      </c>
      <c r="Q5735" t="str">
        <f t="shared" si="89"/>
        <v>43312100-Mašine za ravnanje (planeri)</v>
      </c>
    </row>
    <row r="5736" spans="1:17" x14ac:dyDescent="0.3">
      <c r="A5736">
        <v>5735</v>
      </c>
      <c r="B5736">
        <v>43312100</v>
      </c>
      <c r="C5736" t="s">
        <v>5712</v>
      </c>
      <c r="E5736" s="8">
        <v>5736</v>
      </c>
      <c r="F5736" s="9">
        <v>43312200</v>
      </c>
      <c r="G5736" s="10" t="s">
        <v>5713</v>
      </c>
      <c r="Q5736" t="str">
        <f t="shared" si="89"/>
        <v>43312200-Mašine za posipanje šljunka</v>
      </c>
    </row>
    <row r="5737" spans="1:17" x14ac:dyDescent="0.3">
      <c r="A5737">
        <v>5736</v>
      </c>
      <c r="B5737">
        <v>43312200</v>
      </c>
      <c r="C5737" t="s">
        <v>5713</v>
      </c>
      <c r="E5737" s="11">
        <v>5737</v>
      </c>
      <c r="F5737" s="12">
        <v>43312300</v>
      </c>
      <c r="G5737" s="13" t="s">
        <v>5714</v>
      </c>
      <c r="Q5737" t="str">
        <f t="shared" si="89"/>
        <v>43312300-Mašine za asfaltiranje</v>
      </c>
    </row>
    <row r="5738" spans="1:17" x14ac:dyDescent="0.3">
      <c r="A5738">
        <v>5737</v>
      </c>
      <c r="B5738">
        <v>43312300</v>
      </c>
      <c r="C5738" t="s">
        <v>5714</v>
      </c>
      <c r="E5738" s="8">
        <v>5738</v>
      </c>
      <c r="F5738" s="9">
        <v>43312400</v>
      </c>
      <c r="G5738" s="10" t="s">
        <v>5715</v>
      </c>
      <c r="Q5738" t="str">
        <f t="shared" si="89"/>
        <v>43312400-Drumski valjci</v>
      </c>
    </row>
    <row r="5739" spans="1:17" x14ac:dyDescent="0.3">
      <c r="A5739">
        <v>5738</v>
      </c>
      <c r="B5739">
        <v>43312400</v>
      </c>
      <c r="C5739" t="s">
        <v>5715</v>
      </c>
      <c r="E5739" s="11">
        <v>5739</v>
      </c>
      <c r="F5739" s="12">
        <v>43312500</v>
      </c>
      <c r="G5739" s="13" t="s">
        <v>5716</v>
      </c>
      <c r="Q5739" t="str">
        <f t="shared" si="89"/>
        <v>43312500-Mehanički valjci</v>
      </c>
    </row>
    <row r="5740" spans="1:17" x14ac:dyDescent="0.3">
      <c r="A5740">
        <v>5739</v>
      </c>
      <c r="B5740">
        <v>43312500</v>
      </c>
      <c r="C5740" t="s">
        <v>5716</v>
      </c>
      <c r="E5740" s="8">
        <v>5740</v>
      </c>
      <c r="F5740" s="9">
        <v>43313000</v>
      </c>
      <c r="G5740" s="10" t="s">
        <v>5717</v>
      </c>
      <c r="Q5740" t="str">
        <f t="shared" si="89"/>
        <v>43313000-Plugovi za sneg i duvači snega</v>
      </c>
    </row>
    <row r="5741" spans="1:17" x14ac:dyDescent="0.3">
      <c r="A5741">
        <v>5740</v>
      </c>
      <c r="B5741">
        <v>43313000</v>
      </c>
      <c r="C5741" t="s">
        <v>5717</v>
      </c>
      <c r="E5741" s="11">
        <v>5741</v>
      </c>
      <c r="F5741" s="12">
        <v>43313100</v>
      </c>
      <c r="G5741" s="13" t="s">
        <v>5718</v>
      </c>
      <c r="Q5741" t="str">
        <f t="shared" si="89"/>
        <v>43313100-Plugovi za sneg</v>
      </c>
    </row>
    <row r="5742" spans="1:17" x14ac:dyDescent="0.3">
      <c r="A5742">
        <v>5741</v>
      </c>
      <c r="B5742">
        <v>43313100</v>
      </c>
      <c r="C5742" t="s">
        <v>5718</v>
      </c>
      <c r="E5742" s="8">
        <v>5742</v>
      </c>
      <c r="F5742" s="9">
        <v>43313200</v>
      </c>
      <c r="G5742" s="10" t="s">
        <v>5719</v>
      </c>
      <c r="Q5742" t="str">
        <f t="shared" si="89"/>
        <v>43313200-Duvači snega</v>
      </c>
    </row>
    <row r="5743" spans="1:17" x14ac:dyDescent="0.3">
      <c r="A5743">
        <v>5742</v>
      </c>
      <c r="B5743">
        <v>43313200</v>
      </c>
      <c r="C5743" t="s">
        <v>5719</v>
      </c>
      <c r="E5743" s="11">
        <v>5743</v>
      </c>
      <c r="F5743" s="12">
        <v>43314000</v>
      </c>
      <c r="G5743" s="13" t="s">
        <v>5720</v>
      </c>
      <c r="Q5743" t="str">
        <f t="shared" si="89"/>
        <v>43314000-Mašine za vađenje šipova</v>
      </c>
    </row>
    <row r="5744" spans="1:17" x14ac:dyDescent="0.3">
      <c r="A5744">
        <v>5743</v>
      </c>
      <c r="B5744">
        <v>43314000</v>
      </c>
      <c r="C5744" t="s">
        <v>5720</v>
      </c>
      <c r="E5744" s="8">
        <v>5744</v>
      </c>
      <c r="F5744" s="9">
        <v>43315000</v>
      </c>
      <c r="G5744" s="10" t="s">
        <v>5721</v>
      </c>
      <c r="Q5744" t="str">
        <f t="shared" si="89"/>
        <v>43315000-Mašine za sabijanje</v>
      </c>
    </row>
    <row r="5745" spans="1:17" x14ac:dyDescent="0.3">
      <c r="A5745">
        <v>5744</v>
      </c>
      <c r="B5745">
        <v>43315000</v>
      </c>
      <c r="C5745" t="s">
        <v>5721</v>
      </c>
      <c r="E5745" s="11">
        <v>5745</v>
      </c>
      <c r="F5745" s="12">
        <v>43316000</v>
      </c>
      <c r="G5745" s="13" t="s">
        <v>5722</v>
      </c>
      <c r="Q5745" t="str">
        <f t="shared" si="89"/>
        <v>43316000-Mašine za polaganje kablova</v>
      </c>
    </row>
    <row r="5746" spans="1:17" x14ac:dyDescent="0.3">
      <c r="A5746">
        <v>5745</v>
      </c>
      <c r="B5746">
        <v>43316000</v>
      </c>
      <c r="C5746" t="s">
        <v>5722</v>
      </c>
      <c r="E5746" s="8">
        <v>5746</v>
      </c>
      <c r="F5746" s="9">
        <v>43320000</v>
      </c>
      <c r="G5746" s="10" t="s">
        <v>5723</v>
      </c>
      <c r="Q5746" t="str">
        <f t="shared" si="89"/>
        <v>43320000-Građevinska oprema</v>
      </c>
    </row>
    <row r="5747" spans="1:17" x14ac:dyDescent="0.3">
      <c r="A5747">
        <v>5746</v>
      </c>
      <c r="B5747">
        <v>43320000</v>
      </c>
      <c r="C5747" t="s">
        <v>5723</v>
      </c>
      <c r="E5747" s="11">
        <v>5747</v>
      </c>
      <c r="F5747" s="12">
        <v>43321000</v>
      </c>
      <c r="G5747" s="13" t="s">
        <v>5724</v>
      </c>
      <c r="Q5747" t="str">
        <f t="shared" si="89"/>
        <v>43321000-Oprema za viseće mostove</v>
      </c>
    </row>
    <row r="5748" spans="1:17" x14ac:dyDescent="0.3">
      <c r="A5748">
        <v>5747</v>
      </c>
      <c r="B5748">
        <v>43321000</v>
      </c>
      <c r="C5748" t="s">
        <v>5724</v>
      </c>
      <c r="E5748" s="8">
        <v>5748</v>
      </c>
      <c r="F5748" s="9">
        <v>43322000</v>
      </c>
      <c r="G5748" s="10" t="s">
        <v>5725</v>
      </c>
      <c r="Q5748" t="str">
        <f t="shared" si="89"/>
        <v>43322000-Oprema za demontažu</v>
      </c>
    </row>
    <row r="5749" spans="1:17" x14ac:dyDescent="0.3">
      <c r="A5749">
        <v>5748</v>
      </c>
      <c r="B5749">
        <v>43322000</v>
      </c>
      <c r="C5749" t="s">
        <v>5725</v>
      </c>
      <c r="E5749" s="11">
        <v>5749</v>
      </c>
      <c r="F5749" s="12">
        <v>43323000</v>
      </c>
      <c r="G5749" s="13" t="s">
        <v>5726</v>
      </c>
      <c r="Q5749" t="str">
        <f t="shared" si="89"/>
        <v>43323000-Oprema za navodnjavanje</v>
      </c>
    </row>
    <row r="5750" spans="1:17" x14ac:dyDescent="0.3">
      <c r="A5750">
        <v>5749</v>
      </c>
      <c r="B5750">
        <v>43323000</v>
      </c>
      <c r="C5750" t="s">
        <v>5726</v>
      </c>
      <c r="E5750" s="8">
        <v>5750</v>
      </c>
      <c r="F5750" s="9">
        <v>43324000</v>
      </c>
      <c r="G5750" s="10" t="s">
        <v>5727</v>
      </c>
      <c r="Q5750" t="str">
        <f t="shared" si="89"/>
        <v>43324000-Oprema za odvodnjavanje</v>
      </c>
    </row>
    <row r="5751" spans="1:17" x14ac:dyDescent="0.3">
      <c r="A5751">
        <v>5750</v>
      </c>
      <c r="B5751">
        <v>43324000</v>
      </c>
      <c r="C5751" t="s">
        <v>5727</v>
      </c>
      <c r="E5751" s="11">
        <v>5751</v>
      </c>
      <c r="F5751" s="12">
        <v>43324100</v>
      </c>
      <c r="G5751" s="13" t="s">
        <v>5728</v>
      </c>
      <c r="Q5751" t="str">
        <f t="shared" si="89"/>
        <v>43324100-Oprema za bazene za plivanje</v>
      </c>
    </row>
    <row r="5752" spans="1:17" x14ac:dyDescent="0.3">
      <c r="A5752">
        <v>5751</v>
      </c>
      <c r="B5752">
        <v>43324100</v>
      </c>
      <c r="C5752" t="s">
        <v>5728</v>
      </c>
      <c r="E5752" s="8">
        <v>5752</v>
      </c>
      <c r="F5752" s="9">
        <v>43325000</v>
      </c>
      <c r="G5752" s="10" t="s">
        <v>5729</v>
      </c>
      <c r="Q5752" t="str">
        <f t="shared" si="89"/>
        <v>43325000-Oprema za parkove i dečja igrališta</v>
      </c>
    </row>
    <row r="5753" spans="1:17" x14ac:dyDescent="0.3">
      <c r="A5753">
        <v>5752</v>
      </c>
      <c r="B5753">
        <v>43325000</v>
      </c>
      <c r="C5753" t="s">
        <v>5729</v>
      </c>
      <c r="E5753" s="11">
        <v>5753</v>
      </c>
      <c r="F5753" s="12">
        <v>43325100</v>
      </c>
      <c r="G5753" s="13" t="s">
        <v>5730</v>
      </c>
      <c r="Q5753" t="str">
        <f t="shared" si="89"/>
        <v>43325100-Oprema za održavanje terena</v>
      </c>
    </row>
    <row r="5754" spans="1:17" x14ac:dyDescent="0.3">
      <c r="A5754">
        <v>5753</v>
      </c>
      <c r="B5754">
        <v>43325100</v>
      </c>
      <c r="C5754" t="s">
        <v>5730</v>
      </c>
      <c r="E5754" s="8">
        <v>5754</v>
      </c>
      <c r="F5754" s="9">
        <v>43327000</v>
      </c>
      <c r="G5754" s="10" t="s">
        <v>5731</v>
      </c>
      <c r="Q5754" t="str">
        <f t="shared" si="89"/>
        <v>43327000-Montažna oprema</v>
      </c>
    </row>
    <row r="5755" spans="1:17" x14ac:dyDescent="0.3">
      <c r="A5755">
        <v>5754</v>
      </c>
      <c r="B5755">
        <v>43327000</v>
      </c>
      <c r="C5755" t="s">
        <v>5731</v>
      </c>
      <c r="E5755" s="11">
        <v>5755</v>
      </c>
      <c r="F5755" s="12">
        <v>43328000</v>
      </c>
      <c r="G5755" s="13" t="s">
        <v>5732</v>
      </c>
      <c r="Q5755" t="str">
        <f t="shared" si="89"/>
        <v>43328000-Hidraulične instalacije</v>
      </c>
    </row>
    <row r="5756" spans="1:17" x14ac:dyDescent="0.3">
      <c r="A5756">
        <v>5755</v>
      </c>
      <c r="B5756">
        <v>43328000</v>
      </c>
      <c r="C5756" t="s">
        <v>5732</v>
      </c>
      <c r="E5756" s="8">
        <v>5756</v>
      </c>
      <c r="F5756" s="9">
        <v>43328100</v>
      </c>
      <c r="G5756" s="10" t="s">
        <v>5733</v>
      </c>
      <c r="Q5756" t="str">
        <f t="shared" si="89"/>
        <v>43328100-Hidraulična oprema</v>
      </c>
    </row>
    <row r="5757" spans="1:17" x14ac:dyDescent="0.3">
      <c r="A5757">
        <v>5756</v>
      </c>
      <c r="B5757">
        <v>43328100</v>
      </c>
      <c r="C5757" t="s">
        <v>5733</v>
      </c>
      <c r="E5757" s="11">
        <v>5757</v>
      </c>
      <c r="F5757" s="12">
        <v>43329000</v>
      </c>
      <c r="G5757" s="13" t="s">
        <v>5734</v>
      </c>
      <c r="Q5757" t="str">
        <f t="shared" si="89"/>
        <v>43329000-Kompleti opreme</v>
      </c>
    </row>
    <row r="5758" spans="1:17" x14ac:dyDescent="0.3">
      <c r="A5758">
        <v>5757</v>
      </c>
      <c r="B5758">
        <v>43329000</v>
      </c>
      <c r="C5758" t="s">
        <v>5734</v>
      </c>
      <c r="E5758" s="8">
        <v>5758</v>
      </c>
      <c r="F5758" s="9">
        <v>43400000</v>
      </c>
      <c r="G5758" s="10" t="s">
        <v>5735</v>
      </c>
      <c r="Q5758" t="str">
        <f t="shared" si="89"/>
        <v>43400000-Mašine za preradu minerala i izradu livničkih kalupa</v>
      </c>
    </row>
    <row r="5759" spans="1:17" x14ac:dyDescent="0.3">
      <c r="A5759">
        <v>5758</v>
      </c>
      <c r="B5759">
        <v>43400000</v>
      </c>
      <c r="C5759" t="s">
        <v>5735</v>
      </c>
      <c r="E5759" s="11">
        <v>5759</v>
      </c>
      <c r="F5759" s="12">
        <v>43410000</v>
      </c>
      <c r="G5759" s="13" t="s">
        <v>5736</v>
      </c>
      <c r="Q5759" t="str">
        <f t="shared" si="89"/>
        <v>43410000-Mašine za preradu minerala</v>
      </c>
    </row>
    <row r="5760" spans="1:17" x14ac:dyDescent="0.3">
      <c r="A5760">
        <v>5759</v>
      </c>
      <c r="B5760">
        <v>43410000</v>
      </c>
      <c r="C5760" t="s">
        <v>5736</v>
      </c>
      <c r="E5760" s="8">
        <v>5760</v>
      </c>
      <c r="F5760" s="9">
        <v>43411000</v>
      </c>
      <c r="G5760" s="10" t="s">
        <v>5737</v>
      </c>
      <c r="Q5760" t="str">
        <f t="shared" si="89"/>
        <v>43411000-Mašine za sortiranje i prosejavanje</v>
      </c>
    </row>
    <row r="5761" spans="1:17" x14ac:dyDescent="0.3">
      <c r="A5761">
        <v>5760</v>
      </c>
      <c r="B5761">
        <v>43411000</v>
      </c>
      <c r="C5761" t="s">
        <v>5737</v>
      </c>
      <c r="E5761" s="11">
        <v>5761</v>
      </c>
      <c r="F5761" s="12">
        <v>43412000</v>
      </c>
      <c r="G5761" s="13" t="s">
        <v>5738</v>
      </c>
      <c r="Q5761" t="str">
        <f t="shared" si="89"/>
        <v>43412000-Mašine za mešanje šljunka sa bitumenom</v>
      </c>
    </row>
    <row r="5762" spans="1:17" x14ac:dyDescent="0.3">
      <c r="A5762">
        <v>5761</v>
      </c>
      <c r="B5762">
        <v>43412000</v>
      </c>
      <c r="C5762" t="s">
        <v>5738</v>
      </c>
      <c r="E5762" s="8">
        <v>5762</v>
      </c>
      <c r="F5762" s="9">
        <v>43413000</v>
      </c>
      <c r="G5762" s="10" t="s">
        <v>5739</v>
      </c>
      <c r="Q5762" t="str">
        <f t="shared" ref="Q5762:Q5825" si="90">F5762&amp; "-" &amp;G5762</f>
        <v>43413000-Mešalice za beton ili malter</v>
      </c>
    </row>
    <row r="5763" spans="1:17" x14ac:dyDescent="0.3">
      <c r="A5763">
        <v>5762</v>
      </c>
      <c r="B5763">
        <v>43413000</v>
      </c>
      <c r="C5763" t="s">
        <v>5739</v>
      </c>
      <c r="E5763" s="11">
        <v>5763</v>
      </c>
      <c r="F5763" s="12">
        <v>43413100</v>
      </c>
      <c r="G5763" s="13" t="s">
        <v>5740</v>
      </c>
      <c r="Q5763" t="str">
        <f t="shared" si="90"/>
        <v>43413100-Mešalice za cement</v>
      </c>
    </row>
    <row r="5764" spans="1:17" x14ac:dyDescent="0.3">
      <c r="A5764">
        <v>5763</v>
      </c>
      <c r="B5764">
        <v>43413100</v>
      </c>
      <c r="C5764" t="s">
        <v>5740</v>
      </c>
      <c r="E5764" s="8">
        <v>5764</v>
      </c>
      <c r="F5764" s="9">
        <v>43414000</v>
      </c>
      <c r="G5764" s="10" t="s">
        <v>5741</v>
      </c>
      <c r="Q5764" t="str">
        <f t="shared" si="90"/>
        <v>43414000-Mašine za brušenje</v>
      </c>
    </row>
    <row r="5765" spans="1:17" x14ac:dyDescent="0.3">
      <c r="A5765">
        <v>5764</v>
      </c>
      <c r="B5765">
        <v>43414000</v>
      </c>
      <c r="C5765" t="s">
        <v>5741</v>
      </c>
      <c r="E5765" s="11">
        <v>5765</v>
      </c>
      <c r="F5765" s="12">
        <v>43414100</v>
      </c>
      <c r="G5765" s="13" t="s">
        <v>5742</v>
      </c>
      <c r="Q5765" t="str">
        <f t="shared" si="90"/>
        <v>43414100-Uređaji za drobljenje ugljena u prah</v>
      </c>
    </row>
    <row r="5766" spans="1:17" x14ac:dyDescent="0.3">
      <c r="A5766">
        <v>5765</v>
      </c>
      <c r="B5766">
        <v>43414100</v>
      </c>
      <c r="C5766" t="s">
        <v>5742</v>
      </c>
      <c r="E5766" s="8">
        <v>5766</v>
      </c>
      <c r="F5766" s="9">
        <v>43415000</v>
      </c>
      <c r="G5766" s="10" t="s">
        <v>5743</v>
      </c>
      <c r="Q5766" t="str">
        <f t="shared" si="90"/>
        <v>43415000-Livnički kalupi</v>
      </c>
    </row>
    <row r="5767" spans="1:17" x14ac:dyDescent="0.3">
      <c r="A5767">
        <v>5766</v>
      </c>
      <c r="B5767">
        <v>43415000</v>
      </c>
      <c r="C5767" t="s">
        <v>5743</v>
      </c>
      <c r="E5767" s="11">
        <v>5767</v>
      </c>
      <c r="F5767" s="12">
        <v>43420000</v>
      </c>
      <c r="G5767" s="13" t="s">
        <v>5744</v>
      </c>
      <c r="Q5767" t="str">
        <f t="shared" si="90"/>
        <v>43420000-Mašine za izradu livničkih kalupa</v>
      </c>
    </row>
    <row r="5768" spans="1:17" x14ac:dyDescent="0.3">
      <c r="A5768">
        <v>5767</v>
      </c>
      <c r="B5768">
        <v>43420000</v>
      </c>
      <c r="C5768" t="s">
        <v>5744</v>
      </c>
      <c r="E5768" s="8">
        <v>5768</v>
      </c>
      <c r="F5768" s="9">
        <v>43500000</v>
      </c>
      <c r="G5768" s="10" t="s">
        <v>5745</v>
      </c>
      <c r="Q5768" t="str">
        <f t="shared" si="90"/>
        <v>43500000-Vozila za polaganje koloseka</v>
      </c>
    </row>
    <row r="5769" spans="1:17" x14ac:dyDescent="0.3">
      <c r="A5769">
        <v>5768</v>
      </c>
      <c r="B5769">
        <v>43500000</v>
      </c>
      <c r="C5769" t="s">
        <v>5745</v>
      </c>
      <c r="E5769" s="11">
        <v>5769</v>
      </c>
      <c r="F5769" s="12">
        <v>43600000</v>
      </c>
      <c r="G5769" s="13" t="s">
        <v>5746</v>
      </c>
      <c r="Q5769" t="str">
        <f t="shared" si="90"/>
        <v>43600000-Delovi mašina za rudarstvo, kamenolome i građevinarstvo</v>
      </c>
    </row>
    <row r="5770" spans="1:17" x14ac:dyDescent="0.3">
      <c r="A5770">
        <v>5769</v>
      </c>
      <c r="B5770">
        <v>43600000</v>
      </c>
      <c r="C5770" t="s">
        <v>5746</v>
      </c>
      <c r="E5770" s="8">
        <v>5770</v>
      </c>
      <c r="F5770" s="9">
        <v>43610000</v>
      </c>
      <c r="G5770" s="10" t="s">
        <v>5747</v>
      </c>
      <c r="Q5770" t="str">
        <f t="shared" si="90"/>
        <v>43610000-Delovi mašina za bušenje</v>
      </c>
    </row>
    <row r="5771" spans="1:17" x14ac:dyDescent="0.3">
      <c r="A5771">
        <v>5770</v>
      </c>
      <c r="B5771">
        <v>43610000</v>
      </c>
      <c r="C5771" t="s">
        <v>5747</v>
      </c>
      <c r="E5771" s="11">
        <v>5771</v>
      </c>
      <c r="F5771" s="12">
        <v>43611000</v>
      </c>
      <c r="G5771" s="13" t="s">
        <v>5748</v>
      </c>
      <c r="Q5771" t="str">
        <f t="shared" si="90"/>
        <v>43611000-Delovi mašina za bušenje bušotina</v>
      </c>
    </row>
    <row r="5772" spans="1:17" x14ac:dyDescent="0.3">
      <c r="A5772">
        <v>5771</v>
      </c>
      <c r="B5772">
        <v>43611000</v>
      </c>
      <c r="C5772" t="s">
        <v>5748</v>
      </c>
      <c r="E5772" s="8">
        <v>5772</v>
      </c>
      <c r="F5772" s="9">
        <v>43611100</v>
      </c>
      <c r="G5772" s="10" t="s">
        <v>5749</v>
      </c>
      <c r="Q5772" t="str">
        <f t="shared" si="90"/>
        <v>43611100-Čepovi za bušotine</v>
      </c>
    </row>
    <row r="5773" spans="1:17" x14ac:dyDescent="0.3">
      <c r="A5773">
        <v>5772</v>
      </c>
      <c r="B5773">
        <v>43611100</v>
      </c>
      <c r="C5773" t="s">
        <v>5749</v>
      </c>
      <c r="E5773" s="11">
        <v>5773</v>
      </c>
      <c r="F5773" s="12">
        <v>43611200</v>
      </c>
      <c r="G5773" s="13" t="s">
        <v>5750</v>
      </c>
      <c r="Q5773" t="str">
        <f t="shared" si="90"/>
        <v>43611200-Industrijske burgije</v>
      </c>
    </row>
    <row r="5774" spans="1:17" x14ac:dyDescent="0.3">
      <c r="A5774">
        <v>5773</v>
      </c>
      <c r="B5774">
        <v>43611200</v>
      </c>
      <c r="C5774" t="s">
        <v>5750</v>
      </c>
      <c r="E5774" s="8">
        <v>5774</v>
      </c>
      <c r="F5774" s="9">
        <v>43611300</v>
      </c>
      <c r="G5774" s="10" t="s">
        <v>5751</v>
      </c>
      <c r="Q5774" t="str">
        <f t="shared" si="90"/>
        <v>43611300-Uređaji za vađenje zaglavljenih bušotinskih cevi</v>
      </c>
    </row>
    <row r="5775" spans="1:17" x14ac:dyDescent="0.3">
      <c r="A5775">
        <v>5774</v>
      </c>
      <c r="B5775">
        <v>43611300</v>
      </c>
      <c r="C5775" t="s">
        <v>5751</v>
      </c>
      <c r="E5775" s="11">
        <v>5775</v>
      </c>
      <c r="F5775" s="12">
        <v>43611400</v>
      </c>
      <c r="G5775" s="13" t="s">
        <v>5752</v>
      </c>
      <c r="Q5775" t="str">
        <f t="shared" si="90"/>
        <v>43611400-Uređaji za spajanje i odvajanje bušotinskih cevi</v>
      </c>
    </row>
    <row r="5776" spans="1:17" x14ac:dyDescent="0.3">
      <c r="A5776">
        <v>5775</v>
      </c>
      <c r="B5776">
        <v>43611400</v>
      </c>
      <c r="C5776" t="s">
        <v>5752</v>
      </c>
      <c r="E5776" s="8">
        <v>5776</v>
      </c>
      <c r="F5776" s="9">
        <v>43611500</v>
      </c>
      <c r="G5776" s="10" t="s">
        <v>5753</v>
      </c>
      <c r="Q5776" t="str">
        <f t="shared" si="90"/>
        <v>43611500-Obrtni stolovi</v>
      </c>
    </row>
    <row r="5777" spans="1:17" x14ac:dyDescent="0.3">
      <c r="A5777">
        <v>5776</v>
      </c>
      <c r="B5777">
        <v>43611500</v>
      </c>
      <c r="C5777" t="s">
        <v>5753</v>
      </c>
      <c r="E5777" s="11">
        <v>5777</v>
      </c>
      <c r="F5777" s="12">
        <v>43611600</v>
      </c>
      <c r="G5777" s="13" t="s">
        <v>5754</v>
      </c>
      <c r="Q5777" t="str">
        <f t="shared" si="90"/>
        <v>43611600-Oprema za suspenziju u zoni blata</v>
      </c>
    </row>
    <row r="5778" spans="1:17" x14ac:dyDescent="0.3">
      <c r="A5778">
        <v>5777</v>
      </c>
      <c r="B5778">
        <v>43611600</v>
      </c>
      <c r="C5778" t="s">
        <v>5754</v>
      </c>
      <c r="E5778" s="8">
        <v>5778</v>
      </c>
      <c r="F5778" s="9">
        <v>43611700</v>
      </c>
      <c r="G5778" s="10" t="s">
        <v>5755</v>
      </c>
      <c r="Q5778" t="str">
        <f t="shared" si="90"/>
        <v>43611700-Oprema za pričvršćivanje</v>
      </c>
    </row>
    <row r="5779" spans="1:17" x14ac:dyDescent="0.3">
      <c r="A5779">
        <v>5778</v>
      </c>
      <c r="B5779">
        <v>43611700</v>
      </c>
      <c r="C5779" t="s">
        <v>5755</v>
      </c>
      <c r="E5779" s="11">
        <v>5779</v>
      </c>
      <c r="F5779" s="12">
        <v>43612000</v>
      </c>
      <c r="G5779" s="13" t="s">
        <v>5756</v>
      </c>
      <c r="Q5779" t="str">
        <f t="shared" si="90"/>
        <v>43612000-Delovi mašina za crpljenje iz bušotine</v>
      </c>
    </row>
    <row r="5780" spans="1:17" x14ac:dyDescent="0.3">
      <c r="A5780">
        <v>5779</v>
      </c>
      <c r="B5780">
        <v>43612000</v>
      </c>
      <c r="C5780" t="s">
        <v>5756</v>
      </c>
      <c r="E5780" s="8">
        <v>5780</v>
      </c>
      <c r="F5780" s="9">
        <v>43612100</v>
      </c>
      <c r="G5780" s="10" t="s">
        <v>5757</v>
      </c>
      <c r="Q5780" t="str">
        <f t="shared" si="90"/>
        <v>43612100-Nosači zaštitnih cevi u bušotinama</v>
      </c>
    </row>
    <row r="5781" spans="1:17" x14ac:dyDescent="0.3">
      <c r="A5781">
        <v>5780</v>
      </c>
      <c r="B5781">
        <v>43612100</v>
      </c>
      <c r="C5781" t="s">
        <v>5757</v>
      </c>
      <c r="E5781" s="11">
        <v>5781</v>
      </c>
      <c r="F5781" s="12">
        <v>43612200</v>
      </c>
      <c r="G5781" s="13" t="s">
        <v>5758</v>
      </c>
      <c r="Q5781" t="str">
        <f t="shared" si="90"/>
        <v>43612200-Oprema za nosače cevi u bušotinama</v>
      </c>
    </row>
    <row r="5782" spans="1:17" x14ac:dyDescent="0.3">
      <c r="A5782">
        <v>5781</v>
      </c>
      <c r="B5782">
        <v>43612200</v>
      </c>
      <c r="C5782" t="s">
        <v>5758</v>
      </c>
      <c r="E5782" s="8">
        <v>5782</v>
      </c>
      <c r="F5782" s="9">
        <v>43612300</v>
      </c>
      <c r="G5782" s="10" t="s">
        <v>5759</v>
      </c>
      <c r="Q5782" t="str">
        <f t="shared" si="90"/>
        <v>43612300-Zatezači proizvodnih cevi za dizanje</v>
      </c>
    </row>
    <row r="5783" spans="1:17" x14ac:dyDescent="0.3">
      <c r="A5783">
        <v>5782</v>
      </c>
      <c r="B5783">
        <v>43612300</v>
      </c>
      <c r="C5783" t="s">
        <v>5759</v>
      </c>
      <c r="E5783" s="11">
        <v>5783</v>
      </c>
      <c r="F5783" s="12">
        <v>43612400</v>
      </c>
      <c r="G5783" s="13" t="s">
        <v>5760</v>
      </c>
      <c r="Q5783" t="str">
        <f t="shared" si="90"/>
        <v>43612400-Bušotinske glave</v>
      </c>
    </row>
    <row r="5784" spans="1:17" x14ac:dyDescent="0.3">
      <c r="A5784">
        <v>5783</v>
      </c>
      <c r="B5784">
        <v>43612400</v>
      </c>
      <c r="C5784" t="s">
        <v>5760</v>
      </c>
      <c r="E5784" s="8">
        <v>5784</v>
      </c>
      <c r="F5784" s="9">
        <v>43612500</v>
      </c>
      <c r="G5784" s="10" t="s">
        <v>5761</v>
      </c>
      <c r="Q5784" t="str">
        <f t="shared" si="90"/>
        <v>43612500-Oprema za pričvršćivanje proizvodnih cevi za dizanje</v>
      </c>
    </row>
    <row r="5785" spans="1:17" x14ac:dyDescent="0.3">
      <c r="A5785">
        <v>5784</v>
      </c>
      <c r="B5785">
        <v>43612500</v>
      </c>
      <c r="C5785" t="s">
        <v>5761</v>
      </c>
      <c r="E5785" s="11">
        <v>5785</v>
      </c>
      <c r="F5785" s="12">
        <v>43612600</v>
      </c>
      <c r="G5785" s="13" t="s">
        <v>5762</v>
      </c>
      <c r="Q5785" t="str">
        <f t="shared" si="90"/>
        <v>43612600-Sistemi za upravljanje bušotinskom glavom</v>
      </c>
    </row>
    <row r="5786" spans="1:17" x14ac:dyDescent="0.3">
      <c r="A5786">
        <v>5785</v>
      </c>
      <c r="B5786">
        <v>43612600</v>
      </c>
      <c r="C5786" t="s">
        <v>5762</v>
      </c>
      <c r="E5786" s="8">
        <v>5786</v>
      </c>
      <c r="F5786" s="9">
        <v>43612700</v>
      </c>
      <c r="G5786" s="10" t="s">
        <v>5763</v>
      </c>
      <c r="Q5786" t="str">
        <f t="shared" si="90"/>
        <v>43612700-Oprema za bušotinske glave</v>
      </c>
    </row>
    <row r="5787" spans="1:17" x14ac:dyDescent="0.3">
      <c r="A5787">
        <v>5786</v>
      </c>
      <c r="B5787">
        <v>43612700</v>
      </c>
      <c r="C5787" t="s">
        <v>5763</v>
      </c>
      <c r="E5787" s="11">
        <v>5787</v>
      </c>
      <c r="F5787" s="12">
        <v>43612800</v>
      </c>
      <c r="G5787" s="13" t="s">
        <v>5764</v>
      </c>
      <c r="Q5787" t="str">
        <f t="shared" si="90"/>
        <v>43612800-Sistemi za podizanje platformi</v>
      </c>
    </row>
    <row r="5788" spans="1:17" x14ac:dyDescent="0.3">
      <c r="A5788">
        <v>5787</v>
      </c>
      <c r="B5788">
        <v>43612800</v>
      </c>
      <c r="C5788" t="s">
        <v>5764</v>
      </c>
      <c r="E5788" s="8">
        <v>5788</v>
      </c>
      <c r="F5788" s="9">
        <v>43613000</v>
      </c>
      <c r="G5788" s="10" t="s">
        <v>5765</v>
      </c>
      <c r="Q5788" t="str">
        <f t="shared" si="90"/>
        <v>43613000-Delovi mašina za rezanje uglja ili stena</v>
      </c>
    </row>
    <row r="5789" spans="1:17" x14ac:dyDescent="0.3">
      <c r="A5789">
        <v>5788</v>
      </c>
      <c r="B5789">
        <v>43613000</v>
      </c>
      <c r="C5789" t="s">
        <v>5765</v>
      </c>
      <c r="E5789" s="11">
        <v>5789</v>
      </c>
      <c r="F5789" s="12">
        <v>43613100</v>
      </c>
      <c r="G5789" s="13" t="s">
        <v>5766</v>
      </c>
      <c r="Q5789" t="str">
        <f t="shared" si="90"/>
        <v>43613100-Delovi mašina za rezanje uglja</v>
      </c>
    </row>
    <row r="5790" spans="1:17" x14ac:dyDescent="0.3">
      <c r="A5790">
        <v>5789</v>
      </c>
      <c r="B5790">
        <v>43613100</v>
      </c>
      <c r="C5790" t="s">
        <v>5766</v>
      </c>
      <c r="E5790" s="8">
        <v>5790</v>
      </c>
      <c r="F5790" s="9">
        <v>43613200</v>
      </c>
      <c r="G5790" s="10" t="s">
        <v>5767</v>
      </c>
      <c r="Q5790" t="str">
        <f t="shared" si="90"/>
        <v>43613200-Delovi mašina za rezanje stena</v>
      </c>
    </row>
    <row r="5791" spans="1:17" x14ac:dyDescent="0.3">
      <c r="A5791">
        <v>5790</v>
      </c>
      <c r="B5791">
        <v>43613200</v>
      </c>
      <c r="C5791" t="s">
        <v>5767</v>
      </c>
      <c r="E5791" s="11">
        <v>5791</v>
      </c>
      <c r="F5791" s="12">
        <v>43614000</v>
      </c>
      <c r="G5791" s="13" t="s">
        <v>5768</v>
      </c>
      <c r="Q5791" t="str">
        <f t="shared" si="90"/>
        <v>43614000-Delovi mašina za probijanje tunela</v>
      </c>
    </row>
    <row r="5792" spans="1:17" x14ac:dyDescent="0.3">
      <c r="A5792">
        <v>5791</v>
      </c>
      <c r="B5792">
        <v>43614000</v>
      </c>
      <c r="C5792" t="s">
        <v>5768</v>
      </c>
      <c r="E5792" s="8">
        <v>5792</v>
      </c>
      <c r="F5792" s="9">
        <v>43620000</v>
      </c>
      <c r="G5792" s="10" t="s">
        <v>5769</v>
      </c>
      <c r="Q5792" t="str">
        <f t="shared" si="90"/>
        <v>43620000-Delovi mašina za obradu minerala</v>
      </c>
    </row>
    <row r="5793" spans="1:17" x14ac:dyDescent="0.3">
      <c r="A5793">
        <v>5792</v>
      </c>
      <c r="B5793">
        <v>43620000</v>
      </c>
      <c r="C5793" t="s">
        <v>5769</v>
      </c>
      <c r="E5793" s="11">
        <v>5793</v>
      </c>
      <c r="F5793" s="12">
        <v>43630000</v>
      </c>
      <c r="G5793" s="13" t="s">
        <v>5770</v>
      </c>
      <c r="Q5793" t="str">
        <f t="shared" si="90"/>
        <v>43630000-Delovi mašina za dubinsko bušenje</v>
      </c>
    </row>
    <row r="5794" spans="1:17" x14ac:dyDescent="0.3">
      <c r="A5794">
        <v>5793</v>
      </c>
      <c r="B5794">
        <v>43630000</v>
      </c>
      <c r="C5794" t="s">
        <v>5770</v>
      </c>
      <c r="E5794" s="8">
        <v>5794</v>
      </c>
      <c r="F5794" s="9">
        <v>43640000</v>
      </c>
      <c r="G5794" s="10" t="s">
        <v>5771</v>
      </c>
      <c r="Q5794" t="str">
        <f t="shared" si="90"/>
        <v>43640000-Delovi mašina za iskope</v>
      </c>
    </row>
    <row r="5795" spans="1:17" x14ac:dyDescent="0.3">
      <c r="A5795">
        <v>5794</v>
      </c>
      <c r="B5795">
        <v>43640000</v>
      </c>
      <c r="C5795" t="s">
        <v>5771</v>
      </c>
      <c r="E5795" s="11">
        <v>5795</v>
      </c>
      <c r="F5795" s="12">
        <v>43700000</v>
      </c>
      <c r="G5795" s="13" t="s">
        <v>5772</v>
      </c>
      <c r="Q5795" t="str">
        <f t="shared" si="90"/>
        <v>43700000-Mašine za metalurgiju i pripadajući delovi</v>
      </c>
    </row>
    <row r="5796" spans="1:17" x14ac:dyDescent="0.3">
      <c r="A5796">
        <v>5795</v>
      </c>
      <c r="B5796">
        <v>43700000</v>
      </c>
      <c r="C5796" t="s">
        <v>5772</v>
      </c>
      <c r="E5796" s="8">
        <v>5796</v>
      </c>
      <c r="F5796" s="9">
        <v>43710000</v>
      </c>
      <c r="G5796" s="10" t="s">
        <v>5773</v>
      </c>
      <c r="Q5796" t="str">
        <f t="shared" si="90"/>
        <v>43710000-Mašine za valjanje metala</v>
      </c>
    </row>
    <row r="5797" spans="1:17" x14ac:dyDescent="0.3">
      <c r="A5797">
        <v>5796</v>
      </c>
      <c r="B5797">
        <v>43710000</v>
      </c>
      <c r="C5797" t="s">
        <v>5773</v>
      </c>
      <c r="E5797" s="11">
        <v>5797</v>
      </c>
      <c r="F5797" s="12">
        <v>43711000</v>
      </c>
      <c r="G5797" s="13" t="s">
        <v>5774</v>
      </c>
      <c r="Q5797" t="str">
        <f t="shared" si="90"/>
        <v>43711000-Delovi mašina za valjanje metala</v>
      </c>
    </row>
    <row r="5798" spans="1:17" x14ac:dyDescent="0.3">
      <c r="A5798">
        <v>5797</v>
      </c>
      <c r="B5798">
        <v>43711000</v>
      </c>
      <c r="C5798" t="s">
        <v>5774</v>
      </c>
      <c r="E5798" s="8">
        <v>5798</v>
      </c>
      <c r="F5798" s="9">
        <v>43720000</v>
      </c>
      <c r="G5798" s="10" t="s">
        <v>5775</v>
      </c>
      <c r="Q5798" t="str">
        <f t="shared" si="90"/>
        <v>43720000-Mašine za livenje</v>
      </c>
    </row>
    <row r="5799" spans="1:17" x14ac:dyDescent="0.3">
      <c r="A5799">
        <v>5798</v>
      </c>
      <c r="B5799">
        <v>43720000</v>
      </c>
      <c r="C5799" t="s">
        <v>5775</v>
      </c>
      <c r="E5799" s="11">
        <v>5799</v>
      </c>
      <c r="F5799" s="12">
        <v>43721000</v>
      </c>
      <c r="G5799" s="13" t="s">
        <v>5776</v>
      </c>
      <c r="Q5799" t="str">
        <f t="shared" si="90"/>
        <v>43721000-Delovi mašina za livenje</v>
      </c>
    </row>
    <row r="5800" spans="1:17" x14ac:dyDescent="0.3">
      <c r="A5800">
        <v>5799</v>
      </c>
      <c r="B5800">
        <v>43721000</v>
      </c>
      <c r="C5800" t="s">
        <v>5776</v>
      </c>
      <c r="E5800" s="8">
        <v>5800</v>
      </c>
      <c r="F5800" s="9">
        <v>43800000</v>
      </c>
      <c r="G5800" s="10" t="s">
        <v>5777</v>
      </c>
      <c r="Q5800" t="str">
        <f t="shared" si="90"/>
        <v>43800000-Oprema za radionice</v>
      </c>
    </row>
    <row r="5801" spans="1:17" x14ac:dyDescent="0.3">
      <c r="A5801">
        <v>5800</v>
      </c>
      <c r="B5801">
        <v>43800000</v>
      </c>
      <c r="C5801" t="s">
        <v>5777</v>
      </c>
      <c r="E5801" s="11">
        <v>5801</v>
      </c>
      <c r="F5801" s="12">
        <v>43810000</v>
      </c>
      <c r="G5801" s="13" t="s">
        <v>5778</v>
      </c>
      <c r="Q5801" t="str">
        <f t="shared" si="90"/>
        <v>43810000-Oprema za obradu drveta</v>
      </c>
    </row>
    <row r="5802" spans="1:17" x14ac:dyDescent="0.3">
      <c r="A5802">
        <v>5801</v>
      </c>
      <c r="B5802">
        <v>43810000</v>
      </c>
      <c r="C5802" t="s">
        <v>5778</v>
      </c>
      <c r="E5802" s="8">
        <v>5802</v>
      </c>
      <c r="F5802" s="9">
        <v>43811000</v>
      </c>
      <c r="G5802" s="10" t="s">
        <v>5779</v>
      </c>
      <c r="Q5802" t="str">
        <f t="shared" si="90"/>
        <v>43811000-Uređaji za peskarenje</v>
      </c>
    </row>
    <row r="5803" spans="1:17" x14ac:dyDescent="0.3">
      <c r="A5803">
        <v>5802</v>
      </c>
      <c r="B5803">
        <v>43811000</v>
      </c>
      <c r="C5803" t="s">
        <v>5779</v>
      </c>
      <c r="E5803" s="11">
        <v>5803</v>
      </c>
      <c r="F5803" s="12">
        <v>43812000</v>
      </c>
      <c r="G5803" s="13" t="s">
        <v>5780</v>
      </c>
      <c r="Q5803" t="str">
        <f t="shared" si="90"/>
        <v>43812000-Oprema za testerisanje</v>
      </c>
    </row>
    <row r="5804" spans="1:17" x14ac:dyDescent="0.3">
      <c r="A5804">
        <v>5803</v>
      </c>
      <c r="B5804">
        <v>43812000</v>
      </c>
      <c r="C5804" t="s">
        <v>5780</v>
      </c>
      <c r="E5804" s="8">
        <v>5804</v>
      </c>
      <c r="F5804" s="9">
        <v>43820000</v>
      </c>
      <c r="G5804" s="10" t="s">
        <v>5781</v>
      </c>
      <c r="Q5804" t="str">
        <f t="shared" si="90"/>
        <v>43820000-Obućarska oprema</v>
      </c>
    </row>
    <row r="5805" spans="1:17" x14ac:dyDescent="0.3">
      <c r="A5805">
        <v>5804</v>
      </c>
      <c r="B5805">
        <v>43820000</v>
      </c>
      <c r="C5805" t="s">
        <v>5781</v>
      </c>
      <c r="E5805" s="11">
        <v>5805</v>
      </c>
      <c r="F5805" s="12">
        <v>43830000</v>
      </c>
      <c r="G5805" s="13" t="s">
        <v>5782</v>
      </c>
      <c r="Q5805" t="str">
        <f t="shared" si="90"/>
        <v>43830000-Električni alati</v>
      </c>
    </row>
    <row r="5806" spans="1:17" x14ac:dyDescent="0.3">
      <c r="A5806">
        <v>5805</v>
      </c>
      <c r="B5806">
        <v>43830000</v>
      </c>
      <c r="C5806" t="s">
        <v>5782</v>
      </c>
      <c r="E5806" s="8">
        <v>5806</v>
      </c>
      <c r="F5806" s="9">
        <v>43840000</v>
      </c>
      <c r="G5806" s="10" t="s">
        <v>5783</v>
      </c>
      <c r="Q5806" t="str">
        <f t="shared" si="90"/>
        <v>43840000-Kovačka oprema</v>
      </c>
    </row>
    <row r="5807" spans="1:17" x14ac:dyDescent="0.3">
      <c r="A5807">
        <v>5806</v>
      </c>
      <c r="B5807">
        <v>43840000</v>
      </c>
      <c r="C5807" t="s">
        <v>5783</v>
      </c>
      <c r="E5807" s="11">
        <v>5807</v>
      </c>
      <c r="F5807" s="12">
        <v>44000000</v>
      </c>
      <c r="G5807" s="13" t="s">
        <v>5784</v>
      </c>
      <c r="Q5807" t="str">
        <f t="shared" si="90"/>
        <v>44000000-Građevinske konstrukcije i materijali; pomoćni proizvodi u građevinarstvu (izuzev električnih aparata)</v>
      </c>
    </row>
    <row r="5808" spans="1:17" x14ac:dyDescent="0.3">
      <c r="A5808">
        <v>5807</v>
      </c>
      <c r="B5808">
        <v>44000000</v>
      </c>
      <c r="C5808" t="s">
        <v>5784</v>
      </c>
      <c r="E5808" s="8">
        <v>5808</v>
      </c>
      <c r="F5808" s="9">
        <v>44100000</v>
      </c>
      <c r="G5808" s="10" t="s">
        <v>5785</v>
      </c>
      <c r="Q5808" t="str">
        <f t="shared" si="90"/>
        <v>44100000-Građevinski materijali i pripadajući proizvodi</v>
      </c>
    </row>
    <row r="5809" spans="1:17" x14ac:dyDescent="0.3">
      <c r="A5809">
        <v>5808</v>
      </c>
      <c r="B5809">
        <v>44100000</v>
      </c>
      <c r="C5809" t="s">
        <v>5785</v>
      </c>
      <c r="E5809" s="11">
        <v>5809</v>
      </c>
      <c r="F5809" s="12">
        <v>44110000</v>
      </c>
      <c r="G5809" s="13" t="s">
        <v>5786</v>
      </c>
      <c r="Q5809" t="str">
        <f t="shared" si="90"/>
        <v>44110000-Građevinski materijali</v>
      </c>
    </row>
    <row r="5810" spans="1:17" x14ac:dyDescent="0.3">
      <c r="A5810">
        <v>5809</v>
      </c>
      <c r="B5810">
        <v>44110000</v>
      </c>
      <c r="C5810" t="s">
        <v>5786</v>
      </c>
      <c r="E5810" s="8">
        <v>5810</v>
      </c>
      <c r="F5810" s="9">
        <v>44111000</v>
      </c>
      <c r="G5810" s="10" t="s">
        <v>5787</v>
      </c>
      <c r="Q5810" t="str">
        <f t="shared" si="90"/>
        <v>44111000-Materijal za gradnju</v>
      </c>
    </row>
    <row r="5811" spans="1:17" x14ac:dyDescent="0.3">
      <c r="A5811">
        <v>5810</v>
      </c>
      <c r="B5811">
        <v>44111000</v>
      </c>
      <c r="C5811" t="s">
        <v>5787</v>
      </c>
      <c r="E5811" s="11">
        <v>5811</v>
      </c>
      <c r="F5811" s="12">
        <v>44111100</v>
      </c>
      <c r="G5811" s="13" t="s">
        <v>5788</v>
      </c>
      <c r="Q5811" t="str">
        <f t="shared" si="90"/>
        <v>44111100-Cigle</v>
      </c>
    </row>
    <row r="5812" spans="1:17" x14ac:dyDescent="0.3">
      <c r="A5812">
        <v>5811</v>
      </c>
      <c r="B5812">
        <v>44111100</v>
      </c>
      <c r="C5812" t="s">
        <v>5788</v>
      </c>
      <c r="E5812" s="8">
        <v>5812</v>
      </c>
      <c r="F5812" s="9">
        <v>44111200</v>
      </c>
      <c r="G5812" s="10" t="s">
        <v>5789</v>
      </c>
      <c r="Q5812" t="str">
        <f t="shared" si="90"/>
        <v>44111200-Cement</v>
      </c>
    </row>
    <row r="5813" spans="1:17" x14ac:dyDescent="0.3">
      <c r="A5813">
        <v>5812</v>
      </c>
      <c r="B5813">
        <v>44111200</v>
      </c>
      <c r="C5813" t="s">
        <v>5789</v>
      </c>
      <c r="E5813" s="11">
        <v>5813</v>
      </c>
      <c r="F5813" s="12">
        <v>44111210</v>
      </c>
      <c r="G5813" s="13" t="s">
        <v>5790</v>
      </c>
      <c r="Q5813" t="str">
        <f t="shared" si="90"/>
        <v>44111210-Cement za bušotine</v>
      </c>
    </row>
    <row r="5814" spans="1:17" x14ac:dyDescent="0.3">
      <c r="A5814">
        <v>5813</v>
      </c>
      <c r="B5814">
        <v>44111210</v>
      </c>
      <c r="C5814" t="s">
        <v>5790</v>
      </c>
      <c r="E5814" s="8">
        <v>5814</v>
      </c>
      <c r="F5814" s="9">
        <v>44111300</v>
      </c>
      <c r="G5814" s="10" t="s">
        <v>5791</v>
      </c>
      <c r="Q5814" t="str">
        <f t="shared" si="90"/>
        <v>44111300-Keramički materijali</v>
      </c>
    </row>
    <row r="5815" spans="1:17" x14ac:dyDescent="0.3">
      <c r="A5815">
        <v>5814</v>
      </c>
      <c r="B5815">
        <v>44111300</v>
      </c>
      <c r="C5815" t="s">
        <v>5791</v>
      </c>
      <c r="E5815" s="11">
        <v>5815</v>
      </c>
      <c r="F5815" s="12">
        <v>44111400</v>
      </c>
      <c r="G5815" s="13" t="s">
        <v>5792</v>
      </c>
      <c r="Q5815" t="str">
        <f t="shared" si="90"/>
        <v>44111400-Boje i zidne obloge</v>
      </c>
    </row>
    <row r="5816" spans="1:17" x14ac:dyDescent="0.3">
      <c r="A5816">
        <v>5815</v>
      </c>
      <c r="B5816">
        <v>44111400</v>
      </c>
      <c r="C5816" t="s">
        <v>5792</v>
      </c>
      <c r="E5816" s="8">
        <v>5816</v>
      </c>
      <c r="F5816" s="9">
        <v>44111500</v>
      </c>
      <c r="G5816" s="10" t="s">
        <v>5793</v>
      </c>
      <c r="Q5816" t="str">
        <f t="shared" si="90"/>
        <v>44111500-Izolatori i izolacioni pribor</v>
      </c>
    </row>
    <row r="5817" spans="1:17" x14ac:dyDescent="0.3">
      <c r="A5817">
        <v>5816</v>
      </c>
      <c r="B5817">
        <v>44111500</v>
      </c>
      <c r="C5817" t="s">
        <v>5793</v>
      </c>
      <c r="E5817" s="11">
        <v>5817</v>
      </c>
      <c r="F5817" s="12">
        <v>44111510</v>
      </c>
      <c r="G5817" s="13" t="s">
        <v>5794</v>
      </c>
      <c r="Q5817" t="str">
        <f t="shared" si="90"/>
        <v>44111510-Izolatori</v>
      </c>
    </row>
    <row r="5818" spans="1:17" x14ac:dyDescent="0.3">
      <c r="A5818">
        <v>5817</v>
      </c>
      <c r="B5818">
        <v>44111510</v>
      </c>
      <c r="C5818" t="s">
        <v>5794</v>
      </c>
      <c r="E5818" s="8">
        <v>5818</v>
      </c>
      <c r="F5818" s="9">
        <v>44111511</v>
      </c>
      <c r="G5818" s="10" t="s">
        <v>5795</v>
      </c>
      <c r="Q5818" t="str">
        <f t="shared" si="90"/>
        <v>44111511-Električni izolatori</v>
      </c>
    </row>
    <row r="5819" spans="1:17" x14ac:dyDescent="0.3">
      <c r="A5819">
        <v>5818</v>
      </c>
      <c r="B5819">
        <v>44111511</v>
      </c>
      <c r="C5819" t="s">
        <v>5795</v>
      </c>
      <c r="E5819" s="11">
        <v>5819</v>
      </c>
      <c r="F5819" s="12">
        <v>44111520</v>
      </c>
      <c r="G5819" s="13" t="s">
        <v>5796</v>
      </c>
      <c r="Q5819" t="str">
        <f t="shared" si="90"/>
        <v>44111520-Materijal za termičku izolaciju</v>
      </c>
    </row>
    <row r="5820" spans="1:17" x14ac:dyDescent="0.3">
      <c r="A5820">
        <v>5819</v>
      </c>
      <c r="B5820">
        <v>44111520</v>
      </c>
      <c r="C5820" t="s">
        <v>5796</v>
      </c>
      <c r="E5820" s="8">
        <v>5820</v>
      </c>
      <c r="F5820" s="9">
        <v>44111530</v>
      </c>
      <c r="G5820" s="10" t="s">
        <v>5797</v>
      </c>
      <c r="Q5820" t="str">
        <f t="shared" si="90"/>
        <v>44111530-Pribor za električnu izolaciju</v>
      </c>
    </row>
    <row r="5821" spans="1:17" x14ac:dyDescent="0.3">
      <c r="A5821">
        <v>5820</v>
      </c>
      <c r="B5821">
        <v>44111530</v>
      </c>
      <c r="C5821" t="s">
        <v>5797</v>
      </c>
      <c r="E5821" s="11">
        <v>5821</v>
      </c>
      <c r="F5821" s="12">
        <v>44111540</v>
      </c>
      <c r="G5821" s="13" t="s">
        <v>5798</v>
      </c>
      <c r="Q5821" t="str">
        <f t="shared" si="90"/>
        <v>44111540-Izolacijsko staklo</v>
      </c>
    </row>
    <row r="5822" spans="1:17" x14ac:dyDescent="0.3">
      <c r="A5822">
        <v>5821</v>
      </c>
      <c r="B5822">
        <v>44111540</v>
      </c>
      <c r="C5822" t="s">
        <v>5798</v>
      </c>
      <c r="E5822" s="8">
        <v>5822</v>
      </c>
      <c r="F5822" s="9">
        <v>44111600</v>
      </c>
      <c r="G5822" s="10" t="s">
        <v>1376</v>
      </c>
      <c r="Q5822" t="str">
        <f t="shared" si="90"/>
        <v>44111600-Blokovi</v>
      </c>
    </row>
    <row r="5823" spans="1:17" x14ac:dyDescent="0.3">
      <c r="A5823">
        <v>5822</v>
      </c>
      <c r="B5823">
        <v>44111600</v>
      </c>
      <c r="C5823" t="s">
        <v>1376</v>
      </c>
      <c r="E5823" s="11">
        <v>5823</v>
      </c>
      <c r="F5823" s="12">
        <v>44111700</v>
      </c>
      <c r="G5823" s="13" t="s">
        <v>5799</v>
      </c>
      <c r="Q5823" t="str">
        <f t="shared" si="90"/>
        <v>44111700-Pločice</v>
      </c>
    </row>
    <row r="5824" spans="1:17" x14ac:dyDescent="0.3">
      <c r="A5824">
        <v>5823</v>
      </c>
      <c r="B5824">
        <v>44111700</v>
      </c>
      <c r="C5824" t="s">
        <v>5799</v>
      </c>
      <c r="E5824" s="8">
        <v>5824</v>
      </c>
      <c r="F5824" s="9">
        <v>44111800</v>
      </c>
      <c r="G5824" s="10" t="s">
        <v>5800</v>
      </c>
      <c r="Q5824" t="str">
        <f t="shared" si="90"/>
        <v>44111800-Malter (građevinski)</v>
      </c>
    </row>
    <row r="5825" spans="1:17" x14ac:dyDescent="0.3">
      <c r="A5825">
        <v>5824</v>
      </c>
      <c r="B5825">
        <v>44111800</v>
      </c>
      <c r="C5825" t="s">
        <v>5800</v>
      </c>
      <c r="E5825" s="11">
        <v>5825</v>
      </c>
      <c r="F5825" s="12">
        <v>44111900</v>
      </c>
      <c r="G5825" s="13" t="s">
        <v>5801</v>
      </c>
      <c r="Q5825" t="str">
        <f t="shared" si="90"/>
        <v>44111900-Keramičke obloge</v>
      </c>
    </row>
    <row r="5826" spans="1:17" x14ac:dyDescent="0.3">
      <c r="A5826">
        <v>5825</v>
      </c>
      <c r="B5826">
        <v>44111900</v>
      </c>
      <c r="C5826" t="s">
        <v>5801</v>
      </c>
      <c r="E5826" s="8">
        <v>5826</v>
      </c>
      <c r="F5826" s="9">
        <v>44112000</v>
      </c>
      <c r="G5826" s="10" t="s">
        <v>5802</v>
      </c>
      <c r="Q5826" t="str">
        <f t="shared" ref="Q5826:Q5889" si="91">F5826&amp; "-" &amp;G5826</f>
        <v>44112000-Razne građevinske konstrukcije</v>
      </c>
    </row>
    <row r="5827" spans="1:17" x14ac:dyDescent="0.3">
      <c r="A5827">
        <v>5826</v>
      </c>
      <c r="B5827">
        <v>44112000</v>
      </c>
      <c r="C5827" t="s">
        <v>5802</v>
      </c>
      <c r="E5827" s="11">
        <v>5827</v>
      </c>
      <c r="F5827" s="12">
        <v>44112100</v>
      </c>
      <c r="G5827" s="13" t="s">
        <v>5803</v>
      </c>
      <c r="Q5827" t="str">
        <f t="shared" si="91"/>
        <v>44112100-Skloništa</v>
      </c>
    </row>
    <row r="5828" spans="1:17" x14ac:dyDescent="0.3">
      <c r="A5828">
        <v>5827</v>
      </c>
      <c r="B5828">
        <v>44112100</v>
      </c>
      <c r="C5828" t="s">
        <v>5803</v>
      </c>
      <c r="E5828" s="8">
        <v>5828</v>
      </c>
      <c r="F5828" s="9">
        <v>44112110</v>
      </c>
      <c r="G5828" s="10" t="s">
        <v>5804</v>
      </c>
      <c r="Q5828" t="str">
        <f t="shared" si="91"/>
        <v>44112110-Delovi skloništa</v>
      </c>
    </row>
    <row r="5829" spans="1:17" x14ac:dyDescent="0.3">
      <c r="A5829">
        <v>5828</v>
      </c>
      <c r="B5829">
        <v>44112110</v>
      </c>
      <c r="C5829" t="s">
        <v>5804</v>
      </c>
      <c r="E5829" s="11">
        <v>5829</v>
      </c>
      <c r="F5829" s="12">
        <v>44112120</v>
      </c>
      <c r="G5829" s="13" t="s">
        <v>5805</v>
      </c>
      <c r="Q5829" t="str">
        <f t="shared" si="91"/>
        <v>44112120-Delovi profila</v>
      </c>
    </row>
    <row r="5830" spans="1:17" x14ac:dyDescent="0.3">
      <c r="A5830">
        <v>5829</v>
      </c>
      <c r="B5830">
        <v>44112120</v>
      </c>
      <c r="C5830" t="s">
        <v>5805</v>
      </c>
      <c r="E5830" s="8">
        <v>5830</v>
      </c>
      <c r="F5830" s="9">
        <v>44112200</v>
      </c>
      <c r="G5830" s="10" t="s">
        <v>4958</v>
      </c>
      <c r="Q5830" t="str">
        <f t="shared" si="91"/>
        <v>44112200-Podne obloge</v>
      </c>
    </row>
    <row r="5831" spans="1:17" x14ac:dyDescent="0.3">
      <c r="A5831">
        <v>5830</v>
      </c>
      <c r="B5831">
        <v>44112200</v>
      </c>
      <c r="C5831" t="s">
        <v>4958</v>
      </c>
      <c r="E5831" s="11">
        <v>5831</v>
      </c>
      <c r="F5831" s="12">
        <v>44112210</v>
      </c>
      <c r="G5831" s="13" t="s">
        <v>5806</v>
      </c>
      <c r="Q5831" t="str">
        <f t="shared" si="91"/>
        <v>44112210-Čvrste podne obloge</v>
      </c>
    </row>
    <row r="5832" spans="1:17" x14ac:dyDescent="0.3">
      <c r="A5832">
        <v>5831</v>
      </c>
      <c r="B5832">
        <v>44112210</v>
      </c>
      <c r="C5832" t="s">
        <v>5806</v>
      </c>
      <c r="E5832" s="8">
        <v>5832</v>
      </c>
      <c r="F5832" s="9">
        <v>44112220</v>
      </c>
      <c r="G5832" s="10" t="s">
        <v>5807</v>
      </c>
      <c r="Q5832" t="str">
        <f t="shared" si="91"/>
        <v>44112220-Dvostruki podovi</v>
      </c>
    </row>
    <row r="5833" spans="1:17" x14ac:dyDescent="0.3">
      <c r="A5833">
        <v>5832</v>
      </c>
      <c r="B5833">
        <v>44112220</v>
      </c>
      <c r="C5833" t="s">
        <v>5807</v>
      </c>
      <c r="E5833" s="11">
        <v>5833</v>
      </c>
      <c r="F5833" s="12">
        <v>44112230</v>
      </c>
      <c r="G5833" s="13" t="s">
        <v>5808</v>
      </c>
      <c r="Q5833" t="str">
        <f t="shared" si="91"/>
        <v>44112230-Linoleum</v>
      </c>
    </row>
    <row r="5834" spans="1:17" x14ac:dyDescent="0.3">
      <c r="A5834">
        <v>5833</v>
      </c>
      <c r="B5834">
        <v>44112230</v>
      </c>
      <c r="C5834" t="s">
        <v>5808</v>
      </c>
      <c r="E5834" s="8">
        <v>5834</v>
      </c>
      <c r="F5834" s="9">
        <v>44112240</v>
      </c>
      <c r="G5834" s="10" t="s">
        <v>5809</v>
      </c>
      <c r="Q5834" t="str">
        <f t="shared" si="91"/>
        <v>44112240-Parket</v>
      </c>
    </row>
    <row r="5835" spans="1:17" x14ac:dyDescent="0.3">
      <c r="A5835">
        <v>5834</v>
      </c>
      <c r="B5835">
        <v>44112240</v>
      </c>
      <c r="C5835" t="s">
        <v>5809</v>
      </c>
      <c r="E5835" s="11">
        <v>5835</v>
      </c>
      <c r="F5835" s="12">
        <v>44112300</v>
      </c>
      <c r="G5835" s="13" t="s">
        <v>5810</v>
      </c>
      <c r="Q5835" t="str">
        <f t="shared" si="91"/>
        <v>44112300-Unutrašnje pregrade za prostorije</v>
      </c>
    </row>
    <row r="5836" spans="1:17" x14ac:dyDescent="0.3">
      <c r="A5836">
        <v>5835</v>
      </c>
      <c r="B5836">
        <v>44112300</v>
      </c>
      <c r="C5836" t="s">
        <v>5810</v>
      </c>
      <c r="E5836" s="8">
        <v>5836</v>
      </c>
      <c r="F5836" s="9">
        <v>44112310</v>
      </c>
      <c r="G5836" s="10" t="s">
        <v>5811</v>
      </c>
      <c r="Q5836" t="str">
        <f t="shared" si="91"/>
        <v>44112310-Pregradni zidovi</v>
      </c>
    </row>
    <row r="5837" spans="1:17" x14ac:dyDescent="0.3">
      <c r="A5837">
        <v>5836</v>
      </c>
      <c r="B5837">
        <v>44112310</v>
      </c>
      <c r="C5837" t="s">
        <v>5811</v>
      </c>
      <c r="E5837" s="11">
        <v>5837</v>
      </c>
      <c r="F5837" s="12">
        <v>44112400</v>
      </c>
      <c r="G5837" s="13" t="s">
        <v>5812</v>
      </c>
      <c r="Q5837" t="str">
        <f t="shared" si="91"/>
        <v>44112400-Krov</v>
      </c>
    </row>
    <row r="5838" spans="1:17" x14ac:dyDescent="0.3">
      <c r="A5838">
        <v>5837</v>
      </c>
      <c r="B5838">
        <v>44112400</v>
      </c>
      <c r="C5838" t="s">
        <v>5812</v>
      </c>
      <c r="E5838" s="8">
        <v>5838</v>
      </c>
      <c r="F5838" s="9">
        <v>44112410</v>
      </c>
      <c r="G5838" s="10" t="s">
        <v>5813</v>
      </c>
      <c r="Q5838" t="str">
        <f t="shared" si="91"/>
        <v>44112410-Krovišta</v>
      </c>
    </row>
    <row r="5839" spans="1:17" x14ac:dyDescent="0.3">
      <c r="A5839">
        <v>5838</v>
      </c>
      <c r="B5839">
        <v>44112410</v>
      </c>
      <c r="C5839" t="s">
        <v>5813</v>
      </c>
      <c r="E5839" s="11">
        <v>5839</v>
      </c>
      <c r="F5839" s="12">
        <v>44112420</v>
      </c>
      <c r="G5839" s="13" t="s">
        <v>5814</v>
      </c>
      <c r="Q5839" t="str">
        <f t="shared" si="91"/>
        <v>44112420-Krovni podupirači</v>
      </c>
    </row>
    <row r="5840" spans="1:17" x14ac:dyDescent="0.3">
      <c r="A5840">
        <v>5839</v>
      </c>
      <c r="B5840">
        <v>44112420</v>
      </c>
      <c r="C5840" t="s">
        <v>5814</v>
      </c>
      <c r="E5840" s="8">
        <v>5840</v>
      </c>
      <c r="F5840" s="9">
        <v>44112430</v>
      </c>
      <c r="G5840" s="10" t="s">
        <v>5815</v>
      </c>
      <c r="Q5840" t="str">
        <f t="shared" si="91"/>
        <v>44112430-Krovni rešetkasti nosači</v>
      </c>
    </row>
    <row r="5841" spans="1:17" x14ac:dyDescent="0.3">
      <c r="A5841">
        <v>5840</v>
      </c>
      <c r="B5841">
        <v>44112430</v>
      </c>
      <c r="C5841" t="s">
        <v>5815</v>
      </c>
      <c r="E5841" s="11">
        <v>5841</v>
      </c>
      <c r="F5841" s="12">
        <v>44112500</v>
      </c>
      <c r="G5841" s="13" t="s">
        <v>5816</v>
      </c>
      <c r="Q5841" t="str">
        <f t="shared" si="91"/>
        <v>44112500-Materijali za pokrivanje krovova</v>
      </c>
    </row>
    <row r="5842" spans="1:17" x14ac:dyDescent="0.3">
      <c r="A5842">
        <v>5841</v>
      </c>
      <c r="B5842">
        <v>44112500</v>
      </c>
      <c r="C5842" t="s">
        <v>5816</v>
      </c>
      <c r="E5842" s="8">
        <v>5842</v>
      </c>
      <c r="F5842" s="9">
        <v>44112510</v>
      </c>
      <c r="G5842" s="10" t="s">
        <v>5817</v>
      </c>
      <c r="Q5842" t="str">
        <f t="shared" si="91"/>
        <v>44112510-Šindra</v>
      </c>
    </row>
    <row r="5843" spans="1:17" x14ac:dyDescent="0.3">
      <c r="A5843">
        <v>5842</v>
      </c>
      <c r="B5843">
        <v>44112510</v>
      </c>
      <c r="C5843" t="s">
        <v>5817</v>
      </c>
      <c r="E5843" s="11">
        <v>5843</v>
      </c>
      <c r="F5843" s="12">
        <v>44112600</v>
      </c>
      <c r="G5843" s="13" t="s">
        <v>5818</v>
      </c>
      <c r="Q5843" t="str">
        <f t="shared" si="91"/>
        <v>44112600-Zvučna izolacija</v>
      </c>
    </row>
    <row r="5844" spans="1:17" x14ac:dyDescent="0.3">
      <c r="A5844">
        <v>5843</v>
      </c>
      <c r="B5844">
        <v>44112600</v>
      </c>
      <c r="C5844" t="s">
        <v>5818</v>
      </c>
      <c r="E5844" s="8">
        <v>5844</v>
      </c>
      <c r="F5844" s="9">
        <v>44112700</v>
      </c>
      <c r="G5844" s="10" t="s">
        <v>5819</v>
      </c>
      <c r="Q5844" t="str">
        <f t="shared" si="91"/>
        <v>44112700-Grede</v>
      </c>
    </row>
    <row r="5845" spans="1:17" x14ac:dyDescent="0.3">
      <c r="A5845">
        <v>5844</v>
      </c>
      <c r="B5845">
        <v>44112700</v>
      </c>
      <c r="C5845" t="s">
        <v>5819</v>
      </c>
      <c r="E5845" s="11">
        <v>5845</v>
      </c>
      <c r="F5845" s="12">
        <v>44113000</v>
      </c>
      <c r="G5845" s="13" t="s">
        <v>5820</v>
      </c>
      <c r="Q5845" t="str">
        <f t="shared" si="91"/>
        <v>44113000-Materijali za izgradnju puteva</v>
      </c>
    </row>
    <row r="5846" spans="1:17" x14ac:dyDescent="0.3">
      <c r="A5846">
        <v>5845</v>
      </c>
      <c r="B5846">
        <v>44113000</v>
      </c>
      <c r="C5846" t="s">
        <v>5820</v>
      </c>
      <c r="E5846" s="8">
        <v>5846</v>
      </c>
      <c r="F5846" s="9">
        <v>44113100</v>
      </c>
      <c r="G5846" s="10" t="s">
        <v>5821</v>
      </c>
      <c r="Q5846" t="str">
        <f t="shared" si="91"/>
        <v>44113100-Materijali za asfaltiranje</v>
      </c>
    </row>
    <row r="5847" spans="1:17" x14ac:dyDescent="0.3">
      <c r="A5847">
        <v>5846</v>
      </c>
      <c r="B5847">
        <v>44113100</v>
      </c>
      <c r="C5847" t="s">
        <v>5821</v>
      </c>
      <c r="E5847" s="11">
        <v>5847</v>
      </c>
      <c r="F5847" s="12">
        <v>44113120</v>
      </c>
      <c r="G5847" s="13" t="s">
        <v>5822</v>
      </c>
      <c r="Q5847" t="str">
        <f t="shared" si="91"/>
        <v>44113120-Ploče za asfaltiranje</v>
      </c>
    </row>
    <row r="5848" spans="1:17" x14ac:dyDescent="0.3">
      <c r="A5848">
        <v>5847</v>
      </c>
      <c r="B5848">
        <v>44113120</v>
      </c>
      <c r="C5848" t="s">
        <v>5822</v>
      </c>
      <c r="E5848" s="8">
        <v>5848</v>
      </c>
      <c r="F5848" s="9">
        <v>44113130</v>
      </c>
      <c r="G5848" s="10" t="s">
        <v>5823</v>
      </c>
      <c r="Q5848" t="str">
        <f t="shared" si="91"/>
        <v>44113130-Kamen za popločavanje</v>
      </c>
    </row>
    <row r="5849" spans="1:17" x14ac:dyDescent="0.3">
      <c r="A5849">
        <v>5848</v>
      </c>
      <c r="B5849">
        <v>44113130</v>
      </c>
      <c r="C5849" t="s">
        <v>5823</v>
      </c>
      <c r="E5849" s="11">
        <v>5849</v>
      </c>
      <c r="F5849" s="12">
        <v>44113140</v>
      </c>
      <c r="G5849" s="13" t="s">
        <v>5824</v>
      </c>
      <c r="Q5849" t="str">
        <f t="shared" si="91"/>
        <v>44113140-Tucanik</v>
      </c>
    </row>
    <row r="5850" spans="1:17" x14ac:dyDescent="0.3">
      <c r="A5850">
        <v>5849</v>
      </c>
      <c r="B5850">
        <v>44113140</v>
      </c>
      <c r="C5850" t="s">
        <v>5824</v>
      </c>
      <c r="E5850" s="8">
        <v>5850</v>
      </c>
      <c r="F5850" s="9">
        <v>44113200</v>
      </c>
      <c r="G5850" s="10" t="s">
        <v>5825</v>
      </c>
      <c r="Q5850" t="str">
        <f t="shared" si="91"/>
        <v>44113200-Kamene ploče</v>
      </c>
    </row>
    <row r="5851" spans="1:17" x14ac:dyDescent="0.3">
      <c r="A5851">
        <v>5850</v>
      </c>
      <c r="B5851">
        <v>44113200</v>
      </c>
      <c r="C5851" t="s">
        <v>5825</v>
      </c>
      <c r="E5851" s="11">
        <v>5851</v>
      </c>
      <c r="F5851" s="12">
        <v>44113300</v>
      </c>
      <c r="G5851" s="13" t="s">
        <v>5826</v>
      </c>
      <c r="Q5851" t="str">
        <f t="shared" si="91"/>
        <v>44113300-Obloženi materijali</v>
      </c>
    </row>
    <row r="5852" spans="1:17" x14ac:dyDescent="0.3">
      <c r="A5852">
        <v>5851</v>
      </c>
      <c r="B5852">
        <v>44113300</v>
      </c>
      <c r="C5852" t="s">
        <v>5826</v>
      </c>
      <c r="E5852" s="8">
        <v>5852</v>
      </c>
      <c r="F5852" s="9">
        <v>44113310</v>
      </c>
      <c r="G5852" s="10" t="s">
        <v>5827</v>
      </c>
      <c r="Q5852" t="str">
        <f t="shared" si="91"/>
        <v>44113310-Obloženi materijali za puteve</v>
      </c>
    </row>
    <row r="5853" spans="1:17" x14ac:dyDescent="0.3">
      <c r="A5853">
        <v>5852</v>
      </c>
      <c r="B5853">
        <v>44113310</v>
      </c>
      <c r="C5853" t="s">
        <v>5827</v>
      </c>
      <c r="E5853" s="11">
        <v>5853</v>
      </c>
      <c r="F5853" s="12">
        <v>44113320</v>
      </c>
      <c r="G5853" s="13" t="s">
        <v>5828</v>
      </c>
      <c r="Q5853" t="str">
        <f t="shared" si="91"/>
        <v>44113320-Obloženi tucanik</v>
      </c>
    </row>
    <row r="5854" spans="1:17" x14ac:dyDescent="0.3">
      <c r="A5854">
        <v>5853</v>
      </c>
      <c r="B5854">
        <v>44113320</v>
      </c>
      <c r="C5854" t="s">
        <v>5828</v>
      </c>
      <c r="E5854" s="8">
        <v>5854</v>
      </c>
      <c r="F5854" s="9">
        <v>44113330</v>
      </c>
      <c r="G5854" s="10" t="s">
        <v>5829</v>
      </c>
      <c r="Q5854" t="str">
        <f t="shared" si="91"/>
        <v>44113330-Materijali za oblaganje</v>
      </c>
    </row>
    <row r="5855" spans="1:17" x14ac:dyDescent="0.3">
      <c r="A5855">
        <v>5854</v>
      </c>
      <c r="B5855">
        <v>44113330</v>
      </c>
      <c r="C5855" t="s">
        <v>5829</v>
      </c>
      <c r="E5855" s="11">
        <v>5855</v>
      </c>
      <c r="F5855" s="12">
        <v>44113500</v>
      </c>
      <c r="G5855" s="13" t="s">
        <v>3643</v>
      </c>
      <c r="Q5855" t="str">
        <f t="shared" si="91"/>
        <v>44113500-Staklene kuglice za označavanje puteva</v>
      </c>
    </row>
    <row r="5856" spans="1:17" x14ac:dyDescent="0.3">
      <c r="A5856">
        <v>5855</v>
      </c>
      <c r="B5856">
        <v>44113500</v>
      </c>
      <c r="C5856" t="s">
        <v>3643</v>
      </c>
      <c r="E5856" s="8">
        <v>5856</v>
      </c>
      <c r="F5856" s="9">
        <v>44113600</v>
      </c>
      <c r="G5856" s="10" t="s">
        <v>5830</v>
      </c>
      <c r="Q5856" t="str">
        <f t="shared" si="91"/>
        <v>44113600-Bitumen i asfalt</v>
      </c>
    </row>
    <row r="5857" spans="1:17" x14ac:dyDescent="0.3">
      <c r="A5857">
        <v>5856</v>
      </c>
      <c r="B5857">
        <v>44113600</v>
      </c>
      <c r="C5857" t="s">
        <v>5830</v>
      </c>
      <c r="E5857" s="11">
        <v>5857</v>
      </c>
      <c r="F5857" s="12">
        <v>44113610</v>
      </c>
      <c r="G5857" s="13" t="s">
        <v>5831</v>
      </c>
      <c r="Q5857" t="str">
        <f t="shared" si="91"/>
        <v>44113610-Bitumen</v>
      </c>
    </row>
    <row r="5858" spans="1:17" x14ac:dyDescent="0.3">
      <c r="A5858">
        <v>5857</v>
      </c>
      <c r="B5858">
        <v>44113610</v>
      </c>
      <c r="C5858" t="s">
        <v>5831</v>
      </c>
      <c r="E5858" s="8">
        <v>5858</v>
      </c>
      <c r="F5858" s="9">
        <v>44113620</v>
      </c>
      <c r="G5858" s="10" t="s">
        <v>5832</v>
      </c>
      <c r="Q5858" t="str">
        <f t="shared" si="91"/>
        <v>44113620-Asfalt</v>
      </c>
    </row>
    <row r="5859" spans="1:17" x14ac:dyDescent="0.3">
      <c r="A5859">
        <v>5858</v>
      </c>
      <c r="B5859">
        <v>44113620</v>
      </c>
      <c r="C5859" t="s">
        <v>5832</v>
      </c>
      <c r="E5859" s="11">
        <v>5859</v>
      </c>
      <c r="F5859" s="12">
        <v>44113700</v>
      </c>
      <c r="G5859" s="13" t="s">
        <v>5833</v>
      </c>
      <c r="Q5859" t="str">
        <f t="shared" si="91"/>
        <v>44113700-Materijali za popravljanje puteva</v>
      </c>
    </row>
    <row r="5860" spans="1:17" x14ac:dyDescent="0.3">
      <c r="A5860">
        <v>5859</v>
      </c>
      <c r="B5860">
        <v>44113700</v>
      </c>
      <c r="C5860" t="s">
        <v>5833</v>
      </c>
      <c r="E5860" s="8">
        <v>5860</v>
      </c>
      <c r="F5860" s="9">
        <v>44113800</v>
      </c>
      <c r="G5860" s="10" t="s">
        <v>5834</v>
      </c>
      <c r="Q5860" t="str">
        <f t="shared" si="91"/>
        <v>44113800-Materijali za asfaltiranje puteva</v>
      </c>
    </row>
    <row r="5861" spans="1:17" x14ac:dyDescent="0.3">
      <c r="A5861">
        <v>5860</v>
      </c>
      <c r="B5861">
        <v>44113800</v>
      </c>
      <c r="C5861" t="s">
        <v>5834</v>
      </c>
      <c r="E5861" s="11">
        <v>5861</v>
      </c>
      <c r="F5861" s="12">
        <v>44113810</v>
      </c>
      <c r="G5861" s="13" t="s">
        <v>5835</v>
      </c>
      <c r="Q5861" t="str">
        <f t="shared" si="91"/>
        <v>44113810-Površinska obrada</v>
      </c>
    </row>
    <row r="5862" spans="1:17" x14ac:dyDescent="0.3">
      <c r="A5862">
        <v>5861</v>
      </c>
      <c r="B5862">
        <v>44113810</v>
      </c>
      <c r="C5862" t="s">
        <v>5835</v>
      </c>
      <c r="E5862" s="8">
        <v>5862</v>
      </c>
      <c r="F5862" s="9">
        <v>44113900</v>
      </c>
      <c r="G5862" s="10" t="s">
        <v>5836</v>
      </c>
      <c r="Q5862" t="str">
        <f t="shared" si="91"/>
        <v>44113900-Materijali za održavanje puteva</v>
      </c>
    </row>
    <row r="5863" spans="1:17" x14ac:dyDescent="0.3">
      <c r="A5863">
        <v>5862</v>
      </c>
      <c r="B5863">
        <v>44113900</v>
      </c>
      <c r="C5863" t="s">
        <v>5836</v>
      </c>
      <c r="E5863" s="11">
        <v>5863</v>
      </c>
      <c r="F5863" s="12">
        <v>44113910</v>
      </c>
      <c r="G5863" s="13" t="s">
        <v>5837</v>
      </c>
      <c r="Q5863" t="str">
        <f t="shared" si="91"/>
        <v>44113910-Materijali za zimsku službu na putevima</v>
      </c>
    </row>
    <row r="5864" spans="1:17" x14ac:dyDescent="0.3">
      <c r="A5864">
        <v>5863</v>
      </c>
      <c r="B5864">
        <v>44113910</v>
      </c>
      <c r="C5864" t="s">
        <v>5837</v>
      </c>
      <c r="E5864" s="8">
        <v>5864</v>
      </c>
      <c r="F5864" s="9">
        <v>44114000</v>
      </c>
      <c r="G5864" s="10" t="s">
        <v>5838</v>
      </c>
      <c r="Q5864" t="str">
        <f t="shared" si="91"/>
        <v>44114000-Beton</v>
      </c>
    </row>
    <row r="5865" spans="1:17" x14ac:dyDescent="0.3">
      <c r="A5865">
        <v>5864</v>
      </c>
      <c r="B5865">
        <v>44114000</v>
      </c>
      <c r="C5865" t="s">
        <v>5838</v>
      </c>
      <c r="E5865" s="11">
        <v>5865</v>
      </c>
      <c r="F5865" s="12">
        <v>44114100</v>
      </c>
      <c r="G5865" s="13" t="s">
        <v>5839</v>
      </c>
      <c r="Q5865" t="str">
        <f t="shared" si="91"/>
        <v>44114100-Transportni beton</v>
      </c>
    </row>
    <row r="5866" spans="1:17" x14ac:dyDescent="0.3">
      <c r="A5866">
        <v>5865</v>
      </c>
      <c r="B5866">
        <v>44114100</v>
      </c>
      <c r="C5866" t="s">
        <v>5839</v>
      </c>
      <c r="E5866" s="8">
        <v>5866</v>
      </c>
      <c r="F5866" s="9">
        <v>44114200</v>
      </c>
      <c r="G5866" s="10" t="s">
        <v>5840</v>
      </c>
      <c r="Q5866" t="str">
        <f t="shared" si="91"/>
        <v>44114200-Proizvodi od betona</v>
      </c>
    </row>
    <row r="5867" spans="1:17" x14ac:dyDescent="0.3">
      <c r="A5867">
        <v>5866</v>
      </c>
      <c r="B5867">
        <v>44114200</v>
      </c>
      <c r="C5867" t="s">
        <v>5840</v>
      </c>
      <c r="E5867" s="11">
        <v>5867</v>
      </c>
      <c r="F5867" s="12">
        <v>44114210</v>
      </c>
      <c r="G5867" s="13" t="s">
        <v>5841</v>
      </c>
      <c r="Q5867" t="str">
        <f t="shared" si="91"/>
        <v>44114210-Betonski šipovi</v>
      </c>
    </row>
    <row r="5868" spans="1:17" x14ac:dyDescent="0.3">
      <c r="A5868">
        <v>5867</v>
      </c>
      <c r="B5868">
        <v>44114210</v>
      </c>
      <c r="C5868" t="s">
        <v>5841</v>
      </c>
      <c r="E5868" s="8">
        <v>5868</v>
      </c>
      <c r="F5868" s="9">
        <v>44114220</v>
      </c>
      <c r="G5868" s="10" t="s">
        <v>5842</v>
      </c>
      <c r="Q5868" t="str">
        <f t="shared" si="91"/>
        <v>44114220-Betonske cevi i pribor</v>
      </c>
    </row>
    <row r="5869" spans="1:17" x14ac:dyDescent="0.3">
      <c r="A5869">
        <v>5868</v>
      </c>
      <c r="B5869">
        <v>44114220</v>
      </c>
      <c r="C5869" t="s">
        <v>5842</v>
      </c>
      <c r="E5869" s="11">
        <v>5869</v>
      </c>
      <c r="F5869" s="12">
        <v>44114250</v>
      </c>
      <c r="G5869" s="13" t="s">
        <v>5843</v>
      </c>
      <c r="Q5869" t="str">
        <f t="shared" si="91"/>
        <v>44114250-Betonske ploče</v>
      </c>
    </row>
    <row r="5870" spans="1:17" x14ac:dyDescent="0.3">
      <c r="A5870">
        <v>5869</v>
      </c>
      <c r="B5870">
        <v>44114250</v>
      </c>
      <c r="C5870" t="s">
        <v>5843</v>
      </c>
      <c r="E5870" s="8">
        <v>5870</v>
      </c>
      <c r="F5870" s="9">
        <v>44115000</v>
      </c>
      <c r="G5870" s="10" t="s">
        <v>5844</v>
      </c>
      <c r="Q5870" t="str">
        <f t="shared" si="91"/>
        <v>44115000-Građevinski okovi</v>
      </c>
    </row>
    <row r="5871" spans="1:17" x14ac:dyDescent="0.3">
      <c r="A5871">
        <v>5870</v>
      </c>
      <c r="B5871">
        <v>44115000</v>
      </c>
      <c r="C5871" t="s">
        <v>5844</v>
      </c>
      <c r="E5871" s="11">
        <v>5871</v>
      </c>
      <c r="F5871" s="12">
        <v>44115100</v>
      </c>
      <c r="G5871" s="13" t="s">
        <v>5845</v>
      </c>
      <c r="Q5871" t="str">
        <f t="shared" si="91"/>
        <v>44115100-Kanalice</v>
      </c>
    </row>
    <row r="5872" spans="1:17" x14ac:dyDescent="0.3">
      <c r="A5872">
        <v>5871</v>
      </c>
      <c r="B5872">
        <v>44115100</v>
      </c>
      <c r="C5872" t="s">
        <v>5845</v>
      </c>
      <c r="E5872" s="8">
        <v>5872</v>
      </c>
      <c r="F5872" s="9">
        <v>44115200</v>
      </c>
      <c r="G5872" s="10" t="s">
        <v>5846</v>
      </c>
      <c r="Q5872" t="str">
        <f t="shared" si="91"/>
        <v>44115200-Materijal za vodoinstalaterske poslove i grejanje</v>
      </c>
    </row>
    <row r="5873" spans="1:17" x14ac:dyDescent="0.3">
      <c r="A5873">
        <v>5872</v>
      </c>
      <c r="B5873">
        <v>44115200</v>
      </c>
      <c r="C5873" t="s">
        <v>5846</v>
      </c>
      <c r="E5873" s="11">
        <v>5873</v>
      </c>
      <c r="F5873" s="12">
        <v>44115210</v>
      </c>
      <c r="G5873" s="13" t="s">
        <v>5847</v>
      </c>
      <c r="Q5873" t="str">
        <f t="shared" si="91"/>
        <v>44115210-Vodoinstalaterski materijal</v>
      </c>
    </row>
    <row r="5874" spans="1:17" x14ac:dyDescent="0.3">
      <c r="A5874">
        <v>5873</v>
      </c>
      <c r="B5874">
        <v>44115210</v>
      </c>
      <c r="C5874" t="s">
        <v>5847</v>
      </c>
      <c r="E5874" s="8">
        <v>5874</v>
      </c>
      <c r="F5874" s="9">
        <v>44115220</v>
      </c>
      <c r="G5874" s="10" t="s">
        <v>5848</v>
      </c>
      <c r="Q5874" t="str">
        <f t="shared" si="91"/>
        <v>44115220-Materijal za grejanje</v>
      </c>
    </row>
    <row r="5875" spans="1:17" x14ac:dyDescent="0.3">
      <c r="A5875">
        <v>5874</v>
      </c>
      <c r="B5875">
        <v>44115220</v>
      </c>
      <c r="C5875" t="s">
        <v>5848</v>
      </c>
      <c r="E5875" s="11">
        <v>5875</v>
      </c>
      <c r="F5875" s="12">
        <v>44115310</v>
      </c>
      <c r="G5875" s="13" t="s">
        <v>4915</v>
      </c>
      <c r="Q5875" t="str">
        <f t="shared" si="91"/>
        <v>44115310-Roletne</v>
      </c>
    </row>
    <row r="5876" spans="1:17" x14ac:dyDescent="0.3">
      <c r="A5876">
        <v>5875</v>
      </c>
      <c r="B5876">
        <v>44115310</v>
      </c>
      <c r="C5876" t="s">
        <v>4915</v>
      </c>
      <c r="E5876" s="8">
        <v>5876</v>
      </c>
      <c r="F5876" s="9">
        <v>44115400</v>
      </c>
      <c r="G5876" s="10" t="s">
        <v>5849</v>
      </c>
      <c r="Q5876" t="str">
        <f t="shared" si="91"/>
        <v>44115400-Krovni prozori</v>
      </c>
    </row>
    <row r="5877" spans="1:17" x14ac:dyDescent="0.3">
      <c r="A5877">
        <v>5876</v>
      </c>
      <c r="B5877">
        <v>44115400</v>
      </c>
      <c r="C5877" t="s">
        <v>5849</v>
      </c>
      <c r="E5877" s="11">
        <v>5877</v>
      </c>
      <c r="F5877" s="12">
        <v>44115500</v>
      </c>
      <c r="G5877" s="13" t="s">
        <v>5850</v>
      </c>
      <c r="Q5877" t="str">
        <f t="shared" si="91"/>
        <v>44115500-Sistemi prskalica</v>
      </c>
    </row>
    <row r="5878" spans="1:17" x14ac:dyDescent="0.3">
      <c r="A5878">
        <v>5877</v>
      </c>
      <c r="B5878">
        <v>44115500</v>
      </c>
      <c r="C5878" t="s">
        <v>5850</v>
      </c>
      <c r="E5878" s="8">
        <v>5878</v>
      </c>
      <c r="F5878" s="9">
        <v>44115600</v>
      </c>
      <c r="G5878" s="10" t="s">
        <v>5851</v>
      </c>
      <c r="Q5878" t="str">
        <f t="shared" si="91"/>
        <v>44115600-Lift - sedište uz stepenice</v>
      </c>
    </row>
    <row r="5879" spans="1:17" x14ac:dyDescent="0.3">
      <c r="A5879">
        <v>5878</v>
      </c>
      <c r="B5879">
        <v>44115600</v>
      </c>
      <c r="C5879" t="s">
        <v>5851</v>
      </c>
      <c r="E5879" s="11">
        <v>5879</v>
      </c>
      <c r="F5879" s="12">
        <v>44115700</v>
      </c>
      <c r="G5879" s="13" t="s">
        <v>5852</v>
      </c>
      <c r="Q5879" t="str">
        <f t="shared" si="91"/>
        <v>44115700-Spoljne žaluzine</v>
      </c>
    </row>
    <row r="5880" spans="1:17" x14ac:dyDescent="0.3">
      <c r="A5880">
        <v>5879</v>
      </c>
      <c r="B5880">
        <v>44115700</v>
      </c>
      <c r="C5880" t="s">
        <v>5852</v>
      </c>
      <c r="E5880" s="8">
        <v>5880</v>
      </c>
      <c r="F5880" s="9">
        <v>44115710</v>
      </c>
      <c r="G5880" s="10" t="s">
        <v>5853</v>
      </c>
      <c r="Q5880" t="str">
        <f t="shared" si="91"/>
        <v>44115710-Baldahini</v>
      </c>
    </row>
    <row r="5881" spans="1:17" x14ac:dyDescent="0.3">
      <c r="A5881">
        <v>5880</v>
      </c>
      <c r="B5881">
        <v>44115710</v>
      </c>
      <c r="C5881" t="s">
        <v>5853</v>
      </c>
      <c r="E5881" s="11">
        <v>5881</v>
      </c>
      <c r="F5881" s="12">
        <v>44115800</v>
      </c>
      <c r="G5881" s="13" t="s">
        <v>5854</v>
      </c>
      <c r="Q5881" t="str">
        <f t="shared" si="91"/>
        <v>44115800-Predmeti za unutrašnje opremanje</v>
      </c>
    </row>
    <row r="5882" spans="1:17" x14ac:dyDescent="0.3">
      <c r="A5882">
        <v>5881</v>
      </c>
      <c r="B5882">
        <v>44115800</v>
      </c>
      <c r="C5882" t="s">
        <v>5854</v>
      </c>
      <c r="E5882" s="8">
        <v>5882</v>
      </c>
      <c r="F5882" s="9">
        <v>44115810</v>
      </c>
      <c r="G5882" s="10" t="s">
        <v>5855</v>
      </c>
      <c r="Q5882" t="str">
        <f t="shared" si="91"/>
        <v>44115810-Garnišne i držači zavesa</v>
      </c>
    </row>
    <row r="5883" spans="1:17" x14ac:dyDescent="0.3">
      <c r="A5883">
        <v>5882</v>
      </c>
      <c r="B5883">
        <v>44115810</v>
      </c>
      <c r="C5883" t="s">
        <v>5855</v>
      </c>
      <c r="E5883" s="11">
        <v>5883</v>
      </c>
      <c r="F5883" s="12">
        <v>44115811</v>
      </c>
      <c r="G5883" s="13" t="s">
        <v>5856</v>
      </c>
      <c r="Q5883" t="str">
        <f t="shared" si="91"/>
        <v>44115811-Garnišne</v>
      </c>
    </row>
    <row r="5884" spans="1:17" x14ac:dyDescent="0.3">
      <c r="A5884">
        <v>5883</v>
      </c>
      <c r="B5884">
        <v>44115811</v>
      </c>
      <c r="C5884" t="s">
        <v>5856</v>
      </c>
      <c r="E5884" s="8">
        <v>5884</v>
      </c>
      <c r="F5884" s="9">
        <v>44115900</v>
      </c>
      <c r="G5884" s="10" t="s">
        <v>5857</v>
      </c>
      <c r="Q5884" t="str">
        <f t="shared" si="91"/>
        <v>44115900-Uređaji za zaštitu od sunca</v>
      </c>
    </row>
    <row r="5885" spans="1:17" x14ac:dyDescent="0.3">
      <c r="A5885">
        <v>5884</v>
      </c>
      <c r="B5885">
        <v>44115900</v>
      </c>
      <c r="C5885" t="s">
        <v>5857</v>
      </c>
      <c r="E5885" s="11">
        <v>5885</v>
      </c>
      <c r="F5885" s="12">
        <v>44130000</v>
      </c>
      <c r="G5885" s="13" t="s">
        <v>5858</v>
      </c>
      <c r="Q5885" t="str">
        <f t="shared" si="91"/>
        <v>44130000-Glavni priključak na kanalizaciju</v>
      </c>
    </row>
    <row r="5886" spans="1:17" x14ac:dyDescent="0.3">
      <c r="A5886">
        <v>5885</v>
      </c>
      <c r="B5886">
        <v>44130000</v>
      </c>
      <c r="C5886" t="s">
        <v>5858</v>
      </c>
      <c r="E5886" s="8">
        <v>5886</v>
      </c>
      <c r="F5886" s="9">
        <v>44131000</v>
      </c>
      <c r="G5886" s="10" t="s">
        <v>5859</v>
      </c>
      <c r="Q5886" t="str">
        <f t="shared" si="91"/>
        <v>44131000-Kanalizacione komore</v>
      </c>
    </row>
    <row r="5887" spans="1:17" x14ac:dyDescent="0.3">
      <c r="A5887">
        <v>5886</v>
      </c>
      <c r="B5887">
        <v>44131000</v>
      </c>
      <c r="C5887" t="s">
        <v>5859</v>
      </c>
      <c r="E5887" s="11">
        <v>5887</v>
      </c>
      <c r="F5887" s="12">
        <v>44132000</v>
      </c>
      <c r="G5887" s="13" t="s">
        <v>5860</v>
      </c>
      <c r="Q5887" t="str">
        <f t="shared" si="91"/>
        <v>44132000-Propusti</v>
      </c>
    </row>
    <row r="5888" spans="1:17" x14ac:dyDescent="0.3">
      <c r="A5888">
        <v>5887</v>
      </c>
      <c r="B5888">
        <v>44132000</v>
      </c>
      <c r="C5888" t="s">
        <v>5860</v>
      </c>
      <c r="E5888" s="8">
        <v>5888</v>
      </c>
      <c r="F5888" s="9">
        <v>44133000</v>
      </c>
      <c r="G5888" s="10" t="s">
        <v>5861</v>
      </c>
      <c r="Q5888" t="str">
        <f t="shared" si="91"/>
        <v>44133000-Spoljni poklopci od daktilnog gvožđa</v>
      </c>
    </row>
    <row r="5889" spans="1:17" x14ac:dyDescent="0.3">
      <c r="A5889">
        <v>5888</v>
      </c>
      <c r="B5889">
        <v>44133000</v>
      </c>
      <c r="C5889" t="s">
        <v>5861</v>
      </c>
      <c r="E5889" s="11">
        <v>5889</v>
      </c>
      <c r="F5889" s="12">
        <v>44134000</v>
      </c>
      <c r="G5889" s="13" t="s">
        <v>5862</v>
      </c>
      <c r="Q5889" t="str">
        <f t="shared" si="91"/>
        <v>44134000-Lukovi</v>
      </c>
    </row>
    <row r="5890" spans="1:17" x14ac:dyDescent="0.3">
      <c r="A5890">
        <v>5889</v>
      </c>
      <c r="B5890">
        <v>44134000</v>
      </c>
      <c r="C5890" t="s">
        <v>5862</v>
      </c>
      <c r="E5890" s="8">
        <v>5890</v>
      </c>
      <c r="F5890" s="9">
        <v>44140000</v>
      </c>
      <c r="G5890" s="10" t="s">
        <v>5863</v>
      </c>
      <c r="Q5890" t="str">
        <f t="shared" ref="Q5890:Q5953" si="92">F5890&amp; "-" &amp;G5890</f>
        <v>44140000-Proizvodi povezani sa građevinskim materijalima</v>
      </c>
    </row>
    <row r="5891" spans="1:17" x14ac:dyDescent="0.3">
      <c r="A5891">
        <v>5890</v>
      </c>
      <c r="B5891">
        <v>44140000</v>
      </c>
      <c r="C5891" t="s">
        <v>5863</v>
      </c>
      <c r="E5891" s="11">
        <v>5891</v>
      </c>
      <c r="F5891" s="12">
        <v>44141000</v>
      </c>
      <c r="G5891" s="13" t="s">
        <v>5864</v>
      </c>
      <c r="Q5891" t="str">
        <f t="shared" si="92"/>
        <v>44141000-Instalacioni vodovi</v>
      </c>
    </row>
    <row r="5892" spans="1:17" x14ac:dyDescent="0.3">
      <c r="A5892">
        <v>5891</v>
      </c>
      <c r="B5892">
        <v>44141000</v>
      </c>
      <c r="C5892" t="s">
        <v>5864</v>
      </c>
      <c r="E5892" s="8">
        <v>5892</v>
      </c>
      <c r="F5892" s="9">
        <v>44141100</v>
      </c>
      <c r="G5892" s="10" t="s">
        <v>5865</v>
      </c>
      <c r="Q5892" t="str">
        <f t="shared" si="92"/>
        <v>44141100-Električni vodovi</v>
      </c>
    </row>
    <row r="5893" spans="1:17" x14ac:dyDescent="0.3">
      <c r="A5893">
        <v>5892</v>
      </c>
      <c r="B5893">
        <v>44141100</v>
      </c>
      <c r="C5893" t="s">
        <v>5865</v>
      </c>
      <c r="E5893" s="11">
        <v>5893</v>
      </c>
      <c r="F5893" s="12">
        <v>44142000</v>
      </c>
      <c r="G5893" s="13" t="s">
        <v>5866</v>
      </c>
      <c r="Q5893" t="str">
        <f t="shared" si="92"/>
        <v>44142000-Okviri</v>
      </c>
    </row>
    <row r="5894" spans="1:17" x14ac:dyDescent="0.3">
      <c r="A5894">
        <v>5893</v>
      </c>
      <c r="B5894">
        <v>44142000</v>
      </c>
      <c r="C5894" t="s">
        <v>5866</v>
      </c>
      <c r="E5894" s="8">
        <v>5894</v>
      </c>
      <c r="F5894" s="9">
        <v>44143000</v>
      </c>
      <c r="G5894" s="10" t="s">
        <v>5867</v>
      </c>
      <c r="Q5894" t="str">
        <f t="shared" si="92"/>
        <v>44143000-Palete</v>
      </c>
    </row>
    <row r="5895" spans="1:17" x14ac:dyDescent="0.3">
      <c r="A5895">
        <v>5894</v>
      </c>
      <c r="B5895">
        <v>44143000</v>
      </c>
      <c r="C5895" t="s">
        <v>5867</v>
      </c>
      <c r="E5895" s="11">
        <v>5895</v>
      </c>
      <c r="F5895" s="12">
        <v>44144000</v>
      </c>
      <c r="G5895" s="13" t="s">
        <v>5868</v>
      </c>
      <c r="Q5895" t="str">
        <f t="shared" si="92"/>
        <v>44144000-Stubovi</v>
      </c>
    </row>
    <row r="5896" spans="1:17" x14ac:dyDescent="0.3">
      <c r="A5896">
        <v>5895</v>
      </c>
      <c r="B5896">
        <v>44144000</v>
      </c>
      <c r="C5896" t="s">
        <v>5868</v>
      </c>
      <c r="E5896" s="8">
        <v>5896</v>
      </c>
      <c r="F5896" s="9">
        <v>44160000</v>
      </c>
      <c r="G5896" s="10" t="s">
        <v>5869</v>
      </c>
      <c r="Q5896" t="str">
        <f t="shared" si="92"/>
        <v>44160000-Cevovodi, cevni sistemi, cevi, omotači cevi i srodni artikli</v>
      </c>
    </row>
    <row r="5897" spans="1:17" x14ac:dyDescent="0.3">
      <c r="A5897">
        <v>5896</v>
      </c>
      <c r="B5897">
        <v>44160000</v>
      </c>
      <c r="C5897" t="s">
        <v>5869</v>
      </c>
      <c r="E5897" s="11">
        <v>5897</v>
      </c>
      <c r="F5897" s="12">
        <v>44161000</v>
      </c>
      <c r="G5897" s="13" t="s">
        <v>5870</v>
      </c>
      <c r="Q5897" t="str">
        <f t="shared" si="92"/>
        <v>44161000-Cevovodi</v>
      </c>
    </row>
    <row r="5898" spans="1:17" x14ac:dyDescent="0.3">
      <c r="A5898">
        <v>5897</v>
      </c>
      <c r="B5898">
        <v>44161000</v>
      </c>
      <c r="C5898" t="s">
        <v>5870</v>
      </c>
      <c r="E5898" s="8">
        <v>5898</v>
      </c>
      <c r="F5898" s="9">
        <v>44161100</v>
      </c>
      <c r="G5898" s="10" t="s">
        <v>5871</v>
      </c>
      <c r="Q5898" t="str">
        <f t="shared" si="92"/>
        <v>44161100-Gasovodi</v>
      </c>
    </row>
    <row r="5899" spans="1:17" x14ac:dyDescent="0.3">
      <c r="A5899">
        <v>5898</v>
      </c>
      <c r="B5899">
        <v>44161100</v>
      </c>
      <c r="C5899" t="s">
        <v>5871</v>
      </c>
      <c r="E5899" s="11">
        <v>5899</v>
      </c>
      <c r="F5899" s="12">
        <v>44161110</v>
      </c>
      <c r="G5899" s="13" t="s">
        <v>5872</v>
      </c>
      <c r="Q5899" t="str">
        <f t="shared" si="92"/>
        <v>44161110-Mreže za distribuciju gasa</v>
      </c>
    </row>
    <row r="5900" spans="1:17" x14ac:dyDescent="0.3">
      <c r="A5900">
        <v>5899</v>
      </c>
      <c r="B5900">
        <v>44161110</v>
      </c>
      <c r="C5900" t="s">
        <v>5872</v>
      </c>
      <c r="E5900" s="8">
        <v>5900</v>
      </c>
      <c r="F5900" s="9">
        <v>44161200</v>
      </c>
      <c r="G5900" s="10" t="s">
        <v>5873</v>
      </c>
      <c r="Q5900" t="str">
        <f t="shared" si="92"/>
        <v>44161200-Glavni priključak na vodovod</v>
      </c>
    </row>
    <row r="5901" spans="1:17" x14ac:dyDescent="0.3">
      <c r="A5901">
        <v>5900</v>
      </c>
      <c r="B5901">
        <v>44161200</v>
      </c>
      <c r="C5901" t="s">
        <v>5873</v>
      </c>
      <c r="E5901" s="11">
        <v>5901</v>
      </c>
      <c r="F5901" s="12">
        <v>44161400</v>
      </c>
      <c r="G5901" s="13" t="s">
        <v>5874</v>
      </c>
      <c r="Q5901" t="str">
        <f t="shared" si="92"/>
        <v>44161400-Podvodni cevovod</v>
      </c>
    </row>
    <row r="5902" spans="1:17" x14ac:dyDescent="0.3">
      <c r="A5902">
        <v>5901</v>
      </c>
      <c r="B5902">
        <v>44161400</v>
      </c>
      <c r="C5902" t="s">
        <v>5874</v>
      </c>
      <c r="E5902" s="8">
        <v>5902</v>
      </c>
      <c r="F5902" s="9">
        <v>44161410</v>
      </c>
      <c r="G5902" s="10" t="s">
        <v>5875</v>
      </c>
      <c r="Q5902" t="str">
        <f t="shared" si="92"/>
        <v>44161410-Podmorski cevovodi</v>
      </c>
    </row>
    <row r="5903" spans="1:17" x14ac:dyDescent="0.3">
      <c r="A5903">
        <v>5902</v>
      </c>
      <c r="B5903">
        <v>44161410</v>
      </c>
      <c r="C5903" t="s">
        <v>5875</v>
      </c>
      <c r="E5903" s="11">
        <v>5903</v>
      </c>
      <c r="F5903" s="12">
        <v>44161500</v>
      </c>
      <c r="G5903" s="13" t="s">
        <v>5876</v>
      </c>
      <c r="Q5903" t="str">
        <f t="shared" si="92"/>
        <v>44161500-Cevovod pod visokim pritiskom</v>
      </c>
    </row>
    <row r="5904" spans="1:17" x14ac:dyDescent="0.3">
      <c r="A5904">
        <v>5903</v>
      </c>
      <c r="B5904">
        <v>44161500</v>
      </c>
      <c r="C5904" t="s">
        <v>5876</v>
      </c>
      <c r="E5904" s="8">
        <v>5904</v>
      </c>
      <c r="F5904" s="9">
        <v>44161600</v>
      </c>
      <c r="G5904" s="10" t="s">
        <v>5877</v>
      </c>
      <c r="Q5904" t="str">
        <f t="shared" si="92"/>
        <v>44161600-Cevovod pod niskim pritiskom</v>
      </c>
    </row>
    <row r="5905" spans="1:17" x14ac:dyDescent="0.3">
      <c r="A5905">
        <v>5904</v>
      </c>
      <c r="B5905">
        <v>44161600</v>
      </c>
      <c r="C5905" t="s">
        <v>5877</v>
      </c>
      <c r="E5905" s="11">
        <v>5905</v>
      </c>
      <c r="F5905" s="12">
        <v>44161700</v>
      </c>
      <c r="G5905" s="13" t="s">
        <v>5878</v>
      </c>
      <c r="Q5905" t="str">
        <f t="shared" si="92"/>
        <v>44161700-Roboti za automatski nadzor kvarova, korozije i pukotina cevovoda</v>
      </c>
    </row>
    <row r="5906" spans="1:17" x14ac:dyDescent="0.3">
      <c r="A5906">
        <v>5905</v>
      </c>
      <c r="B5906">
        <v>44161700</v>
      </c>
      <c r="C5906" t="s">
        <v>5878</v>
      </c>
      <c r="E5906" s="8">
        <v>5906</v>
      </c>
      <c r="F5906" s="9">
        <v>44161710</v>
      </c>
      <c r="G5906" s="10" t="s">
        <v>5879</v>
      </c>
      <c r="Q5906" t="str">
        <f t="shared" si="92"/>
        <v>44161710-Uređaji za spuštanje robota za automatski nadzor kvarova, korozije i pukotina u cevovode</v>
      </c>
    </row>
    <row r="5907" spans="1:17" x14ac:dyDescent="0.3">
      <c r="A5907">
        <v>5906</v>
      </c>
      <c r="B5907">
        <v>44161710</v>
      </c>
      <c r="C5907" t="s">
        <v>5879</v>
      </c>
      <c r="E5907" s="11">
        <v>5907</v>
      </c>
      <c r="F5907" s="12">
        <v>44161720</v>
      </c>
      <c r="G5907" s="13" t="s">
        <v>5880</v>
      </c>
      <c r="Q5907" t="str">
        <f t="shared" si="92"/>
        <v>44161720-Uređaji za vađenje robota za automatski nadzor kvarova, korozije i pukotina iz cevovoda</v>
      </c>
    </row>
    <row r="5908" spans="1:17" x14ac:dyDescent="0.3">
      <c r="A5908">
        <v>5907</v>
      </c>
      <c r="B5908">
        <v>44161720</v>
      </c>
      <c r="C5908" t="s">
        <v>5880</v>
      </c>
      <c r="E5908" s="8">
        <v>5908</v>
      </c>
      <c r="F5908" s="9">
        <v>44161730</v>
      </c>
      <c r="G5908" s="10" t="s">
        <v>5881</v>
      </c>
      <c r="Q5908" t="str">
        <f t="shared" si="92"/>
        <v>44161730-Zaptivni sistemi za sigurno spuštanje robota za automatski nadzor kvarova, korozije i pukotina u cevovode</v>
      </c>
    </row>
    <row r="5909" spans="1:17" x14ac:dyDescent="0.3">
      <c r="A5909">
        <v>5908</v>
      </c>
      <c r="B5909">
        <v>44161730</v>
      </c>
      <c r="C5909" t="s">
        <v>5881</v>
      </c>
      <c r="E5909" s="11">
        <v>5909</v>
      </c>
      <c r="F5909" s="12">
        <v>44162000</v>
      </c>
      <c r="G5909" s="13" t="s">
        <v>5882</v>
      </c>
      <c r="Q5909" t="str">
        <f t="shared" si="92"/>
        <v>44162000-Cevovod</v>
      </c>
    </row>
    <row r="5910" spans="1:17" x14ac:dyDescent="0.3">
      <c r="A5910">
        <v>5909</v>
      </c>
      <c r="B5910">
        <v>44162000</v>
      </c>
      <c r="C5910" t="s">
        <v>5882</v>
      </c>
      <c r="E5910" s="8">
        <v>5910</v>
      </c>
      <c r="F5910" s="9">
        <v>44162100</v>
      </c>
      <c r="G5910" s="10" t="s">
        <v>5883</v>
      </c>
      <c r="Q5910" t="str">
        <f t="shared" si="92"/>
        <v>44162100-Potrepštine za cevovod</v>
      </c>
    </row>
    <row r="5911" spans="1:17" x14ac:dyDescent="0.3">
      <c r="A5911">
        <v>5910</v>
      </c>
      <c r="B5911">
        <v>44162100</v>
      </c>
      <c r="C5911" t="s">
        <v>5883</v>
      </c>
      <c r="E5911" s="11">
        <v>5911</v>
      </c>
      <c r="F5911" s="12">
        <v>44162200</v>
      </c>
      <c r="G5911" s="13" t="s">
        <v>5884</v>
      </c>
      <c r="Q5911" t="str">
        <f t="shared" si="92"/>
        <v>44162200-Distribucioni cevovod</v>
      </c>
    </row>
    <row r="5912" spans="1:17" x14ac:dyDescent="0.3">
      <c r="A5912">
        <v>5911</v>
      </c>
      <c r="B5912">
        <v>44162200</v>
      </c>
      <c r="C5912" t="s">
        <v>5884</v>
      </c>
      <c r="E5912" s="8">
        <v>5912</v>
      </c>
      <c r="F5912" s="9">
        <v>44162300</v>
      </c>
      <c r="G5912" s="10" t="s">
        <v>5885</v>
      </c>
      <c r="Q5912" t="str">
        <f t="shared" si="92"/>
        <v>44162300-Ispustni cevovod</v>
      </c>
    </row>
    <row r="5913" spans="1:17" x14ac:dyDescent="0.3">
      <c r="A5913">
        <v>5912</v>
      </c>
      <c r="B5913">
        <v>44162300</v>
      </c>
      <c r="C5913" t="s">
        <v>5885</v>
      </c>
      <c r="E5913" s="11">
        <v>5913</v>
      </c>
      <c r="F5913" s="12">
        <v>44162400</v>
      </c>
      <c r="G5913" s="13" t="s">
        <v>5886</v>
      </c>
      <c r="Q5913" t="str">
        <f t="shared" si="92"/>
        <v>44162400-Vitrifikovaniotvori od glazirane keramike</v>
      </c>
    </row>
    <row r="5914" spans="1:17" x14ac:dyDescent="0.3">
      <c r="A5914">
        <v>5913</v>
      </c>
      <c r="B5914">
        <v>44162400</v>
      </c>
      <c r="C5914" t="s">
        <v>5886</v>
      </c>
      <c r="E5914" s="8">
        <v>5914</v>
      </c>
      <c r="F5914" s="9">
        <v>44162500</v>
      </c>
      <c r="G5914" s="10" t="s">
        <v>5887</v>
      </c>
      <c r="Q5914" t="str">
        <f t="shared" si="92"/>
        <v>44162500-Cevni sistemi za pitku vodu</v>
      </c>
    </row>
    <row r="5915" spans="1:17" x14ac:dyDescent="0.3">
      <c r="A5915">
        <v>5914</v>
      </c>
      <c r="B5915">
        <v>44162500</v>
      </c>
      <c r="C5915" t="s">
        <v>5887</v>
      </c>
      <c r="E5915" s="11">
        <v>5915</v>
      </c>
      <c r="F5915" s="12">
        <v>44163000</v>
      </c>
      <c r="G5915" s="13" t="s">
        <v>5888</v>
      </c>
      <c r="Q5915" t="str">
        <f t="shared" si="92"/>
        <v>44163000-Cevi i armatura</v>
      </c>
    </row>
    <row r="5916" spans="1:17" x14ac:dyDescent="0.3">
      <c r="A5916">
        <v>5915</v>
      </c>
      <c r="B5916">
        <v>44163000</v>
      </c>
      <c r="C5916" t="s">
        <v>5888</v>
      </c>
      <c r="E5916" s="8">
        <v>5916</v>
      </c>
      <c r="F5916" s="9">
        <v>44163100</v>
      </c>
      <c r="G5916" s="10" t="s">
        <v>5889</v>
      </c>
      <c r="Q5916" t="str">
        <f t="shared" si="92"/>
        <v>44163100-Cevi</v>
      </c>
    </row>
    <row r="5917" spans="1:17" x14ac:dyDescent="0.3">
      <c r="A5917">
        <v>5916</v>
      </c>
      <c r="B5917">
        <v>44163100</v>
      </c>
      <c r="C5917" t="s">
        <v>5889</v>
      </c>
      <c r="E5917" s="11">
        <v>5917</v>
      </c>
      <c r="F5917" s="12">
        <v>44163110</v>
      </c>
      <c r="G5917" s="13" t="s">
        <v>5890</v>
      </c>
      <c r="Q5917" t="str">
        <f t="shared" si="92"/>
        <v>44163110-Drenažne cevi</v>
      </c>
    </row>
    <row r="5918" spans="1:17" x14ac:dyDescent="0.3">
      <c r="A5918">
        <v>5917</v>
      </c>
      <c r="B5918">
        <v>44163110</v>
      </c>
      <c r="C5918" t="s">
        <v>5890</v>
      </c>
      <c r="E5918" s="8">
        <v>5918</v>
      </c>
      <c r="F5918" s="9">
        <v>44163111</v>
      </c>
      <c r="G5918" s="10" t="s">
        <v>5891</v>
      </c>
      <c r="Q5918" t="str">
        <f t="shared" si="92"/>
        <v>44163111-Odvodne cevi</v>
      </c>
    </row>
    <row r="5919" spans="1:17" x14ac:dyDescent="0.3">
      <c r="A5919">
        <v>5918</v>
      </c>
      <c r="B5919">
        <v>44163111</v>
      </c>
      <c r="C5919" t="s">
        <v>5891</v>
      </c>
      <c r="E5919" s="11">
        <v>5919</v>
      </c>
      <c r="F5919" s="12">
        <v>44163112</v>
      </c>
      <c r="G5919" s="13" t="s">
        <v>5892</v>
      </c>
      <c r="Q5919" t="str">
        <f t="shared" si="92"/>
        <v>44163112-Cevi za odvodnjavanje</v>
      </c>
    </row>
    <row r="5920" spans="1:17" x14ac:dyDescent="0.3">
      <c r="A5920">
        <v>5919</v>
      </c>
      <c r="B5920">
        <v>44163112</v>
      </c>
      <c r="C5920" t="s">
        <v>5892</v>
      </c>
      <c r="E5920" s="8">
        <v>5920</v>
      </c>
      <c r="F5920" s="9">
        <v>44163120</v>
      </c>
      <c r="G5920" s="10" t="s">
        <v>5893</v>
      </c>
      <c r="Q5920" t="str">
        <f t="shared" si="92"/>
        <v>44163120-Cevi za daljinsko grejanje</v>
      </c>
    </row>
    <row r="5921" spans="1:17" x14ac:dyDescent="0.3">
      <c r="A5921">
        <v>5920</v>
      </c>
      <c r="B5921">
        <v>44163120</v>
      </c>
      <c r="C5921" t="s">
        <v>5893</v>
      </c>
      <c r="E5921" s="11">
        <v>5921</v>
      </c>
      <c r="F5921" s="12">
        <v>44163121</v>
      </c>
      <c r="G5921" s="13" t="s">
        <v>5894</v>
      </c>
      <c r="Q5921" t="str">
        <f t="shared" si="92"/>
        <v>44163121-Cevi za grejanje</v>
      </c>
    </row>
    <row r="5922" spans="1:17" x14ac:dyDescent="0.3">
      <c r="A5922">
        <v>5921</v>
      </c>
      <c r="B5922">
        <v>44163121</v>
      </c>
      <c r="C5922" t="s">
        <v>5894</v>
      </c>
      <c r="E5922" s="8">
        <v>5922</v>
      </c>
      <c r="F5922" s="9">
        <v>44163130</v>
      </c>
      <c r="G5922" s="10" t="s">
        <v>5895</v>
      </c>
      <c r="Q5922" t="str">
        <f t="shared" si="92"/>
        <v>44163130-Kanalizacione cevi</v>
      </c>
    </row>
    <row r="5923" spans="1:17" x14ac:dyDescent="0.3">
      <c r="A5923">
        <v>5922</v>
      </c>
      <c r="B5923">
        <v>44163130</v>
      </c>
      <c r="C5923" t="s">
        <v>5895</v>
      </c>
      <c r="E5923" s="11">
        <v>5923</v>
      </c>
      <c r="F5923" s="12">
        <v>44163140</v>
      </c>
      <c r="G5923" s="13" t="s">
        <v>5896</v>
      </c>
      <c r="Q5923" t="str">
        <f t="shared" si="92"/>
        <v>44163140-Cevi za vodu i paru</v>
      </c>
    </row>
    <row r="5924" spans="1:17" x14ac:dyDescent="0.3">
      <c r="A5924">
        <v>5923</v>
      </c>
      <c r="B5924">
        <v>44163140</v>
      </c>
      <c r="C5924" t="s">
        <v>5896</v>
      </c>
      <c r="E5924" s="8">
        <v>5924</v>
      </c>
      <c r="F5924" s="9">
        <v>44163150</v>
      </c>
      <c r="G5924" s="10" t="s">
        <v>5897</v>
      </c>
      <c r="Q5924" t="str">
        <f t="shared" si="92"/>
        <v>44163150-Cevi niskog pritiska</v>
      </c>
    </row>
    <row r="5925" spans="1:17" x14ac:dyDescent="0.3">
      <c r="A5925">
        <v>5924</v>
      </c>
      <c r="B5925">
        <v>44163150</v>
      </c>
      <c r="C5925" t="s">
        <v>5897</v>
      </c>
      <c r="E5925" s="11">
        <v>5925</v>
      </c>
      <c r="F5925" s="12">
        <v>44163160</v>
      </c>
      <c r="G5925" s="13" t="s">
        <v>5898</v>
      </c>
      <c r="Q5925" t="str">
        <f t="shared" si="92"/>
        <v>44163160-Distribucione cevi i pribor</v>
      </c>
    </row>
    <row r="5926" spans="1:17" x14ac:dyDescent="0.3">
      <c r="A5926">
        <v>5925</v>
      </c>
      <c r="B5926">
        <v>44163160</v>
      </c>
      <c r="C5926" t="s">
        <v>5898</v>
      </c>
      <c r="E5926" s="8">
        <v>5926</v>
      </c>
      <c r="F5926" s="9">
        <v>44163200</v>
      </c>
      <c r="G5926" s="10" t="s">
        <v>5899</v>
      </c>
      <c r="Q5926" t="str">
        <f t="shared" si="92"/>
        <v>44163200-Pribor za cevi</v>
      </c>
    </row>
    <row r="5927" spans="1:17" x14ac:dyDescent="0.3">
      <c r="A5927">
        <v>5926</v>
      </c>
      <c r="B5927">
        <v>44163200</v>
      </c>
      <c r="C5927" t="s">
        <v>5899</v>
      </c>
      <c r="E5927" s="11">
        <v>5927</v>
      </c>
      <c r="F5927" s="12">
        <v>44163210</v>
      </c>
      <c r="G5927" s="13" t="s">
        <v>5900</v>
      </c>
      <c r="Q5927" t="str">
        <f t="shared" si="92"/>
        <v>44163210-Cevne obujmice</v>
      </c>
    </row>
    <row r="5928" spans="1:17" x14ac:dyDescent="0.3">
      <c r="A5928">
        <v>5927</v>
      </c>
      <c r="B5928">
        <v>44163210</v>
      </c>
      <c r="C5928" t="s">
        <v>5900</v>
      </c>
      <c r="E5928" s="8">
        <v>5928</v>
      </c>
      <c r="F5928" s="9">
        <v>44163230</v>
      </c>
      <c r="G5928" s="10" t="s">
        <v>5901</v>
      </c>
      <c r="Q5928" t="str">
        <f t="shared" si="92"/>
        <v>44163230-Cevne spojnice</v>
      </c>
    </row>
    <row r="5929" spans="1:17" x14ac:dyDescent="0.3">
      <c r="A5929">
        <v>5928</v>
      </c>
      <c r="B5929">
        <v>44163230</v>
      </c>
      <c r="C5929" t="s">
        <v>5901</v>
      </c>
      <c r="E5929" s="11">
        <v>5929</v>
      </c>
      <c r="F5929" s="12">
        <v>44163240</v>
      </c>
      <c r="G5929" s="13" t="s">
        <v>5902</v>
      </c>
      <c r="Q5929" t="str">
        <f t="shared" si="92"/>
        <v>44163240-Cevni nastavci</v>
      </c>
    </row>
    <row r="5930" spans="1:17" x14ac:dyDescent="0.3">
      <c r="A5930">
        <v>5929</v>
      </c>
      <c r="B5930">
        <v>44163240</v>
      </c>
      <c r="C5930" t="s">
        <v>5902</v>
      </c>
      <c r="E5930" s="8">
        <v>5930</v>
      </c>
      <c r="F5930" s="9">
        <v>44163241</v>
      </c>
      <c r="G5930" s="10" t="s">
        <v>5903</v>
      </c>
      <c r="Q5930" t="str">
        <f t="shared" si="92"/>
        <v>44163241-Izolovani cevni nastavci</v>
      </c>
    </row>
    <row r="5931" spans="1:17" x14ac:dyDescent="0.3">
      <c r="A5931">
        <v>5930</v>
      </c>
      <c r="B5931">
        <v>44163241</v>
      </c>
      <c r="C5931" t="s">
        <v>5903</v>
      </c>
      <c r="E5931" s="11">
        <v>5931</v>
      </c>
      <c r="F5931" s="12">
        <v>44164000</v>
      </c>
      <c r="G5931" s="13" t="s">
        <v>5904</v>
      </c>
      <c r="Q5931" t="str">
        <f t="shared" si="92"/>
        <v>44164000-Zaštitne cevi i proizvodne cevi</v>
      </c>
    </row>
    <row r="5932" spans="1:17" x14ac:dyDescent="0.3">
      <c r="A5932">
        <v>5931</v>
      </c>
      <c r="B5932">
        <v>44164000</v>
      </c>
      <c r="C5932" t="s">
        <v>5904</v>
      </c>
      <c r="E5932" s="8">
        <v>5932</v>
      </c>
      <c r="F5932" s="9">
        <v>44164100</v>
      </c>
      <c r="G5932" s="10" t="s">
        <v>5905</v>
      </c>
      <c r="Q5932" t="str">
        <f t="shared" si="92"/>
        <v>44164100-Zaštitne cevi</v>
      </c>
    </row>
    <row r="5933" spans="1:17" x14ac:dyDescent="0.3">
      <c r="A5933">
        <v>5932</v>
      </c>
      <c r="B5933">
        <v>44164100</v>
      </c>
      <c r="C5933" t="s">
        <v>5905</v>
      </c>
      <c r="E5933" s="11">
        <v>5933</v>
      </c>
      <c r="F5933" s="12">
        <v>44164200</v>
      </c>
      <c r="G5933" s="13" t="s">
        <v>5906</v>
      </c>
      <c r="Q5933" t="str">
        <f t="shared" si="92"/>
        <v>44164200-Proizvodne cevi</v>
      </c>
    </row>
    <row r="5934" spans="1:17" x14ac:dyDescent="0.3">
      <c r="A5934">
        <v>5933</v>
      </c>
      <c r="B5934">
        <v>44164200</v>
      </c>
      <c r="C5934" t="s">
        <v>5906</v>
      </c>
      <c r="E5934" s="8">
        <v>5934</v>
      </c>
      <c r="F5934" s="9">
        <v>44164300</v>
      </c>
      <c r="G5934" s="10" t="s">
        <v>5907</v>
      </c>
      <c r="Q5934" t="str">
        <f t="shared" si="92"/>
        <v>44164300-Cevasti proizvodi</v>
      </c>
    </row>
    <row r="5935" spans="1:17" x14ac:dyDescent="0.3">
      <c r="A5935">
        <v>5934</v>
      </c>
      <c r="B5935">
        <v>44164300</v>
      </c>
      <c r="C5935" t="s">
        <v>5907</v>
      </c>
      <c r="E5935" s="11">
        <v>5935</v>
      </c>
      <c r="F5935" s="12">
        <v>44164310</v>
      </c>
      <c r="G5935" s="13" t="s">
        <v>5908</v>
      </c>
      <c r="Q5935" t="str">
        <f t="shared" si="92"/>
        <v>44164310-Cevi i pribor</v>
      </c>
    </row>
    <row r="5936" spans="1:17" x14ac:dyDescent="0.3">
      <c r="A5936">
        <v>5935</v>
      </c>
      <c r="B5936">
        <v>44164310</v>
      </c>
      <c r="C5936" t="s">
        <v>5908</v>
      </c>
      <c r="E5936" s="8">
        <v>5936</v>
      </c>
      <c r="F5936" s="9">
        <v>44165000</v>
      </c>
      <c r="G5936" s="10" t="s">
        <v>5909</v>
      </c>
      <c r="Q5936" t="str">
        <f t="shared" si="92"/>
        <v>44165000-Creva, uvodne cevi i naglavci</v>
      </c>
    </row>
    <row r="5937" spans="1:17" x14ac:dyDescent="0.3">
      <c r="A5937">
        <v>5936</v>
      </c>
      <c r="B5937">
        <v>44165000</v>
      </c>
      <c r="C5937" t="s">
        <v>5909</v>
      </c>
      <c r="E5937" s="11">
        <v>5937</v>
      </c>
      <c r="F5937" s="12">
        <v>44165100</v>
      </c>
      <c r="G5937" s="13" t="s">
        <v>5910</v>
      </c>
      <c r="Q5937" t="str">
        <f t="shared" si="92"/>
        <v>44165100-Creva</v>
      </c>
    </row>
    <row r="5938" spans="1:17" x14ac:dyDescent="0.3">
      <c r="A5938">
        <v>5937</v>
      </c>
      <c r="B5938">
        <v>44165100</v>
      </c>
      <c r="C5938" t="s">
        <v>5910</v>
      </c>
      <c r="E5938" s="8">
        <v>5938</v>
      </c>
      <c r="F5938" s="9">
        <v>44165110</v>
      </c>
      <c r="G5938" s="10" t="s">
        <v>5911</v>
      </c>
      <c r="Q5938" t="str">
        <f t="shared" si="92"/>
        <v>44165110-Creva za bušenje</v>
      </c>
    </row>
    <row r="5939" spans="1:17" x14ac:dyDescent="0.3">
      <c r="A5939">
        <v>5938</v>
      </c>
      <c r="B5939">
        <v>44165110</v>
      </c>
      <c r="C5939" t="s">
        <v>5911</v>
      </c>
      <c r="E5939" s="11">
        <v>5939</v>
      </c>
      <c r="F5939" s="12">
        <v>44165200</v>
      </c>
      <c r="G5939" s="13" t="s">
        <v>5912</v>
      </c>
      <c r="Q5939" t="str">
        <f t="shared" si="92"/>
        <v>44165200-Uvodne cevi</v>
      </c>
    </row>
    <row r="5940" spans="1:17" x14ac:dyDescent="0.3">
      <c r="A5940">
        <v>5939</v>
      </c>
      <c r="B5940">
        <v>44165200</v>
      </c>
      <c r="C5940" t="s">
        <v>5912</v>
      </c>
      <c r="E5940" s="8">
        <v>5940</v>
      </c>
      <c r="F5940" s="9">
        <v>44165210</v>
      </c>
      <c r="G5940" s="10" t="s">
        <v>5913</v>
      </c>
      <c r="Q5940" t="str">
        <f t="shared" si="92"/>
        <v>44165210-Savitljive uvodne cevi</v>
      </c>
    </row>
    <row r="5941" spans="1:17" x14ac:dyDescent="0.3">
      <c r="A5941">
        <v>5940</v>
      </c>
      <c r="B5941">
        <v>44165210</v>
      </c>
      <c r="C5941" t="s">
        <v>5913</v>
      </c>
      <c r="E5941" s="11">
        <v>5941</v>
      </c>
      <c r="F5941" s="12">
        <v>44165300</v>
      </c>
      <c r="G5941" s="13" t="s">
        <v>5914</v>
      </c>
      <c r="Q5941" t="str">
        <f t="shared" si="92"/>
        <v>44165300-Naglavci</v>
      </c>
    </row>
    <row r="5942" spans="1:17" x14ac:dyDescent="0.3">
      <c r="A5942">
        <v>5941</v>
      </c>
      <c r="B5942">
        <v>44165300</v>
      </c>
      <c r="C5942" t="s">
        <v>5914</v>
      </c>
      <c r="E5942" s="8">
        <v>5942</v>
      </c>
      <c r="F5942" s="9">
        <v>44166000</v>
      </c>
      <c r="G5942" s="10" t="s">
        <v>5915</v>
      </c>
      <c r="Q5942" t="str">
        <f t="shared" si="92"/>
        <v>44166000-Cevasti proizvodi za naftna polja</v>
      </c>
    </row>
    <row r="5943" spans="1:17" x14ac:dyDescent="0.3">
      <c r="A5943">
        <v>5942</v>
      </c>
      <c r="B5943">
        <v>44166000</v>
      </c>
      <c r="C5943" t="s">
        <v>5915</v>
      </c>
      <c r="E5943" s="11">
        <v>5943</v>
      </c>
      <c r="F5943" s="12">
        <v>44167000</v>
      </c>
      <c r="G5943" s="13" t="s">
        <v>5916</v>
      </c>
      <c r="Q5943" t="str">
        <f t="shared" si="92"/>
        <v>44167000-Različiti pribor za cevi</v>
      </c>
    </row>
    <row r="5944" spans="1:17" x14ac:dyDescent="0.3">
      <c r="A5944">
        <v>5943</v>
      </c>
      <c r="B5944">
        <v>44167000</v>
      </c>
      <c r="C5944" t="s">
        <v>5916</v>
      </c>
      <c r="E5944" s="8">
        <v>5944</v>
      </c>
      <c r="F5944" s="9">
        <v>44167100</v>
      </c>
      <c r="G5944" s="10" t="s">
        <v>5917</v>
      </c>
      <c r="Q5944" t="str">
        <f t="shared" si="92"/>
        <v>44167100-Spojnice</v>
      </c>
    </row>
    <row r="5945" spans="1:17" x14ac:dyDescent="0.3">
      <c r="A5945">
        <v>5944</v>
      </c>
      <c r="B5945">
        <v>44167100</v>
      </c>
      <c r="C5945" t="s">
        <v>5917</v>
      </c>
      <c r="E5945" s="11">
        <v>5945</v>
      </c>
      <c r="F5945" s="12">
        <v>44167110</v>
      </c>
      <c r="G5945" s="13" t="s">
        <v>5918</v>
      </c>
      <c r="Q5945" t="str">
        <f t="shared" si="92"/>
        <v>44167110-Prirubnice</v>
      </c>
    </row>
    <row r="5946" spans="1:17" x14ac:dyDescent="0.3">
      <c r="A5946">
        <v>5945</v>
      </c>
      <c r="B5946">
        <v>44167110</v>
      </c>
      <c r="C5946" t="s">
        <v>5918</v>
      </c>
      <c r="E5946" s="8">
        <v>5946</v>
      </c>
      <c r="F5946" s="9">
        <v>44167111</v>
      </c>
      <c r="G5946" s="10" t="s">
        <v>5919</v>
      </c>
      <c r="Q5946" t="str">
        <f t="shared" si="92"/>
        <v>44167111-Adapteri za prirubnice</v>
      </c>
    </row>
    <row r="5947" spans="1:17" x14ac:dyDescent="0.3">
      <c r="A5947">
        <v>5946</v>
      </c>
      <c r="B5947">
        <v>44167111</v>
      </c>
      <c r="C5947" t="s">
        <v>5919</v>
      </c>
      <c r="E5947" s="11">
        <v>5947</v>
      </c>
      <c r="F5947" s="12">
        <v>44167200</v>
      </c>
      <c r="G5947" s="13" t="s">
        <v>5920</v>
      </c>
      <c r="Q5947" t="str">
        <f t="shared" si="92"/>
        <v>44167200-Sanacioni prstenovi i obujmice</v>
      </c>
    </row>
    <row r="5948" spans="1:17" x14ac:dyDescent="0.3">
      <c r="A5948">
        <v>5947</v>
      </c>
      <c r="B5948">
        <v>44167200</v>
      </c>
      <c r="C5948" t="s">
        <v>5920</v>
      </c>
      <c r="E5948" s="8">
        <v>5948</v>
      </c>
      <c r="F5948" s="9">
        <v>44167300</v>
      </c>
      <c r="G5948" s="10" t="s">
        <v>5921</v>
      </c>
      <c r="Q5948" t="str">
        <f t="shared" si="92"/>
        <v>44167300-Lukovi, T-spojevi i pribor za cevi</v>
      </c>
    </row>
    <row r="5949" spans="1:17" x14ac:dyDescent="0.3">
      <c r="A5949">
        <v>5948</v>
      </c>
      <c r="B5949">
        <v>44167300</v>
      </c>
      <c r="C5949" t="s">
        <v>5921</v>
      </c>
      <c r="E5949" s="11">
        <v>5949</v>
      </c>
      <c r="F5949" s="12">
        <v>44167400</v>
      </c>
      <c r="G5949" s="13" t="s">
        <v>5922</v>
      </c>
      <c r="Q5949" t="str">
        <f t="shared" si="92"/>
        <v>44167400-Kolena (građevinarstvo)</v>
      </c>
    </row>
    <row r="5950" spans="1:17" x14ac:dyDescent="0.3">
      <c r="A5950">
        <v>5949</v>
      </c>
      <c r="B5950">
        <v>44167400</v>
      </c>
      <c r="C5950" t="s">
        <v>5922</v>
      </c>
      <c r="E5950" s="8">
        <v>5950</v>
      </c>
      <c r="F5950" s="9">
        <v>44170000</v>
      </c>
      <c r="G5950" s="10" t="s">
        <v>5923</v>
      </c>
      <c r="Q5950" t="str">
        <f t="shared" si="92"/>
        <v>44170000-Ploče, limovi, trake i folije u vezi sa građevinskim materijalom</v>
      </c>
    </row>
    <row r="5951" spans="1:17" x14ac:dyDescent="0.3">
      <c r="A5951">
        <v>5950</v>
      </c>
      <c r="B5951">
        <v>44170000</v>
      </c>
      <c r="C5951" t="s">
        <v>5923</v>
      </c>
      <c r="E5951" s="11">
        <v>5951</v>
      </c>
      <c r="F5951" s="12">
        <v>44171000</v>
      </c>
      <c r="G5951" s="13" t="s">
        <v>5924</v>
      </c>
      <c r="Q5951" t="str">
        <f t="shared" si="92"/>
        <v>44171000-Ploče (građevinarstvo)</v>
      </c>
    </row>
    <row r="5952" spans="1:17" x14ac:dyDescent="0.3">
      <c r="A5952">
        <v>5951</v>
      </c>
      <c r="B5952">
        <v>44171000</v>
      </c>
      <c r="C5952" t="s">
        <v>5924</v>
      </c>
      <c r="E5952" s="8">
        <v>5952</v>
      </c>
      <c r="F5952" s="9">
        <v>44172000</v>
      </c>
      <c r="G5952" s="10" t="s">
        <v>5925</v>
      </c>
      <c r="Q5952" t="str">
        <f t="shared" si="92"/>
        <v>44172000-Limovi (građevinarstvo)</v>
      </c>
    </row>
    <row r="5953" spans="1:17" x14ac:dyDescent="0.3">
      <c r="A5953">
        <v>5952</v>
      </c>
      <c r="B5953">
        <v>44172000</v>
      </c>
      <c r="C5953" t="s">
        <v>5925</v>
      </c>
      <c r="E5953" s="11">
        <v>5953</v>
      </c>
      <c r="F5953" s="12">
        <v>44173000</v>
      </c>
      <c r="G5953" s="13" t="s">
        <v>5926</v>
      </c>
      <c r="Q5953" t="str">
        <f t="shared" si="92"/>
        <v>44173000-Traka</v>
      </c>
    </row>
    <row r="5954" spans="1:17" x14ac:dyDescent="0.3">
      <c r="A5954">
        <v>5953</v>
      </c>
      <c r="B5954">
        <v>44173000</v>
      </c>
      <c r="C5954" t="s">
        <v>5926</v>
      </c>
      <c r="E5954" s="8">
        <v>5954</v>
      </c>
      <c r="F5954" s="9">
        <v>44174000</v>
      </c>
      <c r="G5954" s="10" t="s">
        <v>5927</v>
      </c>
      <c r="Q5954" t="str">
        <f t="shared" ref="Q5954:Q6017" si="93">F5954&amp; "-" &amp;G5954</f>
        <v>44174000-Folija</v>
      </c>
    </row>
    <row r="5955" spans="1:17" x14ac:dyDescent="0.3">
      <c r="A5955">
        <v>5954</v>
      </c>
      <c r="B5955">
        <v>44174000</v>
      </c>
      <c r="C5955" t="s">
        <v>5927</v>
      </c>
      <c r="E5955" s="11">
        <v>5955</v>
      </c>
      <c r="F5955" s="12">
        <v>44175000</v>
      </c>
      <c r="G5955" s="13" t="s">
        <v>5928</v>
      </c>
      <c r="Q5955" t="str">
        <f t="shared" si="93"/>
        <v>44175000-Paneli</v>
      </c>
    </row>
    <row r="5956" spans="1:17" x14ac:dyDescent="0.3">
      <c r="A5956">
        <v>5955</v>
      </c>
      <c r="B5956">
        <v>44175000</v>
      </c>
      <c r="C5956" t="s">
        <v>5928</v>
      </c>
      <c r="E5956" s="8">
        <v>5956</v>
      </c>
      <c r="F5956" s="9">
        <v>44176000</v>
      </c>
      <c r="G5956" s="10" t="s">
        <v>5929</v>
      </c>
      <c r="Q5956" t="str">
        <f t="shared" si="93"/>
        <v>44176000-Film</v>
      </c>
    </row>
    <row r="5957" spans="1:17" x14ac:dyDescent="0.3">
      <c r="A5957">
        <v>5956</v>
      </c>
      <c r="B5957">
        <v>44176000</v>
      </c>
      <c r="C5957" t="s">
        <v>5929</v>
      </c>
      <c r="E5957" s="11">
        <v>5957</v>
      </c>
      <c r="F5957" s="12">
        <v>44190000</v>
      </c>
      <c r="G5957" s="13" t="s">
        <v>5930</v>
      </c>
      <c r="Q5957" t="str">
        <f t="shared" si="93"/>
        <v>44190000-Razni građevinski materijali</v>
      </c>
    </row>
    <row r="5958" spans="1:17" x14ac:dyDescent="0.3">
      <c r="A5958">
        <v>5957</v>
      </c>
      <c r="B5958">
        <v>44190000</v>
      </c>
      <c r="C5958" t="s">
        <v>5930</v>
      </c>
      <c r="E5958" s="8">
        <v>5958</v>
      </c>
      <c r="F5958" s="9">
        <v>44191000</v>
      </c>
      <c r="G5958" s="10" t="s">
        <v>5931</v>
      </c>
      <c r="Q5958" t="str">
        <f t="shared" si="93"/>
        <v>44191000-Razni građevinski materijali od drveta</v>
      </c>
    </row>
    <row r="5959" spans="1:17" x14ac:dyDescent="0.3">
      <c r="A5959">
        <v>5958</v>
      </c>
      <c r="B5959">
        <v>44191000</v>
      </c>
      <c r="C5959" t="s">
        <v>5931</v>
      </c>
      <c r="E5959" s="11">
        <v>5959</v>
      </c>
      <c r="F5959" s="12">
        <v>44191100</v>
      </c>
      <c r="G5959" s="13" t="s">
        <v>5932</v>
      </c>
      <c r="Q5959" t="str">
        <f t="shared" si="93"/>
        <v>44191100-Šperploča</v>
      </c>
    </row>
    <row r="5960" spans="1:17" x14ac:dyDescent="0.3">
      <c r="A5960">
        <v>5959</v>
      </c>
      <c r="B5960">
        <v>44191100</v>
      </c>
      <c r="C5960" t="s">
        <v>5932</v>
      </c>
      <c r="E5960" s="8">
        <v>5960</v>
      </c>
      <c r="F5960" s="9">
        <v>44191200</v>
      </c>
      <c r="G5960" s="10" t="s">
        <v>5933</v>
      </c>
      <c r="Q5960" t="str">
        <f t="shared" si="93"/>
        <v>44191200-Laminirano drvo</v>
      </c>
    </row>
    <row r="5961" spans="1:17" x14ac:dyDescent="0.3">
      <c r="A5961">
        <v>5960</v>
      </c>
      <c r="B5961">
        <v>44191200</v>
      </c>
      <c r="C5961" t="s">
        <v>5933</v>
      </c>
      <c r="E5961" s="11">
        <v>5961</v>
      </c>
      <c r="F5961" s="12">
        <v>44191300</v>
      </c>
      <c r="G5961" s="13" t="s">
        <v>5934</v>
      </c>
      <c r="Q5961" t="str">
        <f t="shared" si="93"/>
        <v>44191300-Ploče iverice</v>
      </c>
    </row>
    <row r="5962" spans="1:17" x14ac:dyDescent="0.3">
      <c r="A5962">
        <v>5961</v>
      </c>
      <c r="B5962">
        <v>44191300</v>
      </c>
      <c r="C5962" t="s">
        <v>5934</v>
      </c>
      <c r="E5962" s="8">
        <v>5962</v>
      </c>
      <c r="F5962" s="9">
        <v>44191400</v>
      </c>
      <c r="G5962" s="10" t="s">
        <v>5935</v>
      </c>
      <c r="Q5962" t="str">
        <f t="shared" si="93"/>
        <v>44191400-Ploče vlaknatice</v>
      </c>
    </row>
    <row r="5963" spans="1:17" x14ac:dyDescent="0.3">
      <c r="A5963">
        <v>5962</v>
      </c>
      <c r="B5963">
        <v>44191400</v>
      </c>
      <c r="C5963" t="s">
        <v>5935</v>
      </c>
      <c r="E5963" s="11">
        <v>5963</v>
      </c>
      <c r="F5963" s="12">
        <v>44191500</v>
      </c>
      <c r="G5963" s="13" t="s">
        <v>5936</v>
      </c>
      <c r="Q5963" t="str">
        <f t="shared" si="93"/>
        <v>44191500-Zgusnuto drvo</v>
      </c>
    </row>
    <row r="5964" spans="1:17" x14ac:dyDescent="0.3">
      <c r="A5964">
        <v>5963</v>
      </c>
      <c r="B5964">
        <v>44191500</v>
      </c>
      <c r="C5964" t="s">
        <v>5936</v>
      </c>
      <c r="E5964" s="8">
        <v>5964</v>
      </c>
      <c r="F5964" s="9">
        <v>44191600</v>
      </c>
      <c r="G5964" s="10" t="s">
        <v>5937</v>
      </c>
      <c r="Q5964" t="str">
        <f t="shared" si="93"/>
        <v>44191600-Parketne ploče</v>
      </c>
    </row>
    <row r="5965" spans="1:17" x14ac:dyDescent="0.3">
      <c r="A5965">
        <v>5964</v>
      </c>
      <c r="B5965">
        <v>44191600</v>
      </c>
      <c r="C5965" t="s">
        <v>5937</v>
      </c>
      <c r="E5965" s="11">
        <v>5965</v>
      </c>
      <c r="F5965" s="12">
        <v>44192000</v>
      </c>
      <c r="G5965" s="13" t="s">
        <v>5938</v>
      </c>
      <c r="Q5965" t="str">
        <f t="shared" si="93"/>
        <v>44192000-Drugi razni građevinski materijal</v>
      </c>
    </row>
    <row r="5966" spans="1:17" x14ac:dyDescent="0.3">
      <c r="A5966">
        <v>5965</v>
      </c>
      <c r="B5966">
        <v>44192000</v>
      </c>
      <c r="C5966" t="s">
        <v>5938</v>
      </c>
      <c r="E5966" s="8">
        <v>5966</v>
      </c>
      <c r="F5966" s="9">
        <v>44192100</v>
      </c>
      <c r="G5966" s="10" t="s">
        <v>5939</v>
      </c>
      <c r="Q5966" t="str">
        <f t="shared" si="93"/>
        <v>44192100-PVC pena</v>
      </c>
    </row>
    <row r="5967" spans="1:17" x14ac:dyDescent="0.3">
      <c r="A5967">
        <v>5966</v>
      </c>
      <c r="B5967">
        <v>44192100</v>
      </c>
      <c r="C5967" t="s">
        <v>5939</v>
      </c>
      <c r="E5967" s="11">
        <v>5967</v>
      </c>
      <c r="F5967" s="12">
        <v>44192200</v>
      </c>
      <c r="G5967" s="13" t="s">
        <v>5940</v>
      </c>
      <c r="Q5967" t="str">
        <f t="shared" si="93"/>
        <v>44192200-Ekseri</v>
      </c>
    </row>
    <row r="5968" spans="1:17" x14ac:dyDescent="0.3">
      <c r="A5968">
        <v>5967</v>
      </c>
      <c r="B5968">
        <v>44192200</v>
      </c>
      <c r="C5968" t="s">
        <v>5940</v>
      </c>
      <c r="E5968" s="8">
        <v>5968</v>
      </c>
      <c r="F5968" s="9">
        <v>44200000</v>
      </c>
      <c r="G5968" s="10" t="s">
        <v>5941</v>
      </c>
      <c r="Q5968" t="str">
        <f t="shared" si="93"/>
        <v>44200000-Konstrukcioni proizvodi</v>
      </c>
    </row>
    <row r="5969" spans="1:17" x14ac:dyDescent="0.3">
      <c r="A5969">
        <v>5968</v>
      </c>
      <c r="B5969">
        <v>44200000</v>
      </c>
      <c r="C5969" t="s">
        <v>5941</v>
      </c>
      <c r="E5969" s="11">
        <v>5969</v>
      </c>
      <c r="F5969" s="12">
        <v>44210000</v>
      </c>
      <c r="G5969" s="13" t="s">
        <v>5942</v>
      </c>
      <c r="Q5969" t="str">
        <f t="shared" si="93"/>
        <v>44210000-Konstrukcije i delovi konstrukcija</v>
      </c>
    </row>
    <row r="5970" spans="1:17" x14ac:dyDescent="0.3">
      <c r="A5970">
        <v>5969</v>
      </c>
      <c r="B5970">
        <v>44210000</v>
      </c>
      <c r="C5970" t="s">
        <v>5942</v>
      </c>
      <c r="E5970" s="8">
        <v>5970</v>
      </c>
      <c r="F5970" s="9">
        <v>44211000</v>
      </c>
      <c r="G5970" s="10" t="s">
        <v>5943</v>
      </c>
      <c r="Q5970" t="str">
        <f t="shared" si="93"/>
        <v>44211000-Montažne zgrade</v>
      </c>
    </row>
    <row r="5971" spans="1:17" x14ac:dyDescent="0.3">
      <c r="A5971">
        <v>5970</v>
      </c>
      <c r="B5971">
        <v>44211000</v>
      </c>
      <c r="C5971" t="s">
        <v>5943</v>
      </c>
      <c r="E5971" s="11">
        <v>5971</v>
      </c>
      <c r="F5971" s="12">
        <v>44211100</v>
      </c>
      <c r="G5971" s="13" t="s">
        <v>5944</v>
      </c>
      <c r="Q5971" t="str">
        <f t="shared" si="93"/>
        <v>44211100-Modularne i prenosne zgrade</v>
      </c>
    </row>
    <row r="5972" spans="1:17" x14ac:dyDescent="0.3">
      <c r="A5972">
        <v>5971</v>
      </c>
      <c r="B5972">
        <v>44211100</v>
      </c>
      <c r="C5972" t="s">
        <v>5944</v>
      </c>
      <c r="E5972" s="8">
        <v>5972</v>
      </c>
      <c r="F5972" s="9">
        <v>44211110</v>
      </c>
      <c r="G5972" s="10" t="s">
        <v>5945</v>
      </c>
      <c r="Q5972" t="str">
        <f t="shared" si="93"/>
        <v>44211110-Kabine</v>
      </c>
    </row>
    <row r="5973" spans="1:17" x14ac:dyDescent="0.3">
      <c r="A5973">
        <v>5972</v>
      </c>
      <c r="B5973">
        <v>44211110</v>
      </c>
      <c r="C5973" t="s">
        <v>5945</v>
      </c>
      <c r="E5973" s="11">
        <v>5973</v>
      </c>
      <c r="F5973" s="12">
        <v>44211200</v>
      </c>
      <c r="G5973" s="13" t="s">
        <v>5946</v>
      </c>
      <c r="Q5973" t="str">
        <f t="shared" si="93"/>
        <v>44211200-Svlačionice na bazenima</v>
      </c>
    </row>
    <row r="5974" spans="1:17" x14ac:dyDescent="0.3">
      <c r="A5974">
        <v>5973</v>
      </c>
      <c r="B5974">
        <v>44211200</v>
      </c>
      <c r="C5974" t="s">
        <v>5946</v>
      </c>
      <c r="E5974" s="8">
        <v>5974</v>
      </c>
      <c r="F5974" s="9">
        <v>44211300</v>
      </c>
      <c r="G5974" s="10" t="s">
        <v>5947</v>
      </c>
      <c r="Q5974" t="str">
        <f t="shared" si="93"/>
        <v>44211300-Poljske bolnice</v>
      </c>
    </row>
    <row r="5975" spans="1:17" x14ac:dyDescent="0.3">
      <c r="A5975">
        <v>5974</v>
      </c>
      <c r="B5975">
        <v>44211300</v>
      </c>
      <c r="C5975" t="s">
        <v>5947</v>
      </c>
      <c r="E5975" s="11">
        <v>5975</v>
      </c>
      <c r="F5975" s="12">
        <v>44211400</v>
      </c>
      <c r="G5975" s="13" t="s">
        <v>5948</v>
      </c>
      <c r="Q5975" t="str">
        <f t="shared" si="93"/>
        <v>44211400-Poljske kuhinje</v>
      </c>
    </row>
    <row r="5976" spans="1:17" x14ac:dyDescent="0.3">
      <c r="A5976">
        <v>5975</v>
      </c>
      <c r="B5976">
        <v>44211400</v>
      </c>
      <c r="C5976" t="s">
        <v>5948</v>
      </c>
      <c r="E5976" s="8">
        <v>5976</v>
      </c>
      <c r="F5976" s="9">
        <v>44211500</v>
      </c>
      <c r="G5976" s="10" t="s">
        <v>5949</v>
      </c>
      <c r="Q5976" t="str">
        <f t="shared" si="93"/>
        <v>44211500-Staklenici</v>
      </c>
    </row>
    <row r="5977" spans="1:17" x14ac:dyDescent="0.3">
      <c r="A5977">
        <v>5976</v>
      </c>
      <c r="B5977">
        <v>44211500</v>
      </c>
      <c r="C5977" t="s">
        <v>5949</v>
      </c>
      <c r="E5977" s="11">
        <v>5977</v>
      </c>
      <c r="F5977" s="12">
        <v>44212000</v>
      </c>
      <c r="G5977" s="13" t="s">
        <v>5950</v>
      </c>
      <c r="Q5977" t="str">
        <f t="shared" si="93"/>
        <v>44212000-Konstrukcioni proizvodi i delovi, izuzev montažnih zgrada</v>
      </c>
    </row>
    <row r="5978" spans="1:17" x14ac:dyDescent="0.3">
      <c r="A5978">
        <v>5977</v>
      </c>
      <c r="B5978">
        <v>44212000</v>
      </c>
      <c r="C5978" t="s">
        <v>5950</v>
      </c>
      <c r="E5978" s="8">
        <v>5978</v>
      </c>
      <c r="F5978" s="9">
        <v>44212100</v>
      </c>
      <c r="G5978" s="10" t="s">
        <v>5951</v>
      </c>
      <c r="Q5978" t="str">
        <f t="shared" si="93"/>
        <v>44212100-Mostovi</v>
      </c>
    </row>
    <row r="5979" spans="1:17" x14ac:dyDescent="0.3">
      <c r="A5979">
        <v>5978</v>
      </c>
      <c r="B5979">
        <v>44212100</v>
      </c>
      <c r="C5979" t="s">
        <v>5951</v>
      </c>
      <c r="E5979" s="11">
        <v>5979</v>
      </c>
      <c r="F5979" s="12">
        <v>44212110</v>
      </c>
      <c r="G5979" s="13" t="s">
        <v>5952</v>
      </c>
      <c r="Q5979" t="str">
        <f t="shared" si="93"/>
        <v>44212110-Delovi mostovi</v>
      </c>
    </row>
    <row r="5980" spans="1:17" x14ac:dyDescent="0.3">
      <c r="A5980">
        <v>5979</v>
      </c>
      <c r="B5980">
        <v>44212110</v>
      </c>
      <c r="C5980" t="s">
        <v>5952</v>
      </c>
      <c r="E5980" s="8">
        <v>5980</v>
      </c>
      <c r="F5980" s="9">
        <v>44212120</v>
      </c>
      <c r="G5980" s="10" t="s">
        <v>5953</v>
      </c>
      <c r="Q5980" t="str">
        <f t="shared" si="93"/>
        <v>44212120-Mostne konstrukcije</v>
      </c>
    </row>
    <row r="5981" spans="1:17" x14ac:dyDescent="0.3">
      <c r="A5981">
        <v>5980</v>
      </c>
      <c r="B5981">
        <v>44212120</v>
      </c>
      <c r="C5981" t="s">
        <v>5953</v>
      </c>
      <c r="E5981" s="11">
        <v>5981</v>
      </c>
      <c r="F5981" s="12">
        <v>44212200</v>
      </c>
      <c r="G5981" s="13" t="s">
        <v>5954</v>
      </c>
      <c r="Q5981" t="str">
        <f t="shared" si="93"/>
        <v>44212200-Tornjevi, rešetkasti stubovi, obrtne dizalice i piloni</v>
      </c>
    </row>
    <row r="5982" spans="1:17" x14ac:dyDescent="0.3">
      <c r="A5982">
        <v>5981</v>
      </c>
      <c r="B5982">
        <v>44212200</v>
      </c>
      <c r="C5982" t="s">
        <v>5954</v>
      </c>
      <c r="E5982" s="8">
        <v>5982</v>
      </c>
      <c r="F5982" s="9">
        <v>44212210</v>
      </c>
      <c r="G5982" s="10" t="s">
        <v>5955</v>
      </c>
      <c r="Q5982" t="str">
        <f t="shared" si="93"/>
        <v>44212210-Okretne dizalice</v>
      </c>
    </row>
    <row r="5983" spans="1:17" x14ac:dyDescent="0.3">
      <c r="A5983">
        <v>5982</v>
      </c>
      <c r="B5983">
        <v>44212210</v>
      </c>
      <c r="C5983" t="s">
        <v>5955</v>
      </c>
      <c r="E5983" s="11">
        <v>5983</v>
      </c>
      <c r="F5983" s="12">
        <v>44212211</v>
      </c>
      <c r="G5983" s="13" t="s">
        <v>5956</v>
      </c>
      <c r="Q5983" t="str">
        <f t="shared" si="93"/>
        <v>44212211-Okretne dizalice za bušenje</v>
      </c>
    </row>
    <row r="5984" spans="1:17" x14ac:dyDescent="0.3">
      <c r="A5984">
        <v>5983</v>
      </c>
      <c r="B5984">
        <v>44212211</v>
      </c>
      <c r="C5984" t="s">
        <v>5956</v>
      </c>
      <c r="E5984" s="8">
        <v>5984</v>
      </c>
      <c r="F5984" s="9">
        <v>44212212</v>
      </c>
      <c r="G5984" s="10" t="s">
        <v>5957</v>
      </c>
      <c r="Q5984" t="str">
        <f t="shared" si="93"/>
        <v>44212212-Statične okretne dizalice za bušenje</v>
      </c>
    </row>
    <row r="5985" spans="1:17" x14ac:dyDescent="0.3">
      <c r="A5985">
        <v>5984</v>
      </c>
      <c r="B5985">
        <v>44212212</v>
      </c>
      <c r="C5985" t="s">
        <v>5957</v>
      </c>
      <c r="E5985" s="11">
        <v>5985</v>
      </c>
      <c r="F5985" s="12">
        <v>44212220</v>
      </c>
      <c r="G5985" s="13" t="s">
        <v>5958</v>
      </c>
      <c r="Q5985" t="str">
        <f t="shared" si="93"/>
        <v>44212220-Piloni, stubovi i kolci</v>
      </c>
    </row>
    <row r="5986" spans="1:17" x14ac:dyDescent="0.3">
      <c r="A5986">
        <v>5985</v>
      </c>
      <c r="B5986">
        <v>44212220</v>
      </c>
      <c r="C5986" t="s">
        <v>5958</v>
      </c>
      <c r="E5986" s="8">
        <v>5986</v>
      </c>
      <c r="F5986" s="9">
        <v>44212221</v>
      </c>
      <c r="G5986" s="10" t="s">
        <v>5959</v>
      </c>
      <c r="Q5986" t="str">
        <f t="shared" si="93"/>
        <v>44212221-Piloni</v>
      </c>
    </row>
    <row r="5987" spans="1:17" x14ac:dyDescent="0.3">
      <c r="A5987">
        <v>5986</v>
      </c>
      <c r="B5987">
        <v>44212221</v>
      </c>
      <c r="C5987" t="s">
        <v>5959</v>
      </c>
      <c r="E5987" s="11">
        <v>5987</v>
      </c>
      <c r="F5987" s="12">
        <v>44212222</v>
      </c>
      <c r="G5987" s="13" t="s">
        <v>5960</v>
      </c>
      <c r="Q5987" t="str">
        <f t="shared" si="93"/>
        <v>44212222-Piloni dalekovoda</v>
      </c>
    </row>
    <row r="5988" spans="1:17" x14ac:dyDescent="0.3">
      <c r="A5988">
        <v>5987</v>
      </c>
      <c r="B5988">
        <v>44212222</v>
      </c>
      <c r="C5988" t="s">
        <v>5960</v>
      </c>
      <c r="E5988" s="8">
        <v>5988</v>
      </c>
      <c r="F5988" s="9">
        <v>44212223</v>
      </c>
      <c r="G5988" s="10" t="s">
        <v>5961</v>
      </c>
      <c r="Q5988" t="str">
        <f t="shared" si="93"/>
        <v>44212223-Postolja pilona</v>
      </c>
    </row>
    <row r="5989" spans="1:17" x14ac:dyDescent="0.3">
      <c r="A5989">
        <v>5988</v>
      </c>
      <c r="B5989">
        <v>44212223</v>
      </c>
      <c r="C5989" t="s">
        <v>5961</v>
      </c>
      <c r="E5989" s="11">
        <v>5989</v>
      </c>
      <c r="F5989" s="12">
        <v>44212224</v>
      </c>
      <c r="G5989" s="13" t="s">
        <v>5962</v>
      </c>
      <c r="Q5989" t="str">
        <f t="shared" si="93"/>
        <v>44212224-Stubovi za vazdušne vodove</v>
      </c>
    </row>
    <row r="5990" spans="1:17" x14ac:dyDescent="0.3">
      <c r="A5990">
        <v>5989</v>
      </c>
      <c r="B5990">
        <v>44212224</v>
      </c>
      <c r="C5990" t="s">
        <v>5962</v>
      </c>
      <c r="E5990" s="8">
        <v>5990</v>
      </c>
      <c r="F5990" s="9">
        <v>44212225</v>
      </c>
      <c r="G5990" s="10" t="s">
        <v>5868</v>
      </c>
      <c r="Q5990" t="str">
        <f t="shared" si="93"/>
        <v>44212225-Stubovi</v>
      </c>
    </row>
    <row r="5991" spans="1:17" x14ac:dyDescent="0.3">
      <c r="A5991">
        <v>5990</v>
      </c>
      <c r="B5991">
        <v>44212225</v>
      </c>
      <c r="C5991" t="s">
        <v>5868</v>
      </c>
      <c r="E5991" s="11">
        <v>5991</v>
      </c>
      <c r="F5991" s="12">
        <v>44212226</v>
      </c>
      <c r="G5991" s="13" t="s">
        <v>5963</v>
      </c>
      <c r="Q5991" t="str">
        <f t="shared" si="93"/>
        <v>44212226-Stubovi za električne mreže</v>
      </c>
    </row>
    <row r="5992" spans="1:17" x14ac:dyDescent="0.3">
      <c r="A5992">
        <v>5991</v>
      </c>
      <c r="B5992">
        <v>44212226</v>
      </c>
      <c r="C5992" t="s">
        <v>5963</v>
      </c>
      <c r="E5992" s="8">
        <v>5992</v>
      </c>
      <c r="F5992" s="9">
        <v>44212227</v>
      </c>
      <c r="G5992" s="10" t="s">
        <v>5964</v>
      </c>
      <c r="Q5992" t="str">
        <f t="shared" si="93"/>
        <v>44212227-Kolci</v>
      </c>
    </row>
    <row r="5993" spans="1:17" x14ac:dyDescent="0.3">
      <c r="A5993">
        <v>5992</v>
      </c>
      <c r="B5993">
        <v>44212227</v>
      </c>
      <c r="C5993" t="s">
        <v>5964</v>
      </c>
      <c r="E5993" s="11">
        <v>5993</v>
      </c>
      <c r="F5993" s="12">
        <v>44212230</v>
      </c>
      <c r="G5993" s="13" t="s">
        <v>5965</v>
      </c>
      <c r="Q5993" t="str">
        <f t="shared" si="93"/>
        <v>44212230-Tornjevi</v>
      </c>
    </row>
    <row r="5994" spans="1:17" x14ac:dyDescent="0.3">
      <c r="A5994">
        <v>5993</v>
      </c>
      <c r="B5994">
        <v>44212230</v>
      </c>
      <c r="C5994" t="s">
        <v>5965</v>
      </c>
      <c r="E5994" s="8">
        <v>5994</v>
      </c>
      <c r="F5994" s="9">
        <v>44212233</v>
      </c>
      <c r="G5994" s="10" t="s">
        <v>5966</v>
      </c>
      <c r="Q5994" t="str">
        <f t="shared" si="93"/>
        <v>44212233-Vodeni tornjevi</v>
      </c>
    </row>
    <row r="5995" spans="1:17" x14ac:dyDescent="0.3">
      <c r="A5995">
        <v>5994</v>
      </c>
      <c r="B5995">
        <v>44212233</v>
      </c>
      <c r="C5995" t="s">
        <v>5966</v>
      </c>
      <c r="E5995" s="11">
        <v>5995</v>
      </c>
      <c r="F5995" s="12">
        <v>44212240</v>
      </c>
      <c r="G5995" s="13" t="s">
        <v>5967</v>
      </c>
      <c r="Q5995" t="str">
        <f t="shared" si="93"/>
        <v>44212240-Nosači</v>
      </c>
    </row>
    <row r="5996" spans="1:17" x14ac:dyDescent="0.3">
      <c r="A5996">
        <v>5995</v>
      </c>
      <c r="B5996">
        <v>44212240</v>
      </c>
      <c r="C5996" t="s">
        <v>5967</v>
      </c>
      <c r="E5996" s="8">
        <v>5996</v>
      </c>
      <c r="F5996" s="9">
        <v>44212250</v>
      </c>
      <c r="G5996" s="10" t="s">
        <v>5968</v>
      </c>
      <c r="Q5996" t="str">
        <f t="shared" si="93"/>
        <v>44212250-Jarboli</v>
      </c>
    </row>
    <row r="5997" spans="1:17" x14ac:dyDescent="0.3">
      <c r="A5997">
        <v>5996</v>
      </c>
      <c r="B5997">
        <v>44212250</v>
      </c>
      <c r="C5997" t="s">
        <v>5968</v>
      </c>
      <c r="E5997" s="11">
        <v>5997</v>
      </c>
      <c r="F5997" s="12">
        <v>44212260</v>
      </c>
      <c r="G5997" s="13" t="s">
        <v>5969</v>
      </c>
      <c r="Q5997" t="str">
        <f t="shared" si="93"/>
        <v>44212260-Radijski i televizijski tornjevi</v>
      </c>
    </row>
    <row r="5998" spans="1:17" x14ac:dyDescent="0.3">
      <c r="A5998">
        <v>5997</v>
      </c>
      <c r="B5998">
        <v>44212260</v>
      </c>
      <c r="C5998" t="s">
        <v>5969</v>
      </c>
      <c r="E5998" s="8">
        <v>5998</v>
      </c>
      <c r="F5998" s="9">
        <v>44212261</v>
      </c>
      <c r="G5998" s="10" t="s">
        <v>5970</v>
      </c>
      <c r="Q5998" t="str">
        <f t="shared" si="93"/>
        <v>44212261-Radijski tornjevi</v>
      </c>
    </row>
    <row r="5999" spans="1:17" x14ac:dyDescent="0.3">
      <c r="A5999">
        <v>5998</v>
      </c>
      <c r="B5999">
        <v>44212261</v>
      </c>
      <c r="C5999" t="s">
        <v>5970</v>
      </c>
      <c r="E5999" s="11">
        <v>5999</v>
      </c>
      <c r="F5999" s="12">
        <v>44212262</v>
      </c>
      <c r="G5999" s="13" t="s">
        <v>5971</v>
      </c>
      <c r="Q5999" t="str">
        <f t="shared" si="93"/>
        <v>44212262-Televizijski tornjevi</v>
      </c>
    </row>
    <row r="6000" spans="1:17" x14ac:dyDescent="0.3">
      <c r="A6000">
        <v>5999</v>
      </c>
      <c r="B6000">
        <v>44212262</v>
      </c>
      <c r="C6000" t="s">
        <v>5971</v>
      </c>
      <c r="E6000" s="8">
        <v>6000</v>
      </c>
      <c r="F6000" s="9">
        <v>44212263</v>
      </c>
      <c r="G6000" s="10" t="s">
        <v>5972</v>
      </c>
      <c r="Q6000" t="str">
        <f t="shared" si="93"/>
        <v>44212263-Rešetkasti stubovi</v>
      </c>
    </row>
    <row r="6001" spans="1:17" x14ac:dyDescent="0.3">
      <c r="A6001">
        <v>6000</v>
      </c>
      <c r="B6001">
        <v>44212263</v>
      </c>
      <c r="C6001" t="s">
        <v>5972</v>
      </c>
      <c r="E6001" s="11">
        <v>6001</v>
      </c>
      <c r="F6001" s="12">
        <v>44212300</v>
      </c>
      <c r="G6001" s="13" t="s">
        <v>5973</v>
      </c>
      <c r="Q6001" t="str">
        <f t="shared" si="93"/>
        <v>44212300-Konstrukcije i delovi</v>
      </c>
    </row>
    <row r="6002" spans="1:17" x14ac:dyDescent="0.3">
      <c r="A6002">
        <v>6001</v>
      </c>
      <c r="B6002">
        <v>44212300</v>
      </c>
      <c r="C6002" t="s">
        <v>5973</v>
      </c>
      <c r="E6002" s="8">
        <v>6002</v>
      </c>
      <c r="F6002" s="9">
        <v>44212310</v>
      </c>
      <c r="G6002" s="10" t="s">
        <v>5974</v>
      </c>
      <c r="Q6002" t="str">
        <f t="shared" si="93"/>
        <v>44212310-Skele</v>
      </c>
    </row>
    <row r="6003" spans="1:17" x14ac:dyDescent="0.3">
      <c r="A6003">
        <v>6002</v>
      </c>
      <c r="B6003">
        <v>44212310</v>
      </c>
      <c r="C6003" t="s">
        <v>5974</v>
      </c>
      <c r="E6003" s="11">
        <v>6003</v>
      </c>
      <c r="F6003" s="12">
        <v>44212311</v>
      </c>
      <c r="G6003" s="13" t="s">
        <v>5975</v>
      </c>
      <c r="Q6003" t="str">
        <f t="shared" si="93"/>
        <v>44212311-Podupirači lukova</v>
      </c>
    </row>
    <row r="6004" spans="1:17" x14ac:dyDescent="0.3">
      <c r="A6004">
        <v>6003</v>
      </c>
      <c r="B6004">
        <v>44212311</v>
      </c>
      <c r="C6004" t="s">
        <v>5975</v>
      </c>
      <c r="E6004" s="8">
        <v>6004</v>
      </c>
      <c r="F6004" s="9">
        <v>44212312</v>
      </c>
      <c r="G6004" s="10" t="s">
        <v>5976</v>
      </c>
      <c r="Q6004" t="str">
        <f t="shared" si="93"/>
        <v>44212312-Stubovi lukova</v>
      </c>
    </row>
    <row r="6005" spans="1:17" x14ac:dyDescent="0.3">
      <c r="A6005">
        <v>6004</v>
      </c>
      <c r="B6005">
        <v>44212312</v>
      </c>
      <c r="C6005" t="s">
        <v>5976</v>
      </c>
      <c r="E6005" s="11">
        <v>6005</v>
      </c>
      <c r="F6005" s="12">
        <v>44212313</v>
      </c>
      <c r="G6005" s="13" t="s">
        <v>5977</v>
      </c>
      <c r="Q6005" t="str">
        <f t="shared" si="93"/>
        <v>44212313-Potpore</v>
      </c>
    </row>
    <row r="6006" spans="1:17" x14ac:dyDescent="0.3">
      <c r="A6006">
        <v>6005</v>
      </c>
      <c r="B6006">
        <v>44212313</v>
      </c>
      <c r="C6006" t="s">
        <v>5977</v>
      </c>
      <c r="E6006" s="8">
        <v>6006</v>
      </c>
      <c r="F6006" s="9">
        <v>44212314</v>
      </c>
      <c r="G6006" s="10" t="s">
        <v>5978</v>
      </c>
      <c r="Q6006" t="str">
        <f t="shared" si="93"/>
        <v>44212314-Konzole za vešanje cevi</v>
      </c>
    </row>
    <row r="6007" spans="1:17" x14ac:dyDescent="0.3">
      <c r="A6007">
        <v>6006</v>
      </c>
      <c r="B6007">
        <v>44212314</v>
      </c>
      <c r="C6007" t="s">
        <v>5978</v>
      </c>
      <c r="E6007" s="11">
        <v>6007</v>
      </c>
      <c r="F6007" s="12">
        <v>44212315</v>
      </c>
      <c r="G6007" s="13" t="s">
        <v>5979</v>
      </c>
      <c r="Q6007" t="str">
        <f t="shared" si="93"/>
        <v>44212315-Oprema za skele</v>
      </c>
    </row>
    <row r="6008" spans="1:17" x14ac:dyDescent="0.3">
      <c r="A6008">
        <v>6007</v>
      </c>
      <c r="B6008">
        <v>44212315</v>
      </c>
      <c r="C6008" t="s">
        <v>5979</v>
      </c>
      <c r="E6008" s="8">
        <v>6008</v>
      </c>
      <c r="F6008" s="9">
        <v>44212316</v>
      </c>
      <c r="G6008" s="10" t="s">
        <v>5980</v>
      </c>
      <c r="Q6008" t="str">
        <f t="shared" si="93"/>
        <v>44212316-Držači svodova</v>
      </c>
    </row>
    <row r="6009" spans="1:17" x14ac:dyDescent="0.3">
      <c r="A6009">
        <v>6008</v>
      </c>
      <c r="B6009">
        <v>44212316</v>
      </c>
      <c r="C6009" t="s">
        <v>5980</v>
      </c>
      <c r="E6009" s="11">
        <v>6009</v>
      </c>
      <c r="F6009" s="12">
        <v>44212317</v>
      </c>
      <c r="G6009" s="13" t="s">
        <v>5981</v>
      </c>
      <c r="Q6009" t="str">
        <f t="shared" si="93"/>
        <v>44212317-Konstrukcije skela</v>
      </c>
    </row>
    <row r="6010" spans="1:17" x14ac:dyDescent="0.3">
      <c r="A6010">
        <v>6009</v>
      </c>
      <c r="B6010">
        <v>44212317</v>
      </c>
      <c r="C6010" t="s">
        <v>5981</v>
      </c>
      <c r="E6010" s="8">
        <v>6010</v>
      </c>
      <c r="F6010" s="9">
        <v>44212318</v>
      </c>
      <c r="G6010" s="10" t="s">
        <v>5982</v>
      </c>
      <c r="Q6010" t="str">
        <f t="shared" si="93"/>
        <v>44212318-Oslonci cevovoda</v>
      </c>
    </row>
    <row r="6011" spans="1:17" x14ac:dyDescent="0.3">
      <c r="A6011">
        <v>6010</v>
      </c>
      <c r="B6011">
        <v>44212318</v>
      </c>
      <c r="C6011" t="s">
        <v>5982</v>
      </c>
      <c r="E6011" s="11">
        <v>6011</v>
      </c>
      <c r="F6011" s="12">
        <v>44212320</v>
      </c>
      <c r="G6011" s="13" t="s">
        <v>5983</v>
      </c>
      <c r="Q6011" t="str">
        <f t="shared" si="93"/>
        <v>44212320-Razne konstrukcije</v>
      </c>
    </row>
    <row r="6012" spans="1:17" x14ac:dyDescent="0.3">
      <c r="A6012">
        <v>6011</v>
      </c>
      <c r="B6012">
        <v>44212320</v>
      </c>
      <c r="C6012" t="s">
        <v>5983</v>
      </c>
      <c r="E6012" s="8">
        <v>6012</v>
      </c>
      <c r="F6012" s="9">
        <v>44212321</v>
      </c>
      <c r="G6012" s="10" t="s">
        <v>5984</v>
      </c>
      <c r="Q6012" t="str">
        <f t="shared" si="93"/>
        <v>44212321-Čekaonice na autobuskim stanicama</v>
      </c>
    </row>
    <row r="6013" spans="1:17" x14ac:dyDescent="0.3">
      <c r="A6013">
        <v>6012</v>
      </c>
      <c r="B6013">
        <v>44212321</v>
      </c>
      <c r="C6013" t="s">
        <v>5984</v>
      </c>
      <c r="E6013" s="11">
        <v>6013</v>
      </c>
      <c r="F6013" s="12">
        <v>44212322</v>
      </c>
      <c r="G6013" s="13" t="s">
        <v>5985</v>
      </c>
      <c r="Q6013" t="str">
        <f t="shared" si="93"/>
        <v>44212322-Telefonske govornice</v>
      </c>
    </row>
    <row r="6014" spans="1:17" x14ac:dyDescent="0.3">
      <c r="A6014">
        <v>6013</v>
      </c>
      <c r="B6014">
        <v>44212322</v>
      </c>
      <c r="C6014" t="s">
        <v>5985</v>
      </c>
      <c r="E6014" s="8">
        <v>6014</v>
      </c>
      <c r="F6014" s="9">
        <v>44212329</v>
      </c>
      <c r="G6014" s="10" t="s">
        <v>5986</v>
      </c>
      <c r="Q6014" t="str">
        <f t="shared" si="93"/>
        <v>44212329-Sigurnosni ekrani</v>
      </c>
    </row>
    <row r="6015" spans="1:17" x14ac:dyDescent="0.3">
      <c r="A6015">
        <v>6014</v>
      </c>
      <c r="B6015">
        <v>44212329</v>
      </c>
      <c r="C6015" t="s">
        <v>5986</v>
      </c>
      <c r="E6015" s="11">
        <v>6015</v>
      </c>
      <c r="F6015" s="12">
        <v>44212380</v>
      </c>
      <c r="G6015" s="13" t="s">
        <v>5987</v>
      </c>
      <c r="Q6015" t="str">
        <f t="shared" si="93"/>
        <v>44212380-Delovi konstrukcija</v>
      </c>
    </row>
    <row r="6016" spans="1:17" x14ac:dyDescent="0.3">
      <c r="A6016">
        <v>6015</v>
      </c>
      <c r="B6016">
        <v>44212380</v>
      </c>
      <c r="C6016" t="s">
        <v>5987</v>
      </c>
      <c r="E6016" s="8">
        <v>6016</v>
      </c>
      <c r="F6016" s="9">
        <v>44212381</v>
      </c>
      <c r="G6016" s="10" t="s">
        <v>5988</v>
      </c>
      <c r="Q6016" t="str">
        <f t="shared" si="93"/>
        <v>44212381-Obloge</v>
      </c>
    </row>
    <row r="6017" spans="1:17" x14ac:dyDescent="0.3">
      <c r="A6017">
        <v>6016</v>
      </c>
      <c r="B6017">
        <v>44212381</v>
      </c>
      <c r="C6017" t="s">
        <v>5988</v>
      </c>
      <c r="E6017" s="11">
        <v>6017</v>
      </c>
      <c r="F6017" s="12">
        <v>44212382</v>
      </c>
      <c r="G6017" s="13" t="s">
        <v>5989</v>
      </c>
      <c r="Q6017" t="str">
        <f t="shared" si="93"/>
        <v>44212382-Brane</v>
      </c>
    </row>
    <row r="6018" spans="1:17" x14ac:dyDescent="0.3">
      <c r="A6018">
        <v>6017</v>
      </c>
      <c r="B6018">
        <v>44212382</v>
      </c>
      <c r="C6018" t="s">
        <v>5989</v>
      </c>
      <c r="E6018" s="8">
        <v>6018</v>
      </c>
      <c r="F6018" s="9">
        <v>44212383</v>
      </c>
      <c r="G6018" s="10" t="s">
        <v>5990</v>
      </c>
      <c r="Q6018" t="str">
        <f t="shared" ref="Q6018:Q6081" si="94">F6018&amp; "-" &amp;G6018</f>
        <v>44212383-Vrata prevodnice</v>
      </c>
    </row>
    <row r="6019" spans="1:17" x14ac:dyDescent="0.3">
      <c r="A6019">
        <v>6018</v>
      </c>
      <c r="B6019">
        <v>44212383</v>
      </c>
      <c r="C6019" t="s">
        <v>5990</v>
      </c>
      <c r="E6019" s="11">
        <v>6019</v>
      </c>
      <c r="F6019" s="12">
        <v>44212390</v>
      </c>
      <c r="G6019" s="13" t="s">
        <v>5991</v>
      </c>
      <c r="Q6019" t="str">
        <f t="shared" si="94"/>
        <v>44212390-Zapornice</v>
      </c>
    </row>
    <row r="6020" spans="1:17" x14ac:dyDescent="0.3">
      <c r="A6020">
        <v>6019</v>
      </c>
      <c r="B6020">
        <v>44212390</v>
      </c>
      <c r="C6020" t="s">
        <v>5991</v>
      </c>
      <c r="E6020" s="8">
        <v>6020</v>
      </c>
      <c r="F6020" s="9">
        <v>44212391</v>
      </c>
      <c r="G6020" s="10" t="s">
        <v>5992</v>
      </c>
      <c r="Q6020" t="str">
        <f t="shared" si="94"/>
        <v>44212391-Zaporne brane</v>
      </c>
    </row>
    <row r="6021" spans="1:17" x14ac:dyDescent="0.3">
      <c r="A6021">
        <v>6020</v>
      </c>
      <c r="B6021">
        <v>44212391</v>
      </c>
      <c r="C6021" t="s">
        <v>5992</v>
      </c>
      <c r="E6021" s="11">
        <v>6021</v>
      </c>
      <c r="F6021" s="12">
        <v>44212400</v>
      </c>
      <c r="G6021" s="13" t="s">
        <v>5993</v>
      </c>
      <c r="Q6021" t="str">
        <f t="shared" si="94"/>
        <v>44212400-Šipovi</v>
      </c>
    </row>
    <row r="6022" spans="1:17" x14ac:dyDescent="0.3">
      <c r="A6022">
        <v>6021</v>
      </c>
      <c r="B6022">
        <v>44212400</v>
      </c>
      <c r="C6022" t="s">
        <v>5993</v>
      </c>
      <c r="E6022" s="8">
        <v>6022</v>
      </c>
      <c r="F6022" s="9">
        <v>44212410</v>
      </c>
      <c r="G6022" s="10" t="s">
        <v>5994</v>
      </c>
      <c r="Q6022" t="str">
        <f t="shared" si="94"/>
        <v>44212410-Postavljanje šipova</v>
      </c>
    </row>
    <row r="6023" spans="1:17" x14ac:dyDescent="0.3">
      <c r="A6023">
        <v>6022</v>
      </c>
      <c r="B6023">
        <v>44212410</v>
      </c>
      <c r="C6023" t="s">
        <v>5994</v>
      </c>
      <c r="E6023" s="11">
        <v>6023</v>
      </c>
      <c r="F6023" s="12">
        <v>44212500</v>
      </c>
      <c r="G6023" s="13" t="s">
        <v>5995</v>
      </c>
      <c r="Q6023" t="str">
        <f t="shared" si="94"/>
        <v>44212500-Ugaonici i profili</v>
      </c>
    </row>
    <row r="6024" spans="1:17" x14ac:dyDescent="0.3">
      <c r="A6024">
        <v>6023</v>
      </c>
      <c r="B6024">
        <v>44212500</v>
      </c>
      <c r="C6024" t="s">
        <v>5995</v>
      </c>
      <c r="E6024" s="8">
        <v>6024</v>
      </c>
      <c r="F6024" s="9">
        <v>44212510</v>
      </c>
      <c r="G6024" s="10" t="s">
        <v>5996</v>
      </c>
      <c r="Q6024" t="str">
        <f t="shared" si="94"/>
        <v>44212510-Ugaonici</v>
      </c>
    </row>
    <row r="6025" spans="1:17" x14ac:dyDescent="0.3">
      <c r="A6025">
        <v>6024</v>
      </c>
      <c r="B6025">
        <v>44212510</v>
      </c>
      <c r="C6025" t="s">
        <v>5996</v>
      </c>
      <c r="E6025" s="11">
        <v>6025</v>
      </c>
      <c r="F6025" s="12">
        <v>44212520</v>
      </c>
      <c r="G6025" s="13" t="s">
        <v>5997</v>
      </c>
      <c r="Q6025" t="str">
        <f t="shared" si="94"/>
        <v>44212520-Profili</v>
      </c>
    </row>
    <row r="6026" spans="1:17" x14ac:dyDescent="0.3">
      <c r="A6026">
        <v>6025</v>
      </c>
      <c r="B6026">
        <v>44212520</v>
      </c>
      <c r="C6026" t="s">
        <v>5997</v>
      </c>
      <c r="E6026" s="8">
        <v>6026</v>
      </c>
      <c r="F6026" s="9">
        <v>44220000</v>
      </c>
      <c r="G6026" s="10" t="s">
        <v>5998</v>
      </c>
      <c r="Q6026" t="str">
        <f t="shared" si="94"/>
        <v>44220000-Građevinska stolarija</v>
      </c>
    </row>
    <row r="6027" spans="1:17" x14ac:dyDescent="0.3">
      <c r="A6027">
        <v>6026</v>
      </c>
      <c r="B6027">
        <v>44220000</v>
      </c>
      <c r="C6027" t="s">
        <v>5998</v>
      </c>
      <c r="E6027" s="11">
        <v>6027</v>
      </c>
      <c r="F6027" s="12">
        <v>44221000</v>
      </c>
      <c r="G6027" s="13" t="s">
        <v>5999</v>
      </c>
      <c r="Q6027" t="str">
        <f t="shared" si="94"/>
        <v>44221000-Prozori, vrata i srodni artikli</v>
      </c>
    </row>
    <row r="6028" spans="1:17" x14ac:dyDescent="0.3">
      <c r="A6028">
        <v>6027</v>
      </c>
      <c r="B6028">
        <v>44221000</v>
      </c>
      <c r="C6028" t="s">
        <v>5999</v>
      </c>
      <c r="E6028" s="8">
        <v>6028</v>
      </c>
      <c r="F6028" s="9">
        <v>44221100</v>
      </c>
      <c r="G6028" s="10" t="s">
        <v>6000</v>
      </c>
      <c r="Q6028" t="str">
        <f t="shared" si="94"/>
        <v>44221100-Prozori</v>
      </c>
    </row>
    <row r="6029" spans="1:17" x14ac:dyDescent="0.3">
      <c r="A6029">
        <v>6028</v>
      </c>
      <c r="B6029">
        <v>44221100</v>
      </c>
      <c r="C6029" t="s">
        <v>6000</v>
      </c>
      <c r="E6029" s="11">
        <v>6029</v>
      </c>
      <c r="F6029" s="12">
        <v>44221110</v>
      </c>
      <c r="G6029" s="13" t="s">
        <v>6001</v>
      </c>
      <c r="Q6029" t="str">
        <f t="shared" si="94"/>
        <v>44221110-Prozorski okviri</v>
      </c>
    </row>
    <row r="6030" spans="1:17" x14ac:dyDescent="0.3">
      <c r="A6030">
        <v>6029</v>
      </c>
      <c r="B6030">
        <v>44221110</v>
      </c>
      <c r="C6030" t="s">
        <v>6001</v>
      </c>
      <c r="E6030" s="8">
        <v>6030</v>
      </c>
      <c r="F6030" s="9">
        <v>44221111</v>
      </c>
      <c r="G6030" s="10" t="s">
        <v>6002</v>
      </c>
      <c r="Q6030" t="str">
        <f t="shared" si="94"/>
        <v>44221111-Jedinice sa dvostrukim staklom</v>
      </c>
    </row>
    <row r="6031" spans="1:17" x14ac:dyDescent="0.3">
      <c r="A6031">
        <v>6030</v>
      </c>
      <c r="B6031">
        <v>44221111</v>
      </c>
      <c r="C6031" t="s">
        <v>6002</v>
      </c>
      <c r="E6031" s="11">
        <v>6031</v>
      </c>
      <c r="F6031" s="12">
        <v>44221120</v>
      </c>
      <c r="G6031" s="13" t="s">
        <v>6003</v>
      </c>
      <c r="Q6031" t="str">
        <f t="shared" si="94"/>
        <v>44221120-Francuski prozori</v>
      </c>
    </row>
    <row r="6032" spans="1:17" x14ac:dyDescent="0.3">
      <c r="A6032">
        <v>6031</v>
      </c>
      <c r="B6032">
        <v>44221120</v>
      </c>
      <c r="C6032" t="s">
        <v>6003</v>
      </c>
      <c r="E6032" s="8">
        <v>6032</v>
      </c>
      <c r="F6032" s="9">
        <v>44221200</v>
      </c>
      <c r="G6032" s="10" t="s">
        <v>6004</v>
      </c>
      <c r="Q6032" t="str">
        <f t="shared" si="94"/>
        <v>44221200-Vrata</v>
      </c>
    </row>
    <row r="6033" spans="1:17" x14ac:dyDescent="0.3">
      <c r="A6033">
        <v>6032</v>
      </c>
      <c r="B6033">
        <v>44221200</v>
      </c>
      <c r="C6033" t="s">
        <v>6004</v>
      </c>
      <c r="E6033" s="11">
        <v>6033</v>
      </c>
      <c r="F6033" s="12">
        <v>44221210</v>
      </c>
      <c r="G6033" s="13" t="s">
        <v>6005</v>
      </c>
      <c r="Q6033" t="str">
        <f t="shared" si="94"/>
        <v>44221210-Nedovršena vrata</v>
      </c>
    </row>
    <row r="6034" spans="1:17" x14ac:dyDescent="0.3">
      <c r="A6034">
        <v>6033</v>
      </c>
      <c r="B6034">
        <v>44221210</v>
      </c>
      <c r="C6034" t="s">
        <v>6005</v>
      </c>
      <c r="E6034" s="8">
        <v>6034</v>
      </c>
      <c r="F6034" s="9">
        <v>44221211</v>
      </c>
      <c r="G6034" s="10" t="s">
        <v>6006</v>
      </c>
      <c r="Q6034" t="str">
        <f t="shared" si="94"/>
        <v>44221211-Okviri vrata</v>
      </c>
    </row>
    <row r="6035" spans="1:17" x14ac:dyDescent="0.3">
      <c r="A6035">
        <v>6034</v>
      </c>
      <c r="B6035">
        <v>44221211</v>
      </c>
      <c r="C6035" t="s">
        <v>6006</v>
      </c>
      <c r="E6035" s="11">
        <v>6035</v>
      </c>
      <c r="F6035" s="12">
        <v>44221212</v>
      </c>
      <c r="G6035" s="13" t="s">
        <v>6007</v>
      </c>
      <c r="Q6035" t="str">
        <f t="shared" si="94"/>
        <v>44221212-Vratne rešetke</v>
      </c>
    </row>
    <row r="6036" spans="1:17" x14ac:dyDescent="0.3">
      <c r="A6036">
        <v>6035</v>
      </c>
      <c r="B6036">
        <v>44221212</v>
      </c>
      <c r="C6036" t="s">
        <v>6007</v>
      </c>
      <c r="E6036" s="8">
        <v>6036</v>
      </c>
      <c r="F6036" s="9">
        <v>44221213</v>
      </c>
      <c r="G6036" s="10" t="s">
        <v>6008</v>
      </c>
      <c r="Q6036" t="str">
        <f t="shared" si="94"/>
        <v>44221213-Pragovi vrata</v>
      </c>
    </row>
    <row r="6037" spans="1:17" x14ac:dyDescent="0.3">
      <c r="A6037">
        <v>6036</v>
      </c>
      <c r="B6037">
        <v>44221213</v>
      </c>
      <c r="C6037" t="s">
        <v>6008</v>
      </c>
      <c r="E6037" s="11">
        <v>6037</v>
      </c>
      <c r="F6037" s="12">
        <v>44221220</v>
      </c>
      <c r="G6037" s="13" t="s">
        <v>6009</v>
      </c>
      <c r="Q6037" t="str">
        <f t="shared" si="94"/>
        <v>44221220-Požarna vrata</v>
      </c>
    </row>
    <row r="6038" spans="1:17" x14ac:dyDescent="0.3">
      <c r="A6038">
        <v>6037</v>
      </c>
      <c r="B6038">
        <v>44221220</v>
      </c>
      <c r="C6038" t="s">
        <v>6009</v>
      </c>
      <c r="E6038" s="8">
        <v>6038</v>
      </c>
      <c r="F6038" s="9">
        <v>44221230</v>
      </c>
      <c r="G6038" s="10" t="s">
        <v>6010</v>
      </c>
      <c r="Q6038" t="str">
        <f t="shared" si="94"/>
        <v>44221230-Klizna vrata</v>
      </c>
    </row>
    <row r="6039" spans="1:17" x14ac:dyDescent="0.3">
      <c r="A6039">
        <v>6038</v>
      </c>
      <c r="B6039">
        <v>44221230</v>
      </c>
      <c r="C6039" t="s">
        <v>6010</v>
      </c>
      <c r="E6039" s="11">
        <v>6039</v>
      </c>
      <c r="F6039" s="12">
        <v>44221240</v>
      </c>
      <c r="G6039" s="13" t="s">
        <v>6011</v>
      </c>
      <c r="Q6039" t="str">
        <f t="shared" si="94"/>
        <v>44221240-Garažna vrata</v>
      </c>
    </row>
    <row r="6040" spans="1:17" x14ac:dyDescent="0.3">
      <c r="A6040">
        <v>6039</v>
      </c>
      <c r="B6040">
        <v>44221240</v>
      </c>
      <c r="C6040" t="s">
        <v>6011</v>
      </c>
      <c r="E6040" s="8">
        <v>6040</v>
      </c>
      <c r="F6040" s="9">
        <v>44221300</v>
      </c>
      <c r="G6040" s="10" t="s">
        <v>6012</v>
      </c>
      <c r="Q6040" t="str">
        <f t="shared" si="94"/>
        <v>44221300-Dvorišna vrata</v>
      </c>
    </row>
    <row r="6041" spans="1:17" x14ac:dyDescent="0.3">
      <c r="A6041">
        <v>6040</v>
      </c>
      <c r="B6041">
        <v>44221300</v>
      </c>
      <c r="C6041" t="s">
        <v>6012</v>
      </c>
      <c r="E6041" s="11">
        <v>6041</v>
      </c>
      <c r="F6041" s="12">
        <v>44221310</v>
      </c>
      <c r="G6041" s="13" t="s">
        <v>6013</v>
      </c>
      <c r="Q6041" t="str">
        <f t="shared" si="94"/>
        <v>44221310-Prilazna vrata</v>
      </c>
    </row>
    <row r="6042" spans="1:17" x14ac:dyDescent="0.3">
      <c r="A6042">
        <v>6041</v>
      </c>
      <c r="B6042">
        <v>44221310</v>
      </c>
      <c r="C6042" t="s">
        <v>6013</v>
      </c>
      <c r="E6042" s="8">
        <v>6042</v>
      </c>
      <c r="F6042" s="9">
        <v>44221400</v>
      </c>
      <c r="G6042" s="10" t="s">
        <v>6014</v>
      </c>
      <c r="Q6042" t="str">
        <f t="shared" si="94"/>
        <v>44221400-Prozorski kapci</v>
      </c>
    </row>
    <row r="6043" spans="1:17" x14ac:dyDescent="0.3">
      <c r="A6043">
        <v>6042</v>
      </c>
      <c r="B6043">
        <v>44221400</v>
      </c>
      <c r="C6043" t="s">
        <v>6014</v>
      </c>
      <c r="E6043" s="11">
        <v>6043</v>
      </c>
      <c r="F6043" s="12">
        <v>44221500</v>
      </c>
      <c r="G6043" s="13" t="s">
        <v>6015</v>
      </c>
      <c r="Q6043" t="str">
        <f t="shared" si="94"/>
        <v>44221500-Kućni pragovi</v>
      </c>
    </row>
    <row r="6044" spans="1:17" x14ac:dyDescent="0.3">
      <c r="A6044">
        <v>6043</v>
      </c>
      <c r="B6044">
        <v>44221500</v>
      </c>
      <c r="C6044" t="s">
        <v>6015</v>
      </c>
      <c r="E6044" s="8">
        <v>6044</v>
      </c>
      <c r="F6044" s="9">
        <v>44230000</v>
      </c>
      <c r="G6044" s="10" t="s">
        <v>6016</v>
      </c>
      <c r="Q6044" t="str">
        <f t="shared" si="94"/>
        <v>44230000-Tesarski proizvodi za građevinarstvo</v>
      </c>
    </row>
    <row r="6045" spans="1:17" x14ac:dyDescent="0.3">
      <c r="A6045">
        <v>6044</v>
      </c>
      <c r="B6045">
        <v>44230000</v>
      </c>
      <c r="C6045" t="s">
        <v>6016</v>
      </c>
      <c r="E6045" s="11">
        <v>6045</v>
      </c>
      <c r="F6045" s="12">
        <v>44231000</v>
      </c>
      <c r="G6045" s="13" t="s">
        <v>6017</v>
      </c>
      <c r="Q6045" t="str">
        <f t="shared" si="94"/>
        <v>44231000-Gotove letve za ograde</v>
      </c>
    </row>
    <row r="6046" spans="1:17" x14ac:dyDescent="0.3">
      <c r="A6046">
        <v>6045</v>
      </c>
      <c r="B6046">
        <v>44231000</v>
      </c>
      <c r="C6046" t="s">
        <v>6017</v>
      </c>
      <c r="E6046" s="8">
        <v>6046</v>
      </c>
      <c r="F6046" s="9">
        <v>44232000</v>
      </c>
      <c r="G6046" s="10" t="s">
        <v>6018</v>
      </c>
      <c r="Q6046" t="str">
        <f t="shared" si="94"/>
        <v>44232000-Drveni krovni rešetkasti nosači</v>
      </c>
    </row>
    <row r="6047" spans="1:17" x14ac:dyDescent="0.3">
      <c r="A6047">
        <v>6046</v>
      </c>
      <c r="B6047">
        <v>44232000</v>
      </c>
      <c r="C6047" t="s">
        <v>6018</v>
      </c>
      <c r="E6047" s="11">
        <v>6047</v>
      </c>
      <c r="F6047" s="12">
        <v>44233000</v>
      </c>
      <c r="G6047" s="13" t="s">
        <v>6019</v>
      </c>
      <c r="Q6047" t="str">
        <f t="shared" si="94"/>
        <v>44233000-Stubišta</v>
      </c>
    </row>
    <row r="6048" spans="1:17" x14ac:dyDescent="0.3">
      <c r="A6048">
        <v>6047</v>
      </c>
      <c r="B6048">
        <v>44233000</v>
      </c>
      <c r="C6048" t="s">
        <v>6019</v>
      </c>
      <c r="E6048" s="8">
        <v>6048</v>
      </c>
      <c r="F6048" s="9">
        <v>44300000</v>
      </c>
      <c r="G6048" s="10" t="s">
        <v>6020</v>
      </c>
      <c r="Q6048" t="str">
        <f t="shared" si="94"/>
        <v>44300000-Kablovi, žice i srodni proizvodi</v>
      </c>
    </row>
    <row r="6049" spans="1:17" x14ac:dyDescent="0.3">
      <c r="A6049">
        <v>6048</v>
      </c>
      <c r="B6049">
        <v>44300000</v>
      </c>
      <c r="C6049" t="s">
        <v>6020</v>
      </c>
      <c r="E6049" s="11">
        <v>6049</v>
      </c>
      <c r="F6049" s="12">
        <v>44310000</v>
      </c>
      <c r="G6049" s="13" t="s">
        <v>6021</v>
      </c>
      <c r="Q6049" t="str">
        <f t="shared" si="94"/>
        <v>44310000-Proizvodi od žice</v>
      </c>
    </row>
    <row r="6050" spans="1:17" x14ac:dyDescent="0.3">
      <c r="A6050">
        <v>6049</v>
      </c>
      <c r="B6050">
        <v>44310000</v>
      </c>
      <c r="C6050" t="s">
        <v>6021</v>
      </c>
      <c r="E6050" s="8">
        <v>6050</v>
      </c>
      <c r="F6050" s="9">
        <v>44311000</v>
      </c>
      <c r="G6050" s="10" t="s">
        <v>6022</v>
      </c>
      <c r="Q6050" t="str">
        <f t="shared" si="94"/>
        <v>44311000-Upletena žica</v>
      </c>
    </row>
    <row r="6051" spans="1:17" x14ac:dyDescent="0.3">
      <c r="A6051">
        <v>6050</v>
      </c>
      <c r="B6051">
        <v>44311000</v>
      </c>
      <c r="C6051" t="s">
        <v>6022</v>
      </c>
      <c r="E6051" s="11">
        <v>6051</v>
      </c>
      <c r="F6051" s="12">
        <v>44312000</v>
      </c>
      <c r="G6051" s="13" t="s">
        <v>6023</v>
      </c>
      <c r="Q6051" t="str">
        <f t="shared" si="94"/>
        <v>44312000-Žica za ogradu</v>
      </c>
    </row>
    <row r="6052" spans="1:17" x14ac:dyDescent="0.3">
      <c r="A6052">
        <v>6051</v>
      </c>
      <c r="B6052">
        <v>44312000</v>
      </c>
      <c r="C6052" t="s">
        <v>6023</v>
      </c>
      <c r="E6052" s="8">
        <v>6052</v>
      </c>
      <c r="F6052" s="9">
        <v>44312300</v>
      </c>
      <c r="G6052" s="10" t="s">
        <v>6024</v>
      </c>
      <c r="Q6052" t="str">
        <f t="shared" si="94"/>
        <v>44312300-Bodljikava žica</v>
      </c>
    </row>
    <row r="6053" spans="1:17" x14ac:dyDescent="0.3">
      <c r="A6053">
        <v>6052</v>
      </c>
      <c r="B6053">
        <v>44312300</v>
      </c>
      <c r="C6053" t="s">
        <v>6024</v>
      </c>
      <c r="E6053" s="11">
        <v>6053</v>
      </c>
      <c r="F6053" s="12">
        <v>44313000</v>
      </c>
      <c r="G6053" s="13" t="s">
        <v>6025</v>
      </c>
      <c r="Q6053" t="str">
        <f t="shared" si="94"/>
        <v>44313000-Metalna mreža</v>
      </c>
    </row>
    <row r="6054" spans="1:17" x14ac:dyDescent="0.3">
      <c r="A6054">
        <v>6053</v>
      </c>
      <c r="B6054">
        <v>44313000</v>
      </c>
      <c r="C6054" t="s">
        <v>6025</v>
      </c>
      <c r="E6054" s="8">
        <v>6054</v>
      </c>
      <c r="F6054" s="9">
        <v>44313100</v>
      </c>
      <c r="G6054" s="10" t="s">
        <v>6026</v>
      </c>
      <c r="Q6054" t="str">
        <f t="shared" si="94"/>
        <v>44313100-Ograda od žičane rešetke</v>
      </c>
    </row>
    <row r="6055" spans="1:17" x14ac:dyDescent="0.3">
      <c r="A6055">
        <v>6054</v>
      </c>
      <c r="B6055">
        <v>44313100</v>
      </c>
      <c r="C6055" t="s">
        <v>6026</v>
      </c>
      <c r="E6055" s="11">
        <v>6055</v>
      </c>
      <c r="F6055" s="12">
        <v>44313200</v>
      </c>
      <c r="G6055" s="13" t="s">
        <v>6027</v>
      </c>
      <c r="Q6055" t="str">
        <f t="shared" si="94"/>
        <v>44313200-Žičane tkanine</v>
      </c>
    </row>
    <row r="6056" spans="1:17" x14ac:dyDescent="0.3">
      <c r="A6056">
        <v>6055</v>
      </c>
      <c r="B6056">
        <v>44313200</v>
      </c>
      <c r="C6056" t="s">
        <v>6027</v>
      </c>
      <c r="E6056" s="8">
        <v>6056</v>
      </c>
      <c r="F6056" s="9">
        <v>44315000</v>
      </c>
      <c r="G6056" s="10" t="s">
        <v>6028</v>
      </c>
      <c r="Q6056" t="str">
        <f t="shared" si="94"/>
        <v>44315000-Žičane šipke</v>
      </c>
    </row>
    <row r="6057" spans="1:17" x14ac:dyDescent="0.3">
      <c r="A6057">
        <v>6056</v>
      </c>
      <c r="B6057">
        <v>44315000</v>
      </c>
      <c r="C6057" t="s">
        <v>6028</v>
      </c>
      <c r="E6057" s="11">
        <v>6057</v>
      </c>
      <c r="F6057" s="12">
        <v>44315100</v>
      </c>
      <c r="G6057" s="13" t="s">
        <v>6029</v>
      </c>
      <c r="Q6057" t="str">
        <f t="shared" si="94"/>
        <v>44315100-Pribor za zavarivanje</v>
      </c>
    </row>
    <row r="6058" spans="1:17" x14ac:dyDescent="0.3">
      <c r="A6058">
        <v>6057</v>
      </c>
      <c r="B6058">
        <v>44315100</v>
      </c>
      <c r="C6058" t="s">
        <v>6029</v>
      </c>
      <c r="E6058" s="8">
        <v>6058</v>
      </c>
      <c r="F6058" s="9">
        <v>44315200</v>
      </c>
      <c r="G6058" s="10" t="s">
        <v>6030</v>
      </c>
      <c r="Q6058" t="str">
        <f t="shared" si="94"/>
        <v>44315200-Materijal za zavarivanje</v>
      </c>
    </row>
    <row r="6059" spans="1:17" x14ac:dyDescent="0.3">
      <c r="A6059">
        <v>6058</v>
      </c>
      <c r="B6059">
        <v>44315200</v>
      </c>
      <c r="C6059" t="s">
        <v>6030</v>
      </c>
      <c r="E6059" s="11">
        <v>6059</v>
      </c>
      <c r="F6059" s="12">
        <v>44315300</v>
      </c>
      <c r="G6059" s="13" t="s">
        <v>6031</v>
      </c>
      <c r="Q6059" t="str">
        <f t="shared" si="94"/>
        <v>44315300-Materijal za lemljenje ili tvrdo lemljenje</v>
      </c>
    </row>
    <row r="6060" spans="1:17" x14ac:dyDescent="0.3">
      <c r="A6060">
        <v>6059</v>
      </c>
      <c r="B6060">
        <v>44315300</v>
      </c>
      <c r="C6060" t="s">
        <v>6031</v>
      </c>
      <c r="E6060" s="8">
        <v>6060</v>
      </c>
      <c r="F6060" s="9">
        <v>44315310</v>
      </c>
      <c r="G6060" s="10" t="s">
        <v>6032</v>
      </c>
      <c r="Q6060" t="str">
        <f t="shared" si="94"/>
        <v>44315310-Materijal za lemljenje</v>
      </c>
    </row>
    <row r="6061" spans="1:17" x14ac:dyDescent="0.3">
      <c r="A6061">
        <v>6060</v>
      </c>
      <c r="B6061">
        <v>44315310</v>
      </c>
      <c r="C6061" t="s">
        <v>6032</v>
      </c>
      <c r="E6061" s="11">
        <v>6061</v>
      </c>
      <c r="F6061" s="12">
        <v>44315320</v>
      </c>
      <c r="G6061" s="13" t="s">
        <v>6033</v>
      </c>
      <c r="Q6061" t="str">
        <f t="shared" si="94"/>
        <v>44315320-Materijal za tvrdo lemljenje</v>
      </c>
    </row>
    <row r="6062" spans="1:17" x14ac:dyDescent="0.3">
      <c r="A6062">
        <v>6061</v>
      </c>
      <c r="B6062">
        <v>44315320</v>
      </c>
      <c r="C6062" t="s">
        <v>6033</v>
      </c>
      <c r="E6062" s="8">
        <v>6062</v>
      </c>
      <c r="F6062" s="9">
        <v>44316000</v>
      </c>
      <c r="G6062" s="10" t="s">
        <v>6034</v>
      </c>
      <c r="Q6062" t="str">
        <f t="shared" si="94"/>
        <v>44316000-Gvožđarija</v>
      </c>
    </row>
    <row r="6063" spans="1:17" x14ac:dyDescent="0.3">
      <c r="A6063">
        <v>6062</v>
      </c>
      <c r="B6063">
        <v>44316000</v>
      </c>
      <c r="C6063" t="s">
        <v>6034</v>
      </c>
      <c r="E6063" s="11">
        <v>6063</v>
      </c>
      <c r="F6063" s="12">
        <v>44316100</v>
      </c>
      <c r="G6063" s="13" t="s">
        <v>6035</v>
      </c>
      <c r="Q6063" t="str">
        <f t="shared" si="94"/>
        <v>44316100-Nakovnji</v>
      </c>
    </row>
    <row r="6064" spans="1:17" x14ac:dyDescent="0.3">
      <c r="A6064">
        <v>6063</v>
      </c>
      <c r="B6064">
        <v>44316100</v>
      </c>
      <c r="C6064" t="s">
        <v>6035</v>
      </c>
      <c r="E6064" s="8">
        <v>6064</v>
      </c>
      <c r="F6064" s="9">
        <v>44316200</v>
      </c>
      <c r="G6064" s="10" t="s">
        <v>6036</v>
      </c>
      <c r="Q6064" t="str">
        <f t="shared" si="94"/>
        <v>44316200-Prenosna kovačnica</v>
      </c>
    </row>
    <row r="6065" spans="1:17" x14ac:dyDescent="0.3">
      <c r="A6065">
        <v>6064</v>
      </c>
      <c r="B6065">
        <v>44316200</v>
      </c>
      <c r="C6065" t="s">
        <v>6036</v>
      </c>
      <c r="E6065" s="11">
        <v>6065</v>
      </c>
      <c r="F6065" s="12">
        <v>44316300</v>
      </c>
      <c r="G6065" s="13" t="s">
        <v>6037</v>
      </c>
      <c r="Q6065" t="str">
        <f t="shared" si="94"/>
        <v>44316300-Rešetke</v>
      </c>
    </row>
    <row r="6066" spans="1:17" x14ac:dyDescent="0.3">
      <c r="A6066">
        <v>6065</v>
      </c>
      <c r="B6066">
        <v>44316300</v>
      </c>
      <c r="C6066" t="s">
        <v>6037</v>
      </c>
      <c r="E6066" s="8">
        <v>6066</v>
      </c>
      <c r="F6066" s="9">
        <v>44316400</v>
      </c>
      <c r="G6066" s="10" t="s">
        <v>6038</v>
      </c>
      <c r="Q6066" t="str">
        <f t="shared" si="94"/>
        <v>44316400-Metalni proizvodi</v>
      </c>
    </row>
    <row r="6067" spans="1:17" x14ac:dyDescent="0.3">
      <c r="A6067">
        <v>6066</v>
      </c>
      <c r="B6067">
        <v>44316400</v>
      </c>
      <c r="C6067" t="s">
        <v>6038</v>
      </c>
      <c r="E6067" s="11">
        <v>6067</v>
      </c>
      <c r="F6067" s="12">
        <v>44316500</v>
      </c>
      <c r="G6067" s="13" t="s">
        <v>6039</v>
      </c>
      <c r="Q6067" t="str">
        <f t="shared" si="94"/>
        <v>44316500-Limarski proizvodi</v>
      </c>
    </row>
    <row r="6068" spans="1:17" x14ac:dyDescent="0.3">
      <c r="A6068">
        <v>6067</v>
      </c>
      <c r="B6068">
        <v>44316500</v>
      </c>
      <c r="C6068" t="s">
        <v>6039</v>
      </c>
      <c r="E6068" s="8">
        <v>6068</v>
      </c>
      <c r="F6068" s="9">
        <v>44316510</v>
      </c>
      <c r="G6068" s="10" t="s">
        <v>6040</v>
      </c>
      <c r="Q6068" t="str">
        <f t="shared" si="94"/>
        <v>44316510-Kovački proizvodi</v>
      </c>
    </row>
    <row r="6069" spans="1:17" x14ac:dyDescent="0.3">
      <c r="A6069">
        <v>6068</v>
      </c>
      <c r="B6069">
        <v>44316510</v>
      </c>
      <c r="C6069" t="s">
        <v>6040</v>
      </c>
      <c r="E6069" s="11">
        <v>6069</v>
      </c>
      <c r="F6069" s="12">
        <v>44317000</v>
      </c>
      <c r="G6069" s="13" t="s">
        <v>6041</v>
      </c>
      <c r="Q6069" t="str">
        <f t="shared" si="94"/>
        <v>44317000-Omče od gvožđa ili čelika</v>
      </c>
    </row>
    <row r="6070" spans="1:17" x14ac:dyDescent="0.3">
      <c r="A6070">
        <v>6069</v>
      </c>
      <c r="B6070">
        <v>44317000</v>
      </c>
      <c r="C6070" t="s">
        <v>6041</v>
      </c>
      <c r="E6070" s="8">
        <v>6070</v>
      </c>
      <c r="F6070" s="9">
        <v>44318000</v>
      </c>
      <c r="G6070" s="10" t="s">
        <v>6042</v>
      </c>
      <c r="Q6070" t="str">
        <f t="shared" si="94"/>
        <v>44318000-Provodnici</v>
      </c>
    </row>
    <row r="6071" spans="1:17" x14ac:dyDescent="0.3">
      <c r="A6071">
        <v>6070</v>
      </c>
      <c r="B6071">
        <v>44318000</v>
      </c>
      <c r="C6071" t="s">
        <v>6042</v>
      </c>
      <c r="E6071" s="11">
        <v>6071</v>
      </c>
      <c r="F6071" s="12">
        <v>44320000</v>
      </c>
      <c r="G6071" s="13" t="s">
        <v>6043</v>
      </c>
      <c r="Q6071" t="str">
        <f t="shared" si="94"/>
        <v>44320000-Kablovi i srodni proizvodi</v>
      </c>
    </row>
    <row r="6072" spans="1:17" x14ac:dyDescent="0.3">
      <c r="A6072">
        <v>6071</v>
      </c>
      <c r="B6072">
        <v>44320000</v>
      </c>
      <c r="C6072" t="s">
        <v>6043</v>
      </c>
      <c r="E6072" s="8">
        <v>6072</v>
      </c>
      <c r="F6072" s="9">
        <v>44321000</v>
      </c>
      <c r="G6072" s="10" t="s">
        <v>6044</v>
      </c>
      <c r="Q6072" t="str">
        <f t="shared" si="94"/>
        <v>44321000-Kablovi</v>
      </c>
    </row>
    <row r="6073" spans="1:17" x14ac:dyDescent="0.3">
      <c r="A6073">
        <v>6072</v>
      </c>
      <c r="B6073">
        <v>44321000</v>
      </c>
      <c r="C6073" t="s">
        <v>6044</v>
      </c>
      <c r="E6073" s="11">
        <v>6073</v>
      </c>
      <c r="F6073" s="12">
        <v>44322000</v>
      </c>
      <c r="G6073" s="13" t="s">
        <v>6045</v>
      </c>
      <c r="Q6073" t="str">
        <f t="shared" si="94"/>
        <v>44322000-Pribor za kablove</v>
      </c>
    </row>
    <row r="6074" spans="1:17" x14ac:dyDescent="0.3">
      <c r="A6074">
        <v>6073</v>
      </c>
      <c r="B6074">
        <v>44322000</v>
      </c>
      <c r="C6074" t="s">
        <v>6045</v>
      </c>
      <c r="E6074" s="8">
        <v>6074</v>
      </c>
      <c r="F6074" s="9">
        <v>44322100</v>
      </c>
      <c r="G6074" s="10" t="s">
        <v>6046</v>
      </c>
      <c r="Q6074" t="str">
        <f t="shared" si="94"/>
        <v>44322100-Kablovski vodovi</v>
      </c>
    </row>
    <row r="6075" spans="1:17" x14ac:dyDescent="0.3">
      <c r="A6075">
        <v>6074</v>
      </c>
      <c r="B6075">
        <v>44322100</v>
      </c>
      <c r="C6075" t="s">
        <v>6046</v>
      </c>
      <c r="E6075" s="11">
        <v>6075</v>
      </c>
      <c r="F6075" s="12">
        <v>44322200</v>
      </c>
      <c r="G6075" s="13" t="s">
        <v>2222</v>
      </c>
      <c r="Q6075" t="str">
        <f t="shared" si="94"/>
        <v>44322200-Kablovske spojnice</v>
      </c>
    </row>
    <row r="6076" spans="1:17" x14ac:dyDescent="0.3">
      <c r="A6076">
        <v>6075</v>
      </c>
      <c r="B6076">
        <v>44322200</v>
      </c>
      <c r="C6076" t="s">
        <v>2222</v>
      </c>
      <c r="E6076" s="8">
        <v>6076</v>
      </c>
      <c r="F6076" s="9">
        <v>44322300</v>
      </c>
      <c r="G6076" s="10" t="s">
        <v>6047</v>
      </c>
      <c r="Q6076" t="str">
        <f t="shared" si="94"/>
        <v>44322300-Kablovski kanali</v>
      </c>
    </row>
    <row r="6077" spans="1:17" x14ac:dyDescent="0.3">
      <c r="A6077">
        <v>6076</v>
      </c>
      <c r="B6077">
        <v>44322300</v>
      </c>
      <c r="C6077" t="s">
        <v>6047</v>
      </c>
      <c r="E6077" s="11">
        <v>6077</v>
      </c>
      <c r="F6077" s="12">
        <v>44322400</v>
      </c>
      <c r="G6077" s="13" t="s">
        <v>6048</v>
      </c>
      <c r="Q6077" t="str">
        <f t="shared" si="94"/>
        <v>44322400-Sredstva za pričvršćivanje kablova</v>
      </c>
    </row>
    <row r="6078" spans="1:17" x14ac:dyDescent="0.3">
      <c r="A6078">
        <v>6077</v>
      </c>
      <c r="B6078">
        <v>44322400</v>
      </c>
      <c r="C6078" t="s">
        <v>6048</v>
      </c>
      <c r="E6078" s="8">
        <v>6078</v>
      </c>
      <c r="F6078" s="9">
        <v>44330000</v>
      </c>
      <c r="G6078" s="10" t="s">
        <v>6049</v>
      </c>
      <c r="Q6078" t="str">
        <f t="shared" si="94"/>
        <v>44330000-Šipke, štapovi, žica i profili koji se koriste u građevinarstvu</v>
      </c>
    </row>
    <row r="6079" spans="1:17" x14ac:dyDescent="0.3">
      <c r="A6079">
        <v>6078</v>
      </c>
      <c r="B6079">
        <v>44330000</v>
      </c>
      <c r="C6079" t="s">
        <v>6049</v>
      </c>
      <c r="E6079" s="11">
        <v>6079</v>
      </c>
      <c r="F6079" s="12">
        <v>44331000</v>
      </c>
      <c r="G6079" s="13" t="s">
        <v>6050</v>
      </c>
      <c r="Q6079" t="str">
        <f t="shared" si="94"/>
        <v>44331000-Šipke</v>
      </c>
    </row>
    <row r="6080" spans="1:17" x14ac:dyDescent="0.3">
      <c r="A6080">
        <v>6079</v>
      </c>
      <c r="B6080">
        <v>44331000</v>
      </c>
      <c r="C6080" t="s">
        <v>6050</v>
      </c>
      <c r="E6080" s="8">
        <v>6080</v>
      </c>
      <c r="F6080" s="9">
        <v>44332000</v>
      </c>
      <c r="G6080" s="10" t="s">
        <v>6051</v>
      </c>
      <c r="Q6080" t="str">
        <f t="shared" si="94"/>
        <v>44332000-Štapovi (konstrukcije)</v>
      </c>
    </row>
    <row r="6081" spans="1:17" x14ac:dyDescent="0.3">
      <c r="A6081">
        <v>6080</v>
      </c>
      <c r="B6081">
        <v>44332000</v>
      </c>
      <c r="C6081" t="s">
        <v>6051</v>
      </c>
      <c r="E6081" s="11">
        <v>6081</v>
      </c>
      <c r="F6081" s="12">
        <v>44333000</v>
      </c>
      <c r="G6081" s="13" t="s">
        <v>6052</v>
      </c>
      <c r="Q6081" t="str">
        <f t="shared" si="94"/>
        <v>44333000-Žica</v>
      </c>
    </row>
    <row r="6082" spans="1:17" x14ac:dyDescent="0.3">
      <c r="A6082">
        <v>6081</v>
      </c>
      <c r="B6082">
        <v>44333000</v>
      </c>
      <c r="C6082" t="s">
        <v>6052</v>
      </c>
      <c r="E6082" s="8">
        <v>6082</v>
      </c>
      <c r="F6082" s="9">
        <v>44334000</v>
      </c>
      <c r="G6082" s="10" t="s">
        <v>5997</v>
      </c>
      <c r="Q6082" t="str">
        <f t="shared" ref="Q6082:Q6145" si="95">F6082&amp; "-" &amp;G6082</f>
        <v>44334000-Profili</v>
      </c>
    </row>
    <row r="6083" spans="1:17" x14ac:dyDescent="0.3">
      <c r="A6083">
        <v>6082</v>
      </c>
      <c r="B6083">
        <v>44334000</v>
      </c>
      <c r="C6083" t="s">
        <v>5997</v>
      </c>
      <c r="E6083" s="11">
        <v>6083</v>
      </c>
      <c r="F6083" s="12">
        <v>44400000</v>
      </c>
      <c r="G6083" s="13" t="s">
        <v>6053</v>
      </c>
      <c r="Q6083" t="str">
        <f t="shared" si="95"/>
        <v>44400000-Razni gotovi proizvodi i srodni artikli</v>
      </c>
    </row>
    <row r="6084" spans="1:17" x14ac:dyDescent="0.3">
      <c r="A6084">
        <v>6083</v>
      </c>
      <c r="B6084">
        <v>44400000</v>
      </c>
      <c r="C6084" t="s">
        <v>6053</v>
      </c>
      <c r="E6084" s="8">
        <v>6084</v>
      </c>
      <c r="F6084" s="9">
        <v>44410000</v>
      </c>
      <c r="G6084" s="10" t="s">
        <v>6054</v>
      </c>
      <c r="Q6084" t="str">
        <f t="shared" si="95"/>
        <v>44410000-Proizvodi za kupatila i kuhinje</v>
      </c>
    </row>
    <row r="6085" spans="1:17" x14ac:dyDescent="0.3">
      <c r="A6085">
        <v>6084</v>
      </c>
      <c r="B6085">
        <v>44410000</v>
      </c>
      <c r="C6085" t="s">
        <v>6054</v>
      </c>
      <c r="E6085" s="11">
        <v>6085</v>
      </c>
      <c r="F6085" s="12">
        <v>44411000</v>
      </c>
      <c r="G6085" s="13" t="s">
        <v>6055</v>
      </c>
      <c r="Q6085" t="str">
        <f t="shared" si="95"/>
        <v>44411000-Sanitarni proizvodi</v>
      </c>
    </row>
    <row r="6086" spans="1:17" x14ac:dyDescent="0.3">
      <c r="A6086">
        <v>6085</v>
      </c>
      <c r="B6086">
        <v>44411000</v>
      </c>
      <c r="C6086" t="s">
        <v>6055</v>
      </c>
      <c r="E6086" s="8">
        <v>6086</v>
      </c>
      <c r="F6086" s="9">
        <v>44411100</v>
      </c>
      <c r="G6086" s="10" t="s">
        <v>6056</v>
      </c>
      <c r="Q6086" t="str">
        <f t="shared" si="95"/>
        <v>44411100-Slavine</v>
      </c>
    </row>
    <row r="6087" spans="1:17" x14ac:dyDescent="0.3">
      <c r="A6087">
        <v>6086</v>
      </c>
      <c r="B6087">
        <v>44411100</v>
      </c>
      <c r="C6087" t="s">
        <v>6056</v>
      </c>
      <c r="E6087" s="11">
        <v>6087</v>
      </c>
      <c r="F6087" s="12">
        <v>44411200</v>
      </c>
      <c r="G6087" s="13" t="s">
        <v>6057</v>
      </c>
      <c r="Q6087" t="str">
        <f t="shared" si="95"/>
        <v>44411200-Kade</v>
      </c>
    </row>
    <row r="6088" spans="1:17" x14ac:dyDescent="0.3">
      <c r="A6088">
        <v>6087</v>
      </c>
      <c r="B6088">
        <v>44411200</v>
      </c>
      <c r="C6088" t="s">
        <v>6057</v>
      </c>
      <c r="E6088" s="8">
        <v>6088</v>
      </c>
      <c r="F6088" s="9">
        <v>44411300</v>
      </c>
      <c r="G6088" s="10" t="s">
        <v>6058</v>
      </c>
      <c r="Q6088" t="str">
        <f t="shared" si="95"/>
        <v>44411300-Lavaboi</v>
      </c>
    </row>
    <row r="6089" spans="1:17" x14ac:dyDescent="0.3">
      <c r="A6089">
        <v>6088</v>
      </c>
      <c r="B6089">
        <v>44411300</v>
      </c>
      <c r="C6089" t="s">
        <v>6058</v>
      </c>
      <c r="E6089" s="11">
        <v>6089</v>
      </c>
      <c r="F6089" s="12">
        <v>44411400</v>
      </c>
      <c r="G6089" s="13" t="s">
        <v>6059</v>
      </c>
      <c r="Q6089" t="str">
        <f t="shared" si="95"/>
        <v>44411400-Tuš kabine</v>
      </c>
    </row>
    <row r="6090" spans="1:17" x14ac:dyDescent="0.3">
      <c r="A6090">
        <v>6089</v>
      </c>
      <c r="B6090">
        <v>44411400</v>
      </c>
      <c r="C6090" t="s">
        <v>6059</v>
      </c>
      <c r="E6090" s="8">
        <v>6090</v>
      </c>
      <c r="F6090" s="9">
        <v>44411600</v>
      </c>
      <c r="G6090" s="10" t="s">
        <v>6060</v>
      </c>
      <c r="Q6090" t="str">
        <f t="shared" si="95"/>
        <v>44411600-Bidei</v>
      </c>
    </row>
    <row r="6091" spans="1:17" x14ac:dyDescent="0.3">
      <c r="A6091">
        <v>6090</v>
      </c>
      <c r="B6091">
        <v>44411600</v>
      </c>
      <c r="C6091" t="s">
        <v>6060</v>
      </c>
      <c r="E6091" s="11">
        <v>6091</v>
      </c>
      <c r="F6091" s="12">
        <v>44411700</v>
      </c>
      <c r="G6091" s="13" t="s">
        <v>6061</v>
      </c>
      <c r="Q6091" t="str">
        <f t="shared" si="95"/>
        <v>44411700-Klozetska sedišta, poklopci, šolje i vodokotlići</v>
      </c>
    </row>
    <row r="6092" spans="1:17" x14ac:dyDescent="0.3">
      <c r="A6092">
        <v>6091</v>
      </c>
      <c r="B6092">
        <v>44411700</v>
      </c>
      <c r="C6092" t="s">
        <v>6061</v>
      </c>
      <c r="E6092" s="8">
        <v>6092</v>
      </c>
      <c r="F6092" s="9">
        <v>44411710</v>
      </c>
      <c r="G6092" s="10" t="s">
        <v>6062</v>
      </c>
      <c r="Q6092" t="str">
        <f t="shared" si="95"/>
        <v>44411710-Klozetska sedišta</v>
      </c>
    </row>
    <row r="6093" spans="1:17" x14ac:dyDescent="0.3">
      <c r="A6093">
        <v>6092</v>
      </c>
      <c r="B6093">
        <v>44411710</v>
      </c>
      <c r="C6093" t="s">
        <v>6062</v>
      </c>
      <c r="E6093" s="11">
        <v>6093</v>
      </c>
      <c r="F6093" s="12">
        <v>44411720</v>
      </c>
      <c r="G6093" s="13" t="s">
        <v>6063</v>
      </c>
      <c r="Q6093" t="str">
        <f t="shared" si="95"/>
        <v>44411720-Poklopci za klozetske  šolje</v>
      </c>
    </row>
    <row r="6094" spans="1:17" x14ac:dyDescent="0.3">
      <c r="A6094">
        <v>6093</v>
      </c>
      <c r="B6094">
        <v>44411720</v>
      </c>
      <c r="C6094" t="s">
        <v>6063</v>
      </c>
      <c r="E6094" s="8">
        <v>6094</v>
      </c>
      <c r="F6094" s="9">
        <v>44411740</v>
      </c>
      <c r="G6094" s="10" t="s">
        <v>6064</v>
      </c>
      <c r="Q6094" t="str">
        <f t="shared" si="95"/>
        <v>44411740-Klozetske šolje</v>
      </c>
    </row>
    <row r="6095" spans="1:17" x14ac:dyDescent="0.3">
      <c r="A6095">
        <v>6094</v>
      </c>
      <c r="B6095">
        <v>44411740</v>
      </c>
      <c r="C6095" t="s">
        <v>6064</v>
      </c>
      <c r="E6095" s="11">
        <v>6095</v>
      </c>
      <c r="F6095" s="12">
        <v>44411750</v>
      </c>
      <c r="G6095" s="13" t="s">
        <v>6065</v>
      </c>
      <c r="Q6095" t="str">
        <f t="shared" si="95"/>
        <v>44411750-Vodokotlići</v>
      </c>
    </row>
    <row r="6096" spans="1:17" x14ac:dyDescent="0.3">
      <c r="A6096">
        <v>6095</v>
      </c>
      <c r="B6096">
        <v>44411750</v>
      </c>
      <c r="C6096" t="s">
        <v>6065</v>
      </c>
      <c r="E6096" s="8">
        <v>6096</v>
      </c>
      <c r="F6096" s="9">
        <v>44411800</v>
      </c>
      <c r="G6096" s="10" t="s">
        <v>6066</v>
      </c>
      <c r="Q6096" t="str">
        <f t="shared" si="95"/>
        <v>44411800-Pisoari</v>
      </c>
    </row>
    <row r="6097" spans="1:17" x14ac:dyDescent="0.3">
      <c r="A6097">
        <v>6096</v>
      </c>
      <c r="B6097">
        <v>44411800</v>
      </c>
      <c r="C6097" t="s">
        <v>6066</v>
      </c>
      <c r="E6097" s="11">
        <v>6097</v>
      </c>
      <c r="F6097" s="12">
        <v>44420000</v>
      </c>
      <c r="G6097" s="13" t="s">
        <v>6067</v>
      </c>
      <c r="Q6097" t="str">
        <f t="shared" si="95"/>
        <v>44420000-Proizvodi koji se koriste u građevinarstvu</v>
      </c>
    </row>
    <row r="6098" spans="1:17" x14ac:dyDescent="0.3">
      <c r="A6098">
        <v>6097</v>
      </c>
      <c r="B6098">
        <v>44420000</v>
      </c>
      <c r="C6098" t="s">
        <v>6067</v>
      </c>
      <c r="E6098" s="8">
        <v>6098</v>
      </c>
      <c r="F6098" s="9">
        <v>44421000</v>
      </c>
      <c r="G6098" s="10" t="s">
        <v>6068</v>
      </c>
      <c r="Q6098" t="str">
        <f t="shared" si="95"/>
        <v>44421000-Blindirani ili armirani sefovi, gvozdene blagajne i vrata</v>
      </c>
    </row>
    <row r="6099" spans="1:17" x14ac:dyDescent="0.3">
      <c r="A6099">
        <v>6098</v>
      </c>
      <c r="B6099">
        <v>44421000</v>
      </c>
      <c r="C6099" t="s">
        <v>6068</v>
      </c>
      <c r="E6099" s="11">
        <v>6099</v>
      </c>
      <c r="F6099" s="12">
        <v>44421300</v>
      </c>
      <c r="G6099" s="13" t="s">
        <v>6069</v>
      </c>
      <c r="Q6099" t="str">
        <f t="shared" si="95"/>
        <v>44421300-Sefovi</v>
      </c>
    </row>
    <row r="6100" spans="1:17" x14ac:dyDescent="0.3">
      <c r="A6100">
        <v>6099</v>
      </c>
      <c r="B6100">
        <v>44421300</v>
      </c>
      <c r="C6100" t="s">
        <v>6069</v>
      </c>
      <c r="E6100" s="8">
        <v>6100</v>
      </c>
      <c r="F6100" s="9">
        <v>44421500</v>
      </c>
      <c r="G6100" s="10" t="s">
        <v>6070</v>
      </c>
      <c r="Q6100" t="str">
        <f t="shared" si="95"/>
        <v>44421500-Blindirana ili armirana vrata</v>
      </c>
    </row>
    <row r="6101" spans="1:17" x14ac:dyDescent="0.3">
      <c r="A6101">
        <v>6100</v>
      </c>
      <c r="B6101">
        <v>44421500</v>
      </c>
      <c r="C6101" t="s">
        <v>6070</v>
      </c>
      <c r="E6101" s="11">
        <v>6101</v>
      </c>
      <c r="F6101" s="12">
        <v>44421600</v>
      </c>
      <c r="G6101" s="13" t="s">
        <v>6071</v>
      </c>
      <c r="Q6101" t="str">
        <f t="shared" si="95"/>
        <v>44421600-Pregradci za trezore</v>
      </c>
    </row>
    <row r="6102" spans="1:17" x14ac:dyDescent="0.3">
      <c r="A6102">
        <v>6101</v>
      </c>
      <c r="B6102">
        <v>44421600</v>
      </c>
      <c r="C6102" t="s">
        <v>6071</v>
      </c>
      <c r="E6102" s="8">
        <v>6102</v>
      </c>
      <c r="F6102" s="9">
        <v>44421700</v>
      </c>
      <c r="G6102" s="10" t="s">
        <v>6072</v>
      </c>
      <c r="Q6102" t="str">
        <f t="shared" si="95"/>
        <v>44421700-Kutije i ormarići</v>
      </c>
    </row>
    <row r="6103" spans="1:17" x14ac:dyDescent="0.3">
      <c r="A6103">
        <v>6102</v>
      </c>
      <c r="B6103">
        <v>44421700</v>
      </c>
      <c r="C6103" t="s">
        <v>6072</v>
      </c>
      <c r="E6103" s="11">
        <v>6103</v>
      </c>
      <c r="F6103" s="12">
        <v>44421710</v>
      </c>
      <c r="G6103" s="13" t="s">
        <v>6073</v>
      </c>
      <c r="Q6103" t="str">
        <f t="shared" si="95"/>
        <v>44421710-Ormarići za čuvanje prtljaga</v>
      </c>
    </row>
    <row r="6104" spans="1:17" x14ac:dyDescent="0.3">
      <c r="A6104">
        <v>6103</v>
      </c>
      <c r="B6104">
        <v>44421710</v>
      </c>
      <c r="C6104" t="s">
        <v>6073</v>
      </c>
      <c r="E6104" s="8">
        <v>6104</v>
      </c>
      <c r="F6104" s="9">
        <v>44421720</v>
      </c>
      <c r="G6104" s="10" t="s">
        <v>6074</v>
      </c>
      <c r="Q6104" t="str">
        <f t="shared" si="95"/>
        <v>44421720-Ormarići sa bravom</v>
      </c>
    </row>
    <row r="6105" spans="1:17" x14ac:dyDescent="0.3">
      <c r="A6105">
        <v>6104</v>
      </c>
      <c r="B6105">
        <v>44421720</v>
      </c>
      <c r="C6105" t="s">
        <v>6074</v>
      </c>
      <c r="E6105" s="11">
        <v>6105</v>
      </c>
      <c r="F6105" s="12">
        <v>44421721</v>
      </c>
      <c r="G6105" s="13" t="s">
        <v>6075</v>
      </c>
      <c r="Q6105" t="str">
        <f t="shared" si="95"/>
        <v>44421721-Trezorski sefovi</v>
      </c>
    </row>
    <row r="6106" spans="1:17" x14ac:dyDescent="0.3">
      <c r="A6106">
        <v>6105</v>
      </c>
      <c r="B6106">
        <v>44421721</v>
      </c>
      <c r="C6106" t="s">
        <v>6075</v>
      </c>
      <c r="E6106" s="8">
        <v>6106</v>
      </c>
      <c r="F6106" s="9">
        <v>44421722</v>
      </c>
      <c r="G6106" s="10" t="s">
        <v>3822</v>
      </c>
      <c r="Q6106" t="str">
        <f t="shared" si="95"/>
        <v>44421722-Sigurnosne torbe</v>
      </c>
    </row>
    <row r="6107" spans="1:17" x14ac:dyDescent="0.3">
      <c r="A6107">
        <v>6106</v>
      </c>
      <c r="B6107">
        <v>44421722</v>
      </c>
      <c r="C6107" t="s">
        <v>3822</v>
      </c>
      <c r="E6107" s="11">
        <v>6107</v>
      </c>
      <c r="F6107" s="12">
        <v>44421780</v>
      </c>
      <c r="G6107" s="13" t="s">
        <v>6076</v>
      </c>
      <c r="Q6107" t="str">
        <f t="shared" si="95"/>
        <v>44421780-Prenosive sigurnosne kasete za dokumenta</v>
      </c>
    </row>
    <row r="6108" spans="1:17" x14ac:dyDescent="0.3">
      <c r="A6108">
        <v>6107</v>
      </c>
      <c r="B6108">
        <v>44421780</v>
      </c>
      <c r="C6108" t="s">
        <v>6076</v>
      </c>
      <c r="E6108" s="8">
        <v>6108</v>
      </c>
      <c r="F6108" s="9">
        <v>44421790</v>
      </c>
      <c r="G6108" s="10" t="s">
        <v>6077</v>
      </c>
      <c r="Q6108" t="str">
        <f t="shared" si="95"/>
        <v>44421790-Prenosive sigurnosne kasete za novac</v>
      </c>
    </row>
    <row r="6109" spans="1:17" x14ac:dyDescent="0.3">
      <c r="A6109">
        <v>6108</v>
      </c>
      <c r="B6109">
        <v>44421790</v>
      </c>
      <c r="C6109" t="s">
        <v>6077</v>
      </c>
      <c r="E6109" s="11">
        <v>6109</v>
      </c>
      <c r="F6109" s="12">
        <v>44422000</v>
      </c>
      <c r="G6109" s="13" t="s">
        <v>6078</v>
      </c>
      <c r="Q6109" t="str">
        <f t="shared" si="95"/>
        <v>44422000-Poštanski sandučići</v>
      </c>
    </row>
    <row r="6110" spans="1:17" x14ac:dyDescent="0.3">
      <c r="A6110">
        <v>6109</v>
      </c>
      <c r="B6110">
        <v>44422000</v>
      </c>
      <c r="C6110" t="s">
        <v>6078</v>
      </c>
      <c r="E6110" s="8">
        <v>6110</v>
      </c>
      <c r="F6110" s="9">
        <v>44423000</v>
      </c>
      <c r="G6110" s="10" t="s">
        <v>6079</v>
      </c>
      <c r="Q6110" t="str">
        <f t="shared" si="95"/>
        <v>44423000-Razni proizvodi</v>
      </c>
    </row>
    <row r="6111" spans="1:17" x14ac:dyDescent="0.3">
      <c r="A6111">
        <v>6110</v>
      </c>
      <c r="B6111">
        <v>44423000</v>
      </c>
      <c r="C6111" t="s">
        <v>6079</v>
      </c>
      <c r="E6111" s="11">
        <v>6111</v>
      </c>
      <c r="F6111" s="12">
        <v>44423100</v>
      </c>
      <c r="G6111" s="13" t="s">
        <v>6080</v>
      </c>
      <c r="Q6111" t="str">
        <f t="shared" si="95"/>
        <v>44423100-Zvona</v>
      </c>
    </row>
    <row r="6112" spans="1:17" x14ac:dyDescent="0.3">
      <c r="A6112">
        <v>6111</v>
      </c>
      <c r="B6112">
        <v>44423100</v>
      </c>
      <c r="C6112" t="s">
        <v>6080</v>
      </c>
      <c r="E6112" s="8">
        <v>6112</v>
      </c>
      <c r="F6112" s="9">
        <v>44423200</v>
      </c>
      <c r="G6112" s="10" t="s">
        <v>6081</v>
      </c>
      <c r="Q6112" t="str">
        <f t="shared" si="95"/>
        <v>44423200-Lestve</v>
      </c>
    </row>
    <row r="6113" spans="1:17" x14ac:dyDescent="0.3">
      <c r="A6113">
        <v>6112</v>
      </c>
      <c r="B6113">
        <v>44423200</v>
      </c>
      <c r="C6113" t="s">
        <v>6081</v>
      </c>
      <c r="E6113" s="11">
        <v>6113</v>
      </c>
      <c r="F6113" s="12">
        <v>44423220</v>
      </c>
      <c r="G6113" s="13" t="s">
        <v>6082</v>
      </c>
      <c r="Q6113" t="str">
        <f t="shared" si="95"/>
        <v>44423220-Merdevine na rasklapanje</v>
      </c>
    </row>
    <row r="6114" spans="1:17" x14ac:dyDescent="0.3">
      <c r="A6114">
        <v>6113</v>
      </c>
      <c r="B6114">
        <v>44423220</v>
      </c>
      <c r="C6114" t="s">
        <v>6082</v>
      </c>
      <c r="E6114" s="8">
        <v>6114</v>
      </c>
      <c r="F6114" s="9">
        <v>44423230</v>
      </c>
      <c r="G6114" s="10" t="s">
        <v>6083</v>
      </c>
      <c r="Q6114" t="str">
        <f t="shared" si="95"/>
        <v>44423230-Niske kućne merdevine</v>
      </c>
    </row>
    <row r="6115" spans="1:17" x14ac:dyDescent="0.3">
      <c r="A6115">
        <v>6114</v>
      </c>
      <c r="B6115">
        <v>44423230</v>
      </c>
      <c r="C6115" t="s">
        <v>6083</v>
      </c>
      <c r="E6115" s="11">
        <v>6115</v>
      </c>
      <c r="F6115" s="12">
        <v>44423300</v>
      </c>
      <c r="G6115" s="13" t="s">
        <v>6084</v>
      </c>
      <c r="Q6115" t="str">
        <f t="shared" si="95"/>
        <v>44423300-Oprema za rukovanje robom</v>
      </c>
    </row>
    <row r="6116" spans="1:17" x14ac:dyDescent="0.3">
      <c r="A6116">
        <v>6115</v>
      </c>
      <c r="B6116">
        <v>44423300</v>
      </c>
      <c r="C6116" t="s">
        <v>6084</v>
      </c>
      <c r="E6116" s="8">
        <v>6116</v>
      </c>
      <c r="F6116" s="9">
        <v>44423330</v>
      </c>
      <c r="G6116" s="10" t="s">
        <v>6085</v>
      </c>
      <c r="Q6116" t="str">
        <f t="shared" si="95"/>
        <v>44423330-Platforme za rukovanje robom</v>
      </c>
    </row>
    <row r="6117" spans="1:17" x14ac:dyDescent="0.3">
      <c r="A6117">
        <v>6116</v>
      </c>
      <c r="B6117">
        <v>44423330</v>
      </c>
      <c r="C6117" t="s">
        <v>6085</v>
      </c>
      <c r="E6117" s="11">
        <v>6117</v>
      </c>
      <c r="F6117" s="12">
        <v>44423340</v>
      </c>
      <c r="G6117" s="13" t="s">
        <v>6086</v>
      </c>
      <c r="Q6117" t="str">
        <f t="shared" si="95"/>
        <v>44423340-Pribor od žičane užadi za rukovanje robom</v>
      </c>
    </row>
    <row r="6118" spans="1:17" x14ac:dyDescent="0.3">
      <c r="A6118">
        <v>6117</v>
      </c>
      <c r="B6118">
        <v>44423340</v>
      </c>
      <c r="C6118" t="s">
        <v>6086</v>
      </c>
      <c r="E6118" s="8">
        <v>6118</v>
      </c>
      <c r="F6118" s="9">
        <v>44423400</v>
      </c>
      <c r="G6118" s="10" t="s">
        <v>6087</v>
      </c>
      <c r="Q6118" t="str">
        <f t="shared" si="95"/>
        <v>44423400-Znaci i srodni artikli</v>
      </c>
    </row>
    <row r="6119" spans="1:17" x14ac:dyDescent="0.3">
      <c r="A6119">
        <v>6118</v>
      </c>
      <c r="B6119">
        <v>44423400</v>
      </c>
      <c r="C6119" t="s">
        <v>6087</v>
      </c>
      <c r="E6119" s="11">
        <v>6119</v>
      </c>
      <c r="F6119" s="12">
        <v>44423450</v>
      </c>
      <c r="G6119" s="13" t="s">
        <v>6088</v>
      </c>
      <c r="Q6119" t="str">
        <f t="shared" si="95"/>
        <v>44423450-Pločice sa imenom</v>
      </c>
    </row>
    <row r="6120" spans="1:17" x14ac:dyDescent="0.3">
      <c r="A6120">
        <v>6119</v>
      </c>
      <c r="B6120">
        <v>44423450</v>
      </c>
      <c r="C6120" t="s">
        <v>6088</v>
      </c>
      <c r="E6120" s="8">
        <v>6120</v>
      </c>
      <c r="F6120" s="9">
        <v>44423460</v>
      </c>
      <c r="G6120" s="10" t="s">
        <v>6089</v>
      </c>
      <c r="Q6120" t="str">
        <f t="shared" si="95"/>
        <v>44423460-Pločice sa adresom</v>
      </c>
    </row>
    <row r="6121" spans="1:17" x14ac:dyDescent="0.3">
      <c r="A6121">
        <v>6120</v>
      </c>
      <c r="B6121">
        <v>44423460</v>
      </c>
      <c r="C6121" t="s">
        <v>6089</v>
      </c>
      <c r="E6121" s="11">
        <v>6121</v>
      </c>
      <c r="F6121" s="12">
        <v>44423700</v>
      </c>
      <c r="G6121" s="13" t="s">
        <v>6090</v>
      </c>
      <c r="Q6121" t="str">
        <f t="shared" si="95"/>
        <v>44423700-Elementi za šahte</v>
      </c>
    </row>
    <row r="6122" spans="1:17" x14ac:dyDescent="0.3">
      <c r="A6122">
        <v>6121</v>
      </c>
      <c r="B6122">
        <v>44423700</v>
      </c>
      <c r="C6122" t="s">
        <v>6090</v>
      </c>
      <c r="E6122" s="8">
        <v>6122</v>
      </c>
      <c r="F6122" s="9">
        <v>44423710</v>
      </c>
      <c r="G6122" s="10" t="s">
        <v>6091</v>
      </c>
      <c r="Q6122" t="str">
        <f t="shared" si="95"/>
        <v>44423710-Ulični poklopci</v>
      </c>
    </row>
    <row r="6123" spans="1:17" x14ac:dyDescent="0.3">
      <c r="A6123">
        <v>6122</v>
      </c>
      <c r="B6123">
        <v>44423710</v>
      </c>
      <c r="C6123" t="s">
        <v>6091</v>
      </c>
      <c r="E6123" s="11">
        <v>6123</v>
      </c>
      <c r="F6123" s="12">
        <v>44423720</v>
      </c>
      <c r="G6123" s="13" t="s">
        <v>6092</v>
      </c>
      <c r="Q6123" t="str">
        <f t="shared" si="95"/>
        <v>44423720-Završne kutije</v>
      </c>
    </row>
    <row r="6124" spans="1:17" x14ac:dyDescent="0.3">
      <c r="A6124">
        <v>6123</v>
      </c>
      <c r="B6124">
        <v>44423720</v>
      </c>
      <c r="C6124" t="s">
        <v>6092</v>
      </c>
      <c r="E6124" s="8">
        <v>6124</v>
      </c>
      <c r="F6124" s="9">
        <v>44423730</v>
      </c>
      <c r="G6124" s="10" t="s">
        <v>6093</v>
      </c>
      <c r="Q6124" t="str">
        <f t="shared" si="95"/>
        <v>44423730-Okviri za šahte</v>
      </c>
    </row>
    <row r="6125" spans="1:17" x14ac:dyDescent="0.3">
      <c r="A6125">
        <v>6124</v>
      </c>
      <c r="B6125">
        <v>44423730</v>
      </c>
      <c r="C6125" t="s">
        <v>6093</v>
      </c>
      <c r="E6125" s="11">
        <v>6125</v>
      </c>
      <c r="F6125" s="12">
        <v>44423740</v>
      </c>
      <c r="G6125" s="13" t="s">
        <v>6094</v>
      </c>
      <c r="Q6125" t="str">
        <f t="shared" si="95"/>
        <v>44423740-Poklopci za šahte</v>
      </c>
    </row>
    <row r="6126" spans="1:17" x14ac:dyDescent="0.3">
      <c r="A6126">
        <v>6125</v>
      </c>
      <c r="B6126">
        <v>44423740</v>
      </c>
      <c r="C6126" t="s">
        <v>6094</v>
      </c>
      <c r="E6126" s="8">
        <v>6126</v>
      </c>
      <c r="F6126" s="9">
        <v>44423750</v>
      </c>
      <c r="G6126" s="10" t="s">
        <v>6095</v>
      </c>
      <c r="Q6126" t="str">
        <f t="shared" si="95"/>
        <v>44423750-Poklopci za kanalizacione otvore</v>
      </c>
    </row>
    <row r="6127" spans="1:17" x14ac:dyDescent="0.3">
      <c r="A6127">
        <v>6126</v>
      </c>
      <c r="B6127">
        <v>44423750</v>
      </c>
      <c r="C6127" t="s">
        <v>6095</v>
      </c>
      <c r="E6127" s="11">
        <v>6127</v>
      </c>
      <c r="F6127" s="12">
        <v>44423760</v>
      </c>
      <c r="G6127" s="13" t="s">
        <v>6096</v>
      </c>
      <c r="Q6127" t="str">
        <f t="shared" si="95"/>
        <v>44423760-Poklopci otvora</v>
      </c>
    </row>
    <row r="6128" spans="1:17" x14ac:dyDescent="0.3">
      <c r="A6128">
        <v>6127</v>
      </c>
      <c r="B6128">
        <v>44423760</v>
      </c>
      <c r="C6128" t="s">
        <v>6096</v>
      </c>
      <c r="E6128" s="8">
        <v>6128</v>
      </c>
      <c r="F6128" s="9">
        <v>44423790</v>
      </c>
      <c r="G6128" s="10" t="s">
        <v>6097</v>
      </c>
      <c r="Q6128" t="str">
        <f t="shared" si="95"/>
        <v>44423790-Metalni nogostupi za šahte</v>
      </c>
    </row>
    <row r="6129" spans="1:17" x14ac:dyDescent="0.3">
      <c r="A6129">
        <v>6128</v>
      </c>
      <c r="B6129">
        <v>44423790</v>
      </c>
      <c r="C6129" t="s">
        <v>6097</v>
      </c>
      <c r="E6129" s="11">
        <v>6129</v>
      </c>
      <c r="F6129" s="12">
        <v>44423800</v>
      </c>
      <c r="G6129" s="13" t="s">
        <v>6098</v>
      </c>
      <c r="Q6129" t="str">
        <f t="shared" si="95"/>
        <v>44423800-Metalni žigovi</v>
      </c>
    </row>
    <row r="6130" spans="1:17" x14ac:dyDescent="0.3">
      <c r="A6130">
        <v>6129</v>
      </c>
      <c r="B6130">
        <v>44423800</v>
      </c>
      <c r="C6130" t="s">
        <v>6098</v>
      </c>
      <c r="E6130" s="8">
        <v>6130</v>
      </c>
      <c r="F6130" s="9">
        <v>44423810</v>
      </c>
      <c r="G6130" s="10" t="s">
        <v>6099</v>
      </c>
      <c r="Q6130" t="str">
        <f t="shared" si="95"/>
        <v>44423810-Gumeni žigovi</v>
      </c>
    </row>
    <row r="6131" spans="1:17" x14ac:dyDescent="0.3">
      <c r="A6131">
        <v>6130</v>
      </c>
      <c r="B6131">
        <v>44423810</v>
      </c>
      <c r="C6131" t="s">
        <v>6099</v>
      </c>
      <c r="E6131" s="11">
        <v>6131</v>
      </c>
      <c r="F6131" s="12">
        <v>44423850</v>
      </c>
      <c r="G6131" s="13" t="s">
        <v>6100</v>
      </c>
      <c r="Q6131" t="str">
        <f t="shared" si="95"/>
        <v>44423850-Oblikovani elementi</v>
      </c>
    </row>
    <row r="6132" spans="1:17" x14ac:dyDescent="0.3">
      <c r="A6132">
        <v>6131</v>
      </c>
      <c r="B6132">
        <v>44423850</v>
      </c>
      <c r="C6132" t="s">
        <v>6100</v>
      </c>
      <c r="E6132" s="8">
        <v>6132</v>
      </c>
      <c r="F6132" s="9">
        <v>44423900</v>
      </c>
      <c r="G6132" s="10" t="s">
        <v>6101</v>
      </c>
      <c r="Q6132" t="str">
        <f t="shared" si="95"/>
        <v>44423900-Potrošne anode</v>
      </c>
    </row>
    <row r="6133" spans="1:17" x14ac:dyDescent="0.3">
      <c r="A6133">
        <v>6132</v>
      </c>
      <c r="B6133">
        <v>44423900</v>
      </c>
      <c r="C6133" t="s">
        <v>6101</v>
      </c>
      <c r="E6133" s="11">
        <v>6133</v>
      </c>
      <c r="F6133" s="12">
        <v>44424000</v>
      </c>
      <c r="G6133" s="13" t="s">
        <v>6102</v>
      </c>
      <c r="Q6133" t="str">
        <f t="shared" si="95"/>
        <v>44424000-Kutije i trake za kućišta za brojila</v>
      </c>
    </row>
    <row r="6134" spans="1:17" x14ac:dyDescent="0.3">
      <c r="A6134">
        <v>6133</v>
      </c>
      <c r="B6134">
        <v>44424000</v>
      </c>
      <c r="C6134" t="s">
        <v>6102</v>
      </c>
      <c r="E6134" s="8">
        <v>6134</v>
      </c>
      <c r="F6134" s="9">
        <v>44424100</v>
      </c>
      <c r="G6134" s="10" t="s">
        <v>6103</v>
      </c>
      <c r="Q6134" t="str">
        <f t="shared" si="95"/>
        <v>44424100-Kutije za kućišta za brojila</v>
      </c>
    </row>
    <row r="6135" spans="1:17" x14ac:dyDescent="0.3">
      <c r="A6135">
        <v>6134</v>
      </c>
      <c r="B6135">
        <v>44424100</v>
      </c>
      <c r="C6135" t="s">
        <v>6103</v>
      </c>
      <c r="E6135" s="11">
        <v>6135</v>
      </c>
      <c r="F6135" s="12">
        <v>44424200</v>
      </c>
      <c r="G6135" s="13" t="s">
        <v>6104</v>
      </c>
      <c r="Q6135" t="str">
        <f t="shared" si="95"/>
        <v>44424200-Lepljiva traka</v>
      </c>
    </row>
    <row r="6136" spans="1:17" x14ac:dyDescent="0.3">
      <c r="A6136">
        <v>6135</v>
      </c>
      <c r="B6136">
        <v>44424200</v>
      </c>
      <c r="C6136" t="s">
        <v>6104</v>
      </c>
      <c r="E6136" s="8">
        <v>6136</v>
      </c>
      <c r="F6136" s="9">
        <v>44424300</v>
      </c>
      <c r="G6136" s="10" t="s">
        <v>6105</v>
      </c>
      <c r="Q6136" t="str">
        <f t="shared" si="95"/>
        <v>44424300-Fluorescentna traka</v>
      </c>
    </row>
    <row r="6137" spans="1:17" x14ac:dyDescent="0.3">
      <c r="A6137">
        <v>6136</v>
      </c>
      <c r="B6137">
        <v>44424300</v>
      </c>
      <c r="C6137" t="s">
        <v>6105</v>
      </c>
      <c r="E6137" s="11">
        <v>6137</v>
      </c>
      <c r="F6137" s="12">
        <v>44425000</v>
      </c>
      <c r="G6137" s="13" t="s">
        <v>6106</v>
      </c>
      <c r="Q6137" t="str">
        <f t="shared" si="95"/>
        <v>44425000-Prstenovi, zaptivači, trake, lepljivi materijali i ubrizgavajući zaptivači</v>
      </c>
    </row>
    <row r="6138" spans="1:17" x14ac:dyDescent="0.3">
      <c r="A6138">
        <v>6137</v>
      </c>
      <c r="B6138">
        <v>44425000</v>
      </c>
      <c r="C6138" t="s">
        <v>6106</v>
      </c>
      <c r="E6138" s="8">
        <v>6138</v>
      </c>
      <c r="F6138" s="9">
        <v>44425100</v>
      </c>
      <c r="G6138" s="10" t="s">
        <v>6107</v>
      </c>
      <c r="Q6138" t="str">
        <f t="shared" si="95"/>
        <v>44425100-Elastični prstenovi</v>
      </c>
    </row>
    <row r="6139" spans="1:17" x14ac:dyDescent="0.3">
      <c r="A6139">
        <v>6138</v>
      </c>
      <c r="B6139">
        <v>44425100</v>
      </c>
      <c r="C6139" t="s">
        <v>6107</v>
      </c>
      <c r="E6139" s="11">
        <v>6139</v>
      </c>
      <c r="F6139" s="12">
        <v>44425110</v>
      </c>
      <c r="G6139" s="13" t="s">
        <v>6108</v>
      </c>
      <c r="Q6139" t="str">
        <f t="shared" si="95"/>
        <v>44425110-Samolepljivi ojačani prstenovi</v>
      </c>
    </row>
    <row r="6140" spans="1:17" x14ac:dyDescent="0.3">
      <c r="A6140">
        <v>6139</v>
      </c>
      <c r="B6140">
        <v>44425110</v>
      </c>
      <c r="C6140" t="s">
        <v>6108</v>
      </c>
      <c r="E6140" s="8">
        <v>6140</v>
      </c>
      <c r="F6140" s="9">
        <v>44425200</v>
      </c>
      <c r="G6140" s="10" t="s">
        <v>6109</v>
      </c>
      <c r="Q6140" t="str">
        <f t="shared" si="95"/>
        <v>44425200-Gumeni zaptivači</v>
      </c>
    </row>
    <row r="6141" spans="1:17" x14ac:dyDescent="0.3">
      <c r="A6141">
        <v>6140</v>
      </c>
      <c r="B6141">
        <v>44425200</v>
      </c>
      <c r="C6141" t="s">
        <v>6109</v>
      </c>
      <c r="E6141" s="11">
        <v>6141</v>
      </c>
      <c r="F6141" s="12">
        <v>44425300</v>
      </c>
      <c r="G6141" s="13" t="s">
        <v>6110</v>
      </c>
      <c r="Q6141" t="str">
        <f t="shared" si="95"/>
        <v>44425300-Gumene trake</v>
      </c>
    </row>
    <row r="6142" spans="1:17" x14ac:dyDescent="0.3">
      <c r="A6142">
        <v>6141</v>
      </c>
      <c r="B6142">
        <v>44425300</v>
      </c>
      <c r="C6142" t="s">
        <v>6110</v>
      </c>
      <c r="E6142" s="8">
        <v>6142</v>
      </c>
      <c r="F6142" s="9">
        <v>44425400</v>
      </c>
      <c r="G6142" s="10" t="s">
        <v>6111</v>
      </c>
      <c r="Q6142" t="str">
        <f t="shared" si="95"/>
        <v>44425400-Ubrizgavajući zaptivači</v>
      </c>
    </row>
    <row r="6143" spans="1:17" x14ac:dyDescent="0.3">
      <c r="A6143">
        <v>6142</v>
      </c>
      <c r="B6143">
        <v>44425400</v>
      </c>
      <c r="C6143" t="s">
        <v>6111</v>
      </c>
      <c r="E6143" s="11">
        <v>6143</v>
      </c>
      <c r="F6143" s="12">
        <v>44425500</v>
      </c>
      <c r="G6143" s="13" t="s">
        <v>6112</v>
      </c>
      <c r="Q6143" t="str">
        <f t="shared" si="95"/>
        <v>44425500-Plastični lepljivi materijali</v>
      </c>
    </row>
    <row r="6144" spans="1:17" x14ac:dyDescent="0.3">
      <c r="A6144">
        <v>6143</v>
      </c>
      <c r="B6144">
        <v>44425500</v>
      </c>
      <c r="C6144" t="s">
        <v>6112</v>
      </c>
      <c r="E6144" s="8">
        <v>6144</v>
      </c>
      <c r="F6144" s="9">
        <v>44430000</v>
      </c>
      <c r="G6144" s="10" t="s">
        <v>6113</v>
      </c>
      <c r="Q6144" t="str">
        <f t="shared" si="95"/>
        <v>44430000-Blindirane ploče</v>
      </c>
    </row>
    <row r="6145" spans="1:17" x14ac:dyDescent="0.3">
      <c r="A6145">
        <v>6144</v>
      </c>
      <c r="B6145">
        <v>44430000</v>
      </c>
      <c r="C6145" t="s">
        <v>6113</v>
      </c>
      <c r="E6145" s="11">
        <v>6145</v>
      </c>
      <c r="F6145" s="12">
        <v>44431000</v>
      </c>
      <c r="G6145" s="13" t="s">
        <v>6114</v>
      </c>
      <c r="Q6145" t="str">
        <f t="shared" si="95"/>
        <v>44431000-Pokrivne ploče</v>
      </c>
    </row>
    <row r="6146" spans="1:17" x14ac:dyDescent="0.3">
      <c r="A6146">
        <v>6145</v>
      </c>
      <c r="B6146">
        <v>44431000</v>
      </c>
      <c r="C6146" t="s">
        <v>6114</v>
      </c>
      <c r="E6146" s="8">
        <v>6146</v>
      </c>
      <c r="F6146" s="9">
        <v>44440000</v>
      </c>
      <c r="G6146" s="10" t="s">
        <v>6115</v>
      </c>
      <c r="Q6146" t="str">
        <f t="shared" ref="Q6146:Q6209" si="96">F6146&amp; "-" &amp;G6146</f>
        <v>44440000-Ležajevi</v>
      </c>
    </row>
    <row r="6147" spans="1:17" x14ac:dyDescent="0.3">
      <c r="A6147">
        <v>6146</v>
      </c>
      <c r="B6147">
        <v>44440000</v>
      </c>
      <c r="C6147" t="s">
        <v>6115</v>
      </c>
      <c r="E6147" s="11">
        <v>6147</v>
      </c>
      <c r="F6147" s="12">
        <v>44441000</v>
      </c>
      <c r="G6147" s="13" t="s">
        <v>6116</v>
      </c>
      <c r="Q6147" t="str">
        <f t="shared" si="96"/>
        <v>44441000-Mikro-kuglice</v>
      </c>
    </row>
    <row r="6148" spans="1:17" x14ac:dyDescent="0.3">
      <c r="A6148">
        <v>6147</v>
      </c>
      <c r="B6148">
        <v>44441000</v>
      </c>
      <c r="C6148" t="s">
        <v>6116</v>
      </c>
      <c r="E6148" s="8">
        <v>6148</v>
      </c>
      <c r="F6148" s="9">
        <v>44442000</v>
      </c>
      <c r="G6148" s="10" t="s">
        <v>6117</v>
      </c>
      <c r="Q6148" t="str">
        <f t="shared" si="96"/>
        <v>44442000-Valjkasti ležajevi</v>
      </c>
    </row>
    <row r="6149" spans="1:17" x14ac:dyDescent="0.3">
      <c r="A6149">
        <v>6148</v>
      </c>
      <c r="B6149">
        <v>44442000</v>
      </c>
      <c r="C6149" t="s">
        <v>6117</v>
      </c>
      <c r="E6149" s="11">
        <v>6149</v>
      </c>
      <c r="F6149" s="12">
        <v>44450000</v>
      </c>
      <c r="G6149" s="13" t="s">
        <v>6118</v>
      </c>
      <c r="Q6149" t="str">
        <f t="shared" si="96"/>
        <v>44450000-Meki čelik</v>
      </c>
    </row>
    <row r="6150" spans="1:17" x14ac:dyDescent="0.3">
      <c r="A6150">
        <v>6149</v>
      </c>
      <c r="B6150">
        <v>44450000</v>
      </c>
      <c r="C6150" t="s">
        <v>6118</v>
      </c>
      <c r="E6150" s="8">
        <v>6150</v>
      </c>
      <c r="F6150" s="9">
        <v>44451000</v>
      </c>
      <c r="G6150" s="10" t="s">
        <v>6119</v>
      </c>
      <c r="Q6150" t="str">
        <f t="shared" si="96"/>
        <v>44451000-Blanko metalni novac</v>
      </c>
    </row>
    <row r="6151" spans="1:17" x14ac:dyDescent="0.3">
      <c r="A6151">
        <v>6150</v>
      </c>
      <c r="B6151">
        <v>44451000</v>
      </c>
      <c r="C6151" t="s">
        <v>6119</v>
      </c>
      <c r="E6151" s="11">
        <v>6151</v>
      </c>
      <c r="F6151" s="12">
        <v>44452000</v>
      </c>
      <c r="G6151" s="13" t="s">
        <v>6120</v>
      </c>
      <c r="Q6151" t="str">
        <f t="shared" si="96"/>
        <v>44452000-Kutije za metalni novac</v>
      </c>
    </row>
    <row r="6152" spans="1:17" x14ac:dyDescent="0.3">
      <c r="A6152">
        <v>6151</v>
      </c>
      <c r="B6152">
        <v>44452000</v>
      </c>
      <c r="C6152" t="s">
        <v>6120</v>
      </c>
      <c r="E6152" s="8">
        <v>6152</v>
      </c>
      <c r="F6152" s="9">
        <v>44460000</v>
      </c>
      <c r="G6152" s="10" t="s">
        <v>6121</v>
      </c>
      <c r="Q6152" t="str">
        <f t="shared" si="96"/>
        <v>44460000-Podupirači i potporna ojačanja  u rudniku</v>
      </c>
    </row>
    <row r="6153" spans="1:17" x14ac:dyDescent="0.3">
      <c r="A6153">
        <v>6152</v>
      </c>
      <c r="B6153">
        <v>44460000</v>
      </c>
      <c r="C6153" t="s">
        <v>6121</v>
      </c>
      <c r="E6153" s="11">
        <v>6153</v>
      </c>
      <c r="F6153" s="12">
        <v>44461000</v>
      </c>
      <c r="G6153" s="13" t="s">
        <v>6122</v>
      </c>
      <c r="Q6153" t="str">
        <f t="shared" si="96"/>
        <v>44461000-Podupirači</v>
      </c>
    </row>
    <row r="6154" spans="1:17" x14ac:dyDescent="0.3">
      <c r="A6154">
        <v>6153</v>
      </c>
      <c r="B6154">
        <v>44461000</v>
      </c>
      <c r="C6154" t="s">
        <v>6122</v>
      </c>
      <c r="E6154" s="8">
        <v>6154</v>
      </c>
      <c r="F6154" s="9">
        <v>44461100</v>
      </c>
      <c r="G6154" s="10" t="s">
        <v>6123</v>
      </c>
      <c r="Q6154" t="str">
        <f t="shared" si="96"/>
        <v>44461100-Kosi podupirači (kosnice) u rudniku</v>
      </c>
    </row>
    <row r="6155" spans="1:17" x14ac:dyDescent="0.3">
      <c r="A6155">
        <v>6154</v>
      </c>
      <c r="B6155">
        <v>44461100</v>
      </c>
      <c r="C6155" t="s">
        <v>6123</v>
      </c>
      <c r="E6155" s="11">
        <v>6155</v>
      </c>
      <c r="F6155" s="12">
        <v>44462000</v>
      </c>
      <c r="G6155" s="13" t="s">
        <v>6124</v>
      </c>
      <c r="Q6155" t="str">
        <f t="shared" si="96"/>
        <v>44462000-Potporna ojačanja u rudniku</v>
      </c>
    </row>
    <row r="6156" spans="1:17" x14ac:dyDescent="0.3">
      <c r="A6156">
        <v>6155</v>
      </c>
      <c r="B6156">
        <v>44462000</v>
      </c>
      <c r="C6156" t="s">
        <v>6124</v>
      </c>
      <c r="E6156" s="8">
        <v>6156</v>
      </c>
      <c r="F6156" s="9">
        <v>44464000</v>
      </c>
      <c r="G6156" s="10" t="s">
        <v>6125</v>
      </c>
      <c r="Q6156" t="str">
        <f t="shared" si="96"/>
        <v>44464000-Gusenice za guseničare</v>
      </c>
    </row>
    <row r="6157" spans="1:17" x14ac:dyDescent="0.3">
      <c r="A6157">
        <v>6156</v>
      </c>
      <c r="B6157">
        <v>44464000</v>
      </c>
      <c r="C6157" t="s">
        <v>6125</v>
      </c>
      <c r="E6157" s="11">
        <v>6157</v>
      </c>
      <c r="F6157" s="12">
        <v>44470000</v>
      </c>
      <c r="G6157" s="13" t="s">
        <v>6126</v>
      </c>
      <c r="Q6157" t="str">
        <f t="shared" si="96"/>
        <v>44470000-Proizvodi od livenog gvožđa</v>
      </c>
    </row>
    <row r="6158" spans="1:17" x14ac:dyDescent="0.3">
      <c r="A6158">
        <v>6157</v>
      </c>
      <c r="B6158">
        <v>44470000</v>
      </c>
      <c r="C6158" t="s">
        <v>6126</v>
      </c>
      <c r="E6158" s="8">
        <v>6158</v>
      </c>
      <c r="F6158" s="9">
        <v>44480000</v>
      </c>
      <c r="G6158" s="10" t="s">
        <v>6127</v>
      </c>
      <c r="Q6158" t="str">
        <f t="shared" si="96"/>
        <v>44480000-Razna oprema za protivpožarnu zaštitu</v>
      </c>
    </row>
    <row r="6159" spans="1:17" x14ac:dyDescent="0.3">
      <c r="A6159">
        <v>6158</v>
      </c>
      <c r="B6159">
        <v>44480000</v>
      </c>
      <c r="C6159" t="s">
        <v>6127</v>
      </c>
      <c r="E6159" s="11">
        <v>6159</v>
      </c>
      <c r="F6159" s="12">
        <v>44481000</v>
      </c>
      <c r="G6159" s="13" t="s">
        <v>6128</v>
      </c>
      <c r="Q6159" t="str">
        <f t="shared" si="96"/>
        <v>44481000-Lestve sa platformama</v>
      </c>
    </row>
    <row r="6160" spans="1:17" x14ac:dyDescent="0.3">
      <c r="A6160">
        <v>6159</v>
      </c>
      <c r="B6160">
        <v>44481000</v>
      </c>
      <c r="C6160" t="s">
        <v>6128</v>
      </c>
      <c r="E6160" s="8">
        <v>6160</v>
      </c>
      <c r="F6160" s="9">
        <v>44481100</v>
      </c>
      <c r="G6160" s="10" t="s">
        <v>6129</v>
      </c>
      <c r="Q6160" t="str">
        <f t="shared" si="96"/>
        <v>44481100-Vatrogasne lestve</v>
      </c>
    </row>
    <row r="6161" spans="1:17" x14ac:dyDescent="0.3">
      <c r="A6161">
        <v>6160</v>
      </c>
      <c r="B6161">
        <v>44481100</v>
      </c>
      <c r="C6161" t="s">
        <v>6129</v>
      </c>
      <c r="E6161" s="11">
        <v>6161</v>
      </c>
      <c r="F6161" s="12">
        <v>44482000</v>
      </c>
      <c r="G6161" s="13" t="s">
        <v>6130</v>
      </c>
      <c r="Q6161" t="str">
        <f t="shared" si="96"/>
        <v>44482000-Naprave za protivpožarnu zaštitu</v>
      </c>
    </row>
    <row r="6162" spans="1:17" x14ac:dyDescent="0.3">
      <c r="A6162">
        <v>6161</v>
      </c>
      <c r="B6162">
        <v>44482000</v>
      </c>
      <c r="C6162" t="s">
        <v>6130</v>
      </c>
      <c r="E6162" s="8">
        <v>6162</v>
      </c>
      <c r="F6162" s="9">
        <v>44482100</v>
      </c>
      <c r="G6162" s="10" t="s">
        <v>6131</v>
      </c>
      <c r="Q6162" t="str">
        <f t="shared" si="96"/>
        <v>44482100-Vatrogasna creva</v>
      </c>
    </row>
    <row r="6163" spans="1:17" x14ac:dyDescent="0.3">
      <c r="A6163">
        <v>6162</v>
      </c>
      <c r="B6163">
        <v>44482100</v>
      </c>
      <c r="C6163" t="s">
        <v>6131</v>
      </c>
      <c r="E6163" s="11">
        <v>6163</v>
      </c>
      <c r="F6163" s="12">
        <v>44482200</v>
      </c>
      <c r="G6163" s="13" t="s">
        <v>6132</v>
      </c>
      <c r="Q6163" t="str">
        <f t="shared" si="96"/>
        <v>44482200-Vatrogasni hidranti</v>
      </c>
    </row>
    <row r="6164" spans="1:17" x14ac:dyDescent="0.3">
      <c r="A6164">
        <v>6163</v>
      </c>
      <c r="B6164">
        <v>44482200</v>
      </c>
      <c r="C6164" t="s">
        <v>6132</v>
      </c>
      <c r="E6164" s="8">
        <v>6164</v>
      </c>
      <c r="F6164" s="9">
        <v>44500000</v>
      </c>
      <c r="G6164" s="10" t="s">
        <v>6133</v>
      </c>
      <c r="Q6164" t="str">
        <f t="shared" si="96"/>
        <v>44500000-Alati, brave, ključevi, šarke, spojni elementi, lanci i opruge</v>
      </c>
    </row>
    <row r="6165" spans="1:17" x14ac:dyDescent="0.3">
      <c r="A6165">
        <v>6164</v>
      </c>
      <c r="B6165">
        <v>44500000</v>
      </c>
      <c r="C6165" t="s">
        <v>6133</v>
      </c>
      <c r="E6165" s="11">
        <v>6165</v>
      </c>
      <c r="F6165" s="12">
        <v>44510000</v>
      </c>
      <c r="G6165" s="13" t="s">
        <v>6134</v>
      </c>
      <c r="Q6165" t="str">
        <f t="shared" si="96"/>
        <v>44510000-Alati</v>
      </c>
    </row>
    <row r="6166" spans="1:17" x14ac:dyDescent="0.3">
      <c r="A6166">
        <v>6165</v>
      </c>
      <c r="B6166">
        <v>44510000</v>
      </c>
      <c r="C6166" t="s">
        <v>6134</v>
      </c>
      <c r="E6166" s="8">
        <v>6166</v>
      </c>
      <c r="F6166" s="9">
        <v>44511000</v>
      </c>
      <c r="G6166" s="10" t="s">
        <v>6135</v>
      </c>
      <c r="Q6166" t="str">
        <f t="shared" si="96"/>
        <v>44511000-Ručni alati</v>
      </c>
    </row>
    <row r="6167" spans="1:17" x14ac:dyDescent="0.3">
      <c r="A6167">
        <v>6166</v>
      </c>
      <c r="B6167">
        <v>44511000</v>
      </c>
      <c r="C6167" t="s">
        <v>6135</v>
      </c>
      <c r="E6167" s="11">
        <v>6167</v>
      </c>
      <c r="F6167" s="12">
        <v>44511100</v>
      </c>
      <c r="G6167" s="13" t="s">
        <v>6136</v>
      </c>
      <c r="Q6167" t="str">
        <f t="shared" si="96"/>
        <v>44511100-Ašovi i lopate</v>
      </c>
    </row>
    <row r="6168" spans="1:17" x14ac:dyDescent="0.3">
      <c r="A6168">
        <v>6167</v>
      </c>
      <c r="B6168">
        <v>44511100</v>
      </c>
      <c r="C6168" t="s">
        <v>6136</v>
      </c>
      <c r="E6168" s="8">
        <v>6168</v>
      </c>
      <c r="F6168" s="9">
        <v>44511110</v>
      </c>
      <c r="G6168" s="10" t="s">
        <v>6137</v>
      </c>
      <c r="Q6168" t="str">
        <f t="shared" si="96"/>
        <v>44511110-Ašovi</v>
      </c>
    </row>
    <row r="6169" spans="1:17" x14ac:dyDescent="0.3">
      <c r="A6169">
        <v>6168</v>
      </c>
      <c r="B6169">
        <v>44511110</v>
      </c>
      <c r="C6169" t="s">
        <v>6137</v>
      </c>
      <c r="E6169" s="11">
        <v>6169</v>
      </c>
      <c r="F6169" s="12">
        <v>44511120</v>
      </c>
      <c r="G6169" s="13" t="s">
        <v>6138</v>
      </c>
      <c r="Q6169" t="str">
        <f t="shared" si="96"/>
        <v>44511120-Lopate</v>
      </c>
    </row>
    <row r="6170" spans="1:17" x14ac:dyDescent="0.3">
      <c r="A6170">
        <v>6169</v>
      </c>
      <c r="B6170">
        <v>44511120</v>
      </c>
      <c r="C6170" t="s">
        <v>6138</v>
      </c>
      <c r="E6170" s="8">
        <v>6170</v>
      </c>
      <c r="F6170" s="9">
        <v>44511200</v>
      </c>
      <c r="G6170" s="10" t="s">
        <v>6139</v>
      </c>
      <c r="Q6170" t="str">
        <f t="shared" si="96"/>
        <v>44511200-Vile</v>
      </c>
    </row>
    <row r="6171" spans="1:17" x14ac:dyDescent="0.3">
      <c r="A6171">
        <v>6170</v>
      </c>
      <c r="B6171">
        <v>44511200</v>
      </c>
      <c r="C6171" t="s">
        <v>6139</v>
      </c>
      <c r="E6171" s="11">
        <v>6171</v>
      </c>
      <c r="F6171" s="12">
        <v>44511300</v>
      </c>
      <c r="G6171" s="13" t="s">
        <v>6140</v>
      </c>
      <c r="Q6171" t="str">
        <f t="shared" si="96"/>
        <v>44511300-Krampovi, pijuci, motike, grabulje i grabulje za čišćenje plaža</v>
      </c>
    </row>
    <row r="6172" spans="1:17" x14ac:dyDescent="0.3">
      <c r="A6172">
        <v>6171</v>
      </c>
      <c r="B6172">
        <v>44511300</v>
      </c>
      <c r="C6172" t="s">
        <v>6140</v>
      </c>
      <c r="E6172" s="8">
        <v>6172</v>
      </c>
      <c r="F6172" s="9">
        <v>44511310</v>
      </c>
      <c r="G6172" s="10" t="s">
        <v>6141</v>
      </c>
      <c r="Q6172" t="str">
        <f t="shared" si="96"/>
        <v>44511310-Krampovi</v>
      </c>
    </row>
    <row r="6173" spans="1:17" x14ac:dyDescent="0.3">
      <c r="A6173">
        <v>6172</v>
      </c>
      <c r="B6173">
        <v>44511310</v>
      </c>
      <c r="C6173" t="s">
        <v>6141</v>
      </c>
      <c r="E6173" s="11">
        <v>6173</v>
      </c>
      <c r="F6173" s="12">
        <v>44511320</v>
      </c>
      <c r="G6173" s="13" t="s">
        <v>6142</v>
      </c>
      <c r="Q6173" t="str">
        <f t="shared" si="96"/>
        <v>44511320-Pijuci</v>
      </c>
    </row>
    <row r="6174" spans="1:17" x14ac:dyDescent="0.3">
      <c r="A6174">
        <v>6173</v>
      </c>
      <c r="B6174">
        <v>44511320</v>
      </c>
      <c r="C6174" t="s">
        <v>6142</v>
      </c>
      <c r="E6174" s="8">
        <v>6174</v>
      </c>
      <c r="F6174" s="9">
        <v>44511330</v>
      </c>
      <c r="G6174" s="10" t="s">
        <v>6143</v>
      </c>
      <c r="Q6174" t="str">
        <f t="shared" si="96"/>
        <v>44511330-Motike</v>
      </c>
    </row>
    <row r="6175" spans="1:17" x14ac:dyDescent="0.3">
      <c r="A6175">
        <v>6174</v>
      </c>
      <c r="B6175">
        <v>44511330</v>
      </c>
      <c r="C6175" t="s">
        <v>6143</v>
      </c>
      <c r="E6175" s="11">
        <v>6175</v>
      </c>
      <c r="F6175" s="12">
        <v>44511340</v>
      </c>
      <c r="G6175" s="13" t="s">
        <v>6144</v>
      </c>
      <c r="Q6175" t="str">
        <f t="shared" si="96"/>
        <v>44511340-Grabulje</v>
      </c>
    </row>
    <row r="6176" spans="1:17" x14ac:dyDescent="0.3">
      <c r="A6176">
        <v>6175</v>
      </c>
      <c r="B6176">
        <v>44511340</v>
      </c>
      <c r="C6176" t="s">
        <v>6144</v>
      </c>
      <c r="E6176" s="8">
        <v>6176</v>
      </c>
      <c r="F6176" s="9">
        <v>44511341</v>
      </c>
      <c r="G6176" s="10" t="s">
        <v>6145</v>
      </c>
      <c r="Q6176" t="str">
        <f t="shared" si="96"/>
        <v>44511341-Grabulje za čišćenje plaža</v>
      </c>
    </row>
    <row r="6177" spans="1:17" x14ac:dyDescent="0.3">
      <c r="A6177">
        <v>6176</v>
      </c>
      <c r="B6177">
        <v>44511341</v>
      </c>
      <c r="C6177" t="s">
        <v>6145</v>
      </c>
      <c r="E6177" s="11">
        <v>6177</v>
      </c>
      <c r="F6177" s="12">
        <v>44511400</v>
      </c>
      <c r="G6177" s="13" t="s">
        <v>6146</v>
      </c>
      <c r="Q6177" t="str">
        <f t="shared" si="96"/>
        <v>44511400-Sekire</v>
      </c>
    </row>
    <row r="6178" spans="1:17" x14ac:dyDescent="0.3">
      <c r="A6178">
        <v>6177</v>
      </c>
      <c r="B6178">
        <v>44511400</v>
      </c>
      <c r="C6178" t="s">
        <v>6146</v>
      </c>
      <c r="E6178" s="8">
        <v>6178</v>
      </c>
      <c r="F6178" s="9">
        <v>44511500</v>
      </c>
      <c r="G6178" s="10" t="s">
        <v>6147</v>
      </c>
      <c r="Q6178" t="str">
        <f t="shared" si="96"/>
        <v>44511500-Ručne testere</v>
      </c>
    </row>
    <row r="6179" spans="1:17" x14ac:dyDescent="0.3">
      <c r="A6179">
        <v>6178</v>
      </c>
      <c r="B6179">
        <v>44511500</v>
      </c>
      <c r="C6179" t="s">
        <v>6147</v>
      </c>
      <c r="E6179" s="11">
        <v>6179</v>
      </c>
      <c r="F6179" s="12">
        <v>44511510</v>
      </c>
      <c r="G6179" s="13" t="s">
        <v>6148</v>
      </c>
      <c r="Q6179" t="str">
        <f t="shared" si="96"/>
        <v>44511510-Listovi za ručne testere</v>
      </c>
    </row>
    <row r="6180" spans="1:17" x14ac:dyDescent="0.3">
      <c r="A6180">
        <v>6179</v>
      </c>
      <c r="B6180">
        <v>44511510</v>
      </c>
      <c r="C6180" t="s">
        <v>6148</v>
      </c>
      <c r="E6180" s="8">
        <v>6180</v>
      </c>
      <c r="F6180" s="9">
        <v>44512000</v>
      </c>
      <c r="G6180" s="10" t="s">
        <v>6149</v>
      </c>
      <c r="Q6180" t="str">
        <f t="shared" si="96"/>
        <v>44512000-Razni ručni alati</v>
      </c>
    </row>
    <row r="6181" spans="1:17" x14ac:dyDescent="0.3">
      <c r="A6181">
        <v>6180</v>
      </c>
      <c r="B6181">
        <v>44512000</v>
      </c>
      <c r="C6181" t="s">
        <v>6149</v>
      </c>
      <c r="E6181" s="11">
        <v>6181</v>
      </c>
      <c r="F6181" s="12">
        <v>44512100</v>
      </c>
      <c r="G6181" s="13" t="s">
        <v>6150</v>
      </c>
      <c r="Q6181" t="str">
        <f t="shared" si="96"/>
        <v>44512100-Dleta</v>
      </c>
    </row>
    <row r="6182" spans="1:17" x14ac:dyDescent="0.3">
      <c r="A6182">
        <v>6181</v>
      </c>
      <c r="B6182">
        <v>44512100</v>
      </c>
      <c r="C6182" t="s">
        <v>6150</v>
      </c>
      <c r="E6182" s="8">
        <v>6182</v>
      </c>
      <c r="F6182" s="9">
        <v>44512200</v>
      </c>
      <c r="G6182" s="10" t="s">
        <v>6151</v>
      </c>
      <c r="Q6182" t="str">
        <f t="shared" si="96"/>
        <v>44512200-Klešta</v>
      </c>
    </row>
    <row r="6183" spans="1:17" x14ac:dyDescent="0.3">
      <c r="A6183">
        <v>6182</v>
      </c>
      <c r="B6183">
        <v>44512200</v>
      </c>
      <c r="C6183" t="s">
        <v>6151</v>
      </c>
      <c r="E6183" s="11">
        <v>6183</v>
      </c>
      <c r="F6183" s="12">
        <v>44512210</v>
      </c>
      <c r="G6183" s="13" t="s">
        <v>6152</v>
      </c>
      <c r="Q6183" t="str">
        <f t="shared" si="96"/>
        <v>44512210-Klešta za krimpovanje</v>
      </c>
    </row>
    <row r="6184" spans="1:17" x14ac:dyDescent="0.3">
      <c r="A6184">
        <v>6183</v>
      </c>
      <c r="B6184">
        <v>44512210</v>
      </c>
      <c r="C6184" t="s">
        <v>6152</v>
      </c>
      <c r="E6184" s="8">
        <v>6184</v>
      </c>
      <c r="F6184" s="9">
        <v>44512300</v>
      </c>
      <c r="G6184" s="10" t="s">
        <v>6153</v>
      </c>
      <c r="Q6184" t="str">
        <f t="shared" si="96"/>
        <v>44512300-Čekići</v>
      </c>
    </row>
    <row r="6185" spans="1:17" x14ac:dyDescent="0.3">
      <c r="A6185">
        <v>6184</v>
      </c>
      <c r="B6185">
        <v>44512300</v>
      </c>
      <c r="C6185" t="s">
        <v>6153</v>
      </c>
      <c r="E6185" s="11">
        <v>6185</v>
      </c>
      <c r="F6185" s="12">
        <v>44512400</v>
      </c>
      <c r="G6185" s="13" t="s">
        <v>6154</v>
      </c>
      <c r="Q6185" t="str">
        <f t="shared" si="96"/>
        <v>44512400-Stezaljke za žicu</v>
      </c>
    </row>
    <row r="6186" spans="1:17" x14ac:dyDescent="0.3">
      <c r="A6186">
        <v>6185</v>
      </c>
      <c r="B6186">
        <v>44512400</v>
      </c>
      <c r="C6186" t="s">
        <v>6154</v>
      </c>
      <c r="E6186" s="8">
        <v>6186</v>
      </c>
      <c r="F6186" s="9">
        <v>44512500</v>
      </c>
      <c r="G6186" s="10" t="s">
        <v>6155</v>
      </c>
      <c r="Q6186" t="str">
        <f t="shared" si="96"/>
        <v>44512500-Obični i francuski ključevi</v>
      </c>
    </row>
    <row r="6187" spans="1:17" x14ac:dyDescent="0.3">
      <c r="A6187">
        <v>6186</v>
      </c>
      <c r="B6187">
        <v>44512500</v>
      </c>
      <c r="C6187" t="s">
        <v>6155</v>
      </c>
      <c r="E6187" s="11">
        <v>6187</v>
      </c>
      <c r="F6187" s="12">
        <v>44512600</v>
      </c>
      <c r="G6187" s="13" t="s">
        <v>6156</v>
      </c>
      <c r="Q6187" t="str">
        <f t="shared" si="96"/>
        <v>44512600-Alati za drumske radove</v>
      </c>
    </row>
    <row r="6188" spans="1:17" x14ac:dyDescent="0.3">
      <c r="A6188">
        <v>6187</v>
      </c>
      <c r="B6188">
        <v>44512600</v>
      </c>
      <c r="C6188" t="s">
        <v>6156</v>
      </c>
      <c r="E6188" s="8">
        <v>6188</v>
      </c>
      <c r="F6188" s="9">
        <v>44512610</v>
      </c>
      <c r="G6188" s="10" t="s">
        <v>6157</v>
      </c>
      <c r="Q6188" t="str">
        <f t="shared" si="96"/>
        <v>44512610-Šiljci za razbijanje površinskih slojeva</v>
      </c>
    </row>
    <row r="6189" spans="1:17" x14ac:dyDescent="0.3">
      <c r="A6189">
        <v>6188</v>
      </c>
      <c r="B6189">
        <v>44512610</v>
      </c>
      <c r="C6189" t="s">
        <v>6157</v>
      </c>
      <c r="E6189" s="11">
        <v>6189</v>
      </c>
      <c r="F6189" s="12">
        <v>44512700</v>
      </c>
      <c r="G6189" s="13" t="s">
        <v>6158</v>
      </c>
      <c r="Q6189" t="str">
        <f t="shared" si="96"/>
        <v>44512700-Fine ili grube turpije</v>
      </c>
    </row>
    <row r="6190" spans="1:17" x14ac:dyDescent="0.3">
      <c r="A6190">
        <v>6189</v>
      </c>
      <c r="B6190">
        <v>44512700</v>
      </c>
      <c r="C6190" t="s">
        <v>6158</v>
      </c>
      <c r="E6190" s="8">
        <v>6190</v>
      </c>
      <c r="F6190" s="9">
        <v>44512800</v>
      </c>
      <c r="G6190" s="10" t="s">
        <v>6159</v>
      </c>
      <c r="Q6190" t="str">
        <f t="shared" si="96"/>
        <v>44512800-Odvijači</v>
      </c>
    </row>
    <row r="6191" spans="1:17" x14ac:dyDescent="0.3">
      <c r="A6191">
        <v>6190</v>
      </c>
      <c r="B6191">
        <v>44512800</v>
      </c>
      <c r="C6191" t="s">
        <v>6159</v>
      </c>
      <c r="E6191" s="11">
        <v>6191</v>
      </c>
      <c r="F6191" s="12">
        <v>44512900</v>
      </c>
      <c r="G6191" s="13" t="s">
        <v>6160</v>
      </c>
      <c r="Q6191" t="str">
        <f t="shared" si="96"/>
        <v>44512900-Svrdla, ulošci za odvijače i drugi dodaci</v>
      </c>
    </row>
    <row r="6192" spans="1:17" x14ac:dyDescent="0.3">
      <c r="A6192">
        <v>6191</v>
      </c>
      <c r="B6192">
        <v>44512900</v>
      </c>
      <c r="C6192" t="s">
        <v>6160</v>
      </c>
      <c r="E6192" s="8">
        <v>6192</v>
      </c>
      <c r="F6192" s="9">
        <v>44512910</v>
      </c>
      <c r="G6192" s="10" t="s">
        <v>6161</v>
      </c>
      <c r="Q6192" t="str">
        <f t="shared" si="96"/>
        <v>44512910-Svrdla</v>
      </c>
    </row>
    <row r="6193" spans="1:17" x14ac:dyDescent="0.3">
      <c r="A6193">
        <v>6192</v>
      </c>
      <c r="B6193">
        <v>44512910</v>
      </c>
      <c r="C6193" t="s">
        <v>6161</v>
      </c>
      <c r="E6193" s="11">
        <v>6193</v>
      </c>
      <c r="F6193" s="12">
        <v>44512920</v>
      </c>
      <c r="G6193" s="13" t="s">
        <v>6162</v>
      </c>
      <c r="Q6193" t="str">
        <f t="shared" si="96"/>
        <v>44512920-Ulošci za odvijače</v>
      </c>
    </row>
    <row r="6194" spans="1:17" x14ac:dyDescent="0.3">
      <c r="A6194">
        <v>6193</v>
      </c>
      <c r="B6194">
        <v>44512920</v>
      </c>
      <c r="C6194" t="s">
        <v>6162</v>
      </c>
      <c r="E6194" s="8">
        <v>6194</v>
      </c>
      <c r="F6194" s="9">
        <v>44512930</v>
      </c>
      <c r="G6194" s="10" t="s">
        <v>6163</v>
      </c>
      <c r="Q6194" t="str">
        <f t="shared" si="96"/>
        <v>44512930-Nosači za alat</v>
      </c>
    </row>
    <row r="6195" spans="1:17" x14ac:dyDescent="0.3">
      <c r="A6195">
        <v>6194</v>
      </c>
      <c r="B6195">
        <v>44512930</v>
      </c>
      <c r="C6195" t="s">
        <v>6163</v>
      </c>
      <c r="E6195" s="11">
        <v>6195</v>
      </c>
      <c r="F6195" s="12">
        <v>44512940</v>
      </c>
      <c r="G6195" s="13" t="s">
        <v>6164</v>
      </c>
      <c r="Q6195" t="str">
        <f t="shared" si="96"/>
        <v>44512940-Kompleti alata</v>
      </c>
    </row>
    <row r="6196" spans="1:17" x14ac:dyDescent="0.3">
      <c r="A6196">
        <v>6195</v>
      </c>
      <c r="B6196">
        <v>44512940</v>
      </c>
      <c r="C6196" t="s">
        <v>6164</v>
      </c>
      <c r="E6196" s="8">
        <v>6196</v>
      </c>
      <c r="F6196" s="9">
        <v>44513000</v>
      </c>
      <c r="G6196" s="10" t="s">
        <v>6165</v>
      </c>
      <c r="Q6196" t="str">
        <f t="shared" si="96"/>
        <v>44513000-Alati kojima se upravlja pedalom (papučicom)</v>
      </c>
    </row>
    <row r="6197" spans="1:17" x14ac:dyDescent="0.3">
      <c r="A6197">
        <v>6196</v>
      </c>
      <c r="B6197">
        <v>44513000</v>
      </c>
      <c r="C6197" t="s">
        <v>6165</v>
      </c>
      <c r="E6197" s="11">
        <v>6197</v>
      </c>
      <c r="F6197" s="12">
        <v>44514000</v>
      </c>
      <c r="G6197" s="13" t="s">
        <v>6166</v>
      </c>
      <c r="Q6197" t="str">
        <f t="shared" si="96"/>
        <v>44514000-Ručke alata i delovi alata</v>
      </c>
    </row>
    <row r="6198" spans="1:17" x14ac:dyDescent="0.3">
      <c r="A6198">
        <v>6197</v>
      </c>
      <c r="B6198">
        <v>44514000</v>
      </c>
      <c r="C6198" t="s">
        <v>6166</v>
      </c>
      <c r="E6198" s="8">
        <v>6198</v>
      </c>
      <c r="F6198" s="9">
        <v>44514100</v>
      </c>
      <c r="G6198" s="10" t="s">
        <v>6167</v>
      </c>
      <c r="Q6198" t="str">
        <f t="shared" si="96"/>
        <v>44514100-Ručke alata</v>
      </c>
    </row>
    <row r="6199" spans="1:17" x14ac:dyDescent="0.3">
      <c r="A6199">
        <v>6198</v>
      </c>
      <c r="B6199">
        <v>44514100</v>
      </c>
      <c r="C6199" t="s">
        <v>6167</v>
      </c>
      <c r="E6199" s="11">
        <v>6199</v>
      </c>
      <c r="F6199" s="12">
        <v>44514200</v>
      </c>
      <c r="G6199" s="13" t="s">
        <v>6168</v>
      </c>
      <c r="Q6199" t="str">
        <f t="shared" si="96"/>
        <v>44514200-Delovi alata</v>
      </c>
    </row>
    <row r="6200" spans="1:17" x14ac:dyDescent="0.3">
      <c r="A6200">
        <v>6199</v>
      </c>
      <c r="B6200">
        <v>44514200</v>
      </c>
      <c r="C6200" t="s">
        <v>6168</v>
      </c>
      <c r="E6200" s="8">
        <v>6200</v>
      </c>
      <c r="F6200" s="9">
        <v>44520000</v>
      </c>
      <c r="G6200" s="10" t="s">
        <v>6169</v>
      </c>
      <c r="Q6200" t="str">
        <f t="shared" si="96"/>
        <v>44520000-Brave, ključevi i šarke</v>
      </c>
    </row>
    <row r="6201" spans="1:17" x14ac:dyDescent="0.3">
      <c r="A6201">
        <v>6200</v>
      </c>
      <c r="B6201">
        <v>44520000</v>
      </c>
      <c r="C6201" t="s">
        <v>6169</v>
      </c>
      <c r="E6201" s="11">
        <v>6201</v>
      </c>
      <c r="F6201" s="12">
        <v>44521000</v>
      </c>
      <c r="G6201" s="13" t="s">
        <v>6170</v>
      </c>
      <c r="Q6201" t="str">
        <f t="shared" si="96"/>
        <v>44521000-Razni katanci i brave</v>
      </c>
    </row>
    <row r="6202" spans="1:17" x14ac:dyDescent="0.3">
      <c r="A6202">
        <v>6201</v>
      </c>
      <c r="B6202">
        <v>44521000</v>
      </c>
      <c r="C6202" t="s">
        <v>6170</v>
      </c>
      <c r="E6202" s="8">
        <v>6202</v>
      </c>
      <c r="F6202" s="9">
        <v>44521100</v>
      </c>
      <c r="G6202" s="10" t="s">
        <v>6171</v>
      </c>
      <c r="Q6202" t="str">
        <f t="shared" si="96"/>
        <v>44521100-Brave</v>
      </c>
    </row>
    <row r="6203" spans="1:17" x14ac:dyDescent="0.3">
      <c r="A6203">
        <v>6202</v>
      </c>
      <c r="B6203">
        <v>44521100</v>
      </c>
      <c r="C6203" t="s">
        <v>6171</v>
      </c>
      <c r="E6203" s="11">
        <v>6203</v>
      </c>
      <c r="F6203" s="12">
        <v>44521110</v>
      </c>
      <c r="G6203" s="13" t="s">
        <v>6172</v>
      </c>
      <c r="Q6203" t="str">
        <f t="shared" si="96"/>
        <v>44521110-Brave za vrata</v>
      </c>
    </row>
    <row r="6204" spans="1:17" x14ac:dyDescent="0.3">
      <c r="A6204">
        <v>6203</v>
      </c>
      <c r="B6204">
        <v>44521110</v>
      </c>
      <c r="C6204" t="s">
        <v>6172</v>
      </c>
      <c r="E6204" s="8">
        <v>6204</v>
      </c>
      <c r="F6204" s="9">
        <v>44521120</v>
      </c>
      <c r="G6204" s="10" t="s">
        <v>6173</v>
      </c>
      <c r="Q6204" t="str">
        <f t="shared" si="96"/>
        <v>44521120-Elektronska sigurnosna brava</v>
      </c>
    </row>
    <row r="6205" spans="1:17" x14ac:dyDescent="0.3">
      <c r="A6205">
        <v>6204</v>
      </c>
      <c r="B6205">
        <v>44521120</v>
      </c>
      <c r="C6205" t="s">
        <v>6173</v>
      </c>
      <c r="E6205" s="11">
        <v>6205</v>
      </c>
      <c r="F6205" s="12">
        <v>44521130</v>
      </c>
      <c r="G6205" s="13" t="s">
        <v>6174</v>
      </c>
      <c r="Q6205" t="str">
        <f t="shared" si="96"/>
        <v>44521130-Brava sa pojačanom zaštitom</v>
      </c>
    </row>
    <row r="6206" spans="1:17" x14ac:dyDescent="0.3">
      <c r="A6206">
        <v>6205</v>
      </c>
      <c r="B6206">
        <v>44521130</v>
      </c>
      <c r="C6206" t="s">
        <v>6174</v>
      </c>
      <c r="E6206" s="8">
        <v>6206</v>
      </c>
      <c r="F6206" s="9">
        <v>44521140</v>
      </c>
      <c r="G6206" s="10" t="s">
        <v>6175</v>
      </c>
      <c r="Q6206" t="str">
        <f t="shared" si="96"/>
        <v>44521140-Bravice za nameštaj</v>
      </c>
    </row>
    <row r="6207" spans="1:17" x14ac:dyDescent="0.3">
      <c r="A6207">
        <v>6206</v>
      </c>
      <c r="B6207">
        <v>44521140</v>
      </c>
      <c r="C6207" t="s">
        <v>6175</v>
      </c>
      <c r="E6207" s="11">
        <v>6207</v>
      </c>
      <c r="F6207" s="12">
        <v>44521200</v>
      </c>
      <c r="G6207" s="13" t="s">
        <v>6176</v>
      </c>
      <c r="Q6207" t="str">
        <f t="shared" si="96"/>
        <v>44521200-Katanci i lanci</v>
      </c>
    </row>
    <row r="6208" spans="1:17" x14ac:dyDescent="0.3">
      <c r="A6208">
        <v>6207</v>
      </c>
      <c r="B6208">
        <v>44521200</v>
      </c>
      <c r="C6208" t="s">
        <v>6176</v>
      </c>
      <c r="E6208" s="8">
        <v>6208</v>
      </c>
      <c r="F6208" s="9">
        <v>44521210</v>
      </c>
      <c r="G6208" s="10" t="s">
        <v>6177</v>
      </c>
      <c r="Q6208" t="str">
        <f t="shared" si="96"/>
        <v>44521210-Katanci</v>
      </c>
    </row>
    <row r="6209" spans="1:17" x14ac:dyDescent="0.3">
      <c r="A6209">
        <v>6208</v>
      </c>
      <c r="B6209">
        <v>44521210</v>
      </c>
      <c r="C6209" t="s">
        <v>6177</v>
      </c>
      <c r="E6209" s="11">
        <v>6209</v>
      </c>
      <c r="F6209" s="12">
        <v>44522000</v>
      </c>
      <c r="G6209" s="13" t="s">
        <v>6178</v>
      </c>
      <c r="Q6209" t="str">
        <f t="shared" si="96"/>
        <v>44522000-Zatvarači, delovi brava i ključevi</v>
      </c>
    </row>
    <row r="6210" spans="1:17" x14ac:dyDescent="0.3">
      <c r="A6210">
        <v>6209</v>
      </c>
      <c r="B6210">
        <v>44522000</v>
      </c>
      <c r="C6210" t="s">
        <v>6178</v>
      </c>
      <c r="E6210" s="8">
        <v>6210</v>
      </c>
      <c r="F6210" s="9">
        <v>44522100</v>
      </c>
      <c r="G6210" s="10" t="s">
        <v>3823</v>
      </c>
      <c r="Q6210" t="str">
        <f t="shared" ref="Q6210:Q6273" si="97">F6210&amp; "-" &amp;G6210</f>
        <v>44522100-Zatvarači</v>
      </c>
    </row>
    <row r="6211" spans="1:17" x14ac:dyDescent="0.3">
      <c r="A6211">
        <v>6210</v>
      </c>
      <c r="B6211">
        <v>44522100</v>
      </c>
      <c r="C6211" t="s">
        <v>3823</v>
      </c>
      <c r="E6211" s="11">
        <v>6211</v>
      </c>
      <c r="F6211" s="12">
        <v>44522200</v>
      </c>
      <c r="G6211" s="13" t="s">
        <v>6179</v>
      </c>
      <c r="Q6211" t="str">
        <f t="shared" si="97"/>
        <v>44522200-Ključevi</v>
      </c>
    </row>
    <row r="6212" spans="1:17" x14ac:dyDescent="0.3">
      <c r="A6212">
        <v>6211</v>
      </c>
      <c r="B6212">
        <v>44522200</v>
      </c>
      <c r="C6212" t="s">
        <v>6179</v>
      </c>
      <c r="E6212" s="8">
        <v>6212</v>
      </c>
      <c r="F6212" s="9">
        <v>44522300</v>
      </c>
      <c r="G6212" s="10" t="s">
        <v>6180</v>
      </c>
      <c r="Q6212" t="str">
        <f t="shared" si="97"/>
        <v>44522300-Delovi katanaca</v>
      </c>
    </row>
    <row r="6213" spans="1:17" x14ac:dyDescent="0.3">
      <c r="A6213">
        <v>6212</v>
      </c>
      <c r="B6213">
        <v>44522300</v>
      </c>
      <c r="C6213" t="s">
        <v>6180</v>
      </c>
      <c r="E6213" s="11">
        <v>6213</v>
      </c>
      <c r="F6213" s="12">
        <v>44522400</v>
      </c>
      <c r="G6213" s="13" t="s">
        <v>6181</v>
      </c>
      <c r="Q6213" t="str">
        <f t="shared" si="97"/>
        <v>44522400-Delovi brava</v>
      </c>
    </row>
    <row r="6214" spans="1:17" x14ac:dyDescent="0.3">
      <c r="A6214">
        <v>6213</v>
      </c>
      <c r="B6214">
        <v>44522400</v>
      </c>
      <c r="C6214" t="s">
        <v>6181</v>
      </c>
      <c r="E6214" s="8">
        <v>6214</v>
      </c>
      <c r="F6214" s="9">
        <v>44523000</v>
      </c>
      <c r="G6214" s="10" t="s">
        <v>6182</v>
      </c>
      <c r="Q6214" t="str">
        <f t="shared" si="97"/>
        <v>44523000-Šarke, okovi i pribor</v>
      </c>
    </row>
    <row r="6215" spans="1:17" x14ac:dyDescent="0.3">
      <c r="A6215">
        <v>6214</v>
      </c>
      <c r="B6215">
        <v>44523000</v>
      </c>
      <c r="C6215" t="s">
        <v>6182</v>
      </c>
      <c r="E6215" s="11">
        <v>6215</v>
      </c>
      <c r="F6215" s="12">
        <v>44523100</v>
      </c>
      <c r="G6215" s="13" t="s">
        <v>6183</v>
      </c>
      <c r="Q6215" t="str">
        <f t="shared" si="97"/>
        <v>44523100-Šarke</v>
      </c>
    </row>
    <row r="6216" spans="1:17" x14ac:dyDescent="0.3">
      <c r="A6216">
        <v>6215</v>
      </c>
      <c r="B6216">
        <v>44523100</v>
      </c>
      <c r="C6216" t="s">
        <v>6183</v>
      </c>
      <c r="E6216" s="8">
        <v>6216</v>
      </c>
      <c r="F6216" s="9">
        <v>44523200</v>
      </c>
      <c r="G6216" s="10" t="s">
        <v>6184</v>
      </c>
      <c r="Q6216" t="str">
        <f t="shared" si="97"/>
        <v>44523200-Okovi</v>
      </c>
    </row>
    <row r="6217" spans="1:17" x14ac:dyDescent="0.3">
      <c r="A6217">
        <v>6216</v>
      </c>
      <c r="B6217">
        <v>44523200</v>
      </c>
      <c r="C6217" t="s">
        <v>6184</v>
      </c>
      <c r="E6217" s="11">
        <v>6217</v>
      </c>
      <c r="F6217" s="12">
        <v>44523300</v>
      </c>
      <c r="G6217" s="13" t="s">
        <v>6185</v>
      </c>
      <c r="Q6217" t="str">
        <f t="shared" si="97"/>
        <v>44523300-Pribor</v>
      </c>
    </row>
    <row r="6218" spans="1:17" x14ac:dyDescent="0.3">
      <c r="A6218">
        <v>6217</v>
      </c>
      <c r="B6218">
        <v>44523300</v>
      </c>
      <c r="C6218" t="s">
        <v>6185</v>
      </c>
      <c r="E6218" s="8">
        <v>6218</v>
      </c>
      <c r="F6218" s="9">
        <v>44530000</v>
      </c>
      <c r="G6218" s="10" t="s">
        <v>6186</v>
      </c>
      <c r="Q6218" t="str">
        <f t="shared" si="97"/>
        <v>44530000-Vijci</v>
      </c>
    </row>
    <row r="6219" spans="1:17" x14ac:dyDescent="0.3">
      <c r="A6219">
        <v>6218</v>
      </c>
      <c r="B6219">
        <v>44530000</v>
      </c>
      <c r="C6219" t="s">
        <v>6186</v>
      </c>
      <c r="E6219" s="11">
        <v>6219</v>
      </c>
      <c r="F6219" s="12">
        <v>44531000</v>
      </c>
      <c r="G6219" s="13" t="s">
        <v>6187</v>
      </c>
      <c r="Q6219" t="str">
        <f t="shared" si="97"/>
        <v>44531000-Vijci sa navojem</v>
      </c>
    </row>
    <row r="6220" spans="1:17" x14ac:dyDescent="0.3">
      <c r="A6220">
        <v>6219</v>
      </c>
      <c r="B6220">
        <v>44531000</v>
      </c>
      <c r="C6220" t="s">
        <v>6187</v>
      </c>
      <c r="E6220" s="8">
        <v>6220</v>
      </c>
      <c r="F6220" s="9">
        <v>44531100</v>
      </c>
      <c r="G6220" s="10" t="s">
        <v>6188</v>
      </c>
      <c r="Q6220" t="str">
        <f t="shared" si="97"/>
        <v>44531100-Vijci za drvo</v>
      </c>
    </row>
    <row r="6221" spans="1:17" x14ac:dyDescent="0.3">
      <c r="A6221">
        <v>6220</v>
      </c>
      <c r="B6221">
        <v>44531100</v>
      </c>
      <c r="C6221" t="s">
        <v>6188</v>
      </c>
      <c r="E6221" s="11">
        <v>6221</v>
      </c>
      <c r="F6221" s="12">
        <v>44531200</v>
      </c>
      <c r="G6221" s="13" t="s">
        <v>6189</v>
      </c>
      <c r="Q6221" t="str">
        <f t="shared" si="97"/>
        <v>44531200-Vijci sa kukom ili vijci sa prstenom</v>
      </c>
    </row>
    <row r="6222" spans="1:17" x14ac:dyDescent="0.3">
      <c r="A6222">
        <v>6221</v>
      </c>
      <c r="B6222">
        <v>44531200</v>
      </c>
      <c r="C6222" t="s">
        <v>6189</v>
      </c>
      <c r="E6222" s="8">
        <v>6222</v>
      </c>
      <c r="F6222" s="9">
        <v>44531300</v>
      </c>
      <c r="G6222" s="10" t="s">
        <v>6190</v>
      </c>
      <c r="Q6222" t="str">
        <f t="shared" si="97"/>
        <v>44531300-Samonarezujući vijci</v>
      </c>
    </row>
    <row r="6223" spans="1:17" x14ac:dyDescent="0.3">
      <c r="A6223">
        <v>6222</v>
      </c>
      <c r="B6223">
        <v>44531300</v>
      </c>
      <c r="C6223" t="s">
        <v>6190</v>
      </c>
      <c r="E6223" s="11">
        <v>6223</v>
      </c>
      <c r="F6223" s="12">
        <v>44531400</v>
      </c>
      <c r="G6223" s="13" t="s">
        <v>6191</v>
      </c>
      <c r="Q6223" t="str">
        <f t="shared" si="97"/>
        <v>44531400-Matični vijci</v>
      </c>
    </row>
    <row r="6224" spans="1:17" x14ac:dyDescent="0.3">
      <c r="A6224">
        <v>6223</v>
      </c>
      <c r="B6224">
        <v>44531400</v>
      </c>
      <c r="C6224" t="s">
        <v>6191</v>
      </c>
      <c r="E6224" s="8">
        <v>6224</v>
      </c>
      <c r="F6224" s="9">
        <v>44531500</v>
      </c>
      <c r="G6224" s="10" t="s">
        <v>6192</v>
      </c>
      <c r="Q6224" t="str">
        <f t="shared" si="97"/>
        <v>44531500-Kompleti za spajanje prirubnicom</v>
      </c>
    </row>
    <row r="6225" spans="1:17" x14ac:dyDescent="0.3">
      <c r="A6225">
        <v>6224</v>
      </c>
      <c r="B6225">
        <v>44531500</v>
      </c>
      <c r="C6225" t="s">
        <v>6192</v>
      </c>
      <c r="E6225" s="11">
        <v>6225</v>
      </c>
      <c r="F6225" s="12">
        <v>44531510</v>
      </c>
      <c r="G6225" s="13" t="s">
        <v>6186</v>
      </c>
      <c r="Q6225" t="str">
        <f t="shared" si="97"/>
        <v>44531510-Vijci</v>
      </c>
    </row>
    <row r="6226" spans="1:17" x14ac:dyDescent="0.3">
      <c r="A6226">
        <v>6225</v>
      </c>
      <c r="B6226">
        <v>44531510</v>
      </c>
      <c r="C6226" t="s">
        <v>6186</v>
      </c>
      <c r="E6226" s="8">
        <v>6226</v>
      </c>
      <c r="F6226" s="9">
        <v>44531520</v>
      </c>
      <c r="G6226" s="10" t="s">
        <v>6193</v>
      </c>
      <c r="Q6226" t="str">
        <f t="shared" si="97"/>
        <v>44531520-Tirfoni</v>
      </c>
    </row>
    <row r="6227" spans="1:17" x14ac:dyDescent="0.3">
      <c r="A6227">
        <v>6226</v>
      </c>
      <c r="B6227">
        <v>44531520</v>
      </c>
      <c r="C6227" t="s">
        <v>6193</v>
      </c>
      <c r="E6227" s="11">
        <v>6227</v>
      </c>
      <c r="F6227" s="12">
        <v>44531600</v>
      </c>
      <c r="G6227" s="13" t="s">
        <v>6194</v>
      </c>
      <c r="Q6227" t="str">
        <f t="shared" si="97"/>
        <v>44531600-Navrtke</v>
      </c>
    </row>
    <row r="6228" spans="1:17" x14ac:dyDescent="0.3">
      <c r="A6228">
        <v>6227</v>
      </c>
      <c r="B6228">
        <v>44531600</v>
      </c>
      <c r="C6228" t="s">
        <v>6194</v>
      </c>
      <c r="E6228" s="8">
        <v>6228</v>
      </c>
      <c r="F6228" s="9">
        <v>44531700</v>
      </c>
      <c r="G6228" s="10" t="s">
        <v>6195</v>
      </c>
      <c r="Q6228" t="str">
        <f t="shared" si="97"/>
        <v>44531700-Gvozdeni ili čelični proizvodi sa navojem</v>
      </c>
    </row>
    <row r="6229" spans="1:17" x14ac:dyDescent="0.3">
      <c r="A6229">
        <v>6228</v>
      </c>
      <c r="B6229">
        <v>44531700</v>
      </c>
      <c r="C6229" t="s">
        <v>6195</v>
      </c>
      <c r="E6229" s="11">
        <v>6229</v>
      </c>
      <c r="F6229" s="12">
        <v>44532000</v>
      </c>
      <c r="G6229" s="13" t="s">
        <v>6196</v>
      </c>
      <c r="Q6229" t="str">
        <f t="shared" si="97"/>
        <v>44532000-Zavrtnji bez navoja</v>
      </c>
    </row>
    <row r="6230" spans="1:17" x14ac:dyDescent="0.3">
      <c r="A6230">
        <v>6229</v>
      </c>
      <c r="B6230">
        <v>44532000</v>
      </c>
      <c r="C6230" t="s">
        <v>6196</v>
      </c>
      <c r="E6230" s="8">
        <v>6230</v>
      </c>
      <c r="F6230" s="9">
        <v>44532100</v>
      </c>
      <c r="G6230" s="10" t="s">
        <v>6197</v>
      </c>
      <c r="Q6230" t="str">
        <f t="shared" si="97"/>
        <v>44532100-Zakivci</v>
      </c>
    </row>
    <row r="6231" spans="1:17" x14ac:dyDescent="0.3">
      <c r="A6231">
        <v>6230</v>
      </c>
      <c r="B6231">
        <v>44532100</v>
      </c>
      <c r="C6231" t="s">
        <v>6197</v>
      </c>
      <c r="E6231" s="11">
        <v>6231</v>
      </c>
      <c r="F6231" s="12">
        <v>44532200</v>
      </c>
      <c r="G6231" s="13" t="s">
        <v>6198</v>
      </c>
      <c r="Q6231" t="str">
        <f t="shared" si="97"/>
        <v>44532200-Podloške</v>
      </c>
    </row>
    <row r="6232" spans="1:17" x14ac:dyDescent="0.3">
      <c r="A6232">
        <v>6231</v>
      </c>
      <c r="B6232">
        <v>44532200</v>
      </c>
      <c r="C6232" t="s">
        <v>6198</v>
      </c>
      <c r="E6232" s="8">
        <v>6232</v>
      </c>
      <c r="F6232" s="9">
        <v>44532300</v>
      </c>
      <c r="G6232" s="10" t="s">
        <v>6199</v>
      </c>
      <c r="Q6232" t="str">
        <f t="shared" si="97"/>
        <v>44532300-Rascepke</v>
      </c>
    </row>
    <row r="6233" spans="1:17" x14ac:dyDescent="0.3">
      <c r="A6233">
        <v>6232</v>
      </c>
      <c r="B6233">
        <v>44532300</v>
      </c>
      <c r="C6233" t="s">
        <v>6199</v>
      </c>
      <c r="E6233" s="11">
        <v>6233</v>
      </c>
      <c r="F6233" s="12">
        <v>44532400</v>
      </c>
      <c r="G6233" s="13" t="s">
        <v>6200</v>
      </c>
      <c r="Q6233" t="str">
        <f t="shared" si="97"/>
        <v>44532400-Vezice od čelika</v>
      </c>
    </row>
    <row r="6234" spans="1:17" x14ac:dyDescent="0.3">
      <c r="A6234">
        <v>6233</v>
      </c>
      <c r="B6234">
        <v>44532400</v>
      </c>
      <c r="C6234" t="s">
        <v>6200</v>
      </c>
      <c r="E6234" s="8">
        <v>6234</v>
      </c>
      <c r="F6234" s="9">
        <v>44533000</v>
      </c>
      <c r="G6234" s="10" t="s">
        <v>6201</v>
      </c>
      <c r="Q6234" t="str">
        <f t="shared" si="97"/>
        <v>44533000-Spojnice od bakra</v>
      </c>
    </row>
    <row r="6235" spans="1:17" x14ac:dyDescent="0.3">
      <c r="A6235">
        <v>6234</v>
      </c>
      <c r="B6235">
        <v>44533000</v>
      </c>
      <c r="C6235" t="s">
        <v>6201</v>
      </c>
      <c r="E6235" s="11">
        <v>6235</v>
      </c>
      <c r="F6235" s="12">
        <v>44540000</v>
      </c>
      <c r="G6235" s="13" t="s">
        <v>6202</v>
      </c>
      <c r="Q6235" t="str">
        <f t="shared" si="97"/>
        <v>44540000-Lanac</v>
      </c>
    </row>
    <row r="6236" spans="1:17" x14ac:dyDescent="0.3">
      <c r="A6236">
        <v>6235</v>
      </c>
      <c r="B6236">
        <v>44540000</v>
      </c>
      <c r="C6236" t="s">
        <v>6202</v>
      </c>
      <c r="E6236" s="8">
        <v>6236</v>
      </c>
      <c r="F6236" s="9">
        <v>44541000</v>
      </c>
      <c r="G6236" s="10" t="s">
        <v>6203</v>
      </c>
      <c r="Q6236" t="str">
        <f t="shared" si="97"/>
        <v>44541000-Zglobno-člankasti lanac</v>
      </c>
    </row>
    <row r="6237" spans="1:17" x14ac:dyDescent="0.3">
      <c r="A6237">
        <v>6236</v>
      </c>
      <c r="B6237">
        <v>44541000</v>
      </c>
      <c r="C6237" t="s">
        <v>6203</v>
      </c>
      <c r="E6237" s="11">
        <v>6237</v>
      </c>
      <c r="F6237" s="12">
        <v>44542000</v>
      </c>
      <c r="G6237" s="13" t="s">
        <v>6204</v>
      </c>
      <c r="Q6237" t="str">
        <f t="shared" si="97"/>
        <v>44542000-Delovi lanca</v>
      </c>
    </row>
    <row r="6238" spans="1:17" x14ac:dyDescent="0.3">
      <c r="A6238">
        <v>6237</v>
      </c>
      <c r="B6238">
        <v>44542000</v>
      </c>
      <c r="C6238" t="s">
        <v>6204</v>
      </c>
      <c r="E6238" s="8">
        <v>6238</v>
      </c>
      <c r="F6238" s="9">
        <v>44550000</v>
      </c>
      <c r="G6238" s="10" t="s">
        <v>6205</v>
      </c>
      <c r="Q6238" t="str">
        <f t="shared" si="97"/>
        <v>44550000-Opruge</v>
      </c>
    </row>
    <row r="6239" spans="1:17" x14ac:dyDescent="0.3">
      <c r="A6239">
        <v>6238</v>
      </c>
      <c r="B6239">
        <v>44550000</v>
      </c>
      <c r="C6239" t="s">
        <v>6205</v>
      </c>
      <c r="E6239" s="11">
        <v>6239</v>
      </c>
      <c r="F6239" s="12">
        <v>44600000</v>
      </c>
      <c r="G6239" s="13" t="s">
        <v>6206</v>
      </c>
      <c r="Q6239" t="str">
        <f t="shared" si="97"/>
        <v>44600000-Cisterne, rezervoari i kontejneri; radijatori za centralno grejanje i kotlovi</v>
      </c>
    </row>
    <row r="6240" spans="1:17" x14ac:dyDescent="0.3">
      <c r="A6240">
        <v>6239</v>
      </c>
      <c r="B6240">
        <v>44600000</v>
      </c>
      <c r="C6240" t="s">
        <v>6206</v>
      </c>
      <c r="E6240" s="8">
        <v>6240</v>
      </c>
      <c r="F6240" s="9">
        <v>44610000</v>
      </c>
      <c r="G6240" s="10" t="s">
        <v>6207</v>
      </c>
      <c r="Q6240" t="str">
        <f t="shared" si="97"/>
        <v>44610000-Cisterne, rezervoari, kontejneri i posude pod pritiskom</v>
      </c>
    </row>
    <row r="6241" spans="1:17" x14ac:dyDescent="0.3">
      <c r="A6241">
        <v>6240</v>
      </c>
      <c r="B6241">
        <v>44610000</v>
      </c>
      <c r="C6241" t="s">
        <v>6207</v>
      </c>
      <c r="E6241" s="11">
        <v>6241</v>
      </c>
      <c r="F6241" s="12">
        <v>44611000</v>
      </c>
      <c r="G6241" s="13" t="s">
        <v>3355</v>
      </c>
      <c r="Q6241" t="str">
        <f t="shared" si="97"/>
        <v>44611000-Cisterne</v>
      </c>
    </row>
    <row r="6242" spans="1:17" x14ac:dyDescent="0.3">
      <c r="A6242">
        <v>6241</v>
      </c>
      <c r="B6242">
        <v>44611000</v>
      </c>
      <c r="C6242" t="s">
        <v>3355</v>
      </c>
      <c r="E6242" s="8">
        <v>6242</v>
      </c>
      <c r="F6242" s="9">
        <v>44611100</v>
      </c>
      <c r="G6242" s="10" t="s">
        <v>6208</v>
      </c>
      <c r="Q6242" t="str">
        <f t="shared" si="97"/>
        <v>44611100-Vazdušni (pneumatski) cilindri</v>
      </c>
    </row>
    <row r="6243" spans="1:17" x14ac:dyDescent="0.3">
      <c r="A6243">
        <v>6242</v>
      </c>
      <c r="B6243">
        <v>44611100</v>
      </c>
      <c r="C6243" t="s">
        <v>6208</v>
      </c>
      <c r="E6243" s="11">
        <v>6243</v>
      </c>
      <c r="F6243" s="12">
        <v>44611110</v>
      </c>
      <c r="G6243" s="13" t="s">
        <v>6209</v>
      </c>
      <c r="Q6243" t="str">
        <f t="shared" si="97"/>
        <v>44611110-Cilindri sa komprimovanim vazduhom</v>
      </c>
    </row>
    <row r="6244" spans="1:17" x14ac:dyDescent="0.3">
      <c r="A6244">
        <v>6243</v>
      </c>
      <c r="B6244">
        <v>44611110</v>
      </c>
      <c r="C6244" t="s">
        <v>6209</v>
      </c>
      <c r="E6244" s="8">
        <v>6244</v>
      </c>
      <c r="F6244" s="9">
        <v>44611200</v>
      </c>
      <c r="G6244" s="10" t="s">
        <v>6210</v>
      </c>
      <c r="Q6244" t="str">
        <f t="shared" si="97"/>
        <v>44611200-Aparati za disanje</v>
      </c>
    </row>
    <row r="6245" spans="1:17" x14ac:dyDescent="0.3">
      <c r="A6245">
        <v>6244</v>
      </c>
      <c r="B6245">
        <v>44611200</v>
      </c>
      <c r="C6245" t="s">
        <v>6210</v>
      </c>
      <c r="E6245" s="11">
        <v>6245</v>
      </c>
      <c r="F6245" s="12">
        <v>44611400</v>
      </c>
      <c r="G6245" s="13" t="s">
        <v>6211</v>
      </c>
      <c r="Q6245" t="str">
        <f t="shared" si="97"/>
        <v>44611400-Cisterne za skladištenje</v>
      </c>
    </row>
    <row r="6246" spans="1:17" x14ac:dyDescent="0.3">
      <c r="A6246">
        <v>6245</v>
      </c>
      <c r="B6246">
        <v>44611400</v>
      </c>
      <c r="C6246" t="s">
        <v>6211</v>
      </c>
      <c r="E6246" s="8">
        <v>6246</v>
      </c>
      <c r="F6246" s="9">
        <v>44611410</v>
      </c>
      <c r="G6246" s="10" t="s">
        <v>6212</v>
      </c>
      <c r="Q6246" t="str">
        <f t="shared" si="97"/>
        <v>44611410-Cisterne za skladištenje nafte</v>
      </c>
    </row>
    <row r="6247" spans="1:17" x14ac:dyDescent="0.3">
      <c r="A6247">
        <v>6246</v>
      </c>
      <c r="B6247">
        <v>44611410</v>
      </c>
      <c r="C6247" t="s">
        <v>6212</v>
      </c>
      <c r="E6247" s="11">
        <v>6247</v>
      </c>
      <c r="F6247" s="12">
        <v>44611420</v>
      </c>
      <c r="G6247" s="13" t="s">
        <v>6213</v>
      </c>
      <c r="Q6247" t="str">
        <f t="shared" si="97"/>
        <v>44611420-Cisterne za skladištenje mulja</v>
      </c>
    </row>
    <row r="6248" spans="1:17" x14ac:dyDescent="0.3">
      <c r="A6248">
        <v>6247</v>
      </c>
      <c r="B6248">
        <v>44611420</v>
      </c>
      <c r="C6248" t="s">
        <v>6213</v>
      </c>
      <c r="E6248" s="8">
        <v>6248</v>
      </c>
      <c r="F6248" s="9">
        <v>44611500</v>
      </c>
      <c r="G6248" s="10" t="s">
        <v>6214</v>
      </c>
      <c r="Q6248" t="str">
        <f t="shared" si="97"/>
        <v>44611500-Cisterne za vodu</v>
      </c>
    </row>
    <row r="6249" spans="1:17" x14ac:dyDescent="0.3">
      <c r="A6249">
        <v>6248</v>
      </c>
      <c r="B6249">
        <v>44611500</v>
      </c>
      <c r="C6249" t="s">
        <v>6214</v>
      </c>
      <c r="E6249" s="11">
        <v>6249</v>
      </c>
      <c r="F6249" s="12">
        <v>44611600</v>
      </c>
      <c r="G6249" s="13" t="s">
        <v>6215</v>
      </c>
      <c r="Q6249" t="str">
        <f t="shared" si="97"/>
        <v>44611600-Rezervoari</v>
      </c>
    </row>
    <row r="6250" spans="1:17" x14ac:dyDescent="0.3">
      <c r="A6250">
        <v>6249</v>
      </c>
      <c r="B6250">
        <v>44611600</v>
      </c>
      <c r="C6250" t="s">
        <v>6215</v>
      </c>
      <c r="E6250" s="8">
        <v>6250</v>
      </c>
      <c r="F6250" s="9">
        <v>44612000</v>
      </c>
      <c r="G6250" s="10" t="s">
        <v>6216</v>
      </c>
      <c r="Q6250" t="str">
        <f t="shared" si="97"/>
        <v>44612000-Posude za tečni gas</v>
      </c>
    </row>
    <row r="6251" spans="1:17" x14ac:dyDescent="0.3">
      <c r="A6251">
        <v>6250</v>
      </c>
      <c r="B6251">
        <v>44612000</v>
      </c>
      <c r="C6251" t="s">
        <v>6216</v>
      </c>
      <c r="E6251" s="11">
        <v>6251</v>
      </c>
      <c r="F6251" s="12">
        <v>44612100</v>
      </c>
      <c r="G6251" s="13" t="s">
        <v>6217</v>
      </c>
      <c r="Q6251" t="str">
        <f t="shared" si="97"/>
        <v>44612100-Plinske boce</v>
      </c>
    </row>
    <row r="6252" spans="1:17" x14ac:dyDescent="0.3">
      <c r="A6252">
        <v>6251</v>
      </c>
      <c r="B6252">
        <v>44612100</v>
      </c>
      <c r="C6252" t="s">
        <v>6217</v>
      </c>
      <c r="E6252" s="8">
        <v>6252</v>
      </c>
      <c r="F6252" s="9">
        <v>44612200</v>
      </c>
      <c r="G6252" s="10" t="s">
        <v>6218</v>
      </c>
      <c r="Q6252" t="str">
        <f t="shared" si="97"/>
        <v>44612200-Cisterne za gas</v>
      </c>
    </row>
    <row r="6253" spans="1:17" x14ac:dyDescent="0.3">
      <c r="A6253">
        <v>6252</v>
      </c>
      <c r="B6253">
        <v>44612200</v>
      </c>
      <c r="C6253" t="s">
        <v>6218</v>
      </c>
      <c r="E6253" s="11">
        <v>6253</v>
      </c>
      <c r="F6253" s="12">
        <v>44613000</v>
      </c>
      <c r="G6253" s="13" t="s">
        <v>6219</v>
      </c>
      <c r="Q6253" t="str">
        <f t="shared" si="97"/>
        <v>44613000-Veliki kontejneri</v>
      </c>
    </row>
    <row r="6254" spans="1:17" x14ac:dyDescent="0.3">
      <c r="A6254">
        <v>6253</v>
      </c>
      <c r="B6254">
        <v>44613000</v>
      </c>
      <c r="C6254" t="s">
        <v>6219</v>
      </c>
      <c r="E6254" s="8">
        <v>6254</v>
      </c>
      <c r="F6254" s="9">
        <v>44613110</v>
      </c>
      <c r="G6254" s="10" t="s">
        <v>6220</v>
      </c>
      <c r="Q6254" t="str">
        <f t="shared" si="97"/>
        <v>44613110-Silosi</v>
      </c>
    </row>
    <row r="6255" spans="1:17" x14ac:dyDescent="0.3">
      <c r="A6255">
        <v>6254</v>
      </c>
      <c r="B6255">
        <v>44613110</v>
      </c>
      <c r="C6255" t="s">
        <v>6220</v>
      </c>
      <c r="E6255" s="11">
        <v>6255</v>
      </c>
      <c r="F6255" s="12">
        <v>44613200</v>
      </c>
      <c r="G6255" s="13" t="s">
        <v>6221</v>
      </c>
      <c r="Q6255" t="str">
        <f t="shared" si="97"/>
        <v>44613200-Rashladni kontejneri</v>
      </c>
    </row>
    <row r="6256" spans="1:17" x14ac:dyDescent="0.3">
      <c r="A6256">
        <v>6255</v>
      </c>
      <c r="B6256">
        <v>44613200</v>
      </c>
      <c r="C6256" t="s">
        <v>6221</v>
      </c>
      <c r="E6256" s="8">
        <v>6256</v>
      </c>
      <c r="F6256" s="9">
        <v>44613210</v>
      </c>
      <c r="G6256" s="10" t="s">
        <v>6222</v>
      </c>
      <c r="Q6256" t="str">
        <f t="shared" si="97"/>
        <v>44613210-Vodene komore</v>
      </c>
    </row>
    <row r="6257" spans="1:17" x14ac:dyDescent="0.3">
      <c r="A6257">
        <v>6256</v>
      </c>
      <c r="B6257">
        <v>44613210</v>
      </c>
      <c r="C6257" t="s">
        <v>6222</v>
      </c>
      <c r="E6257" s="11">
        <v>6257</v>
      </c>
      <c r="F6257" s="12">
        <v>44613300</v>
      </c>
      <c r="G6257" s="13" t="s">
        <v>6223</v>
      </c>
      <c r="Q6257" t="str">
        <f t="shared" si="97"/>
        <v>44613300-Standardni kontejneri za prevoz tereta</v>
      </c>
    </row>
    <row r="6258" spans="1:17" x14ac:dyDescent="0.3">
      <c r="A6258">
        <v>6257</v>
      </c>
      <c r="B6258">
        <v>44613300</v>
      </c>
      <c r="C6258" t="s">
        <v>6223</v>
      </c>
      <c r="E6258" s="8">
        <v>6258</v>
      </c>
      <c r="F6258" s="9">
        <v>44613400</v>
      </c>
      <c r="G6258" s="10" t="s">
        <v>6224</v>
      </c>
      <c r="Q6258" t="str">
        <f t="shared" si="97"/>
        <v>44613400-Skladišni kontejneri</v>
      </c>
    </row>
    <row r="6259" spans="1:17" x14ac:dyDescent="0.3">
      <c r="A6259">
        <v>6258</v>
      </c>
      <c r="B6259">
        <v>44613400</v>
      </c>
      <c r="C6259" t="s">
        <v>6224</v>
      </c>
      <c r="E6259" s="11">
        <v>6259</v>
      </c>
      <c r="F6259" s="12">
        <v>44613500</v>
      </c>
      <c r="G6259" s="13" t="s">
        <v>6225</v>
      </c>
      <c r="Q6259" t="str">
        <f t="shared" si="97"/>
        <v>44613500-Kontejneri za vodu</v>
      </c>
    </row>
    <row r="6260" spans="1:17" x14ac:dyDescent="0.3">
      <c r="A6260">
        <v>6259</v>
      </c>
      <c r="B6260">
        <v>44613500</v>
      </c>
      <c r="C6260" t="s">
        <v>6225</v>
      </c>
      <c r="E6260" s="8">
        <v>6260</v>
      </c>
      <c r="F6260" s="9">
        <v>44613600</v>
      </c>
      <c r="G6260" s="10" t="s">
        <v>6226</v>
      </c>
      <c r="Q6260" t="str">
        <f t="shared" si="97"/>
        <v>44613600-Kontejneri na točkovima</v>
      </c>
    </row>
    <row r="6261" spans="1:17" x14ac:dyDescent="0.3">
      <c r="A6261">
        <v>6260</v>
      </c>
      <c r="B6261">
        <v>44613600</v>
      </c>
      <c r="C6261" t="s">
        <v>6226</v>
      </c>
      <c r="E6261" s="11">
        <v>6261</v>
      </c>
      <c r="F6261" s="12">
        <v>44613700</v>
      </c>
      <c r="G6261" s="13" t="s">
        <v>6227</v>
      </c>
      <c r="Q6261" t="str">
        <f t="shared" si="97"/>
        <v>44613700-Kontejneri za otpad</v>
      </c>
    </row>
    <row r="6262" spans="1:17" x14ac:dyDescent="0.3">
      <c r="A6262">
        <v>6261</v>
      </c>
      <c r="B6262">
        <v>44613700</v>
      </c>
      <c r="C6262" t="s">
        <v>6227</v>
      </c>
      <c r="E6262" s="8">
        <v>6262</v>
      </c>
      <c r="F6262" s="9">
        <v>44613800</v>
      </c>
      <c r="G6262" s="10" t="s">
        <v>6228</v>
      </c>
      <c r="Q6262" t="str">
        <f t="shared" si="97"/>
        <v>44613800-Kontejneri za otpadni materijal</v>
      </c>
    </row>
    <row r="6263" spans="1:17" x14ac:dyDescent="0.3">
      <c r="A6263">
        <v>6262</v>
      </c>
      <c r="B6263">
        <v>44613800</v>
      </c>
      <c r="C6263" t="s">
        <v>6228</v>
      </c>
      <c r="E6263" s="11">
        <v>6263</v>
      </c>
      <c r="F6263" s="12">
        <v>44614000</v>
      </c>
      <c r="G6263" s="13" t="s">
        <v>6229</v>
      </c>
      <c r="Q6263" t="str">
        <f t="shared" si="97"/>
        <v>44614000-Burad</v>
      </c>
    </row>
    <row r="6264" spans="1:17" x14ac:dyDescent="0.3">
      <c r="A6264">
        <v>6263</v>
      </c>
      <c r="B6264">
        <v>44614000</v>
      </c>
      <c r="C6264" t="s">
        <v>6229</v>
      </c>
      <c r="E6264" s="8">
        <v>6264</v>
      </c>
      <c r="F6264" s="9">
        <v>44614100</v>
      </c>
      <c r="G6264" s="10" t="s">
        <v>6230</v>
      </c>
      <c r="Q6264" t="str">
        <f t="shared" si="97"/>
        <v>44614100-Posude za skladištenje</v>
      </c>
    </row>
    <row r="6265" spans="1:17" x14ac:dyDescent="0.3">
      <c r="A6265">
        <v>6264</v>
      </c>
      <c r="B6265">
        <v>44614100</v>
      </c>
      <c r="C6265" t="s">
        <v>6230</v>
      </c>
      <c r="E6265" s="11">
        <v>6265</v>
      </c>
      <c r="F6265" s="12">
        <v>44614300</v>
      </c>
      <c r="G6265" s="13" t="s">
        <v>6231</v>
      </c>
      <c r="Q6265" t="str">
        <f t="shared" si="97"/>
        <v>44614300-Kontejnerski sistem za skladištenje</v>
      </c>
    </row>
    <row r="6266" spans="1:17" x14ac:dyDescent="0.3">
      <c r="A6266">
        <v>6265</v>
      </c>
      <c r="B6266">
        <v>44614300</v>
      </c>
      <c r="C6266" t="s">
        <v>6231</v>
      </c>
      <c r="E6266" s="8">
        <v>6266</v>
      </c>
      <c r="F6266" s="9">
        <v>44614310</v>
      </c>
      <c r="G6266" s="10" t="s">
        <v>6232</v>
      </c>
      <c r="Q6266" t="str">
        <f t="shared" si="97"/>
        <v>44614310-Mašine za slaganje</v>
      </c>
    </row>
    <row r="6267" spans="1:17" x14ac:dyDescent="0.3">
      <c r="A6267">
        <v>6266</v>
      </c>
      <c r="B6267">
        <v>44614310</v>
      </c>
      <c r="C6267" t="s">
        <v>6232</v>
      </c>
      <c r="E6267" s="11">
        <v>6267</v>
      </c>
      <c r="F6267" s="12">
        <v>44615000</v>
      </c>
      <c r="G6267" s="13" t="s">
        <v>6233</v>
      </c>
      <c r="Q6267" t="str">
        <f t="shared" si="97"/>
        <v>44615000-Posude pod pritiskom</v>
      </c>
    </row>
    <row r="6268" spans="1:17" x14ac:dyDescent="0.3">
      <c r="A6268">
        <v>6267</v>
      </c>
      <c r="B6268">
        <v>44615000</v>
      </c>
      <c r="C6268" t="s">
        <v>6233</v>
      </c>
      <c r="E6268" s="8">
        <v>6268</v>
      </c>
      <c r="F6268" s="9">
        <v>44615100</v>
      </c>
      <c r="G6268" s="10" t="s">
        <v>6234</v>
      </c>
      <c r="Q6268" t="str">
        <f t="shared" si="97"/>
        <v>44615100-Čelične posude pod pritiskom</v>
      </c>
    </row>
    <row r="6269" spans="1:17" x14ac:dyDescent="0.3">
      <c r="A6269">
        <v>6268</v>
      </c>
      <c r="B6269">
        <v>44615100</v>
      </c>
      <c r="C6269" t="s">
        <v>6234</v>
      </c>
      <c r="E6269" s="11">
        <v>6269</v>
      </c>
      <c r="F6269" s="12">
        <v>44616000</v>
      </c>
      <c r="G6269" s="13" t="s">
        <v>6235</v>
      </c>
      <c r="Q6269" t="str">
        <f t="shared" si="97"/>
        <v>44616000-Cilindrični rezervoari</v>
      </c>
    </row>
    <row r="6270" spans="1:17" x14ac:dyDescent="0.3">
      <c r="A6270">
        <v>6269</v>
      </c>
      <c r="B6270">
        <v>44616000</v>
      </c>
      <c r="C6270" t="s">
        <v>6235</v>
      </c>
      <c r="E6270" s="8">
        <v>6270</v>
      </c>
      <c r="F6270" s="9">
        <v>44616200</v>
      </c>
      <c r="G6270" s="10" t="s">
        <v>6236</v>
      </c>
      <c r="Q6270" t="str">
        <f t="shared" si="97"/>
        <v>44616200-Cilindrični rezervoari za otpad</v>
      </c>
    </row>
    <row r="6271" spans="1:17" x14ac:dyDescent="0.3">
      <c r="A6271">
        <v>6270</v>
      </c>
      <c r="B6271">
        <v>44616200</v>
      </c>
      <c r="C6271" t="s">
        <v>6236</v>
      </c>
      <c r="E6271" s="11">
        <v>6271</v>
      </c>
      <c r="F6271" s="12">
        <v>44617000</v>
      </c>
      <c r="G6271" s="13" t="s">
        <v>6237</v>
      </c>
      <c r="Q6271" t="str">
        <f t="shared" si="97"/>
        <v>44617000-Kutije</v>
      </c>
    </row>
    <row r="6272" spans="1:17" x14ac:dyDescent="0.3">
      <c r="A6272">
        <v>6271</v>
      </c>
      <c r="B6272">
        <v>44617000</v>
      </c>
      <c r="C6272" t="s">
        <v>6237</v>
      </c>
      <c r="E6272" s="8">
        <v>6272</v>
      </c>
      <c r="F6272" s="9">
        <v>44617100</v>
      </c>
      <c r="G6272" s="10" t="s">
        <v>6238</v>
      </c>
      <c r="Q6272" t="str">
        <f t="shared" si="97"/>
        <v>44617100-Kartonske kutije</v>
      </c>
    </row>
    <row r="6273" spans="1:17" x14ac:dyDescent="0.3">
      <c r="A6273">
        <v>6272</v>
      </c>
      <c r="B6273">
        <v>44617100</v>
      </c>
      <c r="C6273" t="s">
        <v>6238</v>
      </c>
      <c r="E6273" s="11">
        <v>6273</v>
      </c>
      <c r="F6273" s="12">
        <v>44617200</v>
      </c>
      <c r="G6273" s="13" t="s">
        <v>6239</v>
      </c>
      <c r="Q6273" t="str">
        <f t="shared" si="97"/>
        <v>44617200-Kućišta za brojila</v>
      </c>
    </row>
    <row r="6274" spans="1:17" x14ac:dyDescent="0.3">
      <c r="A6274">
        <v>6273</v>
      </c>
      <c r="B6274">
        <v>44617200</v>
      </c>
      <c r="C6274" t="s">
        <v>6239</v>
      </c>
      <c r="E6274" s="8">
        <v>6274</v>
      </c>
      <c r="F6274" s="9">
        <v>44617300</v>
      </c>
      <c r="G6274" s="10" t="s">
        <v>6240</v>
      </c>
      <c r="Q6274" t="str">
        <f t="shared" ref="Q6274:Q6337" si="98">F6274&amp; "-" &amp;G6274</f>
        <v>44617300-Montažne kutije</v>
      </c>
    </row>
    <row r="6275" spans="1:17" x14ac:dyDescent="0.3">
      <c r="A6275">
        <v>6274</v>
      </c>
      <c r="B6275">
        <v>44617300</v>
      </c>
      <c r="C6275" t="s">
        <v>6240</v>
      </c>
      <c r="E6275" s="11">
        <v>6275</v>
      </c>
      <c r="F6275" s="12">
        <v>44618000</v>
      </c>
      <c r="G6275" s="13" t="s">
        <v>6241</v>
      </c>
      <c r="Q6275" t="str">
        <f t="shared" si="98"/>
        <v>44618000-Laki kontejneri, čepovi od plute, zatvarači kontejnera, kace i poklopci</v>
      </c>
    </row>
    <row r="6276" spans="1:17" x14ac:dyDescent="0.3">
      <c r="A6276">
        <v>6275</v>
      </c>
      <c r="B6276">
        <v>44618000</v>
      </c>
      <c r="C6276" t="s">
        <v>6241</v>
      </c>
      <c r="E6276" s="8">
        <v>6276</v>
      </c>
      <c r="F6276" s="9">
        <v>44618100</v>
      </c>
      <c r="G6276" s="10" t="s">
        <v>6242</v>
      </c>
      <c r="Q6276" t="str">
        <f t="shared" si="98"/>
        <v>44618100-Laki kontejneri</v>
      </c>
    </row>
    <row r="6277" spans="1:17" x14ac:dyDescent="0.3">
      <c r="A6277">
        <v>6276</v>
      </c>
      <c r="B6277">
        <v>44618100</v>
      </c>
      <c r="C6277" t="s">
        <v>6242</v>
      </c>
      <c r="E6277" s="11">
        <v>6277</v>
      </c>
      <c r="F6277" s="12">
        <v>44618300</v>
      </c>
      <c r="G6277" s="13" t="s">
        <v>6243</v>
      </c>
      <c r="Q6277" t="str">
        <f t="shared" si="98"/>
        <v>44618300-Čepovi, zapušači, zatvarači kontejnera i poklopci</v>
      </c>
    </row>
    <row r="6278" spans="1:17" x14ac:dyDescent="0.3">
      <c r="A6278">
        <v>6277</v>
      </c>
      <c r="B6278">
        <v>44618300</v>
      </c>
      <c r="C6278" t="s">
        <v>6243</v>
      </c>
      <c r="E6278" s="8">
        <v>6278</v>
      </c>
      <c r="F6278" s="9">
        <v>44618310</v>
      </c>
      <c r="G6278" s="10" t="s">
        <v>6244</v>
      </c>
      <c r="Q6278" t="str">
        <f t="shared" si="98"/>
        <v>44618310-Čepovi</v>
      </c>
    </row>
    <row r="6279" spans="1:17" x14ac:dyDescent="0.3">
      <c r="A6279">
        <v>6278</v>
      </c>
      <c r="B6279">
        <v>44618310</v>
      </c>
      <c r="C6279" t="s">
        <v>6244</v>
      </c>
      <c r="E6279" s="11">
        <v>6279</v>
      </c>
      <c r="F6279" s="12">
        <v>44618320</v>
      </c>
      <c r="G6279" s="13" t="s">
        <v>6245</v>
      </c>
      <c r="Q6279" t="str">
        <f t="shared" si="98"/>
        <v>44618320-Zapušači</v>
      </c>
    </row>
    <row r="6280" spans="1:17" x14ac:dyDescent="0.3">
      <c r="A6280">
        <v>6279</v>
      </c>
      <c r="B6280">
        <v>44618320</v>
      </c>
      <c r="C6280" t="s">
        <v>6245</v>
      </c>
      <c r="E6280" s="8">
        <v>6280</v>
      </c>
      <c r="F6280" s="9">
        <v>44618330</v>
      </c>
      <c r="G6280" s="10" t="s">
        <v>6246</v>
      </c>
      <c r="Q6280" t="str">
        <f t="shared" si="98"/>
        <v>44618330-Zatvarači kontejnera</v>
      </c>
    </row>
    <row r="6281" spans="1:17" x14ac:dyDescent="0.3">
      <c r="A6281">
        <v>6280</v>
      </c>
      <c r="B6281">
        <v>44618330</v>
      </c>
      <c r="C6281" t="s">
        <v>6246</v>
      </c>
      <c r="E6281" s="11">
        <v>6281</v>
      </c>
      <c r="F6281" s="12">
        <v>44618340</v>
      </c>
      <c r="G6281" s="13" t="s">
        <v>6247</v>
      </c>
      <c r="Q6281" t="str">
        <f t="shared" si="98"/>
        <v>44618340-Poklopci</v>
      </c>
    </row>
    <row r="6282" spans="1:17" x14ac:dyDescent="0.3">
      <c r="A6282">
        <v>6281</v>
      </c>
      <c r="B6282">
        <v>44618340</v>
      </c>
      <c r="C6282" t="s">
        <v>6247</v>
      </c>
      <c r="E6282" s="8">
        <v>6282</v>
      </c>
      <c r="F6282" s="9">
        <v>44618350</v>
      </c>
      <c r="G6282" s="10" t="s">
        <v>6248</v>
      </c>
      <c r="Q6282" t="str">
        <f t="shared" si="98"/>
        <v>44618350-Plastični zatvarači</v>
      </c>
    </row>
    <row r="6283" spans="1:17" x14ac:dyDescent="0.3">
      <c r="A6283">
        <v>6282</v>
      </c>
      <c r="B6283">
        <v>44618350</v>
      </c>
      <c r="C6283" t="s">
        <v>6248</v>
      </c>
      <c r="E6283" s="11">
        <v>6283</v>
      </c>
      <c r="F6283" s="12">
        <v>44618400</v>
      </c>
      <c r="G6283" s="13" t="s">
        <v>6249</v>
      </c>
      <c r="Q6283" t="str">
        <f t="shared" si="98"/>
        <v>44618400-Konzerve</v>
      </c>
    </row>
    <row r="6284" spans="1:17" x14ac:dyDescent="0.3">
      <c r="A6284">
        <v>6283</v>
      </c>
      <c r="B6284">
        <v>44618400</v>
      </c>
      <c r="C6284" t="s">
        <v>6249</v>
      </c>
      <c r="E6284" s="8">
        <v>6284</v>
      </c>
      <c r="F6284" s="9">
        <v>44618420</v>
      </c>
      <c r="G6284" s="10" t="s">
        <v>6250</v>
      </c>
      <c r="Q6284" t="str">
        <f t="shared" si="98"/>
        <v>44618420-Konzerve za hranu</v>
      </c>
    </row>
    <row r="6285" spans="1:17" x14ac:dyDescent="0.3">
      <c r="A6285">
        <v>6284</v>
      </c>
      <c r="B6285">
        <v>44618420</v>
      </c>
      <c r="C6285" t="s">
        <v>6250</v>
      </c>
      <c r="E6285" s="11">
        <v>6285</v>
      </c>
      <c r="F6285" s="12">
        <v>44618500</v>
      </c>
      <c r="G6285" s="13" t="s">
        <v>6251</v>
      </c>
      <c r="Q6285" t="str">
        <f t="shared" si="98"/>
        <v>44618500-Kace</v>
      </c>
    </row>
    <row r="6286" spans="1:17" x14ac:dyDescent="0.3">
      <c r="A6286">
        <v>6285</v>
      </c>
      <c r="B6286">
        <v>44618500</v>
      </c>
      <c r="C6286" t="s">
        <v>6251</v>
      </c>
      <c r="E6286" s="8">
        <v>6286</v>
      </c>
      <c r="F6286" s="9">
        <v>44619000</v>
      </c>
      <c r="G6286" s="10" t="s">
        <v>6252</v>
      </c>
      <c r="Q6286" t="str">
        <f t="shared" si="98"/>
        <v>44619000-Druge posude</v>
      </c>
    </row>
    <row r="6287" spans="1:17" x14ac:dyDescent="0.3">
      <c r="A6287">
        <v>6286</v>
      </c>
      <c r="B6287">
        <v>44619000</v>
      </c>
      <c r="C6287" t="s">
        <v>6252</v>
      </c>
      <c r="E6287" s="11">
        <v>6287</v>
      </c>
      <c r="F6287" s="12">
        <v>44619100</v>
      </c>
      <c r="G6287" s="13" t="s">
        <v>6253</v>
      </c>
      <c r="Q6287" t="str">
        <f t="shared" si="98"/>
        <v>44619100-Sanduci</v>
      </c>
    </row>
    <row r="6288" spans="1:17" x14ac:dyDescent="0.3">
      <c r="A6288">
        <v>6287</v>
      </c>
      <c r="B6288">
        <v>44619100</v>
      </c>
      <c r="C6288" t="s">
        <v>6253</v>
      </c>
      <c r="E6288" s="8">
        <v>6288</v>
      </c>
      <c r="F6288" s="9">
        <v>44619200</v>
      </c>
      <c r="G6288" s="10" t="s">
        <v>6254</v>
      </c>
      <c r="Q6288" t="str">
        <f t="shared" si="98"/>
        <v>44619200-Kalemovi za kablove</v>
      </c>
    </row>
    <row r="6289" spans="1:17" x14ac:dyDescent="0.3">
      <c r="A6289">
        <v>6288</v>
      </c>
      <c r="B6289">
        <v>44619200</v>
      </c>
      <c r="C6289" t="s">
        <v>6254</v>
      </c>
      <c r="E6289" s="11">
        <v>6289</v>
      </c>
      <c r="F6289" s="12">
        <v>44619300</v>
      </c>
      <c r="G6289" s="13" t="s">
        <v>6255</v>
      </c>
      <c r="Q6289" t="str">
        <f t="shared" si="98"/>
        <v>44619300-Gajbe</v>
      </c>
    </row>
    <row r="6290" spans="1:17" x14ac:dyDescent="0.3">
      <c r="A6290">
        <v>6289</v>
      </c>
      <c r="B6290">
        <v>44619300</v>
      </c>
      <c r="C6290" t="s">
        <v>6255</v>
      </c>
      <c r="E6290" s="8">
        <v>6290</v>
      </c>
      <c r="F6290" s="9">
        <v>44619400</v>
      </c>
      <c r="G6290" s="10" t="s">
        <v>6256</v>
      </c>
      <c r="Q6290" t="str">
        <f t="shared" si="98"/>
        <v>44619400-Bačve</v>
      </c>
    </row>
    <row r="6291" spans="1:17" x14ac:dyDescent="0.3">
      <c r="A6291">
        <v>6290</v>
      </c>
      <c r="B6291">
        <v>44619400</v>
      </c>
      <c r="C6291" t="s">
        <v>6256</v>
      </c>
      <c r="E6291" s="11">
        <v>6291</v>
      </c>
      <c r="F6291" s="12">
        <v>44619500</v>
      </c>
      <c r="G6291" s="13" t="s">
        <v>6257</v>
      </c>
      <c r="Q6291" t="str">
        <f t="shared" si="98"/>
        <v>44619500-Sandučaste palete</v>
      </c>
    </row>
    <row r="6292" spans="1:17" x14ac:dyDescent="0.3">
      <c r="A6292">
        <v>6291</v>
      </c>
      <c r="B6292">
        <v>44619500</v>
      </c>
      <c r="C6292" t="s">
        <v>6257</v>
      </c>
      <c r="E6292" s="8">
        <v>6292</v>
      </c>
      <c r="F6292" s="9">
        <v>44620000</v>
      </c>
      <c r="G6292" s="10" t="s">
        <v>6258</v>
      </c>
      <c r="Q6292" t="str">
        <f t="shared" si="98"/>
        <v>44620000-Radijatori i kotlovi za centralno grejanje i delovi</v>
      </c>
    </row>
    <row r="6293" spans="1:17" x14ac:dyDescent="0.3">
      <c r="A6293">
        <v>6292</v>
      </c>
      <c r="B6293">
        <v>44620000</v>
      </c>
      <c r="C6293" t="s">
        <v>6258</v>
      </c>
      <c r="E6293" s="11">
        <v>6293</v>
      </c>
      <c r="F6293" s="12">
        <v>44621000</v>
      </c>
      <c r="G6293" s="13" t="s">
        <v>6259</v>
      </c>
      <c r="Q6293" t="str">
        <f t="shared" si="98"/>
        <v>44621000-Radijatori i kotlovi</v>
      </c>
    </row>
    <row r="6294" spans="1:17" x14ac:dyDescent="0.3">
      <c r="A6294">
        <v>6293</v>
      </c>
      <c r="B6294">
        <v>44621000</v>
      </c>
      <c r="C6294" t="s">
        <v>6259</v>
      </c>
      <c r="E6294" s="8">
        <v>6294</v>
      </c>
      <c r="F6294" s="9">
        <v>44621100</v>
      </c>
      <c r="G6294" s="10" t="s">
        <v>6260</v>
      </c>
      <c r="Q6294" t="str">
        <f t="shared" si="98"/>
        <v>44621100-Radijatori</v>
      </c>
    </row>
    <row r="6295" spans="1:17" x14ac:dyDescent="0.3">
      <c r="A6295">
        <v>6294</v>
      </c>
      <c r="B6295">
        <v>44621100</v>
      </c>
      <c r="C6295" t="s">
        <v>6260</v>
      </c>
      <c r="E6295" s="11">
        <v>6295</v>
      </c>
      <c r="F6295" s="12">
        <v>44621110</v>
      </c>
      <c r="G6295" s="13" t="s">
        <v>6261</v>
      </c>
      <c r="Q6295" t="str">
        <f t="shared" si="98"/>
        <v>44621110-Radijatori za centralno grejanje</v>
      </c>
    </row>
    <row r="6296" spans="1:17" x14ac:dyDescent="0.3">
      <c r="A6296">
        <v>6295</v>
      </c>
      <c r="B6296">
        <v>44621110</v>
      </c>
      <c r="C6296" t="s">
        <v>6261</v>
      </c>
      <c r="E6296" s="8">
        <v>6296</v>
      </c>
      <c r="F6296" s="9">
        <v>44621111</v>
      </c>
      <c r="G6296" s="10" t="s">
        <v>6262</v>
      </c>
      <c r="Q6296" t="str">
        <f t="shared" si="98"/>
        <v>44621111-Radijatori za centralno grejanje koji nisu električni</v>
      </c>
    </row>
    <row r="6297" spans="1:17" x14ac:dyDescent="0.3">
      <c r="A6297">
        <v>6296</v>
      </c>
      <c r="B6297">
        <v>44621111</v>
      </c>
      <c r="C6297" t="s">
        <v>6262</v>
      </c>
      <c r="E6297" s="11">
        <v>6297</v>
      </c>
      <c r="F6297" s="12">
        <v>44621112</v>
      </c>
      <c r="G6297" s="13" t="s">
        <v>6263</v>
      </c>
      <c r="Q6297" t="str">
        <f t="shared" si="98"/>
        <v>44621112-Delovi radijatora za centralno grejanje</v>
      </c>
    </row>
    <row r="6298" spans="1:17" x14ac:dyDescent="0.3">
      <c r="A6298">
        <v>6297</v>
      </c>
      <c r="B6298">
        <v>44621112</v>
      </c>
      <c r="C6298" t="s">
        <v>6263</v>
      </c>
      <c r="E6298" s="8">
        <v>6298</v>
      </c>
      <c r="F6298" s="9">
        <v>44621200</v>
      </c>
      <c r="G6298" s="10" t="s">
        <v>6264</v>
      </c>
      <c r="Q6298" t="str">
        <f t="shared" si="98"/>
        <v>44621200-Kotlovi</v>
      </c>
    </row>
    <row r="6299" spans="1:17" x14ac:dyDescent="0.3">
      <c r="A6299">
        <v>6298</v>
      </c>
      <c r="B6299">
        <v>44621200</v>
      </c>
      <c r="C6299" t="s">
        <v>6264</v>
      </c>
      <c r="E6299" s="11">
        <v>6299</v>
      </c>
      <c r="F6299" s="12">
        <v>44621210</v>
      </c>
      <c r="G6299" s="13" t="s">
        <v>6265</v>
      </c>
      <c r="Q6299" t="str">
        <f t="shared" si="98"/>
        <v>44621210-Kotlovi za vodu</v>
      </c>
    </row>
    <row r="6300" spans="1:17" x14ac:dyDescent="0.3">
      <c r="A6300">
        <v>6299</v>
      </c>
      <c r="B6300">
        <v>44621210</v>
      </c>
      <c r="C6300" t="s">
        <v>6265</v>
      </c>
      <c r="E6300" s="8">
        <v>6300</v>
      </c>
      <c r="F6300" s="9">
        <v>44621220</v>
      </c>
      <c r="G6300" s="10" t="s">
        <v>5411</v>
      </c>
      <c r="Q6300" t="str">
        <f t="shared" si="98"/>
        <v>44621220-Kotlovi za centralno grejanje</v>
      </c>
    </row>
    <row r="6301" spans="1:17" x14ac:dyDescent="0.3">
      <c r="A6301">
        <v>6300</v>
      </c>
      <c r="B6301">
        <v>44621220</v>
      </c>
      <c r="C6301" t="s">
        <v>5411</v>
      </c>
      <c r="E6301" s="11">
        <v>6301</v>
      </c>
      <c r="F6301" s="12">
        <v>44621221</v>
      </c>
      <c r="G6301" s="13" t="s">
        <v>6266</v>
      </c>
      <c r="Q6301" t="str">
        <f t="shared" si="98"/>
        <v>44621221-Delovi kotlova za centralno grejanje</v>
      </c>
    </row>
    <row r="6302" spans="1:17" x14ac:dyDescent="0.3">
      <c r="A6302">
        <v>6301</v>
      </c>
      <c r="B6302">
        <v>44621221</v>
      </c>
      <c r="C6302" t="s">
        <v>6266</v>
      </c>
      <c r="E6302" s="8">
        <v>6302</v>
      </c>
      <c r="F6302" s="9">
        <v>44622000</v>
      </c>
      <c r="G6302" s="10" t="s">
        <v>6267</v>
      </c>
      <c r="Q6302" t="str">
        <f t="shared" si="98"/>
        <v>44622000-Sistemi za iskorišćenje toplotne energije</v>
      </c>
    </row>
    <row r="6303" spans="1:17" x14ac:dyDescent="0.3">
      <c r="A6303">
        <v>6302</v>
      </c>
      <c r="B6303">
        <v>44622000</v>
      </c>
      <c r="C6303" t="s">
        <v>6267</v>
      </c>
      <c r="E6303" s="11">
        <v>6303</v>
      </c>
      <c r="F6303" s="12">
        <v>44622100</v>
      </c>
      <c r="G6303" s="13" t="s">
        <v>6268</v>
      </c>
      <c r="Q6303" t="str">
        <f t="shared" si="98"/>
        <v>44622100-Oprema za iskorišćenje toplotne energije</v>
      </c>
    </row>
    <row r="6304" spans="1:17" x14ac:dyDescent="0.3">
      <c r="A6304">
        <v>6303</v>
      </c>
      <c r="B6304">
        <v>44622100</v>
      </c>
      <c r="C6304" t="s">
        <v>6268</v>
      </c>
      <c r="E6304" s="8">
        <v>6304</v>
      </c>
      <c r="F6304" s="9">
        <v>44800000</v>
      </c>
      <c r="G6304" s="10" t="s">
        <v>6269</v>
      </c>
      <c r="Q6304" t="str">
        <f t="shared" si="98"/>
        <v>44800000-Boje, lakovi i smole</v>
      </c>
    </row>
    <row r="6305" spans="1:17" x14ac:dyDescent="0.3">
      <c r="A6305">
        <v>6304</v>
      </c>
      <c r="B6305">
        <v>44800000</v>
      </c>
      <c r="C6305" t="s">
        <v>6269</v>
      </c>
      <c r="E6305" s="11">
        <v>6305</v>
      </c>
      <c r="F6305" s="12">
        <v>44810000</v>
      </c>
      <c r="G6305" s="13" t="s">
        <v>6270</v>
      </c>
      <c r="Q6305" t="str">
        <f t="shared" si="98"/>
        <v>44810000-Boje</v>
      </c>
    </row>
    <row r="6306" spans="1:17" x14ac:dyDescent="0.3">
      <c r="A6306">
        <v>6305</v>
      </c>
      <c r="B6306">
        <v>44810000</v>
      </c>
      <c r="C6306" t="s">
        <v>6270</v>
      </c>
      <c r="E6306" s="8">
        <v>6306</v>
      </c>
      <c r="F6306" s="9">
        <v>44811000</v>
      </c>
      <c r="G6306" s="10" t="s">
        <v>6271</v>
      </c>
      <c r="Q6306" t="str">
        <f t="shared" si="98"/>
        <v>44811000-Boje za obeležavanje puteva</v>
      </c>
    </row>
    <row r="6307" spans="1:17" x14ac:dyDescent="0.3">
      <c r="A6307">
        <v>6306</v>
      </c>
      <c r="B6307">
        <v>44811000</v>
      </c>
      <c r="C6307" t="s">
        <v>6271</v>
      </c>
      <c r="E6307" s="11">
        <v>6307</v>
      </c>
      <c r="F6307" s="12">
        <v>44812000</v>
      </c>
      <c r="G6307" s="13" t="s">
        <v>6272</v>
      </c>
      <c r="Q6307" t="str">
        <f t="shared" si="98"/>
        <v>44812000-Slikarske boje</v>
      </c>
    </row>
    <row r="6308" spans="1:17" x14ac:dyDescent="0.3">
      <c r="A6308">
        <v>6307</v>
      </c>
      <c r="B6308">
        <v>44812000</v>
      </c>
      <c r="C6308" t="s">
        <v>6272</v>
      </c>
      <c r="E6308" s="8">
        <v>6308</v>
      </c>
      <c r="F6308" s="9">
        <v>44812100</v>
      </c>
      <c r="G6308" s="10" t="s">
        <v>6273</v>
      </c>
      <c r="Q6308" t="str">
        <f t="shared" si="98"/>
        <v>44812100-Emajl i glazure</v>
      </c>
    </row>
    <row r="6309" spans="1:17" x14ac:dyDescent="0.3">
      <c r="A6309">
        <v>6308</v>
      </c>
      <c r="B6309">
        <v>44812100</v>
      </c>
      <c r="C6309" t="s">
        <v>6273</v>
      </c>
      <c r="E6309" s="11">
        <v>6309</v>
      </c>
      <c r="F6309" s="12">
        <v>44812200</v>
      </c>
      <c r="G6309" s="13" t="s">
        <v>6274</v>
      </c>
      <c r="Q6309" t="str">
        <f t="shared" si="98"/>
        <v>44812200-Uljane i vodene boje</v>
      </c>
    </row>
    <row r="6310" spans="1:17" x14ac:dyDescent="0.3">
      <c r="A6310">
        <v>6309</v>
      </c>
      <c r="B6310">
        <v>44812200</v>
      </c>
      <c r="C6310" t="s">
        <v>6274</v>
      </c>
      <c r="E6310" s="8">
        <v>6310</v>
      </c>
      <c r="F6310" s="9">
        <v>44812210</v>
      </c>
      <c r="G6310" s="10" t="s">
        <v>6275</v>
      </c>
      <c r="Q6310" t="str">
        <f t="shared" si="98"/>
        <v>44812210-Uljane boje</v>
      </c>
    </row>
    <row r="6311" spans="1:17" x14ac:dyDescent="0.3">
      <c r="A6311">
        <v>6310</v>
      </c>
      <c r="B6311">
        <v>44812210</v>
      </c>
      <c r="C6311" t="s">
        <v>6275</v>
      </c>
      <c r="E6311" s="11">
        <v>6311</v>
      </c>
      <c r="F6311" s="12">
        <v>44812220</v>
      </c>
      <c r="G6311" s="13" t="s">
        <v>6276</v>
      </c>
      <c r="Q6311" t="str">
        <f t="shared" si="98"/>
        <v>44812220-Vodene boje</v>
      </c>
    </row>
    <row r="6312" spans="1:17" x14ac:dyDescent="0.3">
      <c r="A6312">
        <v>6311</v>
      </c>
      <c r="B6312">
        <v>44812220</v>
      </c>
      <c r="C6312" t="s">
        <v>6276</v>
      </c>
      <c r="E6312" s="8">
        <v>6312</v>
      </c>
      <c r="F6312" s="9">
        <v>44812300</v>
      </c>
      <c r="G6312" s="10" t="s">
        <v>6277</v>
      </c>
      <c r="Q6312" t="str">
        <f t="shared" si="98"/>
        <v>44812300-Školske boje</v>
      </c>
    </row>
    <row r="6313" spans="1:17" x14ac:dyDescent="0.3">
      <c r="A6313">
        <v>6312</v>
      </c>
      <c r="B6313">
        <v>44812300</v>
      </c>
      <c r="C6313" t="s">
        <v>6277</v>
      </c>
      <c r="E6313" s="11">
        <v>6313</v>
      </c>
      <c r="F6313" s="12">
        <v>44812310</v>
      </c>
      <c r="G6313" s="13" t="s">
        <v>6278</v>
      </c>
      <c r="Q6313" t="str">
        <f t="shared" si="98"/>
        <v>44812310-Boje u kompletu</v>
      </c>
    </row>
    <row r="6314" spans="1:17" x14ac:dyDescent="0.3">
      <c r="A6314">
        <v>6313</v>
      </c>
      <c r="B6314">
        <v>44812310</v>
      </c>
      <c r="C6314" t="s">
        <v>6278</v>
      </c>
      <c r="E6314" s="8">
        <v>6314</v>
      </c>
      <c r="F6314" s="9">
        <v>44812320</v>
      </c>
      <c r="G6314" s="10" t="s">
        <v>6279</v>
      </c>
      <c r="Q6314" t="str">
        <f t="shared" si="98"/>
        <v>44812320-Boje za signalizaciju</v>
      </c>
    </row>
    <row r="6315" spans="1:17" x14ac:dyDescent="0.3">
      <c r="A6315">
        <v>6314</v>
      </c>
      <c r="B6315">
        <v>44812320</v>
      </c>
      <c r="C6315" t="s">
        <v>6279</v>
      </c>
      <c r="E6315" s="11">
        <v>6315</v>
      </c>
      <c r="F6315" s="12">
        <v>44812400</v>
      </c>
      <c r="G6315" s="13" t="s">
        <v>6280</v>
      </c>
      <c r="Q6315" t="str">
        <f t="shared" si="98"/>
        <v>44812400-Potrepštine za ukrašavanje</v>
      </c>
    </row>
    <row r="6316" spans="1:17" x14ac:dyDescent="0.3">
      <c r="A6316">
        <v>6315</v>
      </c>
      <c r="B6316">
        <v>44812400</v>
      </c>
      <c r="C6316" t="s">
        <v>6280</v>
      </c>
      <c r="E6316" s="8">
        <v>6316</v>
      </c>
      <c r="F6316" s="9">
        <v>44820000</v>
      </c>
      <c r="G6316" s="10" t="s">
        <v>6281</v>
      </c>
      <c r="Q6316" t="str">
        <f t="shared" si="98"/>
        <v>44820000-Lakovi</v>
      </c>
    </row>
    <row r="6317" spans="1:17" x14ac:dyDescent="0.3">
      <c r="A6317">
        <v>6316</v>
      </c>
      <c r="B6317">
        <v>44820000</v>
      </c>
      <c r="C6317" t="s">
        <v>6281</v>
      </c>
      <c r="E6317" s="11">
        <v>6317</v>
      </c>
      <c r="F6317" s="12">
        <v>44830000</v>
      </c>
      <c r="G6317" s="13" t="s">
        <v>6282</v>
      </c>
      <c r="Q6317" t="str">
        <f t="shared" si="98"/>
        <v>44830000-Smole, punila, git i rastvarači</v>
      </c>
    </row>
    <row r="6318" spans="1:17" x14ac:dyDescent="0.3">
      <c r="A6318">
        <v>6317</v>
      </c>
      <c r="B6318">
        <v>44830000</v>
      </c>
      <c r="C6318" t="s">
        <v>6282</v>
      </c>
      <c r="E6318" s="8">
        <v>6318</v>
      </c>
      <c r="F6318" s="9">
        <v>44831000</v>
      </c>
      <c r="G6318" s="10" t="s">
        <v>6283</v>
      </c>
      <c r="Q6318" t="str">
        <f t="shared" si="98"/>
        <v>44831000-Smole, punila, git</v>
      </c>
    </row>
    <row r="6319" spans="1:17" x14ac:dyDescent="0.3">
      <c r="A6319">
        <v>6318</v>
      </c>
      <c r="B6319">
        <v>44831000</v>
      </c>
      <c r="C6319" t="s">
        <v>6283</v>
      </c>
      <c r="E6319" s="11">
        <v>6319</v>
      </c>
      <c r="F6319" s="12">
        <v>44831100</v>
      </c>
      <c r="G6319" s="13" t="s">
        <v>230</v>
      </c>
      <c r="Q6319" t="str">
        <f t="shared" si="98"/>
        <v>44831100-Smole</v>
      </c>
    </row>
    <row r="6320" spans="1:17" x14ac:dyDescent="0.3">
      <c r="A6320">
        <v>6319</v>
      </c>
      <c r="B6320">
        <v>44831100</v>
      </c>
      <c r="C6320" t="s">
        <v>230</v>
      </c>
      <c r="E6320" s="8">
        <v>6320</v>
      </c>
      <c r="F6320" s="9">
        <v>44831200</v>
      </c>
      <c r="G6320" s="10" t="s">
        <v>6284</v>
      </c>
      <c r="Q6320" t="str">
        <f t="shared" si="98"/>
        <v>44831200-Punila</v>
      </c>
    </row>
    <row r="6321" spans="1:17" x14ac:dyDescent="0.3">
      <c r="A6321">
        <v>6320</v>
      </c>
      <c r="B6321">
        <v>44831200</v>
      </c>
      <c r="C6321" t="s">
        <v>6284</v>
      </c>
      <c r="E6321" s="11">
        <v>6321</v>
      </c>
      <c r="F6321" s="12">
        <v>44831300</v>
      </c>
      <c r="G6321" s="13" t="s">
        <v>6285</v>
      </c>
      <c r="Q6321" t="str">
        <f t="shared" si="98"/>
        <v>44831300-Git</v>
      </c>
    </row>
    <row r="6322" spans="1:17" x14ac:dyDescent="0.3">
      <c r="A6322">
        <v>6321</v>
      </c>
      <c r="B6322">
        <v>44831300</v>
      </c>
      <c r="C6322" t="s">
        <v>6285</v>
      </c>
      <c r="E6322" s="8">
        <v>6322</v>
      </c>
      <c r="F6322" s="9">
        <v>44831400</v>
      </c>
      <c r="G6322" s="10" t="s">
        <v>6286</v>
      </c>
      <c r="Q6322" t="str">
        <f t="shared" si="98"/>
        <v>44831400-Mase za ubrizgavanje</v>
      </c>
    </row>
    <row r="6323" spans="1:17" x14ac:dyDescent="0.3">
      <c r="A6323">
        <v>6322</v>
      </c>
      <c r="B6323">
        <v>44831400</v>
      </c>
      <c r="C6323" t="s">
        <v>6286</v>
      </c>
      <c r="E6323" s="11">
        <v>6323</v>
      </c>
      <c r="F6323" s="12">
        <v>44832000</v>
      </c>
      <c r="G6323" s="13" t="s">
        <v>6287</v>
      </c>
      <c r="Q6323" t="str">
        <f t="shared" si="98"/>
        <v>44832000-Rastvarači</v>
      </c>
    </row>
    <row r="6324" spans="1:17" x14ac:dyDescent="0.3">
      <c r="A6324">
        <v>6323</v>
      </c>
      <c r="B6324">
        <v>44832000</v>
      </c>
      <c r="C6324" t="s">
        <v>6287</v>
      </c>
      <c r="E6324" s="8">
        <v>6324</v>
      </c>
      <c r="F6324" s="9">
        <v>44832100</v>
      </c>
      <c r="G6324" s="10" t="s">
        <v>6288</v>
      </c>
      <c r="Q6324" t="str">
        <f t="shared" si="98"/>
        <v>44832100-Odstranjivači boje</v>
      </c>
    </row>
    <row r="6325" spans="1:17" x14ac:dyDescent="0.3">
      <c r="A6325">
        <v>6324</v>
      </c>
      <c r="B6325">
        <v>44832100</v>
      </c>
      <c r="C6325" t="s">
        <v>6288</v>
      </c>
      <c r="E6325" s="11">
        <v>6325</v>
      </c>
      <c r="F6325" s="12">
        <v>44832200</v>
      </c>
      <c r="G6325" s="13" t="s">
        <v>6289</v>
      </c>
      <c r="Q6325" t="str">
        <f t="shared" si="98"/>
        <v>44832200-Razređivači</v>
      </c>
    </row>
    <row r="6326" spans="1:17" x14ac:dyDescent="0.3">
      <c r="A6326">
        <v>6325</v>
      </c>
      <c r="B6326">
        <v>44832200</v>
      </c>
      <c r="C6326" t="s">
        <v>6289</v>
      </c>
      <c r="E6326" s="8">
        <v>6326</v>
      </c>
      <c r="F6326" s="9">
        <v>44900000</v>
      </c>
      <c r="G6326" s="10" t="s">
        <v>6290</v>
      </c>
      <c r="Q6326" t="str">
        <f t="shared" si="98"/>
        <v>44900000-Građevinski kamen, krečnjak, gips i škriljac</v>
      </c>
    </row>
    <row r="6327" spans="1:17" x14ac:dyDescent="0.3">
      <c r="A6327">
        <v>6326</v>
      </c>
      <c r="B6327">
        <v>44900000</v>
      </c>
      <c r="C6327" t="s">
        <v>6290</v>
      </c>
      <c r="E6327" s="11">
        <v>6327</v>
      </c>
      <c r="F6327" s="12">
        <v>44910000</v>
      </c>
      <c r="G6327" s="13" t="s">
        <v>6291</v>
      </c>
      <c r="Q6327" t="str">
        <f t="shared" si="98"/>
        <v>44910000-Građevinski kamen</v>
      </c>
    </row>
    <row r="6328" spans="1:17" x14ac:dyDescent="0.3">
      <c r="A6328">
        <v>6327</v>
      </c>
      <c r="B6328">
        <v>44910000</v>
      </c>
      <c r="C6328" t="s">
        <v>6291</v>
      </c>
      <c r="E6328" s="8">
        <v>6328</v>
      </c>
      <c r="F6328" s="9">
        <v>44911000</v>
      </c>
      <c r="G6328" s="10" t="s">
        <v>6292</v>
      </c>
      <c r="Q6328" t="str">
        <f t="shared" si="98"/>
        <v>44911000-Mermer i krečnjački kamen za građevinarstvo</v>
      </c>
    </row>
    <row r="6329" spans="1:17" x14ac:dyDescent="0.3">
      <c r="A6329">
        <v>6328</v>
      </c>
      <c r="B6329">
        <v>44911000</v>
      </c>
      <c r="C6329" t="s">
        <v>6292</v>
      </c>
      <c r="E6329" s="11">
        <v>6329</v>
      </c>
      <c r="F6329" s="12">
        <v>44911100</v>
      </c>
      <c r="G6329" s="13" t="s">
        <v>6293</v>
      </c>
      <c r="Q6329" t="str">
        <f t="shared" si="98"/>
        <v>44911100-Mermer</v>
      </c>
    </row>
    <row r="6330" spans="1:17" x14ac:dyDescent="0.3">
      <c r="A6330">
        <v>6329</v>
      </c>
      <c r="B6330">
        <v>44911100</v>
      </c>
      <c r="C6330" t="s">
        <v>6293</v>
      </c>
      <c r="E6330" s="8">
        <v>6330</v>
      </c>
      <c r="F6330" s="9">
        <v>44911200</v>
      </c>
      <c r="G6330" s="10" t="s">
        <v>6294</v>
      </c>
      <c r="Q6330" t="str">
        <f t="shared" si="98"/>
        <v>44911200-Travertin</v>
      </c>
    </row>
    <row r="6331" spans="1:17" x14ac:dyDescent="0.3">
      <c r="A6331">
        <v>6330</v>
      </c>
      <c r="B6331">
        <v>44911200</v>
      </c>
      <c r="C6331" t="s">
        <v>6294</v>
      </c>
      <c r="E6331" s="11">
        <v>6331</v>
      </c>
      <c r="F6331" s="12">
        <v>44912000</v>
      </c>
      <c r="G6331" s="13" t="s">
        <v>6295</v>
      </c>
      <c r="Q6331" t="str">
        <f t="shared" si="98"/>
        <v>44912000-Razni građevinski kamen</v>
      </c>
    </row>
    <row r="6332" spans="1:17" x14ac:dyDescent="0.3">
      <c r="A6332">
        <v>6331</v>
      </c>
      <c r="B6332">
        <v>44912000</v>
      </c>
      <c r="C6332" t="s">
        <v>6295</v>
      </c>
      <c r="E6332" s="8">
        <v>6332</v>
      </c>
      <c r="F6332" s="9">
        <v>44912100</v>
      </c>
      <c r="G6332" s="10" t="s">
        <v>6296</v>
      </c>
      <c r="Q6332" t="str">
        <f t="shared" si="98"/>
        <v>44912100-Granit</v>
      </c>
    </row>
    <row r="6333" spans="1:17" x14ac:dyDescent="0.3">
      <c r="A6333">
        <v>6332</v>
      </c>
      <c r="B6333">
        <v>44912100</v>
      </c>
      <c r="C6333" t="s">
        <v>6296</v>
      </c>
      <c r="E6333" s="11">
        <v>6333</v>
      </c>
      <c r="F6333" s="12">
        <v>44912200</v>
      </c>
      <c r="G6333" s="13" t="s">
        <v>6297</v>
      </c>
      <c r="Q6333" t="str">
        <f t="shared" si="98"/>
        <v>44912200-Peščar</v>
      </c>
    </row>
    <row r="6334" spans="1:17" x14ac:dyDescent="0.3">
      <c r="A6334">
        <v>6333</v>
      </c>
      <c r="B6334">
        <v>44912200</v>
      </c>
      <c r="C6334" t="s">
        <v>6297</v>
      </c>
      <c r="E6334" s="8">
        <v>6334</v>
      </c>
      <c r="F6334" s="9">
        <v>44912300</v>
      </c>
      <c r="G6334" s="10" t="s">
        <v>6298</v>
      </c>
      <c r="Q6334" t="str">
        <f t="shared" si="98"/>
        <v>44912300-Bazalt</v>
      </c>
    </row>
    <row r="6335" spans="1:17" x14ac:dyDescent="0.3">
      <c r="A6335">
        <v>6334</v>
      </c>
      <c r="B6335">
        <v>44912300</v>
      </c>
      <c r="C6335" t="s">
        <v>6298</v>
      </c>
      <c r="E6335" s="11">
        <v>6335</v>
      </c>
      <c r="F6335" s="12">
        <v>44912400</v>
      </c>
      <c r="G6335" s="13" t="s">
        <v>6299</v>
      </c>
      <c r="Q6335" t="str">
        <f t="shared" si="98"/>
        <v>44912400-Kamenje za ivičnjake</v>
      </c>
    </row>
    <row r="6336" spans="1:17" x14ac:dyDescent="0.3">
      <c r="A6336">
        <v>6335</v>
      </c>
      <c r="B6336">
        <v>44912400</v>
      </c>
      <c r="C6336" t="s">
        <v>6299</v>
      </c>
      <c r="E6336" s="8">
        <v>6336</v>
      </c>
      <c r="F6336" s="9">
        <v>44920000</v>
      </c>
      <c r="G6336" s="10" t="s">
        <v>6300</v>
      </c>
      <c r="Q6336" t="str">
        <f t="shared" si="98"/>
        <v>44920000-Krečnjak, gips i kreda</v>
      </c>
    </row>
    <row r="6337" spans="1:17" x14ac:dyDescent="0.3">
      <c r="A6337">
        <v>6336</v>
      </c>
      <c r="B6337">
        <v>44920000</v>
      </c>
      <c r="C6337" t="s">
        <v>6300</v>
      </c>
      <c r="E6337" s="11">
        <v>6337</v>
      </c>
      <c r="F6337" s="12">
        <v>44921000</v>
      </c>
      <c r="G6337" s="13" t="s">
        <v>6301</v>
      </c>
      <c r="Q6337" t="str">
        <f t="shared" si="98"/>
        <v>44921000-Krečnjak i gips</v>
      </c>
    </row>
    <row r="6338" spans="1:17" x14ac:dyDescent="0.3">
      <c r="A6338">
        <v>6337</v>
      </c>
      <c r="B6338">
        <v>44921000</v>
      </c>
      <c r="C6338" t="s">
        <v>6301</v>
      </c>
      <c r="E6338" s="8">
        <v>6338</v>
      </c>
      <c r="F6338" s="9">
        <v>44921100</v>
      </c>
      <c r="G6338" s="10" t="s">
        <v>2795</v>
      </c>
      <c r="Q6338" t="str">
        <f t="shared" ref="Q6338:Q6401" si="99">F6338&amp; "-" &amp;G6338</f>
        <v>44921100-Gips</v>
      </c>
    </row>
    <row r="6339" spans="1:17" x14ac:dyDescent="0.3">
      <c r="A6339">
        <v>6338</v>
      </c>
      <c r="B6339">
        <v>44921100</v>
      </c>
      <c r="C6339" t="s">
        <v>2795</v>
      </c>
      <c r="E6339" s="11">
        <v>6339</v>
      </c>
      <c r="F6339" s="12">
        <v>44921200</v>
      </c>
      <c r="G6339" s="13" t="s">
        <v>6302</v>
      </c>
      <c r="Q6339" t="str">
        <f t="shared" si="99"/>
        <v>44921200-Kreč</v>
      </c>
    </row>
    <row r="6340" spans="1:17" x14ac:dyDescent="0.3">
      <c r="A6340">
        <v>6339</v>
      </c>
      <c r="B6340">
        <v>44921200</v>
      </c>
      <c r="C6340" t="s">
        <v>6302</v>
      </c>
      <c r="E6340" s="8">
        <v>6340</v>
      </c>
      <c r="F6340" s="9">
        <v>44921210</v>
      </c>
      <c r="G6340" s="10" t="s">
        <v>6303</v>
      </c>
      <c r="Q6340" t="str">
        <f t="shared" si="99"/>
        <v>44921210-Kreč u prahu</v>
      </c>
    </row>
    <row r="6341" spans="1:17" x14ac:dyDescent="0.3">
      <c r="A6341">
        <v>6340</v>
      </c>
      <c r="B6341">
        <v>44921210</v>
      </c>
      <c r="C6341" t="s">
        <v>6303</v>
      </c>
      <c r="E6341" s="11">
        <v>6341</v>
      </c>
      <c r="F6341" s="12">
        <v>44921300</v>
      </c>
      <c r="G6341" s="13" t="s">
        <v>6304</v>
      </c>
      <c r="Q6341" t="str">
        <f t="shared" si="99"/>
        <v>44921300-Krečnjak</v>
      </c>
    </row>
    <row r="6342" spans="1:17" x14ac:dyDescent="0.3">
      <c r="A6342">
        <v>6341</v>
      </c>
      <c r="B6342">
        <v>44921300</v>
      </c>
      <c r="C6342" t="s">
        <v>6304</v>
      </c>
      <c r="E6342" s="8">
        <v>6342</v>
      </c>
      <c r="F6342" s="9">
        <v>44922000</v>
      </c>
      <c r="G6342" s="10" t="s">
        <v>6305</v>
      </c>
      <c r="Q6342" t="str">
        <f t="shared" si="99"/>
        <v>44922000-Kreda i dolomit</v>
      </c>
    </row>
    <row r="6343" spans="1:17" x14ac:dyDescent="0.3">
      <c r="A6343">
        <v>6342</v>
      </c>
      <c r="B6343">
        <v>44922000</v>
      </c>
      <c r="C6343" t="s">
        <v>6305</v>
      </c>
      <c r="E6343" s="11">
        <v>6343</v>
      </c>
      <c r="F6343" s="12">
        <v>44922100</v>
      </c>
      <c r="G6343" s="13" t="s">
        <v>6306</v>
      </c>
      <c r="Q6343" t="str">
        <f t="shared" si="99"/>
        <v>44922100-Kreda</v>
      </c>
    </row>
    <row r="6344" spans="1:17" x14ac:dyDescent="0.3">
      <c r="A6344">
        <v>6343</v>
      </c>
      <c r="B6344">
        <v>44922100</v>
      </c>
      <c r="C6344" t="s">
        <v>6306</v>
      </c>
      <c r="E6344" s="8">
        <v>6344</v>
      </c>
      <c r="F6344" s="9">
        <v>44922200</v>
      </c>
      <c r="G6344" s="10" t="s">
        <v>6307</v>
      </c>
      <c r="Q6344" t="str">
        <f t="shared" si="99"/>
        <v>44922200-Dolomit</v>
      </c>
    </row>
    <row r="6345" spans="1:17" x14ac:dyDescent="0.3">
      <c r="A6345">
        <v>6344</v>
      </c>
      <c r="B6345">
        <v>44922200</v>
      </c>
      <c r="C6345" t="s">
        <v>6307</v>
      </c>
      <c r="E6345" s="11">
        <v>6345</v>
      </c>
      <c r="F6345" s="12">
        <v>44930000</v>
      </c>
      <c r="G6345" s="13" t="s">
        <v>6308</v>
      </c>
      <c r="Q6345" t="str">
        <f t="shared" si="99"/>
        <v>44930000-Škriljac</v>
      </c>
    </row>
    <row r="6346" spans="1:17" x14ac:dyDescent="0.3">
      <c r="A6346">
        <v>6345</v>
      </c>
      <c r="B6346">
        <v>44930000</v>
      </c>
      <c r="C6346" t="s">
        <v>6308</v>
      </c>
      <c r="E6346" s="8">
        <v>6346</v>
      </c>
      <c r="F6346" s="9">
        <v>45000000</v>
      </c>
      <c r="G6346" s="10" t="s">
        <v>6309</v>
      </c>
      <c r="Q6346" t="str">
        <f t="shared" si="99"/>
        <v>45000000-Građevinski radovi</v>
      </c>
    </row>
    <row r="6347" spans="1:17" x14ac:dyDescent="0.3">
      <c r="A6347">
        <v>6346</v>
      </c>
      <c r="B6347">
        <v>45000000</v>
      </c>
      <c r="C6347" t="s">
        <v>6309</v>
      </c>
      <c r="E6347" s="11">
        <v>6347</v>
      </c>
      <c r="F6347" s="12">
        <v>45100000</v>
      </c>
      <c r="G6347" s="13" t="s">
        <v>6310</v>
      </c>
      <c r="Q6347" t="str">
        <f t="shared" si="99"/>
        <v>45100000-Priprema gradilišta</v>
      </c>
    </row>
    <row r="6348" spans="1:17" x14ac:dyDescent="0.3">
      <c r="A6348">
        <v>6347</v>
      </c>
      <c r="B6348">
        <v>45100000</v>
      </c>
      <c r="C6348" t="s">
        <v>6310</v>
      </c>
      <c r="E6348" s="8">
        <v>6348</v>
      </c>
      <c r="F6348" s="9">
        <v>45110000</v>
      </c>
      <c r="G6348" s="10" t="s">
        <v>6311</v>
      </c>
      <c r="Q6348" t="str">
        <f t="shared" si="99"/>
        <v>45110000-Rušenje i razbijanje zgrada; zemljani radovi</v>
      </c>
    </row>
    <row r="6349" spans="1:17" x14ac:dyDescent="0.3">
      <c r="A6349">
        <v>6348</v>
      </c>
      <c r="B6349">
        <v>45110000</v>
      </c>
      <c r="C6349" t="s">
        <v>6311</v>
      </c>
      <c r="E6349" s="11">
        <v>6349</v>
      </c>
      <c r="F6349" s="12">
        <v>45111000</v>
      </c>
      <c r="G6349" s="13" t="s">
        <v>6312</v>
      </c>
      <c r="Q6349" t="str">
        <f t="shared" si="99"/>
        <v>45111000-Radovi na rušenju, pripremi i raščišćavanju gradilišta</v>
      </c>
    </row>
    <row r="6350" spans="1:17" x14ac:dyDescent="0.3">
      <c r="A6350">
        <v>6349</v>
      </c>
      <c r="B6350">
        <v>45111000</v>
      </c>
      <c r="C6350" t="s">
        <v>6312</v>
      </c>
      <c r="E6350" s="8">
        <v>6350</v>
      </c>
      <c r="F6350" s="9">
        <v>45111100</v>
      </c>
      <c r="G6350" s="10" t="s">
        <v>6313</v>
      </c>
      <c r="Q6350" t="str">
        <f t="shared" si="99"/>
        <v>45111100-Radovi na rušenju</v>
      </c>
    </row>
    <row r="6351" spans="1:17" x14ac:dyDescent="0.3">
      <c r="A6351">
        <v>6350</v>
      </c>
      <c r="B6351">
        <v>45111100</v>
      </c>
      <c r="C6351" t="s">
        <v>6313</v>
      </c>
      <c r="E6351" s="11">
        <v>6351</v>
      </c>
      <c r="F6351" s="12">
        <v>45111200</v>
      </c>
      <c r="G6351" s="13" t="s">
        <v>6314</v>
      </c>
      <c r="Q6351" t="str">
        <f t="shared" si="99"/>
        <v>45111200-Radovi na pripremi i raščišćavanju gradilišta</v>
      </c>
    </row>
    <row r="6352" spans="1:17" x14ac:dyDescent="0.3">
      <c r="A6352">
        <v>6351</v>
      </c>
      <c r="B6352">
        <v>45111200</v>
      </c>
      <c r="C6352" t="s">
        <v>6314</v>
      </c>
      <c r="E6352" s="8">
        <v>6352</v>
      </c>
      <c r="F6352" s="9">
        <v>45111210</v>
      </c>
      <c r="G6352" s="10" t="s">
        <v>6315</v>
      </c>
      <c r="Q6352" t="str">
        <f t="shared" si="99"/>
        <v>45111210-Radovi na miniranju i uklanjanju stena</v>
      </c>
    </row>
    <row r="6353" spans="1:17" x14ac:dyDescent="0.3">
      <c r="A6353">
        <v>6352</v>
      </c>
      <c r="B6353">
        <v>45111210</v>
      </c>
      <c r="C6353" t="s">
        <v>6315</v>
      </c>
      <c r="E6353" s="11">
        <v>6353</v>
      </c>
      <c r="F6353" s="12">
        <v>45111211</v>
      </c>
      <c r="G6353" s="13" t="s">
        <v>6316</v>
      </c>
      <c r="Q6353" t="str">
        <f t="shared" si="99"/>
        <v>45111211-Radovi na miniranju</v>
      </c>
    </row>
    <row r="6354" spans="1:17" x14ac:dyDescent="0.3">
      <c r="A6354">
        <v>6353</v>
      </c>
      <c r="B6354">
        <v>45111211</v>
      </c>
      <c r="C6354" t="s">
        <v>6316</v>
      </c>
      <c r="E6354" s="8">
        <v>6354</v>
      </c>
      <c r="F6354" s="9">
        <v>45111212</v>
      </c>
      <c r="G6354" s="10" t="s">
        <v>6317</v>
      </c>
      <c r="Q6354" t="str">
        <f t="shared" si="99"/>
        <v>45111212-Radovi na uklanjanju stena</v>
      </c>
    </row>
    <row r="6355" spans="1:17" x14ac:dyDescent="0.3">
      <c r="A6355">
        <v>6354</v>
      </c>
      <c r="B6355">
        <v>45111212</v>
      </c>
      <c r="C6355" t="s">
        <v>6317</v>
      </c>
      <c r="E6355" s="11">
        <v>6355</v>
      </c>
      <c r="F6355" s="12">
        <v>45111213</v>
      </c>
      <c r="G6355" s="13" t="s">
        <v>6318</v>
      </c>
      <c r="Q6355" t="str">
        <f t="shared" si="99"/>
        <v>45111213-Raščišćavanje gradilišta</v>
      </c>
    </row>
    <row r="6356" spans="1:17" x14ac:dyDescent="0.3">
      <c r="A6356">
        <v>6355</v>
      </c>
      <c r="B6356">
        <v>45111213</v>
      </c>
      <c r="C6356" t="s">
        <v>6318</v>
      </c>
      <c r="E6356" s="8">
        <v>6356</v>
      </c>
      <c r="F6356" s="9">
        <v>45111214</v>
      </c>
      <c r="G6356" s="10" t="s">
        <v>6319</v>
      </c>
      <c r="Q6356" t="str">
        <f t="shared" si="99"/>
        <v>45111214-Radovi na raščišćavanju gradilišta posle miniranja</v>
      </c>
    </row>
    <row r="6357" spans="1:17" x14ac:dyDescent="0.3">
      <c r="A6357">
        <v>6356</v>
      </c>
      <c r="B6357">
        <v>45111214</v>
      </c>
      <c r="C6357" t="s">
        <v>6319</v>
      </c>
      <c r="E6357" s="11">
        <v>6357</v>
      </c>
      <c r="F6357" s="12">
        <v>45111220</v>
      </c>
      <c r="G6357" s="13" t="s">
        <v>6320</v>
      </c>
      <c r="Q6357" t="str">
        <f t="shared" si="99"/>
        <v>45111220-Radovi na krčenju</v>
      </c>
    </row>
    <row r="6358" spans="1:17" x14ac:dyDescent="0.3">
      <c r="A6358">
        <v>6357</v>
      </c>
      <c r="B6358">
        <v>45111220</v>
      </c>
      <c r="C6358" t="s">
        <v>6320</v>
      </c>
      <c r="E6358" s="8">
        <v>6358</v>
      </c>
      <c r="F6358" s="9">
        <v>45111230</v>
      </c>
      <c r="G6358" s="10" t="s">
        <v>6321</v>
      </c>
      <c r="Q6358" t="str">
        <f t="shared" si="99"/>
        <v>45111230-Radovi na stabilizaciji terena</v>
      </c>
    </row>
    <row r="6359" spans="1:17" x14ac:dyDescent="0.3">
      <c r="A6359">
        <v>6358</v>
      </c>
      <c r="B6359">
        <v>45111230</v>
      </c>
      <c r="C6359" t="s">
        <v>6321</v>
      </c>
      <c r="E6359" s="11">
        <v>6359</v>
      </c>
      <c r="F6359" s="12">
        <v>45111240</v>
      </c>
      <c r="G6359" s="13" t="s">
        <v>6322</v>
      </c>
      <c r="Q6359" t="str">
        <f t="shared" si="99"/>
        <v>45111240-Radovi na drenaži terena</v>
      </c>
    </row>
    <row r="6360" spans="1:17" x14ac:dyDescent="0.3">
      <c r="A6360">
        <v>6359</v>
      </c>
      <c r="B6360">
        <v>45111240</v>
      </c>
      <c r="C6360" t="s">
        <v>6322</v>
      </c>
      <c r="E6360" s="8">
        <v>6360</v>
      </c>
      <c r="F6360" s="9">
        <v>45111250</v>
      </c>
      <c r="G6360" s="10" t="s">
        <v>6323</v>
      </c>
      <c r="Q6360" t="str">
        <f t="shared" si="99"/>
        <v>45111250-Radovi na istraživanju terena</v>
      </c>
    </row>
    <row r="6361" spans="1:17" x14ac:dyDescent="0.3">
      <c r="A6361">
        <v>6360</v>
      </c>
      <c r="B6361">
        <v>45111250</v>
      </c>
      <c r="C6361" t="s">
        <v>6323</v>
      </c>
      <c r="E6361" s="11">
        <v>6361</v>
      </c>
      <c r="F6361" s="12">
        <v>45111260</v>
      </c>
      <c r="G6361" s="13" t="s">
        <v>6324</v>
      </c>
      <c r="Q6361" t="str">
        <f t="shared" si="99"/>
        <v>45111260-Radovi na pripremi terena za miniranje</v>
      </c>
    </row>
    <row r="6362" spans="1:17" x14ac:dyDescent="0.3">
      <c r="A6362">
        <v>6361</v>
      </c>
      <c r="B6362">
        <v>45111260</v>
      </c>
      <c r="C6362" t="s">
        <v>6324</v>
      </c>
      <c r="E6362" s="8">
        <v>6362</v>
      </c>
      <c r="F6362" s="9">
        <v>45111290</v>
      </c>
      <c r="G6362" s="10" t="s">
        <v>6325</v>
      </c>
      <c r="Q6362" t="str">
        <f t="shared" si="99"/>
        <v>45111290-Osnovni radovi za priključke (vodovod, gas, itd.)</v>
      </c>
    </row>
    <row r="6363" spans="1:17" x14ac:dyDescent="0.3">
      <c r="A6363">
        <v>6362</v>
      </c>
      <c r="B6363">
        <v>45111290</v>
      </c>
      <c r="C6363" t="s">
        <v>6325</v>
      </c>
      <c r="E6363" s="11">
        <v>6363</v>
      </c>
      <c r="F6363" s="12">
        <v>45111291</v>
      </c>
      <c r="G6363" s="13" t="s">
        <v>6326</v>
      </c>
      <c r="Q6363" t="str">
        <f t="shared" si="99"/>
        <v>45111291-Radovi na uređenju gradilišta</v>
      </c>
    </row>
    <row r="6364" spans="1:17" x14ac:dyDescent="0.3">
      <c r="A6364">
        <v>6363</v>
      </c>
      <c r="B6364">
        <v>45111291</v>
      </c>
      <c r="C6364" t="s">
        <v>6326</v>
      </c>
      <c r="E6364" s="8">
        <v>6364</v>
      </c>
      <c r="F6364" s="9">
        <v>45111300</v>
      </c>
      <c r="G6364" s="10" t="s">
        <v>6327</v>
      </c>
      <c r="Q6364" t="str">
        <f t="shared" si="99"/>
        <v>45111300-Radovi na demontaži</v>
      </c>
    </row>
    <row r="6365" spans="1:17" x14ac:dyDescent="0.3">
      <c r="A6365">
        <v>6364</v>
      </c>
      <c r="B6365">
        <v>45111300</v>
      </c>
      <c r="C6365" t="s">
        <v>6327</v>
      </c>
      <c r="E6365" s="11">
        <v>6365</v>
      </c>
      <c r="F6365" s="12">
        <v>45111310</v>
      </c>
      <c r="G6365" s="13" t="s">
        <v>6328</v>
      </c>
      <c r="Q6365" t="str">
        <f t="shared" si="99"/>
        <v>45111310-Radovi na demontaži za vojne objekte</v>
      </c>
    </row>
    <row r="6366" spans="1:17" x14ac:dyDescent="0.3">
      <c r="A6366">
        <v>6365</v>
      </c>
      <c r="B6366">
        <v>45111310</v>
      </c>
      <c r="C6366" t="s">
        <v>6328</v>
      </c>
      <c r="E6366" s="8">
        <v>6366</v>
      </c>
      <c r="F6366" s="9">
        <v>45111320</v>
      </c>
      <c r="G6366" s="10" t="s">
        <v>6329</v>
      </c>
      <c r="Q6366" t="str">
        <f t="shared" si="99"/>
        <v>45111320-Radovi na demontaži za bezbednosne objekte</v>
      </c>
    </row>
    <row r="6367" spans="1:17" x14ac:dyDescent="0.3">
      <c r="A6367">
        <v>6366</v>
      </c>
      <c r="B6367">
        <v>45111320</v>
      </c>
      <c r="C6367" t="s">
        <v>6329</v>
      </c>
      <c r="E6367" s="11">
        <v>6367</v>
      </c>
      <c r="F6367" s="12">
        <v>45112000</v>
      </c>
      <c r="G6367" s="13" t="s">
        <v>6330</v>
      </c>
      <c r="Q6367" t="str">
        <f t="shared" si="99"/>
        <v>45112000-Radovi na iskopavanju i odnošenju zemlje</v>
      </c>
    </row>
    <row r="6368" spans="1:17" x14ac:dyDescent="0.3">
      <c r="A6368">
        <v>6367</v>
      </c>
      <c r="B6368">
        <v>45112000</v>
      </c>
      <c r="C6368" t="s">
        <v>6330</v>
      </c>
      <c r="E6368" s="8">
        <v>6368</v>
      </c>
      <c r="F6368" s="9">
        <v>45112100</v>
      </c>
      <c r="G6368" s="10" t="s">
        <v>6331</v>
      </c>
      <c r="Q6368" t="str">
        <f t="shared" si="99"/>
        <v>45112100-Radovi na iskopu jarkova</v>
      </c>
    </row>
    <row r="6369" spans="1:17" x14ac:dyDescent="0.3">
      <c r="A6369">
        <v>6368</v>
      </c>
      <c r="B6369">
        <v>45112100</v>
      </c>
      <c r="C6369" t="s">
        <v>6331</v>
      </c>
      <c r="E6369" s="11">
        <v>6369</v>
      </c>
      <c r="F6369" s="12">
        <v>45112200</v>
      </c>
      <c r="G6369" s="13" t="s">
        <v>6332</v>
      </c>
      <c r="Q6369" t="str">
        <f t="shared" si="99"/>
        <v>45112200-Radovi na uklanjanju sloja zemlje</v>
      </c>
    </row>
    <row r="6370" spans="1:17" x14ac:dyDescent="0.3">
      <c r="A6370">
        <v>6369</v>
      </c>
      <c r="B6370">
        <v>45112200</v>
      </c>
      <c r="C6370" t="s">
        <v>6332</v>
      </c>
      <c r="E6370" s="8">
        <v>6370</v>
      </c>
      <c r="F6370" s="9">
        <v>45112210</v>
      </c>
      <c r="G6370" s="10" t="s">
        <v>6333</v>
      </c>
      <c r="Q6370" t="str">
        <f t="shared" si="99"/>
        <v>45112210-Radovi na uklanjanju sloja humusa</v>
      </c>
    </row>
    <row r="6371" spans="1:17" x14ac:dyDescent="0.3">
      <c r="A6371">
        <v>6370</v>
      </c>
      <c r="B6371">
        <v>45112210</v>
      </c>
      <c r="C6371" t="s">
        <v>6333</v>
      </c>
      <c r="E6371" s="11">
        <v>6371</v>
      </c>
      <c r="F6371" s="12">
        <v>45112300</v>
      </c>
      <c r="G6371" s="13" t="s">
        <v>6334</v>
      </c>
      <c r="Q6371" t="str">
        <f t="shared" si="99"/>
        <v>45112300-Radovi na nasipanju i rekultivaciji zemljišta</v>
      </c>
    </row>
    <row r="6372" spans="1:17" x14ac:dyDescent="0.3">
      <c r="A6372">
        <v>6371</v>
      </c>
      <c r="B6372">
        <v>45112300</v>
      </c>
      <c r="C6372" t="s">
        <v>6334</v>
      </c>
      <c r="E6372" s="8">
        <v>6372</v>
      </c>
      <c r="F6372" s="9">
        <v>45112310</v>
      </c>
      <c r="G6372" s="10" t="s">
        <v>6335</v>
      </c>
      <c r="Q6372" t="str">
        <f t="shared" si="99"/>
        <v>45112310-Radovi na nasipanju</v>
      </c>
    </row>
    <row r="6373" spans="1:17" x14ac:dyDescent="0.3">
      <c r="A6373">
        <v>6372</v>
      </c>
      <c r="B6373">
        <v>45112310</v>
      </c>
      <c r="C6373" t="s">
        <v>6335</v>
      </c>
      <c r="E6373" s="11">
        <v>6373</v>
      </c>
      <c r="F6373" s="12">
        <v>45112320</v>
      </c>
      <c r="G6373" s="13" t="s">
        <v>6336</v>
      </c>
      <c r="Q6373" t="str">
        <f t="shared" si="99"/>
        <v>45112320-Radovi na rekultivaciji zemljišta</v>
      </c>
    </row>
    <row r="6374" spans="1:17" x14ac:dyDescent="0.3">
      <c r="A6374">
        <v>6373</v>
      </c>
      <c r="B6374">
        <v>45112320</v>
      </c>
      <c r="C6374" t="s">
        <v>6336</v>
      </c>
      <c r="E6374" s="8">
        <v>6374</v>
      </c>
      <c r="F6374" s="9">
        <v>45112330</v>
      </c>
      <c r="G6374" s="10" t="s">
        <v>6337</v>
      </c>
      <c r="Q6374" t="str">
        <f t="shared" si="99"/>
        <v>45112330-Radovi na rekultivaciji zemljišta na gradilištu</v>
      </c>
    </row>
    <row r="6375" spans="1:17" x14ac:dyDescent="0.3">
      <c r="A6375">
        <v>6374</v>
      </c>
      <c r="B6375">
        <v>45112330</v>
      </c>
      <c r="C6375" t="s">
        <v>6337</v>
      </c>
      <c r="E6375" s="11">
        <v>6375</v>
      </c>
      <c r="F6375" s="12">
        <v>45112340</v>
      </c>
      <c r="G6375" s="13" t="s">
        <v>6338</v>
      </c>
      <c r="Q6375" t="str">
        <f t="shared" si="99"/>
        <v>45112340-Radovi na dekontaminaciji tla</v>
      </c>
    </row>
    <row r="6376" spans="1:17" x14ac:dyDescent="0.3">
      <c r="A6376">
        <v>6375</v>
      </c>
      <c r="B6376">
        <v>45112340</v>
      </c>
      <c r="C6376" t="s">
        <v>6338</v>
      </c>
      <c r="E6376" s="8">
        <v>6376</v>
      </c>
      <c r="F6376" s="9">
        <v>45112350</v>
      </c>
      <c r="G6376" s="10" t="s">
        <v>6339</v>
      </c>
      <c r="Q6376" t="str">
        <f t="shared" si="99"/>
        <v>45112350-Rekultivacija ledine</v>
      </c>
    </row>
    <row r="6377" spans="1:17" x14ac:dyDescent="0.3">
      <c r="A6377">
        <v>6376</v>
      </c>
      <c r="B6377">
        <v>45112350</v>
      </c>
      <c r="C6377" t="s">
        <v>6339</v>
      </c>
      <c r="E6377" s="11">
        <v>6377</v>
      </c>
      <c r="F6377" s="12">
        <v>45112360</v>
      </c>
      <c r="G6377" s="13" t="s">
        <v>6340</v>
      </c>
      <c r="Q6377" t="str">
        <f t="shared" si="99"/>
        <v>45112360-Radovi na obnavljanju tla</v>
      </c>
    </row>
    <row r="6378" spans="1:17" x14ac:dyDescent="0.3">
      <c r="A6378">
        <v>6377</v>
      </c>
      <c r="B6378">
        <v>45112360</v>
      </c>
      <c r="C6378" t="s">
        <v>6340</v>
      </c>
      <c r="E6378" s="8">
        <v>6378</v>
      </c>
      <c r="F6378" s="9">
        <v>45112400</v>
      </c>
      <c r="G6378" s="10" t="s">
        <v>6341</v>
      </c>
      <c r="Q6378" t="str">
        <f t="shared" si="99"/>
        <v>45112400-Radovi na iskopavanju</v>
      </c>
    </row>
    <row r="6379" spans="1:17" x14ac:dyDescent="0.3">
      <c r="A6379">
        <v>6378</v>
      </c>
      <c r="B6379">
        <v>45112400</v>
      </c>
      <c r="C6379" t="s">
        <v>6341</v>
      </c>
      <c r="E6379" s="11">
        <v>6379</v>
      </c>
      <c r="F6379" s="12">
        <v>45112410</v>
      </c>
      <c r="G6379" s="13" t="s">
        <v>6342</v>
      </c>
      <c r="Q6379" t="str">
        <f t="shared" si="99"/>
        <v>45112410-Radovi na kopanju grobova</v>
      </c>
    </row>
    <row r="6380" spans="1:17" x14ac:dyDescent="0.3">
      <c r="A6380">
        <v>6379</v>
      </c>
      <c r="B6380">
        <v>45112410</v>
      </c>
      <c r="C6380" t="s">
        <v>6342</v>
      </c>
      <c r="E6380" s="8">
        <v>6380</v>
      </c>
      <c r="F6380" s="9">
        <v>45112420</v>
      </c>
      <c r="G6380" s="10" t="s">
        <v>6343</v>
      </c>
      <c r="Q6380" t="str">
        <f t="shared" si="99"/>
        <v>45112420-Radovi na kopanju podruma</v>
      </c>
    </row>
    <row r="6381" spans="1:17" x14ac:dyDescent="0.3">
      <c r="A6381">
        <v>6380</v>
      </c>
      <c r="B6381">
        <v>45112420</v>
      </c>
      <c r="C6381" t="s">
        <v>6343</v>
      </c>
      <c r="E6381" s="11">
        <v>6381</v>
      </c>
      <c r="F6381" s="12">
        <v>45112440</v>
      </c>
      <c r="G6381" s="13" t="s">
        <v>6344</v>
      </c>
      <c r="Q6381" t="str">
        <f t="shared" si="99"/>
        <v>45112440-Pravljenje zemljišnih terasa na padinama</v>
      </c>
    </row>
    <row r="6382" spans="1:17" x14ac:dyDescent="0.3">
      <c r="A6382">
        <v>6381</v>
      </c>
      <c r="B6382">
        <v>45112440</v>
      </c>
      <c r="C6382" t="s">
        <v>6344</v>
      </c>
      <c r="E6382" s="8">
        <v>6382</v>
      </c>
      <c r="F6382" s="9">
        <v>45112441</v>
      </c>
      <c r="G6382" s="10" t="s">
        <v>6345</v>
      </c>
      <c r="Q6382" t="str">
        <f t="shared" si="99"/>
        <v>45112441-Pravljenje zemljišnih terasa</v>
      </c>
    </row>
    <row r="6383" spans="1:17" x14ac:dyDescent="0.3">
      <c r="A6383">
        <v>6382</v>
      </c>
      <c r="B6383">
        <v>45112441</v>
      </c>
      <c r="C6383" t="s">
        <v>6345</v>
      </c>
      <c r="E6383" s="11">
        <v>6383</v>
      </c>
      <c r="F6383" s="12">
        <v>45112450</v>
      </c>
      <c r="G6383" s="13" t="s">
        <v>6346</v>
      </c>
      <c r="Q6383" t="str">
        <f t="shared" si="99"/>
        <v>45112450-Radovi na iskopu na arheološkim nalazištima</v>
      </c>
    </row>
    <row r="6384" spans="1:17" x14ac:dyDescent="0.3">
      <c r="A6384">
        <v>6383</v>
      </c>
      <c r="B6384">
        <v>45112450</v>
      </c>
      <c r="C6384" t="s">
        <v>6346</v>
      </c>
      <c r="E6384" s="8">
        <v>6384</v>
      </c>
      <c r="F6384" s="9">
        <v>45112500</v>
      </c>
      <c r="G6384" s="10" t="s">
        <v>6347</v>
      </c>
      <c r="Q6384" t="str">
        <f t="shared" si="99"/>
        <v>45112500-Odnošenje iskopane zemlje</v>
      </c>
    </row>
    <row r="6385" spans="1:17" x14ac:dyDescent="0.3">
      <c r="A6385">
        <v>6384</v>
      </c>
      <c r="B6385">
        <v>45112500</v>
      </c>
      <c r="C6385" t="s">
        <v>6347</v>
      </c>
      <c r="E6385" s="11">
        <v>6385</v>
      </c>
      <c r="F6385" s="12">
        <v>45112600</v>
      </c>
      <c r="G6385" s="13" t="s">
        <v>6348</v>
      </c>
      <c r="Q6385" t="str">
        <f t="shared" si="99"/>
        <v>45112600-Iskopavanje i zatrpavanje</v>
      </c>
    </row>
    <row r="6386" spans="1:17" x14ac:dyDescent="0.3">
      <c r="A6386">
        <v>6385</v>
      </c>
      <c r="B6386">
        <v>45112600</v>
      </c>
      <c r="C6386" t="s">
        <v>6348</v>
      </c>
      <c r="E6386" s="8">
        <v>6386</v>
      </c>
      <c r="F6386" s="9">
        <v>45112700</v>
      </c>
      <c r="G6386" s="10" t="s">
        <v>6349</v>
      </c>
      <c r="Q6386" t="str">
        <f t="shared" si="99"/>
        <v>45112700-Radovi na uređivanju pejzaža</v>
      </c>
    </row>
    <row r="6387" spans="1:17" x14ac:dyDescent="0.3">
      <c r="A6387">
        <v>6386</v>
      </c>
      <c r="B6387">
        <v>45112700</v>
      </c>
      <c r="C6387" t="s">
        <v>6349</v>
      </c>
      <c r="E6387" s="11">
        <v>6387</v>
      </c>
      <c r="F6387" s="12">
        <v>45112710</v>
      </c>
      <c r="G6387" s="13" t="s">
        <v>6350</v>
      </c>
      <c r="Q6387" t="str">
        <f t="shared" si="99"/>
        <v>45112710-Radovi na pejzažnom uređivanju zelenih površina</v>
      </c>
    </row>
    <row r="6388" spans="1:17" x14ac:dyDescent="0.3">
      <c r="A6388">
        <v>6387</v>
      </c>
      <c r="B6388">
        <v>45112710</v>
      </c>
      <c r="C6388" t="s">
        <v>6350</v>
      </c>
      <c r="E6388" s="8">
        <v>6388</v>
      </c>
      <c r="F6388" s="9">
        <v>45112711</v>
      </c>
      <c r="G6388" s="10" t="s">
        <v>6351</v>
      </c>
      <c r="Q6388" t="str">
        <f t="shared" si="99"/>
        <v>45112711-Radovi na pejzažnom uređivanju parkova</v>
      </c>
    </row>
    <row r="6389" spans="1:17" x14ac:dyDescent="0.3">
      <c r="A6389">
        <v>6388</v>
      </c>
      <c r="B6389">
        <v>45112711</v>
      </c>
      <c r="C6389" t="s">
        <v>6351</v>
      </c>
      <c r="E6389" s="11">
        <v>6389</v>
      </c>
      <c r="F6389" s="12">
        <v>45112712</v>
      </c>
      <c r="G6389" s="13" t="s">
        <v>6352</v>
      </c>
      <c r="Q6389" t="str">
        <f t="shared" si="99"/>
        <v>45112712-Radovi na pejzažnom uređivanju vrtova</v>
      </c>
    </row>
    <row r="6390" spans="1:17" x14ac:dyDescent="0.3">
      <c r="A6390">
        <v>6389</v>
      </c>
      <c r="B6390">
        <v>45112712</v>
      </c>
      <c r="C6390" t="s">
        <v>6352</v>
      </c>
      <c r="E6390" s="8">
        <v>6390</v>
      </c>
      <c r="F6390" s="9">
        <v>45112713</v>
      </c>
      <c r="G6390" s="10" t="s">
        <v>6353</v>
      </c>
      <c r="Q6390" t="str">
        <f t="shared" si="99"/>
        <v>45112713-Radovi na pejzažnom uređivanju krovnih vrtova</v>
      </c>
    </row>
    <row r="6391" spans="1:17" x14ac:dyDescent="0.3">
      <c r="A6391">
        <v>6390</v>
      </c>
      <c r="B6391">
        <v>45112713</v>
      </c>
      <c r="C6391" t="s">
        <v>6353</v>
      </c>
      <c r="E6391" s="11">
        <v>6391</v>
      </c>
      <c r="F6391" s="12">
        <v>45112714</v>
      </c>
      <c r="G6391" s="13" t="s">
        <v>6354</v>
      </c>
      <c r="Q6391" t="str">
        <f t="shared" si="99"/>
        <v>45112714-Radovi na pejzažnom uređivanju groblja</v>
      </c>
    </row>
    <row r="6392" spans="1:17" x14ac:dyDescent="0.3">
      <c r="A6392">
        <v>6391</v>
      </c>
      <c r="B6392">
        <v>45112714</v>
      </c>
      <c r="C6392" t="s">
        <v>6354</v>
      </c>
      <c r="E6392" s="8">
        <v>6392</v>
      </c>
      <c r="F6392" s="9">
        <v>45112720</v>
      </c>
      <c r="G6392" s="10" t="s">
        <v>6355</v>
      </c>
      <c r="Q6392" t="str">
        <f t="shared" si="99"/>
        <v>45112720-Radovi na pejzažnom uređivanju sportskih terena i prostora za rekreaciju</v>
      </c>
    </row>
    <row r="6393" spans="1:17" x14ac:dyDescent="0.3">
      <c r="A6393">
        <v>6392</v>
      </c>
      <c r="B6393">
        <v>45112720</v>
      </c>
      <c r="C6393" t="s">
        <v>6355</v>
      </c>
      <c r="E6393" s="11">
        <v>6393</v>
      </c>
      <c r="F6393" s="12">
        <v>45112721</v>
      </c>
      <c r="G6393" s="13" t="s">
        <v>6356</v>
      </c>
      <c r="Q6393" t="str">
        <f t="shared" si="99"/>
        <v>45112721-Radovi na pejzažnom uređivanju golf terena</v>
      </c>
    </row>
    <row r="6394" spans="1:17" x14ac:dyDescent="0.3">
      <c r="A6394">
        <v>6393</v>
      </c>
      <c r="B6394">
        <v>45112721</v>
      </c>
      <c r="C6394" t="s">
        <v>6356</v>
      </c>
      <c r="E6394" s="8">
        <v>6394</v>
      </c>
      <c r="F6394" s="9">
        <v>45112722</v>
      </c>
      <c r="G6394" s="10" t="s">
        <v>6357</v>
      </c>
      <c r="Q6394" t="str">
        <f t="shared" si="99"/>
        <v>45112722-Radovi na pejzažnom uređivanju prostora za jahanje</v>
      </c>
    </row>
    <row r="6395" spans="1:17" x14ac:dyDescent="0.3">
      <c r="A6395">
        <v>6394</v>
      </c>
      <c r="B6395">
        <v>45112722</v>
      </c>
      <c r="C6395" t="s">
        <v>6357</v>
      </c>
      <c r="E6395" s="11">
        <v>6395</v>
      </c>
      <c r="F6395" s="12">
        <v>45112723</v>
      </c>
      <c r="G6395" s="13" t="s">
        <v>6358</v>
      </c>
      <c r="Q6395" t="str">
        <f t="shared" si="99"/>
        <v>45112723-Radovi na pejzažnom uređivanju igrališta</v>
      </c>
    </row>
    <row r="6396" spans="1:17" x14ac:dyDescent="0.3">
      <c r="A6396">
        <v>6395</v>
      </c>
      <c r="B6396">
        <v>45112723</v>
      </c>
      <c r="C6396" t="s">
        <v>6358</v>
      </c>
      <c r="E6396" s="8">
        <v>6396</v>
      </c>
      <c r="F6396" s="9">
        <v>45112730</v>
      </c>
      <c r="G6396" s="10" t="s">
        <v>6359</v>
      </c>
      <c r="Q6396" t="str">
        <f t="shared" si="99"/>
        <v>45112730-Radovi na pejzažnom uređivanju puteva i autoputeva</v>
      </c>
    </row>
    <row r="6397" spans="1:17" x14ac:dyDescent="0.3">
      <c r="A6397">
        <v>6396</v>
      </c>
      <c r="B6397">
        <v>45112730</v>
      </c>
      <c r="C6397" t="s">
        <v>6359</v>
      </c>
      <c r="E6397" s="11">
        <v>6397</v>
      </c>
      <c r="F6397" s="12">
        <v>45112740</v>
      </c>
      <c r="G6397" s="13" t="s">
        <v>6360</v>
      </c>
      <c r="Q6397" t="str">
        <f t="shared" si="99"/>
        <v>45112740-Radovi na pejzažnom uređivanju aerodroma</v>
      </c>
    </row>
    <row r="6398" spans="1:17" x14ac:dyDescent="0.3">
      <c r="A6398">
        <v>6397</v>
      </c>
      <c r="B6398">
        <v>45112740</v>
      </c>
      <c r="C6398" t="s">
        <v>6360</v>
      </c>
      <c r="E6398" s="8">
        <v>6398</v>
      </c>
      <c r="F6398" s="9">
        <v>45113000</v>
      </c>
      <c r="G6398" s="10" t="s">
        <v>6361</v>
      </c>
      <c r="Q6398" t="str">
        <f t="shared" si="99"/>
        <v>45113000-Opremanje gradilišta</v>
      </c>
    </row>
    <row r="6399" spans="1:17" x14ac:dyDescent="0.3">
      <c r="A6399">
        <v>6398</v>
      </c>
      <c r="B6399">
        <v>45113000</v>
      </c>
      <c r="C6399" t="s">
        <v>6361</v>
      </c>
      <c r="E6399" s="11">
        <v>6399</v>
      </c>
      <c r="F6399" s="12">
        <v>45120000</v>
      </c>
      <c r="G6399" s="13" t="s">
        <v>6362</v>
      </c>
      <c r="Q6399" t="str">
        <f t="shared" si="99"/>
        <v>45120000-Radovi na probnom bušenju i sondiranju</v>
      </c>
    </row>
    <row r="6400" spans="1:17" x14ac:dyDescent="0.3">
      <c r="A6400">
        <v>6399</v>
      </c>
      <c r="B6400">
        <v>45120000</v>
      </c>
      <c r="C6400" t="s">
        <v>6362</v>
      </c>
      <c r="E6400" s="8">
        <v>6400</v>
      </c>
      <c r="F6400" s="9">
        <v>45121000</v>
      </c>
      <c r="G6400" s="10" t="s">
        <v>6363</v>
      </c>
      <c r="Q6400" t="str">
        <f t="shared" si="99"/>
        <v>45121000-Radovi na probnom bušenju</v>
      </c>
    </row>
    <row r="6401" spans="1:17" x14ac:dyDescent="0.3">
      <c r="A6401">
        <v>6400</v>
      </c>
      <c r="B6401">
        <v>45121000</v>
      </c>
      <c r="C6401" t="s">
        <v>6363</v>
      </c>
      <c r="E6401" s="11">
        <v>6401</v>
      </c>
      <c r="F6401" s="12">
        <v>45122000</v>
      </c>
      <c r="G6401" s="13" t="s">
        <v>6364</v>
      </c>
      <c r="Q6401" t="str">
        <f t="shared" si="99"/>
        <v>45122000-Radovi na sondiranju</v>
      </c>
    </row>
    <row r="6402" spans="1:17" x14ac:dyDescent="0.3">
      <c r="A6402">
        <v>6401</v>
      </c>
      <c r="B6402">
        <v>45122000</v>
      </c>
      <c r="C6402" t="s">
        <v>6364</v>
      </c>
      <c r="E6402" s="8">
        <v>6402</v>
      </c>
      <c r="F6402" s="9">
        <v>45200000</v>
      </c>
      <c r="G6402" s="10" t="s">
        <v>6365</v>
      </c>
      <c r="Q6402" t="str">
        <f t="shared" ref="Q6402:Q6465" si="100">F6402&amp; "-" &amp;G6402</f>
        <v>45200000-Radovi na objektima ili delovima objekata visokogradnje i niskogradnje</v>
      </c>
    </row>
    <row r="6403" spans="1:17" x14ac:dyDescent="0.3">
      <c r="A6403">
        <v>6402</v>
      </c>
      <c r="B6403">
        <v>45200000</v>
      </c>
      <c r="C6403" t="s">
        <v>6365</v>
      </c>
      <c r="E6403" s="11">
        <v>6403</v>
      </c>
      <c r="F6403" s="12">
        <v>45210000</v>
      </c>
      <c r="G6403" s="13" t="s">
        <v>6366</v>
      </c>
      <c r="Q6403" t="str">
        <f t="shared" si="100"/>
        <v>45210000-Radovi na visokogradnji</v>
      </c>
    </row>
    <row r="6404" spans="1:17" x14ac:dyDescent="0.3">
      <c r="A6404">
        <v>6403</v>
      </c>
      <c r="B6404">
        <v>45210000</v>
      </c>
      <c r="C6404" t="s">
        <v>6366</v>
      </c>
      <c r="E6404" s="8">
        <v>6404</v>
      </c>
      <c r="F6404" s="9">
        <v>45211000</v>
      </c>
      <c r="G6404" s="10" t="s">
        <v>6367</v>
      </c>
      <c r="Q6404" t="str">
        <f t="shared" si="100"/>
        <v>45211000-Radovi na podizanju stambenih zgrada i porodičnih kuća</v>
      </c>
    </row>
    <row r="6405" spans="1:17" x14ac:dyDescent="0.3">
      <c r="A6405">
        <v>6404</v>
      </c>
      <c r="B6405">
        <v>45211000</v>
      </c>
      <c r="C6405" t="s">
        <v>6367</v>
      </c>
      <c r="E6405" s="11">
        <v>6405</v>
      </c>
      <c r="F6405" s="12">
        <v>45211100</v>
      </c>
      <c r="G6405" s="13" t="s">
        <v>6368</v>
      </c>
      <c r="Q6405" t="str">
        <f t="shared" si="100"/>
        <v>45211100-Radovi na izgradnji zgrada</v>
      </c>
    </row>
    <row r="6406" spans="1:17" x14ac:dyDescent="0.3">
      <c r="A6406">
        <v>6405</v>
      </c>
      <c r="B6406">
        <v>45211100</v>
      </c>
      <c r="C6406" t="s">
        <v>6368</v>
      </c>
      <c r="E6406" s="8">
        <v>6406</v>
      </c>
      <c r="F6406" s="9">
        <v>45211200</v>
      </c>
      <c r="G6406" s="10" t="s">
        <v>6369</v>
      </c>
      <c r="Q6406" t="str">
        <f t="shared" si="100"/>
        <v>45211200-Radovi na izgradnji skloništa</v>
      </c>
    </row>
    <row r="6407" spans="1:17" x14ac:dyDescent="0.3">
      <c r="A6407">
        <v>6406</v>
      </c>
      <c r="B6407">
        <v>45211200</v>
      </c>
      <c r="C6407" t="s">
        <v>6369</v>
      </c>
      <c r="E6407" s="11">
        <v>6407</v>
      </c>
      <c r="F6407" s="12">
        <v>45211300</v>
      </c>
      <c r="G6407" s="13" t="s">
        <v>6370</v>
      </c>
      <c r="Q6407" t="str">
        <f t="shared" si="100"/>
        <v>45211300-Radovi na izgradnji kuća</v>
      </c>
    </row>
    <row r="6408" spans="1:17" x14ac:dyDescent="0.3">
      <c r="A6408">
        <v>6407</v>
      </c>
      <c r="B6408">
        <v>45211300</v>
      </c>
      <c r="C6408" t="s">
        <v>6370</v>
      </c>
      <c r="E6408" s="8">
        <v>6408</v>
      </c>
      <c r="F6408" s="9">
        <v>45211310</v>
      </c>
      <c r="G6408" s="10" t="s">
        <v>6371</v>
      </c>
      <c r="Q6408" t="str">
        <f t="shared" si="100"/>
        <v>45211310-Radovi na izgradnji kupatila</v>
      </c>
    </row>
    <row r="6409" spans="1:17" x14ac:dyDescent="0.3">
      <c r="A6409">
        <v>6408</v>
      </c>
      <c r="B6409">
        <v>45211310</v>
      </c>
      <c r="C6409" t="s">
        <v>6371</v>
      </c>
      <c r="E6409" s="11">
        <v>6409</v>
      </c>
      <c r="F6409" s="12">
        <v>45211320</v>
      </c>
      <c r="G6409" s="13" t="s">
        <v>6372</v>
      </c>
      <c r="Q6409" t="str">
        <f t="shared" si="100"/>
        <v>45211320-Radovi na izgradnji verandi</v>
      </c>
    </row>
    <row r="6410" spans="1:17" x14ac:dyDescent="0.3">
      <c r="A6410">
        <v>6409</v>
      </c>
      <c r="B6410">
        <v>45211320</v>
      </c>
      <c r="C6410" t="s">
        <v>6372</v>
      </c>
      <c r="E6410" s="8">
        <v>6410</v>
      </c>
      <c r="F6410" s="9">
        <v>45211340</v>
      </c>
      <c r="G6410" s="10" t="s">
        <v>6373</v>
      </c>
      <c r="Q6410" t="str">
        <f t="shared" si="100"/>
        <v>45211340-Radovi na izgradnji stambenih zgrada</v>
      </c>
    </row>
    <row r="6411" spans="1:17" x14ac:dyDescent="0.3">
      <c r="A6411">
        <v>6410</v>
      </c>
      <c r="B6411">
        <v>45211340</v>
      </c>
      <c r="C6411" t="s">
        <v>6373</v>
      </c>
      <c r="E6411" s="11">
        <v>6411</v>
      </c>
      <c r="F6411" s="12">
        <v>45211341</v>
      </c>
      <c r="G6411" s="13" t="s">
        <v>6374</v>
      </c>
      <c r="Q6411" t="str">
        <f t="shared" si="100"/>
        <v>45211341-Radovi na izgradnji stanova</v>
      </c>
    </row>
    <row r="6412" spans="1:17" x14ac:dyDescent="0.3">
      <c r="A6412">
        <v>6411</v>
      </c>
      <c r="B6412">
        <v>45211341</v>
      </c>
      <c r="C6412" t="s">
        <v>6374</v>
      </c>
      <c r="E6412" s="8">
        <v>6412</v>
      </c>
      <c r="F6412" s="9">
        <v>45211350</v>
      </c>
      <c r="G6412" s="10" t="s">
        <v>6375</v>
      </c>
      <c r="Q6412" t="str">
        <f t="shared" si="100"/>
        <v>45211350-Radovi na izgradnji višenamenskih zgrada</v>
      </c>
    </row>
    <row r="6413" spans="1:17" x14ac:dyDescent="0.3">
      <c r="A6413">
        <v>6412</v>
      </c>
      <c r="B6413">
        <v>45211350</v>
      </c>
      <c r="C6413" t="s">
        <v>6375</v>
      </c>
      <c r="E6413" s="11">
        <v>6413</v>
      </c>
      <c r="F6413" s="12">
        <v>45211360</v>
      </c>
      <c r="G6413" s="13" t="s">
        <v>6376</v>
      </c>
      <c r="Q6413" t="str">
        <f t="shared" si="100"/>
        <v>45211360-Građevinski radovi urbanističkog uređenja</v>
      </c>
    </row>
    <row r="6414" spans="1:17" x14ac:dyDescent="0.3">
      <c r="A6414">
        <v>6413</v>
      </c>
      <c r="B6414">
        <v>45211360</v>
      </c>
      <c r="C6414" t="s">
        <v>6376</v>
      </c>
      <c r="E6414" s="8">
        <v>6414</v>
      </c>
      <c r="F6414" s="9">
        <v>45211370</v>
      </c>
      <c r="G6414" s="10" t="s">
        <v>6377</v>
      </c>
      <c r="Q6414" t="str">
        <f t="shared" si="100"/>
        <v>45211370-Radovi na izgradnji sauna</v>
      </c>
    </row>
    <row r="6415" spans="1:17" x14ac:dyDescent="0.3">
      <c r="A6415">
        <v>6414</v>
      </c>
      <c r="B6415">
        <v>45211370</v>
      </c>
      <c r="C6415" t="s">
        <v>6377</v>
      </c>
      <c r="E6415" s="11">
        <v>6415</v>
      </c>
      <c r="F6415" s="12">
        <v>45212000</v>
      </c>
      <c r="G6415" s="13" t="s">
        <v>6378</v>
      </c>
      <c r="Q6415" t="str">
        <f t="shared" si="100"/>
        <v>45212000-Radovi na izgradnji zgrada za rekreativne aktivnosti, sport, kulturu, smeštaj i ugostiteljstvo</v>
      </c>
    </row>
    <row r="6416" spans="1:17" x14ac:dyDescent="0.3">
      <c r="A6416">
        <v>6415</v>
      </c>
      <c r="B6416">
        <v>45212000</v>
      </c>
      <c r="C6416" t="s">
        <v>6378</v>
      </c>
      <c r="E6416" s="8">
        <v>6416</v>
      </c>
      <c r="F6416" s="9">
        <v>45212100</v>
      </c>
      <c r="G6416" s="10" t="s">
        <v>6379</v>
      </c>
      <c r="Q6416" t="str">
        <f t="shared" si="100"/>
        <v>45212100-Radovi na izgradnji objekata za rekreaciju</v>
      </c>
    </row>
    <row r="6417" spans="1:17" x14ac:dyDescent="0.3">
      <c r="A6417">
        <v>6416</v>
      </c>
      <c r="B6417">
        <v>45212100</v>
      </c>
      <c r="C6417" t="s">
        <v>6379</v>
      </c>
      <c r="E6417" s="11">
        <v>6417</v>
      </c>
      <c r="F6417" s="12">
        <v>45212110</v>
      </c>
      <c r="G6417" s="13" t="s">
        <v>6380</v>
      </c>
      <c r="Q6417" t="str">
        <f t="shared" si="100"/>
        <v>45212110-Radovi na izgradnji centara za rekreaciju</v>
      </c>
    </row>
    <row r="6418" spans="1:17" x14ac:dyDescent="0.3">
      <c r="A6418">
        <v>6417</v>
      </c>
      <c r="B6418">
        <v>45212110</v>
      </c>
      <c r="C6418" t="s">
        <v>6380</v>
      </c>
      <c r="E6418" s="8">
        <v>6418</v>
      </c>
      <c r="F6418" s="9">
        <v>45212120</v>
      </c>
      <c r="G6418" s="10" t="s">
        <v>6381</v>
      </c>
      <c r="Q6418" t="str">
        <f t="shared" si="100"/>
        <v>45212120-Radovi na izgradnji tematskih parkova</v>
      </c>
    </row>
    <row r="6419" spans="1:17" x14ac:dyDescent="0.3">
      <c r="A6419">
        <v>6418</v>
      </c>
      <c r="B6419">
        <v>45212120</v>
      </c>
      <c r="C6419" t="s">
        <v>6381</v>
      </c>
      <c r="E6419" s="11">
        <v>6419</v>
      </c>
      <c r="F6419" s="12">
        <v>45212130</v>
      </c>
      <c r="G6419" s="13" t="s">
        <v>6382</v>
      </c>
      <c r="Q6419" t="str">
        <f t="shared" si="100"/>
        <v>45212130-Radovi na izgradnji zabavnih parkova</v>
      </c>
    </row>
    <row r="6420" spans="1:17" x14ac:dyDescent="0.3">
      <c r="A6420">
        <v>6419</v>
      </c>
      <c r="B6420">
        <v>45212130</v>
      </c>
      <c r="C6420" t="s">
        <v>6382</v>
      </c>
      <c r="E6420" s="8">
        <v>6420</v>
      </c>
      <c r="F6420" s="9">
        <v>45212140</v>
      </c>
      <c r="G6420" s="10" t="s">
        <v>6383</v>
      </c>
      <c r="Q6420" t="str">
        <f t="shared" si="100"/>
        <v>45212140-Objekti za rekreaciju</v>
      </c>
    </row>
    <row r="6421" spans="1:17" x14ac:dyDescent="0.3">
      <c r="A6421">
        <v>6420</v>
      </c>
      <c r="B6421">
        <v>45212140</v>
      </c>
      <c r="C6421" t="s">
        <v>6383</v>
      </c>
      <c r="E6421" s="11">
        <v>6421</v>
      </c>
      <c r="F6421" s="12">
        <v>45212150</v>
      </c>
      <c r="G6421" s="13" t="s">
        <v>6384</v>
      </c>
      <c r="Q6421" t="str">
        <f t="shared" si="100"/>
        <v>45212150-Radovi na izgradnji bioskopa</v>
      </c>
    </row>
    <row r="6422" spans="1:17" x14ac:dyDescent="0.3">
      <c r="A6422">
        <v>6421</v>
      </c>
      <c r="B6422">
        <v>45212150</v>
      </c>
      <c r="C6422" t="s">
        <v>6384</v>
      </c>
      <c r="E6422" s="8">
        <v>6422</v>
      </c>
      <c r="F6422" s="9">
        <v>45212160</v>
      </c>
      <c r="G6422" s="10" t="s">
        <v>6385</v>
      </c>
      <c r="Q6422" t="str">
        <f t="shared" si="100"/>
        <v>45212160-Radovi na izgradnji kazina</v>
      </c>
    </row>
    <row r="6423" spans="1:17" x14ac:dyDescent="0.3">
      <c r="A6423">
        <v>6422</v>
      </c>
      <c r="B6423">
        <v>45212160</v>
      </c>
      <c r="C6423" t="s">
        <v>6385</v>
      </c>
      <c r="E6423" s="11">
        <v>6423</v>
      </c>
      <c r="F6423" s="12">
        <v>45212170</v>
      </c>
      <c r="G6423" s="13" t="s">
        <v>6386</v>
      </c>
      <c r="Q6423" t="str">
        <f t="shared" si="100"/>
        <v>45212170-Radovi na izgradnji zgrada namenjenih zabavnim sadržajima</v>
      </c>
    </row>
    <row r="6424" spans="1:17" x14ac:dyDescent="0.3">
      <c r="A6424">
        <v>6423</v>
      </c>
      <c r="B6424">
        <v>45212170</v>
      </c>
      <c r="C6424" t="s">
        <v>6386</v>
      </c>
      <c r="E6424" s="8">
        <v>6424</v>
      </c>
      <c r="F6424" s="9">
        <v>45212171</v>
      </c>
      <c r="G6424" s="10" t="s">
        <v>6387</v>
      </c>
      <c r="Q6424" t="str">
        <f t="shared" si="100"/>
        <v>45212171-Radovi na izgradnji zabavnih centara</v>
      </c>
    </row>
    <row r="6425" spans="1:17" x14ac:dyDescent="0.3">
      <c r="A6425">
        <v>6424</v>
      </c>
      <c r="B6425">
        <v>45212171</v>
      </c>
      <c r="C6425" t="s">
        <v>6387</v>
      </c>
      <c r="E6425" s="11">
        <v>6425</v>
      </c>
      <c r="F6425" s="12">
        <v>45212172</v>
      </c>
      <c r="G6425" s="13" t="s">
        <v>6388</v>
      </c>
      <c r="Q6425" t="str">
        <f t="shared" si="100"/>
        <v>45212172-Radovi na izgradnji rekreacionih centara</v>
      </c>
    </row>
    <row r="6426" spans="1:17" x14ac:dyDescent="0.3">
      <c r="A6426">
        <v>6425</v>
      </c>
      <c r="B6426">
        <v>45212172</v>
      </c>
      <c r="C6426" t="s">
        <v>6388</v>
      </c>
      <c r="E6426" s="8">
        <v>6426</v>
      </c>
      <c r="F6426" s="9">
        <v>45212180</v>
      </c>
      <c r="G6426" s="10" t="s">
        <v>6389</v>
      </c>
      <c r="Q6426" t="str">
        <f t="shared" si="100"/>
        <v>45212180-Radovi na izgradnji kancelarija za prodaju karata</v>
      </c>
    </row>
    <row r="6427" spans="1:17" x14ac:dyDescent="0.3">
      <c r="A6427">
        <v>6426</v>
      </c>
      <c r="B6427">
        <v>45212180</v>
      </c>
      <c r="C6427" t="s">
        <v>6389</v>
      </c>
      <c r="E6427" s="11">
        <v>6427</v>
      </c>
      <c r="F6427" s="12">
        <v>45212190</v>
      </c>
      <c r="G6427" s="13" t="s">
        <v>6390</v>
      </c>
      <c r="Q6427" t="str">
        <f t="shared" si="100"/>
        <v>45212190-Radovi na zaštiti od sunca</v>
      </c>
    </row>
    <row r="6428" spans="1:17" x14ac:dyDescent="0.3">
      <c r="A6428">
        <v>6427</v>
      </c>
      <c r="B6428">
        <v>45212190</v>
      </c>
      <c r="C6428" t="s">
        <v>6390</v>
      </c>
      <c r="E6428" s="8">
        <v>6428</v>
      </c>
      <c r="F6428" s="9">
        <v>45212200</v>
      </c>
      <c r="G6428" s="10" t="s">
        <v>6391</v>
      </c>
      <c r="Q6428" t="str">
        <f t="shared" si="100"/>
        <v>45212200-Radovi na izgradnji sportskih objekata</v>
      </c>
    </row>
    <row r="6429" spans="1:17" x14ac:dyDescent="0.3">
      <c r="A6429">
        <v>6428</v>
      </c>
      <c r="B6429">
        <v>45212200</v>
      </c>
      <c r="C6429" t="s">
        <v>6391</v>
      </c>
      <c r="E6429" s="11">
        <v>6429</v>
      </c>
      <c r="F6429" s="12">
        <v>45212210</v>
      </c>
      <c r="G6429" s="13" t="s">
        <v>6392</v>
      </c>
      <c r="Q6429" t="str">
        <f t="shared" si="100"/>
        <v>45212210-Radovi na izgradnji jednonamenskih sportskih objekata</v>
      </c>
    </row>
    <row r="6430" spans="1:17" x14ac:dyDescent="0.3">
      <c r="A6430">
        <v>6429</v>
      </c>
      <c r="B6430">
        <v>45212210</v>
      </c>
      <c r="C6430" t="s">
        <v>6392</v>
      </c>
      <c r="E6430" s="8">
        <v>6430</v>
      </c>
      <c r="F6430" s="9">
        <v>45212211</v>
      </c>
      <c r="G6430" s="10" t="s">
        <v>6393</v>
      </c>
      <c r="Q6430" t="str">
        <f t="shared" si="100"/>
        <v>45212211-Radovi na izgradnji klizališta</v>
      </c>
    </row>
    <row r="6431" spans="1:17" x14ac:dyDescent="0.3">
      <c r="A6431">
        <v>6430</v>
      </c>
      <c r="B6431">
        <v>45212211</v>
      </c>
      <c r="C6431" t="s">
        <v>6393</v>
      </c>
      <c r="E6431" s="11">
        <v>6431</v>
      </c>
      <c r="F6431" s="12">
        <v>45212212</v>
      </c>
      <c r="G6431" s="13" t="s">
        <v>6394</v>
      </c>
      <c r="Q6431" t="str">
        <f t="shared" si="100"/>
        <v>45212212-Radovi na izgradnji bazena za plivanje</v>
      </c>
    </row>
    <row r="6432" spans="1:17" x14ac:dyDescent="0.3">
      <c r="A6432">
        <v>6431</v>
      </c>
      <c r="B6432">
        <v>45212212</v>
      </c>
      <c r="C6432" t="s">
        <v>6394</v>
      </c>
      <c r="E6432" s="8">
        <v>6432</v>
      </c>
      <c r="F6432" s="9">
        <v>45212213</v>
      </c>
      <c r="G6432" s="10" t="s">
        <v>6395</v>
      </c>
      <c r="Q6432" t="str">
        <f t="shared" si="100"/>
        <v>45212213-Radovi na označavanju sportskih objekata</v>
      </c>
    </row>
    <row r="6433" spans="1:17" x14ac:dyDescent="0.3">
      <c r="A6433">
        <v>6432</v>
      </c>
      <c r="B6433">
        <v>45212213</v>
      </c>
      <c r="C6433" t="s">
        <v>6395</v>
      </c>
      <c r="E6433" s="11">
        <v>6433</v>
      </c>
      <c r="F6433" s="12">
        <v>45212220</v>
      </c>
      <c r="G6433" s="13" t="s">
        <v>6396</v>
      </c>
      <c r="Q6433" t="str">
        <f t="shared" si="100"/>
        <v>45212220-Radovi na izgradnji višenamenskih sportskih objekata</v>
      </c>
    </row>
    <row r="6434" spans="1:17" x14ac:dyDescent="0.3">
      <c r="A6434">
        <v>6433</v>
      </c>
      <c r="B6434">
        <v>45212220</v>
      </c>
      <c r="C6434" t="s">
        <v>6396</v>
      </c>
      <c r="E6434" s="8">
        <v>6434</v>
      </c>
      <c r="F6434" s="9">
        <v>45212221</v>
      </c>
      <c r="G6434" s="10" t="s">
        <v>6397</v>
      </c>
      <c r="Q6434" t="str">
        <f t="shared" si="100"/>
        <v>45212221-Građevinski radovi u vezi sa konstrukcijama za sportske terene</v>
      </c>
    </row>
    <row r="6435" spans="1:17" x14ac:dyDescent="0.3">
      <c r="A6435">
        <v>6434</v>
      </c>
      <c r="B6435">
        <v>45212221</v>
      </c>
      <c r="C6435" t="s">
        <v>6397</v>
      </c>
      <c r="E6435" s="11">
        <v>6435</v>
      </c>
      <c r="F6435" s="12">
        <v>45212222</v>
      </c>
      <c r="G6435" s="13" t="s">
        <v>6398</v>
      </c>
      <c r="Q6435" t="str">
        <f t="shared" si="100"/>
        <v>45212222-Radovi na izgradnji gimnastičkih dvorana</v>
      </c>
    </row>
    <row r="6436" spans="1:17" x14ac:dyDescent="0.3">
      <c r="A6436">
        <v>6435</v>
      </c>
      <c r="B6436">
        <v>45212222</v>
      </c>
      <c r="C6436" t="s">
        <v>6398</v>
      </c>
      <c r="E6436" s="8">
        <v>6436</v>
      </c>
      <c r="F6436" s="9">
        <v>45212223</v>
      </c>
      <c r="G6436" s="10" t="s">
        <v>6399</v>
      </c>
      <c r="Q6436" t="str">
        <f t="shared" si="100"/>
        <v>45212223-Radovi na izgradnji objekata za zimske sportove</v>
      </c>
    </row>
    <row r="6437" spans="1:17" x14ac:dyDescent="0.3">
      <c r="A6437">
        <v>6436</v>
      </c>
      <c r="B6437">
        <v>45212223</v>
      </c>
      <c r="C6437" t="s">
        <v>6399</v>
      </c>
      <c r="E6437" s="11">
        <v>6437</v>
      </c>
      <c r="F6437" s="12">
        <v>45212224</v>
      </c>
      <c r="G6437" s="13" t="s">
        <v>6400</v>
      </c>
      <c r="Q6437" t="str">
        <f t="shared" si="100"/>
        <v>45212224-Radovi na izgradnji stadiona</v>
      </c>
    </row>
    <row r="6438" spans="1:17" x14ac:dyDescent="0.3">
      <c r="A6438">
        <v>6437</v>
      </c>
      <c r="B6438">
        <v>45212224</v>
      </c>
      <c r="C6438" t="s">
        <v>6400</v>
      </c>
      <c r="E6438" s="8">
        <v>6438</v>
      </c>
      <c r="F6438" s="9">
        <v>45212225</v>
      </c>
      <c r="G6438" s="10" t="s">
        <v>6401</v>
      </c>
      <c r="Q6438" t="str">
        <f t="shared" si="100"/>
        <v>45212225-Radovi na izgradnji sportskih dvorana</v>
      </c>
    </row>
    <row r="6439" spans="1:17" x14ac:dyDescent="0.3">
      <c r="A6439">
        <v>6438</v>
      </c>
      <c r="B6439">
        <v>45212225</v>
      </c>
      <c r="C6439" t="s">
        <v>6401</v>
      </c>
      <c r="E6439" s="11">
        <v>6439</v>
      </c>
      <c r="F6439" s="12">
        <v>45212230</v>
      </c>
      <c r="G6439" s="13" t="s">
        <v>6402</v>
      </c>
      <c r="Q6439" t="str">
        <f t="shared" si="100"/>
        <v>45212230-Postavljanje svlačionica</v>
      </c>
    </row>
    <row r="6440" spans="1:17" x14ac:dyDescent="0.3">
      <c r="A6440">
        <v>6439</v>
      </c>
      <c r="B6440">
        <v>45212230</v>
      </c>
      <c r="C6440" t="s">
        <v>6402</v>
      </c>
      <c r="E6440" s="8">
        <v>6440</v>
      </c>
      <c r="F6440" s="9">
        <v>45212290</v>
      </c>
      <c r="G6440" s="10" t="s">
        <v>6403</v>
      </c>
      <c r="Q6440" t="str">
        <f t="shared" si="100"/>
        <v>45212290-Radovi na popravci i održavanju sportskih objekata</v>
      </c>
    </row>
    <row r="6441" spans="1:17" x14ac:dyDescent="0.3">
      <c r="A6441">
        <v>6440</v>
      </c>
      <c r="B6441">
        <v>45212290</v>
      </c>
      <c r="C6441" t="s">
        <v>6403</v>
      </c>
      <c r="E6441" s="11">
        <v>6441</v>
      </c>
      <c r="F6441" s="12">
        <v>45212300</v>
      </c>
      <c r="G6441" s="13" t="s">
        <v>6404</v>
      </c>
      <c r="Q6441" t="str">
        <f t="shared" si="100"/>
        <v>45212300-Radovi na izgradnji zgrada za umetnost i kulturu</v>
      </c>
    </row>
    <row r="6442" spans="1:17" x14ac:dyDescent="0.3">
      <c r="A6442">
        <v>6441</v>
      </c>
      <c r="B6442">
        <v>45212300</v>
      </c>
      <c r="C6442" t="s">
        <v>6404</v>
      </c>
      <c r="E6442" s="8">
        <v>6442</v>
      </c>
      <c r="F6442" s="9">
        <v>45212310</v>
      </c>
      <c r="G6442" s="10" t="s">
        <v>6405</v>
      </c>
      <c r="Q6442" t="str">
        <f t="shared" si="100"/>
        <v>45212310-Radovi na izgradnji zgrada za izložbe</v>
      </c>
    </row>
    <row r="6443" spans="1:17" x14ac:dyDescent="0.3">
      <c r="A6443">
        <v>6442</v>
      </c>
      <c r="B6443">
        <v>45212310</v>
      </c>
      <c r="C6443" t="s">
        <v>6405</v>
      </c>
      <c r="E6443" s="11">
        <v>6443</v>
      </c>
      <c r="F6443" s="12">
        <v>45212311</v>
      </c>
      <c r="G6443" s="13" t="s">
        <v>6406</v>
      </c>
      <c r="Q6443" t="str">
        <f t="shared" si="100"/>
        <v>45212311-Radovi na izgradnji umetničkih galerija</v>
      </c>
    </row>
    <row r="6444" spans="1:17" x14ac:dyDescent="0.3">
      <c r="A6444">
        <v>6443</v>
      </c>
      <c r="B6444">
        <v>45212311</v>
      </c>
      <c r="C6444" t="s">
        <v>6406</v>
      </c>
      <c r="E6444" s="8">
        <v>6444</v>
      </c>
      <c r="F6444" s="9">
        <v>45212312</v>
      </c>
      <c r="G6444" s="10" t="s">
        <v>6407</v>
      </c>
      <c r="Q6444" t="str">
        <f t="shared" si="100"/>
        <v>45212312-Radovi na izgradnji izložbenih centara</v>
      </c>
    </row>
    <row r="6445" spans="1:17" x14ac:dyDescent="0.3">
      <c r="A6445">
        <v>6444</v>
      </c>
      <c r="B6445">
        <v>45212312</v>
      </c>
      <c r="C6445" t="s">
        <v>6407</v>
      </c>
      <c r="E6445" s="11">
        <v>6445</v>
      </c>
      <c r="F6445" s="12">
        <v>45212313</v>
      </c>
      <c r="G6445" s="13" t="s">
        <v>6408</v>
      </c>
      <c r="Q6445" t="str">
        <f t="shared" si="100"/>
        <v>45212313-Radovi na izgradnji muzeja</v>
      </c>
    </row>
    <row r="6446" spans="1:17" x14ac:dyDescent="0.3">
      <c r="A6446">
        <v>6445</v>
      </c>
      <c r="B6446">
        <v>45212313</v>
      </c>
      <c r="C6446" t="s">
        <v>6408</v>
      </c>
      <c r="E6446" s="8">
        <v>6446</v>
      </c>
      <c r="F6446" s="9">
        <v>45212314</v>
      </c>
      <c r="G6446" s="10" t="s">
        <v>6409</v>
      </c>
      <c r="Q6446" t="str">
        <f t="shared" si="100"/>
        <v>45212314-Radovi na izgradnji istorijskih spomenika ili spomen-kuća</v>
      </c>
    </row>
    <row r="6447" spans="1:17" x14ac:dyDescent="0.3">
      <c r="A6447">
        <v>6446</v>
      </c>
      <c r="B6447">
        <v>45212314</v>
      </c>
      <c r="C6447" t="s">
        <v>6409</v>
      </c>
      <c r="E6447" s="11">
        <v>6447</v>
      </c>
      <c r="F6447" s="12">
        <v>45212320</v>
      </c>
      <c r="G6447" s="13" t="s">
        <v>6410</v>
      </c>
      <c r="Q6447" t="str">
        <f t="shared" si="100"/>
        <v>45212320-Radovi na izgradnji zgrada za umetnička izvođenja</v>
      </c>
    </row>
    <row r="6448" spans="1:17" x14ac:dyDescent="0.3">
      <c r="A6448">
        <v>6447</v>
      </c>
      <c r="B6448">
        <v>45212320</v>
      </c>
      <c r="C6448" t="s">
        <v>6410</v>
      </c>
      <c r="E6448" s="8">
        <v>6448</v>
      </c>
      <c r="F6448" s="9">
        <v>45212321</v>
      </c>
      <c r="G6448" s="10" t="s">
        <v>6411</v>
      </c>
      <c r="Q6448" t="str">
        <f t="shared" si="100"/>
        <v>45212321-Radovi na izgradnji gledališta</v>
      </c>
    </row>
    <row r="6449" spans="1:17" x14ac:dyDescent="0.3">
      <c r="A6449">
        <v>6448</v>
      </c>
      <c r="B6449">
        <v>45212321</v>
      </c>
      <c r="C6449" t="s">
        <v>6411</v>
      </c>
      <c r="E6449" s="11">
        <v>6449</v>
      </c>
      <c r="F6449" s="12">
        <v>45212322</v>
      </c>
      <c r="G6449" s="13" t="s">
        <v>6412</v>
      </c>
      <c r="Q6449" t="str">
        <f t="shared" si="100"/>
        <v>45212322-Radovi na izgradnji pozorišta</v>
      </c>
    </row>
    <row r="6450" spans="1:17" x14ac:dyDescent="0.3">
      <c r="A6450">
        <v>6449</v>
      </c>
      <c r="B6450">
        <v>45212322</v>
      </c>
      <c r="C6450" t="s">
        <v>6412</v>
      </c>
      <c r="E6450" s="8">
        <v>6450</v>
      </c>
      <c r="F6450" s="9">
        <v>45212330</v>
      </c>
      <c r="G6450" s="10" t="s">
        <v>6413</v>
      </c>
      <c r="Q6450" t="str">
        <f t="shared" si="100"/>
        <v>45212330-Radovi na izgradnji biblioteka</v>
      </c>
    </row>
    <row r="6451" spans="1:17" x14ac:dyDescent="0.3">
      <c r="A6451">
        <v>6450</v>
      </c>
      <c r="B6451">
        <v>45212330</v>
      </c>
      <c r="C6451" t="s">
        <v>6413</v>
      </c>
      <c r="E6451" s="11">
        <v>6451</v>
      </c>
      <c r="F6451" s="12">
        <v>45212331</v>
      </c>
      <c r="G6451" s="13" t="s">
        <v>6414</v>
      </c>
      <c r="Q6451" t="str">
        <f t="shared" si="100"/>
        <v>45212331-Radovi na izgradnji multimedijalnih biblioteka</v>
      </c>
    </row>
    <row r="6452" spans="1:17" x14ac:dyDescent="0.3">
      <c r="A6452">
        <v>6451</v>
      </c>
      <c r="B6452">
        <v>45212331</v>
      </c>
      <c r="C6452" t="s">
        <v>6414</v>
      </c>
      <c r="E6452" s="8">
        <v>6452</v>
      </c>
      <c r="F6452" s="9">
        <v>45212340</v>
      </c>
      <c r="G6452" s="10" t="s">
        <v>6415</v>
      </c>
      <c r="Q6452" t="str">
        <f t="shared" si="100"/>
        <v>45212340-Radovi na izgradnji amfiteatara</v>
      </c>
    </row>
    <row r="6453" spans="1:17" x14ac:dyDescent="0.3">
      <c r="A6453">
        <v>6452</v>
      </c>
      <c r="B6453">
        <v>45212340</v>
      </c>
      <c r="C6453" t="s">
        <v>6415</v>
      </c>
      <c r="E6453" s="11">
        <v>6453</v>
      </c>
      <c r="F6453" s="12">
        <v>45212350</v>
      </c>
      <c r="G6453" s="13" t="s">
        <v>6416</v>
      </c>
      <c r="Q6453" t="str">
        <f t="shared" si="100"/>
        <v>45212350-Zgrade od posebnog istorijskog ili arhitektonskog značaja</v>
      </c>
    </row>
    <row r="6454" spans="1:17" x14ac:dyDescent="0.3">
      <c r="A6454">
        <v>6453</v>
      </c>
      <c r="B6454">
        <v>45212350</v>
      </c>
      <c r="C6454" t="s">
        <v>6416</v>
      </c>
      <c r="E6454" s="8">
        <v>6454</v>
      </c>
      <c r="F6454" s="9">
        <v>45212351</v>
      </c>
      <c r="G6454" s="10" t="s">
        <v>6417</v>
      </c>
      <c r="Q6454" t="str">
        <f t="shared" si="100"/>
        <v>45212351-Građevinski radovi na preistorijskim spomenicima</v>
      </c>
    </row>
    <row r="6455" spans="1:17" x14ac:dyDescent="0.3">
      <c r="A6455">
        <v>6454</v>
      </c>
      <c r="B6455">
        <v>45212351</v>
      </c>
      <c r="C6455" t="s">
        <v>6417</v>
      </c>
      <c r="E6455" s="11">
        <v>6455</v>
      </c>
      <c r="F6455" s="12">
        <v>45212352</v>
      </c>
      <c r="G6455" s="13" t="s">
        <v>6418</v>
      </c>
      <c r="Q6455" t="str">
        <f t="shared" si="100"/>
        <v>45212352-Građevinski radovi na industrijskim spomenicima</v>
      </c>
    </row>
    <row r="6456" spans="1:17" x14ac:dyDescent="0.3">
      <c r="A6456">
        <v>6455</v>
      </c>
      <c r="B6456">
        <v>45212352</v>
      </c>
      <c r="C6456" t="s">
        <v>6418</v>
      </c>
      <c r="E6456" s="8">
        <v>6456</v>
      </c>
      <c r="F6456" s="9">
        <v>45212353</v>
      </c>
      <c r="G6456" s="10" t="s">
        <v>6419</v>
      </c>
      <c r="Q6456" t="str">
        <f t="shared" si="100"/>
        <v>45212353-Radovi na izgradnji palata</v>
      </c>
    </row>
    <row r="6457" spans="1:17" x14ac:dyDescent="0.3">
      <c r="A6457">
        <v>6456</v>
      </c>
      <c r="B6457">
        <v>45212353</v>
      </c>
      <c r="C6457" t="s">
        <v>6419</v>
      </c>
      <c r="E6457" s="11">
        <v>6457</v>
      </c>
      <c r="F6457" s="12">
        <v>45212354</v>
      </c>
      <c r="G6457" s="13" t="s">
        <v>6420</v>
      </c>
      <c r="Q6457" t="str">
        <f t="shared" si="100"/>
        <v>45212354-Radovi na izgradnji dvoraca</v>
      </c>
    </row>
    <row r="6458" spans="1:17" x14ac:dyDescent="0.3">
      <c r="A6458">
        <v>6457</v>
      </c>
      <c r="B6458">
        <v>45212354</v>
      </c>
      <c r="C6458" t="s">
        <v>6420</v>
      </c>
      <c r="E6458" s="8">
        <v>6458</v>
      </c>
      <c r="F6458" s="9">
        <v>45212360</v>
      </c>
      <c r="G6458" s="10" t="s">
        <v>6421</v>
      </c>
      <c r="Q6458" t="str">
        <f t="shared" si="100"/>
        <v>45212360-Radovi na izgradnji verskih objekata</v>
      </c>
    </row>
    <row r="6459" spans="1:17" x14ac:dyDescent="0.3">
      <c r="A6459">
        <v>6458</v>
      </c>
      <c r="B6459">
        <v>45212360</v>
      </c>
      <c r="C6459" t="s">
        <v>6421</v>
      </c>
      <c r="E6459" s="11">
        <v>6459</v>
      </c>
      <c r="F6459" s="12">
        <v>45212361</v>
      </c>
      <c r="G6459" s="13" t="s">
        <v>6422</v>
      </c>
      <c r="Q6459" t="str">
        <f t="shared" si="100"/>
        <v>45212361-Radovi na izgradnji crkava</v>
      </c>
    </row>
    <row r="6460" spans="1:17" x14ac:dyDescent="0.3">
      <c r="A6460">
        <v>6459</v>
      </c>
      <c r="B6460">
        <v>45212361</v>
      </c>
      <c r="C6460" t="s">
        <v>6422</v>
      </c>
      <c r="E6460" s="8">
        <v>6460</v>
      </c>
      <c r="F6460" s="9">
        <v>45212400</v>
      </c>
      <c r="G6460" s="10" t="s">
        <v>6423</v>
      </c>
      <c r="Q6460" t="str">
        <f t="shared" si="100"/>
        <v>45212400-Radovi na izgradnji zgrada za smeštaj i restorane</v>
      </c>
    </row>
    <row r="6461" spans="1:17" x14ac:dyDescent="0.3">
      <c r="A6461">
        <v>6460</v>
      </c>
      <c r="B6461">
        <v>45212400</v>
      </c>
      <c r="C6461" t="s">
        <v>6423</v>
      </c>
      <c r="E6461" s="11">
        <v>6461</v>
      </c>
      <c r="F6461" s="12">
        <v>45212410</v>
      </c>
      <c r="G6461" s="13" t="s">
        <v>6424</v>
      </c>
      <c r="Q6461" t="str">
        <f t="shared" si="100"/>
        <v>45212410-Radovi na izgradnji zgrada za smeštaj</v>
      </c>
    </row>
    <row r="6462" spans="1:17" x14ac:dyDescent="0.3">
      <c r="A6462">
        <v>6461</v>
      </c>
      <c r="B6462">
        <v>45212410</v>
      </c>
      <c r="C6462" t="s">
        <v>6424</v>
      </c>
      <c r="E6462" s="8">
        <v>6462</v>
      </c>
      <c r="F6462" s="9">
        <v>45212411</v>
      </c>
      <c r="G6462" s="10" t="s">
        <v>6425</v>
      </c>
      <c r="Q6462" t="str">
        <f t="shared" si="100"/>
        <v>45212411-Radovi na izgradnji hotela</v>
      </c>
    </row>
    <row r="6463" spans="1:17" x14ac:dyDescent="0.3">
      <c r="A6463">
        <v>6462</v>
      </c>
      <c r="B6463">
        <v>45212411</v>
      </c>
      <c r="C6463" t="s">
        <v>6425</v>
      </c>
      <c r="E6463" s="11">
        <v>6463</v>
      </c>
      <c r="F6463" s="12">
        <v>45212412</v>
      </c>
      <c r="G6463" s="13" t="s">
        <v>6426</v>
      </c>
      <c r="Q6463" t="str">
        <f t="shared" si="100"/>
        <v>45212412-Radovi na izgradnji hostela</v>
      </c>
    </row>
    <row r="6464" spans="1:17" x14ac:dyDescent="0.3">
      <c r="A6464">
        <v>6463</v>
      </c>
      <c r="B6464">
        <v>45212412</v>
      </c>
      <c r="C6464" t="s">
        <v>6426</v>
      </c>
      <c r="E6464" s="8">
        <v>6464</v>
      </c>
      <c r="F6464" s="9">
        <v>45212413</v>
      </c>
      <c r="G6464" s="10" t="s">
        <v>6427</v>
      </c>
      <c r="Q6464" t="str">
        <f t="shared" si="100"/>
        <v>45212413-Radovi na izgradnji objekata za kraći smeštaj gostiju</v>
      </c>
    </row>
    <row r="6465" spans="1:17" x14ac:dyDescent="0.3">
      <c r="A6465">
        <v>6464</v>
      </c>
      <c r="B6465">
        <v>45212413</v>
      </c>
      <c r="C6465" t="s">
        <v>6427</v>
      </c>
      <c r="E6465" s="11">
        <v>6465</v>
      </c>
      <c r="F6465" s="12">
        <v>45212420</v>
      </c>
      <c r="G6465" s="13" t="s">
        <v>6428</v>
      </c>
      <c r="Q6465" t="str">
        <f t="shared" si="100"/>
        <v>45212420-Radovi na izgradnji restorana i sličnih objekata</v>
      </c>
    </row>
    <row r="6466" spans="1:17" x14ac:dyDescent="0.3">
      <c r="A6466">
        <v>6465</v>
      </c>
      <c r="B6466">
        <v>45212420</v>
      </c>
      <c r="C6466" t="s">
        <v>6428</v>
      </c>
      <c r="E6466" s="8">
        <v>6466</v>
      </c>
      <c r="F6466" s="9">
        <v>45212421</v>
      </c>
      <c r="G6466" s="10" t="s">
        <v>6429</v>
      </c>
      <c r="Q6466" t="str">
        <f t="shared" ref="Q6466:Q6529" si="101">F6466&amp; "-" &amp;G6466</f>
        <v>45212421-Radovi na izgradnji restorana</v>
      </c>
    </row>
    <row r="6467" spans="1:17" x14ac:dyDescent="0.3">
      <c r="A6467">
        <v>6466</v>
      </c>
      <c r="B6467">
        <v>45212421</v>
      </c>
      <c r="C6467" t="s">
        <v>6429</v>
      </c>
      <c r="E6467" s="11">
        <v>6467</v>
      </c>
      <c r="F6467" s="12">
        <v>45212422</v>
      </c>
      <c r="G6467" s="13" t="s">
        <v>6430</v>
      </c>
      <c r="Q6467" t="str">
        <f t="shared" si="101"/>
        <v>45212422-Radovi na izgradnji kantina</v>
      </c>
    </row>
    <row r="6468" spans="1:17" x14ac:dyDescent="0.3">
      <c r="A6468">
        <v>6467</v>
      </c>
      <c r="B6468">
        <v>45212422</v>
      </c>
      <c r="C6468" t="s">
        <v>6430</v>
      </c>
      <c r="E6468" s="8">
        <v>6468</v>
      </c>
      <c r="F6468" s="9">
        <v>45212423</v>
      </c>
      <c r="G6468" s="10" t="s">
        <v>6431</v>
      </c>
      <c r="Q6468" t="str">
        <f t="shared" si="101"/>
        <v>45212423-Radovi na izgradnji kafeterija</v>
      </c>
    </row>
    <row r="6469" spans="1:17" x14ac:dyDescent="0.3">
      <c r="A6469">
        <v>6468</v>
      </c>
      <c r="B6469">
        <v>45212423</v>
      </c>
      <c r="C6469" t="s">
        <v>6431</v>
      </c>
      <c r="E6469" s="11">
        <v>6469</v>
      </c>
      <c r="F6469" s="12">
        <v>45212500</v>
      </c>
      <c r="G6469" s="13" t="s">
        <v>6432</v>
      </c>
      <c r="Q6469" t="str">
        <f t="shared" si="101"/>
        <v>45212500-Preuređenje kuhinja ili restorana</v>
      </c>
    </row>
    <row r="6470" spans="1:17" x14ac:dyDescent="0.3">
      <c r="A6470">
        <v>6469</v>
      </c>
      <c r="B6470">
        <v>45212500</v>
      </c>
      <c r="C6470" t="s">
        <v>6432</v>
      </c>
      <c r="E6470" s="8">
        <v>6470</v>
      </c>
      <c r="F6470" s="9">
        <v>45212600</v>
      </c>
      <c r="G6470" s="10" t="s">
        <v>6433</v>
      </c>
      <c r="Q6470" t="str">
        <f t="shared" si="101"/>
        <v>45212600-Radovi na izgradnji paviljona</v>
      </c>
    </row>
    <row r="6471" spans="1:17" x14ac:dyDescent="0.3">
      <c r="A6471">
        <v>6470</v>
      </c>
      <c r="B6471">
        <v>45212600</v>
      </c>
      <c r="C6471" t="s">
        <v>6433</v>
      </c>
      <c r="E6471" s="11">
        <v>6471</v>
      </c>
      <c r="F6471" s="12">
        <v>45213000</v>
      </c>
      <c r="G6471" s="13" t="s">
        <v>6434</v>
      </c>
      <c r="Q6471" t="str">
        <f t="shared" si="101"/>
        <v>45213000-Radovi na izgradnji poslovnih zgrada, skladišta i industrijskih građevina, građevina povezanih sa prevozom</v>
      </c>
    </row>
    <row r="6472" spans="1:17" x14ac:dyDescent="0.3">
      <c r="A6472">
        <v>6471</v>
      </c>
      <c r="B6472">
        <v>45213000</v>
      </c>
      <c r="C6472" t="s">
        <v>6434</v>
      </c>
      <c r="E6472" s="8">
        <v>6472</v>
      </c>
      <c r="F6472" s="9">
        <v>45213100</v>
      </c>
      <c r="G6472" s="10" t="s">
        <v>6435</v>
      </c>
      <c r="Q6472" t="str">
        <f t="shared" si="101"/>
        <v>45213100-Radovi na izgradnji poslovnih zgrada</v>
      </c>
    </row>
    <row r="6473" spans="1:17" x14ac:dyDescent="0.3">
      <c r="A6473">
        <v>6472</v>
      </c>
      <c r="B6473">
        <v>45213100</v>
      </c>
      <c r="C6473" t="s">
        <v>6435</v>
      </c>
      <c r="E6473" s="11">
        <v>6473</v>
      </c>
      <c r="F6473" s="12">
        <v>45213110</v>
      </c>
      <c r="G6473" s="13" t="s">
        <v>6436</v>
      </c>
      <c r="Q6473" t="str">
        <f t="shared" si="101"/>
        <v>45213110-Radovi na izgradnji zgrada sa prodavnicama</v>
      </c>
    </row>
    <row r="6474" spans="1:17" x14ac:dyDescent="0.3">
      <c r="A6474">
        <v>6473</v>
      </c>
      <c r="B6474">
        <v>45213110</v>
      </c>
      <c r="C6474" t="s">
        <v>6436</v>
      </c>
      <c r="E6474" s="8">
        <v>6474</v>
      </c>
      <c r="F6474" s="9">
        <v>45213111</v>
      </c>
      <c r="G6474" s="10" t="s">
        <v>6437</v>
      </c>
      <c r="Q6474" t="str">
        <f t="shared" si="101"/>
        <v>45213111-Radovi na izgradnji tržnih centara</v>
      </c>
    </row>
    <row r="6475" spans="1:17" x14ac:dyDescent="0.3">
      <c r="A6475">
        <v>6474</v>
      </c>
      <c r="B6475">
        <v>45213111</v>
      </c>
      <c r="C6475" t="s">
        <v>6437</v>
      </c>
      <c r="E6475" s="11">
        <v>6475</v>
      </c>
      <c r="F6475" s="12">
        <v>45213112</v>
      </c>
      <c r="G6475" s="13" t="s">
        <v>6438</v>
      </c>
      <c r="Q6475" t="str">
        <f t="shared" si="101"/>
        <v>45213112-Radovi na izgradnji pojedinačnih prodavnica</v>
      </c>
    </row>
    <row r="6476" spans="1:17" x14ac:dyDescent="0.3">
      <c r="A6476">
        <v>6475</v>
      </c>
      <c r="B6476">
        <v>45213112</v>
      </c>
      <c r="C6476" t="s">
        <v>6438</v>
      </c>
      <c r="E6476" s="8">
        <v>6476</v>
      </c>
      <c r="F6476" s="9">
        <v>45213120</v>
      </c>
      <c r="G6476" s="10" t="s">
        <v>6439</v>
      </c>
      <c r="Q6476" t="str">
        <f t="shared" si="101"/>
        <v>45213120-Radovi na izgradnji poštanskih kancelarija</v>
      </c>
    </row>
    <row r="6477" spans="1:17" x14ac:dyDescent="0.3">
      <c r="A6477">
        <v>6476</v>
      </c>
      <c r="B6477">
        <v>45213120</v>
      </c>
      <c r="C6477" t="s">
        <v>6439</v>
      </c>
      <c r="E6477" s="11">
        <v>6477</v>
      </c>
      <c r="F6477" s="12">
        <v>45213130</v>
      </c>
      <c r="G6477" s="13" t="s">
        <v>6440</v>
      </c>
      <c r="Q6477" t="str">
        <f t="shared" si="101"/>
        <v>45213130-Radovi na izgradnji banaka</v>
      </c>
    </row>
    <row r="6478" spans="1:17" x14ac:dyDescent="0.3">
      <c r="A6478">
        <v>6477</v>
      </c>
      <c r="B6478">
        <v>45213130</v>
      </c>
      <c r="C6478" t="s">
        <v>6440</v>
      </c>
      <c r="E6478" s="8">
        <v>6478</v>
      </c>
      <c r="F6478" s="9">
        <v>45213140</v>
      </c>
      <c r="G6478" s="10" t="s">
        <v>6441</v>
      </c>
      <c r="Q6478" t="str">
        <f t="shared" si="101"/>
        <v>45213140-Radovi na izgradnji pijaca</v>
      </c>
    </row>
    <row r="6479" spans="1:17" x14ac:dyDescent="0.3">
      <c r="A6479">
        <v>6478</v>
      </c>
      <c r="B6479">
        <v>45213140</v>
      </c>
      <c r="C6479" t="s">
        <v>6441</v>
      </c>
      <c r="E6479" s="11">
        <v>6479</v>
      </c>
      <c r="F6479" s="12">
        <v>45213141</v>
      </c>
      <c r="G6479" s="13" t="s">
        <v>6442</v>
      </c>
      <c r="Q6479" t="str">
        <f t="shared" si="101"/>
        <v>45213141-Radovi na izgradnji natkrivenih pijaca</v>
      </c>
    </row>
    <row r="6480" spans="1:17" x14ac:dyDescent="0.3">
      <c r="A6480">
        <v>6479</v>
      </c>
      <c r="B6480">
        <v>45213141</v>
      </c>
      <c r="C6480" t="s">
        <v>6442</v>
      </c>
      <c r="E6480" s="8">
        <v>6480</v>
      </c>
      <c r="F6480" s="9">
        <v>45213142</v>
      </c>
      <c r="G6480" s="10" t="s">
        <v>6443</v>
      </c>
      <c r="Q6480" t="str">
        <f t="shared" si="101"/>
        <v>45213142-Radovi na izgradnji pijaca na otvorenom</v>
      </c>
    </row>
    <row r="6481" spans="1:17" x14ac:dyDescent="0.3">
      <c r="A6481">
        <v>6480</v>
      </c>
      <c r="B6481">
        <v>45213142</v>
      </c>
      <c r="C6481" t="s">
        <v>6443</v>
      </c>
      <c r="E6481" s="11">
        <v>6481</v>
      </c>
      <c r="F6481" s="12">
        <v>45213150</v>
      </c>
      <c r="G6481" s="13" t="s">
        <v>6435</v>
      </c>
      <c r="Q6481" t="str">
        <f t="shared" si="101"/>
        <v>45213150-Radovi na izgradnji poslovnih zgrada</v>
      </c>
    </row>
    <row r="6482" spans="1:17" x14ac:dyDescent="0.3">
      <c r="A6482">
        <v>6481</v>
      </c>
      <c r="B6482">
        <v>45213150</v>
      </c>
      <c r="C6482" t="s">
        <v>6435</v>
      </c>
      <c r="E6482" s="8">
        <v>6482</v>
      </c>
      <c r="F6482" s="9">
        <v>45213200</v>
      </c>
      <c r="G6482" s="10" t="s">
        <v>6444</v>
      </c>
      <c r="Q6482" t="str">
        <f t="shared" si="101"/>
        <v>45213200-Radovi na izgradnji skladišta i industrijskih građevina</v>
      </c>
    </row>
    <row r="6483" spans="1:17" x14ac:dyDescent="0.3">
      <c r="A6483">
        <v>6482</v>
      </c>
      <c r="B6483">
        <v>45213200</v>
      </c>
      <c r="C6483" t="s">
        <v>6444</v>
      </c>
      <c r="E6483" s="11">
        <v>6483</v>
      </c>
      <c r="F6483" s="12">
        <v>45213210</v>
      </c>
      <c r="G6483" s="13" t="s">
        <v>6445</v>
      </c>
      <c r="Q6483" t="str">
        <f t="shared" si="101"/>
        <v>45213210-Hladnjače</v>
      </c>
    </row>
    <row r="6484" spans="1:17" x14ac:dyDescent="0.3">
      <c r="A6484">
        <v>6483</v>
      </c>
      <c r="B6484">
        <v>45213210</v>
      </c>
      <c r="C6484" t="s">
        <v>6445</v>
      </c>
      <c r="E6484" s="8">
        <v>6484</v>
      </c>
      <c r="F6484" s="9">
        <v>45213220</v>
      </c>
      <c r="G6484" s="10" t="s">
        <v>6446</v>
      </c>
      <c r="Q6484" t="str">
        <f t="shared" si="101"/>
        <v>45213220-Radovi na izgradnji skladišta</v>
      </c>
    </row>
    <row r="6485" spans="1:17" x14ac:dyDescent="0.3">
      <c r="A6485">
        <v>6484</v>
      </c>
      <c r="B6485">
        <v>45213220</v>
      </c>
      <c r="C6485" t="s">
        <v>6446</v>
      </c>
      <c r="E6485" s="11">
        <v>6485</v>
      </c>
      <c r="F6485" s="12">
        <v>45213221</v>
      </c>
      <c r="G6485" s="13" t="s">
        <v>6447</v>
      </c>
      <c r="Q6485" t="str">
        <f t="shared" si="101"/>
        <v>45213221-Radovi na izgradnji skladišnih prostora</v>
      </c>
    </row>
    <row r="6486" spans="1:17" x14ac:dyDescent="0.3">
      <c r="A6486">
        <v>6485</v>
      </c>
      <c r="B6486">
        <v>45213221</v>
      </c>
      <c r="C6486" t="s">
        <v>6447</v>
      </c>
      <c r="E6486" s="8">
        <v>6486</v>
      </c>
      <c r="F6486" s="9">
        <v>45213230</v>
      </c>
      <c r="G6486" s="10" t="s">
        <v>6448</v>
      </c>
      <c r="Q6486" t="str">
        <f t="shared" si="101"/>
        <v>45213230-Radovi na izgradnji klanica</v>
      </c>
    </row>
    <row r="6487" spans="1:17" x14ac:dyDescent="0.3">
      <c r="A6487">
        <v>6486</v>
      </c>
      <c r="B6487">
        <v>45213230</v>
      </c>
      <c r="C6487" t="s">
        <v>6448</v>
      </c>
      <c r="E6487" s="11">
        <v>6487</v>
      </c>
      <c r="F6487" s="12">
        <v>45213240</v>
      </c>
      <c r="G6487" s="13" t="s">
        <v>6449</v>
      </c>
      <c r="Q6487" t="str">
        <f t="shared" si="101"/>
        <v>45213240-Radovi na izgradnji poljoprivrednih zgrada</v>
      </c>
    </row>
    <row r="6488" spans="1:17" x14ac:dyDescent="0.3">
      <c r="A6488">
        <v>6487</v>
      </c>
      <c r="B6488">
        <v>45213240</v>
      </c>
      <c r="C6488" t="s">
        <v>6449</v>
      </c>
      <c r="E6488" s="8">
        <v>6488</v>
      </c>
      <c r="F6488" s="9">
        <v>45213241</v>
      </c>
      <c r="G6488" s="10" t="s">
        <v>6450</v>
      </c>
      <c r="Q6488" t="str">
        <f t="shared" si="101"/>
        <v>45213241-Radovi na izgradnji ambara</v>
      </c>
    </row>
    <row r="6489" spans="1:17" x14ac:dyDescent="0.3">
      <c r="A6489">
        <v>6488</v>
      </c>
      <c r="B6489">
        <v>45213241</v>
      </c>
      <c r="C6489" t="s">
        <v>6450</v>
      </c>
      <c r="E6489" s="11">
        <v>6489</v>
      </c>
      <c r="F6489" s="12">
        <v>45213242</v>
      </c>
      <c r="G6489" s="13" t="s">
        <v>6451</v>
      </c>
      <c r="Q6489" t="str">
        <f t="shared" si="101"/>
        <v>45213242-Radovi na izgradnji štala za krave</v>
      </c>
    </row>
    <row r="6490" spans="1:17" x14ac:dyDescent="0.3">
      <c r="A6490">
        <v>6489</v>
      </c>
      <c r="B6490">
        <v>45213242</v>
      </c>
      <c r="C6490" t="s">
        <v>6451</v>
      </c>
      <c r="E6490" s="8">
        <v>6490</v>
      </c>
      <c r="F6490" s="9">
        <v>45213250</v>
      </c>
      <c r="G6490" s="10" t="s">
        <v>6452</v>
      </c>
      <c r="Q6490" t="str">
        <f t="shared" si="101"/>
        <v>45213250-Radovi na izgradnji industrijskih građevina</v>
      </c>
    </row>
    <row r="6491" spans="1:17" x14ac:dyDescent="0.3">
      <c r="A6491">
        <v>6490</v>
      </c>
      <c r="B6491">
        <v>45213250</v>
      </c>
      <c r="C6491" t="s">
        <v>6452</v>
      </c>
      <c r="E6491" s="11">
        <v>6491</v>
      </c>
      <c r="F6491" s="12">
        <v>45213251</v>
      </c>
      <c r="G6491" s="13" t="s">
        <v>6453</v>
      </c>
      <c r="Q6491" t="str">
        <f t="shared" si="101"/>
        <v>45213251-Radovi na izgradnji industrijskih objekata</v>
      </c>
    </row>
    <row r="6492" spans="1:17" x14ac:dyDescent="0.3">
      <c r="A6492">
        <v>6491</v>
      </c>
      <c r="B6492">
        <v>45213251</v>
      </c>
      <c r="C6492" t="s">
        <v>6453</v>
      </c>
      <c r="E6492" s="8">
        <v>6492</v>
      </c>
      <c r="F6492" s="9">
        <v>45213252</v>
      </c>
      <c r="G6492" s="10" t="s">
        <v>6454</v>
      </c>
      <c r="Q6492" t="str">
        <f t="shared" si="101"/>
        <v>45213252-Radovi na izgradnji radionica</v>
      </c>
    </row>
    <row r="6493" spans="1:17" x14ac:dyDescent="0.3">
      <c r="A6493">
        <v>6492</v>
      </c>
      <c r="B6493">
        <v>45213252</v>
      </c>
      <c r="C6493" t="s">
        <v>6454</v>
      </c>
      <c r="E6493" s="11">
        <v>6493</v>
      </c>
      <c r="F6493" s="12">
        <v>45213260</v>
      </c>
      <c r="G6493" s="13" t="s">
        <v>6455</v>
      </c>
      <c r="Q6493" t="str">
        <f t="shared" si="101"/>
        <v>45213260-Radovi na izgradnji trgovačkih skladišta</v>
      </c>
    </row>
    <row r="6494" spans="1:17" x14ac:dyDescent="0.3">
      <c r="A6494">
        <v>6493</v>
      </c>
      <c r="B6494">
        <v>45213260</v>
      </c>
      <c r="C6494" t="s">
        <v>6455</v>
      </c>
      <c r="E6494" s="8">
        <v>6494</v>
      </c>
      <c r="F6494" s="9">
        <v>45213270</v>
      </c>
      <c r="G6494" s="10" t="s">
        <v>6456</v>
      </c>
      <c r="Q6494" t="str">
        <f t="shared" si="101"/>
        <v>45213270-Radovi na izgradnji stanica za reciklažu</v>
      </c>
    </row>
    <row r="6495" spans="1:17" x14ac:dyDescent="0.3">
      <c r="A6495">
        <v>6494</v>
      </c>
      <c r="B6495">
        <v>45213270</v>
      </c>
      <c r="C6495" t="s">
        <v>6456</v>
      </c>
      <c r="E6495" s="11">
        <v>6495</v>
      </c>
      <c r="F6495" s="12">
        <v>45213280</v>
      </c>
      <c r="G6495" s="13" t="s">
        <v>6457</v>
      </c>
      <c r="Q6495" t="str">
        <f t="shared" si="101"/>
        <v>45213280-Radovi na izgradnji objekata za kompostiranje</v>
      </c>
    </row>
    <row r="6496" spans="1:17" x14ac:dyDescent="0.3">
      <c r="A6496">
        <v>6495</v>
      </c>
      <c r="B6496">
        <v>45213280</v>
      </c>
      <c r="C6496" t="s">
        <v>6457</v>
      </c>
      <c r="E6496" s="8">
        <v>6496</v>
      </c>
      <c r="F6496" s="9">
        <v>45213300</v>
      </c>
      <c r="G6496" s="10" t="s">
        <v>6458</v>
      </c>
      <c r="Q6496" t="str">
        <f t="shared" si="101"/>
        <v>45213300-Zgrade u funkciji transporta</v>
      </c>
    </row>
    <row r="6497" spans="1:17" x14ac:dyDescent="0.3">
      <c r="A6497">
        <v>6496</v>
      </c>
      <c r="B6497">
        <v>45213300</v>
      </c>
      <c r="C6497" t="s">
        <v>6458</v>
      </c>
      <c r="E6497" s="11">
        <v>6497</v>
      </c>
      <c r="F6497" s="12">
        <v>45213310</v>
      </c>
      <c r="G6497" s="13" t="s">
        <v>6459</v>
      </c>
      <c r="Q6497" t="str">
        <f t="shared" si="101"/>
        <v>45213310-Radovi na izgradnji zgrada u funkciji drumskog prevoza</v>
      </c>
    </row>
    <row r="6498" spans="1:17" x14ac:dyDescent="0.3">
      <c r="A6498">
        <v>6497</v>
      </c>
      <c r="B6498">
        <v>45213310</v>
      </c>
      <c r="C6498" t="s">
        <v>6459</v>
      </c>
      <c r="E6498" s="8">
        <v>6498</v>
      </c>
      <c r="F6498" s="9">
        <v>45213311</v>
      </c>
      <c r="G6498" s="10" t="s">
        <v>6460</v>
      </c>
      <c r="Q6498" t="str">
        <f t="shared" si="101"/>
        <v>45213311-Radovi na izgradnji autobuskih stanica</v>
      </c>
    </row>
    <row r="6499" spans="1:17" x14ac:dyDescent="0.3">
      <c r="A6499">
        <v>6498</v>
      </c>
      <c r="B6499">
        <v>45213311</v>
      </c>
      <c r="C6499" t="s">
        <v>6460</v>
      </c>
      <c r="E6499" s="11">
        <v>6499</v>
      </c>
      <c r="F6499" s="12">
        <v>45213312</v>
      </c>
      <c r="G6499" s="13" t="s">
        <v>6461</v>
      </c>
      <c r="Q6499" t="str">
        <f t="shared" si="101"/>
        <v>45213312-Radovi na izgradnji parkirališnih zgrada</v>
      </c>
    </row>
    <row r="6500" spans="1:17" x14ac:dyDescent="0.3">
      <c r="A6500">
        <v>6499</v>
      </c>
      <c r="B6500">
        <v>45213312</v>
      </c>
      <c r="C6500" t="s">
        <v>6461</v>
      </c>
      <c r="E6500" s="8">
        <v>6500</v>
      </c>
      <c r="F6500" s="9">
        <v>45213313</v>
      </c>
      <c r="G6500" s="10" t="s">
        <v>6462</v>
      </c>
      <c r="Q6500" t="str">
        <f t="shared" si="101"/>
        <v>45213313-Radovi na izgradnji objekata sa uslužnim sadržajima</v>
      </c>
    </row>
    <row r="6501" spans="1:17" x14ac:dyDescent="0.3">
      <c r="A6501">
        <v>6500</v>
      </c>
      <c r="B6501">
        <v>45213313</v>
      </c>
      <c r="C6501" t="s">
        <v>6462</v>
      </c>
      <c r="E6501" s="11">
        <v>6501</v>
      </c>
      <c r="F6501" s="12">
        <v>45213314</v>
      </c>
      <c r="G6501" s="13" t="s">
        <v>6463</v>
      </c>
      <c r="Q6501" t="str">
        <f t="shared" si="101"/>
        <v>45213314-Radovi na izgradnji autobuskih garaža</v>
      </c>
    </row>
    <row r="6502" spans="1:17" x14ac:dyDescent="0.3">
      <c r="A6502">
        <v>6501</v>
      </c>
      <c r="B6502">
        <v>45213314</v>
      </c>
      <c r="C6502" t="s">
        <v>6463</v>
      </c>
      <c r="E6502" s="8">
        <v>6502</v>
      </c>
      <c r="F6502" s="9">
        <v>45213315</v>
      </c>
      <c r="G6502" s="10" t="s">
        <v>6464</v>
      </c>
      <c r="Q6502" t="str">
        <f t="shared" si="101"/>
        <v>45213315-Radovi na izgradnji natkrivenih autobuskih stajališta</v>
      </c>
    </row>
    <row r="6503" spans="1:17" x14ac:dyDescent="0.3">
      <c r="A6503">
        <v>6502</v>
      </c>
      <c r="B6503">
        <v>45213315</v>
      </c>
      <c r="C6503" t="s">
        <v>6464</v>
      </c>
      <c r="E6503" s="11">
        <v>6503</v>
      </c>
      <c r="F6503" s="12">
        <v>45213316</v>
      </c>
      <c r="G6503" s="13" t="s">
        <v>6465</v>
      </c>
      <c r="Q6503" t="str">
        <f t="shared" si="101"/>
        <v>45213316-Radovi na postavljanju šetališta</v>
      </c>
    </row>
    <row r="6504" spans="1:17" x14ac:dyDescent="0.3">
      <c r="A6504">
        <v>6503</v>
      </c>
      <c r="B6504">
        <v>45213316</v>
      </c>
      <c r="C6504" t="s">
        <v>6465</v>
      </c>
      <c r="E6504" s="8">
        <v>6504</v>
      </c>
      <c r="F6504" s="9">
        <v>45213320</v>
      </c>
      <c r="G6504" s="10" t="s">
        <v>6466</v>
      </c>
      <c r="Q6504" t="str">
        <f t="shared" si="101"/>
        <v>45213320-Radovi na izgradnji zgrada povezanih sa železničkim prevozom</v>
      </c>
    </row>
    <row r="6505" spans="1:17" x14ac:dyDescent="0.3">
      <c r="A6505">
        <v>6504</v>
      </c>
      <c r="B6505">
        <v>45213320</v>
      </c>
      <c r="C6505" t="s">
        <v>6466</v>
      </c>
      <c r="E6505" s="11">
        <v>6505</v>
      </c>
      <c r="F6505" s="12">
        <v>45213321</v>
      </c>
      <c r="G6505" s="13" t="s">
        <v>6467</v>
      </c>
      <c r="Q6505" t="str">
        <f t="shared" si="101"/>
        <v>45213321-Radovi na izgradnji železničkih stanica</v>
      </c>
    </row>
    <row r="6506" spans="1:17" x14ac:dyDescent="0.3">
      <c r="A6506">
        <v>6505</v>
      </c>
      <c r="B6506">
        <v>45213321</v>
      </c>
      <c r="C6506" t="s">
        <v>6467</v>
      </c>
      <c r="E6506" s="8">
        <v>6506</v>
      </c>
      <c r="F6506" s="9">
        <v>45213322</v>
      </c>
      <c r="G6506" s="10" t="s">
        <v>6468</v>
      </c>
      <c r="Q6506" t="str">
        <f t="shared" si="101"/>
        <v>45213322-Radovi na izgradnji zgrada železničkog terminala</v>
      </c>
    </row>
    <row r="6507" spans="1:17" x14ac:dyDescent="0.3">
      <c r="A6507">
        <v>6506</v>
      </c>
      <c r="B6507">
        <v>45213322</v>
      </c>
      <c r="C6507" t="s">
        <v>6468</v>
      </c>
      <c r="E6507" s="11">
        <v>6507</v>
      </c>
      <c r="F6507" s="12">
        <v>45213330</v>
      </c>
      <c r="G6507" s="13" t="s">
        <v>6469</v>
      </c>
      <c r="Q6507" t="str">
        <f t="shared" si="101"/>
        <v>45213330-Radovi na izgradnji zgrada u funkciji vazdušnog prevoza</v>
      </c>
    </row>
    <row r="6508" spans="1:17" x14ac:dyDescent="0.3">
      <c r="A6508">
        <v>6507</v>
      </c>
      <c r="B6508">
        <v>45213330</v>
      </c>
      <c r="C6508" t="s">
        <v>6469</v>
      </c>
      <c r="E6508" s="8">
        <v>6508</v>
      </c>
      <c r="F6508" s="9">
        <v>45213331</v>
      </c>
      <c r="G6508" s="10" t="s">
        <v>6470</v>
      </c>
      <c r="Q6508" t="str">
        <f t="shared" si="101"/>
        <v>45213331-Radovi na izgradnji aerodromskih zgrada</v>
      </c>
    </row>
    <row r="6509" spans="1:17" x14ac:dyDescent="0.3">
      <c r="A6509">
        <v>6508</v>
      </c>
      <c r="B6509">
        <v>45213331</v>
      </c>
      <c r="C6509" t="s">
        <v>6470</v>
      </c>
      <c r="E6509" s="11">
        <v>6509</v>
      </c>
      <c r="F6509" s="12">
        <v>45213332</v>
      </c>
      <c r="G6509" s="13" t="s">
        <v>6471</v>
      </c>
      <c r="Q6509" t="str">
        <f t="shared" si="101"/>
        <v>45213332-Radovi na izgradnji kontrolnih tornjeva na aerodromima</v>
      </c>
    </row>
    <row r="6510" spans="1:17" x14ac:dyDescent="0.3">
      <c r="A6510">
        <v>6509</v>
      </c>
      <c r="B6510">
        <v>45213332</v>
      </c>
      <c r="C6510" t="s">
        <v>6471</v>
      </c>
      <c r="E6510" s="8">
        <v>6510</v>
      </c>
      <c r="F6510" s="9">
        <v>45213333</v>
      </c>
      <c r="G6510" s="10" t="s">
        <v>6472</v>
      </c>
      <c r="Q6510" t="str">
        <f t="shared" si="101"/>
        <v>45213333-Radovi na postavljanju prijavnih šaltera na aerodromima</v>
      </c>
    </row>
    <row r="6511" spans="1:17" x14ac:dyDescent="0.3">
      <c r="A6511">
        <v>6510</v>
      </c>
      <c r="B6511">
        <v>45213333</v>
      </c>
      <c r="C6511" t="s">
        <v>6472</v>
      </c>
      <c r="E6511" s="11">
        <v>6511</v>
      </c>
      <c r="F6511" s="12">
        <v>45213340</v>
      </c>
      <c r="G6511" s="13" t="s">
        <v>6473</v>
      </c>
      <c r="Q6511" t="str">
        <f t="shared" si="101"/>
        <v>45213340-Radovi na izgradnji građevina u funkciji prevoza vodenim putevima</v>
      </c>
    </row>
    <row r="6512" spans="1:17" x14ac:dyDescent="0.3">
      <c r="A6512">
        <v>6511</v>
      </c>
      <c r="B6512">
        <v>45213340</v>
      </c>
      <c r="C6512" t="s">
        <v>6473</v>
      </c>
      <c r="E6512" s="8">
        <v>6512</v>
      </c>
      <c r="F6512" s="9">
        <v>45213341</v>
      </c>
      <c r="G6512" s="10" t="s">
        <v>6474</v>
      </c>
      <c r="Q6512" t="str">
        <f t="shared" si="101"/>
        <v>45213341-Radovi na izgradnji zgrada trajektnih terminala</v>
      </c>
    </row>
    <row r="6513" spans="1:17" x14ac:dyDescent="0.3">
      <c r="A6513">
        <v>6512</v>
      </c>
      <c r="B6513">
        <v>45213341</v>
      </c>
      <c r="C6513" t="s">
        <v>6474</v>
      </c>
      <c r="E6513" s="11">
        <v>6513</v>
      </c>
      <c r="F6513" s="12">
        <v>45213342</v>
      </c>
      <c r="G6513" s="13" t="s">
        <v>6475</v>
      </c>
      <c r="Q6513" t="str">
        <f t="shared" si="101"/>
        <v>45213342-Radovi na izgradnji terminala za plovila koja prevoze drumska vozila („ro-ro“ plovila)</v>
      </c>
    </row>
    <row r="6514" spans="1:17" x14ac:dyDescent="0.3">
      <c r="A6514">
        <v>6513</v>
      </c>
      <c r="B6514">
        <v>45213342</v>
      </c>
      <c r="C6514" t="s">
        <v>6475</v>
      </c>
      <c r="E6514" s="8">
        <v>6514</v>
      </c>
      <c r="F6514" s="9">
        <v>45213350</v>
      </c>
      <c r="G6514" s="10" t="s">
        <v>6476</v>
      </c>
      <c r="Q6514" t="str">
        <f t="shared" si="101"/>
        <v>45213350-Radovi na izgradnji zgrada u funkciji raznih vrsta prevoza</v>
      </c>
    </row>
    <row r="6515" spans="1:17" x14ac:dyDescent="0.3">
      <c r="A6515">
        <v>6514</v>
      </c>
      <c r="B6515">
        <v>45213350</v>
      </c>
      <c r="C6515" t="s">
        <v>6476</v>
      </c>
      <c r="E6515" s="11">
        <v>6515</v>
      </c>
      <c r="F6515" s="12">
        <v>45213351</v>
      </c>
      <c r="G6515" s="13" t="s">
        <v>6477</v>
      </c>
      <c r="Q6515" t="str">
        <f t="shared" si="101"/>
        <v>45213351-Radovi na izgradnji hangara za održavanje</v>
      </c>
    </row>
    <row r="6516" spans="1:17" x14ac:dyDescent="0.3">
      <c r="A6516">
        <v>6515</v>
      </c>
      <c r="B6516">
        <v>45213351</v>
      </c>
      <c r="C6516" t="s">
        <v>6477</v>
      </c>
      <c r="E6516" s="8">
        <v>6516</v>
      </c>
      <c r="F6516" s="9">
        <v>45213352</v>
      </c>
      <c r="G6516" s="10" t="s">
        <v>6478</v>
      </c>
      <c r="Q6516" t="str">
        <f t="shared" si="101"/>
        <v>45213352-Radovi na izgradnji servisnih radionica</v>
      </c>
    </row>
    <row r="6517" spans="1:17" x14ac:dyDescent="0.3">
      <c r="A6517">
        <v>6516</v>
      </c>
      <c r="B6517">
        <v>45213352</v>
      </c>
      <c r="C6517" t="s">
        <v>6478</v>
      </c>
      <c r="E6517" s="11">
        <v>6517</v>
      </c>
      <c r="F6517" s="12">
        <v>45213353</v>
      </c>
      <c r="G6517" s="13" t="s">
        <v>6479</v>
      </c>
      <c r="Q6517" t="str">
        <f t="shared" si="101"/>
        <v>45213353-Radovi na postavljanju mostova za ukrcavanje putnika</v>
      </c>
    </row>
    <row r="6518" spans="1:17" x14ac:dyDescent="0.3">
      <c r="A6518">
        <v>6517</v>
      </c>
      <c r="B6518">
        <v>45213353</v>
      </c>
      <c r="C6518" t="s">
        <v>6479</v>
      </c>
      <c r="E6518" s="8">
        <v>6518</v>
      </c>
      <c r="F6518" s="9">
        <v>45213400</v>
      </c>
      <c r="G6518" s="10" t="s">
        <v>6480</v>
      </c>
      <c r="Q6518" t="str">
        <f t="shared" si="101"/>
        <v>45213400-Postavljanje prostorija za osoblje</v>
      </c>
    </row>
    <row r="6519" spans="1:17" x14ac:dyDescent="0.3">
      <c r="A6519">
        <v>6518</v>
      </c>
      <c r="B6519">
        <v>45213400</v>
      </c>
      <c r="C6519" t="s">
        <v>6480</v>
      </c>
      <c r="E6519" s="11">
        <v>6519</v>
      </c>
      <c r="F6519" s="12">
        <v>45214000</v>
      </c>
      <c r="G6519" s="13" t="s">
        <v>6481</v>
      </c>
      <c r="Q6519" t="str">
        <f t="shared" si="101"/>
        <v>45214000-Radovi na izgradnji zgrada u funkciji obrazovanja i istraživanja</v>
      </c>
    </row>
    <row r="6520" spans="1:17" x14ac:dyDescent="0.3">
      <c r="A6520">
        <v>6519</v>
      </c>
      <c r="B6520">
        <v>45214000</v>
      </c>
      <c r="C6520" t="s">
        <v>6481</v>
      </c>
      <c r="E6520" s="8">
        <v>6520</v>
      </c>
      <c r="F6520" s="9">
        <v>45214100</v>
      </c>
      <c r="G6520" s="10" t="s">
        <v>6482</v>
      </c>
      <c r="Q6520" t="str">
        <f t="shared" si="101"/>
        <v>45214100-Radovi na izgradnji zgrada za dečije vrtiće</v>
      </c>
    </row>
    <row r="6521" spans="1:17" x14ac:dyDescent="0.3">
      <c r="A6521">
        <v>6520</v>
      </c>
      <c r="B6521">
        <v>45214100</v>
      </c>
      <c r="C6521" t="s">
        <v>6482</v>
      </c>
      <c r="E6521" s="11">
        <v>6521</v>
      </c>
      <c r="F6521" s="12">
        <v>45214200</v>
      </c>
      <c r="G6521" s="13" t="s">
        <v>6483</v>
      </c>
      <c r="Q6521" t="str">
        <f t="shared" si="101"/>
        <v>45214200-Radovi na izgradnji školskih zgrada</v>
      </c>
    </row>
    <row r="6522" spans="1:17" x14ac:dyDescent="0.3">
      <c r="A6522">
        <v>6521</v>
      </c>
      <c r="B6522">
        <v>45214200</v>
      </c>
      <c r="C6522" t="s">
        <v>6483</v>
      </c>
      <c r="E6522" s="8">
        <v>6522</v>
      </c>
      <c r="F6522" s="9">
        <v>45214210</v>
      </c>
      <c r="G6522" s="10" t="s">
        <v>6484</v>
      </c>
      <c r="Q6522" t="str">
        <f t="shared" si="101"/>
        <v>45214210-Radovi na izgradnji osnovnih škola</v>
      </c>
    </row>
    <row r="6523" spans="1:17" x14ac:dyDescent="0.3">
      <c r="A6523">
        <v>6522</v>
      </c>
      <c r="B6523">
        <v>45214210</v>
      </c>
      <c r="C6523" t="s">
        <v>6484</v>
      </c>
      <c r="E6523" s="11">
        <v>6523</v>
      </c>
      <c r="F6523" s="12">
        <v>45214220</v>
      </c>
      <c r="G6523" s="13" t="s">
        <v>6485</v>
      </c>
      <c r="Q6523" t="str">
        <f t="shared" si="101"/>
        <v>45214220-Radovi na izgradnji srednjih škola</v>
      </c>
    </row>
    <row r="6524" spans="1:17" x14ac:dyDescent="0.3">
      <c r="A6524">
        <v>6523</v>
      </c>
      <c r="B6524">
        <v>45214220</v>
      </c>
      <c r="C6524" t="s">
        <v>6485</v>
      </c>
      <c r="E6524" s="8">
        <v>6524</v>
      </c>
      <c r="F6524" s="9">
        <v>45214230</v>
      </c>
      <c r="G6524" s="10" t="s">
        <v>6486</v>
      </c>
      <c r="Q6524" t="str">
        <f t="shared" si="101"/>
        <v>45214230-Radovi na izgradnji škola sa specijalnim programom</v>
      </c>
    </row>
    <row r="6525" spans="1:17" x14ac:dyDescent="0.3">
      <c r="A6525">
        <v>6524</v>
      </c>
      <c r="B6525">
        <v>45214230</v>
      </c>
      <c r="C6525" t="s">
        <v>6486</v>
      </c>
      <c r="E6525" s="11">
        <v>6525</v>
      </c>
      <c r="F6525" s="12">
        <v>45214300</v>
      </c>
      <c r="G6525" s="13" t="s">
        <v>6487</v>
      </c>
      <c r="Q6525" t="str">
        <f t="shared" si="101"/>
        <v>45214300-Radovi na izgradnji zgrada za više obrazovanje</v>
      </c>
    </row>
    <row r="6526" spans="1:17" x14ac:dyDescent="0.3">
      <c r="A6526">
        <v>6525</v>
      </c>
      <c r="B6526">
        <v>45214300</v>
      </c>
      <c r="C6526" t="s">
        <v>6487</v>
      </c>
      <c r="E6526" s="8">
        <v>6526</v>
      </c>
      <c r="F6526" s="9">
        <v>45214310</v>
      </c>
      <c r="G6526" s="10" t="s">
        <v>6488</v>
      </c>
      <c r="Q6526" t="str">
        <f t="shared" si="101"/>
        <v>45214310-Radovi na izgradnji viših stručnih škola</v>
      </c>
    </row>
    <row r="6527" spans="1:17" x14ac:dyDescent="0.3">
      <c r="A6527">
        <v>6526</v>
      </c>
      <c r="B6527">
        <v>45214310</v>
      </c>
      <c r="C6527" t="s">
        <v>6488</v>
      </c>
      <c r="E6527" s="11">
        <v>6527</v>
      </c>
      <c r="F6527" s="12">
        <v>45214320</v>
      </c>
      <c r="G6527" s="13" t="s">
        <v>6489</v>
      </c>
      <c r="Q6527" t="str">
        <f t="shared" si="101"/>
        <v>45214320-Radovi na izgradnji viših tehničkih škola</v>
      </c>
    </row>
    <row r="6528" spans="1:17" x14ac:dyDescent="0.3">
      <c r="A6528">
        <v>6527</v>
      </c>
      <c r="B6528">
        <v>45214320</v>
      </c>
      <c r="C6528" t="s">
        <v>6489</v>
      </c>
      <c r="E6528" s="8">
        <v>6528</v>
      </c>
      <c r="F6528" s="9">
        <v>45214400</v>
      </c>
      <c r="G6528" s="10" t="s">
        <v>6490</v>
      </c>
      <c r="Q6528" t="str">
        <f t="shared" si="101"/>
        <v>45214400-Radovi na izgradnji zgrada univerziteta</v>
      </c>
    </row>
    <row r="6529" spans="1:17" x14ac:dyDescent="0.3">
      <c r="A6529">
        <v>6528</v>
      </c>
      <c r="B6529">
        <v>45214400</v>
      </c>
      <c r="C6529" t="s">
        <v>6490</v>
      </c>
      <c r="E6529" s="11">
        <v>6529</v>
      </c>
      <c r="F6529" s="12">
        <v>45214410</v>
      </c>
      <c r="G6529" s="13" t="s">
        <v>6491</v>
      </c>
      <c r="Q6529" t="str">
        <f t="shared" si="101"/>
        <v>45214410-Radovi na izgradnji politehničkih škola</v>
      </c>
    </row>
    <row r="6530" spans="1:17" x14ac:dyDescent="0.3">
      <c r="A6530">
        <v>6529</v>
      </c>
      <c r="B6530">
        <v>45214410</v>
      </c>
      <c r="C6530" t="s">
        <v>6491</v>
      </c>
      <c r="E6530" s="8">
        <v>6530</v>
      </c>
      <c r="F6530" s="9">
        <v>45214420</v>
      </c>
      <c r="G6530" s="10" t="s">
        <v>6415</v>
      </c>
      <c r="Q6530" t="str">
        <f t="shared" ref="Q6530:Q6593" si="102">F6530&amp; "-" &amp;G6530</f>
        <v>45214420-Radovi na izgradnji amfiteatara</v>
      </c>
    </row>
    <row r="6531" spans="1:17" x14ac:dyDescent="0.3">
      <c r="A6531">
        <v>6530</v>
      </c>
      <c r="B6531">
        <v>45214420</v>
      </c>
      <c r="C6531" t="s">
        <v>6415</v>
      </c>
      <c r="E6531" s="11">
        <v>6531</v>
      </c>
      <c r="F6531" s="12">
        <v>45214430</v>
      </c>
      <c r="G6531" s="13" t="s">
        <v>6492</v>
      </c>
      <c r="Q6531" t="str">
        <f t="shared" si="102"/>
        <v>45214430-Radovi na izgradnji laboratorija za jezike</v>
      </c>
    </row>
    <row r="6532" spans="1:17" x14ac:dyDescent="0.3">
      <c r="A6532">
        <v>6531</v>
      </c>
      <c r="B6532">
        <v>45214430</v>
      </c>
      <c r="C6532" t="s">
        <v>6492</v>
      </c>
      <c r="E6532" s="8">
        <v>6532</v>
      </c>
      <c r="F6532" s="9">
        <v>45214500</v>
      </c>
      <c r="G6532" s="10" t="s">
        <v>6493</v>
      </c>
      <c r="Q6532" t="str">
        <f t="shared" si="102"/>
        <v>45214500-Radovi na izgradnji zgrada za dodatno obrazovanje</v>
      </c>
    </row>
    <row r="6533" spans="1:17" x14ac:dyDescent="0.3">
      <c r="A6533">
        <v>6532</v>
      </c>
      <c r="B6533">
        <v>45214500</v>
      </c>
      <c r="C6533" t="s">
        <v>6493</v>
      </c>
      <c r="E6533" s="11">
        <v>6533</v>
      </c>
      <c r="F6533" s="12">
        <v>45214600</v>
      </c>
      <c r="G6533" s="13" t="s">
        <v>6494</v>
      </c>
      <c r="Q6533" t="str">
        <f t="shared" si="102"/>
        <v>45214600-Radovi na izgradnji zgrada za istraživanja</v>
      </c>
    </row>
    <row r="6534" spans="1:17" x14ac:dyDescent="0.3">
      <c r="A6534">
        <v>6533</v>
      </c>
      <c r="B6534">
        <v>45214600</v>
      </c>
      <c r="C6534" t="s">
        <v>6494</v>
      </c>
      <c r="E6534" s="8">
        <v>6534</v>
      </c>
      <c r="F6534" s="9">
        <v>45214610</v>
      </c>
      <c r="G6534" s="10" t="s">
        <v>6495</v>
      </c>
      <c r="Q6534" t="str">
        <f t="shared" si="102"/>
        <v>45214610-Radovi na izgradnji laboratorijskih zgrada</v>
      </c>
    </row>
    <row r="6535" spans="1:17" x14ac:dyDescent="0.3">
      <c r="A6535">
        <v>6534</v>
      </c>
      <c r="B6535">
        <v>45214610</v>
      </c>
      <c r="C6535" t="s">
        <v>6495</v>
      </c>
      <c r="E6535" s="11">
        <v>6535</v>
      </c>
      <c r="F6535" s="12">
        <v>45214620</v>
      </c>
      <c r="G6535" s="13" t="s">
        <v>6496</v>
      </c>
      <c r="Q6535" t="str">
        <f t="shared" si="102"/>
        <v>45214620-Radovi na izgradnji istraživačkih i ispitnih objekata</v>
      </c>
    </row>
    <row r="6536" spans="1:17" x14ac:dyDescent="0.3">
      <c r="A6536">
        <v>6535</v>
      </c>
      <c r="B6536">
        <v>45214620</v>
      </c>
      <c r="C6536" t="s">
        <v>6496</v>
      </c>
      <c r="E6536" s="8">
        <v>6536</v>
      </c>
      <c r="F6536" s="9">
        <v>45214630</v>
      </c>
      <c r="G6536" s="10" t="s">
        <v>6497</v>
      </c>
      <c r="Q6536" t="str">
        <f t="shared" si="102"/>
        <v>45214630-Naučni objekti</v>
      </c>
    </row>
    <row r="6537" spans="1:17" x14ac:dyDescent="0.3">
      <c r="A6537">
        <v>6536</v>
      </c>
      <c r="B6537">
        <v>45214630</v>
      </c>
      <c r="C6537" t="s">
        <v>6497</v>
      </c>
      <c r="E6537" s="11">
        <v>6537</v>
      </c>
      <c r="F6537" s="12">
        <v>45214631</v>
      </c>
      <c r="G6537" s="13" t="s">
        <v>6498</v>
      </c>
      <c r="Q6537" t="str">
        <f t="shared" si="102"/>
        <v>45214631-Radovi na ugrađivanju sterilnih soba</v>
      </c>
    </row>
    <row r="6538" spans="1:17" x14ac:dyDescent="0.3">
      <c r="A6538">
        <v>6537</v>
      </c>
      <c r="B6538">
        <v>45214631</v>
      </c>
      <c r="C6538" t="s">
        <v>6498</v>
      </c>
      <c r="E6538" s="8">
        <v>6538</v>
      </c>
      <c r="F6538" s="9">
        <v>45214640</v>
      </c>
      <c r="G6538" s="10" t="s">
        <v>6499</v>
      </c>
      <c r="Q6538" t="str">
        <f t="shared" si="102"/>
        <v>45214640-Radovi na izgradnji meteoroloških stanica</v>
      </c>
    </row>
    <row r="6539" spans="1:17" x14ac:dyDescent="0.3">
      <c r="A6539">
        <v>6538</v>
      </c>
      <c r="B6539">
        <v>45214640</v>
      </c>
      <c r="C6539" t="s">
        <v>6499</v>
      </c>
      <c r="E6539" s="11">
        <v>6539</v>
      </c>
      <c r="F6539" s="12">
        <v>45214700</v>
      </c>
      <c r="G6539" s="13" t="s">
        <v>6500</v>
      </c>
      <c r="Q6539" t="str">
        <f t="shared" si="102"/>
        <v>45214700-Radovi na izgradnji studentskih domova</v>
      </c>
    </row>
    <row r="6540" spans="1:17" x14ac:dyDescent="0.3">
      <c r="A6540">
        <v>6539</v>
      </c>
      <c r="B6540">
        <v>45214700</v>
      </c>
      <c r="C6540" t="s">
        <v>6500</v>
      </c>
      <c r="E6540" s="8">
        <v>6540</v>
      </c>
      <c r="F6540" s="9">
        <v>45214710</v>
      </c>
      <c r="G6540" s="10" t="s">
        <v>6501</v>
      </c>
      <c r="Q6540" t="str">
        <f t="shared" si="102"/>
        <v>45214710-Radovi na izgradnji ulaznih holova</v>
      </c>
    </row>
    <row r="6541" spans="1:17" x14ac:dyDescent="0.3">
      <c r="A6541">
        <v>6540</v>
      </c>
      <c r="B6541">
        <v>45214710</v>
      </c>
      <c r="C6541" t="s">
        <v>6501</v>
      </c>
      <c r="E6541" s="11">
        <v>6541</v>
      </c>
      <c r="F6541" s="12">
        <v>45214800</v>
      </c>
      <c r="G6541" s="13" t="s">
        <v>6502</v>
      </c>
      <c r="Q6541" t="str">
        <f t="shared" si="102"/>
        <v>45214800-Izgradnja objekata za osposobljavanje i obuku</v>
      </c>
    </row>
    <row r="6542" spans="1:17" x14ac:dyDescent="0.3">
      <c r="A6542">
        <v>6541</v>
      </c>
      <c r="B6542">
        <v>45214800</v>
      </c>
      <c r="C6542" t="s">
        <v>6502</v>
      </c>
      <c r="E6542" s="8">
        <v>6542</v>
      </c>
      <c r="F6542" s="9">
        <v>45215000</v>
      </c>
      <c r="G6542" s="10" t="s">
        <v>6503</v>
      </c>
      <c r="Q6542" t="str">
        <f t="shared" si="102"/>
        <v>45215000-Radovi na izgradnji zgrada u funkciji zdravstvenih i socijalnih službi, krematorijuma i javnih toaleta</v>
      </c>
    </row>
    <row r="6543" spans="1:17" x14ac:dyDescent="0.3">
      <c r="A6543">
        <v>6542</v>
      </c>
      <c r="B6543">
        <v>45215000</v>
      </c>
      <c r="C6543" t="s">
        <v>6503</v>
      </c>
      <c r="E6543" s="11">
        <v>6543</v>
      </c>
      <c r="F6543" s="12">
        <v>45215100</v>
      </c>
      <c r="G6543" s="13" t="s">
        <v>6504</v>
      </c>
      <c r="Q6543" t="str">
        <f t="shared" si="102"/>
        <v>45215100-Radovi na izgradnji zgrada u funkciji zdravstvenih usluga</v>
      </c>
    </row>
    <row r="6544" spans="1:17" x14ac:dyDescent="0.3">
      <c r="A6544">
        <v>6543</v>
      </c>
      <c r="B6544">
        <v>45215100</v>
      </c>
      <c r="C6544" t="s">
        <v>6504</v>
      </c>
      <c r="E6544" s="8">
        <v>6544</v>
      </c>
      <c r="F6544" s="9">
        <v>45215110</v>
      </c>
      <c r="G6544" s="10" t="s">
        <v>6505</v>
      </c>
      <c r="Q6544" t="str">
        <f t="shared" si="102"/>
        <v>45215110-Radovi na izgradnji objekata za banje</v>
      </c>
    </row>
    <row r="6545" spans="1:17" x14ac:dyDescent="0.3">
      <c r="A6545">
        <v>6544</v>
      </c>
      <c r="B6545">
        <v>45215110</v>
      </c>
      <c r="C6545" t="s">
        <v>6505</v>
      </c>
      <c r="E6545" s="11">
        <v>6545</v>
      </c>
      <c r="F6545" s="12">
        <v>45215120</v>
      </c>
      <c r="G6545" s="13" t="s">
        <v>6506</v>
      </c>
      <c r="Q6545" t="str">
        <f t="shared" si="102"/>
        <v>45215120-Radovi na izgradnji zgrada za specijalističku medicinu</v>
      </c>
    </row>
    <row r="6546" spans="1:17" x14ac:dyDescent="0.3">
      <c r="A6546">
        <v>6545</v>
      </c>
      <c r="B6546">
        <v>45215120</v>
      </c>
      <c r="C6546" t="s">
        <v>6506</v>
      </c>
      <c r="E6546" s="8">
        <v>6546</v>
      </c>
      <c r="F6546" s="9">
        <v>45215130</v>
      </c>
      <c r="G6546" s="10" t="s">
        <v>6507</v>
      </c>
      <c r="Q6546" t="str">
        <f t="shared" si="102"/>
        <v>45215130-Radovi na izgradnji klinika</v>
      </c>
    </row>
    <row r="6547" spans="1:17" x14ac:dyDescent="0.3">
      <c r="A6547">
        <v>6546</v>
      </c>
      <c r="B6547">
        <v>45215130</v>
      </c>
      <c r="C6547" t="s">
        <v>6507</v>
      </c>
      <c r="E6547" s="11">
        <v>6547</v>
      </c>
      <c r="F6547" s="12">
        <v>45215140</v>
      </c>
      <c r="G6547" s="13" t="s">
        <v>6508</v>
      </c>
      <c r="Q6547" t="str">
        <f t="shared" si="102"/>
        <v>45215140-Radovi na izgradnji bolničkih objekata</v>
      </c>
    </row>
    <row r="6548" spans="1:17" x14ac:dyDescent="0.3">
      <c r="A6548">
        <v>6547</v>
      </c>
      <c r="B6548">
        <v>45215140</v>
      </c>
      <c r="C6548" t="s">
        <v>6508</v>
      </c>
      <c r="E6548" s="8">
        <v>6548</v>
      </c>
      <c r="F6548" s="9">
        <v>45215141</v>
      </c>
      <c r="G6548" s="10" t="s">
        <v>6509</v>
      </c>
      <c r="Q6548" t="str">
        <f t="shared" si="102"/>
        <v>45215141-Radovi na izgradnji operacionih sala</v>
      </c>
    </row>
    <row r="6549" spans="1:17" x14ac:dyDescent="0.3">
      <c r="A6549">
        <v>6548</v>
      </c>
      <c r="B6549">
        <v>45215141</v>
      </c>
      <c r="C6549" t="s">
        <v>6509</v>
      </c>
      <c r="E6549" s="11">
        <v>6549</v>
      </c>
      <c r="F6549" s="12">
        <v>45215142</v>
      </c>
      <c r="G6549" s="13" t="s">
        <v>6510</v>
      </c>
      <c r="Q6549" t="str">
        <f t="shared" si="102"/>
        <v>45215142-Radovi na izgradnji jedinica intenzivne nege</v>
      </c>
    </row>
    <row r="6550" spans="1:17" x14ac:dyDescent="0.3">
      <c r="A6550">
        <v>6549</v>
      </c>
      <c r="B6550">
        <v>45215142</v>
      </c>
      <c r="C6550" t="s">
        <v>6510</v>
      </c>
      <c r="E6550" s="8">
        <v>6550</v>
      </c>
      <c r="F6550" s="9">
        <v>45215143</v>
      </c>
      <c r="G6550" s="10" t="s">
        <v>6511</v>
      </c>
      <c r="Q6550" t="str">
        <f t="shared" si="102"/>
        <v>45215143-Radovi na izgradnji prostorija za dijagnostičke sistematske preglede</v>
      </c>
    </row>
    <row r="6551" spans="1:17" x14ac:dyDescent="0.3">
      <c r="A6551">
        <v>6550</v>
      </c>
      <c r="B6551">
        <v>45215143</v>
      </c>
      <c r="C6551" t="s">
        <v>6511</v>
      </c>
      <c r="E6551" s="11">
        <v>6551</v>
      </c>
      <c r="F6551" s="12">
        <v>45215144</v>
      </c>
      <c r="G6551" s="13" t="s">
        <v>6512</v>
      </c>
      <c r="Q6551" t="str">
        <f t="shared" si="102"/>
        <v>45215144-Radovi na izgradnji prostorija za sistematske preglede</v>
      </c>
    </row>
    <row r="6552" spans="1:17" x14ac:dyDescent="0.3">
      <c r="A6552">
        <v>6551</v>
      </c>
      <c r="B6552">
        <v>45215144</v>
      </c>
      <c r="C6552" t="s">
        <v>6512</v>
      </c>
      <c r="E6552" s="8">
        <v>6552</v>
      </c>
      <c r="F6552" s="9">
        <v>45215145</v>
      </c>
      <c r="G6552" s="10" t="s">
        <v>6513</v>
      </c>
      <c r="Q6552" t="str">
        <f t="shared" si="102"/>
        <v>45215145-Radovi na izgradnji prostorija za fluoroskopiju</v>
      </c>
    </row>
    <row r="6553" spans="1:17" x14ac:dyDescent="0.3">
      <c r="A6553">
        <v>6552</v>
      </c>
      <c r="B6553">
        <v>45215145</v>
      </c>
      <c r="C6553" t="s">
        <v>6513</v>
      </c>
      <c r="E6553" s="11">
        <v>6553</v>
      </c>
      <c r="F6553" s="12">
        <v>45215146</v>
      </c>
      <c r="G6553" s="13" t="s">
        <v>6514</v>
      </c>
      <c r="Q6553" t="str">
        <f t="shared" si="102"/>
        <v>45215146-Radovi na izgradnji prostorija za patologiju</v>
      </c>
    </row>
    <row r="6554" spans="1:17" x14ac:dyDescent="0.3">
      <c r="A6554">
        <v>6553</v>
      </c>
      <c r="B6554">
        <v>45215146</v>
      </c>
      <c r="C6554" t="s">
        <v>6514</v>
      </c>
      <c r="E6554" s="8">
        <v>6554</v>
      </c>
      <c r="F6554" s="9">
        <v>45215147</v>
      </c>
      <c r="G6554" s="10" t="s">
        <v>6515</v>
      </c>
      <c r="Q6554" t="str">
        <f t="shared" si="102"/>
        <v>45215147-Radovi na izgradnji prostorija za sudsku medicinu</v>
      </c>
    </row>
    <row r="6555" spans="1:17" x14ac:dyDescent="0.3">
      <c r="A6555">
        <v>6554</v>
      </c>
      <c r="B6555">
        <v>45215147</v>
      </c>
      <c r="C6555" t="s">
        <v>6515</v>
      </c>
      <c r="E6555" s="11">
        <v>6555</v>
      </c>
      <c r="F6555" s="12">
        <v>45215148</v>
      </c>
      <c r="G6555" s="13" t="s">
        <v>6516</v>
      </c>
      <c r="Q6555" t="str">
        <f t="shared" si="102"/>
        <v>45215148-Radovi na izgradnji prostorija za kateterizaciju</v>
      </c>
    </row>
    <row r="6556" spans="1:17" x14ac:dyDescent="0.3">
      <c r="A6556">
        <v>6555</v>
      </c>
      <c r="B6556">
        <v>45215148</v>
      </c>
      <c r="C6556" t="s">
        <v>6516</v>
      </c>
      <c r="E6556" s="8">
        <v>6556</v>
      </c>
      <c r="F6556" s="9">
        <v>45215200</v>
      </c>
      <c r="G6556" s="10" t="s">
        <v>6517</v>
      </c>
      <c r="Q6556" t="str">
        <f t="shared" si="102"/>
        <v>45215200-Radovi na izgradnji zgrada za socijalne službe</v>
      </c>
    </row>
    <row r="6557" spans="1:17" x14ac:dyDescent="0.3">
      <c r="A6557">
        <v>6556</v>
      </c>
      <c r="B6557">
        <v>45215200</v>
      </c>
      <c r="C6557" t="s">
        <v>6517</v>
      </c>
      <c r="E6557" s="11">
        <v>6557</v>
      </c>
      <c r="F6557" s="12">
        <v>45215210</v>
      </c>
      <c r="G6557" s="13" t="s">
        <v>6518</v>
      </c>
      <c r="Q6557" t="str">
        <f t="shared" si="102"/>
        <v>45215210-Radovi na izgradnji subvencionisanog stanovanja</v>
      </c>
    </row>
    <row r="6558" spans="1:17" x14ac:dyDescent="0.3">
      <c r="A6558">
        <v>6557</v>
      </c>
      <c r="B6558">
        <v>45215210</v>
      </c>
      <c r="C6558" t="s">
        <v>6518</v>
      </c>
      <c r="E6558" s="8">
        <v>6558</v>
      </c>
      <c r="F6558" s="9">
        <v>45215212</v>
      </c>
      <c r="G6558" s="10" t="s">
        <v>6519</v>
      </c>
      <c r="Q6558" t="str">
        <f t="shared" si="102"/>
        <v>45215212-Radovi na izgradnji domova za penzionere</v>
      </c>
    </row>
    <row r="6559" spans="1:17" x14ac:dyDescent="0.3">
      <c r="A6559">
        <v>6558</v>
      </c>
      <c r="B6559">
        <v>45215212</v>
      </c>
      <c r="C6559" t="s">
        <v>6519</v>
      </c>
      <c r="E6559" s="11">
        <v>6559</v>
      </c>
      <c r="F6559" s="12">
        <v>45215213</v>
      </c>
      <c r="G6559" s="13" t="s">
        <v>6520</v>
      </c>
      <c r="Q6559" t="str">
        <f t="shared" si="102"/>
        <v>45215213-Radovi na izgradnji domova za staranje o starim i bolesnim licima</v>
      </c>
    </row>
    <row r="6560" spans="1:17" x14ac:dyDescent="0.3">
      <c r="A6560">
        <v>6559</v>
      </c>
      <c r="B6560">
        <v>45215213</v>
      </c>
      <c r="C6560" t="s">
        <v>6520</v>
      </c>
      <c r="E6560" s="8">
        <v>6560</v>
      </c>
      <c r="F6560" s="9">
        <v>45215214</v>
      </c>
      <c r="G6560" s="10" t="s">
        <v>6521</v>
      </c>
      <c r="Q6560" t="str">
        <f t="shared" si="102"/>
        <v>45215214-Radovi na izgradnji domova za smeštaj starih lica</v>
      </c>
    </row>
    <row r="6561" spans="1:17" x14ac:dyDescent="0.3">
      <c r="A6561">
        <v>6560</v>
      </c>
      <c r="B6561">
        <v>45215214</v>
      </c>
      <c r="C6561" t="s">
        <v>6521</v>
      </c>
      <c r="E6561" s="11">
        <v>6561</v>
      </c>
      <c r="F6561" s="12">
        <v>45215215</v>
      </c>
      <c r="G6561" s="13" t="s">
        <v>6522</v>
      </c>
      <c r="Q6561" t="str">
        <f t="shared" si="102"/>
        <v>45215215-Radovi na izgradnji dečijih domova</v>
      </c>
    </row>
    <row r="6562" spans="1:17" x14ac:dyDescent="0.3">
      <c r="A6562">
        <v>6561</v>
      </c>
      <c r="B6562">
        <v>45215215</v>
      </c>
      <c r="C6562" t="s">
        <v>6522</v>
      </c>
      <c r="E6562" s="8">
        <v>6562</v>
      </c>
      <c r="F6562" s="9">
        <v>45215220</v>
      </c>
      <c r="G6562" s="10" t="s">
        <v>6523</v>
      </c>
      <c r="Q6562" t="str">
        <f t="shared" si="102"/>
        <v>45215220-Radovi na izgradnji objekata za socijalno staranje, osim subvencionisanog stanovanja</v>
      </c>
    </row>
    <row r="6563" spans="1:17" x14ac:dyDescent="0.3">
      <c r="A6563">
        <v>6562</v>
      </c>
      <c r="B6563">
        <v>45215220</v>
      </c>
      <c r="C6563" t="s">
        <v>6523</v>
      </c>
      <c r="E6563" s="11">
        <v>6563</v>
      </c>
      <c r="F6563" s="12">
        <v>45215221</v>
      </c>
      <c r="G6563" s="13" t="s">
        <v>6524</v>
      </c>
      <c r="Q6563" t="str">
        <f t="shared" si="102"/>
        <v>45215221-Radovi na izgradnji centara za dnevni boravak</v>
      </c>
    </row>
    <row r="6564" spans="1:17" x14ac:dyDescent="0.3">
      <c r="A6564">
        <v>6563</v>
      </c>
      <c r="B6564">
        <v>45215221</v>
      </c>
      <c r="C6564" t="s">
        <v>6524</v>
      </c>
      <c r="E6564" s="8">
        <v>6564</v>
      </c>
      <c r="F6564" s="9">
        <v>45215222</v>
      </c>
      <c r="G6564" s="10" t="s">
        <v>6525</v>
      </c>
      <c r="Q6564" t="str">
        <f t="shared" si="102"/>
        <v>45215222-Radovi na izgradnji društvenih centara</v>
      </c>
    </row>
    <row r="6565" spans="1:17" x14ac:dyDescent="0.3">
      <c r="A6565">
        <v>6564</v>
      </c>
      <c r="B6565">
        <v>45215222</v>
      </c>
      <c r="C6565" t="s">
        <v>6525</v>
      </c>
      <c r="E6565" s="11">
        <v>6565</v>
      </c>
      <c r="F6565" s="12">
        <v>45215300</v>
      </c>
      <c r="G6565" s="13" t="s">
        <v>6526</v>
      </c>
      <c r="Q6565" t="str">
        <f t="shared" si="102"/>
        <v>45215300-Radovi na izgradnji krematorijuma</v>
      </c>
    </row>
    <row r="6566" spans="1:17" x14ac:dyDescent="0.3">
      <c r="A6566">
        <v>6565</v>
      </c>
      <c r="B6566">
        <v>45215300</v>
      </c>
      <c r="C6566" t="s">
        <v>6526</v>
      </c>
      <c r="E6566" s="8">
        <v>6566</v>
      </c>
      <c r="F6566" s="9">
        <v>45215400</v>
      </c>
      <c r="G6566" s="10" t="s">
        <v>6527</v>
      </c>
      <c r="Q6566" t="str">
        <f t="shared" si="102"/>
        <v>45215400-Radovi na grobljima</v>
      </c>
    </row>
    <row r="6567" spans="1:17" x14ac:dyDescent="0.3">
      <c r="A6567">
        <v>6566</v>
      </c>
      <c r="B6567">
        <v>45215400</v>
      </c>
      <c r="C6567" t="s">
        <v>6527</v>
      </c>
      <c r="E6567" s="11">
        <v>6567</v>
      </c>
      <c r="F6567" s="12">
        <v>45215500</v>
      </c>
      <c r="G6567" s="13" t="s">
        <v>6528</v>
      </c>
      <c r="Q6567" t="str">
        <f t="shared" si="102"/>
        <v>45215500-Javni toaleti</v>
      </c>
    </row>
    <row r="6568" spans="1:17" x14ac:dyDescent="0.3">
      <c r="A6568">
        <v>6567</v>
      </c>
      <c r="B6568">
        <v>45215500</v>
      </c>
      <c r="C6568" t="s">
        <v>6528</v>
      </c>
      <c r="E6568" s="8">
        <v>6568</v>
      </c>
      <c r="F6568" s="9">
        <v>45216000</v>
      </c>
      <c r="G6568" s="10" t="s">
        <v>6529</v>
      </c>
      <c r="Q6568" t="str">
        <f t="shared" si="102"/>
        <v>45216000-Radovi na izgradnji zgrada u funkciji reda i zakona ili službi za vanredne situacije i vojnih zgrada</v>
      </c>
    </row>
    <row r="6569" spans="1:17" x14ac:dyDescent="0.3">
      <c r="A6569">
        <v>6568</v>
      </c>
      <c r="B6569">
        <v>45216000</v>
      </c>
      <c r="C6569" t="s">
        <v>6529</v>
      </c>
      <c r="E6569" s="11">
        <v>6569</v>
      </c>
      <c r="F6569" s="12">
        <v>45216100</v>
      </c>
      <c r="G6569" s="13" t="s">
        <v>6530</v>
      </c>
      <c r="Q6569" t="str">
        <f t="shared" si="102"/>
        <v>45216100-Radovi na izgradnji u funkciji reda i zakona i službi za vanredne situacije</v>
      </c>
    </row>
    <row r="6570" spans="1:17" x14ac:dyDescent="0.3">
      <c r="A6570">
        <v>6569</v>
      </c>
      <c r="B6570">
        <v>45216100</v>
      </c>
      <c r="C6570" t="s">
        <v>6530</v>
      </c>
      <c r="E6570" s="8">
        <v>6570</v>
      </c>
      <c r="F6570" s="9">
        <v>45216110</v>
      </c>
      <c r="G6570" s="10" t="s">
        <v>6531</v>
      </c>
      <c r="Q6570" t="str">
        <f t="shared" si="102"/>
        <v>45216110-Radovi na izgradnji u funkciji reda i zakona</v>
      </c>
    </row>
    <row r="6571" spans="1:17" x14ac:dyDescent="0.3">
      <c r="A6571">
        <v>6570</v>
      </c>
      <c r="B6571">
        <v>45216110</v>
      </c>
      <c r="C6571" t="s">
        <v>6531</v>
      </c>
      <c r="E6571" s="11">
        <v>6571</v>
      </c>
      <c r="F6571" s="12">
        <v>45216111</v>
      </c>
      <c r="G6571" s="13" t="s">
        <v>6532</v>
      </c>
      <c r="Q6571" t="str">
        <f t="shared" si="102"/>
        <v>45216111-Radovi na izgradnji policijskih stanica</v>
      </c>
    </row>
    <row r="6572" spans="1:17" x14ac:dyDescent="0.3">
      <c r="A6572">
        <v>6571</v>
      </c>
      <c r="B6572">
        <v>45216111</v>
      </c>
      <c r="C6572" t="s">
        <v>6532</v>
      </c>
      <c r="E6572" s="8">
        <v>6572</v>
      </c>
      <c r="F6572" s="9">
        <v>45216112</v>
      </c>
      <c r="G6572" s="10" t="s">
        <v>6533</v>
      </c>
      <c r="Q6572" t="str">
        <f t="shared" si="102"/>
        <v>45216112-Radovi na izgradnji zgrada suda</v>
      </c>
    </row>
    <row r="6573" spans="1:17" x14ac:dyDescent="0.3">
      <c r="A6573">
        <v>6572</v>
      </c>
      <c r="B6573">
        <v>45216112</v>
      </c>
      <c r="C6573" t="s">
        <v>6533</v>
      </c>
      <c r="E6573" s="11">
        <v>6573</v>
      </c>
      <c r="F6573" s="12">
        <v>45216113</v>
      </c>
      <c r="G6573" s="13" t="s">
        <v>6534</v>
      </c>
      <c r="Q6573" t="str">
        <f t="shared" si="102"/>
        <v>45216113-Radovi na izgradnji zatvora</v>
      </c>
    </row>
    <row r="6574" spans="1:17" x14ac:dyDescent="0.3">
      <c r="A6574">
        <v>6573</v>
      </c>
      <c r="B6574">
        <v>45216113</v>
      </c>
      <c r="C6574" t="s">
        <v>6534</v>
      </c>
      <c r="E6574" s="8">
        <v>6574</v>
      </c>
      <c r="F6574" s="9">
        <v>45216114</v>
      </c>
      <c r="G6574" s="10" t="s">
        <v>6535</v>
      </c>
      <c r="Q6574" t="str">
        <f t="shared" si="102"/>
        <v>45216114-Radovi na izgradnji zgrada za skupštine i javna okupljanja</v>
      </c>
    </row>
    <row r="6575" spans="1:17" x14ac:dyDescent="0.3">
      <c r="A6575">
        <v>6574</v>
      </c>
      <c r="B6575">
        <v>45216114</v>
      </c>
      <c r="C6575" t="s">
        <v>6535</v>
      </c>
      <c r="E6575" s="11">
        <v>6575</v>
      </c>
      <c r="F6575" s="12">
        <v>45216120</v>
      </c>
      <c r="G6575" s="13" t="s">
        <v>6536</v>
      </c>
      <c r="Q6575" t="str">
        <f t="shared" si="102"/>
        <v>45216120-Radovi na izgradnji zgrada za službe za pomoć u vanrednim situacijama</v>
      </c>
    </row>
    <row r="6576" spans="1:17" x14ac:dyDescent="0.3">
      <c r="A6576">
        <v>6575</v>
      </c>
      <c r="B6576">
        <v>45216120</v>
      </c>
      <c r="C6576" t="s">
        <v>6536</v>
      </c>
      <c r="E6576" s="8">
        <v>6576</v>
      </c>
      <c r="F6576" s="9">
        <v>45216121</v>
      </c>
      <c r="G6576" s="10" t="s">
        <v>6537</v>
      </c>
      <c r="Q6576" t="str">
        <f t="shared" si="102"/>
        <v>45216121-Radovi na izgradnji vatrogasnih stanica</v>
      </c>
    </row>
    <row r="6577" spans="1:17" x14ac:dyDescent="0.3">
      <c r="A6577">
        <v>6576</v>
      </c>
      <c r="B6577">
        <v>45216121</v>
      </c>
      <c r="C6577" t="s">
        <v>6537</v>
      </c>
      <c r="E6577" s="11">
        <v>6577</v>
      </c>
      <c r="F6577" s="12">
        <v>45216122</v>
      </c>
      <c r="G6577" s="13" t="s">
        <v>6538</v>
      </c>
      <c r="Q6577" t="str">
        <f t="shared" si="102"/>
        <v>45216122-Radovi na izgradnji hitne medicinske pomoći</v>
      </c>
    </row>
    <row r="6578" spans="1:17" x14ac:dyDescent="0.3">
      <c r="A6578">
        <v>6577</v>
      </c>
      <c r="B6578">
        <v>45216122</v>
      </c>
      <c r="C6578" t="s">
        <v>6538</v>
      </c>
      <c r="E6578" s="8">
        <v>6578</v>
      </c>
      <c r="F6578" s="9">
        <v>45216123</v>
      </c>
      <c r="G6578" s="10" t="s">
        <v>6539</v>
      </c>
      <c r="Q6578" t="str">
        <f t="shared" si="102"/>
        <v>45216123-Radovi na izgradnji zgrada za gorske službe spašavanja</v>
      </c>
    </row>
    <row r="6579" spans="1:17" x14ac:dyDescent="0.3">
      <c r="A6579">
        <v>6578</v>
      </c>
      <c r="B6579">
        <v>45216123</v>
      </c>
      <c r="C6579" t="s">
        <v>6539</v>
      </c>
      <c r="E6579" s="11">
        <v>6579</v>
      </c>
      <c r="F6579" s="12">
        <v>45216124</v>
      </c>
      <c r="G6579" s="13" t="s">
        <v>6540</v>
      </c>
      <c r="Q6579" t="str">
        <f t="shared" si="102"/>
        <v>45216124-Radovi na izgradnji stanica za brodove sa spašavanje</v>
      </c>
    </row>
    <row r="6580" spans="1:17" x14ac:dyDescent="0.3">
      <c r="A6580">
        <v>6579</v>
      </c>
      <c r="B6580">
        <v>45216124</v>
      </c>
      <c r="C6580" t="s">
        <v>6540</v>
      </c>
      <c r="E6580" s="8">
        <v>6580</v>
      </c>
      <c r="F6580" s="9">
        <v>45216125</v>
      </c>
      <c r="G6580" s="10" t="s">
        <v>6541</v>
      </c>
      <c r="Q6580" t="str">
        <f t="shared" si="102"/>
        <v>45216125-Radovi na izgradnji zgrada za pomoć u vanrednim situacijama</v>
      </c>
    </row>
    <row r="6581" spans="1:17" x14ac:dyDescent="0.3">
      <c r="A6581">
        <v>6580</v>
      </c>
      <c r="B6581">
        <v>45216125</v>
      </c>
      <c r="C6581" t="s">
        <v>6541</v>
      </c>
      <c r="E6581" s="11">
        <v>6581</v>
      </c>
      <c r="F6581" s="12">
        <v>45216126</v>
      </c>
      <c r="G6581" s="13" t="s">
        <v>6542</v>
      </c>
      <c r="Q6581" t="str">
        <f t="shared" si="102"/>
        <v>45216126-Radovi na izgradnji zgrada obalske straže</v>
      </c>
    </row>
    <row r="6582" spans="1:17" x14ac:dyDescent="0.3">
      <c r="A6582">
        <v>6581</v>
      </c>
      <c r="B6582">
        <v>45216126</v>
      </c>
      <c r="C6582" t="s">
        <v>6542</v>
      </c>
      <c r="E6582" s="8">
        <v>6582</v>
      </c>
      <c r="F6582" s="9">
        <v>45216127</v>
      </c>
      <c r="G6582" s="10" t="s">
        <v>6543</v>
      </c>
      <c r="Q6582" t="str">
        <f t="shared" si="102"/>
        <v>45216127-Radovi na izgradnji stanica spasilačke službe</v>
      </c>
    </row>
    <row r="6583" spans="1:17" x14ac:dyDescent="0.3">
      <c r="A6583">
        <v>6582</v>
      </c>
      <c r="B6583">
        <v>45216127</v>
      </c>
      <c r="C6583" t="s">
        <v>6543</v>
      </c>
      <c r="E6583" s="11">
        <v>6583</v>
      </c>
      <c r="F6583" s="12">
        <v>45216128</v>
      </c>
      <c r="G6583" s="13" t="s">
        <v>6544</v>
      </c>
      <c r="Q6583" t="str">
        <f t="shared" si="102"/>
        <v>45216128-Radovi na izgradnji svetionika</v>
      </c>
    </row>
    <row r="6584" spans="1:17" x14ac:dyDescent="0.3">
      <c r="A6584">
        <v>6583</v>
      </c>
      <c r="B6584">
        <v>45216128</v>
      </c>
      <c r="C6584" t="s">
        <v>6544</v>
      </c>
      <c r="E6584" s="8">
        <v>6584</v>
      </c>
      <c r="F6584" s="9">
        <v>45216129</v>
      </c>
      <c r="G6584" s="10" t="s">
        <v>6545</v>
      </c>
      <c r="Q6584" t="str">
        <f t="shared" si="102"/>
        <v>45216129-Zaštitna skloništa</v>
      </c>
    </row>
    <row r="6585" spans="1:17" x14ac:dyDescent="0.3">
      <c r="A6585">
        <v>6584</v>
      </c>
      <c r="B6585">
        <v>45216129</v>
      </c>
      <c r="C6585" t="s">
        <v>6545</v>
      </c>
      <c r="E6585" s="11">
        <v>6585</v>
      </c>
      <c r="F6585" s="12">
        <v>45216200</v>
      </c>
      <c r="G6585" s="13" t="s">
        <v>6546</v>
      </c>
      <c r="Q6585" t="str">
        <f t="shared" si="102"/>
        <v>45216200-Radovi na izgradnji vojnih građevina i objekata</v>
      </c>
    </row>
    <row r="6586" spans="1:17" x14ac:dyDescent="0.3">
      <c r="A6586">
        <v>6585</v>
      </c>
      <c r="B6586">
        <v>45216200</v>
      </c>
      <c r="C6586" t="s">
        <v>6546</v>
      </c>
      <c r="E6586" s="8">
        <v>6586</v>
      </c>
      <c r="F6586" s="9">
        <v>45216220</v>
      </c>
      <c r="G6586" s="10" t="s">
        <v>6547</v>
      </c>
      <c r="Q6586" t="str">
        <f t="shared" si="102"/>
        <v>45216220-Radovi na izgradnji vojnih bunkera</v>
      </c>
    </row>
    <row r="6587" spans="1:17" x14ac:dyDescent="0.3">
      <c r="A6587">
        <v>6586</v>
      </c>
      <c r="B6587">
        <v>45216220</v>
      </c>
      <c r="C6587" t="s">
        <v>6547</v>
      </c>
      <c r="E6587" s="11">
        <v>6587</v>
      </c>
      <c r="F6587" s="12">
        <v>45216230</v>
      </c>
      <c r="G6587" s="13" t="s">
        <v>6548</v>
      </c>
      <c r="Q6587" t="str">
        <f t="shared" si="102"/>
        <v>45216230-Radovi na izgradnji vojnih skloništa</v>
      </c>
    </row>
    <row r="6588" spans="1:17" x14ac:dyDescent="0.3">
      <c r="A6588">
        <v>6587</v>
      </c>
      <c r="B6588">
        <v>45216230</v>
      </c>
      <c r="C6588" t="s">
        <v>6548</v>
      </c>
      <c r="E6588" s="8">
        <v>6588</v>
      </c>
      <c r="F6588" s="9">
        <v>45216250</v>
      </c>
      <c r="G6588" s="10" t="s">
        <v>6549</v>
      </c>
      <c r="Q6588" t="str">
        <f t="shared" si="102"/>
        <v>45216250-Radovi na izgradnji odbrambenih rovova</v>
      </c>
    </row>
    <row r="6589" spans="1:17" x14ac:dyDescent="0.3">
      <c r="A6589">
        <v>6588</v>
      </c>
      <c r="B6589">
        <v>45216250</v>
      </c>
      <c r="C6589" t="s">
        <v>6549</v>
      </c>
      <c r="E6589" s="11">
        <v>6589</v>
      </c>
      <c r="F6589" s="12">
        <v>45217000</v>
      </c>
      <c r="G6589" s="13" t="s">
        <v>6550</v>
      </c>
      <c r="Q6589" t="str">
        <f t="shared" si="102"/>
        <v>45217000-Radovi na izgradnji objekata na naduvavanje</v>
      </c>
    </row>
    <row r="6590" spans="1:17" x14ac:dyDescent="0.3">
      <c r="A6590">
        <v>6589</v>
      </c>
      <c r="B6590">
        <v>45217000</v>
      </c>
      <c r="C6590" t="s">
        <v>6550</v>
      </c>
      <c r="E6590" s="8">
        <v>6590</v>
      </c>
      <c r="F6590" s="9">
        <v>45220000</v>
      </c>
      <c r="G6590" s="10" t="s">
        <v>6551</v>
      </c>
      <c r="Q6590" t="str">
        <f t="shared" si="102"/>
        <v>45220000-Radovi na niskogradnji i radovi na visokogradnji</v>
      </c>
    </row>
    <row r="6591" spans="1:17" x14ac:dyDescent="0.3">
      <c r="A6591">
        <v>6590</v>
      </c>
      <c r="B6591">
        <v>45220000</v>
      </c>
      <c r="C6591" t="s">
        <v>6551</v>
      </c>
      <c r="E6591" s="11">
        <v>6591</v>
      </c>
      <c r="F6591" s="12">
        <v>45221000</v>
      </c>
      <c r="G6591" s="13" t="s">
        <v>6552</v>
      </c>
      <c r="Q6591" t="str">
        <f t="shared" si="102"/>
        <v>45221000-Radovi na izgradnji mostova i tunela, okana i podzemnih železnica</v>
      </c>
    </row>
    <row r="6592" spans="1:17" x14ac:dyDescent="0.3">
      <c r="A6592">
        <v>6591</v>
      </c>
      <c r="B6592">
        <v>45221000</v>
      </c>
      <c r="C6592" t="s">
        <v>6552</v>
      </c>
      <c r="E6592" s="8">
        <v>6592</v>
      </c>
      <c r="F6592" s="9">
        <v>45221100</v>
      </c>
      <c r="G6592" s="10" t="s">
        <v>6553</v>
      </c>
      <c r="Q6592" t="str">
        <f t="shared" si="102"/>
        <v>45221100-Radovi mostogradnje</v>
      </c>
    </row>
    <row r="6593" spans="1:17" x14ac:dyDescent="0.3">
      <c r="A6593">
        <v>6592</v>
      </c>
      <c r="B6593">
        <v>45221100</v>
      </c>
      <c r="C6593" t="s">
        <v>6553</v>
      </c>
      <c r="E6593" s="11">
        <v>6593</v>
      </c>
      <c r="F6593" s="12">
        <v>45221110</v>
      </c>
      <c r="G6593" s="13" t="s">
        <v>6554</v>
      </c>
      <c r="Q6593" t="str">
        <f t="shared" si="102"/>
        <v>45221110-Radovi na izgradnji mostova</v>
      </c>
    </row>
    <row r="6594" spans="1:17" x14ac:dyDescent="0.3">
      <c r="A6594">
        <v>6593</v>
      </c>
      <c r="B6594">
        <v>45221110</v>
      </c>
      <c r="C6594" t="s">
        <v>6554</v>
      </c>
      <c r="E6594" s="8">
        <v>6594</v>
      </c>
      <c r="F6594" s="9">
        <v>45221111</v>
      </c>
      <c r="G6594" s="10" t="s">
        <v>6555</v>
      </c>
      <c r="Q6594" t="str">
        <f t="shared" ref="Q6594:Q6657" si="103">F6594&amp; "-" &amp;G6594</f>
        <v>45221111-Radovi na izgradnji nadvožnjaka</v>
      </c>
    </row>
    <row r="6595" spans="1:17" x14ac:dyDescent="0.3">
      <c r="A6595">
        <v>6594</v>
      </c>
      <c r="B6595">
        <v>45221111</v>
      </c>
      <c r="C6595" t="s">
        <v>6555</v>
      </c>
      <c r="E6595" s="11">
        <v>6595</v>
      </c>
      <c r="F6595" s="12">
        <v>45221112</v>
      </c>
      <c r="G6595" s="13" t="s">
        <v>6556</v>
      </c>
      <c r="Q6595" t="str">
        <f t="shared" si="103"/>
        <v>45221112-Radovi na izgradnji železničkih mostova</v>
      </c>
    </row>
    <row r="6596" spans="1:17" x14ac:dyDescent="0.3">
      <c r="A6596">
        <v>6595</v>
      </c>
      <c r="B6596">
        <v>45221112</v>
      </c>
      <c r="C6596" t="s">
        <v>6556</v>
      </c>
      <c r="E6596" s="8">
        <v>6596</v>
      </c>
      <c r="F6596" s="9">
        <v>45221113</v>
      </c>
      <c r="G6596" s="10" t="s">
        <v>6557</v>
      </c>
      <c r="Q6596" t="str">
        <f t="shared" si="103"/>
        <v>45221113-Radovi na izgradnji pešačkih mostova</v>
      </c>
    </row>
    <row r="6597" spans="1:17" x14ac:dyDescent="0.3">
      <c r="A6597">
        <v>6596</v>
      </c>
      <c r="B6597">
        <v>45221113</v>
      </c>
      <c r="C6597" t="s">
        <v>6557</v>
      </c>
      <c r="E6597" s="11">
        <v>6597</v>
      </c>
      <c r="F6597" s="12">
        <v>45221114</v>
      </c>
      <c r="G6597" s="13" t="s">
        <v>6558</v>
      </c>
      <c r="Q6597" t="str">
        <f t="shared" si="103"/>
        <v>45221114-Radovi na izgradnji gvozdenih mostova</v>
      </c>
    </row>
    <row r="6598" spans="1:17" x14ac:dyDescent="0.3">
      <c r="A6598">
        <v>6597</v>
      </c>
      <c r="B6598">
        <v>45221114</v>
      </c>
      <c r="C6598" t="s">
        <v>6558</v>
      </c>
      <c r="E6598" s="8">
        <v>6598</v>
      </c>
      <c r="F6598" s="9">
        <v>45221115</v>
      </c>
      <c r="G6598" s="10" t="s">
        <v>6559</v>
      </c>
      <c r="Q6598" t="str">
        <f t="shared" si="103"/>
        <v>45221115-Radovi na izgradnji čeličnih mostova</v>
      </c>
    </row>
    <row r="6599" spans="1:17" x14ac:dyDescent="0.3">
      <c r="A6599">
        <v>6598</v>
      </c>
      <c r="B6599">
        <v>45221115</v>
      </c>
      <c r="C6599" t="s">
        <v>6559</v>
      </c>
      <c r="E6599" s="11">
        <v>6599</v>
      </c>
      <c r="F6599" s="12">
        <v>45221117</v>
      </c>
      <c r="G6599" s="13" t="s">
        <v>6560</v>
      </c>
      <c r="Q6599" t="str">
        <f t="shared" si="103"/>
        <v>45221117-Radovi na izgradnji mosnih vaga</v>
      </c>
    </row>
    <row r="6600" spans="1:17" x14ac:dyDescent="0.3">
      <c r="A6600">
        <v>6599</v>
      </c>
      <c r="B6600">
        <v>45221117</v>
      </c>
      <c r="C6600" t="s">
        <v>6560</v>
      </c>
      <c r="E6600" s="8">
        <v>6600</v>
      </c>
      <c r="F6600" s="9">
        <v>45221118</v>
      </c>
      <c r="G6600" s="10" t="s">
        <v>6561</v>
      </c>
      <c r="Q6600" t="str">
        <f t="shared" si="103"/>
        <v>45221118-Radovi na izgradnji mostova za cevovode</v>
      </c>
    </row>
    <row r="6601" spans="1:17" x14ac:dyDescent="0.3">
      <c r="A6601">
        <v>6600</v>
      </c>
      <c r="B6601">
        <v>45221118</v>
      </c>
      <c r="C6601" t="s">
        <v>6561</v>
      </c>
      <c r="E6601" s="11">
        <v>6601</v>
      </c>
      <c r="F6601" s="12">
        <v>45221119</v>
      </c>
      <c r="G6601" s="13" t="s">
        <v>6562</v>
      </c>
      <c r="Q6601" t="str">
        <f t="shared" si="103"/>
        <v>45221119-Građevinski radovi na obnovi mostova</v>
      </c>
    </row>
    <row r="6602" spans="1:17" x14ac:dyDescent="0.3">
      <c r="A6602">
        <v>6601</v>
      </c>
      <c r="B6602">
        <v>45221119</v>
      </c>
      <c r="C6602" t="s">
        <v>6562</v>
      </c>
      <c r="E6602" s="8">
        <v>6602</v>
      </c>
      <c r="F6602" s="9">
        <v>45221120</v>
      </c>
      <c r="G6602" s="10" t="s">
        <v>6563</v>
      </c>
      <c r="Q6602" t="str">
        <f t="shared" si="103"/>
        <v>45221120-Radovi na izgradnji vijadukata</v>
      </c>
    </row>
    <row r="6603" spans="1:17" x14ac:dyDescent="0.3">
      <c r="A6603">
        <v>6602</v>
      </c>
      <c r="B6603">
        <v>45221120</v>
      </c>
      <c r="C6603" t="s">
        <v>6563</v>
      </c>
      <c r="E6603" s="11">
        <v>6603</v>
      </c>
      <c r="F6603" s="12">
        <v>45221121</v>
      </c>
      <c r="G6603" s="13" t="s">
        <v>6564</v>
      </c>
      <c r="Q6603" t="str">
        <f t="shared" si="103"/>
        <v>45221121-Radovi na izgradnji drumskih vijadukata</v>
      </c>
    </row>
    <row r="6604" spans="1:17" x14ac:dyDescent="0.3">
      <c r="A6604">
        <v>6603</v>
      </c>
      <c r="B6604">
        <v>45221121</v>
      </c>
      <c r="C6604" t="s">
        <v>6564</v>
      </c>
      <c r="E6604" s="8">
        <v>6604</v>
      </c>
      <c r="F6604" s="9">
        <v>45221122</v>
      </c>
      <c r="G6604" s="10" t="s">
        <v>6565</v>
      </c>
      <c r="Q6604" t="str">
        <f t="shared" si="103"/>
        <v>45221122-Radovi na izgradnji železničkih vijadukata</v>
      </c>
    </row>
    <row r="6605" spans="1:17" x14ac:dyDescent="0.3">
      <c r="A6605">
        <v>6604</v>
      </c>
      <c r="B6605">
        <v>45221122</v>
      </c>
      <c r="C6605" t="s">
        <v>6565</v>
      </c>
      <c r="E6605" s="11">
        <v>6605</v>
      </c>
      <c r="F6605" s="12">
        <v>45221200</v>
      </c>
      <c r="G6605" s="13" t="s">
        <v>6566</v>
      </c>
      <c r="Q6605" t="str">
        <f t="shared" si="103"/>
        <v>45221200-Radovi na izgradnji tunela, okana i podzemnih železnica</v>
      </c>
    </row>
    <row r="6606" spans="1:17" x14ac:dyDescent="0.3">
      <c r="A6606">
        <v>6605</v>
      </c>
      <c r="B6606">
        <v>45221200</v>
      </c>
      <c r="C6606" t="s">
        <v>6566</v>
      </c>
      <c r="E6606" s="8">
        <v>6606</v>
      </c>
      <c r="F6606" s="9">
        <v>45221210</v>
      </c>
      <c r="G6606" s="10" t="s">
        <v>6567</v>
      </c>
      <c r="Q6606" t="str">
        <f t="shared" si="103"/>
        <v>45221210-Pokriveni ili delimično pokriveni iskopi</v>
      </c>
    </row>
    <row r="6607" spans="1:17" x14ac:dyDescent="0.3">
      <c r="A6607">
        <v>6606</v>
      </c>
      <c r="B6607">
        <v>45221210</v>
      </c>
      <c r="C6607" t="s">
        <v>6567</v>
      </c>
      <c r="E6607" s="11">
        <v>6607</v>
      </c>
      <c r="F6607" s="12">
        <v>45221211</v>
      </c>
      <c r="G6607" s="13" t="s">
        <v>6568</v>
      </c>
      <c r="Q6607" t="str">
        <f t="shared" si="103"/>
        <v>45221211-Podvožnjaci</v>
      </c>
    </row>
    <row r="6608" spans="1:17" x14ac:dyDescent="0.3">
      <c r="A6608">
        <v>6607</v>
      </c>
      <c r="B6608">
        <v>45221211</v>
      </c>
      <c r="C6608" t="s">
        <v>6568</v>
      </c>
      <c r="E6608" s="8">
        <v>6608</v>
      </c>
      <c r="F6608" s="9">
        <v>45221213</v>
      </c>
      <c r="G6608" s="10" t="s">
        <v>6569</v>
      </c>
      <c r="Q6608" t="str">
        <f t="shared" si="103"/>
        <v>45221213-Pokriveni ili delimično pokriveni železnički iskopi</v>
      </c>
    </row>
    <row r="6609" spans="1:17" x14ac:dyDescent="0.3">
      <c r="A6609">
        <v>6608</v>
      </c>
      <c r="B6609">
        <v>45221213</v>
      </c>
      <c r="C6609" t="s">
        <v>6569</v>
      </c>
      <c r="E6609" s="11">
        <v>6609</v>
      </c>
      <c r="F6609" s="12">
        <v>45221214</v>
      </c>
      <c r="G6609" s="13" t="s">
        <v>6570</v>
      </c>
      <c r="Q6609" t="str">
        <f t="shared" si="103"/>
        <v>45221214-Pokriveni ili delimično pokriveni drumski iskopi</v>
      </c>
    </row>
    <row r="6610" spans="1:17" x14ac:dyDescent="0.3">
      <c r="A6610">
        <v>6609</v>
      </c>
      <c r="B6610">
        <v>45221214</v>
      </c>
      <c r="C6610" t="s">
        <v>6570</v>
      </c>
      <c r="E6610" s="8">
        <v>6610</v>
      </c>
      <c r="F6610" s="9">
        <v>45221220</v>
      </c>
      <c r="G6610" s="10" t="s">
        <v>6571</v>
      </c>
      <c r="Q6610" t="str">
        <f t="shared" si="103"/>
        <v>45221220-Odvodni kanali i propusti</v>
      </c>
    </row>
    <row r="6611" spans="1:17" x14ac:dyDescent="0.3">
      <c r="A6611">
        <v>6610</v>
      </c>
      <c r="B6611">
        <v>45221220</v>
      </c>
      <c r="C6611" t="s">
        <v>6571</v>
      </c>
      <c r="E6611" s="11">
        <v>6611</v>
      </c>
      <c r="F6611" s="12">
        <v>45221230</v>
      </c>
      <c r="G6611" s="13" t="s">
        <v>6572</v>
      </c>
      <c r="Q6611" t="str">
        <f t="shared" si="103"/>
        <v>45221230-Okna (šahte)</v>
      </c>
    </row>
    <row r="6612" spans="1:17" x14ac:dyDescent="0.3">
      <c r="A6612">
        <v>6611</v>
      </c>
      <c r="B6612">
        <v>45221230</v>
      </c>
      <c r="C6612" t="s">
        <v>6572</v>
      </c>
      <c r="E6612" s="8">
        <v>6612</v>
      </c>
      <c r="F6612" s="9">
        <v>45221240</v>
      </c>
      <c r="G6612" s="10" t="s">
        <v>6573</v>
      </c>
      <c r="Q6612" t="str">
        <f t="shared" si="103"/>
        <v>45221240-Radovi na izgradnji tunela</v>
      </c>
    </row>
    <row r="6613" spans="1:17" x14ac:dyDescent="0.3">
      <c r="A6613">
        <v>6612</v>
      </c>
      <c r="B6613">
        <v>45221240</v>
      </c>
      <c r="C6613" t="s">
        <v>6573</v>
      </c>
      <c r="E6613" s="11">
        <v>6613</v>
      </c>
      <c r="F6613" s="12">
        <v>45221241</v>
      </c>
      <c r="G6613" s="13" t="s">
        <v>6574</v>
      </c>
      <c r="Q6613" t="str">
        <f t="shared" si="103"/>
        <v>45221241-Radovi na izgradnji drumskih tunela</v>
      </c>
    </row>
    <row r="6614" spans="1:17" x14ac:dyDescent="0.3">
      <c r="A6614">
        <v>6613</v>
      </c>
      <c r="B6614">
        <v>45221241</v>
      </c>
      <c r="C6614" t="s">
        <v>6574</v>
      </c>
      <c r="E6614" s="8">
        <v>6614</v>
      </c>
      <c r="F6614" s="9">
        <v>45221242</v>
      </c>
      <c r="G6614" s="10" t="s">
        <v>6575</v>
      </c>
      <c r="Q6614" t="str">
        <f t="shared" si="103"/>
        <v>45221242-Radovi na izgradnji železničkih tunela</v>
      </c>
    </row>
    <row r="6615" spans="1:17" x14ac:dyDescent="0.3">
      <c r="A6615">
        <v>6614</v>
      </c>
      <c r="B6615">
        <v>45221242</v>
      </c>
      <c r="C6615" t="s">
        <v>6575</v>
      </c>
      <c r="E6615" s="11">
        <v>6615</v>
      </c>
      <c r="F6615" s="12">
        <v>45221243</v>
      </c>
      <c r="G6615" s="13" t="s">
        <v>6576</v>
      </c>
      <c r="Q6615" t="str">
        <f t="shared" si="103"/>
        <v>45221243-Radovi na izgradnji pešačkih tunela</v>
      </c>
    </row>
    <row r="6616" spans="1:17" x14ac:dyDescent="0.3">
      <c r="A6616">
        <v>6615</v>
      </c>
      <c r="B6616">
        <v>45221243</v>
      </c>
      <c r="C6616" t="s">
        <v>6576</v>
      </c>
      <c r="E6616" s="8">
        <v>6616</v>
      </c>
      <c r="F6616" s="9">
        <v>45221244</v>
      </c>
      <c r="G6616" s="10" t="s">
        <v>6577</v>
      </c>
      <c r="Q6616" t="str">
        <f t="shared" si="103"/>
        <v>45221244-Radovi na izgradnji kanalskih tunela</v>
      </c>
    </row>
    <row r="6617" spans="1:17" x14ac:dyDescent="0.3">
      <c r="A6617">
        <v>6616</v>
      </c>
      <c r="B6617">
        <v>45221244</v>
      </c>
      <c r="C6617" t="s">
        <v>6577</v>
      </c>
      <c r="E6617" s="11">
        <v>6617</v>
      </c>
      <c r="F6617" s="12">
        <v>45221245</v>
      </c>
      <c r="G6617" s="13" t="s">
        <v>6578</v>
      </c>
      <c r="Q6617" t="str">
        <f t="shared" si="103"/>
        <v>45221245-Radovi na izgradnji tunela ispod reke</v>
      </c>
    </row>
    <row r="6618" spans="1:17" x14ac:dyDescent="0.3">
      <c r="A6618">
        <v>6617</v>
      </c>
      <c r="B6618">
        <v>45221245</v>
      </c>
      <c r="C6618" t="s">
        <v>6578</v>
      </c>
      <c r="E6618" s="8">
        <v>6618</v>
      </c>
      <c r="F6618" s="9">
        <v>45221246</v>
      </c>
      <c r="G6618" s="10" t="s">
        <v>6579</v>
      </c>
      <c r="Q6618" t="str">
        <f t="shared" si="103"/>
        <v>45221246-Radovi na izgradnji podmorskih tunela</v>
      </c>
    </row>
    <row r="6619" spans="1:17" x14ac:dyDescent="0.3">
      <c r="A6619">
        <v>6618</v>
      </c>
      <c r="B6619">
        <v>45221246</v>
      </c>
      <c r="C6619" t="s">
        <v>6579</v>
      </c>
      <c r="E6619" s="11">
        <v>6619</v>
      </c>
      <c r="F6619" s="12">
        <v>45221247</v>
      </c>
      <c r="G6619" s="13" t="s">
        <v>6580</v>
      </c>
      <c r="Q6619" t="str">
        <f t="shared" si="103"/>
        <v>45221247-Radovi na probijanju tunela</v>
      </c>
    </row>
    <row r="6620" spans="1:17" x14ac:dyDescent="0.3">
      <c r="A6620">
        <v>6619</v>
      </c>
      <c r="B6620">
        <v>45221247</v>
      </c>
      <c r="C6620" t="s">
        <v>6580</v>
      </c>
      <c r="E6620" s="8">
        <v>6620</v>
      </c>
      <c r="F6620" s="9">
        <v>45221248</v>
      </c>
      <c r="G6620" s="10" t="s">
        <v>6581</v>
      </c>
      <c r="Q6620" t="str">
        <f t="shared" si="103"/>
        <v>45221248-Građevinski radovi na oblaganju tunela</v>
      </c>
    </row>
    <row r="6621" spans="1:17" x14ac:dyDescent="0.3">
      <c r="A6621">
        <v>6620</v>
      </c>
      <c r="B6621">
        <v>45221248</v>
      </c>
      <c r="C6621" t="s">
        <v>6581</v>
      </c>
      <c r="E6621" s="11">
        <v>6621</v>
      </c>
      <c r="F6621" s="12">
        <v>45221250</v>
      </c>
      <c r="G6621" s="13" t="s">
        <v>6582</v>
      </c>
      <c r="Q6621" t="str">
        <f t="shared" si="103"/>
        <v>45221250-Podzemni radovi, izuzev tunela, okana i podzemnih železnica</v>
      </c>
    </row>
    <row r="6622" spans="1:17" x14ac:dyDescent="0.3">
      <c r="A6622">
        <v>6621</v>
      </c>
      <c r="B6622">
        <v>45221250</v>
      </c>
      <c r="C6622" t="s">
        <v>6582</v>
      </c>
      <c r="E6622" s="8">
        <v>6622</v>
      </c>
      <c r="F6622" s="9">
        <v>45222000</v>
      </c>
      <c r="G6622" s="10" t="s">
        <v>6583</v>
      </c>
      <c r="Q6622" t="str">
        <f t="shared" si="103"/>
        <v>45222000-Građevinsko-inženjerski radovi, izuzev mostova, tunela, okana i podzemnih železnica</v>
      </c>
    </row>
    <row r="6623" spans="1:17" x14ac:dyDescent="0.3">
      <c r="A6623">
        <v>6622</v>
      </c>
      <c r="B6623">
        <v>45222000</v>
      </c>
      <c r="C6623" t="s">
        <v>6583</v>
      </c>
      <c r="E6623" s="11">
        <v>6623</v>
      </c>
      <c r="F6623" s="12">
        <v>45222100</v>
      </c>
      <c r="G6623" s="13" t="s">
        <v>6584</v>
      </c>
      <c r="Q6623" t="str">
        <f t="shared" si="103"/>
        <v>45222100-Radovi na izgradnji postrojenja za obradu otpada</v>
      </c>
    </row>
    <row r="6624" spans="1:17" x14ac:dyDescent="0.3">
      <c r="A6624">
        <v>6623</v>
      </c>
      <c r="B6624">
        <v>45222100</v>
      </c>
      <c r="C6624" t="s">
        <v>6584</v>
      </c>
      <c r="E6624" s="8">
        <v>6624</v>
      </c>
      <c r="F6624" s="9">
        <v>45222110</v>
      </c>
      <c r="G6624" s="10" t="s">
        <v>6585</v>
      </c>
      <c r="Q6624" t="str">
        <f t="shared" si="103"/>
        <v>45222110-Radovi na izgradnji odlagališta za otpad</v>
      </c>
    </row>
    <row r="6625" spans="1:17" x14ac:dyDescent="0.3">
      <c r="A6625">
        <v>6624</v>
      </c>
      <c r="B6625">
        <v>45222110</v>
      </c>
      <c r="C6625" t="s">
        <v>6585</v>
      </c>
      <c r="E6625" s="11">
        <v>6625</v>
      </c>
      <c r="F6625" s="12">
        <v>45222200</v>
      </c>
      <c r="G6625" s="13" t="s">
        <v>6586</v>
      </c>
      <c r="Q6625" t="str">
        <f t="shared" si="103"/>
        <v>45222200-Inženjerski radovi na vojnim objektima</v>
      </c>
    </row>
    <row r="6626" spans="1:17" x14ac:dyDescent="0.3">
      <c r="A6626">
        <v>6625</v>
      </c>
      <c r="B6626">
        <v>45222200</v>
      </c>
      <c r="C6626" t="s">
        <v>6586</v>
      </c>
      <c r="E6626" s="8">
        <v>6626</v>
      </c>
      <c r="F6626" s="9">
        <v>45222300</v>
      </c>
      <c r="G6626" s="10" t="s">
        <v>6587</v>
      </c>
      <c r="Q6626" t="str">
        <f t="shared" si="103"/>
        <v>45222300-Inženjerski radovi na bezbednosnim objektima</v>
      </c>
    </row>
    <row r="6627" spans="1:17" x14ac:dyDescent="0.3">
      <c r="A6627">
        <v>6626</v>
      </c>
      <c r="B6627">
        <v>45222300</v>
      </c>
      <c r="C6627" t="s">
        <v>6587</v>
      </c>
      <c r="E6627" s="11">
        <v>6627</v>
      </c>
      <c r="F6627" s="12">
        <v>45223000</v>
      </c>
      <c r="G6627" s="13" t="s">
        <v>6588</v>
      </c>
      <c r="Q6627" t="str">
        <f t="shared" si="103"/>
        <v>45223000-Radovi na izgradnji konstrukcija</v>
      </c>
    </row>
    <row r="6628" spans="1:17" x14ac:dyDescent="0.3">
      <c r="A6628">
        <v>6627</v>
      </c>
      <c r="B6628">
        <v>45223000</v>
      </c>
      <c r="C6628" t="s">
        <v>6588</v>
      </c>
      <c r="E6628" s="8">
        <v>6628</v>
      </c>
      <c r="F6628" s="9">
        <v>45223100</v>
      </c>
      <c r="G6628" s="10" t="s">
        <v>6589</v>
      </c>
      <c r="Q6628" t="str">
        <f t="shared" si="103"/>
        <v>45223100-Sastavljanje metalnih konstrukcija</v>
      </c>
    </row>
    <row r="6629" spans="1:17" x14ac:dyDescent="0.3">
      <c r="A6629">
        <v>6628</v>
      </c>
      <c r="B6629">
        <v>45223100</v>
      </c>
      <c r="C6629" t="s">
        <v>6589</v>
      </c>
      <c r="E6629" s="11">
        <v>6629</v>
      </c>
      <c r="F6629" s="12">
        <v>45223110</v>
      </c>
      <c r="G6629" s="13" t="s">
        <v>6590</v>
      </c>
      <c r="Q6629" t="str">
        <f t="shared" si="103"/>
        <v>45223110-Postavljanje metalnih konstrukcija</v>
      </c>
    </row>
    <row r="6630" spans="1:17" x14ac:dyDescent="0.3">
      <c r="A6630">
        <v>6629</v>
      </c>
      <c r="B6630">
        <v>45223110</v>
      </c>
      <c r="C6630" t="s">
        <v>6590</v>
      </c>
      <c r="E6630" s="8">
        <v>6630</v>
      </c>
      <c r="F6630" s="9">
        <v>45223200</v>
      </c>
      <c r="G6630" s="10" t="s">
        <v>6591</v>
      </c>
      <c r="Q6630" t="str">
        <f t="shared" si="103"/>
        <v>45223200-Radovi na konstrukcijama</v>
      </c>
    </row>
    <row r="6631" spans="1:17" x14ac:dyDescent="0.3">
      <c r="A6631">
        <v>6630</v>
      </c>
      <c r="B6631">
        <v>45223200</v>
      </c>
      <c r="C6631" t="s">
        <v>6591</v>
      </c>
      <c r="E6631" s="11">
        <v>6631</v>
      </c>
      <c r="F6631" s="12">
        <v>45223210</v>
      </c>
      <c r="G6631" s="13" t="s">
        <v>6592</v>
      </c>
      <c r="Q6631" t="str">
        <f t="shared" si="103"/>
        <v>45223210-Radovi na čeličnim konstrukcijama</v>
      </c>
    </row>
    <row r="6632" spans="1:17" x14ac:dyDescent="0.3">
      <c r="A6632">
        <v>6631</v>
      </c>
      <c r="B6632">
        <v>45223210</v>
      </c>
      <c r="C6632" t="s">
        <v>6592</v>
      </c>
      <c r="E6632" s="8">
        <v>6632</v>
      </c>
      <c r="F6632" s="9">
        <v>45223220</v>
      </c>
      <c r="G6632" s="10" t="s">
        <v>6593</v>
      </c>
      <c r="Q6632" t="str">
        <f t="shared" si="103"/>
        <v>45223220-Radovi na zakrivljenim šupljim konstrukcijama</v>
      </c>
    </row>
    <row r="6633" spans="1:17" x14ac:dyDescent="0.3">
      <c r="A6633">
        <v>6632</v>
      </c>
      <c r="B6633">
        <v>45223220</v>
      </c>
      <c r="C6633" t="s">
        <v>6593</v>
      </c>
      <c r="E6633" s="11">
        <v>6633</v>
      </c>
      <c r="F6633" s="12">
        <v>45223300</v>
      </c>
      <c r="G6633" s="13" t="s">
        <v>6594</v>
      </c>
      <c r="Q6633" t="str">
        <f t="shared" si="103"/>
        <v>45223300-Radovi na izgradnji parkirališta</v>
      </c>
    </row>
    <row r="6634" spans="1:17" x14ac:dyDescent="0.3">
      <c r="A6634">
        <v>6633</v>
      </c>
      <c r="B6634">
        <v>45223300</v>
      </c>
      <c r="C6634" t="s">
        <v>6594</v>
      </c>
      <c r="E6634" s="8">
        <v>6634</v>
      </c>
      <c r="F6634" s="9">
        <v>45223310</v>
      </c>
      <c r="G6634" s="10" t="s">
        <v>6595</v>
      </c>
      <c r="Q6634" t="str">
        <f t="shared" si="103"/>
        <v>45223310-Radovi na izgradnji podzemnog parkirališta za automobile</v>
      </c>
    </row>
    <row r="6635" spans="1:17" x14ac:dyDescent="0.3">
      <c r="A6635">
        <v>6634</v>
      </c>
      <c r="B6635">
        <v>45223310</v>
      </c>
      <c r="C6635" t="s">
        <v>6595</v>
      </c>
      <c r="E6635" s="11">
        <v>6635</v>
      </c>
      <c r="F6635" s="12">
        <v>45223320</v>
      </c>
      <c r="G6635" s="13" t="s">
        <v>6596</v>
      </c>
      <c r="Q6635" t="str">
        <f t="shared" si="103"/>
        <v>45223320-Radovi na izgradnji parkirališta uz objekte javnog prevoza</v>
      </c>
    </row>
    <row r="6636" spans="1:17" x14ac:dyDescent="0.3">
      <c r="A6636">
        <v>6635</v>
      </c>
      <c r="B6636">
        <v>45223320</v>
      </c>
      <c r="C6636" t="s">
        <v>6596</v>
      </c>
      <c r="E6636" s="8">
        <v>6636</v>
      </c>
      <c r="F6636" s="9">
        <v>45223400</v>
      </c>
      <c r="G6636" s="10" t="s">
        <v>6597</v>
      </c>
      <c r="Q6636" t="str">
        <f t="shared" si="103"/>
        <v>45223400-Radovi na izgradnji radarskih stanica</v>
      </c>
    </row>
    <row r="6637" spans="1:17" x14ac:dyDescent="0.3">
      <c r="A6637">
        <v>6636</v>
      </c>
      <c r="B6637">
        <v>45223400</v>
      </c>
      <c r="C6637" t="s">
        <v>6597</v>
      </c>
      <c r="E6637" s="11">
        <v>6637</v>
      </c>
      <c r="F6637" s="12">
        <v>45223500</v>
      </c>
      <c r="G6637" s="13" t="s">
        <v>6598</v>
      </c>
      <c r="Q6637" t="str">
        <f t="shared" si="103"/>
        <v>45223500-Konstrukcije od armiranog betona</v>
      </c>
    </row>
    <row r="6638" spans="1:17" x14ac:dyDescent="0.3">
      <c r="A6638">
        <v>6637</v>
      </c>
      <c r="B6638">
        <v>45223500</v>
      </c>
      <c r="C6638" t="s">
        <v>6598</v>
      </c>
      <c r="E6638" s="8">
        <v>6638</v>
      </c>
      <c r="F6638" s="9">
        <v>45223600</v>
      </c>
      <c r="G6638" s="10" t="s">
        <v>6599</v>
      </c>
      <c r="Q6638" t="str">
        <f t="shared" si="103"/>
        <v>45223600-Radovi na izgradnji štenara</v>
      </c>
    </row>
    <row r="6639" spans="1:17" x14ac:dyDescent="0.3">
      <c r="A6639">
        <v>6638</v>
      </c>
      <c r="B6639">
        <v>45223600</v>
      </c>
      <c r="C6639" t="s">
        <v>6599</v>
      </c>
      <c r="E6639" s="11">
        <v>6639</v>
      </c>
      <c r="F6639" s="12">
        <v>45223700</v>
      </c>
      <c r="G6639" s="13" t="s">
        <v>6600</v>
      </c>
      <c r="Q6639" t="str">
        <f t="shared" si="103"/>
        <v>45223700-Radovi na izgradnji prostora sa uslužnim sadržajima</v>
      </c>
    </row>
    <row r="6640" spans="1:17" x14ac:dyDescent="0.3">
      <c r="A6640">
        <v>6639</v>
      </c>
      <c r="B6640">
        <v>45223700</v>
      </c>
      <c r="C6640" t="s">
        <v>6600</v>
      </c>
      <c r="E6640" s="8">
        <v>6640</v>
      </c>
      <c r="F6640" s="9">
        <v>45223710</v>
      </c>
      <c r="G6640" s="10" t="s">
        <v>6601</v>
      </c>
      <c r="Q6640" t="str">
        <f t="shared" si="103"/>
        <v>45223710-Radovi na izgradnji objekta sa uslužnim sadržajima uz autoput</v>
      </c>
    </row>
    <row r="6641" spans="1:17" x14ac:dyDescent="0.3">
      <c r="A6641">
        <v>6640</v>
      </c>
      <c r="B6641">
        <v>45223710</v>
      </c>
      <c r="C6641" t="s">
        <v>6601</v>
      </c>
      <c r="E6641" s="11">
        <v>6641</v>
      </c>
      <c r="F6641" s="12">
        <v>45223720</v>
      </c>
      <c r="G6641" s="13" t="s">
        <v>6602</v>
      </c>
      <c r="Q6641" t="str">
        <f t="shared" si="103"/>
        <v>45223720-Radovi na izgradnji benzinskih pumpi</v>
      </c>
    </row>
    <row r="6642" spans="1:17" x14ac:dyDescent="0.3">
      <c r="A6642">
        <v>6641</v>
      </c>
      <c r="B6642">
        <v>45223720</v>
      </c>
      <c r="C6642" t="s">
        <v>6602</v>
      </c>
      <c r="E6642" s="8">
        <v>6642</v>
      </c>
      <c r="F6642" s="9">
        <v>45223800</v>
      </c>
      <c r="G6642" s="10" t="s">
        <v>6603</v>
      </c>
      <c r="Q6642" t="str">
        <f t="shared" si="103"/>
        <v>45223800-Montiranje i postavljanje montažnih konstrukcija</v>
      </c>
    </row>
    <row r="6643" spans="1:17" x14ac:dyDescent="0.3">
      <c r="A6643">
        <v>6642</v>
      </c>
      <c r="B6643">
        <v>45223800</v>
      </c>
      <c r="C6643" t="s">
        <v>6603</v>
      </c>
      <c r="E6643" s="11">
        <v>6643</v>
      </c>
      <c r="F6643" s="12">
        <v>45223810</v>
      </c>
      <c r="G6643" s="13" t="s">
        <v>6604</v>
      </c>
      <c r="Q6643" t="str">
        <f t="shared" si="103"/>
        <v>45223810-Montažne konstrukcije</v>
      </c>
    </row>
    <row r="6644" spans="1:17" x14ac:dyDescent="0.3">
      <c r="A6644">
        <v>6643</v>
      </c>
      <c r="B6644">
        <v>45223810</v>
      </c>
      <c r="C6644" t="s">
        <v>6604</v>
      </c>
      <c r="E6644" s="8">
        <v>6644</v>
      </c>
      <c r="F6644" s="9">
        <v>45223820</v>
      </c>
      <c r="G6644" s="10" t="s">
        <v>6605</v>
      </c>
      <c r="Q6644" t="str">
        <f t="shared" si="103"/>
        <v>45223820-Montažne jedinice i komponente</v>
      </c>
    </row>
    <row r="6645" spans="1:17" x14ac:dyDescent="0.3">
      <c r="A6645">
        <v>6644</v>
      </c>
      <c r="B6645">
        <v>45223820</v>
      </c>
      <c r="C6645" t="s">
        <v>6605</v>
      </c>
      <c r="E6645" s="11">
        <v>6645</v>
      </c>
      <c r="F6645" s="12">
        <v>45223821</v>
      </c>
      <c r="G6645" s="13" t="s">
        <v>6606</v>
      </c>
      <c r="Q6645" t="str">
        <f t="shared" si="103"/>
        <v>45223821-Montažne jedinice</v>
      </c>
    </row>
    <row r="6646" spans="1:17" x14ac:dyDescent="0.3">
      <c r="A6646">
        <v>6645</v>
      </c>
      <c r="B6646">
        <v>45223821</v>
      </c>
      <c r="C6646" t="s">
        <v>6606</v>
      </c>
      <c r="E6646" s="8">
        <v>6646</v>
      </c>
      <c r="F6646" s="9">
        <v>45223822</v>
      </c>
      <c r="G6646" s="10" t="s">
        <v>6607</v>
      </c>
      <c r="Q6646" t="str">
        <f t="shared" si="103"/>
        <v>45223822-Montažne komponente</v>
      </c>
    </row>
    <row r="6647" spans="1:17" x14ac:dyDescent="0.3">
      <c r="A6647">
        <v>6646</v>
      </c>
      <c r="B6647">
        <v>45223822</v>
      </c>
      <c r="C6647" t="s">
        <v>6607</v>
      </c>
      <c r="E6647" s="11">
        <v>6647</v>
      </c>
      <c r="F6647" s="12">
        <v>45230000</v>
      </c>
      <c r="G6647" s="13" t="s">
        <v>6608</v>
      </c>
      <c r="Q6647" t="str">
        <f t="shared" si="103"/>
        <v>45230000-Radovi na izgradnji cevovoda, komunikacionih i elektroenergetskih vodova, autoputeva, puteva, avionskih pista i železničkih pruga; završni radovi</v>
      </c>
    </row>
    <row r="6648" spans="1:17" x14ac:dyDescent="0.3">
      <c r="A6648">
        <v>6647</v>
      </c>
      <c r="B6648">
        <v>45230000</v>
      </c>
      <c r="C6648" t="s">
        <v>6608</v>
      </c>
      <c r="E6648" s="8">
        <v>6648</v>
      </c>
      <c r="F6648" s="9">
        <v>45231000</v>
      </c>
      <c r="G6648" s="10" t="s">
        <v>6609</v>
      </c>
      <c r="Q6648" t="str">
        <f t="shared" si="103"/>
        <v>45231000-Radovi na izgradnji cevovoda, komunikacionih i elektroenergetskih vodova</v>
      </c>
    </row>
    <row r="6649" spans="1:17" x14ac:dyDescent="0.3">
      <c r="A6649">
        <v>6648</v>
      </c>
      <c r="B6649">
        <v>45231000</v>
      </c>
      <c r="C6649" t="s">
        <v>6609</v>
      </c>
      <c r="E6649" s="11">
        <v>6649</v>
      </c>
      <c r="F6649" s="12">
        <v>45231100</v>
      </c>
      <c r="G6649" s="13" t="s">
        <v>6610</v>
      </c>
      <c r="Q6649" t="str">
        <f t="shared" si="103"/>
        <v>45231100-Opšti radovi na izgradnji cevovoda</v>
      </c>
    </row>
    <row r="6650" spans="1:17" x14ac:dyDescent="0.3">
      <c r="A6650">
        <v>6649</v>
      </c>
      <c r="B6650">
        <v>45231100</v>
      </c>
      <c r="C6650" t="s">
        <v>6610</v>
      </c>
      <c r="E6650" s="8">
        <v>6650</v>
      </c>
      <c r="F6650" s="9">
        <v>45231110</v>
      </c>
      <c r="G6650" s="10" t="s">
        <v>6611</v>
      </c>
      <c r="Q6650" t="str">
        <f t="shared" si="103"/>
        <v>45231110-Građevinski radovi polaganja cevi</v>
      </c>
    </row>
    <row r="6651" spans="1:17" x14ac:dyDescent="0.3">
      <c r="A6651">
        <v>6650</v>
      </c>
      <c r="B6651">
        <v>45231110</v>
      </c>
      <c r="C6651" t="s">
        <v>6611</v>
      </c>
      <c r="E6651" s="11">
        <v>6651</v>
      </c>
      <c r="F6651" s="12">
        <v>45231111</v>
      </c>
      <c r="G6651" s="13" t="s">
        <v>6612</v>
      </c>
      <c r="Q6651" t="str">
        <f t="shared" si="103"/>
        <v>45231111-Demontaža i zamena cevi</v>
      </c>
    </row>
    <row r="6652" spans="1:17" x14ac:dyDescent="0.3">
      <c r="A6652">
        <v>6651</v>
      </c>
      <c r="B6652">
        <v>45231111</v>
      </c>
      <c r="C6652" t="s">
        <v>6612</v>
      </c>
      <c r="E6652" s="8">
        <v>6652</v>
      </c>
      <c r="F6652" s="9">
        <v>45231112</v>
      </c>
      <c r="G6652" s="10" t="s">
        <v>6613</v>
      </c>
      <c r="Q6652" t="str">
        <f t="shared" si="103"/>
        <v>45231112-Postavljanje sistema cevi</v>
      </c>
    </row>
    <row r="6653" spans="1:17" x14ac:dyDescent="0.3">
      <c r="A6653">
        <v>6652</v>
      </c>
      <c r="B6653">
        <v>45231112</v>
      </c>
      <c r="C6653" t="s">
        <v>6613</v>
      </c>
      <c r="E6653" s="11">
        <v>6653</v>
      </c>
      <c r="F6653" s="12">
        <v>45231113</v>
      </c>
      <c r="G6653" s="13" t="s">
        <v>6614</v>
      </c>
      <c r="Q6653" t="str">
        <f t="shared" si="103"/>
        <v>45231113-Radovi na zameni cevovoda</v>
      </c>
    </row>
    <row r="6654" spans="1:17" x14ac:dyDescent="0.3">
      <c r="A6654">
        <v>6653</v>
      </c>
      <c r="B6654">
        <v>45231113</v>
      </c>
      <c r="C6654" t="s">
        <v>6614</v>
      </c>
      <c r="E6654" s="8">
        <v>6654</v>
      </c>
      <c r="F6654" s="9">
        <v>45231200</v>
      </c>
      <c r="G6654" s="10" t="s">
        <v>6615</v>
      </c>
      <c r="Q6654" t="str">
        <f t="shared" si="103"/>
        <v>45231200-Radovi na izgradnji naftovoda i gasovoda</v>
      </c>
    </row>
    <row r="6655" spans="1:17" x14ac:dyDescent="0.3">
      <c r="A6655">
        <v>6654</v>
      </c>
      <c r="B6655">
        <v>45231200</v>
      </c>
      <c r="C6655" t="s">
        <v>6615</v>
      </c>
      <c r="E6655" s="11">
        <v>6655</v>
      </c>
      <c r="F6655" s="12">
        <v>45231210</v>
      </c>
      <c r="G6655" s="13" t="s">
        <v>6616</v>
      </c>
      <c r="Q6655" t="str">
        <f t="shared" si="103"/>
        <v>45231210-Radovi na izgradnji naftovoda</v>
      </c>
    </row>
    <row r="6656" spans="1:17" x14ac:dyDescent="0.3">
      <c r="A6656">
        <v>6655</v>
      </c>
      <c r="B6656">
        <v>45231210</v>
      </c>
      <c r="C6656" t="s">
        <v>6616</v>
      </c>
      <c r="E6656" s="8">
        <v>6656</v>
      </c>
      <c r="F6656" s="9">
        <v>45231220</v>
      </c>
      <c r="G6656" s="10" t="s">
        <v>6617</v>
      </c>
      <c r="Q6656" t="str">
        <f t="shared" si="103"/>
        <v>45231220-Radovi na izgradnji gasovoda</v>
      </c>
    </row>
    <row r="6657" spans="1:17" x14ac:dyDescent="0.3">
      <c r="A6657">
        <v>6656</v>
      </c>
      <c r="B6657">
        <v>45231220</v>
      </c>
      <c r="C6657" t="s">
        <v>6617</v>
      </c>
      <c r="E6657" s="11">
        <v>6657</v>
      </c>
      <c r="F6657" s="12">
        <v>45231221</v>
      </c>
      <c r="G6657" s="13" t="s">
        <v>6618</v>
      </c>
      <c r="Q6657" t="str">
        <f t="shared" si="103"/>
        <v>45231221-Radovi na izgradnji mreže za snabdevanje gasom</v>
      </c>
    </row>
    <row r="6658" spans="1:17" x14ac:dyDescent="0.3">
      <c r="A6658">
        <v>6657</v>
      </c>
      <c r="B6658">
        <v>45231221</v>
      </c>
      <c r="C6658" t="s">
        <v>6618</v>
      </c>
      <c r="E6658" s="8">
        <v>6658</v>
      </c>
      <c r="F6658" s="9">
        <v>45231222</v>
      </c>
      <c r="G6658" s="10" t="s">
        <v>6619</v>
      </c>
      <c r="Q6658" t="str">
        <f t="shared" ref="Q6658:Q6721" si="104">F6658&amp; "-" &amp;G6658</f>
        <v>45231222-Radovi na izgradnji rezervoara za gas</v>
      </c>
    </row>
    <row r="6659" spans="1:17" x14ac:dyDescent="0.3">
      <c r="A6659">
        <v>6658</v>
      </c>
      <c r="B6659">
        <v>45231222</v>
      </c>
      <c r="C6659" t="s">
        <v>6619</v>
      </c>
      <c r="E6659" s="11">
        <v>6659</v>
      </c>
      <c r="F6659" s="12">
        <v>45231223</v>
      </c>
      <c r="G6659" s="13" t="s">
        <v>6620</v>
      </c>
      <c r="Q6659" t="str">
        <f t="shared" si="104"/>
        <v>45231223-Pomoćni radovi na distribuciji gasa</v>
      </c>
    </row>
    <row r="6660" spans="1:17" x14ac:dyDescent="0.3">
      <c r="A6660">
        <v>6659</v>
      </c>
      <c r="B6660">
        <v>45231223</v>
      </c>
      <c r="C6660" t="s">
        <v>6620</v>
      </c>
      <c r="E6660" s="8">
        <v>6660</v>
      </c>
      <c r="F6660" s="9">
        <v>45231300</v>
      </c>
      <c r="G6660" s="10" t="s">
        <v>6621</v>
      </c>
      <c r="Q6660" t="str">
        <f t="shared" si="104"/>
        <v>45231300-Radovi na izgradnji cevovoda za vodu i kanalizaciju</v>
      </c>
    </row>
    <row r="6661" spans="1:17" x14ac:dyDescent="0.3">
      <c r="A6661">
        <v>6660</v>
      </c>
      <c r="B6661">
        <v>45231300</v>
      </c>
      <c r="C6661" t="s">
        <v>6621</v>
      </c>
      <c r="E6661" s="11">
        <v>6661</v>
      </c>
      <c r="F6661" s="12">
        <v>45231400</v>
      </c>
      <c r="G6661" s="13" t="s">
        <v>6622</v>
      </c>
      <c r="Q6661" t="str">
        <f t="shared" si="104"/>
        <v>45231400-Radovi na izgradnji elektroenergetskih vodova</v>
      </c>
    </row>
    <row r="6662" spans="1:17" x14ac:dyDescent="0.3">
      <c r="A6662">
        <v>6661</v>
      </c>
      <c r="B6662">
        <v>45231400</v>
      </c>
      <c r="C6662" t="s">
        <v>6622</v>
      </c>
      <c r="E6662" s="8">
        <v>6662</v>
      </c>
      <c r="F6662" s="9">
        <v>45231500</v>
      </c>
      <c r="G6662" s="10" t="s">
        <v>6623</v>
      </c>
      <c r="Q6662" t="str">
        <f t="shared" si="104"/>
        <v>45231500-Radovi na izgradnji vodova za komprimovani vazduh</v>
      </c>
    </row>
    <row r="6663" spans="1:17" x14ac:dyDescent="0.3">
      <c r="A6663">
        <v>6662</v>
      </c>
      <c r="B6663">
        <v>45231500</v>
      </c>
      <c r="C6663" t="s">
        <v>6623</v>
      </c>
      <c r="E6663" s="11">
        <v>6663</v>
      </c>
      <c r="F6663" s="12">
        <v>45231510</v>
      </c>
      <c r="G6663" s="13" t="s">
        <v>6624</v>
      </c>
      <c r="Q6663" t="str">
        <f t="shared" si="104"/>
        <v>45231510-Radovi na izgradnji sistema slanja pošte sa komprimovanim vazduhom</v>
      </c>
    </row>
    <row r="6664" spans="1:17" x14ac:dyDescent="0.3">
      <c r="A6664">
        <v>6663</v>
      </c>
      <c r="B6664">
        <v>45231510</v>
      </c>
      <c r="C6664" t="s">
        <v>6624</v>
      </c>
      <c r="E6664" s="8">
        <v>6664</v>
      </c>
      <c r="F6664" s="9">
        <v>45231600</v>
      </c>
      <c r="G6664" s="10" t="s">
        <v>6625</v>
      </c>
      <c r="Q6664" t="str">
        <f t="shared" si="104"/>
        <v>45231600-Radovi na izgradnji komunikacionih vodova</v>
      </c>
    </row>
    <row r="6665" spans="1:17" x14ac:dyDescent="0.3">
      <c r="A6665">
        <v>6664</v>
      </c>
      <c r="B6665">
        <v>45231600</v>
      </c>
      <c r="C6665" t="s">
        <v>6625</v>
      </c>
      <c r="E6665" s="11">
        <v>6665</v>
      </c>
      <c r="F6665" s="12">
        <v>45232000</v>
      </c>
      <c r="G6665" s="13" t="s">
        <v>6626</v>
      </c>
      <c r="Q6665" t="str">
        <f t="shared" si="104"/>
        <v>45232000-Pomoćni radovi za cevovode i kablove</v>
      </c>
    </row>
    <row r="6666" spans="1:17" x14ac:dyDescent="0.3">
      <c r="A6666">
        <v>6665</v>
      </c>
      <c r="B6666">
        <v>45232000</v>
      </c>
      <c r="C6666" t="s">
        <v>6626</v>
      </c>
      <c r="E6666" s="8">
        <v>6666</v>
      </c>
      <c r="F6666" s="9">
        <v>45232100</v>
      </c>
      <c r="G6666" s="10" t="s">
        <v>6627</v>
      </c>
      <c r="Q6666" t="str">
        <f t="shared" si="104"/>
        <v>45232100-Pomoćni radovi za cevovode za vodu</v>
      </c>
    </row>
    <row r="6667" spans="1:17" x14ac:dyDescent="0.3">
      <c r="A6667">
        <v>6666</v>
      </c>
      <c r="B6667">
        <v>45232100</v>
      </c>
      <c r="C6667" t="s">
        <v>6627</v>
      </c>
      <c r="E6667" s="11">
        <v>6667</v>
      </c>
      <c r="F6667" s="12">
        <v>45232120</v>
      </c>
      <c r="G6667" s="13" t="s">
        <v>6628</v>
      </c>
      <c r="Q6667" t="str">
        <f t="shared" si="104"/>
        <v>45232120-Radovi na navodnjavanju</v>
      </c>
    </row>
    <row r="6668" spans="1:17" x14ac:dyDescent="0.3">
      <c r="A6668">
        <v>6667</v>
      </c>
      <c r="B6668">
        <v>45232120</v>
      </c>
      <c r="C6668" t="s">
        <v>6628</v>
      </c>
      <c r="E6668" s="8">
        <v>6668</v>
      </c>
      <c r="F6668" s="9">
        <v>45232121</v>
      </c>
      <c r="G6668" s="10" t="s">
        <v>6629</v>
      </c>
      <c r="Q6668" t="str">
        <f t="shared" si="104"/>
        <v>45232121-Radovi na izgradnji cevovoda za navodnjavanje</v>
      </c>
    </row>
    <row r="6669" spans="1:17" x14ac:dyDescent="0.3">
      <c r="A6669">
        <v>6668</v>
      </c>
      <c r="B6669">
        <v>45232121</v>
      </c>
      <c r="C6669" t="s">
        <v>6629</v>
      </c>
      <c r="E6669" s="11">
        <v>6669</v>
      </c>
      <c r="F6669" s="12">
        <v>45232130</v>
      </c>
      <c r="G6669" s="13" t="s">
        <v>6630</v>
      </c>
      <c r="Q6669" t="str">
        <f t="shared" si="104"/>
        <v>45232130-Radovi na izgradnji cevovoda za kišnicu</v>
      </c>
    </row>
    <row r="6670" spans="1:17" x14ac:dyDescent="0.3">
      <c r="A6670">
        <v>6669</v>
      </c>
      <c r="B6670">
        <v>45232130</v>
      </c>
      <c r="C6670" t="s">
        <v>6630</v>
      </c>
      <c r="E6670" s="8">
        <v>6670</v>
      </c>
      <c r="F6670" s="9">
        <v>45232140</v>
      </c>
      <c r="G6670" s="10" t="s">
        <v>6631</v>
      </c>
      <c r="Q6670" t="str">
        <f t="shared" si="104"/>
        <v>45232140-Radovi na izgradnji mreže gradskog grejanja</v>
      </c>
    </row>
    <row r="6671" spans="1:17" x14ac:dyDescent="0.3">
      <c r="A6671">
        <v>6670</v>
      </c>
      <c r="B6671">
        <v>45232140</v>
      </c>
      <c r="C6671" t="s">
        <v>6631</v>
      </c>
      <c r="E6671" s="11">
        <v>6671</v>
      </c>
      <c r="F6671" s="12">
        <v>45232141</v>
      </c>
      <c r="G6671" s="13" t="s">
        <v>6632</v>
      </c>
      <c r="Q6671" t="str">
        <f t="shared" si="104"/>
        <v>45232141-Postrojenja za grejanje</v>
      </c>
    </row>
    <row r="6672" spans="1:17" x14ac:dyDescent="0.3">
      <c r="A6672">
        <v>6671</v>
      </c>
      <c r="B6672">
        <v>45232141</v>
      </c>
      <c r="C6672" t="s">
        <v>6632</v>
      </c>
      <c r="E6672" s="8">
        <v>6672</v>
      </c>
      <c r="F6672" s="9">
        <v>45232142</v>
      </c>
      <c r="G6672" s="10" t="s">
        <v>6633</v>
      </c>
      <c r="Q6672" t="str">
        <f t="shared" si="104"/>
        <v>45232142-Radovi na izgradnji podstanica za razmenu toplote</v>
      </c>
    </row>
    <row r="6673" spans="1:17" x14ac:dyDescent="0.3">
      <c r="A6673">
        <v>6672</v>
      </c>
      <c r="B6673">
        <v>45232142</v>
      </c>
      <c r="C6673" t="s">
        <v>6633</v>
      </c>
      <c r="E6673" s="11">
        <v>6673</v>
      </c>
      <c r="F6673" s="12">
        <v>45232150</v>
      </c>
      <c r="G6673" s="13" t="s">
        <v>6634</v>
      </c>
      <c r="Q6673" t="str">
        <f t="shared" si="104"/>
        <v>45232150-Radovi u vezi sa cevovodima za distribuciju vode</v>
      </c>
    </row>
    <row r="6674" spans="1:17" x14ac:dyDescent="0.3">
      <c r="A6674">
        <v>6673</v>
      </c>
      <c r="B6674">
        <v>45232150</v>
      </c>
      <c r="C6674" t="s">
        <v>6634</v>
      </c>
      <c r="E6674" s="8">
        <v>6674</v>
      </c>
      <c r="F6674" s="9">
        <v>45232151</v>
      </c>
      <c r="G6674" s="10" t="s">
        <v>6635</v>
      </c>
      <c r="Q6674" t="str">
        <f t="shared" si="104"/>
        <v>45232151-Radovi na obnovi vodovodne mreže</v>
      </c>
    </row>
    <row r="6675" spans="1:17" x14ac:dyDescent="0.3">
      <c r="A6675">
        <v>6674</v>
      </c>
      <c r="B6675">
        <v>45232151</v>
      </c>
      <c r="C6675" t="s">
        <v>6635</v>
      </c>
      <c r="E6675" s="11">
        <v>6675</v>
      </c>
      <c r="F6675" s="12">
        <v>45232152</v>
      </c>
      <c r="G6675" s="13" t="s">
        <v>6636</v>
      </c>
      <c r="Q6675" t="str">
        <f t="shared" si="104"/>
        <v>45232152-Radovi na izgradnji pumpnih stanica</v>
      </c>
    </row>
    <row r="6676" spans="1:17" x14ac:dyDescent="0.3">
      <c r="A6676">
        <v>6675</v>
      </c>
      <c r="B6676">
        <v>45232152</v>
      </c>
      <c r="C6676" t="s">
        <v>6636</v>
      </c>
      <c r="E6676" s="8">
        <v>6676</v>
      </c>
      <c r="F6676" s="9">
        <v>45232153</v>
      </c>
      <c r="G6676" s="10" t="s">
        <v>6637</v>
      </c>
      <c r="Q6676" t="str">
        <f t="shared" si="104"/>
        <v>45232153-Radovi na izgradnji vodotornjeva</v>
      </c>
    </row>
    <row r="6677" spans="1:17" x14ac:dyDescent="0.3">
      <c r="A6677">
        <v>6676</v>
      </c>
      <c r="B6677">
        <v>45232153</v>
      </c>
      <c r="C6677" t="s">
        <v>6637</v>
      </c>
      <c r="E6677" s="11">
        <v>6677</v>
      </c>
      <c r="F6677" s="12">
        <v>45232154</v>
      </c>
      <c r="G6677" s="13" t="s">
        <v>6638</v>
      </c>
      <c r="Q6677" t="str">
        <f t="shared" si="104"/>
        <v>45232154-Radovi na izgradnji podignutih rezervoara za pijaću vodu</v>
      </c>
    </row>
    <row r="6678" spans="1:17" x14ac:dyDescent="0.3">
      <c r="A6678">
        <v>6677</v>
      </c>
      <c r="B6678">
        <v>45232154</v>
      </c>
      <c r="C6678" t="s">
        <v>6638</v>
      </c>
      <c r="E6678" s="8">
        <v>6678</v>
      </c>
      <c r="F6678" s="9">
        <v>45232200</v>
      </c>
      <c r="G6678" s="10" t="s">
        <v>6639</v>
      </c>
      <c r="Q6678" t="str">
        <f t="shared" si="104"/>
        <v>45232200-Pomoćni radovi za elektroenergetske vodove</v>
      </c>
    </row>
    <row r="6679" spans="1:17" x14ac:dyDescent="0.3">
      <c r="A6679">
        <v>6678</v>
      </c>
      <c r="B6679">
        <v>45232200</v>
      </c>
      <c r="C6679" t="s">
        <v>6639</v>
      </c>
      <c r="E6679" s="11">
        <v>6679</v>
      </c>
      <c r="F6679" s="12">
        <v>45232210</v>
      </c>
      <c r="G6679" s="13" t="s">
        <v>6640</v>
      </c>
      <c r="Q6679" t="str">
        <f t="shared" si="104"/>
        <v>45232210-Izgradnja nadzemnih vodova</v>
      </c>
    </row>
    <row r="6680" spans="1:17" x14ac:dyDescent="0.3">
      <c r="A6680">
        <v>6679</v>
      </c>
      <c r="B6680">
        <v>45232210</v>
      </c>
      <c r="C6680" t="s">
        <v>6640</v>
      </c>
      <c r="E6680" s="8">
        <v>6680</v>
      </c>
      <c r="F6680" s="9">
        <v>45232220</v>
      </c>
      <c r="G6680" s="10" t="s">
        <v>6641</v>
      </c>
      <c r="Q6680" t="str">
        <f t="shared" si="104"/>
        <v>45232220-Radovi na izgradnji podstanica</v>
      </c>
    </row>
    <row r="6681" spans="1:17" x14ac:dyDescent="0.3">
      <c r="A6681">
        <v>6680</v>
      </c>
      <c r="B6681">
        <v>45232220</v>
      </c>
      <c r="C6681" t="s">
        <v>6641</v>
      </c>
      <c r="E6681" s="11">
        <v>6681</v>
      </c>
      <c r="F6681" s="12">
        <v>45232221</v>
      </c>
      <c r="G6681" s="13" t="s">
        <v>6642</v>
      </c>
      <c r="Q6681" t="str">
        <f t="shared" si="104"/>
        <v>45232221-Transformatorske podstanice</v>
      </c>
    </row>
    <row r="6682" spans="1:17" x14ac:dyDescent="0.3">
      <c r="A6682">
        <v>6681</v>
      </c>
      <c r="B6682">
        <v>45232221</v>
      </c>
      <c r="C6682" t="s">
        <v>6642</v>
      </c>
      <c r="E6682" s="8">
        <v>6682</v>
      </c>
      <c r="F6682" s="9">
        <v>45232300</v>
      </c>
      <c r="G6682" s="10" t="s">
        <v>6643</v>
      </c>
      <c r="Q6682" t="str">
        <f t="shared" si="104"/>
        <v>45232300-Izgradnja i pomoćni radovi za telefonske i komunikacione vodove</v>
      </c>
    </row>
    <row r="6683" spans="1:17" x14ac:dyDescent="0.3">
      <c r="A6683">
        <v>6682</v>
      </c>
      <c r="B6683">
        <v>45232300</v>
      </c>
      <c r="C6683" t="s">
        <v>6643</v>
      </c>
      <c r="E6683" s="11">
        <v>6683</v>
      </c>
      <c r="F6683" s="12">
        <v>45232310</v>
      </c>
      <c r="G6683" s="13" t="s">
        <v>6644</v>
      </c>
      <c r="Q6683" t="str">
        <f t="shared" si="104"/>
        <v>45232310-Radovi na izgradnji telefonskih vodova</v>
      </c>
    </row>
    <row r="6684" spans="1:17" x14ac:dyDescent="0.3">
      <c r="A6684">
        <v>6683</v>
      </c>
      <c r="B6684">
        <v>45232310</v>
      </c>
      <c r="C6684" t="s">
        <v>6644</v>
      </c>
      <c r="E6684" s="8">
        <v>6684</v>
      </c>
      <c r="F6684" s="9">
        <v>45232311</v>
      </c>
      <c r="G6684" s="10" t="s">
        <v>6645</v>
      </c>
      <c r="Q6684" t="str">
        <f t="shared" si="104"/>
        <v>45232311-Telefonski vodovi duž puteva za pozive u vanrednim situacijama</v>
      </c>
    </row>
    <row r="6685" spans="1:17" x14ac:dyDescent="0.3">
      <c r="A6685">
        <v>6684</v>
      </c>
      <c r="B6685">
        <v>45232311</v>
      </c>
      <c r="C6685" t="s">
        <v>6645</v>
      </c>
      <c r="E6685" s="11">
        <v>6685</v>
      </c>
      <c r="F6685" s="12">
        <v>45232320</v>
      </c>
      <c r="G6685" s="13" t="s">
        <v>6646</v>
      </c>
      <c r="Q6685" t="str">
        <f t="shared" si="104"/>
        <v>45232320-Vodovi za kablovsku radio-difuziju</v>
      </c>
    </row>
    <row r="6686" spans="1:17" x14ac:dyDescent="0.3">
      <c r="A6686">
        <v>6685</v>
      </c>
      <c r="B6686">
        <v>45232320</v>
      </c>
      <c r="C6686" t="s">
        <v>6646</v>
      </c>
      <c r="E6686" s="8">
        <v>6686</v>
      </c>
      <c r="F6686" s="9">
        <v>45232330</v>
      </c>
      <c r="G6686" s="10" t="s">
        <v>6647</v>
      </c>
      <c r="Q6686" t="str">
        <f t="shared" si="104"/>
        <v>45232330-Postavljanje antena</v>
      </c>
    </row>
    <row r="6687" spans="1:17" x14ac:dyDescent="0.3">
      <c r="A6687">
        <v>6686</v>
      </c>
      <c r="B6687">
        <v>45232330</v>
      </c>
      <c r="C6687" t="s">
        <v>6647</v>
      </c>
      <c r="E6687" s="11">
        <v>6687</v>
      </c>
      <c r="F6687" s="12">
        <v>45232331</v>
      </c>
      <c r="G6687" s="13" t="s">
        <v>6648</v>
      </c>
      <c r="Q6687" t="str">
        <f t="shared" si="104"/>
        <v>45232331-Pomoćni radovi za radio-difuziju</v>
      </c>
    </row>
    <row r="6688" spans="1:17" x14ac:dyDescent="0.3">
      <c r="A6688">
        <v>6687</v>
      </c>
      <c r="B6688">
        <v>45232331</v>
      </c>
      <c r="C6688" t="s">
        <v>6648</v>
      </c>
      <c r="E6688" s="8">
        <v>6688</v>
      </c>
      <c r="F6688" s="9">
        <v>45232332</v>
      </c>
      <c r="G6688" s="10" t="s">
        <v>6649</v>
      </c>
      <c r="Q6688" t="str">
        <f t="shared" si="104"/>
        <v>45232332-Pomoćni radovi za telekomunikacije</v>
      </c>
    </row>
    <row r="6689" spans="1:17" x14ac:dyDescent="0.3">
      <c r="A6689">
        <v>6688</v>
      </c>
      <c r="B6689">
        <v>45232332</v>
      </c>
      <c r="C6689" t="s">
        <v>6649</v>
      </c>
      <c r="E6689" s="11">
        <v>6689</v>
      </c>
      <c r="F6689" s="12">
        <v>45232340</v>
      </c>
      <c r="G6689" s="13" t="s">
        <v>6650</v>
      </c>
      <c r="Q6689" t="str">
        <f t="shared" si="104"/>
        <v>45232340-Radovi na izgradnji baznih stanica za mobilnu telefoniju</v>
      </c>
    </row>
    <row r="6690" spans="1:17" x14ac:dyDescent="0.3">
      <c r="A6690">
        <v>6689</v>
      </c>
      <c r="B6690">
        <v>45232340</v>
      </c>
      <c r="C6690" t="s">
        <v>6650</v>
      </c>
      <c r="E6690" s="8">
        <v>6690</v>
      </c>
      <c r="F6690" s="9">
        <v>45232400</v>
      </c>
      <c r="G6690" s="10" t="s">
        <v>6651</v>
      </c>
      <c r="Q6690" t="str">
        <f t="shared" si="104"/>
        <v>45232400-Radovi na izgradnji odvodnih kanala</v>
      </c>
    </row>
    <row r="6691" spans="1:17" x14ac:dyDescent="0.3">
      <c r="A6691">
        <v>6690</v>
      </c>
      <c r="B6691">
        <v>45232400</v>
      </c>
      <c r="C6691" t="s">
        <v>6651</v>
      </c>
      <c r="E6691" s="11">
        <v>6691</v>
      </c>
      <c r="F6691" s="12">
        <v>45232410</v>
      </c>
      <c r="G6691" s="13" t="s">
        <v>6652</v>
      </c>
      <c r="Q6691" t="str">
        <f t="shared" si="104"/>
        <v>45232410-Radovi na kanalizacionoj mreži</v>
      </c>
    </row>
    <row r="6692" spans="1:17" x14ac:dyDescent="0.3">
      <c r="A6692">
        <v>6691</v>
      </c>
      <c r="B6692">
        <v>45232410</v>
      </c>
      <c r="C6692" t="s">
        <v>6652</v>
      </c>
      <c r="E6692" s="8">
        <v>6692</v>
      </c>
      <c r="F6692" s="9">
        <v>45232411</v>
      </c>
      <c r="G6692" s="10" t="s">
        <v>6653</v>
      </c>
      <c r="Q6692" t="str">
        <f t="shared" si="104"/>
        <v>45232411-Radovi na polaganju cevi za odvod otpadnih voda</v>
      </c>
    </row>
    <row r="6693" spans="1:17" x14ac:dyDescent="0.3">
      <c r="A6693">
        <v>6692</v>
      </c>
      <c r="B6693">
        <v>45232411</v>
      </c>
      <c r="C6693" t="s">
        <v>6653</v>
      </c>
      <c r="E6693" s="11">
        <v>6693</v>
      </c>
      <c r="F6693" s="12">
        <v>45232420</v>
      </c>
      <c r="G6693" s="13" t="s">
        <v>6654</v>
      </c>
      <c r="Q6693" t="str">
        <f t="shared" si="104"/>
        <v>45232420-Radovi na izgradnji objekata za uklanjanje otpadnih voda</v>
      </c>
    </row>
    <row r="6694" spans="1:17" x14ac:dyDescent="0.3">
      <c r="A6694">
        <v>6693</v>
      </c>
      <c r="B6694">
        <v>45232420</v>
      </c>
      <c r="C6694" t="s">
        <v>6654</v>
      </c>
      <c r="E6694" s="8">
        <v>6694</v>
      </c>
      <c r="F6694" s="9">
        <v>45232421</v>
      </c>
      <c r="G6694" s="10" t="s">
        <v>6655</v>
      </c>
      <c r="Q6694" t="str">
        <f t="shared" si="104"/>
        <v>45232421-Objekti za preradu otpadnih voda</v>
      </c>
    </row>
    <row r="6695" spans="1:17" x14ac:dyDescent="0.3">
      <c r="A6695">
        <v>6694</v>
      </c>
      <c r="B6695">
        <v>45232421</v>
      </c>
      <c r="C6695" t="s">
        <v>6655</v>
      </c>
      <c r="E6695" s="11">
        <v>6695</v>
      </c>
      <c r="F6695" s="12">
        <v>45232422</v>
      </c>
      <c r="G6695" s="13" t="s">
        <v>6656</v>
      </c>
      <c r="Q6695" t="str">
        <f t="shared" si="104"/>
        <v>45232422-Radovi za preradu kanalizacijskog blata</v>
      </c>
    </row>
    <row r="6696" spans="1:17" x14ac:dyDescent="0.3">
      <c r="A6696">
        <v>6695</v>
      </c>
      <c r="B6696">
        <v>45232422</v>
      </c>
      <c r="C6696" t="s">
        <v>6656</v>
      </c>
      <c r="E6696" s="8">
        <v>6696</v>
      </c>
      <c r="F6696" s="9">
        <v>45232423</v>
      </c>
      <c r="G6696" s="10" t="s">
        <v>6657</v>
      </c>
      <c r="Q6696" t="str">
        <f t="shared" si="104"/>
        <v>45232423-Radovi na izgradnji pumpnih stanica za otpadne vode</v>
      </c>
    </row>
    <row r="6697" spans="1:17" x14ac:dyDescent="0.3">
      <c r="A6697">
        <v>6696</v>
      </c>
      <c r="B6697">
        <v>45232423</v>
      </c>
      <c r="C6697" t="s">
        <v>6657</v>
      </c>
      <c r="E6697" s="11">
        <v>6697</v>
      </c>
      <c r="F6697" s="12">
        <v>45232424</v>
      </c>
      <c r="G6697" s="13" t="s">
        <v>6658</v>
      </c>
      <c r="Q6697" t="str">
        <f t="shared" si="104"/>
        <v>45232424-Radovi na izgradnji ispusta za otpadne vode</v>
      </c>
    </row>
    <row r="6698" spans="1:17" x14ac:dyDescent="0.3">
      <c r="A6698">
        <v>6697</v>
      </c>
      <c r="B6698">
        <v>45232424</v>
      </c>
      <c r="C6698" t="s">
        <v>6658</v>
      </c>
      <c r="E6698" s="8">
        <v>6698</v>
      </c>
      <c r="F6698" s="9">
        <v>45232430</v>
      </c>
      <c r="G6698" s="10" t="s">
        <v>6659</v>
      </c>
      <c r="Q6698" t="str">
        <f t="shared" si="104"/>
        <v>45232430-Radovi na preradi vode</v>
      </c>
    </row>
    <row r="6699" spans="1:17" x14ac:dyDescent="0.3">
      <c r="A6699">
        <v>6698</v>
      </c>
      <c r="B6699">
        <v>45232430</v>
      </c>
      <c r="C6699" t="s">
        <v>6659</v>
      </c>
      <c r="E6699" s="11">
        <v>6699</v>
      </c>
      <c r="F6699" s="12">
        <v>45232431</v>
      </c>
      <c r="G6699" s="13" t="s">
        <v>6660</v>
      </c>
      <c r="Q6699" t="str">
        <f t="shared" si="104"/>
        <v>45232431-Pumpne stanice za otpadne vode</v>
      </c>
    </row>
    <row r="6700" spans="1:17" x14ac:dyDescent="0.3">
      <c r="A6700">
        <v>6699</v>
      </c>
      <c r="B6700">
        <v>45232431</v>
      </c>
      <c r="C6700" t="s">
        <v>6660</v>
      </c>
      <c r="E6700" s="8">
        <v>6700</v>
      </c>
      <c r="F6700" s="9">
        <v>45232440</v>
      </c>
      <c r="G6700" s="10" t="s">
        <v>6661</v>
      </c>
      <c r="Q6700" t="str">
        <f t="shared" si="104"/>
        <v>45232440-Radovi na izgradnji cevi za otpadne vode</v>
      </c>
    </row>
    <row r="6701" spans="1:17" x14ac:dyDescent="0.3">
      <c r="A6701">
        <v>6700</v>
      </c>
      <c r="B6701">
        <v>45232440</v>
      </c>
      <c r="C6701" t="s">
        <v>6661</v>
      </c>
      <c r="E6701" s="11">
        <v>6701</v>
      </c>
      <c r="F6701" s="12">
        <v>45232450</v>
      </c>
      <c r="G6701" s="13" t="s">
        <v>6662</v>
      </c>
      <c r="Q6701" t="str">
        <f t="shared" si="104"/>
        <v>45232450-Radovi na izgradnji drenažne mreže</v>
      </c>
    </row>
    <row r="6702" spans="1:17" x14ac:dyDescent="0.3">
      <c r="A6702">
        <v>6701</v>
      </c>
      <c r="B6702">
        <v>45232450</v>
      </c>
      <c r="C6702" t="s">
        <v>6662</v>
      </c>
      <c r="E6702" s="8">
        <v>6702</v>
      </c>
      <c r="F6702" s="9">
        <v>45232451</v>
      </c>
      <c r="G6702" s="10" t="s">
        <v>6663</v>
      </c>
      <c r="Q6702" t="str">
        <f t="shared" si="104"/>
        <v>45232451-Radovi na odvodnjavanju i površinski radovi</v>
      </c>
    </row>
    <row r="6703" spans="1:17" x14ac:dyDescent="0.3">
      <c r="A6703">
        <v>6702</v>
      </c>
      <c r="B6703">
        <v>45232451</v>
      </c>
      <c r="C6703" t="s">
        <v>6663</v>
      </c>
      <c r="E6703" s="11">
        <v>6703</v>
      </c>
      <c r="F6703" s="12">
        <v>45232452</v>
      </c>
      <c r="G6703" s="13" t="s">
        <v>6664</v>
      </c>
      <c r="Q6703" t="str">
        <f t="shared" si="104"/>
        <v>45232452-Radovi na odvodnjavanju</v>
      </c>
    </row>
    <row r="6704" spans="1:17" x14ac:dyDescent="0.3">
      <c r="A6704">
        <v>6703</v>
      </c>
      <c r="B6704">
        <v>45232452</v>
      </c>
      <c r="C6704" t="s">
        <v>6664</v>
      </c>
      <c r="E6704" s="8">
        <v>6704</v>
      </c>
      <c r="F6704" s="9">
        <v>45232453</v>
      </c>
      <c r="G6704" s="10" t="s">
        <v>6665</v>
      </c>
      <c r="Q6704" t="str">
        <f t="shared" si="104"/>
        <v>45232453-Radovi na izgradnji drenažnih sistema</v>
      </c>
    </row>
    <row r="6705" spans="1:17" x14ac:dyDescent="0.3">
      <c r="A6705">
        <v>6704</v>
      </c>
      <c r="B6705">
        <v>45232453</v>
      </c>
      <c r="C6705" t="s">
        <v>6665</v>
      </c>
      <c r="E6705" s="11">
        <v>6705</v>
      </c>
      <c r="F6705" s="12">
        <v>45232454</v>
      </c>
      <c r="G6705" s="13" t="s">
        <v>6666</v>
      </c>
      <c r="Q6705" t="str">
        <f t="shared" si="104"/>
        <v>45232454-Radovi na izgradnji bazena za prikupljanje kišnice</v>
      </c>
    </row>
    <row r="6706" spans="1:17" x14ac:dyDescent="0.3">
      <c r="A6706">
        <v>6705</v>
      </c>
      <c r="B6706">
        <v>45232454</v>
      </c>
      <c r="C6706" t="s">
        <v>6666</v>
      </c>
      <c r="E6706" s="8">
        <v>6706</v>
      </c>
      <c r="F6706" s="9">
        <v>45232460</v>
      </c>
      <c r="G6706" s="10" t="s">
        <v>6667</v>
      </c>
      <c r="Q6706" t="str">
        <f t="shared" si="104"/>
        <v>45232460-Sanitarni radovi</v>
      </c>
    </row>
    <row r="6707" spans="1:17" x14ac:dyDescent="0.3">
      <c r="A6707">
        <v>6706</v>
      </c>
      <c r="B6707">
        <v>45232460</v>
      </c>
      <c r="C6707" t="s">
        <v>6667</v>
      </c>
      <c r="E6707" s="11">
        <v>6707</v>
      </c>
      <c r="F6707" s="12">
        <v>45232470</v>
      </c>
      <c r="G6707" s="13" t="s">
        <v>6668</v>
      </c>
      <c r="Q6707" t="str">
        <f t="shared" si="104"/>
        <v>45232470-Stanice za pretovar otpada</v>
      </c>
    </row>
    <row r="6708" spans="1:17" x14ac:dyDescent="0.3">
      <c r="A6708">
        <v>6707</v>
      </c>
      <c r="B6708">
        <v>45232470</v>
      </c>
      <c r="C6708" t="s">
        <v>6668</v>
      </c>
      <c r="E6708" s="8">
        <v>6708</v>
      </c>
      <c r="F6708" s="9">
        <v>45233000</v>
      </c>
      <c r="G6708" s="10" t="s">
        <v>6669</v>
      </c>
      <c r="Q6708" t="str">
        <f t="shared" si="104"/>
        <v>45233000-Građevinski radovi, izgradnja temelja i izgradnja površinskog sloja autoputeva i puteva</v>
      </c>
    </row>
    <row r="6709" spans="1:17" x14ac:dyDescent="0.3">
      <c r="A6709">
        <v>6708</v>
      </c>
      <c r="B6709">
        <v>45233000</v>
      </c>
      <c r="C6709" t="s">
        <v>6669</v>
      </c>
      <c r="E6709" s="11">
        <v>6709</v>
      </c>
      <c r="F6709" s="12">
        <v>45233100</v>
      </c>
      <c r="G6709" s="13" t="s">
        <v>6670</v>
      </c>
      <c r="Q6709" t="str">
        <f t="shared" si="104"/>
        <v>45233100-Radovi na izgradnji autoputeva i puteva</v>
      </c>
    </row>
    <row r="6710" spans="1:17" x14ac:dyDescent="0.3">
      <c r="A6710">
        <v>6709</v>
      </c>
      <c r="B6710">
        <v>45233100</v>
      </c>
      <c r="C6710" t="s">
        <v>6670</v>
      </c>
      <c r="E6710" s="8">
        <v>6710</v>
      </c>
      <c r="F6710" s="9">
        <v>45233110</v>
      </c>
      <c r="G6710" s="10" t="s">
        <v>6671</v>
      </c>
      <c r="Q6710" t="str">
        <f t="shared" si="104"/>
        <v>45233110-Radovi na izgradnji brzih puteva</v>
      </c>
    </row>
    <row r="6711" spans="1:17" x14ac:dyDescent="0.3">
      <c r="A6711">
        <v>6710</v>
      </c>
      <c r="B6711">
        <v>45233110</v>
      </c>
      <c r="C6711" t="s">
        <v>6671</v>
      </c>
      <c r="E6711" s="11">
        <v>6711</v>
      </c>
      <c r="F6711" s="12">
        <v>45233120</v>
      </c>
      <c r="G6711" s="13" t="s">
        <v>6672</v>
      </c>
      <c r="Q6711" t="str">
        <f t="shared" si="104"/>
        <v>45233120-Radovi na izgradnji puteva</v>
      </c>
    </row>
    <row r="6712" spans="1:17" x14ac:dyDescent="0.3">
      <c r="A6712">
        <v>6711</v>
      </c>
      <c r="B6712">
        <v>45233120</v>
      </c>
      <c r="C6712" t="s">
        <v>6672</v>
      </c>
      <c r="E6712" s="8">
        <v>6712</v>
      </c>
      <c r="F6712" s="9">
        <v>45233121</v>
      </c>
      <c r="G6712" s="10" t="s">
        <v>6673</v>
      </c>
      <c r="Q6712" t="str">
        <f t="shared" si="104"/>
        <v>45233121-Radovi na izgradnji glavnih puteva</v>
      </c>
    </row>
    <row r="6713" spans="1:17" x14ac:dyDescent="0.3">
      <c r="A6713">
        <v>6712</v>
      </c>
      <c r="B6713">
        <v>45233121</v>
      </c>
      <c r="C6713" t="s">
        <v>6673</v>
      </c>
      <c r="E6713" s="11">
        <v>6713</v>
      </c>
      <c r="F6713" s="12">
        <v>45233122</v>
      </c>
      <c r="G6713" s="13" t="s">
        <v>6674</v>
      </c>
      <c r="Q6713" t="str">
        <f t="shared" si="104"/>
        <v>45233122-Radovi na izgradnji zaobilaznica</v>
      </c>
    </row>
    <row r="6714" spans="1:17" x14ac:dyDescent="0.3">
      <c r="A6714">
        <v>6713</v>
      </c>
      <c r="B6714">
        <v>45233122</v>
      </c>
      <c r="C6714" t="s">
        <v>6674</v>
      </c>
      <c r="E6714" s="8">
        <v>6714</v>
      </c>
      <c r="F6714" s="9">
        <v>45233123</v>
      </c>
      <c r="G6714" s="10" t="s">
        <v>6675</v>
      </c>
      <c r="Q6714" t="str">
        <f t="shared" si="104"/>
        <v>45233123-Radovi na izgradnji sporednih puteva</v>
      </c>
    </row>
    <row r="6715" spans="1:17" x14ac:dyDescent="0.3">
      <c r="A6715">
        <v>6714</v>
      </c>
      <c r="B6715">
        <v>45233123</v>
      </c>
      <c r="C6715" t="s">
        <v>6675</v>
      </c>
      <c r="E6715" s="11">
        <v>6715</v>
      </c>
      <c r="F6715" s="12">
        <v>45233124</v>
      </c>
      <c r="G6715" s="13" t="s">
        <v>6676</v>
      </c>
      <c r="Q6715" t="str">
        <f t="shared" si="104"/>
        <v>45233124-Radovi na izgradnji magistralnih puteva</v>
      </c>
    </row>
    <row r="6716" spans="1:17" x14ac:dyDescent="0.3">
      <c r="A6716">
        <v>6715</v>
      </c>
      <c r="B6716">
        <v>45233124</v>
      </c>
      <c r="C6716" t="s">
        <v>6676</v>
      </c>
      <c r="E6716" s="8">
        <v>6716</v>
      </c>
      <c r="F6716" s="9">
        <v>45233125</v>
      </c>
      <c r="G6716" s="10" t="s">
        <v>6677</v>
      </c>
      <c r="Q6716" t="str">
        <f t="shared" si="104"/>
        <v>45233125-Radovi na izgradnji priključnih puteva</v>
      </c>
    </row>
    <row r="6717" spans="1:17" x14ac:dyDescent="0.3">
      <c r="A6717">
        <v>6716</v>
      </c>
      <c r="B6717">
        <v>45233125</v>
      </c>
      <c r="C6717" t="s">
        <v>6677</v>
      </c>
      <c r="E6717" s="11">
        <v>6717</v>
      </c>
      <c r="F6717" s="12">
        <v>45233126</v>
      </c>
      <c r="G6717" s="13" t="s">
        <v>6678</v>
      </c>
      <c r="Q6717" t="str">
        <f t="shared" si="104"/>
        <v>45233126-Radovi na izgradnji ukrštanja u dva ili više nivoa</v>
      </c>
    </row>
    <row r="6718" spans="1:17" x14ac:dyDescent="0.3">
      <c r="A6718">
        <v>6717</v>
      </c>
      <c r="B6718">
        <v>45233126</v>
      </c>
      <c r="C6718" t="s">
        <v>6678</v>
      </c>
      <c r="E6718" s="8">
        <v>6718</v>
      </c>
      <c r="F6718" s="9">
        <v>45233127</v>
      </c>
      <c r="G6718" s="10" t="s">
        <v>6679</v>
      </c>
      <c r="Q6718" t="str">
        <f t="shared" si="104"/>
        <v>45233127-Radovi na izgradnji T-raskrsnica</v>
      </c>
    </row>
    <row r="6719" spans="1:17" x14ac:dyDescent="0.3">
      <c r="A6719">
        <v>6718</v>
      </c>
      <c r="B6719">
        <v>45233127</v>
      </c>
      <c r="C6719" t="s">
        <v>6679</v>
      </c>
      <c r="E6719" s="11">
        <v>6719</v>
      </c>
      <c r="F6719" s="12">
        <v>45233128</v>
      </c>
      <c r="G6719" s="13" t="s">
        <v>6680</v>
      </c>
      <c r="Q6719" t="str">
        <f t="shared" si="104"/>
        <v>45233128-Radovi na izgradnji kružnih tokova</v>
      </c>
    </row>
    <row r="6720" spans="1:17" x14ac:dyDescent="0.3">
      <c r="A6720">
        <v>6719</v>
      </c>
      <c r="B6720">
        <v>45233128</v>
      </c>
      <c r="C6720" t="s">
        <v>6680</v>
      </c>
      <c r="E6720" s="8">
        <v>6720</v>
      </c>
      <c r="F6720" s="9">
        <v>45233129</v>
      </c>
      <c r="G6720" s="10" t="s">
        <v>6681</v>
      </c>
      <c r="Q6720" t="str">
        <f t="shared" si="104"/>
        <v>45233129-Radovi na izgradnji raskrsnica</v>
      </c>
    </row>
    <row r="6721" spans="1:17" x14ac:dyDescent="0.3">
      <c r="A6721">
        <v>6720</v>
      </c>
      <c r="B6721">
        <v>45233129</v>
      </c>
      <c r="C6721" t="s">
        <v>6681</v>
      </c>
      <c r="E6721" s="11">
        <v>6721</v>
      </c>
      <c r="F6721" s="12">
        <v>45233130</v>
      </c>
      <c r="G6721" s="13" t="s">
        <v>6682</v>
      </c>
      <c r="Q6721" t="str">
        <f t="shared" si="104"/>
        <v>45233130-Radovi na izgradnji autoputeva</v>
      </c>
    </row>
    <row r="6722" spans="1:17" x14ac:dyDescent="0.3">
      <c r="A6722">
        <v>6721</v>
      </c>
      <c r="B6722">
        <v>45233130</v>
      </c>
      <c r="C6722" t="s">
        <v>6682</v>
      </c>
      <c r="E6722" s="8">
        <v>6722</v>
      </c>
      <c r="F6722" s="9">
        <v>45233131</v>
      </c>
      <c r="G6722" s="10" t="s">
        <v>6683</v>
      </c>
      <c r="Q6722" t="str">
        <f t="shared" ref="Q6722:Q6785" si="105">F6722&amp; "-" &amp;G6722</f>
        <v>45233131-Radovi na izgradnji uzdignutih autoputeva</v>
      </c>
    </row>
    <row r="6723" spans="1:17" x14ac:dyDescent="0.3">
      <c r="A6723">
        <v>6722</v>
      </c>
      <c r="B6723">
        <v>45233131</v>
      </c>
      <c r="C6723" t="s">
        <v>6683</v>
      </c>
      <c r="E6723" s="11">
        <v>6723</v>
      </c>
      <c r="F6723" s="12">
        <v>45233139</v>
      </c>
      <c r="G6723" s="13" t="s">
        <v>6684</v>
      </c>
      <c r="Q6723" t="str">
        <f t="shared" si="105"/>
        <v>45233139-Radovi na održavanju autoputeva</v>
      </c>
    </row>
    <row r="6724" spans="1:17" x14ac:dyDescent="0.3">
      <c r="A6724">
        <v>6723</v>
      </c>
      <c r="B6724">
        <v>45233139</v>
      </c>
      <c r="C6724" t="s">
        <v>6684</v>
      </c>
      <c r="E6724" s="8">
        <v>6724</v>
      </c>
      <c r="F6724" s="9">
        <v>45233140</v>
      </c>
      <c r="G6724" s="10" t="s">
        <v>6685</v>
      </c>
      <c r="Q6724" t="str">
        <f t="shared" si="105"/>
        <v>45233140-Radovi na putevima</v>
      </c>
    </row>
    <row r="6725" spans="1:17" x14ac:dyDescent="0.3">
      <c r="A6725">
        <v>6724</v>
      </c>
      <c r="B6725">
        <v>45233140</v>
      </c>
      <c r="C6725" t="s">
        <v>6685</v>
      </c>
      <c r="E6725" s="11">
        <v>6725</v>
      </c>
      <c r="F6725" s="12">
        <v>45233141</v>
      </c>
      <c r="G6725" s="13" t="s">
        <v>6686</v>
      </c>
      <c r="Q6725" t="str">
        <f t="shared" si="105"/>
        <v>45233141-Radovi na održavanju puteva</v>
      </c>
    </row>
    <row r="6726" spans="1:17" x14ac:dyDescent="0.3">
      <c r="A6726">
        <v>6725</v>
      </c>
      <c r="B6726">
        <v>45233141</v>
      </c>
      <c r="C6726" t="s">
        <v>6686</v>
      </c>
      <c r="E6726" s="8">
        <v>6726</v>
      </c>
      <c r="F6726" s="9">
        <v>45233142</v>
      </c>
      <c r="G6726" s="10" t="s">
        <v>6687</v>
      </c>
      <c r="Q6726" t="str">
        <f t="shared" si="105"/>
        <v>45233142-Radovi na popravljanju puteva</v>
      </c>
    </row>
    <row r="6727" spans="1:17" x14ac:dyDescent="0.3">
      <c r="A6727">
        <v>6726</v>
      </c>
      <c r="B6727">
        <v>45233142</v>
      </c>
      <c r="C6727" t="s">
        <v>6687</v>
      </c>
      <c r="E6727" s="11">
        <v>6727</v>
      </c>
      <c r="F6727" s="12">
        <v>45233144</v>
      </c>
      <c r="G6727" s="13" t="s">
        <v>6555</v>
      </c>
      <c r="Q6727" t="str">
        <f t="shared" si="105"/>
        <v>45233144-Radovi na izgradnji nadvožnjaka</v>
      </c>
    </row>
    <row r="6728" spans="1:17" x14ac:dyDescent="0.3">
      <c r="A6728">
        <v>6727</v>
      </c>
      <c r="B6728">
        <v>45233144</v>
      </c>
      <c r="C6728" t="s">
        <v>6555</v>
      </c>
      <c r="E6728" s="8">
        <v>6728</v>
      </c>
      <c r="F6728" s="9">
        <v>45233150</v>
      </c>
      <c r="G6728" s="10" t="s">
        <v>6688</v>
      </c>
      <c r="Q6728" t="str">
        <f t="shared" si="105"/>
        <v>45233150-Radovi na usporavanju saobraćaja</v>
      </c>
    </row>
    <row r="6729" spans="1:17" x14ac:dyDescent="0.3">
      <c r="A6729">
        <v>6728</v>
      </c>
      <c r="B6729">
        <v>45233150</v>
      </c>
      <c r="C6729" t="s">
        <v>6688</v>
      </c>
      <c r="E6729" s="11">
        <v>6729</v>
      </c>
      <c r="F6729" s="12">
        <v>45233160</v>
      </c>
      <c r="G6729" s="13" t="s">
        <v>6689</v>
      </c>
      <c r="Q6729" t="str">
        <f t="shared" si="105"/>
        <v>45233160-Staze i druge površine posute tucanikom</v>
      </c>
    </row>
    <row r="6730" spans="1:17" x14ac:dyDescent="0.3">
      <c r="A6730">
        <v>6729</v>
      </c>
      <c r="B6730">
        <v>45233160</v>
      </c>
      <c r="C6730" t="s">
        <v>6689</v>
      </c>
      <c r="E6730" s="8">
        <v>6730</v>
      </c>
      <c r="F6730" s="9">
        <v>45233161</v>
      </c>
      <c r="G6730" s="10" t="s">
        <v>6690</v>
      </c>
      <c r="Q6730" t="str">
        <f t="shared" si="105"/>
        <v>45233161-Radovi na izgradnji pešačkih staza</v>
      </c>
    </row>
    <row r="6731" spans="1:17" x14ac:dyDescent="0.3">
      <c r="A6731">
        <v>6730</v>
      </c>
      <c r="B6731">
        <v>45233161</v>
      </c>
      <c r="C6731" t="s">
        <v>6690</v>
      </c>
      <c r="E6731" s="11">
        <v>6731</v>
      </c>
      <c r="F6731" s="12">
        <v>45233162</v>
      </c>
      <c r="G6731" s="13" t="s">
        <v>6691</v>
      </c>
      <c r="Q6731" t="str">
        <f t="shared" si="105"/>
        <v>45233162-Radovi na izgradnji biciklističkih staza</v>
      </c>
    </row>
    <row r="6732" spans="1:17" x14ac:dyDescent="0.3">
      <c r="A6732">
        <v>6731</v>
      </c>
      <c r="B6732">
        <v>45233162</v>
      </c>
      <c r="C6732" t="s">
        <v>6691</v>
      </c>
      <c r="E6732" s="8">
        <v>6732</v>
      </c>
      <c r="F6732" s="9">
        <v>45233200</v>
      </c>
      <c r="G6732" s="10" t="s">
        <v>6692</v>
      </c>
      <c r="Q6732" t="str">
        <f t="shared" si="105"/>
        <v>45233200-Različiti radovi na površinskom sloju</v>
      </c>
    </row>
    <row r="6733" spans="1:17" x14ac:dyDescent="0.3">
      <c r="A6733">
        <v>6732</v>
      </c>
      <c r="B6733">
        <v>45233200</v>
      </c>
      <c r="C6733" t="s">
        <v>6692</v>
      </c>
      <c r="E6733" s="11">
        <v>6733</v>
      </c>
      <c r="F6733" s="12">
        <v>45233210</v>
      </c>
      <c r="G6733" s="13" t="s">
        <v>6693</v>
      </c>
      <c r="Q6733" t="str">
        <f t="shared" si="105"/>
        <v>45233210-Radovi na površinskom sloju autoputeva</v>
      </c>
    </row>
    <row r="6734" spans="1:17" x14ac:dyDescent="0.3">
      <c r="A6734">
        <v>6733</v>
      </c>
      <c r="B6734">
        <v>45233210</v>
      </c>
      <c r="C6734" t="s">
        <v>6693</v>
      </c>
      <c r="E6734" s="8">
        <v>6734</v>
      </c>
      <c r="F6734" s="9">
        <v>45233220</v>
      </c>
      <c r="G6734" s="10" t="s">
        <v>6694</v>
      </c>
      <c r="Q6734" t="str">
        <f t="shared" si="105"/>
        <v>45233220-Radovi na površinskom sloju puteva</v>
      </c>
    </row>
    <row r="6735" spans="1:17" x14ac:dyDescent="0.3">
      <c r="A6735">
        <v>6734</v>
      </c>
      <c r="B6735">
        <v>45233220</v>
      </c>
      <c r="C6735" t="s">
        <v>6694</v>
      </c>
      <c r="E6735" s="11">
        <v>6735</v>
      </c>
      <c r="F6735" s="12">
        <v>45233221</v>
      </c>
      <c r="G6735" s="13" t="s">
        <v>6695</v>
      </c>
      <c r="Q6735" t="str">
        <f t="shared" si="105"/>
        <v>45233221-Radovi na obeležavanju površina puteva</v>
      </c>
    </row>
    <row r="6736" spans="1:17" x14ac:dyDescent="0.3">
      <c r="A6736">
        <v>6735</v>
      </c>
      <c r="B6736">
        <v>45233221</v>
      </c>
      <c r="C6736" t="s">
        <v>6695</v>
      </c>
      <c r="E6736" s="8">
        <v>6736</v>
      </c>
      <c r="F6736" s="9">
        <v>45233222</v>
      </c>
      <c r="G6736" s="10" t="s">
        <v>6696</v>
      </c>
      <c r="Q6736" t="str">
        <f t="shared" si="105"/>
        <v>45233222-Radovi na popločavanju i asfaltiranju površina</v>
      </c>
    </row>
    <row r="6737" spans="1:17" x14ac:dyDescent="0.3">
      <c r="A6737">
        <v>6736</v>
      </c>
      <c r="B6737">
        <v>45233222</v>
      </c>
      <c r="C6737" t="s">
        <v>6696</v>
      </c>
      <c r="E6737" s="11">
        <v>6737</v>
      </c>
      <c r="F6737" s="12">
        <v>45233223</v>
      </c>
      <c r="G6737" s="13" t="s">
        <v>6697</v>
      </c>
      <c r="Q6737" t="str">
        <f t="shared" si="105"/>
        <v>45233223-Radovi na obnavljanju habajućeg površinskog sloja</v>
      </c>
    </row>
    <row r="6738" spans="1:17" x14ac:dyDescent="0.3">
      <c r="A6738">
        <v>6737</v>
      </c>
      <c r="B6738">
        <v>45233223</v>
      </c>
      <c r="C6738" t="s">
        <v>6697</v>
      </c>
      <c r="E6738" s="8">
        <v>6738</v>
      </c>
      <c r="F6738" s="9">
        <v>45233224</v>
      </c>
      <c r="G6738" s="10" t="s">
        <v>6698</v>
      </c>
      <c r="Q6738" t="str">
        <f t="shared" si="105"/>
        <v>45233224-Radovi na izgradnji puteva sa dve kolovozne trake</v>
      </c>
    </row>
    <row r="6739" spans="1:17" x14ac:dyDescent="0.3">
      <c r="A6739">
        <v>6738</v>
      </c>
      <c r="B6739">
        <v>45233224</v>
      </c>
      <c r="C6739" t="s">
        <v>6698</v>
      </c>
      <c r="E6739" s="11">
        <v>6739</v>
      </c>
      <c r="F6739" s="12">
        <v>45233225</v>
      </c>
      <c r="G6739" s="13" t="s">
        <v>6699</v>
      </c>
      <c r="Q6739" t="str">
        <f t="shared" si="105"/>
        <v>45233225-Radovi na izgradnji puteva sa jednom kolovoznom trakom</v>
      </c>
    </row>
    <row r="6740" spans="1:17" x14ac:dyDescent="0.3">
      <c r="A6740">
        <v>6739</v>
      </c>
      <c r="B6740">
        <v>45233225</v>
      </c>
      <c r="C6740" t="s">
        <v>6699</v>
      </c>
      <c r="E6740" s="8">
        <v>6740</v>
      </c>
      <c r="F6740" s="9">
        <v>45233226</v>
      </c>
      <c r="G6740" s="10" t="s">
        <v>6700</v>
      </c>
      <c r="Q6740" t="str">
        <f t="shared" si="105"/>
        <v>45233226-Radovi na izgradnji prilaznih puteva</v>
      </c>
    </row>
    <row r="6741" spans="1:17" x14ac:dyDescent="0.3">
      <c r="A6741">
        <v>6740</v>
      </c>
      <c r="B6741">
        <v>45233226</v>
      </c>
      <c r="C6741" t="s">
        <v>6700</v>
      </c>
      <c r="E6741" s="11">
        <v>6741</v>
      </c>
      <c r="F6741" s="12">
        <v>45233227</v>
      </c>
      <c r="G6741" s="13" t="s">
        <v>6677</v>
      </c>
      <c r="Q6741" t="str">
        <f t="shared" si="105"/>
        <v>45233227-Radovi na izgradnji priključnih puteva</v>
      </c>
    </row>
    <row r="6742" spans="1:17" x14ac:dyDescent="0.3">
      <c r="A6742">
        <v>6741</v>
      </c>
      <c r="B6742">
        <v>45233227</v>
      </c>
      <c r="C6742" t="s">
        <v>6677</v>
      </c>
      <c r="E6742" s="8">
        <v>6742</v>
      </c>
      <c r="F6742" s="9">
        <v>45233228</v>
      </c>
      <c r="G6742" s="10" t="s">
        <v>6701</v>
      </c>
      <c r="Q6742" t="str">
        <f t="shared" si="105"/>
        <v>45233228-Radovi na nanošenju površinskog sloja</v>
      </c>
    </row>
    <row r="6743" spans="1:17" x14ac:dyDescent="0.3">
      <c r="A6743">
        <v>6742</v>
      </c>
      <c r="B6743">
        <v>45233228</v>
      </c>
      <c r="C6743" t="s">
        <v>6701</v>
      </c>
      <c r="E6743" s="11">
        <v>6743</v>
      </c>
      <c r="F6743" s="12">
        <v>45233229</v>
      </c>
      <c r="G6743" s="13" t="s">
        <v>6702</v>
      </c>
      <c r="Q6743" t="str">
        <f t="shared" si="105"/>
        <v>45233229-Radovi na održavanju ivičnjaka</v>
      </c>
    </row>
    <row r="6744" spans="1:17" x14ac:dyDescent="0.3">
      <c r="A6744">
        <v>6743</v>
      </c>
      <c r="B6744">
        <v>45233229</v>
      </c>
      <c r="C6744" t="s">
        <v>6702</v>
      </c>
      <c r="E6744" s="8">
        <v>6744</v>
      </c>
      <c r="F6744" s="9">
        <v>45233250</v>
      </c>
      <c r="G6744" s="10" t="s">
        <v>6703</v>
      </c>
      <c r="Q6744" t="str">
        <f t="shared" si="105"/>
        <v>45233250-Radovi na površinskom sloju, izuzev za puteve</v>
      </c>
    </row>
    <row r="6745" spans="1:17" x14ac:dyDescent="0.3">
      <c r="A6745">
        <v>6744</v>
      </c>
      <c r="B6745">
        <v>45233250</v>
      </c>
      <c r="C6745" t="s">
        <v>6703</v>
      </c>
      <c r="E6745" s="11">
        <v>6745</v>
      </c>
      <c r="F6745" s="12">
        <v>45233251</v>
      </c>
      <c r="G6745" s="13" t="s">
        <v>6704</v>
      </c>
      <c r="Q6745" t="str">
        <f t="shared" si="105"/>
        <v>45233251-Radovi na obnavljanju habajućeg sloja</v>
      </c>
    </row>
    <row r="6746" spans="1:17" x14ac:dyDescent="0.3">
      <c r="A6746">
        <v>6745</v>
      </c>
      <c r="B6746">
        <v>45233251</v>
      </c>
      <c r="C6746" t="s">
        <v>6704</v>
      </c>
      <c r="E6746" s="8">
        <v>6746</v>
      </c>
      <c r="F6746" s="9">
        <v>45233252</v>
      </c>
      <c r="G6746" s="10" t="s">
        <v>6705</v>
      </c>
      <c r="Q6746" t="str">
        <f t="shared" si="105"/>
        <v>45233252-Radovi na površinskom sloju ulica</v>
      </c>
    </row>
    <row r="6747" spans="1:17" x14ac:dyDescent="0.3">
      <c r="A6747">
        <v>6746</v>
      </c>
      <c r="B6747">
        <v>45233252</v>
      </c>
      <c r="C6747" t="s">
        <v>6705</v>
      </c>
      <c r="E6747" s="11">
        <v>6747</v>
      </c>
      <c r="F6747" s="12">
        <v>45233253</v>
      </c>
      <c r="G6747" s="13" t="s">
        <v>6706</v>
      </c>
      <c r="Q6747" t="str">
        <f t="shared" si="105"/>
        <v>45233253-Radovi na površinskom sloju pešačkih staza</v>
      </c>
    </row>
    <row r="6748" spans="1:17" x14ac:dyDescent="0.3">
      <c r="A6748">
        <v>6747</v>
      </c>
      <c r="B6748">
        <v>45233253</v>
      </c>
      <c r="C6748" t="s">
        <v>6706</v>
      </c>
      <c r="E6748" s="8">
        <v>6748</v>
      </c>
      <c r="F6748" s="9">
        <v>45233260</v>
      </c>
      <c r="G6748" s="10" t="s">
        <v>6690</v>
      </c>
      <c r="Q6748" t="str">
        <f t="shared" si="105"/>
        <v>45233260-Radovi na izgradnji pešačkih staza</v>
      </c>
    </row>
    <row r="6749" spans="1:17" x14ac:dyDescent="0.3">
      <c r="A6749">
        <v>6748</v>
      </c>
      <c r="B6749">
        <v>45233260</v>
      </c>
      <c r="C6749" t="s">
        <v>6690</v>
      </c>
      <c r="E6749" s="11">
        <v>6749</v>
      </c>
      <c r="F6749" s="12">
        <v>45233261</v>
      </c>
      <c r="G6749" s="13" t="s">
        <v>6707</v>
      </c>
      <c r="Q6749" t="str">
        <f t="shared" si="105"/>
        <v>45233261-Radovi na izgradnji pešačkih nadvožnjaka</v>
      </c>
    </row>
    <row r="6750" spans="1:17" x14ac:dyDescent="0.3">
      <c r="A6750">
        <v>6749</v>
      </c>
      <c r="B6750">
        <v>45233261</v>
      </c>
      <c r="C6750" t="s">
        <v>6707</v>
      </c>
      <c r="E6750" s="8">
        <v>6750</v>
      </c>
      <c r="F6750" s="9">
        <v>45233262</v>
      </c>
      <c r="G6750" s="10" t="s">
        <v>6708</v>
      </c>
      <c r="Q6750" t="str">
        <f t="shared" si="105"/>
        <v>45233262-Radovi na izgradnji pešačkih zona</v>
      </c>
    </row>
    <row r="6751" spans="1:17" x14ac:dyDescent="0.3">
      <c r="A6751">
        <v>6750</v>
      </c>
      <c r="B6751">
        <v>45233262</v>
      </c>
      <c r="C6751" t="s">
        <v>6708</v>
      </c>
      <c r="E6751" s="11">
        <v>6751</v>
      </c>
      <c r="F6751" s="12">
        <v>45233270</v>
      </c>
      <c r="G6751" s="13" t="s">
        <v>6709</v>
      </c>
      <c r="Q6751" t="str">
        <f t="shared" si="105"/>
        <v>45233270-Radovi na obeležavanju parkirališta</v>
      </c>
    </row>
    <row r="6752" spans="1:17" x14ac:dyDescent="0.3">
      <c r="A6752">
        <v>6751</v>
      </c>
      <c r="B6752">
        <v>45233270</v>
      </c>
      <c r="C6752" t="s">
        <v>6709</v>
      </c>
      <c r="E6752" s="8">
        <v>6752</v>
      </c>
      <c r="F6752" s="9">
        <v>45233280</v>
      </c>
      <c r="G6752" s="10" t="s">
        <v>6710</v>
      </c>
      <c r="Q6752" t="str">
        <f t="shared" si="105"/>
        <v>45233280-Postavljanje drumskih branika</v>
      </c>
    </row>
    <row r="6753" spans="1:17" x14ac:dyDescent="0.3">
      <c r="A6753">
        <v>6752</v>
      </c>
      <c r="B6753">
        <v>45233280</v>
      </c>
      <c r="C6753" t="s">
        <v>6710</v>
      </c>
      <c r="E6753" s="11">
        <v>6753</v>
      </c>
      <c r="F6753" s="12">
        <v>45233290</v>
      </c>
      <c r="G6753" s="13" t="s">
        <v>6711</v>
      </c>
      <c r="Q6753" t="str">
        <f t="shared" si="105"/>
        <v>45233290-Postavljanje saobraćajnih znakova</v>
      </c>
    </row>
    <row r="6754" spans="1:17" x14ac:dyDescent="0.3">
      <c r="A6754">
        <v>6753</v>
      </c>
      <c r="B6754">
        <v>45233290</v>
      </c>
      <c r="C6754" t="s">
        <v>6711</v>
      </c>
      <c r="E6754" s="8">
        <v>6754</v>
      </c>
      <c r="F6754" s="9">
        <v>45233291</v>
      </c>
      <c r="G6754" s="10" t="s">
        <v>6712</v>
      </c>
      <c r="Q6754" t="str">
        <f t="shared" si="105"/>
        <v>45233291-Postavljanje saobraćajnih stubova</v>
      </c>
    </row>
    <row r="6755" spans="1:17" x14ac:dyDescent="0.3">
      <c r="A6755">
        <v>6754</v>
      </c>
      <c r="B6755">
        <v>45233291</v>
      </c>
      <c r="C6755" t="s">
        <v>6712</v>
      </c>
      <c r="E6755" s="11">
        <v>6755</v>
      </c>
      <c r="F6755" s="12">
        <v>45233292</v>
      </c>
      <c r="G6755" s="13" t="s">
        <v>6713</v>
      </c>
      <c r="Q6755" t="str">
        <f t="shared" si="105"/>
        <v>45233292-Postavljanje sigurnosne opreme</v>
      </c>
    </row>
    <row r="6756" spans="1:17" x14ac:dyDescent="0.3">
      <c r="A6756">
        <v>6755</v>
      </c>
      <c r="B6756">
        <v>45233292</v>
      </c>
      <c r="C6756" t="s">
        <v>6713</v>
      </c>
      <c r="E6756" s="8">
        <v>6756</v>
      </c>
      <c r="F6756" s="9">
        <v>45233293</v>
      </c>
      <c r="G6756" s="10" t="s">
        <v>6714</v>
      </c>
      <c r="Q6756" t="str">
        <f t="shared" si="105"/>
        <v>45233293-Postavljanje urbane opreme</v>
      </c>
    </row>
    <row r="6757" spans="1:17" x14ac:dyDescent="0.3">
      <c r="A6757">
        <v>6756</v>
      </c>
      <c r="B6757">
        <v>45233293</v>
      </c>
      <c r="C6757" t="s">
        <v>6714</v>
      </c>
      <c r="E6757" s="11">
        <v>6757</v>
      </c>
      <c r="F6757" s="12">
        <v>45233294</v>
      </c>
      <c r="G6757" s="13" t="s">
        <v>6715</v>
      </c>
      <c r="Q6757" t="str">
        <f t="shared" si="105"/>
        <v>45233294-Postavljanje putne saobraćajne signalizacije</v>
      </c>
    </row>
    <row r="6758" spans="1:17" x14ac:dyDescent="0.3">
      <c r="A6758">
        <v>6757</v>
      </c>
      <c r="B6758">
        <v>45233294</v>
      </c>
      <c r="C6758" t="s">
        <v>6715</v>
      </c>
      <c r="E6758" s="8">
        <v>6758</v>
      </c>
      <c r="F6758" s="9">
        <v>45233300</v>
      </c>
      <c r="G6758" s="10" t="s">
        <v>6716</v>
      </c>
      <c r="Q6758" t="str">
        <f t="shared" si="105"/>
        <v>45233300-Radovi na izgradnji temelja za autoputeve, puteve, ulice i pešačke staze</v>
      </c>
    </row>
    <row r="6759" spans="1:17" x14ac:dyDescent="0.3">
      <c r="A6759">
        <v>6758</v>
      </c>
      <c r="B6759">
        <v>45233300</v>
      </c>
      <c r="C6759" t="s">
        <v>6716</v>
      </c>
      <c r="E6759" s="11">
        <v>6759</v>
      </c>
      <c r="F6759" s="12">
        <v>45233310</v>
      </c>
      <c r="G6759" s="13" t="s">
        <v>6717</v>
      </c>
      <c r="Q6759" t="str">
        <f t="shared" si="105"/>
        <v>45233310-Radovi na izgradnji temelja za autoputeve</v>
      </c>
    </row>
    <row r="6760" spans="1:17" x14ac:dyDescent="0.3">
      <c r="A6760">
        <v>6759</v>
      </c>
      <c r="B6760">
        <v>45233310</v>
      </c>
      <c r="C6760" t="s">
        <v>6717</v>
      </c>
      <c r="E6760" s="8">
        <v>6760</v>
      </c>
      <c r="F6760" s="9">
        <v>45233320</v>
      </c>
      <c r="G6760" s="10" t="s">
        <v>6718</v>
      </c>
      <c r="Q6760" t="str">
        <f t="shared" si="105"/>
        <v>45233320-Radovi na izgradnji temelja za puteve</v>
      </c>
    </row>
    <row r="6761" spans="1:17" x14ac:dyDescent="0.3">
      <c r="A6761">
        <v>6760</v>
      </c>
      <c r="B6761">
        <v>45233320</v>
      </c>
      <c r="C6761" t="s">
        <v>6718</v>
      </c>
      <c r="E6761" s="11">
        <v>6761</v>
      </c>
      <c r="F6761" s="12">
        <v>45233330</v>
      </c>
      <c r="G6761" s="13" t="s">
        <v>6719</v>
      </c>
      <c r="Q6761" t="str">
        <f t="shared" si="105"/>
        <v>45233330-Radovi na izgradnji temelja za ulice</v>
      </c>
    </row>
    <row r="6762" spans="1:17" x14ac:dyDescent="0.3">
      <c r="A6762">
        <v>6761</v>
      </c>
      <c r="B6762">
        <v>45233330</v>
      </c>
      <c r="C6762" t="s">
        <v>6719</v>
      </c>
      <c r="E6762" s="8">
        <v>6762</v>
      </c>
      <c r="F6762" s="9">
        <v>45233340</v>
      </c>
      <c r="G6762" s="10" t="s">
        <v>6720</v>
      </c>
      <c r="Q6762" t="str">
        <f t="shared" si="105"/>
        <v>45233340-Radovi na izgradnji temelja za pešačke staze</v>
      </c>
    </row>
    <row r="6763" spans="1:17" x14ac:dyDescent="0.3">
      <c r="A6763">
        <v>6762</v>
      </c>
      <c r="B6763">
        <v>45233340</v>
      </c>
      <c r="C6763" t="s">
        <v>6720</v>
      </c>
      <c r="E6763" s="11">
        <v>6763</v>
      </c>
      <c r="F6763" s="12">
        <v>45234000</v>
      </c>
      <c r="G6763" s="13" t="s">
        <v>6721</v>
      </c>
      <c r="Q6763" t="str">
        <f t="shared" si="105"/>
        <v>45234000-Radovi na izgradnji železničkih pruga i žičara</v>
      </c>
    </row>
    <row r="6764" spans="1:17" x14ac:dyDescent="0.3">
      <c r="A6764">
        <v>6763</v>
      </c>
      <c r="B6764">
        <v>45234000</v>
      </c>
      <c r="C6764" t="s">
        <v>6721</v>
      </c>
      <c r="E6764" s="8">
        <v>6764</v>
      </c>
      <c r="F6764" s="9">
        <v>45234100</v>
      </c>
      <c r="G6764" s="10" t="s">
        <v>6722</v>
      </c>
      <c r="Q6764" t="str">
        <f t="shared" si="105"/>
        <v>45234100-Radovi na izgradnji železničkih pruga</v>
      </c>
    </row>
    <row r="6765" spans="1:17" x14ac:dyDescent="0.3">
      <c r="A6765">
        <v>6764</v>
      </c>
      <c r="B6765">
        <v>45234100</v>
      </c>
      <c r="C6765" t="s">
        <v>6722</v>
      </c>
      <c r="E6765" s="11">
        <v>6765</v>
      </c>
      <c r="F6765" s="12">
        <v>45234110</v>
      </c>
      <c r="G6765" s="13" t="s">
        <v>6723</v>
      </c>
      <c r="Q6765" t="str">
        <f t="shared" si="105"/>
        <v>45234110-Radovi na izgradnji međugradskih železničkih pruga</v>
      </c>
    </row>
    <row r="6766" spans="1:17" x14ac:dyDescent="0.3">
      <c r="A6766">
        <v>6765</v>
      </c>
      <c r="B6766">
        <v>45234110</v>
      </c>
      <c r="C6766" t="s">
        <v>6723</v>
      </c>
      <c r="E6766" s="8">
        <v>6766</v>
      </c>
      <c r="F6766" s="9">
        <v>45234111</v>
      </c>
      <c r="G6766" s="10" t="s">
        <v>6724</v>
      </c>
      <c r="Q6766" t="str">
        <f t="shared" si="105"/>
        <v>45234111-Radovi na izgradnji gradske železnice</v>
      </c>
    </row>
    <row r="6767" spans="1:17" x14ac:dyDescent="0.3">
      <c r="A6767">
        <v>6766</v>
      </c>
      <c r="B6767">
        <v>45234111</v>
      </c>
      <c r="C6767" t="s">
        <v>6724</v>
      </c>
      <c r="E6767" s="11">
        <v>6767</v>
      </c>
      <c r="F6767" s="12">
        <v>45234112</v>
      </c>
      <c r="G6767" s="13" t="s">
        <v>6725</v>
      </c>
      <c r="Q6767" t="str">
        <f t="shared" si="105"/>
        <v>45234112-Radovi na izgradnji depoa za vagone i lokomotive</v>
      </c>
    </row>
    <row r="6768" spans="1:17" x14ac:dyDescent="0.3">
      <c r="A6768">
        <v>6767</v>
      </c>
      <c r="B6768">
        <v>45234112</v>
      </c>
      <c r="C6768" t="s">
        <v>6725</v>
      </c>
      <c r="E6768" s="8">
        <v>6768</v>
      </c>
      <c r="F6768" s="9">
        <v>45234113</v>
      </c>
      <c r="G6768" s="10" t="s">
        <v>6726</v>
      </c>
      <c r="Q6768" t="str">
        <f t="shared" si="105"/>
        <v>45234113-Demontaža šina</v>
      </c>
    </row>
    <row r="6769" spans="1:17" x14ac:dyDescent="0.3">
      <c r="A6769">
        <v>6768</v>
      </c>
      <c r="B6769">
        <v>45234113</v>
      </c>
      <c r="C6769" t="s">
        <v>6726</v>
      </c>
      <c r="E6769" s="11">
        <v>6769</v>
      </c>
      <c r="F6769" s="12">
        <v>45234114</v>
      </c>
      <c r="G6769" s="13" t="s">
        <v>6727</v>
      </c>
      <c r="Q6769" t="str">
        <f t="shared" si="105"/>
        <v>45234114-Radovi na izgradnji železničkih nasipa</v>
      </c>
    </row>
    <row r="6770" spans="1:17" x14ac:dyDescent="0.3">
      <c r="A6770">
        <v>6769</v>
      </c>
      <c r="B6770">
        <v>45234114</v>
      </c>
      <c r="C6770" t="s">
        <v>6727</v>
      </c>
      <c r="E6770" s="8">
        <v>6770</v>
      </c>
      <c r="F6770" s="9">
        <v>45234115</v>
      </c>
      <c r="G6770" s="10" t="s">
        <v>6728</v>
      </c>
      <c r="Q6770" t="str">
        <f t="shared" si="105"/>
        <v>45234115-Radovi na železničkoj signalizaciji</v>
      </c>
    </row>
    <row r="6771" spans="1:17" x14ac:dyDescent="0.3">
      <c r="A6771">
        <v>6770</v>
      </c>
      <c r="B6771">
        <v>45234115</v>
      </c>
      <c r="C6771" t="s">
        <v>6728</v>
      </c>
      <c r="E6771" s="11">
        <v>6771</v>
      </c>
      <c r="F6771" s="12">
        <v>45234116</v>
      </c>
      <c r="G6771" s="13" t="s">
        <v>6729</v>
      </c>
      <c r="Q6771" t="str">
        <f t="shared" si="105"/>
        <v>45234116-Radovi na postavljanju šina</v>
      </c>
    </row>
    <row r="6772" spans="1:17" x14ac:dyDescent="0.3">
      <c r="A6772">
        <v>6771</v>
      </c>
      <c r="B6772">
        <v>45234116</v>
      </c>
      <c r="C6772" t="s">
        <v>6729</v>
      </c>
      <c r="E6772" s="8">
        <v>6772</v>
      </c>
      <c r="F6772" s="9">
        <v>45234120</v>
      </c>
      <c r="G6772" s="10" t="s">
        <v>6730</v>
      </c>
      <c r="Q6772" t="str">
        <f t="shared" si="105"/>
        <v>45234120-Radovi na gradskoj železnici</v>
      </c>
    </row>
    <row r="6773" spans="1:17" x14ac:dyDescent="0.3">
      <c r="A6773">
        <v>6772</v>
      </c>
      <c r="B6773">
        <v>45234120</v>
      </c>
      <c r="C6773" t="s">
        <v>6730</v>
      </c>
      <c r="E6773" s="11">
        <v>6773</v>
      </c>
      <c r="F6773" s="12">
        <v>45234121</v>
      </c>
      <c r="G6773" s="13" t="s">
        <v>6731</v>
      </c>
      <c r="Q6773" t="str">
        <f t="shared" si="105"/>
        <v>45234121-Radovi na tramvajskoj pruzi</v>
      </c>
    </row>
    <row r="6774" spans="1:17" x14ac:dyDescent="0.3">
      <c r="A6774">
        <v>6773</v>
      </c>
      <c r="B6774">
        <v>45234121</v>
      </c>
      <c r="C6774" t="s">
        <v>6731</v>
      </c>
      <c r="E6774" s="8">
        <v>6774</v>
      </c>
      <c r="F6774" s="9">
        <v>45234122</v>
      </c>
      <c r="G6774" s="10" t="s">
        <v>6732</v>
      </c>
      <c r="Q6774" t="str">
        <f t="shared" si="105"/>
        <v>45234122-Radovi na podzemnoj železnici</v>
      </c>
    </row>
    <row r="6775" spans="1:17" x14ac:dyDescent="0.3">
      <c r="A6775">
        <v>6774</v>
      </c>
      <c r="B6775">
        <v>45234122</v>
      </c>
      <c r="C6775" t="s">
        <v>6732</v>
      </c>
      <c r="E6775" s="11">
        <v>6775</v>
      </c>
      <c r="F6775" s="12">
        <v>45234123</v>
      </c>
      <c r="G6775" s="13" t="s">
        <v>6733</v>
      </c>
      <c r="Q6775" t="str">
        <f t="shared" si="105"/>
        <v>45234123-Radovi na železnici koja delom prolazi ispod zemlje</v>
      </c>
    </row>
    <row r="6776" spans="1:17" x14ac:dyDescent="0.3">
      <c r="A6776">
        <v>6775</v>
      </c>
      <c r="B6776">
        <v>45234123</v>
      </c>
      <c r="C6776" t="s">
        <v>6733</v>
      </c>
      <c r="E6776" s="8">
        <v>6776</v>
      </c>
      <c r="F6776" s="9">
        <v>45234124</v>
      </c>
      <c r="G6776" s="10" t="s">
        <v>6734</v>
      </c>
      <c r="Q6776" t="str">
        <f t="shared" si="105"/>
        <v>45234124-Putnički transport podzemnom železnicom</v>
      </c>
    </row>
    <row r="6777" spans="1:17" x14ac:dyDescent="0.3">
      <c r="A6777">
        <v>6776</v>
      </c>
      <c r="B6777">
        <v>45234124</v>
      </c>
      <c r="C6777" t="s">
        <v>6734</v>
      </c>
      <c r="E6777" s="11">
        <v>6777</v>
      </c>
      <c r="F6777" s="12">
        <v>45234125</v>
      </c>
      <c r="G6777" s="13" t="s">
        <v>6735</v>
      </c>
      <c r="Q6777" t="str">
        <f t="shared" si="105"/>
        <v>45234125-Stanica podzemne železnice</v>
      </c>
    </row>
    <row r="6778" spans="1:17" x14ac:dyDescent="0.3">
      <c r="A6778">
        <v>6777</v>
      </c>
      <c r="B6778">
        <v>45234125</v>
      </c>
      <c r="C6778" t="s">
        <v>6735</v>
      </c>
      <c r="E6778" s="8">
        <v>6778</v>
      </c>
      <c r="F6778" s="9">
        <v>45234126</v>
      </c>
      <c r="G6778" s="10" t="s">
        <v>6736</v>
      </c>
      <c r="Q6778" t="str">
        <f t="shared" si="105"/>
        <v>45234126-Radovi na izgradnji tramvajske pruge</v>
      </c>
    </row>
    <row r="6779" spans="1:17" x14ac:dyDescent="0.3">
      <c r="A6779">
        <v>6778</v>
      </c>
      <c r="B6779">
        <v>45234126</v>
      </c>
      <c r="C6779" t="s">
        <v>6736</v>
      </c>
      <c r="E6779" s="11">
        <v>6779</v>
      </c>
      <c r="F6779" s="12">
        <v>45234127</v>
      </c>
      <c r="G6779" s="13" t="s">
        <v>6737</v>
      </c>
      <c r="Q6779" t="str">
        <f t="shared" si="105"/>
        <v>45234127-Radovi na izgradnji depoa za tramvaje</v>
      </c>
    </row>
    <row r="6780" spans="1:17" x14ac:dyDescent="0.3">
      <c r="A6780">
        <v>6779</v>
      </c>
      <c r="B6780">
        <v>45234127</v>
      </c>
      <c r="C6780" t="s">
        <v>6737</v>
      </c>
      <c r="E6780" s="8">
        <v>6780</v>
      </c>
      <c r="F6780" s="9">
        <v>45234128</v>
      </c>
      <c r="G6780" s="10" t="s">
        <v>6738</v>
      </c>
      <c r="Q6780" t="str">
        <f t="shared" si="105"/>
        <v>45234128-Radovi na izgradnji tramvajskih stajališta</v>
      </c>
    </row>
    <row r="6781" spans="1:17" x14ac:dyDescent="0.3">
      <c r="A6781">
        <v>6780</v>
      </c>
      <c r="B6781">
        <v>45234128</v>
      </c>
      <c r="C6781" t="s">
        <v>6738</v>
      </c>
      <c r="E6781" s="11">
        <v>6781</v>
      </c>
      <c r="F6781" s="12">
        <v>45234129</v>
      </c>
      <c r="G6781" s="13" t="s">
        <v>6739</v>
      </c>
      <c r="Q6781" t="str">
        <f t="shared" si="105"/>
        <v>45234129-Radovi na izgradnji šina za gradske železnice</v>
      </c>
    </row>
    <row r="6782" spans="1:17" x14ac:dyDescent="0.3">
      <c r="A6782">
        <v>6781</v>
      </c>
      <c r="B6782">
        <v>45234129</v>
      </c>
      <c r="C6782" t="s">
        <v>6739</v>
      </c>
      <c r="E6782" s="8">
        <v>6782</v>
      </c>
      <c r="F6782" s="9">
        <v>45234130</v>
      </c>
      <c r="G6782" s="10" t="s">
        <v>6740</v>
      </c>
      <c r="Q6782" t="str">
        <f t="shared" si="105"/>
        <v>45234130-Radovi na nasipanju u građevinarstvu</v>
      </c>
    </row>
    <row r="6783" spans="1:17" x14ac:dyDescent="0.3">
      <c r="A6783">
        <v>6782</v>
      </c>
      <c r="B6783">
        <v>45234130</v>
      </c>
      <c r="C6783" t="s">
        <v>6740</v>
      </c>
      <c r="E6783" s="11">
        <v>6783</v>
      </c>
      <c r="F6783" s="12">
        <v>45234140</v>
      </c>
      <c r="G6783" s="13" t="s">
        <v>6741</v>
      </c>
      <c r="Q6783" t="str">
        <f t="shared" si="105"/>
        <v>45234140-Radovi na izgradnji prelaza u istom nivou</v>
      </c>
    </row>
    <row r="6784" spans="1:17" x14ac:dyDescent="0.3">
      <c r="A6784">
        <v>6783</v>
      </c>
      <c r="B6784">
        <v>45234140</v>
      </c>
      <c r="C6784" t="s">
        <v>6741</v>
      </c>
      <c r="E6784" s="8">
        <v>6784</v>
      </c>
      <c r="F6784" s="9">
        <v>45234160</v>
      </c>
      <c r="G6784" s="10" t="s">
        <v>6742</v>
      </c>
      <c r="Q6784" t="str">
        <f t="shared" si="105"/>
        <v>45234160-Radovi na izgradnji električnih vodova za trolejbuse</v>
      </c>
    </row>
    <row r="6785" spans="1:17" x14ac:dyDescent="0.3">
      <c r="A6785">
        <v>6784</v>
      </c>
      <c r="B6785">
        <v>45234160</v>
      </c>
      <c r="C6785" t="s">
        <v>6742</v>
      </c>
      <c r="E6785" s="11">
        <v>6785</v>
      </c>
      <c r="F6785" s="12">
        <v>45234170</v>
      </c>
      <c r="G6785" s="13" t="s">
        <v>6743</v>
      </c>
      <c r="Q6785" t="str">
        <f t="shared" si="105"/>
        <v>45234170-Radovi na izgradnji podstanica za lokomotive</v>
      </c>
    </row>
    <row r="6786" spans="1:17" x14ac:dyDescent="0.3">
      <c r="A6786">
        <v>6785</v>
      </c>
      <c r="B6786">
        <v>45234170</v>
      </c>
      <c r="C6786" t="s">
        <v>6743</v>
      </c>
      <c r="E6786" s="8">
        <v>6786</v>
      </c>
      <c r="F6786" s="9">
        <v>45234180</v>
      </c>
      <c r="G6786" s="10" t="s">
        <v>6744</v>
      </c>
      <c r="Q6786" t="str">
        <f t="shared" ref="Q6786:Q6849" si="106">F6786&amp; "-" &amp;G6786</f>
        <v>45234180-Radovi na izgradnji železničkih radionica</v>
      </c>
    </row>
    <row r="6787" spans="1:17" x14ac:dyDescent="0.3">
      <c r="A6787">
        <v>6786</v>
      </c>
      <c r="B6787">
        <v>45234180</v>
      </c>
      <c r="C6787" t="s">
        <v>6744</v>
      </c>
      <c r="E6787" s="11">
        <v>6787</v>
      </c>
      <c r="F6787" s="12">
        <v>45234181</v>
      </c>
      <c r="G6787" s="13" t="s">
        <v>6745</v>
      </c>
      <c r="Q6787" t="str">
        <f t="shared" si="106"/>
        <v>45234181-Radovi na izgradnji podstanica za povezivanje deonica pruge</v>
      </c>
    </row>
    <row r="6788" spans="1:17" x14ac:dyDescent="0.3">
      <c r="A6788">
        <v>6787</v>
      </c>
      <c r="B6788">
        <v>45234181</v>
      </c>
      <c r="C6788" t="s">
        <v>6745</v>
      </c>
      <c r="E6788" s="8">
        <v>6788</v>
      </c>
      <c r="F6788" s="9">
        <v>45234200</v>
      </c>
      <c r="G6788" s="10" t="s">
        <v>6746</v>
      </c>
      <c r="Q6788" t="str">
        <f t="shared" si="106"/>
        <v>45234200-Sistem prevoza žičarom</v>
      </c>
    </row>
    <row r="6789" spans="1:17" x14ac:dyDescent="0.3">
      <c r="A6789">
        <v>6788</v>
      </c>
      <c r="B6789">
        <v>45234200</v>
      </c>
      <c r="C6789" t="s">
        <v>6746</v>
      </c>
      <c r="E6789" s="11">
        <v>6789</v>
      </c>
      <c r="F6789" s="12">
        <v>45234210</v>
      </c>
      <c r="G6789" s="13" t="s">
        <v>6747</v>
      </c>
      <c r="Q6789" t="str">
        <f t="shared" si="106"/>
        <v>45234210-Sistem prevoza žičarom sa kabinama</v>
      </c>
    </row>
    <row r="6790" spans="1:17" x14ac:dyDescent="0.3">
      <c r="A6790">
        <v>6789</v>
      </c>
      <c r="B6790">
        <v>45234210</v>
      </c>
      <c r="C6790" t="s">
        <v>6747</v>
      </c>
      <c r="E6790" s="8">
        <v>6790</v>
      </c>
      <c r="F6790" s="9">
        <v>45234220</v>
      </c>
      <c r="G6790" s="10" t="s">
        <v>6748</v>
      </c>
      <c r="Q6790" t="str">
        <f t="shared" si="106"/>
        <v>45234220-Radovi na izgradnji skijaških liftova</v>
      </c>
    </row>
    <row r="6791" spans="1:17" x14ac:dyDescent="0.3">
      <c r="A6791">
        <v>6790</v>
      </c>
      <c r="B6791">
        <v>45234220</v>
      </c>
      <c r="C6791" t="s">
        <v>6748</v>
      </c>
      <c r="E6791" s="11">
        <v>6791</v>
      </c>
      <c r="F6791" s="12">
        <v>45234230</v>
      </c>
      <c r="G6791" s="13" t="s">
        <v>6749</v>
      </c>
      <c r="Q6791" t="str">
        <f t="shared" si="106"/>
        <v>45234230-Radovi na izgradnji lift - sedišta uz stepenice</v>
      </c>
    </row>
    <row r="6792" spans="1:17" x14ac:dyDescent="0.3">
      <c r="A6792">
        <v>6791</v>
      </c>
      <c r="B6792">
        <v>45234230</v>
      </c>
      <c r="C6792" t="s">
        <v>6749</v>
      </c>
      <c r="E6792" s="8">
        <v>6792</v>
      </c>
      <c r="F6792" s="9">
        <v>45234240</v>
      </c>
      <c r="G6792" s="10" t="s">
        <v>6750</v>
      </c>
      <c r="Q6792" t="str">
        <f t="shared" si="106"/>
        <v>45234240-Sistem uspinjača sa kabinama</v>
      </c>
    </row>
    <row r="6793" spans="1:17" x14ac:dyDescent="0.3">
      <c r="A6793">
        <v>6792</v>
      </c>
      <c r="B6793">
        <v>45234240</v>
      </c>
      <c r="C6793" t="s">
        <v>6750</v>
      </c>
      <c r="E6793" s="11">
        <v>6793</v>
      </c>
      <c r="F6793" s="12">
        <v>45234250</v>
      </c>
      <c r="G6793" s="13" t="s">
        <v>6751</v>
      </c>
      <c r="Q6793" t="str">
        <f t="shared" si="106"/>
        <v>45234250-Radovi na izgradnji uspinjača sa kabinama</v>
      </c>
    </row>
    <row r="6794" spans="1:17" x14ac:dyDescent="0.3">
      <c r="A6794">
        <v>6793</v>
      </c>
      <c r="B6794">
        <v>45234250</v>
      </c>
      <c r="C6794" t="s">
        <v>6751</v>
      </c>
      <c r="E6794" s="8">
        <v>6794</v>
      </c>
      <c r="F6794" s="9">
        <v>45235000</v>
      </c>
      <c r="G6794" s="10" t="s">
        <v>6752</v>
      </c>
      <c r="Q6794" t="str">
        <f t="shared" si="106"/>
        <v>45235000-Radovi na izgradnji uzletišta, uzletno-sletnih staza i manevarskih površina</v>
      </c>
    </row>
    <row r="6795" spans="1:17" x14ac:dyDescent="0.3">
      <c r="A6795">
        <v>6794</v>
      </c>
      <c r="B6795">
        <v>45235000</v>
      </c>
      <c r="C6795" t="s">
        <v>6752</v>
      </c>
      <c r="E6795" s="11">
        <v>6795</v>
      </c>
      <c r="F6795" s="12">
        <v>45235100</v>
      </c>
      <c r="G6795" s="13" t="s">
        <v>6753</v>
      </c>
      <c r="Q6795" t="str">
        <f t="shared" si="106"/>
        <v>45235100-Radovi na izgradnji aerodroma</v>
      </c>
    </row>
    <row r="6796" spans="1:17" x14ac:dyDescent="0.3">
      <c r="A6796">
        <v>6795</v>
      </c>
      <c r="B6796">
        <v>45235100</v>
      </c>
      <c r="C6796" t="s">
        <v>6753</v>
      </c>
      <c r="E6796" s="8">
        <v>6796</v>
      </c>
      <c r="F6796" s="9">
        <v>45235110</v>
      </c>
      <c r="G6796" s="10" t="s">
        <v>6754</v>
      </c>
      <c r="Q6796" t="str">
        <f t="shared" si="106"/>
        <v>45235110-Radovi na izgradnji uzletišta</v>
      </c>
    </row>
    <row r="6797" spans="1:17" x14ac:dyDescent="0.3">
      <c r="A6797">
        <v>6796</v>
      </c>
      <c r="B6797">
        <v>45235110</v>
      </c>
      <c r="C6797" t="s">
        <v>6754</v>
      </c>
      <c r="E6797" s="11">
        <v>6797</v>
      </c>
      <c r="F6797" s="12">
        <v>45235111</v>
      </c>
      <c r="G6797" s="13" t="s">
        <v>6755</v>
      </c>
      <c r="Q6797" t="str">
        <f t="shared" si="106"/>
        <v>45235111-Radovi na asfaltiranju uzletišta</v>
      </c>
    </row>
    <row r="6798" spans="1:17" x14ac:dyDescent="0.3">
      <c r="A6798">
        <v>6797</v>
      </c>
      <c r="B6798">
        <v>45235111</v>
      </c>
      <c r="C6798" t="s">
        <v>6755</v>
      </c>
      <c r="E6798" s="8">
        <v>6798</v>
      </c>
      <c r="F6798" s="9">
        <v>45235200</v>
      </c>
      <c r="G6798" s="10" t="s">
        <v>6756</v>
      </c>
      <c r="Q6798" t="str">
        <f t="shared" si="106"/>
        <v>45235200-Radovi na izgradnji poletno-sletne staze</v>
      </c>
    </row>
    <row r="6799" spans="1:17" x14ac:dyDescent="0.3">
      <c r="A6799">
        <v>6798</v>
      </c>
      <c r="B6799">
        <v>45235200</v>
      </c>
      <c r="C6799" t="s">
        <v>6756</v>
      </c>
      <c r="E6799" s="11">
        <v>6799</v>
      </c>
      <c r="F6799" s="12">
        <v>45235210</v>
      </c>
      <c r="G6799" s="13" t="s">
        <v>6757</v>
      </c>
      <c r="Q6799" t="str">
        <f t="shared" si="106"/>
        <v>45235210-Obnavljanje habajućeg sloja uzletno-sletne staze</v>
      </c>
    </row>
    <row r="6800" spans="1:17" x14ac:dyDescent="0.3">
      <c r="A6800">
        <v>6799</v>
      </c>
      <c r="B6800">
        <v>45235210</v>
      </c>
      <c r="C6800" t="s">
        <v>6757</v>
      </c>
      <c r="E6800" s="8">
        <v>6800</v>
      </c>
      <c r="F6800" s="9">
        <v>45235300</v>
      </c>
      <c r="G6800" s="10" t="s">
        <v>6758</v>
      </c>
      <c r="Q6800" t="str">
        <f t="shared" si="106"/>
        <v>45235300-Radovi na izgradnji manevarskih površina za letelice</v>
      </c>
    </row>
    <row r="6801" spans="1:17" x14ac:dyDescent="0.3">
      <c r="A6801">
        <v>6800</v>
      </c>
      <c r="B6801">
        <v>45235300</v>
      </c>
      <c r="C6801" t="s">
        <v>6758</v>
      </c>
      <c r="E6801" s="11">
        <v>6801</v>
      </c>
      <c r="F6801" s="12">
        <v>45235310</v>
      </c>
      <c r="G6801" s="13" t="s">
        <v>6759</v>
      </c>
      <c r="Q6801" t="str">
        <f t="shared" si="106"/>
        <v>45235310-Radovi na izgradnji rulne staze</v>
      </c>
    </row>
    <row r="6802" spans="1:17" x14ac:dyDescent="0.3">
      <c r="A6802">
        <v>6801</v>
      </c>
      <c r="B6802">
        <v>45235310</v>
      </c>
      <c r="C6802" t="s">
        <v>6759</v>
      </c>
      <c r="E6802" s="8">
        <v>6802</v>
      </c>
      <c r="F6802" s="9">
        <v>45235311</v>
      </c>
      <c r="G6802" s="10" t="s">
        <v>6760</v>
      </c>
      <c r="Q6802" t="str">
        <f t="shared" si="106"/>
        <v>45235311-Radovi na izgradnji površinskog sloja rulne staze</v>
      </c>
    </row>
    <row r="6803" spans="1:17" x14ac:dyDescent="0.3">
      <c r="A6803">
        <v>6802</v>
      </c>
      <c r="B6803">
        <v>45235311</v>
      </c>
      <c r="C6803" t="s">
        <v>6760</v>
      </c>
      <c r="E6803" s="11">
        <v>6803</v>
      </c>
      <c r="F6803" s="12">
        <v>45235320</v>
      </c>
      <c r="G6803" s="13" t="s">
        <v>6761</v>
      </c>
      <c r="Q6803" t="str">
        <f t="shared" si="106"/>
        <v>45235320-Radovi na izgradnji stajanki za letelice</v>
      </c>
    </row>
    <row r="6804" spans="1:17" x14ac:dyDescent="0.3">
      <c r="A6804">
        <v>6803</v>
      </c>
      <c r="B6804">
        <v>45235320</v>
      </c>
      <c r="C6804" t="s">
        <v>6761</v>
      </c>
      <c r="E6804" s="8">
        <v>6804</v>
      </c>
      <c r="F6804" s="9">
        <v>45236000</v>
      </c>
      <c r="G6804" s="10" t="s">
        <v>6762</v>
      </c>
      <c r="Q6804" t="str">
        <f t="shared" si="106"/>
        <v>45236000-Radovi na površinskom sloju</v>
      </c>
    </row>
    <row r="6805" spans="1:17" x14ac:dyDescent="0.3">
      <c r="A6805">
        <v>6804</v>
      </c>
      <c r="B6805">
        <v>45236000</v>
      </c>
      <c r="C6805" t="s">
        <v>6762</v>
      </c>
      <c r="E6805" s="11">
        <v>6805</v>
      </c>
      <c r="F6805" s="12">
        <v>45236100</v>
      </c>
      <c r="G6805" s="13" t="s">
        <v>6763</v>
      </c>
      <c r="Q6805" t="str">
        <f t="shared" si="106"/>
        <v>45236100-Radovi na površinskom sloju za razne sportske objekte</v>
      </c>
    </row>
    <row r="6806" spans="1:17" x14ac:dyDescent="0.3">
      <c r="A6806">
        <v>6805</v>
      </c>
      <c r="B6806">
        <v>45236100</v>
      </c>
      <c r="C6806" t="s">
        <v>6763</v>
      </c>
      <c r="E6806" s="8">
        <v>6806</v>
      </c>
      <c r="F6806" s="9">
        <v>45236110</v>
      </c>
      <c r="G6806" s="10" t="s">
        <v>6764</v>
      </c>
      <c r="Q6806" t="str">
        <f t="shared" si="106"/>
        <v>45236110-Radovi na površinskom sloju za sportske terene</v>
      </c>
    </row>
    <row r="6807" spans="1:17" x14ac:dyDescent="0.3">
      <c r="A6807">
        <v>6806</v>
      </c>
      <c r="B6807">
        <v>45236110</v>
      </c>
      <c r="C6807" t="s">
        <v>6764</v>
      </c>
      <c r="E6807" s="11">
        <v>6807</v>
      </c>
      <c r="F6807" s="12">
        <v>45236111</v>
      </c>
      <c r="G6807" s="13" t="s">
        <v>6765</v>
      </c>
      <c r="Q6807" t="str">
        <f t="shared" si="106"/>
        <v>45236111-Radovi na površinskom sloju igrališta za golf</v>
      </c>
    </row>
    <row r="6808" spans="1:17" x14ac:dyDescent="0.3">
      <c r="A6808">
        <v>6807</v>
      </c>
      <c r="B6808">
        <v>45236111</v>
      </c>
      <c r="C6808" t="s">
        <v>6765</v>
      </c>
      <c r="E6808" s="8">
        <v>6808</v>
      </c>
      <c r="F6808" s="9">
        <v>45236112</v>
      </c>
      <c r="G6808" s="10" t="s">
        <v>6766</v>
      </c>
      <c r="Q6808" t="str">
        <f t="shared" si="106"/>
        <v>45236112-Radovi na površinskom sloju za teniska igrališta</v>
      </c>
    </row>
    <row r="6809" spans="1:17" x14ac:dyDescent="0.3">
      <c r="A6809">
        <v>6808</v>
      </c>
      <c r="B6809">
        <v>45236112</v>
      </c>
      <c r="C6809" t="s">
        <v>6766</v>
      </c>
      <c r="E6809" s="11">
        <v>6809</v>
      </c>
      <c r="F6809" s="12">
        <v>45236113</v>
      </c>
      <c r="G6809" s="13" t="s">
        <v>6767</v>
      </c>
      <c r="Q6809" t="str">
        <f t="shared" si="106"/>
        <v>45236113-Radovi na površinskom sloju za trkališta</v>
      </c>
    </row>
    <row r="6810" spans="1:17" x14ac:dyDescent="0.3">
      <c r="A6810">
        <v>6809</v>
      </c>
      <c r="B6810">
        <v>45236113</v>
      </c>
      <c r="C6810" t="s">
        <v>6767</v>
      </c>
      <c r="E6810" s="8">
        <v>6810</v>
      </c>
      <c r="F6810" s="9">
        <v>45236114</v>
      </c>
      <c r="G6810" s="10" t="s">
        <v>6768</v>
      </c>
      <c r="Q6810" t="str">
        <f t="shared" si="106"/>
        <v>45236114-Radovi na površinskom sloju za trim staze</v>
      </c>
    </row>
    <row r="6811" spans="1:17" x14ac:dyDescent="0.3">
      <c r="A6811">
        <v>6810</v>
      </c>
      <c r="B6811">
        <v>45236114</v>
      </c>
      <c r="C6811" t="s">
        <v>6768</v>
      </c>
      <c r="E6811" s="11">
        <v>6811</v>
      </c>
      <c r="F6811" s="12">
        <v>45236119</v>
      </c>
      <c r="G6811" s="13" t="s">
        <v>6769</v>
      </c>
      <c r="Q6811" t="str">
        <f t="shared" si="106"/>
        <v>45236119-Radovi na obnavljanju sportskih terena</v>
      </c>
    </row>
    <row r="6812" spans="1:17" x14ac:dyDescent="0.3">
      <c r="A6812">
        <v>6811</v>
      </c>
      <c r="B6812">
        <v>45236119</v>
      </c>
      <c r="C6812" t="s">
        <v>6769</v>
      </c>
      <c r="E6812" s="8">
        <v>6812</v>
      </c>
      <c r="F6812" s="9">
        <v>45236200</v>
      </c>
      <c r="G6812" s="10" t="s">
        <v>6770</v>
      </c>
      <c r="Q6812" t="str">
        <f t="shared" si="106"/>
        <v>45236200-Radovi na površinskom sloju za objekte za rekreaciju</v>
      </c>
    </row>
    <row r="6813" spans="1:17" x14ac:dyDescent="0.3">
      <c r="A6813">
        <v>6812</v>
      </c>
      <c r="B6813">
        <v>45236200</v>
      </c>
      <c r="C6813" t="s">
        <v>6770</v>
      </c>
      <c r="E6813" s="11">
        <v>6813</v>
      </c>
      <c r="F6813" s="12">
        <v>45236210</v>
      </c>
      <c r="G6813" s="13" t="s">
        <v>6771</v>
      </c>
      <c r="Q6813" t="str">
        <f t="shared" si="106"/>
        <v>45236210-Radovi na površinskom sloju za dečija igrališta</v>
      </c>
    </row>
    <row r="6814" spans="1:17" x14ac:dyDescent="0.3">
      <c r="A6814">
        <v>6813</v>
      </c>
      <c r="B6814">
        <v>45236210</v>
      </c>
      <c r="C6814" t="s">
        <v>6771</v>
      </c>
      <c r="E6814" s="8">
        <v>6814</v>
      </c>
      <c r="F6814" s="9">
        <v>45236220</v>
      </c>
      <c r="G6814" s="10" t="s">
        <v>6772</v>
      </c>
      <c r="Q6814" t="str">
        <f t="shared" si="106"/>
        <v>45236220-Radovi na površinskom sloju za zoološke vrtove</v>
      </c>
    </row>
    <row r="6815" spans="1:17" x14ac:dyDescent="0.3">
      <c r="A6815">
        <v>6814</v>
      </c>
      <c r="B6815">
        <v>45236220</v>
      </c>
      <c r="C6815" t="s">
        <v>6772</v>
      </c>
      <c r="E6815" s="11">
        <v>6815</v>
      </c>
      <c r="F6815" s="12">
        <v>45236230</v>
      </c>
      <c r="G6815" s="13" t="s">
        <v>6773</v>
      </c>
      <c r="Q6815" t="str">
        <f t="shared" si="106"/>
        <v>45236230-Radovi na površinskom sloju za vrtove</v>
      </c>
    </row>
    <row r="6816" spans="1:17" x14ac:dyDescent="0.3">
      <c r="A6816">
        <v>6815</v>
      </c>
      <c r="B6816">
        <v>45236230</v>
      </c>
      <c r="C6816" t="s">
        <v>6773</v>
      </c>
      <c r="E6816" s="8">
        <v>6816</v>
      </c>
      <c r="F6816" s="9">
        <v>45236250</v>
      </c>
      <c r="G6816" s="10" t="s">
        <v>6774</v>
      </c>
      <c r="Q6816" t="str">
        <f t="shared" si="106"/>
        <v>45236250-Radovi na površinskom sloju za parkove</v>
      </c>
    </row>
    <row r="6817" spans="1:17" x14ac:dyDescent="0.3">
      <c r="A6817">
        <v>6816</v>
      </c>
      <c r="B6817">
        <v>45236250</v>
      </c>
      <c r="C6817" t="s">
        <v>6774</v>
      </c>
      <c r="E6817" s="11">
        <v>6817</v>
      </c>
      <c r="F6817" s="12">
        <v>45236290</v>
      </c>
      <c r="G6817" s="13" t="s">
        <v>6775</v>
      </c>
      <c r="Q6817" t="str">
        <f t="shared" si="106"/>
        <v>45236290-Radovi na popravljanju površina za rekreaciju</v>
      </c>
    </row>
    <row r="6818" spans="1:17" x14ac:dyDescent="0.3">
      <c r="A6818">
        <v>6817</v>
      </c>
      <c r="B6818">
        <v>45236290</v>
      </c>
      <c r="C6818" t="s">
        <v>6775</v>
      </c>
      <c r="E6818" s="8">
        <v>6818</v>
      </c>
      <c r="F6818" s="9">
        <v>45236300</v>
      </c>
      <c r="G6818" s="10" t="s">
        <v>6776</v>
      </c>
      <c r="Q6818" t="str">
        <f t="shared" si="106"/>
        <v>45236300-Radovi na površinskom sloju za groblja</v>
      </c>
    </row>
    <row r="6819" spans="1:17" x14ac:dyDescent="0.3">
      <c r="A6819">
        <v>6818</v>
      </c>
      <c r="B6819">
        <v>45236300</v>
      </c>
      <c r="C6819" t="s">
        <v>6776</v>
      </c>
      <c r="E6819" s="11">
        <v>6819</v>
      </c>
      <c r="F6819" s="12">
        <v>45237000</v>
      </c>
      <c r="G6819" s="13" t="s">
        <v>6777</v>
      </c>
      <c r="Q6819" t="str">
        <f t="shared" si="106"/>
        <v>45237000-Radovi na izgradnji pozornica</v>
      </c>
    </row>
    <row r="6820" spans="1:17" x14ac:dyDescent="0.3">
      <c r="A6820">
        <v>6819</v>
      </c>
      <c r="B6820">
        <v>45237000</v>
      </c>
      <c r="C6820" t="s">
        <v>6777</v>
      </c>
      <c r="E6820" s="8">
        <v>6820</v>
      </c>
      <c r="F6820" s="9">
        <v>45240000</v>
      </c>
      <c r="G6820" s="10" t="s">
        <v>6778</v>
      </c>
      <c r="Q6820" t="str">
        <f t="shared" si="106"/>
        <v>45240000-Radovi na izgradnji hidro-građevinskih objekata</v>
      </c>
    </row>
    <row r="6821" spans="1:17" x14ac:dyDescent="0.3">
      <c r="A6821">
        <v>6820</v>
      </c>
      <c r="B6821">
        <v>45240000</v>
      </c>
      <c r="C6821" t="s">
        <v>6778</v>
      </c>
      <c r="E6821" s="11">
        <v>6821</v>
      </c>
      <c r="F6821" s="12">
        <v>45241000</v>
      </c>
      <c r="G6821" s="13" t="s">
        <v>6779</v>
      </c>
      <c r="Q6821" t="str">
        <f t="shared" si="106"/>
        <v>45241000-Radovi na izgradnji luka</v>
      </c>
    </row>
    <row r="6822" spans="1:17" x14ac:dyDescent="0.3">
      <c r="A6822">
        <v>6821</v>
      </c>
      <c r="B6822">
        <v>45241000</v>
      </c>
      <c r="C6822" t="s">
        <v>6779</v>
      </c>
      <c r="E6822" s="8">
        <v>6822</v>
      </c>
      <c r="F6822" s="9">
        <v>45241100</v>
      </c>
      <c r="G6822" s="10" t="s">
        <v>6780</v>
      </c>
      <c r="Q6822" t="str">
        <f t="shared" si="106"/>
        <v>45241100-Radovi na izgradnji zidane obale (keja)</v>
      </c>
    </row>
    <row r="6823" spans="1:17" x14ac:dyDescent="0.3">
      <c r="A6823">
        <v>6822</v>
      </c>
      <c r="B6823">
        <v>45241100</v>
      </c>
      <c r="C6823" t="s">
        <v>6780</v>
      </c>
      <c r="E6823" s="11">
        <v>6823</v>
      </c>
      <c r="F6823" s="12">
        <v>45241200</v>
      </c>
      <c r="G6823" s="13" t="s">
        <v>6781</v>
      </c>
      <c r="Q6823" t="str">
        <f t="shared" si="106"/>
        <v>45241200-Radovi na izgradnji terminala na mestu gradnje na moru</v>
      </c>
    </row>
    <row r="6824" spans="1:17" x14ac:dyDescent="0.3">
      <c r="A6824">
        <v>6823</v>
      </c>
      <c r="B6824">
        <v>45241200</v>
      </c>
      <c r="C6824" t="s">
        <v>6781</v>
      </c>
      <c r="E6824" s="8">
        <v>6824</v>
      </c>
      <c r="F6824" s="9">
        <v>45241300</v>
      </c>
      <c r="G6824" s="10" t="s">
        <v>6782</v>
      </c>
      <c r="Q6824" t="str">
        <f t="shared" si="106"/>
        <v>45241300-Radovi na izgradnji lučkog nasipa</v>
      </c>
    </row>
    <row r="6825" spans="1:17" x14ac:dyDescent="0.3">
      <c r="A6825">
        <v>6824</v>
      </c>
      <c r="B6825">
        <v>45241300</v>
      </c>
      <c r="C6825" t="s">
        <v>6782</v>
      </c>
      <c r="E6825" s="11">
        <v>6825</v>
      </c>
      <c r="F6825" s="12">
        <v>45241400</v>
      </c>
      <c r="G6825" s="13" t="s">
        <v>6783</v>
      </c>
      <c r="Q6825" t="str">
        <f t="shared" si="106"/>
        <v>45241400-Radovi na izgradnji dokova</v>
      </c>
    </row>
    <row r="6826" spans="1:17" x14ac:dyDescent="0.3">
      <c r="A6826">
        <v>6825</v>
      </c>
      <c r="B6826">
        <v>45241400</v>
      </c>
      <c r="C6826" t="s">
        <v>6783</v>
      </c>
      <c r="E6826" s="8">
        <v>6826</v>
      </c>
      <c r="F6826" s="9">
        <v>45241500</v>
      </c>
      <c r="G6826" s="10" t="s">
        <v>6784</v>
      </c>
      <c r="Q6826" t="str">
        <f t="shared" si="106"/>
        <v>45241500-Radovi na izgradnji pristanišnih mesta</v>
      </c>
    </row>
    <row r="6827" spans="1:17" x14ac:dyDescent="0.3">
      <c r="A6827">
        <v>6826</v>
      </c>
      <c r="B6827">
        <v>45241500</v>
      </c>
      <c r="C6827" t="s">
        <v>6784</v>
      </c>
      <c r="E6827" s="11">
        <v>6827</v>
      </c>
      <c r="F6827" s="12">
        <v>45241600</v>
      </c>
      <c r="G6827" s="13" t="s">
        <v>6785</v>
      </c>
      <c r="Q6827" t="str">
        <f t="shared" si="106"/>
        <v>45241600-Postavljanje opreme za lučku rasvetu</v>
      </c>
    </row>
    <row r="6828" spans="1:17" x14ac:dyDescent="0.3">
      <c r="A6828">
        <v>6827</v>
      </c>
      <c r="B6828">
        <v>45241600</v>
      </c>
      <c r="C6828" t="s">
        <v>6785</v>
      </c>
      <c r="E6828" s="8">
        <v>6828</v>
      </c>
      <c r="F6828" s="9">
        <v>45242000</v>
      </c>
      <c r="G6828" s="10" t="s">
        <v>6786</v>
      </c>
      <c r="Q6828" t="str">
        <f t="shared" si="106"/>
        <v>45242000-Radovi na izgradnji rekreacionih objekata uz vodene površine</v>
      </c>
    </row>
    <row r="6829" spans="1:17" x14ac:dyDescent="0.3">
      <c r="A6829">
        <v>6828</v>
      </c>
      <c r="B6829">
        <v>45242000</v>
      </c>
      <c r="C6829" t="s">
        <v>6786</v>
      </c>
      <c r="E6829" s="11">
        <v>6829</v>
      </c>
      <c r="F6829" s="12">
        <v>45242100</v>
      </c>
      <c r="G6829" s="13" t="s">
        <v>6787</v>
      </c>
      <c r="Q6829" t="str">
        <f t="shared" si="106"/>
        <v>45242100-Radovi na izgradnji objekata za sportove na vodi</v>
      </c>
    </row>
    <row r="6830" spans="1:17" x14ac:dyDescent="0.3">
      <c r="A6830">
        <v>6829</v>
      </c>
      <c r="B6830">
        <v>45242100</v>
      </c>
      <c r="C6830" t="s">
        <v>6787</v>
      </c>
      <c r="E6830" s="8">
        <v>6830</v>
      </c>
      <c r="F6830" s="9">
        <v>45242110</v>
      </c>
      <c r="G6830" s="10" t="s">
        <v>6788</v>
      </c>
      <c r="Q6830" t="str">
        <f t="shared" si="106"/>
        <v>45242110-Radovi na izgradnji navoza</v>
      </c>
    </row>
    <row r="6831" spans="1:17" x14ac:dyDescent="0.3">
      <c r="A6831">
        <v>6830</v>
      </c>
      <c r="B6831">
        <v>45242110</v>
      </c>
      <c r="C6831" t="s">
        <v>6788</v>
      </c>
      <c r="E6831" s="11">
        <v>6831</v>
      </c>
      <c r="F6831" s="12">
        <v>45242200</v>
      </c>
      <c r="G6831" s="13" t="s">
        <v>6789</v>
      </c>
      <c r="Q6831" t="str">
        <f t="shared" si="106"/>
        <v>45242200-Radovi na izgradnji marina</v>
      </c>
    </row>
    <row r="6832" spans="1:17" x14ac:dyDescent="0.3">
      <c r="A6832">
        <v>6831</v>
      </c>
      <c r="B6832">
        <v>45242200</v>
      </c>
      <c r="C6832" t="s">
        <v>6789</v>
      </c>
      <c r="E6832" s="8">
        <v>6832</v>
      </c>
      <c r="F6832" s="9">
        <v>45242210</v>
      </c>
      <c r="G6832" s="10" t="s">
        <v>6790</v>
      </c>
      <c r="Q6832" t="str">
        <f t="shared" si="106"/>
        <v>45242210-Radovi na izgradnji luke za jahte</v>
      </c>
    </row>
    <row r="6833" spans="1:17" x14ac:dyDescent="0.3">
      <c r="A6833">
        <v>6832</v>
      </c>
      <c r="B6833">
        <v>45242210</v>
      </c>
      <c r="C6833" t="s">
        <v>6790</v>
      </c>
      <c r="E6833" s="11">
        <v>6833</v>
      </c>
      <c r="F6833" s="12">
        <v>45243000</v>
      </c>
      <c r="G6833" s="13" t="s">
        <v>6791</v>
      </c>
      <c r="Q6833" t="str">
        <f t="shared" si="106"/>
        <v>45243000-Radovi na zaštiti obale</v>
      </c>
    </row>
    <row r="6834" spans="1:17" x14ac:dyDescent="0.3">
      <c r="A6834">
        <v>6833</v>
      </c>
      <c r="B6834">
        <v>45243000</v>
      </c>
      <c r="C6834" t="s">
        <v>6791</v>
      </c>
      <c r="E6834" s="8">
        <v>6834</v>
      </c>
      <c r="F6834" s="9">
        <v>45243100</v>
      </c>
      <c r="G6834" s="10" t="s">
        <v>6792</v>
      </c>
      <c r="Q6834" t="str">
        <f t="shared" si="106"/>
        <v>45243100-Radovi na zaštiti obalne litice</v>
      </c>
    </row>
    <row r="6835" spans="1:17" x14ac:dyDescent="0.3">
      <c r="A6835">
        <v>6834</v>
      </c>
      <c r="B6835">
        <v>45243100</v>
      </c>
      <c r="C6835" t="s">
        <v>6792</v>
      </c>
      <c r="E6835" s="11">
        <v>6835</v>
      </c>
      <c r="F6835" s="12">
        <v>45243110</v>
      </c>
      <c r="G6835" s="13" t="s">
        <v>6793</v>
      </c>
      <c r="Q6835" t="str">
        <f t="shared" si="106"/>
        <v>45243110-Radovi na utvrđivanju obalne litice</v>
      </c>
    </row>
    <row r="6836" spans="1:17" x14ac:dyDescent="0.3">
      <c r="A6836">
        <v>6835</v>
      </c>
      <c r="B6836">
        <v>45243110</v>
      </c>
      <c r="C6836" t="s">
        <v>6793</v>
      </c>
      <c r="E6836" s="8">
        <v>6836</v>
      </c>
      <c r="F6836" s="9">
        <v>45243200</v>
      </c>
      <c r="G6836" s="10" t="s">
        <v>6794</v>
      </c>
      <c r="Q6836" t="str">
        <f t="shared" si="106"/>
        <v>45243200-Radovi na izgradnji lukobrana</v>
      </c>
    </row>
    <row r="6837" spans="1:17" x14ac:dyDescent="0.3">
      <c r="A6837">
        <v>6836</v>
      </c>
      <c r="B6837">
        <v>45243200</v>
      </c>
      <c r="C6837" t="s">
        <v>6794</v>
      </c>
      <c r="E6837" s="11">
        <v>6837</v>
      </c>
      <c r="F6837" s="12">
        <v>45243300</v>
      </c>
      <c r="G6837" s="13" t="s">
        <v>6795</v>
      </c>
      <c r="Q6837" t="str">
        <f t="shared" si="106"/>
        <v>45243300-Radovi na izgradnji zaštitnog zida na morskoj obali</v>
      </c>
    </row>
    <row r="6838" spans="1:17" x14ac:dyDescent="0.3">
      <c r="A6838">
        <v>6837</v>
      </c>
      <c r="B6838">
        <v>45243300</v>
      </c>
      <c r="C6838" t="s">
        <v>6795</v>
      </c>
      <c r="E6838" s="8">
        <v>6838</v>
      </c>
      <c r="F6838" s="9">
        <v>45243400</v>
      </c>
      <c r="G6838" s="10" t="s">
        <v>6796</v>
      </c>
      <c r="Q6838" t="str">
        <f t="shared" si="106"/>
        <v>45243400-Radovi na konsolidaciji plaža</v>
      </c>
    </row>
    <row r="6839" spans="1:17" x14ac:dyDescent="0.3">
      <c r="A6839">
        <v>6838</v>
      </c>
      <c r="B6839">
        <v>45243400</v>
      </c>
      <c r="C6839" t="s">
        <v>6796</v>
      </c>
      <c r="E6839" s="11">
        <v>6839</v>
      </c>
      <c r="F6839" s="12">
        <v>45243500</v>
      </c>
      <c r="G6839" s="13" t="s">
        <v>6797</v>
      </c>
      <c r="Q6839" t="str">
        <f t="shared" si="106"/>
        <v>45243500-Radovi na izgradnji zaštite za morsku obalu</v>
      </c>
    </row>
    <row r="6840" spans="1:17" x14ac:dyDescent="0.3">
      <c r="A6840">
        <v>6839</v>
      </c>
      <c r="B6840">
        <v>45243500</v>
      </c>
      <c r="C6840" t="s">
        <v>6797</v>
      </c>
      <c r="E6840" s="8">
        <v>6840</v>
      </c>
      <c r="F6840" s="9">
        <v>45243510</v>
      </c>
      <c r="G6840" s="10" t="s">
        <v>6798</v>
      </c>
      <c r="Q6840" t="str">
        <f t="shared" si="106"/>
        <v>45243510-Radovi na izgradnji nasipa</v>
      </c>
    </row>
    <row r="6841" spans="1:17" x14ac:dyDescent="0.3">
      <c r="A6841">
        <v>6840</v>
      </c>
      <c r="B6841">
        <v>45243510</v>
      </c>
      <c r="C6841" t="s">
        <v>6798</v>
      </c>
      <c r="E6841" s="11">
        <v>6841</v>
      </c>
      <c r="F6841" s="12">
        <v>45243600</v>
      </c>
      <c r="G6841" s="13" t="s">
        <v>6799</v>
      </c>
      <c r="Q6841" t="str">
        <f t="shared" si="106"/>
        <v>45243600-Radovi na izgradnji obalnog zida (keja)</v>
      </c>
    </row>
    <row r="6842" spans="1:17" x14ac:dyDescent="0.3">
      <c r="A6842">
        <v>6841</v>
      </c>
      <c r="B6842">
        <v>45243600</v>
      </c>
      <c r="C6842" t="s">
        <v>6799</v>
      </c>
      <c r="E6842" s="8">
        <v>6842</v>
      </c>
      <c r="F6842" s="9">
        <v>45244000</v>
      </c>
      <c r="G6842" s="10" t="s">
        <v>6800</v>
      </c>
      <c r="Q6842" t="str">
        <f t="shared" si="106"/>
        <v>45244000-Pomorski građevinski radovi</v>
      </c>
    </row>
    <row r="6843" spans="1:17" x14ac:dyDescent="0.3">
      <c r="A6843">
        <v>6842</v>
      </c>
      <c r="B6843">
        <v>45244000</v>
      </c>
      <c r="C6843" t="s">
        <v>6800</v>
      </c>
      <c r="E6843" s="11">
        <v>6843</v>
      </c>
      <c r="F6843" s="12">
        <v>45244100</v>
      </c>
      <c r="G6843" s="13" t="s">
        <v>6801</v>
      </c>
      <c r="Q6843" t="str">
        <f t="shared" si="106"/>
        <v>45244100-Pomorski objekti</v>
      </c>
    </row>
    <row r="6844" spans="1:17" x14ac:dyDescent="0.3">
      <c r="A6844">
        <v>6843</v>
      </c>
      <c r="B6844">
        <v>45244100</v>
      </c>
      <c r="C6844" t="s">
        <v>6801</v>
      </c>
      <c r="E6844" s="8">
        <v>6844</v>
      </c>
      <c r="F6844" s="9">
        <v>45244200</v>
      </c>
      <c r="G6844" s="10" t="s">
        <v>6802</v>
      </c>
      <c r="Q6844" t="str">
        <f t="shared" si="106"/>
        <v>45244200-Mol</v>
      </c>
    </row>
    <row r="6845" spans="1:17" x14ac:dyDescent="0.3">
      <c r="A6845">
        <v>6844</v>
      </c>
      <c r="B6845">
        <v>45244200</v>
      </c>
      <c r="C6845" t="s">
        <v>6802</v>
      </c>
      <c r="E6845" s="11">
        <v>6845</v>
      </c>
      <c r="F6845" s="12">
        <v>45245000</v>
      </c>
      <c r="G6845" s="13" t="s">
        <v>6803</v>
      </c>
      <c r="Q6845" t="str">
        <f t="shared" si="106"/>
        <v>45245000-Radovi na iskopu i pumpanju za instalaciju pogona za obradu vode</v>
      </c>
    </row>
    <row r="6846" spans="1:17" x14ac:dyDescent="0.3">
      <c r="A6846">
        <v>6845</v>
      </c>
      <c r="B6846">
        <v>45245000</v>
      </c>
      <c r="C6846" t="s">
        <v>6803</v>
      </c>
      <c r="E6846" s="8">
        <v>6846</v>
      </c>
      <c r="F6846" s="9">
        <v>45246000</v>
      </c>
      <c r="G6846" s="10" t="s">
        <v>6804</v>
      </c>
      <c r="Q6846" t="str">
        <f t="shared" si="106"/>
        <v>45246000-Radovi na regulaciji reka i radovi na zaštiti od poplava</v>
      </c>
    </row>
    <row r="6847" spans="1:17" x14ac:dyDescent="0.3">
      <c r="A6847">
        <v>6846</v>
      </c>
      <c r="B6847">
        <v>45246000</v>
      </c>
      <c r="C6847" t="s">
        <v>6804</v>
      </c>
      <c r="E6847" s="11">
        <v>6847</v>
      </c>
      <c r="F6847" s="12">
        <v>45246100</v>
      </c>
      <c r="G6847" s="13" t="s">
        <v>6805</v>
      </c>
      <c r="Q6847" t="str">
        <f t="shared" si="106"/>
        <v>45246100-Gradnja obalnog rečnog zida</v>
      </c>
    </row>
    <row r="6848" spans="1:17" x14ac:dyDescent="0.3">
      <c r="A6848">
        <v>6847</v>
      </c>
      <c r="B6848">
        <v>45246100</v>
      </c>
      <c r="C6848" t="s">
        <v>6805</v>
      </c>
      <c r="E6848" s="8">
        <v>6848</v>
      </c>
      <c r="F6848" s="9">
        <v>45246200</v>
      </c>
      <c r="G6848" s="10" t="s">
        <v>6806</v>
      </c>
      <c r="Q6848" t="str">
        <f t="shared" si="106"/>
        <v>45246200-Radovi na zaštiti obale reke</v>
      </c>
    </row>
    <row r="6849" spans="1:17" x14ac:dyDescent="0.3">
      <c r="A6849">
        <v>6848</v>
      </c>
      <c r="B6849">
        <v>45246200</v>
      </c>
      <c r="C6849" t="s">
        <v>6806</v>
      </c>
      <c r="E6849" s="11">
        <v>6849</v>
      </c>
      <c r="F6849" s="12">
        <v>45246400</v>
      </c>
      <c r="G6849" s="13" t="s">
        <v>6807</v>
      </c>
      <c r="Q6849" t="str">
        <f t="shared" si="106"/>
        <v>45246400-Radovi na zaštiti od poplava</v>
      </c>
    </row>
    <row r="6850" spans="1:17" x14ac:dyDescent="0.3">
      <c r="A6850">
        <v>6849</v>
      </c>
      <c r="B6850">
        <v>45246400</v>
      </c>
      <c r="C6850" t="s">
        <v>6807</v>
      </c>
      <c r="E6850" s="8">
        <v>6850</v>
      </c>
      <c r="F6850" s="9">
        <v>45246410</v>
      </c>
      <c r="G6850" s="10" t="s">
        <v>6808</v>
      </c>
      <c r="Q6850" t="str">
        <f t="shared" ref="Q6850:Q6913" si="107">F6850&amp; "-" &amp;G6850</f>
        <v>45246410-Radovi na održavanju objekata za zaštitu od poplava</v>
      </c>
    </row>
    <row r="6851" spans="1:17" x14ac:dyDescent="0.3">
      <c r="A6851">
        <v>6850</v>
      </c>
      <c r="B6851">
        <v>45246410</v>
      </c>
      <c r="C6851" t="s">
        <v>6808</v>
      </c>
      <c r="E6851" s="11">
        <v>6851</v>
      </c>
      <c r="F6851" s="12">
        <v>45246500</v>
      </c>
      <c r="G6851" s="13" t="s">
        <v>6809</v>
      </c>
      <c r="Q6851" t="str">
        <f t="shared" si="107"/>
        <v>45246500-Radovi na izgradnji šetališta duž obale</v>
      </c>
    </row>
    <row r="6852" spans="1:17" x14ac:dyDescent="0.3">
      <c r="A6852">
        <v>6851</v>
      </c>
      <c r="B6852">
        <v>45246500</v>
      </c>
      <c r="C6852" t="s">
        <v>6809</v>
      </c>
      <c r="E6852" s="8">
        <v>6852</v>
      </c>
      <c r="F6852" s="9">
        <v>45246510</v>
      </c>
      <c r="G6852" s="10" t="s">
        <v>6810</v>
      </c>
      <c r="Q6852" t="str">
        <f t="shared" si="107"/>
        <v>45246510-Radovi na izgradnji drvenih šetališta duž obale</v>
      </c>
    </row>
    <row r="6853" spans="1:17" x14ac:dyDescent="0.3">
      <c r="A6853">
        <v>6852</v>
      </c>
      <c r="B6853">
        <v>45246510</v>
      </c>
      <c r="C6853" t="s">
        <v>6810</v>
      </c>
      <c r="E6853" s="11">
        <v>6853</v>
      </c>
      <c r="F6853" s="12">
        <v>45247000</v>
      </c>
      <c r="G6853" s="13" t="s">
        <v>6811</v>
      </c>
      <c r="Q6853" t="str">
        <f t="shared" si="107"/>
        <v>45247000-Radovi na izgradnji brana, kanala, kanala za navodnjavanje i akvadukata</v>
      </c>
    </row>
    <row r="6854" spans="1:17" x14ac:dyDescent="0.3">
      <c r="A6854">
        <v>6853</v>
      </c>
      <c r="B6854">
        <v>45247000</v>
      </c>
      <c r="C6854" t="s">
        <v>6811</v>
      </c>
      <c r="E6854" s="8">
        <v>6854</v>
      </c>
      <c r="F6854" s="9">
        <v>45247100</v>
      </c>
      <c r="G6854" s="10" t="s">
        <v>6812</v>
      </c>
      <c r="Q6854" t="str">
        <f t="shared" si="107"/>
        <v>45247100-Radovi na izgradnji vodnih puteva</v>
      </c>
    </row>
    <row r="6855" spans="1:17" x14ac:dyDescent="0.3">
      <c r="A6855">
        <v>6854</v>
      </c>
      <c r="B6855">
        <v>45247100</v>
      </c>
      <c r="C6855" t="s">
        <v>6812</v>
      </c>
      <c r="E6855" s="11">
        <v>6855</v>
      </c>
      <c r="F6855" s="12">
        <v>45247110</v>
      </c>
      <c r="G6855" s="13" t="s">
        <v>6813</v>
      </c>
      <c r="Q6855" t="str">
        <f t="shared" si="107"/>
        <v>45247110-Izgradnja kanala</v>
      </c>
    </row>
    <row r="6856" spans="1:17" x14ac:dyDescent="0.3">
      <c r="A6856">
        <v>6855</v>
      </c>
      <c r="B6856">
        <v>45247110</v>
      </c>
      <c r="C6856" t="s">
        <v>6813</v>
      </c>
      <c r="E6856" s="8">
        <v>6856</v>
      </c>
      <c r="F6856" s="9">
        <v>45247111</v>
      </c>
      <c r="G6856" s="10" t="s">
        <v>6814</v>
      </c>
      <c r="Q6856" t="str">
        <f t="shared" si="107"/>
        <v>45247111-Radovi na izgradnji kanala za navodnjavanje</v>
      </c>
    </row>
    <row r="6857" spans="1:17" x14ac:dyDescent="0.3">
      <c r="A6857">
        <v>6856</v>
      </c>
      <c r="B6857">
        <v>45247111</v>
      </c>
      <c r="C6857" t="s">
        <v>6814</v>
      </c>
      <c r="E6857" s="11">
        <v>6857</v>
      </c>
      <c r="F6857" s="12">
        <v>45247112</v>
      </c>
      <c r="G6857" s="13" t="s">
        <v>6815</v>
      </c>
      <c r="Q6857" t="str">
        <f t="shared" si="107"/>
        <v>45247112-Radovi na izgradnji kanala za odvodnjavanje</v>
      </c>
    </row>
    <row r="6858" spans="1:17" x14ac:dyDescent="0.3">
      <c r="A6858">
        <v>6857</v>
      </c>
      <c r="B6858">
        <v>45247112</v>
      </c>
      <c r="C6858" t="s">
        <v>6815</v>
      </c>
      <c r="E6858" s="8">
        <v>6858</v>
      </c>
      <c r="F6858" s="9">
        <v>45247120</v>
      </c>
      <c r="G6858" s="10" t="s">
        <v>6816</v>
      </c>
      <c r="Q6858" t="str">
        <f t="shared" si="107"/>
        <v>45247120-Vodni putevi, izuzev kanala</v>
      </c>
    </row>
    <row r="6859" spans="1:17" x14ac:dyDescent="0.3">
      <c r="A6859">
        <v>6858</v>
      </c>
      <c r="B6859">
        <v>45247120</v>
      </c>
      <c r="C6859" t="s">
        <v>6816</v>
      </c>
      <c r="E6859" s="11">
        <v>6859</v>
      </c>
      <c r="F6859" s="12">
        <v>45247130</v>
      </c>
      <c r="G6859" s="13" t="s">
        <v>6817</v>
      </c>
      <c r="Q6859" t="str">
        <f t="shared" si="107"/>
        <v>45247130-Radovi na izgradnji akvadukata</v>
      </c>
    </row>
    <row r="6860" spans="1:17" x14ac:dyDescent="0.3">
      <c r="A6860">
        <v>6859</v>
      </c>
      <c r="B6860">
        <v>45247130</v>
      </c>
      <c r="C6860" t="s">
        <v>6817</v>
      </c>
      <c r="E6860" s="8">
        <v>6860</v>
      </c>
      <c r="F6860" s="9">
        <v>45247200</v>
      </c>
      <c r="G6860" s="10" t="s">
        <v>6818</v>
      </c>
      <c r="Q6860" t="str">
        <f t="shared" si="107"/>
        <v>45247200-Radovi na izgradnji brana i sličnih fiksnih konstrukcija</v>
      </c>
    </row>
    <row r="6861" spans="1:17" x14ac:dyDescent="0.3">
      <c r="A6861">
        <v>6860</v>
      </c>
      <c r="B6861">
        <v>45247200</v>
      </c>
      <c r="C6861" t="s">
        <v>6818</v>
      </c>
      <c r="E6861" s="11">
        <v>6861</v>
      </c>
      <c r="F6861" s="12">
        <v>45247210</v>
      </c>
      <c r="G6861" s="13" t="s">
        <v>6819</v>
      </c>
      <c r="Q6861" t="str">
        <f t="shared" si="107"/>
        <v>45247210-Radovi na izgradnji brana</v>
      </c>
    </row>
    <row r="6862" spans="1:17" x14ac:dyDescent="0.3">
      <c r="A6862">
        <v>6861</v>
      </c>
      <c r="B6862">
        <v>45247210</v>
      </c>
      <c r="C6862" t="s">
        <v>6819</v>
      </c>
      <c r="E6862" s="8">
        <v>6862</v>
      </c>
      <c r="F6862" s="9">
        <v>45247211</v>
      </c>
      <c r="G6862" s="10" t="s">
        <v>6820</v>
      </c>
      <c r="Q6862" t="str">
        <f t="shared" si="107"/>
        <v>45247211-Radovi na izgradnji zida brane</v>
      </c>
    </row>
    <row r="6863" spans="1:17" x14ac:dyDescent="0.3">
      <c r="A6863">
        <v>6862</v>
      </c>
      <c r="B6863">
        <v>45247211</v>
      </c>
      <c r="C6863" t="s">
        <v>6820</v>
      </c>
      <c r="E6863" s="11">
        <v>6863</v>
      </c>
      <c r="F6863" s="12">
        <v>45247212</v>
      </c>
      <c r="G6863" s="13" t="s">
        <v>6821</v>
      </c>
      <c r="Q6863" t="str">
        <f t="shared" si="107"/>
        <v>45247212-Radovi ojačanja brane</v>
      </c>
    </row>
    <row r="6864" spans="1:17" x14ac:dyDescent="0.3">
      <c r="A6864">
        <v>6863</v>
      </c>
      <c r="B6864">
        <v>45247212</v>
      </c>
      <c r="C6864" t="s">
        <v>6821</v>
      </c>
      <c r="E6864" s="8">
        <v>6864</v>
      </c>
      <c r="F6864" s="9">
        <v>45247220</v>
      </c>
      <c r="G6864" s="10" t="s">
        <v>6822</v>
      </c>
      <c r="Q6864" t="str">
        <f t="shared" si="107"/>
        <v>45247220-Radovi na izgradnji ustava</v>
      </c>
    </row>
    <row r="6865" spans="1:17" x14ac:dyDescent="0.3">
      <c r="A6865">
        <v>6864</v>
      </c>
      <c r="B6865">
        <v>45247220</v>
      </c>
      <c r="C6865" t="s">
        <v>6822</v>
      </c>
      <c r="E6865" s="11">
        <v>6865</v>
      </c>
      <c r="F6865" s="12">
        <v>45247230</v>
      </c>
      <c r="G6865" s="13" t="s">
        <v>6798</v>
      </c>
      <c r="Q6865" t="str">
        <f t="shared" si="107"/>
        <v>45247230-Radovi na izgradnji nasipa</v>
      </c>
    </row>
    <row r="6866" spans="1:17" x14ac:dyDescent="0.3">
      <c r="A6866">
        <v>6865</v>
      </c>
      <c r="B6866">
        <v>45247230</v>
      </c>
      <c r="C6866" t="s">
        <v>6798</v>
      </c>
      <c r="E6866" s="8">
        <v>6866</v>
      </c>
      <c r="F6866" s="9">
        <v>45247240</v>
      </c>
      <c r="G6866" s="10" t="s">
        <v>6823</v>
      </c>
      <c r="Q6866" t="str">
        <f t="shared" si="107"/>
        <v>45247240-Radovi na izgradnji statičnih rečnih zapornica</v>
      </c>
    </row>
    <row r="6867" spans="1:17" x14ac:dyDescent="0.3">
      <c r="A6867">
        <v>6866</v>
      </c>
      <c r="B6867">
        <v>45247240</v>
      </c>
      <c r="C6867" t="s">
        <v>6823</v>
      </c>
      <c r="E6867" s="11">
        <v>6867</v>
      </c>
      <c r="F6867" s="12">
        <v>45247270</v>
      </c>
      <c r="G6867" s="13" t="s">
        <v>6824</v>
      </c>
      <c r="Q6867" t="str">
        <f t="shared" si="107"/>
        <v>45247270-Radovi na izgradnji rezervoara</v>
      </c>
    </row>
    <row r="6868" spans="1:17" x14ac:dyDescent="0.3">
      <c r="A6868">
        <v>6867</v>
      </c>
      <c r="B6868">
        <v>45247270</v>
      </c>
      <c r="C6868" t="s">
        <v>6824</v>
      </c>
      <c r="E6868" s="8">
        <v>6868</v>
      </c>
      <c r="F6868" s="9">
        <v>45248000</v>
      </c>
      <c r="G6868" s="10" t="s">
        <v>6825</v>
      </c>
      <c r="Q6868" t="str">
        <f t="shared" si="107"/>
        <v>45248000-Radovi na izgradnji hidro-mehaničkih konstrukcija</v>
      </c>
    </row>
    <row r="6869" spans="1:17" x14ac:dyDescent="0.3">
      <c r="A6869">
        <v>6868</v>
      </c>
      <c r="B6869">
        <v>45248000</v>
      </c>
      <c r="C6869" t="s">
        <v>6825</v>
      </c>
      <c r="E6869" s="11">
        <v>6869</v>
      </c>
      <c r="F6869" s="12">
        <v>45248100</v>
      </c>
      <c r="G6869" s="13" t="s">
        <v>6826</v>
      </c>
      <c r="Q6869" t="str">
        <f t="shared" si="107"/>
        <v>45248100-Radovi na izgradnji prevodnica</v>
      </c>
    </row>
    <row r="6870" spans="1:17" x14ac:dyDescent="0.3">
      <c r="A6870">
        <v>6869</v>
      </c>
      <c r="B6870">
        <v>45248100</v>
      </c>
      <c r="C6870" t="s">
        <v>6826</v>
      </c>
      <c r="E6870" s="8">
        <v>6870</v>
      </c>
      <c r="F6870" s="9">
        <v>45248200</v>
      </c>
      <c r="G6870" s="10" t="s">
        <v>6827</v>
      </c>
      <c r="Q6870" t="str">
        <f t="shared" si="107"/>
        <v>45248200-Radovi na izgradnji suvih dokova</v>
      </c>
    </row>
    <row r="6871" spans="1:17" x14ac:dyDescent="0.3">
      <c r="A6871">
        <v>6870</v>
      </c>
      <c r="B6871">
        <v>45248200</v>
      </c>
      <c r="C6871" t="s">
        <v>6827</v>
      </c>
      <c r="E6871" s="11">
        <v>6871</v>
      </c>
      <c r="F6871" s="12">
        <v>45248300</v>
      </c>
      <c r="G6871" s="13" t="s">
        <v>6828</v>
      </c>
      <c r="Q6871" t="str">
        <f t="shared" si="107"/>
        <v>45248300-Radovi na izgradnji plutajućih dokova</v>
      </c>
    </row>
    <row r="6872" spans="1:17" x14ac:dyDescent="0.3">
      <c r="A6872">
        <v>6871</v>
      </c>
      <c r="B6872">
        <v>45248300</v>
      </c>
      <c r="C6872" t="s">
        <v>6828</v>
      </c>
      <c r="E6872" s="8">
        <v>6872</v>
      </c>
      <c r="F6872" s="9">
        <v>45248400</v>
      </c>
      <c r="G6872" s="10" t="s">
        <v>6829</v>
      </c>
      <c r="Q6872" t="str">
        <f t="shared" si="107"/>
        <v>45248400-Radovi na izgradnji pristanišnih mostova</v>
      </c>
    </row>
    <row r="6873" spans="1:17" x14ac:dyDescent="0.3">
      <c r="A6873">
        <v>6872</v>
      </c>
      <c r="B6873">
        <v>45248400</v>
      </c>
      <c r="C6873" t="s">
        <v>6829</v>
      </c>
      <c r="E6873" s="11">
        <v>6873</v>
      </c>
      <c r="F6873" s="12">
        <v>45248500</v>
      </c>
      <c r="G6873" s="13" t="s">
        <v>6830</v>
      </c>
      <c r="Q6873" t="str">
        <f t="shared" si="107"/>
        <v>45248500-Radovi na izgradnji pokretnih pregrada za kontrolu nivoa reke</v>
      </c>
    </row>
    <row r="6874" spans="1:17" x14ac:dyDescent="0.3">
      <c r="A6874">
        <v>6873</v>
      </c>
      <c r="B6874">
        <v>45248500</v>
      </c>
      <c r="C6874" t="s">
        <v>6830</v>
      </c>
      <c r="E6874" s="8">
        <v>6874</v>
      </c>
      <c r="F6874" s="9">
        <v>45250000</v>
      </c>
      <c r="G6874" s="10" t="s">
        <v>6831</v>
      </c>
      <c r="Q6874" t="str">
        <f t="shared" si="107"/>
        <v>45250000-Radovi na izgradnji postrojenja, rudarskih i proizvodnih objekata i građevina za naftnu i gasnu industriju</v>
      </c>
    </row>
    <row r="6875" spans="1:17" x14ac:dyDescent="0.3">
      <c r="A6875">
        <v>6874</v>
      </c>
      <c r="B6875">
        <v>45250000</v>
      </c>
      <c r="C6875" t="s">
        <v>6831</v>
      </c>
      <c r="E6875" s="11">
        <v>6875</v>
      </c>
      <c r="F6875" s="12">
        <v>45251000</v>
      </c>
      <c r="G6875" s="13" t="s">
        <v>6832</v>
      </c>
      <c r="Q6875" t="str">
        <f t="shared" si="107"/>
        <v>45251000-Radovi na izgradnji elektrana i toplana</v>
      </c>
    </row>
    <row r="6876" spans="1:17" x14ac:dyDescent="0.3">
      <c r="A6876">
        <v>6875</v>
      </c>
      <c r="B6876">
        <v>45251000</v>
      </c>
      <c r="C6876" t="s">
        <v>6832</v>
      </c>
      <c r="E6876" s="8">
        <v>6876</v>
      </c>
      <c r="F6876" s="9">
        <v>45251100</v>
      </c>
      <c r="G6876" s="10" t="s">
        <v>6833</v>
      </c>
      <c r="Q6876" t="str">
        <f t="shared" si="107"/>
        <v>45251100-Radovi na izgradnji elektrana</v>
      </c>
    </row>
    <row r="6877" spans="1:17" x14ac:dyDescent="0.3">
      <c r="A6877">
        <v>6876</v>
      </c>
      <c r="B6877">
        <v>45251100</v>
      </c>
      <c r="C6877" t="s">
        <v>6833</v>
      </c>
      <c r="E6877" s="11">
        <v>6877</v>
      </c>
      <c r="F6877" s="12">
        <v>45251110</v>
      </c>
      <c r="G6877" s="13" t="s">
        <v>6834</v>
      </c>
      <c r="Q6877" t="str">
        <f t="shared" si="107"/>
        <v>45251110-Radovi na izgradnji nuklearnih elektrana</v>
      </c>
    </row>
    <row r="6878" spans="1:17" x14ac:dyDescent="0.3">
      <c r="A6878">
        <v>6877</v>
      </c>
      <c r="B6878">
        <v>45251110</v>
      </c>
      <c r="C6878" t="s">
        <v>6834</v>
      </c>
      <c r="E6878" s="8">
        <v>6878</v>
      </c>
      <c r="F6878" s="9">
        <v>45251111</v>
      </c>
      <c r="G6878" s="10" t="s">
        <v>6835</v>
      </c>
      <c r="Q6878" t="str">
        <f t="shared" si="107"/>
        <v>45251111-Radovi na izgradnji nuklearnih reaktora</v>
      </c>
    </row>
    <row r="6879" spans="1:17" x14ac:dyDescent="0.3">
      <c r="A6879">
        <v>6878</v>
      </c>
      <c r="B6879">
        <v>45251111</v>
      </c>
      <c r="C6879" t="s">
        <v>6835</v>
      </c>
      <c r="E6879" s="11">
        <v>6879</v>
      </c>
      <c r="F6879" s="12">
        <v>45251120</v>
      </c>
      <c r="G6879" s="13" t="s">
        <v>6836</v>
      </c>
      <c r="Q6879" t="str">
        <f t="shared" si="107"/>
        <v>45251120-Radovi na izgradnji hidroelektrane</v>
      </c>
    </row>
    <row r="6880" spans="1:17" x14ac:dyDescent="0.3">
      <c r="A6880">
        <v>6879</v>
      </c>
      <c r="B6880">
        <v>45251120</v>
      </c>
      <c r="C6880" t="s">
        <v>6836</v>
      </c>
      <c r="E6880" s="8">
        <v>6880</v>
      </c>
      <c r="F6880" s="9">
        <v>45251140</v>
      </c>
      <c r="G6880" s="10" t="s">
        <v>6837</v>
      </c>
      <c r="Q6880" t="str">
        <f t="shared" si="107"/>
        <v>45251140-Radovi na izgradnji termoelektrana</v>
      </c>
    </row>
    <row r="6881" spans="1:17" x14ac:dyDescent="0.3">
      <c r="A6881">
        <v>6880</v>
      </c>
      <c r="B6881">
        <v>45251140</v>
      </c>
      <c r="C6881" t="s">
        <v>6837</v>
      </c>
      <c r="E6881" s="11">
        <v>6881</v>
      </c>
      <c r="F6881" s="12">
        <v>45251141</v>
      </c>
      <c r="G6881" s="13" t="s">
        <v>6838</v>
      </c>
      <c r="Q6881" t="str">
        <f t="shared" si="107"/>
        <v>45251141-Radovi na izgradnji geotermalnih elektrana</v>
      </c>
    </row>
    <row r="6882" spans="1:17" x14ac:dyDescent="0.3">
      <c r="A6882">
        <v>6881</v>
      </c>
      <c r="B6882">
        <v>45251141</v>
      </c>
      <c r="C6882" t="s">
        <v>6838</v>
      </c>
      <c r="E6882" s="8">
        <v>6882</v>
      </c>
      <c r="F6882" s="9">
        <v>45251142</v>
      </c>
      <c r="G6882" s="10" t="s">
        <v>6839</v>
      </c>
      <c r="Q6882" t="str">
        <f t="shared" si="107"/>
        <v>45251142-Radovi na izgradnji elektrane na drva</v>
      </c>
    </row>
    <row r="6883" spans="1:17" x14ac:dyDescent="0.3">
      <c r="A6883">
        <v>6882</v>
      </c>
      <c r="B6883">
        <v>45251142</v>
      </c>
      <c r="C6883" t="s">
        <v>6839</v>
      </c>
      <c r="E6883" s="11">
        <v>6883</v>
      </c>
      <c r="F6883" s="12">
        <v>45251143</v>
      </c>
      <c r="G6883" s="13" t="s">
        <v>6840</v>
      </c>
      <c r="Q6883" t="str">
        <f t="shared" si="107"/>
        <v>45251143-Radovi na izgradnji pogona za proizvodnju komprimovanog vazduha</v>
      </c>
    </row>
    <row r="6884" spans="1:17" x14ac:dyDescent="0.3">
      <c r="A6884">
        <v>6883</v>
      </c>
      <c r="B6884">
        <v>45251143</v>
      </c>
      <c r="C6884" t="s">
        <v>6840</v>
      </c>
      <c r="E6884" s="8">
        <v>6884</v>
      </c>
      <c r="F6884" s="9">
        <v>45251150</v>
      </c>
      <c r="G6884" s="10" t="s">
        <v>6841</v>
      </c>
      <c r="Q6884" t="str">
        <f t="shared" si="107"/>
        <v>45251150-Radovi na izgradnji rashladnih tornjeva</v>
      </c>
    </row>
    <row r="6885" spans="1:17" x14ac:dyDescent="0.3">
      <c r="A6885">
        <v>6884</v>
      </c>
      <c r="B6885">
        <v>45251150</v>
      </c>
      <c r="C6885" t="s">
        <v>6841</v>
      </c>
      <c r="E6885" s="11">
        <v>6885</v>
      </c>
      <c r="F6885" s="12">
        <v>45251160</v>
      </c>
      <c r="G6885" s="13" t="s">
        <v>6842</v>
      </c>
      <c r="Q6885" t="str">
        <f t="shared" si="107"/>
        <v>45251160-Radovi na instalaciji postrojenja za iskorišćavanje energije vetra</v>
      </c>
    </row>
    <row r="6886" spans="1:17" x14ac:dyDescent="0.3">
      <c r="A6886">
        <v>6885</v>
      </c>
      <c r="B6886">
        <v>45251160</v>
      </c>
      <c r="C6886" t="s">
        <v>6842</v>
      </c>
      <c r="E6886" s="8">
        <v>6886</v>
      </c>
      <c r="F6886" s="9">
        <v>45251200</v>
      </c>
      <c r="G6886" s="10" t="s">
        <v>6843</v>
      </c>
      <c r="Q6886" t="str">
        <f t="shared" si="107"/>
        <v>45251200-Radovi na izgradnji toplana</v>
      </c>
    </row>
    <row r="6887" spans="1:17" x14ac:dyDescent="0.3">
      <c r="A6887">
        <v>6886</v>
      </c>
      <c r="B6887">
        <v>45251200</v>
      </c>
      <c r="C6887" t="s">
        <v>6843</v>
      </c>
      <c r="E6887" s="11">
        <v>6887</v>
      </c>
      <c r="F6887" s="12">
        <v>45251220</v>
      </c>
      <c r="G6887" s="13" t="s">
        <v>6844</v>
      </c>
      <c r="Q6887" t="str">
        <f t="shared" si="107"/>
        <v>45251220-Radovi na izgradnji energana za kombinovanu proizvodnju toplote i energije</v>
      </c>
    </row>
    <row r="6888" spans="1:17" x14ac:dyDescent="0.3">
      <c r="A6888">
        <v>6887</v>
      </c>
      <c r="B6888">
        <v>45251220</v>
      </c>
      <c r="C6888" t="s">
        <v>6844</v>
      </c>
      <c r="E6888" s="8">
        <v>6888</v>
      </c>
      <c r="F6888" s="9">
        <v>45251230</v>
      </c>
      <c r="G6888" s="10" t="s">
        <v>6845</v>
      </c>
      <c r="Q6888" t="str">
        <f t="shared" si="107"/>
        <v>45251230-Radovi na izgradnji postrojenja za proizvodnju pare</v>
      </c>
    </row>
    <row r="6889" spans="1:17" x14ac:dyDescent="0.3">
      <c r="A6889">
        <v>6888</v>
      </c>
      <c r="B6889">
        <v>45251230</v>
      </c>
      <c r="C6889" t="s">
        <v>6845</v>
      </c>
      <c r="E6889" s="11">
        <v>6889</v>
      </c>
      <c r="F6889" s="12">
        <v>45251240</v>
      </c>
      <c r="G6889" s="13" t="s">
        <v>6846</v>
      </c>
      <c r="Q6889" t="str">
        <f t="shared" si="107"/>
        <v>45251240-Radovi na izgradnji postrojenja za proizvodnju struje od deponijskih gasova</v>
      </c>
    </row>
    <row r="6890" spans="1:17" x14ac:dyDescent="0.3">
      <c r="A6890">
        <v>6889</v>
      </c>
      <c r="B6890">
        <v>45251240</v>
      </c>
      <c r="C6890" t="s">
        <v>6846</v>
      </c>
      <c r="E6890" s="8">
        <v>6890</v>
      </c>
      <c r="F6890" s="9">
        <v>45251250</v>
      </c>
      <c r="G6890" s="10" t="s">
        <v>6847</v>
      </c>
      <c r="Q6890" t="str">
        <f t="shared" si="107"/>
        <v>45251250-Radovi na izgradnji postrojenja za centralno grejanje</v>
      </c>
    </row>
    <row r="6891" spans="1:17" x14ac:dyDescent="0.3">
      <c r="A6891">
        <v>6890</v>
      </c>
      <c r="B6891">
        <v>45251250</v>
      </c>
      <c r="C6891" t="s">
        <v>6847</v>
      </c>
      <c r="E6891" s="11">
        <v>6891</v>
      </c>
      <c r="F6891" s="12">
        <v>45252000</v>
      </c>
      <c r="G6891" s="13" t="s">
        <v>6848</v>
      </c>
      <c r="Q6891" t="str">
        <f t="shared" si="107"/>
        <v>45252000-Radovi na izgradnji postrojenja za preradu otpadnih voda, postrojenja za prečišćavanje i postrojenja za spaljivanje otpada</v>
      </c>
    </row>
    <row r="6892" spans="1:17" x14ac:dyDescent="0.3">
      <c r="A6892">
        <v>6891</v>
      </c>
      <c r="B6892">
        <v>45252000</v>
      </c>
      <c r="C6892" t="s">
        <v>6848</v>
      </c>
      <c r="E6892" s="8">
        <v>6892</v>
      </c>
      <c r="F6892" s="9">
        <v>45252100</v>
      </c>
      <c r="G6892" s="10" t="s">
        <v>6849</v>
      </c>
      <c r="Q6892" t="str">
        <f t="shared" si="107"/>
        <v>45252100-Radovi na izgradnji uređaja za preradu otpadnih voda</v>
      </c>
    </row>
    <row r="6893" spans="1:17" x14ac:dyDescent="0.3">
      <c r="A6893">
        <v>6892</v>
      </c>
      <c r="B6893">
        <v>45252100</v>
      </c>
      <c r="C6893" t="s">
        <v>6849</v>
      </c>
      <c r="E6893" s="11">
        <v>6893</v>
      </c>
      <c r="F6893" s="12">
        <v>45252110</v>
      </c>
      <c r="G6893" s="13" t="s">
        <v>6850</v>
      </c>
      <c r="Q6893" t="str">
        <f t="shared" si="107"/>
        <v>45252110-Radovi na izgradnji mobilnih postrojenja</v>
      </c>
    </row>
    <row r="6894" spans="1:17" x14ac:dyDescent="0.3">
      <c r="A6894">
        <v>6893</v>
      </c>
      <c r="B6894">
        <v>45252110</v>
      </c>
      <c r="C6894" t="s">
        <v>6850</v>
      </c>
      <c r="E6894" s="8">
        <v>6894</v>
      </c>
      <c r="F6894" s="9">
        <v>45252120</v>
      </c>
      <c r="G6894" s="10" t="s">
        <v>6851</v>
      </c>
      <c r="Q6894" t="str">
        <f t="shared" si="107"/>
        <v>45252120-Radovi na izgradnji postrojenja za preradu vode</v>
      </c>
    </row>
    <row r="6895" spans="1:17" x14ac:dyDescent="0.3">
      <c r="A6895">
        <v>6894</v>
      </c>
      <c r="B6895">
        <v>45252120</v>
      </c>
      <c r="C6895" t="s">
        <v>6851</v>
      </c>
      <c r="E6895" s="11">
        <v>6895</v>
      </c>
      <c r="F6895" s="12">
        <v>45252121</v>
      </c>
      <c r="G6895" s="13" t="s">
        <v>6852</v>
      </c>
      <c r="Q6895" t="str">
        <f t="shared" si="107"/>
        <v>45252121-Instalacije za taloženje (taložnici)</v>
      </c>
    </row>
    <row r="6896" spans="1:17" x14ac:dyDescent="0.3">
      <c r="A6896">
        <v>6895</v>
      </c>
      <c r="B6896">
        <v>45252121</v>
      </c>
      <c r="C6896" t="s">
        <v>6852</v>
      </c>
      <c r="E6896" s="8">
        <v>6896</v>
      </c>
      <c r="F6896" s="9">
        <v>45252122</v>
      </c>
      <c r="G6896" s="10" t="s">
        <v>6853</v>
      </c>
      <c r="Q6896" t="str">
        <f t="shared" si="107"/>
        <v>45252122-Uređaji za razgradnju (digestiju) mulja</v>
      </c>
    </row>
    <row r="6897" spans="1:17" x14ac:dyDescent="0.3">
      <c r="A6897">
        <v>6896</v>
      </c>
      <c r="B6897">
        <v>45252122</v>
      </c>
      <c r="C6897" t="s">
        <v>6853</v>
      </c>
      <c r="E6897" s="11">
        <v>6897</v>
      </c>
      <c r="F6897" s="12">
        <v>45252123</v>
      </c>
      <c r="G6897" s="13" t="s">
        <v>6854</v>
      </c>
      <c r="Q6897" t="str">
        <f t="shared" si="107"/>
        <v>45252123-Instalacije za odvajanje (prosejavanje)</v>
      </c>
    </row>
    <row r="6898" spans="1:17" x14ac:dyDescent="0.3">
      <c r="A6898">
        <v>6897</v>
      </c>
      <c r="B6898">
        <v>45252123</v>
      </c>
      <c r="C6898" t="s">
        <v>6854</v>
      </c>
      <c r="E6898" s="8">
        <v>6898</v>
      </c>
      <c r="F6898" s="9">
        <v>45252124</v>
      </c>
      <c r="G6898" s="10" t="s">
        <v>6855</v>
      </c>
      <c r="Q6898" t="str">
        <f t="shared" si="107"/>
        <v>45252124-Radovi na iskopu rečnog dna i ispumpavanju vode iz iskopine</v>
      </c>
    </row>
    <row r="6899" spans="1:17" x14ac:dyDescent="0.3">
      <c r="A6899">
        <v>6898</v>
      </c>
      <c r="B6899">
        <v>45252124</v>
      </c>
      <c r="C6899" t="s">
        <v>6855</v>
      </c>
      <c r="E6899" s="11">
        <v>6899</v>
      </c>
      <c r="F6899" s="12">
        <v>45252125</v>
      </c>
      <c r="G6899" s="13" t="s">
        <v>6856</v>
      </c>
      <c r="Q6899" t="str">
        <f t="shared" si="107"/>
        <v>45252125-Radovi na nasipanju kamenom</v>
      </c>
    </row>
    <row r="6900" spans="1:17" x14ac:dyDescent="0.3">
      <c r="A6900">
        <v>6899</v>
      </c>
      <c r="B6900">
        <v>45252125</v>
      </c>
      <c r="C6900" t="s">
        <v>6856</v>
      </c>
      <c r="E6900" s="8">
        <v>6900</v>
      </c>
      <c r="F6900" s="9">
        <v>45252126</v>
      </c>
      <c r="G6900" s="10" t="s">
        <v>6857</v>
      </c>
      <c r="Q6900" t="str">
        <f t="shared" si="107"/>
        <v>45252126-Radovi na izgradnji postrojenja za preradu pijaće vode</v>
      </c>
    </row>
    <row r="6901" spans="1:17" x14ac:dyDescent="0.3">
      <c r="A6901">
        <v>6900</v>
      </c>
      <c r="B6901">
        <v>45252126</v>
      </c>
      <c r="C6901" t="s">
        <v>6857</v>
      </c>
      <c r="E6901" s="11">
        <v>6901</v>
      </c>
      <c r="F6901" s="12">
        <v>45252127</v>
      </c>
      <c r="G6901" s="13" t="s">
        <v>6858</v>
      </c>
      <c r="Q6901" t="str">
        <f t="shared" si="107"/>
        <v>45252127-Radovi na izgradnji postrojenja za preradu otpadnih voda</v>
      </c>
    </row>
    <row r="6902" spans="1:17" x14ac:dyDescent="0.3">
      <c r="A6902">
        <v>6901</v>
      </c>
      <c r="B6902">
        <v>45252127</v>
      </c>
      <c r="C6902" t="s">
        <v>6858</v>
      </c>
      <c r="E6902" s="8">
        <v>6902</v>
      </c>
      <c r="F6902" s="9">
        <v>45252130</v>
      </c>
      <c r="G6902" s="10" t="s">
        <v>6859</v>
      </c>
      <c r="Q6902" t="str">
        <f t="shared" si="107"/>
        <v>45252130-Oprema za postrojenja za kanalizacione vode</v>
      </c>
    </row>
    <row r="6903" spans="1:17" x14ac:dyDescent="0.3">
      <c r="A6903">
        <v>6902</v>
      </c>
      <c r="B6903">
        <v>45252130</v>
      </c>
      <c r="C6903" t="s">
        <v>6859</v>
      </c>
      <c r="E6903" s="11">
        <v>6903</v>
      </c>
      <c r="F6903" s="12">
        <v>45252140</v>
      </c>
      <c r="G6903" s="13" t="s">
        <v>6860</v>
      </c>
      <c r="Q6903" t="str">
        <f t="shared" si="107"/>
        <v>45252140-Radovi na izgradnji uređaja za odvajanje vode iz mulja</v>
      </c>
    </row>
    <row r="6904" spans="1:17" x14ac:dyDescent="0.3">
      <c r="A6904">
        <v>6903</v>
      </c>
      <c r="B6904">
        <v>45252140</v>
      </c>
      <c r="C6904" t="s">
        <v>6860</v>
      </c>
      <c r="E6904" s="8">
        <v>6904</v>
      </c>
      <c r="F6904" s="9">
        <v>45252150</v>
      </c>
      <c r="G6904" s="10" t="s">
        <v>6861</v>
      </c>
      <c r="Q6904" t="str">
        <f t="shared" si="107"/>
        <v>45252150-Radovi na izgradnji postrojenja za pretovar uglja</v>
      </c>
    </row>
    <row r="6905" spans="1:17" x14ac:dyDescent="0.3">
      <c r="A6905">
        <v>6904</v>
      </c>
      <c r="B6905">
        <v>45252150</v>
      </c>
      <c r="C6905" t="s">
        <v>6861</v>
      </c>
      <c r="E6905" s="11">
        <v>6905</v>
      </c>
      <c r="F6905" s="12">
        <v>45252200</v>
      </c>
      <c r="G6905" s="13" t="s">
        <v>6862</v>
      </c>
      <c r="Q6905" t="str">
        <f t="shared" si="107"/>
        <v>45252200-Oprema postrojenja za prečišćavanje</v>
      </c>
    </row>
    <row r="6906" spans="1:17" x14ac:dyDescent="0.3">
      <c r="A6906">
        <v>6905</v>
      </c>
      <c r="B6906">
        <v>45252200</v>
      </c>
      <c r="C6906" t="s">
        <v>6862</v>
      </c>
      <c r="E6906" s="8">
        <v>6906</v>
      </c>
      <c r="F6906" s="9">
        <v>45252210</v>
      </c>
      <c r="G6906" s="10" t="s">
        <v>6863</v>
      </c>
      <c r="Q6906" t="str">
        <f t="shared" si="107"/>
        <v>45252210-Radovi na izgradnji postrojenja za prečišćavanje vode</v>
      </c>
    </row>
    <row r="6907" spans="1:17" x14ac:dyDescent="0.3">
      <c r="A6907">
        <v>6906</v>
      </c>
      <c r="B6907">
        <v>45252210</v>
      </c>
      <c r="C6907" t="s">
        <v>6863</v>
      </c>
      <c r="E6907" s="11">
        <v>6907</v>
      </c>
      <c r="F6907" s="12">
        <v>45252300</v>
      </c>
      <c r="G6907" s="13" t="s">
        <v>6864</v>
      </c>
      <c r="Q6907" t="str">
        <f t="shared" si="107"/>
        <v>45252300-Radovi na izgradnji postrojenja za spaljivanje otpada</v>
      </c>
    </row>
    <row r="6908" spans="1:17" x14ac:dyDescent="0.3">
      <c r="A6908">
        <v>6907</v>
      </c>
      <c r="B6908">
        <v>45252300</v>
      </c>
      <c r="C6908" t="s">
        <v>6864</v>
      </c>
      <c r="E6908" s="8">
        <v>6908</v>
      </c>
      <c r="F6908" s="9">
        <v>45253000</v>
      </c>
      <c r="G6908" s="10" t="s">
        <v>6865</v>
      </c>
      <c r="Q6908" t="str">
        <f t="shared" si="107"/>
        <v>45253000-Radovi na izgradnji pogona za hemijsku preradu</v>
      </c>
    </row>
    <row r="6909" spans="1:17" x14ac:dyDescent="0.3">
      <c r="A6909">
        <v>6908</v>
      </c>
      <c r="B6909">
        <v>45253000</v>
      </c>
      <c r="C6909" t="s">
        <v>6865</v>
      </c>
      <c r="E6909" s="11">
        <v>6909</v>
      </c>
      <c r="F6909" s="12">
        <v>45253100</v>
      </c>
      <c r="G6909" s="13" t="s">
        <v>6866</v>
      </c>
      <c r="Q6909" t="str">
        <f t="shared" si="107"/>
        <v>45253100-Radovi na izgradnji pogona za demineralizaciju</v>
      </c>
    </row>
    <row r="6910" spans="1:17" x14ac:dyDescent="0.3">
      <c r="A6910">
        <v>6909</v>
      </c>
      <c r="B6910">
        <v>45253100</v>
      </c>
      <c r="C6910" t="s">
        <v>6866</v>
      </c>
      <c r="E6910" s="8">
        <v>6910</v>
      </c>
      <c r="F6910" s="9">
        <v>45253200</v>
      </c>
      <c r="G6910" s="10" t="s">
        <v>6867</v>
      </c>
      <c r="Q6910" t="str">
        <f t="shared" si="107"/>
        <v>45253200-Radovi na izgradnji postrojenja za odsumporavanje</v>
      </c>
    </row>
    <row r="6911" spans="1:17" x14ac:dyDescent="0.3">
      <c r="A6911">
        <v>6910</v>
      </c>
      <c r="B6911">
        <v>45253200</v>
      </c>
      <c r="C6911" t="s">
        <v>6867</v>
      </c>
      <c r="E6911" s="11">
        <v>6911</v>
      </c>
      <c r="F6911" s="12">
        <v>45253300</v>
      </c>
      <c r="G6911" s="13" t="s">
        <v>6868</v>
      </c>
      <c r="Q6911" t="str">
        <f t="shared" si="107"/>
        <v>45253300-Radovi na izgradnji pogona za destilaciju ili rektifikaciju</v>
      </c>
    </row>
    <row r="6912" spans="1:17" x14ac:dyDescent="0.3">
      <c r="A6912">
        <v>6911</v>
      </c>
      <c r="B6912">
        <v>45253300</v>
      </c>
      <c r="C6912" t="s">
        <v>6868</v>
      </c>
      <c r="E6912" s="8">
        <v>6912</v>
      </c>
      <c r="F6912" s="9">
        <v>45253310</v>
      </c>
      <c r="G6912" s="10" t="s">
        <v>6869</v>
      </c>
      <c r="Q6912" t="str">
        <f t="shared" si="107"/>
        <v>45253310-Radovi na izgradnji pogona za destilaciju vode</v>
      </c>
    </row>
    <row r="6913" spans="1:17" x14ac:dyDescent="0.3">
      <c r="A6913">
        <v>6912</v>
      </c>
      <c r="B6913">
        <v>45253310</v>
      </c>
      <c r="C6913" t="s">
        <v>6869</v>
      </c>
      <c r="E6913" s="11">
        <v>6913</v>
      </c>
      <c r="F6913" s="12">
        <v>45253320</v>
      </c>
      <c r="G6913" s="13" t="s">
        <v>6870</v>
      </c>
      <c r="Q6913" t="str">
        <f t="shared" si="107"/>
        <v>45253320-Radovi na izgradnji pogona za destilaciju alkohola</v>
      </c>
    </row>
    <row r="6914" spans="1:17" x14ac:dyDescent="0.3">
      <c r="A6914">
        <v>6913</v>
      </c>
      <c r="B6914">
        <v>45253320</v>
      </c>
      <c r="C6914" t="s">
        <v>6870</v>
      </c>
      <c r="E6914" s="8">
        <v>6914</v>
      </c>
      <c r="F6914" s="9">
        <v>45253400</v>
      </c>
      <c r="G6914" s="10" t="s">
        <v>6871</v>
      </c>
      <c r="Q6914" t="str">
        <f t="shared" ref="Q6914:Q6977" si="108">F6914&amp; "-" &amp;G6914</f>
        <v>45253400-Radovi na izgradnji petrohemijskog postrojenja</v>
      </c>
    </row>
    <row r="6915" spans="1:17" x14ac:dyDescent="0.3">
      <c r="A6915">
        <v>6914</v>
      </c>
      <c r="B6915">
        <v>45253400</v>
      </c>
      <c r="C6915" t="s">
        <v>6871</v>
      </c>
      <c r="E6915" s="11">
        <v>6915</v>
      </c>
      <c r="F6915" s="12">
        <v>45253500</v>
      </c>
      <c r="G6915" s="13" t="s">
        <v>6872</v>
      </c>
      <c r="Q6915" t="str">
        <f t="shared" si="108"/>
        <v>45253500-Radovi na izgradnji farmaceutskog postrojenja</v>
      </c>
    </row>
    <row r="6916" spans="1:17" x14ac:dyDescent="0.3">
      <c r="A6916">
        <v>6915</v>
      </c>
      <c r="B6916">
        <v>45253500</v>
      </c>
      <c r="C6916" t="s">
        <v>6872</v>
      </c>
      <c r="E6916" s="8">
        <v>6916</v>
      </c>
      <c r="F6916" s="9">
        <v>45253600</v>
      </c>
      <c r="G6916" s="10" t="s">
        <v>6873</v>
      </c>
      <c r="Q6916" t="str">
        <f t="shared" si="108"/>
        <v>45253600-Radovi na izgradnji pogona za dejonizaciju</v>
      </c>
    </row>
    <row r="6917" spans="1:17" x14ac:dyDescent="0.3">
      <c r="A6917">
        <v>6916</v>
      </c>
      <c r="B6917">
        <v>45253600</v>
      </c>
      <c r="C6917" t="s">
        <v>6873</v>
      </c>
      <c r="E6917" s="11">
        <v>6917</v>
      </c>
      <c r="F6917" s="12">
        <v>45253700</v>
      </c>
      <c r="G6917" s="13" t="s">
        <v>6874</v>
      </c>
      <c r="Q6917" t="str">
        <f t="shared" si="108"/>
        <v>45253700-Radovi na izgradnji pogona za razgradnju (digestiju)</v>
      </c>
    </row>
    <row r="6918" spans="1:17" x14ac:dyDescent="0.3">
      <c r="A6918">
        <v>6917</v>
      </c>
      <c r="B6918">
        <v>45253700</v>
      </c>
      <c r="C6918" t="s">
        <v>6874</v>
      </c>
      <c r="E6918" s="8">
        <v>6918</v>
      </c>
      <c r="F6918" s="9">
        <v>45253800</v>
      </c>
      <c r="G6918" s="10" t="s">
        <v>6875</v>
      </c>
      <c r="Q6918" t="str">
        <f t="shared" si="108"/>
        <v>45253800-Radovi na izgradnji pogona za kompostiranje</v>
      </c>
    </row>
    <row r="6919" spans="1:17" x14ac:dyDescent="0.3">
      <c r="A6919">
        <v>6918</v>
      </c>
      <c r="B6919">
        <v>45253800</v>
      </c>
      <c r="C6919" t="s">
        <v>6875</v>
      </c>
      <c r="E6919" s="11">
        <v>6919</v>
      </c>
      <c r="F6919" s="12">
        <v>45254000</v>
      </c>
      <c r="G6919" s="13" t="s">
        <v>6876</v>
      </c>
      <c r="Q6919" t="str">
        <f t="shared" si="108"/>
        <v>45254000-Radovi na izgradnji u rudarstvu i proizvodnji</v>
      </c>
    </row>
    <row r="6920" spans="1:17" x14ac:dyDescent="0.3">
      <c r="A6920">
        <v>6919</v>
      </c>
      <c r="B6920">
        <v>45254000</v>
      </c>
      <c r="C6920" t="s">
        <v>6876</v>
      </c>
      <c r="E6920" s="8">
        <v>6920</v>
      </c>
      <c r="F6920" s="9">
        <v>45254100</v>
      </c>
      <c r="G6920" s="10" t="s">
        <v>6877</v>
      </c>
      <c r="Q6920" t="str">
        <f t="shared" si="108"/>
        <v>45254100-Radovi na izgradnji u rudarstvu</v>
      </c>
    </row>
    <row r="6921" spans="1:17" x14ac:dyDescent="0.3">
      <c r="A6921">
        <v>6920</v>
      </c>
      <c r="B6921">
        <v>45254100</v>
      </c>
      <c r="C6921" t="s">
        <v>6877</v>
      </c>
      <c r="E6921" s="11">
        <v>6921</v>
      </c>
      <c r="F6921" s="12">
        <v>45254110</v>
      </c>
      <c r="G6921" s="13" t="s">
        <v>6878</v>
      </c>
      <c r="Q6921" t="str">
        <f t="shared" si="108"/>
        <v>45254110-Radovi na izgradnji ulaska u rudarsko okno</v>
      </c>
    </row>
    <row r="6922" spans="1:17" x14ac:dyDescent="0.3">
      <c r="A6922">
        <v>6921</v>
      </c>
      <c r="B6922">
        <v>45254110</v>
      </c>
      <c r="C6922" t="s">
        <v>6878</v>
      </c>
      <c r="E6922" s="8">
        <v>6922</v>
      </c>
      <c r="F6922" s="9">
        <v>45254200</v>
      </c>
      <c r="G6922" s="10" t="s">
        <v>6879</v>
      </c>
      <c r="Q6922" t="str">
        <f t="shared" si="108"/>
        <v>45254200-Radovi na izgradnji proizvodnog postrojenja</v>
      </c>
    </row>
    <row r="6923" spans="1:17" x14ac:dyDescent="0.3">
      <c r="A6923">
        <v>6922</v>
      </c>
      <c r="B6923">
        <v>45254200</v>
      </c>
      <c r="C6923" t="s">
        <v>6879</v>
      </c>
      <c r="E6923" s="11">
        <v>6923</v>
      </c>
      <c r="F6923" s="12">
        <v>45255000</v>
      </c>
      <c r="G6923" s="13" t="s">
        <v>6880</v>
      </c>
      <c r="Q6923" t="str">
        <f t="shared" si="108"/>
        <v>45255000-Radovi na izgradnji objekata za naftnu i gasnu industriju</v>
      </c>
    </row>
    <row r="6924" spans="1:17" x14ac:dyDescent="0.3">
      <c r="A6924">
        <v>6923</v>
      </c>
      <c r="B6924">
        <v>45255000</v>
      </c>
      <c r="C6924" t="s">
        <v>6880</v>
      </c>
      <c r="E6924" s="8">
        <v>6924</v>
      </c>
      <c r="F6924" s="9">
        <v>45255100</v>
      </c>
      <c r="G6924" s="10" t="s">
        <v>6881</v>
      </c>
      <c r="Q6924" t="str">
        <f t="shared" si="108"/>
        <v>45255100-Radovi na izgradnji proizvodnih platformi</v>
      </c>
    </row>
    <row r="6925" spans="1:17" x14ac:dyDescent="0.3">
      <c r="A6925">
        <v>6924</v>
      </c>
      <c r="B6925">
        <v>45255100</v>
      </c>
      <c r="C6925" t="s">
        <v>6881</v>
      </c>
      <c r="E6925" s="11">
        <v>6925</v>
      </c>
      <c r="F6925" s="12">
        <v>45255110</v>
      </c>
      <c r="G6925" s="13" t="s">
        <v>6882</v>
      </c>
      <c r="Q6925" t="str">
        <f t="shared" si="108"/>
        <v>45255110-Građevinski radovi na bušotinama</v>
      </c>
    </row>
    <row r="6926" spans="1:17" x14ac:dyDescent="0.3">
      <c r="A6926">
        <v>6925</v>
      </c>
      <c r="B6926">
        <v>45255110</v>
      </c>
      <c r="C6926" t="s">
        <v>6882</v>
      </c>
      <c r="E6926" s="8">
        <v>6926</v>
      </c>
      <c r="F6926" s="9">
        <v>45255120</v>
      </c>
      <c r="G6926" s="10" t="s">
        <v>6883</v>
      </c>
      <c r="Q6926" t="str">
        <f t="shared" si="108"/>
        <v>45255120-Radovi na izgradnji objekata na platformama</v>
      </c>
    </row>
    <row r="6927" spans="1:17" x14ac:dyDescent="0.3">
      <c r="A6927">
        <v>6926</v>
      </c>
      <c r="B6927">
        <v>45255120</v>
      </c>
      <c r="C6927" t="s">
        <v>6883</v>
      </c>
      <c r="E6927" s="11">
        <v>6927</v>
      </c>
      <c r="F6927" s="12">
        <v>45255121</v>
      </c>
      <c r="G6927" s="13" t="s">
        <v>6884</v>
      </c>
      <c r="Q6927" t="str">
        <f t="shared" si="108"/>
        <v>45255121-Radovi na izgradnji objekata na površini</v>
      </c>
    </row>
    <row r="6928" spans="1:17" x14ac:dyDescent="0.3">
      <c r="A6928">
        <v>6927</v>
      </c>
      <c r="B6928">
        <v>45255121</v>
      </c>
      <c r="C6928" t="s">
        <v>6884</v>
      </c>
      <c r="E6928" s="8">
        <v>6928</v>
      </c>
      <c r="F6928" s="9">
        <v>45255200</v>
      </c>
      <c r="G6928" s="10" t="s">
        <v>6885</v>
      </c>
      <c r="Q6928" t="str">
        <f t="shared" si="108"/>
        <v>45255200-Radovi na izgradnji rafinerija nafte</v>
      </c>
    </row>
    <row r="6929" spans="1:17" x14ac:dyDescent="0.3">
      <c r="A6929">
        <v>6928</v>
      </c>
      <c r="B6929">
        <v>45255200</v>
      </c>
      <c r="C6929" t="s">
        <v>6885</v>
      </c>
      <c r="E6929" s="11">
        <v>6929</v>
      </c>
      <c r="F6929" s="12">
        <v>45255210</v>
      </c>
      <c r="G6929" s="13" t="s">
        <v>6886</v>
      </c>
      <c r="Q6929" t="str">
        <f t="shared" si="108"/>
        <v>45255210-Radovi na izgradnji naftnih terminala</v>
      </c>
    </row>
    <row r="6930" spans="1:17" x14ac:dyDescent="0.3">
      <c r="A6930">
        <v>6929</v>
      </c>
      <c r="B6930">
        <v>45255210</v>
      </c>
      <c r="C6930" t="s">
        <v>6886</v>
      </c>
      <c r="E6930" s="8">
        <v>6930</v>
      </c>
      <c r="F6930" s="9">
        <v>45255300</v>
      </c>
      <c r="G6930" s="10" t="s">
        <v>6887</v>
      </c>
      <c r="Q6930" t="str">
        <f t="shared" si="108"/>
        <v>45255300-Radovi na izgradnji gasnih terminala</v>
      </c>
    </row>
    <row r="6931" spans="1:17" x14ac:dyDescent="0.3">
      <c r="A6931">
        <v>6930</v>
      </c>
      <c r="B6931">
        <v>45255300</v>
      </c>
      <c r="C6931" t="s">
        <v>6887</v>
      </c>
      <c r="E6931" s="11">
        <v>6931</v>
      </c>
      <c r="F6931" s="12">
        <v>45255400</v>
      </c>
      <c r="G6931" s="13" t="s">
        <v>6888</v>
      </c>
      <c r="Q6931" t="str">
        <f t="shared" si="108"/>
        <v>45255400-Radovi na montaži</v>
      </c>
    </row>
    <row r="6932" spans="1:17" x14ac:dyDescent="0.3">
      <c r="A6932">
        <v>6931</v>
      </c>
      <c r="B6932">
        <v>45255400</v>
      </c>
      <c r="C6932" t="s">
        <v>6888</v>
      </c>
      <c r="E6932" s="8">
        <v>6932</v>
      </c>
      <c r="F6932" s="9">
        <v>45255410</v>
      </c>
      <c r="G6932" s="10" t="s">
        <v>6889</v>
      </c>
      <c r="Q6932" t="str">
        <f t="shared" si="108"/>
        <v>45255410-Montaža na moru</v>
      </c>
    </row>
    <row r="6933" spans="1:17" x14ac:dyDescent="0.3">
      <c r="A6933">
        <v>6932</v>
      </c>
      <c r="B6933">
        <v>45255410</v>
      </c>
      <c r="C6933" t="s">
        <v>6889</v>
      </c>
      <c r="E6933" s="11">
        <v>6933</v>
      </c>
      <c r="F6933" s="12">
        <v>45255420</v>
      </c>
      <c r="G6933" s="13" t="s">
        <v>6890</v>
      </c>
      <c r="Q6933" t="str">
        <f t="shared" si="108"/>
        <v>45255420-Montaža na kopnu</v>
      </c>
    </row>
    <row r="6934" spans="1:17" x14ac:dyDescent="0.3">
      <c r="A6934">
        <v>6933</v>
      </c>
      <c r="B6934">
        <v>45255420</v>
      </c>
      <c r="C6934" t="s">
        <v>6890</v>
      </c>
      <c r="E6934" s="8">
        <v>6934</v>
      </c>
      <c r="F6934" s="9">
        <v>45255430</v>
      </c>
      <c r="G6934" s="10" t="s">
        <v>6891</v>
      </c>
      <c r="Q6934" t="str">
        <f t="shared" si="108"/>
        <v>45255430-Demontaža naftnih platformi</v>
      </c>
    </row>
    <row r="6935" spans="1:17" x14ac:dyDescent="0.3">
      <c r="A6935">
        <v>6934</v>
      </c>
      <c r="B6935">
        <v>45255430</v>
      </c>
      <c r="C6935" t="s">
        <v>6891</v>
      </c>
      <c r="E6935" s="11">
        <v>6935</v>
      </c>
      <c r="F6935" s="12">
        <v>45255500</v>
      </c>
      <c r="G6935" s="13" t="s">
        <v>6892</v>
      </c>
      <c r="Q6935" t="str">
        <f t="shared" si="108"/>
        <v>45255500-Radovi na bušenju i istraživanju</v>
      </c>
    </row>
    <row r="6936" spans="1:17" x14ac:dyDescent="0.3">
      <c r="A6936">
        <v>6935</v>
      </c>
      <c r="B6936">
        <v>45255500</v>
      </c>
      <c r="C6936" t="s">
        <v>6892</v>
      </c>
      <c r="E6936" s="8">
        <v>6936</v>
      </c>
      <c r="F6936" s="9">
        <v>45255600</v>
      </c>
      <c r="G6936" s="10" t="s">
        <v>6893</v>
      </c>
      <c r="Q6936" t="str">
        <f t="shared" si="108"/>
        <v>45255600-Izrada bušotine spiralnom cevi</v>
      </c>
    </row>
    <row r="6937" spans="1:17" x14ac:dyDescent="0.3">
      <c r="A6937">
        <v>6936</v>
      </c>
      <c r="B6937">
        <v>45255600</v>
      </c>
      <c r="C6937" t="s">
        <v>6893</v>
      </c>
      <c r="E6937" s="11">
        <v>6937</v>
      </c>
      <c r="F6937" s="12">
        <v>45255700</v>
      </c>
      <c r="G6937" s="13" t="s">
        <v>6894</v>
      </c>
      <c r="Q6937" t="str">
        <f t="shared" si="108"/>
        <v>45255700-Radovi na izgradnji postrojenja za gasifikaciju uglja</v>
      </c>
    </row>
    <row r="6938" spans="1:17" x14ac:dyDescent="0.3">
      <c r="A6938">
        <v>6937</v>
      </c>
      <c r="B6938">
        <v>45255700</v>
      </c>
      <c r="C6938" t="s">
        <v>6894</v>
      </c>
      <c r="E6938" s="8">
        <v>6938</v>
      </c>
      <c r="F6938" s="9">
        <v>45255800</v>
      </c>
      <c r="G6938" s="10" t="s">
        <v>6895</v>
      </c>
      <c r="Q6938" t="str">
        <f t="shared" si="108"/>
        <v>45255800-Radovi na izgradnji postrojenja za proizvodnju gasa</v>
      </c>
    </row>
    <row r="6939" spans="1:17" x14ac:dyDescent="0.3">
      <c r="A6939">
        <v>6938</v>
      </c>
      <c r="B6939">
        <v>45255800</v>
      </c>
      <c r="C6939" t="s">
        <v>6895</v>
      </c>
      <c r="E6939" s="11">
        <v>6939</v>
      </c>
      <c r="F6939" s="12">
        <v>45259000</v>
      </c>
      <c r="G6939" s="13" t="s">
        <v>6896</v>
      </c>
      <c r="Q6939" t="str">
        <f t="shared" si="108"/>
        <v>45259000-Popravak i održavanje postrojenja</v>
      </c>
    </row>
    <row r="6940" spans="1:17" x14ac:dyDescent="0.3">
      <c r="A6940">
        <v>6939</v>
      </c>
      <c r="B6940">
        <v>45259000</v>
      </c>
      <c r="C6940" t="s">
        <v>6896</v>
      </c>
      <c r="E6940" s="8">
        <v>6940</v>
      </c>
      <c r="F6940" s="9">
        <v>45259100</v>
      </c>
      <c r="G6940" s="10" t="s">
        <v>6897</v>
      </c>
      <c r="Q6940" t="str">
        <f t="shared" si="108"/>
        <v>45259100-Popravka i održavanje uređaja za otpadne vode</v>
      </c>
    </row>
    <row r="6941" spans="1:17" x14ac:dyDescent="0.3">
      <c r="A6941">
        <v>6940</v>
      </c>
      <c r="B6941">
        <v>45259100</v>
      </c>
      <c r="C6941" t="s">
        <v>6897</v>
      </c>
      <c r="E6941" s="11">
        <v>6941</v>
      </c>
      <c r="F6941" s="12">
        <v>45259200</v>
      </c>
      <c r="G6941" s="13" t="s">
        <v>6898</v>
      </c>
      <c r="Q6941" t="str">
        <f t="shared" si="108"/>
        <v>45259200-Popravka i održavanje uređaja za prečišćavanje</v>
      </c>
    </row>
    <row r="6942" spans="1:17" x14ac:dyDescent="0.3">
      <c r="A6942">
        <v>6941</v>
      </c>
      <c r="B6942">
        <v>45259200</v>
      </c>
      <c r="C6942" t="s">
        <v>6898</v>
      </c>
      <c r="E6942" s="8">
        <v>6942</v>
      </c>
      <c r="F6942" s="9">
        <v>45259300</v>
      </c>
      <c r="G6942" s="10" t="s">
        <v>6899</v>
      </c>
      <c r="Q6942" t="str">
        <f t="shared" si="108"/>
        <v>45259300-Popravka i održavanje toplane</v>
      </c>
    </row>
    <row r="6943" spans="1:17" x14ac:dyDescent="0.3">
      <c r="A6943">
        <v>6942</v>
      </c>
      <c r="B6943">
        <v>45259300</v>
      </c>
      <c r="C6943" t="s">
        <v>6899</v>
      </c>
      <c r="E6943" s="11">
        <v>6943</v>
      </c>
      <c r="F6943" s="12">
        <v>45259900</v>
      </c>
      <c r="G6943" s="13" t="s">
        <v>6900</v>
      </c>
      <c r="Q6943" t="str">
        <f t="shared" si="108"/>
        <v>45259900-Radovi na modernizaciji postrojenja</v>
      </c>
    </row>
    <row r="6944" spans="1:17" x14ac:dyDescent="0.3">
      <c r="A6944">
        <v>6943</v>
      </c>
      <c r="B6944">
        <v>45259900</v>
      </c>
      <c r="C6944" t="s">
        <v>6900</v>
      </c>
      <c r="E6944" s="8">
        <v>6944</v>
      </c>
      <c r="F6944" s="9">
        <v>45260000</v>
      </c>
      <c r="G6944" s="10" t="s">
        <v>6901</v>
      </c>
      <c r="Q6944" t="str">
        <f t="shared" si="108"/>
        <v>45260000-Radovi na krovu i drugi posebni građevinski zanatski radovi</v>
      </c>
    </row>
    <row r="6945" spans="1:17" x14ac:dyDescent="0.3">
      <c r="A6945">
        <v>6944</v>
      </c>
      <c r="B6945">
        <v>45260000</v>
      </c>
      <c r="C6945" t="s">
        <v>6901</v>
      </c>
      <c r="E6945" s="11">
        <v>6945</v>
      </c>
      <c r="F6945" s="12">
        <v>45261000</v>
      </c>
      <c r="G6945" s="13" t="s">
        <v>6902</v>
      </c>
      <c r="Q6945" t="str">
        <f t="shared" si="108"/>
        <v>45261000-Krovovezački, krovopokrivački i sa njima povezani radovi</v>
      </c>
    </row>
    <row r="6946" spans="1:17" x14ac:dyDescent="0.3">
      <c r="A6946">
        <v>6945</v>
      </c>
      <c r="B6946">
        <v>45261000</v>
      </c>
      <c r="C6946" t="s">
        <v>6902</v>
      </c>
      <c r="E6946" s="8">
        <v>6946</v>
      </c>
      <c r="F6946" s="9">
        <v>45261100</v>
      </c>
      <c r="G6946" s="10" t="s">
        <v>6903</v>
      </c>
      <c r="Q6946" t="str">
        <f t="shared" si="108"/>
        <v>45261100-Krovovezački radovi</v>
      </c>
    </row>
    <row r="6947" spans="1:17" x14ac:dyDescent="0.3">
      <c r="A6947">
        <v>6946</v>
      </c>
      <c r="B6947">
        <v>45261100</v>
      </c>
      <c r="C6947" t="s">
        <v>6903</v>
      </c>
      <c r="E6947" s="11">
        <v>6947</v>
      </c>
      <c r="F6947" s="12">
        <v>45261200</v>
      </c>
      <c r="G6947" s="13" t="s">
        <v>6904</v>
      </c>
      <c r="Q6947" t="str">
        <f t="shared" si="108"/>
        <v>45261200-Krovopokrivački radovi i radovi na bojenju krova</v>
      </c>
    </row>
    <row r="6948" spans="1:17" x14ac:dyDescent="0.3">
      <c r="A6948">
        <v>6947</v>
      </c>
      <c r="B6948">
        <v>45261200</v>
      </c>
      <c r="C6948" t="s">
        <v>6904</v>
      </c>
      <c r="E6948" s="8">
        <v>6948</v>
      </c>
      <c r="F6948" s="9">
        <v>45261210</v>
      </c>
      <c r="G6948" s="10" t="s">
        <v>6905</v>
      </c>
      <c r="Q6948" t="str">
        <f t="shared" si="108"/>
        <v>45261210-Krovopokrivački radovi</v>
      </c>
    </row>
    <row r="6949" spans="1:17" x14ac:dyDescent="0.3">
      <c r="A6949">
        <v>6948</v>
      </c>
      <c r="B6949">
        <v>45261210</v>
      </c>
      <c r="C6949" t="s">
        <v>6905</v>
      </c>
      <c r="E6949" s="11">
        <v>6949</v>
      </c>
      <c r="F6949" s="12">
        <v>45261211</v>
      </c>
      <c r="G6949" s="13" t="s">
        <v>6906</v>
      </c>
      <c r="Q6949" t="str">
        <f t="shared" si="108"/>
        <v>45261211-Radovi na pokrivanju krova crepom od opeke</v>
      </c>
    </row>
    <row r="6950" spans="1:17" x14ac:dyDescent="0.3">
      <c r="A6950">
        <v>6949</v>
      </c>
      <c r="B6950">
        <v>45261211</v>
      </c>
      <c r="C6950" t="s">
        <v>6906</v>
      </c>
      <c r="E6950" s="8">
        <v>6950</v>
      </c>
      <c r="F6950" s="9">
        <v>45261212</v>
      </c>
      <c r="G6950" s="10" t="s">
        <v>6907</v>
      </c>
      <c r="Q6950" t="str">
        <f t="shared" si="108"/>
        <v>45261212-Radovi na pokrivanju krova crepom od škriljca</v>
      </c>
    </row>
    <row r="6951" spans="1:17" x14ac:dyDescent="0.3">
      <c r="A6951">
        <v>6950</v>
      </c>
      <c r="B6951">
        <v>45261212</v>
      </c>
      <c r="C6951" t="s">
        <v>6907</v>
      </c>
      <c r="E6951" s="11">
        <v>6951</v>
      </c>
      <c r="F6951" s="12">
        <v>45261213</v>
      </c>
      <c r="G6951" s="13" t="s">
        <v>6908</v>
      </c>
      <c r="Q6951" t="str">
        <f t="shared" si="108"/>
        <v>45261213-Radovi na pokrivanju krova metalnim pločama</v>
      </c>
    </row>
    <row r="6952" spans="1:17" x14ac:dyDescent="0.3">
      <c r="A6952">
        <v>6951</v>
      </c>
      <c r="B6952">
        <v>45261213</v>
      </c>
      <c r="C6952" t="s">
        <v>6908</v>
      </c>
      <c r="E6952" s="8">
        <v>6952</v>
      </c>
      <c r="F6952" s="9">
        <v>45261214</v>
      </c>
      <c r="G6952" s="10" t="s">
        <v>6909</v>
      </c>
      <c r="Q6952" t="str">
        <f t="shared" si="108"/>
        <v>45261214-Radovi na pokrivanju krova bitumenskim pločama</v>
      </c>
    </row>
    <row r="6953" spans="1:17" x14ac:dyDescent="0.3">
      <c r="A6953">
        <v>6952</v>
      </c>
      <c r="B6953">
        <v>45261214</v>
      </c>
      <c r="C6953" t="s">
        <v>6909</v>
      </c>
      <c r="E6953" s="11">
        <v>6953</v>
      </c>
      <c r="F6953" s="12">
        <v>45261215</v>
      </c>
      <c r="G6953" s="13" t="s">
        <v>6910</v>
      </c>
      <c r="Q6953" t="str">
        <f t="shared" si="108"/>
        <v>45261215-Radovi na pokrivanju krova solarnim pločama</v>
      </c>
    </row>
    <row r="6954" spans="1:17" x14ac:dyDescent="0.3">
      <c r="A6954">
        <v>6953</v>
      </c>
      <c r="B6954">
        <v>45261215</v>
      </c>
      <c r="C6954" t="s">
        <v>6910</v>
      </c>
      <c r="E6954" s="8">
        <v>6954</v>
      </c>
      <c r="F6954" s="9">
        <v>45261220</v>
      </c>
      <c r="G6954" s="10" t="s">
        <v>6911</v>
      </c>
      <c r="Q6954" t="str">
        <f t="shared" si="108"/>
        <v>45261220-Bojenje krova i drugi radovi nanošenja premaza</v>
      </c>
    </row>
    <row r="6955" spans="1:17" x14ac:dyDescent="0.3">
      <c r="A6955">
        <v>6954</v>
      </c>
      <c r="B6955">
        <v>45261220</v>
      </c>
      <c r="C6955" t="s">
        <v>6911</v>
      </c>
      <c r="E6955" s="11">
        <v>6955</v>
      </c>
      <c r="F6955" s="12">
        <v>45261221</v>
      </c>
      <c r="G6955" s="13" t="s">
        <v>6912</v>
      </c>
      <c r="Q6955" t="str">
        <f t="shared" si="108"/>
        <v>45261221-Bojenje krova</v>
      </c>
    </row>
    <row r="6956" spans="1:17" x14ac:dyDescent="0.3">
      <c r="A6956">
        <v>6955</v>
      </c>
      <c r="B6956">
        <v>45261221</v>
      </c>
      <c r="C6956" t="s">
        <v>6912</v>
      </c>
      <c r="E6956" s="8">
        <v>6956</v>
      </c>
      <c r="F6956" s="9">
        <v>45261222</v>
      </c>
      <c r="G6956" s="10" t="s">
        <v>6913</v>
      </c>
      <c r="Q6956" t="str">
        <f t="shared" si="108"/>
        <v>45261222-Nanošenje cementnog sloja na krovnu ploču</v>
      </c>
    </row>
    <row r="6957" spans="1:17" x14ac:dyDescent="0.3">
      <c r="A6957">
        <v>6956</v>
      </c>
      <c r="B6957">
        <v>45261222</v>
      </c>
      <c r="C6957" t="s">
        <v>6913</v>
      </c>
      <c r="E6957" s="11">
        <v>6957</v>
      </c>
      <c r="F6957" s="12">
        <v>45261300</v>
      </c>
      <c r="G6957" s="13" t="s">
        <v>6914</v>
      </c>
      <c r="Q6957" t="str">
        <f t="shared" si="108"/>
        <v>45261300-Radovi na opšivanju krova i postavljanju oluka</v>
      </c>
    </row>
    <row r="6958" spans="1:17" x14ac:dyDescent="0.3">
      <c r="A6958">
        <v>6957</v>
      </c>
      <c r="B6958">
        <v>45261300</v>
      </c>
      <c r="C6958" t="s">
        <v>6914</v>
      </c>
      <c r="E6958" s="8">
        <v>6958</v>
      </c>
      <c r="F6958" s="9">
        <v>45261310</v>
      </c>
      <c r="G6958" s="10" t="s">
        <v>6915</v>
      </c>
      <c r="Q6958" t="str">
        <f t="shared" si="108"/>
        <v>45261310-Radovi na opšivanju krova</v>
      </c>
    </row>
    <row r="6959" spans="1:17" x14ac:dyDescent="0.3">
      <c r="A6959">
        <v>6958</v>
      </c>
      <c r="B6959">
        <v>45261310</v>
      </c>
      <c r="C6959" t="s">
        <v>6915</v>
      </c>
      <c r="E6959" s="11">
        <v>6959</v>
      </c>
      <c r="F6959" s="12">
        <v>45261320</v>
      </c>
      <c r="G6959" s="13" t="s">
        <v>6916</v>
      </c>
      <c r="Q6959" t="str">
        <f t="shared" si="108"/>
        <v>45261320-Radovi na postavljanju oluka</v>
      </c>
    </row>
    <row r="6960" spans="1:17" x14ac:dyDescent="0.3">
      <c r="A6960">
        <v>6959</v>
      </c>
      <c r="B6960">
        <v>45261320</v>
      </c>
      <c r="C6960" t="s">
        <v>6916</v>
      </c>
      <c r="E6960" s="8">
        <v>6960</v>
      </c>
      <c r="F6960" s="9">
        <v>45261400</v>
      </c>
      <c r="G6960" s="10" t="s">
        <v>6917</v>
      </c>
      <c r="Q6960" t="str">
        <f t="shared" si="108"/>
        <v>45261400-Postavljanje oplata</v>
      </c>
    </row>
    <row r="6961" spans="1:17" x14ac:dyDescent="0.3">
      <c r="A6961">
        <v>6960</v>
      </c>
      <c r="B6961">
        <v>45261400</v>
      </c>
      <c r="C6961" t="s">
        <v>6917</v>
      </c>
      <c r="E6961" s="11">
        <v>6961</v>
      </c>
      <c r="F6961" s="12">
        <v>45261410</v>
      </c>
      <c r="G6961" s="13" t="s">
        <v>6918</v>
      </c>
      <c r="Q6961" t="str">
        <f t="shared" si="108"/>
        <v>45261410-Radovi na izolaciji krova</v>
      </c>
    </row>
    <row r="6962" spans="1:17" x14ac:dyDescent="0.3">
      <c r="A6962">
        <v>6961</v>
      </c>
      <c r="B6962">
        <v>45261410</v>
      </c>
      <c r="C6962" t="s">
        <v>6918</v>
      </c>
      <c r="E6962" s="8">
        <v>6962</v>
      </c>
      <c r="F6962" s="9">
        <v>45261420</v>
      </c>
      <c r="G6962" s="10" t="s">
        <v>6919</v>
      </c>
      <c r="Q6962" t="str">
        <f t="shared" si="108"/>
        <v>45261420-Radovi na hidroizolaciji</v>
      </c>
    </row>
    <row r="6963" spans="1:17" x14ac:dyDescent="0.3">
      <c r="A6963">
        <v>6962</v>
      </c>
      <c r="B6963">
        <v>45261420</v>
      </c>
      <c r="C6963" t="s">
        <v>6919</v>
      </c>
      <c r="E6963" s="11">
        <v>6963</v>
      </c>
      <c r="F6963" s="12">
        <v>45261900</v>
      </c>
      <c r="G6963" s="13" t="s">
        <v>6920</v>
      </c>
      <c r="Q6963" t="str">
        <f t="shared" si="108"/>
        <v>45261900-Radovi na popravci i održavanju krova</v>
      </c>
    </row>
    <row r="6964" spans="1:17" x14ac:dyDescent="0.3">
      <c r="A6964">
        <v>6963</v>
      </c>
      <c r="B6964">
        <v>45261900</v>
      </c>
      <c r="C6964" t="s">
        <v>6920</v>
      </c>
      <c r="E6964" s="8">
        <v>6964</v>
      </c>
      <c r="F6964" s="9">
        <v>45261910</v>
      </c>
      <c r="G6964" s="10" t="s">
        <v>6921</v>
      </c>
      <c r="Q6964" t="str">
        <f t="shared" si="108"/>
        <v>45261910-Radovi na popravci krova</v>
      </c>
    </row>
    <row r="6965" spans="1:17" x14ac:dyDescent="0.3">
      <c r="A6965">
        <v>6964</v>
      </c>
      <c r="B6965">
        <v>45261910</v>
      </c>
      <c r="C6965" t="s">
        <v>6921</v>
      </c>
      <c r="E6965" s="11">
        <v>6965</v>
      </c>
      <c r="F6965" s="12">
        <v>45261920</v>
      </c>
      <c r="G6965" s="13" t="s">
        <v>6922</v>
      </c>
      <c r="Q6965" t="str">
        <f t="shared" si="108"/>
        <v>45261920-Radovi na održavanju krova</v>
      </c>
    </row>
    <row r="6966" spans="1:17" x14ac:dyDescent="0.3">
      <c r="A6966">
        <v>6965</v>
      </c>
      <c r="B6966">
        <v>45261920</v>
      </c>
      <c r="C6966" t="s">
        <v>6922</v>
      </c>
      <c r="E6966" s="8">
        <v>6966</v>
      </c>
      <c r="F6966" s="9">
        <v>45262000</v>
      </c>
      <c r="G6966" s="10" t="s">
        <v>6923</v>
      </c>
      <c r="Q6966" t="str">
        <f t="shared" si="108"/>
        <v>45262000-Posebni građevinski zanatski radovi, izuzev radova na krovu</v>
      </c>
    </row>
    <row r="6967" spans="1:17" x14ac:dyDescent="0.3">
      <c r="A6967">
        <v>6966</v>
      </c>
      <c r="B6967">
        <v>45262000</v>
      </c>
      <c r="C6967" t="s">
        <v>6923</v>
      </c>
      <c r="E6967" s="11">
        <v>6967</v>
      </c>
      <c r="F6967" s="12">
        <v>45262100</v>
      </c>
      <c r="G6967" s="13" t="s">
        <v>6924</v>
      </c>
      <c r="Q6967" t="str">
        <f t="shared" si="108"/>
        <v>45262100-Radovi na postavljanju i demontaži građevinskih skela</v>
      </c>
    </row>
    <row r="6968" spans="1:17" x14ac:dyDescent="0.3">
      <c r="A6968">
        <v>6967</v>
      </c>
      <c r="B6968">
        <v>45262100</v>
      </c>
      <c r="C6968" t="s">
        <v>6924</v>
      </c>
      <c r="E6968" s="8">
        <v>6968</v>
      </c>
      <c r="F6968" s="9">
        <v>45262110</v>
      </c>
      <c r="G6968" s="10" t="s">
        <v>6925</v>
      </c>
      <c r="Q6968" t="str">
        <f t="shared" si="108"/>
        <v>45262110-Radovi na demontaži građevinskih skela</v>
      </c>
    </row>
    <row r="6969" spans="1:17" x14ac:dyDescent="0.3">
      <c r="A6969">
        <v>6968</v>
      </c>
      <c r="B6969">
        <v>45262110</v>
      </c>
      <c r="C6969" t="s">
        <v>6925</v>
      </c>
      <c r="E6969" s="11">
        <v>6969</v>
      </c>
      <c r="F6969" s="12">
        <v>45262120</v>
      </c>
      <c r="G6969" s="13" t="s">
        <v>6926</v>
      </c>
      <c r="Q6969" t="str">
        <f t="shared" si="108"/>
        <v>45262120-Radovi na postavljanju građevinskih skela</v>
      </c>
    </row>
    <row r="6970" spans="1:17" x14ac:dyDescent="0.3">
      <c r="A6970">
        <v>6969</v>
      </c>
      <c r="B6970">
        <v>45262120</v>
      </c>
      <c r="C6970" t="s">
        <v>6926</v>
      </c>
      <c r="E6970" s="8">
        <v>6970</v>
      </c>
      <c r="F6970" s="9">
        <v>45262200</v>
      </c>
      <c r="G6970" s="10" t="s">
        <v>6927</v>
      </c>
      <c r="Q6970" t="str">
        <f t="shared" si="108"/>
        <v>45262200-Radovi na postavljanju temelja i bušenju izvora vode</v>
      </c>
    </row>
    <row r="6971" spans="1:17" x14ac:dyDescent="0.3">
      <c r="A6971">
        <v>6970</v>
      </c>
      <c r="B6971">
        <v>45262200</v>
      </c>
      <c r="C6971" t="s">
        <v>6927</v>
      </c>
      <c r="E6971" s="11">
        <v>6971</v>
      </c>
      <c r="F6971" s="12">
        <v>45262210</v>
      </c>
      <c r="G6971" s="13" t="s">
        <v>6928</v>
      </c>
      <c r="Q6971" t="str">
        <f t="shared" si="108"/>
        <v>45262210-Radovi na postavljanju temelja</v>
      </c>
    </row>
    <row r="6972" spans="1:17" x14ac:dyDescent="0.3">
      <c r="A6972">
        <v>6971</v>
      </c>
      <c r="B6972">
        <v>45262210</v>
      </c>
      <c r="C6972" t="s">
        <v>6928</v>
      </c>
      <c r="E6972" s="8">
        <v>6972</v>
      </c>
      <c r="F6972" s="9">
        <v>45262211</v>
      </c>
      <c r="G6972" s="10" t="s">
        <v>6929</v>
      </c>
      <c r="Q6972" t="str">
        <f t="shared" si="108"/>
        <v>45262211-Zabijanje šipova</v>
      </c>
    </row>
    <row r="6973" spans="1:17" x14ac:dyDescent="0.3">
      <c r="A6973">
        <v>6972</v>
      </c>
      <c r="B6973">
        <v>45262211</v>
      </c>
      <c r="C6973" t="s">
        <v>6929</v>
      </c>
      <c r="E6973" s="11">
        <v>6973</v>
      </c>
      <c r="F6973" s="12">
        <v>45262212</v>
      </c>
      <c r="G6973" s="13" t="s">
        <v>6930</v>
      </c>
      <c r="Q6973" t="str">
        <f t="shared" si="108"/>
        <v>45262212-Radovi na učvršćivanju i zaštiti rovova</v>
      </c>
    </row>
    <row r="6974" spans="1:17" x14ac:dyDescent="0.3">
      <c r="A6974">
        <v>6973</v>
      </c>
      <c r="B6974">
        <v>45262212</v>
      </c>
      <c r="C6974" t="s">
        <v>6930</v>
      </c>
      <c r="E6974" s="8">
        <v>6974</v>
      </c>
      <c r="F6974" s="9">
        <v>45262213</v>
      </c>
      <c r="G6974" s="10" t="s">
        <v>6931</v>
      </c>
      <c r="Q6974" t="str">
        <f t="shared" si="108"/>
        <v>45262213-Tehnika za podizanje membranskog zida ukopanog u zemlju</v>
      </c>
    </row>
    <row r="6975" spans="1:17" x14ac:dyDescent="0.3">
      <c r="A6975">
        <v>6974</v>
      </c>
      <c r="B6975">
        <v>45262213</v>
      </c>
      <c r="C6975" t="s">
        <v>6931</v>
      </c>
      <c r="E6975" s="11">
        <v>6975</v>
      </c>
      <c r="F6975" s="12">
        <v>45262220</v>
      </c>
      <c r="G6975" s="13" t="s">
        <v>6932</v>
      </c>
      <c r="Q6975" t="str">
        <f t="shared" si="108"/>
        <v>45262220-Bušenje bunara za vodu</v>
      </c>
    </row>
    <row r="6976" spans="1:17" x14ac:dyDescent="0.3">
      <c r="A6976">
        <v>6975</v>
      </c>
      <c r="B6976">
        <v>45262220</v>
      </c>
      <c r="C6976" t="s">
        <v>6932</v>
      </c>
      <c r="E6976" s="8">
        <v>6976</v>
      </c>
      <c r="F6976" s="9">
        <v>45262300</v>
      </c>
      <c r="G6976" s="10" t="s">
        <v>6933</v>
      </c>
      <c r="Q6976" t="str">
        <f t="shared" si="108"/>
        <v>45262300-Betonski radovi</v>
      </c>
    </row>
    <row r="6977" spans="1:17" x14ac:dyDescent="0.3">
      <c r="A6977">
        <v>6976</v>
      </c>
      <c r="B6977">
        <v>45262300</v>
      </c>
      <c r="C6977" t="s">
        <v>6933</v>
      </c>
      <c r="E6977" s="11">
        <v>6977</v>
      </c>
      <c r="F6977" s="12">
        <v>45262310</v>
      </c>
      <c r="G6977" s="13" t="s">
        <v>6934</v>
      </c>
      <c r="Q6977" t="str">
        <f t="shared" si="108"/>
        <v>45262310-Armiračko betonski radovi</v>
      </c>
    </row>
    <row r="6978" spans="1:17" x14ac:dyDescent="0.3">
      <c r="A6978">
        <v>6977</v>
      </c>
      <c r="B6978">
        <v>45262310</v>
      </c>
      <c r="C6978" t="s">
        <v>6934</v>
      </c>
      <c r="E6978" s="8">
        <v>6978</v>
      </c>
      <c r="F6978" s="9">
        <v>45262311</v>
      </c>
      <c r="G6978" s="10" t="s">
        <v>6935</v>
      </c>
      <c r="Q6978" t="str">
        <f t="shared" ref="Q6978:Q7041" si="109">F6978&amp; "-" &amp;G6978</f>
        <v>45262311-Grubi betonski radovi</v>
      </c>
    </row>
    <row r="6979" spans="1:17" x14ac:dyDescent="0.3">
      <c r="A6979">
        <v>6978</v>
      </c>
      <c r="B6979">
        <v>45262311</v>
      </c>
      <c r="C6979" t="s">
        <v>6935</v>
      </c>
      <c r="E6979" s="11">
        <v>6979</v>
      </c>
      <c r="F6979" s="12">
        <v>45262320</v>
      </c>
      <c r="G6979" s="13" t="s">
        <v>6936</v>
      </c>
      <c r="Q6979" t="str">
        <f t="shared" si="109"/>
        <v>45262320-Polaganje betonske košuljice</v>
      </c>
    </row>
    <row r="6980" spans="1:17" x14ac:dyDescent="0.3">
      <c r="A6980">
        <v>6979</v>
      </c>
      <c r="B6980">
        <v>45262320</v>
      </c>
      <c r="C6980" t="s">
        <v>6936</v>
      </c>
      <c r="E6980" s="8">
        <v>6980</v>
      </c>
      <c r="F6980" s="9">
        <v>45262321</v>
      </c>
      <c r="G6980" s="10" t="s">
        <v>6937</v>
      </c>
      <c r="Q6980" t="str">
        <f t="shared" si="109"/>
        <v>45262321-Polaganje podne košuljice</v>
      </c>
    </row>
    <row r="6981" spans="1:17" x14ac:dyDescent="0.3">
      <c r="A6981">
        <v>6980</v>
      </c>
      <c r="B6981">
        <v>45262321</v>
      </c>
      <c r="C6981" t="s">
        <v>6937</v>
      </c>
      <c r="E6981" s="11">
        <v>6981</v>
      </c>
      <c r="F6981" s="12">
        <v>45262330</v>
      </c>
      <c r="G6981" s="13" t="s">
        <v>6938</v>
      </c>
      <c r="Q6981" t="str">
        <f t="shared" si="109"/>
        <v>45262330-Popravka betonskih radova</v>
      </c>
    </row>
    <row r="6982" spans="1:17" x14ac:dyDescent="0.3">
      <c r="A6982">
        <v>6981</v>
      </c>
      <c r="B6982">
        <v>45262330</v>
      </c>
      <c r="C6982" t="s">
        <v>6938</v>
      </c>
      <c r="E6982" s="8">
        <v>6982</v>
      </c>
      <c r="F6982" s="9">
        <v>45262340</v>
      </c>
      <c r="G6982" s="10" t="s">
        <v>6939</v>
      </c>
      <c r="Q6982" t="str">
        <f t="shared" si="109"/>
        <v>45262340-Fugovanje</v>
      </c>
    </row>
    <row r="6983" spans="1:17" x14ac:dyDescent="0.3">
      <c r="A6983">
        <v>6982</v>
      </c>
      <c r="B6983">
        <v>45262340</v>
      </c>
      <c r="C6983" t="s">
        <v>6939</v>
      </c>
      <c r="E6983" s="11">
        <v>6983</v>
      </c>
      <c r="F6983" s="12">
        <v>45262350</v>
      </c>
      <c r="G6983" s="13" t="s">
        <v>6940</v>
      </c>
      <c r="Q6983" t="str">
        <f t="shared" si="109"/>
        <v>45262350-Betonski radovi bez armature</v>
      </c>
    </row>
    <row r="6984" spans="1:17" x14ac:dyDescent="0.3">
      <c r="A6984">
        <v>6983</v>
      </c>
      <c r="B6984">
        <v>45262350</v>
      </c>
      <c r="C6984" t="s">
        <v>6940</v>
      </c>
      <c r="E6984" s="8">
        <v>6984</v>
      </c>
      <c r="F6984" s="9">
        <v>45262360</v>
      </c>
      <c r="G6984" s="10" t="s">
        <v>6941</v>
      </c>
      <c r="Q6984" t="str">
        <f t="shared" si="109"/>
        <v>45262360-Cementiranje</v>
      </c>
    </row>
    <row r="6985" spans="1:17" x14ac:dyDescent="0.3">
      <c r="A6985">
        <v>6984</v>
      </c>
      <c r="B6985">
        <v>45262360</v>
      </c>
      <c r="C6985" t="s">
        <v>6941</v>
      </c>
      <c r="E6985" s="11">
        <v>6985</v>
      </c>
      <c r="F6985" s="12">
        <v>45262370</v>
      </c>
      <c r="G6985" s="13" t="s">
        <v>6942</v>
      </c>
      <c r="Q6985" t="str">
        <f t="shared" si="109"/>
        <v>45262370-Izrada betonske košuljice</v>
      </c>
    </row>
    <row r="6986" spans="1:17" x14ac:dyDescent="0.3">
      <c r="A6986">
        <v>6985</v>
      </c>
      <c r="B6986">
        <v>45262370</v>
      </c>
      <c r="C6986" t="s">
        <v>6942</v>
      </c>
      <c r="E6986" s="8">
        <v>6986</v>
      </c>
      <c r="F6986" s="9">
        <v>45262400</v>
      </c>
      <c r="G6986" s="10" t="s">
        <v>6943</v>
      </c>
      <c r="Q6986" t="str">
        <f t="shared" si="109"/>
        <v>45262400-Izrada čelične konstrukcije</v>
      </c>
    </row>
    <row r="6987" spans="1:17" x14ac:dyDescent="0.3">
      <c r="A6987">
        <v>6986</v>
      </c>
      <c r="B6987">
        <v>45262400</v>
      </c>
      <c r="C6987" t="s">
        <v>6943</v>
      </c>
      <c r="E6987" s="11">
        <v>6987</v>
      </c>
      <c r="F6987" s="12">
        <v>45262410</v>
      </c>
      <c r="G6987" s="13" t="s">
        <v>6944</v>
      </c>
      <c r="Q6987" t="str">
        <f t="shared" si="109"/>
        <v>45262410-Postavljanje čeličnih elemenata za zgrade</v>
      </c>
    </row>
    <row r="6988" spans="1:17" x14ac:dyDescent="0.3">
      <c r="A6988">
        <v>6987</v>
      </c>
      <c r="B6988">
        <v>45262410</v>
      </c>
      <c r="C6988" t="s">
        <v>6944</v>
      </c>
      <c r="E6988" s="8">
        <v>6988</v>
      </c>
      <c r="F6988" s="9">
        <v>45262420</v>
      </c>
      <c r="G6988" s="10" t="s">
        <v>6945</v>
      </c>
      <c r="Q6988" t="str">
        <f t="shared" si="109"/>
        <v>45262420-Postavljanje čeličnih elemenata za konstrukcije</v>
      </c>
    </row>
    <row r="6989" spans="1:17" x14ac:dyDescent="0.3">
      <c r="A6989">
        <v>6988</v>
      </c>
      <c r="B6989">
        <v>45262420</v>
      </c>
      <c r="C6989" t="s">
        <v>6945</v>
      </c>
      <c r="E6989" s="11">
        <v>6989</v>
      </c>
      <c r="F6989" s="12">
        <v>45262421</v>
      </c>
      <c r="G6989" s="13" t="s">
        <v>6946</v>
      </c>
      <c r="Q6989" t="str">
        <f t="shared" si="109"/>
        <v>45262421-Radovi na privezištima za brodove na moru</v>
      </c>
    </row>
    <row r="6990" spans="1:17" x14ac:dyDescent="0.3">
      <c r="A6990">
        <v>6989</v>
      </c>
      <c r="B6990">
        <v>45262421</v>
      </c>
      <c r="C6990" t="s">
        <v>6946</v>
      </c>
      <c r="E6990" s="8">
        <v>6990</v>
      </c>
      <c r="F6990" s="9">
        <v>45262422</v>
      </c>
      <c r="G6990" s="10" t="s">
        <v>6947</v>
      </c>
      <c r="Q6990" t="str">
        <f t="shared" si="109"/>
        <v>45262422-Radovi na podmorskom bušenju</v>
      </c>
    </row>
    <row r="6991" spans="1:17" x14ac:dyDescent="0.3">
      <c r="A6991">
        <v>6990</v>
      </c>
      <c r="B6991">
        <v>45262422</v>
      </c>
      <c r="C6991" t="s">
        <v>6947</v>
      </c>
      <c r="E6991" s="11">
        <v>6991</v>
      </c>
      <c r="F6991" s="12">
        <v>45262423</v>
      </c>
      <c r="G6991" s="13" t="s">
        <v>6948</v>
      </c>
      <c r="Q6991" t="str">
        <f t="shared" si="109"/>
        <v>45262423-Izrada pontona</v>
      </c>
    </row>
    <row r="6992" spans="1:17" x14ac:dyDescent="0.3">
      <c r="A6992">
        <v>6991</v>
      </c>
      <c r="B6992">
        <v>45262423</v>
      </c>
      <c r="C6992" t="s">
        <v>6948</v>
      </c>
      <c r="E6992" s="8">
        <v>6992</v>
      </c>
      <c r="F6992" s="9">
        <v>45262424</v>
      </c>
      <c r="G6992" s="10" t="s">
        <v>6949</v>
      </c>
      <c r="Q6992" t="str">
        <f t="shared" si="109"/>
        <v>45262424-Izrada montažnih modula na moru</v>
      </c>
    </row>
    <row r="6993" spans="1:17" x14ac:dyDescent="0.3">
      <c r="A6993">
        <v>6992</v>
      </c>
      <c r="B6993">
        <v>45262424</v>
      </c>
      <c r="C6993" t="s">
        <v>6949</v>
      </c>
      <c r="E6993" s="11">
        <v>6993</v>
      </c>
      <c r="F6993" s="12">
        <v>45262425</v>
      </c>
      <c r="G6993" s="13" t="s">
        <v>6950</v>
      </c>
      <c r="Q6993" t="str">
        <f t="shared" si="109"/>
        <v>45262425-Radovi na izradi omotača</v>
      </c>
    </row>
    <row r="6994" spans="1:17" x14ac:dyDescent="0.3">
      <c r="A6994">
        <v>6993</v>
      </c>
      <c r="B6994">
        <v>45262425</v>
      </c>
      <c r="C6994" t="s">
        <v>6950</v>
      </c>
      <c r="E6994" s="8">
        <v>6994</v>
      </c>
      <c r="F6994" s="9">
        <v>45262426</v>
      </c>
      <c r="G6994" s="10" t="s">
        <v>6951</v>
      </c>
      <c r="Q6994" t="str">
        <f t="shared" si="109"/>
        <v>45262426-Proizvodnja šipova</v>
      </c>
    </row>
    <row r="6995" spans="1:17" x14ac:dyDescent="0.3">
      <c r="A6995">
        <v>6994</v>
      </c>
      <c r="B6995">
        <v>45262426</v>
      </c>
      <c r="C6995" t="s">
        <v>6951</v>
      </c>
      <c r="E6995" s="11">
        <v>6995</v>
      </c>
      <c r="F6995" s="12">
        <v>45262500</v>
      </c>
      <c r="G6995" s="13" t="s">
        <v>6952</v>
      </c>
      <c r="Q6995" t="str">
        <f t="shared" si="109"/>
        <v>45262500-Zidarski radovi</v>
      </c>
    </row>
    <row r="6996" spans="1:17" x14ac:dyDescent="0.3">
      <c r="A6996">
        <v>6995</v>
      </c>
      <c r="B6996">
        <v>45262500</v>
      </c>
      <c r="C6996" t="s">
        <v>6952</v>
      </c>
      <c r="E6996" s="8">
        <v>6996</v>
      </c>
      <c r="F6996" s="9">
        <v>45262510</v>
      </c>
      <c r="G6996" s="10" t="s">
        <v>6953</v>
      </c>
      <c r="Q6996" t="str">
        <f t="shared" si="109"/>
        <v>45262510-Građevinski radovi sa kamenom</v>
      </c>
    </row>
    <row r="6997" spans="1:17" x14ac:dyDescent="0.3">
      <c r="A6997">
        <v>6996</v>
      </c>
      <c r="B6997">
        <v>45262510</v>
      </c>
      <c r="C6997" t="s">
        <v>6953</v>
      </c>
      <c r="E6997" s="11">
        <v>6997</v>
      </c>
      <c r="F6997" s="12">
        <v>45262511</v>
      </c>
      <c r="G6997" s="13" t="s">
        <v>6954</v>
      </c>
      <c r="Q6997" t="str">
        <f t="shared" si="109"/>
        <v>45262511-Klesarski radovi</v>
      </c>
    </row>
    <row r="6998" spans="1:17" x14ac:dyDescent="0.3">
      <c r="A6998">
        <v>6997</v>
      </c>
      <c r="B6998">
        <v>45262511</v>
      </c>
      <c r="C6998" t="s">
        <v>6954</v>
      </c>
      <c r="E6998" s="8">
        <v>6998</v>
      </c>
      <c r="F6998" s="9">
        <v>45262512</v>
      </c>
      <c r="G6998" s="10" t="s">
        <v>6955</v>
      </c>
      <c r="Q6998" t="str">
        <f t="shared" si="109"/>
        <v>45262512-Zidarski radovi sa klesanim kamenom</v>
      </c>
    </row>
    <row r="6999" spans="1:17" x14ac:dyDescent="0.3">
      <c r="A6999">
        <v>6998</v>
      </c>
      <c r="B6999">
        <v>45262512</v>
      </c>
      <c r="C6999" t="s">
        <v>6955</v>
      </c>
      <c r="E6999" s="11">
        <v>6999</v>
      </c>
      <c r="F6999" s="12">
        <v>45262520</v>
      </c>
      <c r="G6999" s="13" t="s">
        <v>6956</v>
      </c>
      <c r="Q6999" t="str">
        <f t="shared" si="109"/>
        <v>45262520-Zidanje opekom</v>
      </c>
    </row>
    <row r="7000" spans="1:17" x14ac:dyDescent="0.3">
      <c r="A7000">
        <v>6999</v>
      </c>
      <c r="B7000">
        <v>45262520</v>
      </c>
      <c r="C7000" t="s">
        <v>6956</v>
      </c>
      <c r="E7000" s="8">
        <v>7000</v>
      </c>
      <c r="F7000" s="9">
        <v>45262521</v>
      </c>
      <c r="G7000" s="10" t="s">
        <v>6957</v>
      </c>
      <c r="Q7000" t="str">
        <f t="shared" si="109"/>
        <v>45262521-Oblaganje zidova fasadnom ciglom</v>
      </c>
    </row>
    <row r="7001" spans="1:17" x14ac:dyDescent="0.3">
      <c r="A7001">
        <v>7000</v>
      </c>
      <c r="B7001">
        <v>45262521</v>
      </c>
      <c r="C7001" t="s">
        <v>6957</v>
      </c>
      <c r="E7001" s="11">
        <v>7001</v>
      </c>
      <c r="F7001" s="12">
        <v>45262522</v>
      </c>
      <c r="G7001" s="13" t="s">
        <v>6952</v>
      </c>
      <c r="Q7001" t="str">
        <f t="shared" si="109"/>
        <v>45262522-Zidarski radovi</v>
      </c>
    </row>
    <row r="7002" spans="1:17" x14ac:dyDescent="0.3">
      <c r="A7002">
        <v>7001</v>
      </c>
      <c r="B7002">
        <v>45262522</v>
      </c>
      <c r="C7002" t="s">
        <v>6952</v>
      </c>
      <c r="E7002" s="8">
        <v>7002</v>
      </c>
      <c r="F7002" s="9">
        <v>45262600</v>
      </c>
      <c r="G7002" s="10" t="s">
        <v>6958</v>
      </c>
      <c r="Q7002" t="str">
        <f t="shared" si="109"/>
        <v>45262600-Razni specijalizovani građevinski radovi</v>
      </c>
    </row>
    <row r="7003" spans="1:17" x14ac:dyDescent="0.3">
      <c r="A7003">
        <v>7002</v>
      </c>
      <c r="B7003">
        <v>45262600</v>
      </c>
      <c r="C7003" t="s">
        <v>6958</v>
      </c>
      <c r="E7003" s="11">
        <v>7003</v>
      </c>
      <c r="F7003" s="12">
        <v>45262610</v>
      </c>
      <c r="G7003" s="13" t="s">
        <v>6959</v>
      </c>
      <c r="Q7003" t="str">
        <f t="shared" si="109"/>
        <v>45262610-Fabrički dimnjaci</v>
      </c>
    </row>
    <row r="7004" spans="1:17" x14ac:dyDescent="0.3">
      <c r="A7004">
        <v>7003</v>
      </c>
      <c r="B7004">
        <v>45262610</v>
      </c>
      <c r="C7004" t="s">
        <v>6959</v>
      </c>
      <c r="E7004" s="8">
        <v>7004</v>
      </c>
      <c r="F7004" s="9">
        <v>45262620</v>
      </c>
      <c r="G7004" s="10" t="s">
        <v>6960</v>
      </c>
      <c r="Q7004" t="str">
        <f t="shared" si="109"/>
        <v>45262620-Potporni zidovi</v>
      </c>
    </row>
    <row r="7005" spans="1:17" x14ac:dyDescent="0.3">
      <c r="A7005">
        <v>7004</v>
      </c>
      <c r="B7005">
        <v>45262620</v>
      </c>
      <c r="C7005" t="s">
        <v>6960</v>
      </c>
      <c r="E7005" s="11">
        <v>7005</v>
      </c>
      <c r="F7005" s="12">
        <v>45262630</v>
      </c>
      <c r="G7005" s="13" t="s">
        <v>6961</v>
      </c>
      <c r="Q7005" t="str">
        <f t="shared" si="109"/>
        <v>45262630-Izgradnja peći</v>
      </c>
    </row>
    <row r="7006" spans="1:17" x14ac:dyDescent="0.3">
      <c r="A7006">
        <v>7005</v>
      </c>
      <c r="B7006">
        <v>45262630</v>
      </c>
      <c r="C7006" t="s">
        <v>6961</v>
      </c>
      <c r="E7006" s="8">
        <v>7006</v>
      </c>
      <c r="F7006" s="9">
        <v>45262640</v>
      </c>
      <c r="G7006" s="10" t="s">
        <v>6962</v>
      </c>
      <c r="Q7006" t="str">
        <f t="shared" si="109"/>
        <v>45262640-Radovi na unapređenju životne sredine</v>
      </c>
    </row>
    <row r="7007" spans="1:17" x14ac:dyDescent="0.3">
      <c r="A7007">
        <v>7006</v>
      </c>
      <c r="B7007">
        <v>45262640</v>
      </c>
      <c r="C7007" t="s">
        <v>6962</v>
      </c>
      <c r="E7007" s="11">
        <v>7007</v>
      </c>
      <c r="F7007" s="12">
        <v>45262650</v>
      </c>
      <c r="G7007" s="13" t="s">
        <v>6963</v>
      </c>
      <c r="Q7007" t="str">
        <f t="shared" si="109"/>
        <v>45262650-Oblagački radovi</v>
      </c>
    </row>
    <row r="7008" spans="1:17" x14ac:dyDescent="0.3">
      <c r="A7008">
        <v>7007</v>
      </c>
      <c r="B7008">
        <v>45262650</v>
      </c>
      <c r="C7008" t="s">
        <v>6963</v>
      </c>
      <c r="E7008" s="8">
        <v>7008</v>
      </c>
      <c r="F7008" s="9">
        <v>45262660</v>
      </c>
      <c r="G7008" s="10" t="s">
        <v>6964</v>
      </c>
      <c r="Q7008" t="str">
        <f t="shared" si="109"/>
        <v>45262660-Radovi na uklanjanju azbesta</v>
      </c>
    </row>
    <row r="7009" spans="1:17" x14ac:dyDescent="0.3">
      <c r="A7009">
        <v>7008</v>
      </c>
      <c r="B7009">
        <v>45262660</v>
      </c>
      <c r="C7009" t="s">
        <v>6964</v>
      </c>
      <c r="E7009" s="11">
        <v>7009</v>
      </c>
      <c r="F7009" s="12">
        <v>45262670</v>
      </c>
      <c r="G7009" s="13" t="s">
        <v>6965</v>
      </c>
      <c r="Q7009" t="str">
        <f t="shared" si="109"/>
        <v>45262670-Obrada metala</v>
      </c>
    </row>
    <row r="7010" spans="1:17" x14ac:dyDescent="0.3">
      <c r="A7010">
        <v>7009</v>
      </c>
      <c r="B7010">
        <v>45262670</v>
      </c>
      <c r="C7010" t="s">
        <v>6965</v>
      </c>
      <c r="E7010" s="8">
        <v>7010</v>
      </c>
      <c r="F7010" s="9">
        <v>45262680</v>
      </c>
      <c r="G7010" s="10" t="s">
        <v>6966</v>
      </c>
      <c r="Q7010" t="str">
        <f t="shared" si="109"/>
        <v>45262680-Zavarivanje</v>
      </c>
    </row>
    <row r="7011" spans="1:17" x14ac:dyDescent="0.3">
      <c r="A7011">
        <v>7010</v>
      </c>
      <c r="B7011">
        <v>45262680</v>
      </c>
      <c r="C7011" t="s">
        <v>6966</v>
      </c>
      <c r="E7011" s="11">
        <v>7011</v>
      </c>
      <c r="F7011" s="12">
        <v>45262690</v>
      </c>
      <c r="G7011" s="13" t="s">
        <v>6967</v>
      </c>
      <c r="Q7011" t="str">
        <f t="shared" si="109"/>
        <v>45262690-Obnavljanje trošnih zgrada</v>
      </c>
    </row>
    <row r="7012" spans="1:17" x14ac:dyDescent="0.3">
      <c r="A7012">
        <v>7011</v>
      </c>
      <c r="B7012">
        <v>45262690</v>
      </c>
      <c r="C7012" t="s">
        <v>6967</v>
      </c>
      <c r="E7012" s="8">
        <v>7012</v>
      </c>
      <c r="F7012" s="9">
        <v>45262700</v>
      </c>
      <c r="G7012" s="10" t="s">
        <v>6968</v>
      </c>
      <c r="Q7012" t="str">
        <f t="shared" si="109"/>
        <v>45262700-Adaptacija zgrada</v>
      </c>
    </row>
    <row r="7013" spans="1:17" x14ac:dyDescent="0.3">
      <c r="A7013">
        <v>7012</v>
      </c>
      <c r="B7013">
        <v>45262700</v>
      </c>
      <c r="C7013" t="s">
        <v>6968</v>
      </c>
      <c r="E7013" s="11">
        <v>7013</v>
      </c>
      <c r="F7013" s="12">
        <v>45262710</v>
      </c>
      <c r="G7013" s="13" t="s">
        <v>6969</v>
      </c>
      <c r="Q7013" t="str">
        <f t="shared" si="109"/>
        <v>45262710-Radovi na održavanju freski</v>
      </c>
    </row>
    <row r="7014" spans="1:17" x14ac:dyDescent="0.3">
      <c r="A7014">
        <v>7013</v>
      </c>
      <c r="B7014">
        <v>45262710</v>
      </c>
      <c r="C7014" t="s">
        <v>6969</v>
      </c>
      <c r="E7014" s="8">
        <v>7014</v>
      </c>
      <c r="F7014" s="9">
        <v>45262800</v>
      </c>
      <c r="G7014" s="10" t="s">
        <v>6970</v>
      </c>
      <c r="Q7014" t="str">
        <f t="shared" si="109"/>
        <v>45262800-Radovi na dogradnji zgrada</v>
      </c>
    </row>
    <row r="7015" spans="1:17" x14ac:dyDescent="0.3">
      <c r="A7015">
        <v>7014</v>
      </c>
      <c r="B7015">
        <v>45262800</v>
      </c>
      <c r="C7015" t="s">
        <v>6970</v>
      </c>
      <c r="E7015" s="11">
        <v>7015</v>
      </c>
      <c r="F7015" s="12">
        <v>45262900</v>
      </c>
      <c r="G7015" s="13" t="s">
        <v>6971</v>
      </c>
      <c r="Q7015" t="str">
        <f t="shared" si="109"/>
        <v>45262900-Radovi na balkonima</v>
      </c>
    </row>
    <row r="7016" spans="1:17" x14ac:dyDescent="0.3">
      <c r="A7016">
        <v>7015</v>
      </c>
      <c r="B7016">
        <v>45262900</v>
      </c>
      <c r="C7016" t="s">
        <v>6971</v>
      </c>
      <c r="E7016" s="8">
        <v>7016</v>
      </c>
      <c r="F7016" s="9">
        <v>45300000</v>
      </c>
      <c r="G7016" s="10" t="s">
        <v>6972</v>
      </c>
      <c r="Q7016" t="str">
        <f t="shared" si="109"/>
        <v>45300000-Radovi na građevinskim instalacijama</v>
      </c>
    </row>
    <row r="7017" spans="1:17" x14ac:dyDescent="0.3">
      <c r="A7017">
        <v>7016</v>
      </c>
      <c r="B7017">
        <v>45300000</v>
      </c>
      <c r="C7017" t="s">
        <v>6972</v>
      </c>
      <c r="E7017" s="11">
        <v>7017</v>
      </c>
      <c r="F7017" s="12">
        <v>45310000</v>
      </c>
      <c r="G7017" s="13" t="s">
        <v>6973</v>
      </c>
      <c r="Q7017" t="str">
        <f t="shared" si="109"/>
        <v>45310000-Elektroinstalacioni radovi</v>
      </c>
    </row>
    <row r="7018" spans="1:17" x14ac:dyDescent="0.3">
      <c r="A7018">
        <v>7017</v>
      </c>
      <c r="B7018">
        <v>45310000</v>
      </c>
      <c r="C7018" t="s">
        <v>6973</v>
      </c>
      <c r="E7018" s="8">
        <v>7018</v>
      </c>
      <c r="F7018" s="9">
        <v>45311000</v>
      </c>
      <c r="G7018" s="10" t="s">
        <v>6974</v>
      </c>
      <c r="Q7018" t="str">
        <f t="shared" si="109"/>
        <v>45311000-Radovi na postavljanju električnih instalacija i elektro-montažni radovi</v>
      </c>
    </row>
    <row r="7019" spans="1:17" x14ac:dyDescent="0.3">
      <c r="A7019">
        <v>7018</v>
      </c>
      <c r="B7019">
        <v>45311000</v>
      </c>
      <c r="C7019" t="s">
        <v>6974</v>
      </c>
      <c r="E7019" s="11">
        <v>7019</v>
      </c>
      <c r="F7019" s="12">
        <v>45311100</v>
      </c>
      <c r="G7019" s="13" t="s">
        <v>6975</v>
      </c>
      <c r="Q7019" t="str">
        <f t="shared" si="109"/>
        <v>45311100-Radovi na postavljanju električnih instalacija</v>
      </c>
    </row>
    <row r="7020" spans="1:17" x14ac:dyDescent="0.3">
      <c r="A7020">
        <v>7019</v>
      </c>
      <c r="B7020">
        <v>45311100</v>
      </c>
      <c r="C7020" t="s">
        <v>6975</v>
      </c>
      <c r="E7020" s="8">
        <v>7020</v>
      </c>
      <c r="F7020" s="9">
        <v>45311200</v>
      </c>
      <c r="G7020" s="10" t="s">
        <v>6976</v>
      </c>
      <c r="Q7020" t="str">
        <f t="shared" si="109"/>
        <v>45311200-Elektro-montažni radovi</v>
      </c>
    </row>
    <row r="7021" spans="1:17" x14ac:dyDescent="0.3">
      <c r="A7021">
        <v>7020</v>
      </c>
      <c r="B7021">
        <v>45311200</v>
      </c>
      <c r="C7021" t="s">
        <v>6976</v>
      </c>
      <c r="E7021" s="11">
        <v>7021</v>
      </c>
      <c r="F7021" s="12">
        <v>45312000</v>
      </c>
      <c r="G7021" s="13" t="s">
        <v>6977</v>
      </c>
      <c r="Q7021" t="str">
        <f t="shared" si="109"/>
        <v>45312000-Radovi na ugradnji alarmnog sistema i antenske instalacije</v>
      </c>
    </row>
    <row r="7022" spans="1:17" x14ac:dyDescent="0.3">
      <c r="A7022">
        <v>7021</v>
      </c>
      <c r="B7022">
        <v>45312000</v>
      </c>
      <c r="C7022" t="s">
        <v>6977</v>
      </c>
      <c r="E7022" s="8">
        <v>7022</v>
      </c>
      <c r="F7022" s="9">
        <v>45312100</v>
      </c>
      <c r="G7022" s="10" t="s">
        <v>6978</v>
      </c>
      <c r="Q7022" t="str">
        <f t="shared" si="109"/>
        <v>45312100-Radovi na ugradnji alarmnog protivpožarnog sistema</v>
      </c>
    </row>
    <row r="7023" spans="1:17" x14ac:dyDescent="0.3">
      <c r="A7023">
        <v>7022</v>
      </c>
      <c r="B7023">
        <v>45312100</v>
      </c>
      <c r="C7023" t="s">
        <v>6978</v>
      </c>
      <c r="E7023" s="11">
        <v>7023</v>
      </c>
      <c r="F7023" s="12">
        <v>45312200</v>
      </c>
      <c r="G7023" s="13" t="s">
        <v>6979</v>
      </c>
      <c r="Q7023" t="str">
        <f t="shared" si="109"/>
        <v>45312200-Radovi na ugradnji alarmnog sistema za zaštitu od provale</v>
      </c>
    </row>
    <row r="7024" spans="1:17" x14ac:dyDescent="0.3">
      <c r="A7024">
        <v>7023</v>
      </c>
      <c r="B7024">
        <v>45312200</v>
      </c>
      <c r="C7024" t="s">
        <v>6979</v>
      </c>
      <c r="E7024" s="8">
        <v>7024</v>
      </c>
      <c r="F7024" s="9">
        <v>45312300</v>
      </c>
      <c r="G7024" s="10" t="s">
        <v>6980</v>
      </c>
      <c r="Q7024" t="str">
        <f t="shared" si="109"/>
        <v>45312300-Radovi na ugradnji antenske instalacije</v>
      </c>
    </row>
    <row r="7025" spans="1:17" x14ac:dyDescent="0.3">
      <c r="A7025">
        <v>7024</v>
      </c>
      <c r="B7025">
        <v>45312300</v>
      </c>
      <c r="C7025" t="s">
        <v>6980</v>
      </c>
      <c r="E7025" s="11">
        <v>7025</v>
      </c>
      <c r="F7025" s="12">
        <v>45312310</v>
      </c>
      <c r="G7025" s="13" t="s">
        <v>6981</v>
      </c>
      <c r="Q7025" t="str">
        <f t="shared" si="109"/>
        <v>45312310-Radovi na gromobranskoj zaštiti</v>
      </c>
    </row>
    <row r="7026" spans="1:17" x14ac:dyDescent="0.3">
      <c r="A7026">
        <v>7025</v>
      </c>
      <c r="B7026">
        <v>45312310</v>
      </c>
      <c r="C7026" t="s">
        <v>6981</v>
      </c>
      <c r="E7026" s="8">
        <v>7026</v>
      </c>
      <c r="F7026" s="9">
        <v>45312311</v>
      </c>
      <c r="G7026" s="10" t="s">
        <v>6982</v>
      </c>
      <c r="Q7026" t="str">
        <f t="shared" si="109"/>
        <v>45312311-Radovi na ugradnji gromobranske instalacije</v>
      </c>
    </row>
    <row r="7027" spans="1:17" x14ac:dyDescent="0.3">
      <c r="A7027">
        <v>7026</v>
      </c>
      <c r="B7027">
        <v>45312311</v>
      </c>
      <c r="C7027" t="s">
        <v>6982</v>
      </c>
      <c r="E7027" s="11">
        <v>7027</v>
      </c>
      <c r="F7027" s="12">
        <v>45312320</v>
      </c>
      <c r="G7027" s="13" t="s">
        <v>6983</v>
      </c>
      <c r="Q7027" t="str">
        <f t="shared" si="109"/>
        <v>45312320-Radovi na ugradnji televizijskih antena</v>
      </c>
    </row>
    <row r="7028" spans="1:17" x14ac:dyDescent="0.3">
      <c r="A7028">
        <v>7027</v>
      </c>
      <c r="B7028">
        <v>45312320</v>
      </c>
      <c r="C7028" t="s">
        <v>6983</v>
      </c>
      <c r="E7028" s="8">
        <v>7028</v>
      </c>
      <c r="F7028" s="9">
        <v>45312330</v>
      </c>
      <c r="G7028" s="10" t="s">
        <v>6984</v>
      </c>
      <c r="Q7028" t="str">
        <f t="shared" si="109"/>
        <v>45312330-Radovi na ugradnji radio antena</v>
      </c>
    </row>
    <row r="7029" spans="1:17" x14ac:dyDescent="0.3">
      <c r="A7029">
        <v>7028</v>
      </c>
      <c r="B7029">
        <v>45312330</v>
      </c>
      <c r="C7029" t="s">
        <v>6984</v>
      </c>
      <c r="E7029" s="11">
        <v>7029</v>
      </c>
      <c r="F7029" s="12">
        <v>45313000</v>
      </c>
      <c r="G7029" s="13" t="s">
        <v>6985</v>
      </c>
      <c r="Q7029" t="str">
        <f t="shared" si="109"/>
        <v>45313000-Radovi na ugradnji liftova i pokretnih stepenica</v>
      </c>
    </row>
    <row r="7030" spans="1:17" x14ac:dyDescent="0.3">
      <c r="A7030">
        <v>7029</v>
      </c>
      <c r="B7030">
        <v>45313000</v>
      </c>
      <c r="C7030" t="s">
        <v>6985</v>
      </c>
      <c r="E7030" s="8">
        <v>7030</v>
      </c>
      <c r="F7030" s="9">
        <v>45313100</v>
      </c>
      <c r="G7030" s="10" t="s">
        <v>6986</v>
      </c>
      <c r="Q7030" t="str">
        <f t="shared" si="109"/>
        <v>45313100-Radovi na ugradnji liftova</v>
      </c>
    </row>
    <row r="7031" spans="1:17" x14ac:dyDescent="0.3">
      <c r="A7031">
        <v>7030</v>
      </c>
      <c r="B7031">
        <v>45313100</v>
      </c>
      <c r="C7031" t="s">
        <v>6986</v>
      </c>
      <c r="E7031" s="11">
        <v>7031</v>
      </c>
      <c r="F7031" s="12">
        <v>45313200</v>
      </c>
      <c r="G7031" s="13" t="s">
        <v>6987</v>
      </c>
      <c r="Q7031" t="str">
        <f t="shared" si="109"/>
        <v>45313200-Radovi na ugradnji pokretnih stepenica</v>
      </c>
    </row>
    <row r="7032" spans="1:17" x14ac:dyDescent="0.3">
      <c r="A7032">
        <v>7031</v>
      </c>
      <c r="B7032">
        <v>45313200</v>
      </c>
      <c r="C7032" t="s">
        <v>6987</v>
      </c>
      <c r="E7032" s="8">
        <v>7032</v>
      </c>
      <c r="F7032" s="9">
        <v>45313210</v>
      </c>
      <c r="G7032" s="10" t="s">
        <v>6988</v>
      </c>
      <c r="Q7032" t="str">
        <f t="shared" si="109"/>
        <v>45313210-Radovi na ugradnji pokretnih staza</v>
      </c>
    </row>
    <row r="7033" spans="1:17" x14ac:dyDescent="0.3">
      <c r="A7033">
        <v>7032</v>
      </c>
      <c r="B7033">
        <v>45313210</v>
      </c>
      <c r="C7033" t="s">
        <v>6988</v>
      </c>
      <c r="E7033" s="11">
        <v>7033</v>
      </c>
      <c r="F7033" s="12">
        <v>45314000</v>
      </c>
      <c r="G7033" s="13" t="s">
        <v>6989</v>
      </c>
      <c r="Q7033" t="str">
        <f t="shared" si="109"/>
        <v>45314000-Ugradnja telekomunikacione opreme</v>
      </c>
    </row>
    <row r="7034" spans="1:17" x14ac:dyDescent="0.3">
      <c r="A7034">
        <v>7033</v>
      </c>
      <c r="B7034">
        <v>45314000</v>
      </c>
      <c r="C7034" t="s">
        <v>6989</v>
      </c>
      <c r="E7034" s="8">
        <v>7034</v>
      </c>
      <c r="F7034" s="9">
        <v>45314100</v>
      </c>
      <c r="G7034" s="10" t="s">
        <v>6990</v>
      </c>
      <c r="Q7034" t="str">
        <f t="shared" si="109"/>
        <v>45314100-Ugradnja telefonskih centrala</v>
      </c>
    </row>
    <row r="7035" spans="1:17" x14ac:dyDescent="0.3">
      <c r="A7035">
        <v>7034</v>
      </c>
      <c r="B7035">
        <v>45314100</v>
      </c>
      <c r="C7035" t="s">
        <v>6990</v>
      </c>
      <c r="E7035" s="11">
        <v>7035</v>
      </c>
      <c r="F7035" s="12">
        <v>45314120</v>
      </c>
      <c r="G7035" s="13" t="s">
        <v>6991</v>
      </c>
      <c r="Q7035" t="str">
        <f t="shared" si="109"/>
        <v>45314120-Ugradnja telefonskih centrala za objekte</v>
      </c>
    </row>
    <row r="7036" spans="1:17" x14ac:dyDescent="0.3">
      <c r="A7036">
        <v>7035</v>
      </c>
      <c r="B7036">
        <v>45314120</v>
      </c>
      <c r="C7036" t="s">
        <v>6991</v>
      </c>
      <c r="E7036" s="8">
        <v>7036</v>
      </c>
      <c r="F7036" s="9">
        <v>45314200</v>
      </c>
      <c r="G7036" s="10" t="s">
        <v>6992</v>
      </c>
      <c r="Q7036" t="str">
        <f t="shared" si="109"/>
        <v>45314200-Ugradnja telefonskih vodova</v>
      </c>
    </row>
    <row r="7037" spans="1:17" x14ac:dyDescent="0.3">
      <c r="A7037">
        <v>7036</v>
      </c>
      <c r="B7037">
        <v>45314200</v>
      </c>
      <c r="C7037" t="s">
        <v>6992</v>
      </c>
      <c r="E7037" s="11">
        <v>7037</v>
      </c>
      <c r="F7037" s="12">
        <v>45314300</v>
      </c>
      <c r="G7037" s="13" t="s">
        <v>6993</v>
      </c>
      <c r="Q7037" t="str">
        <f t="shared" si="109"/>
        <v>45314300-Ugradnja kablovske infrastrukture</v>
      </c>
    </row>
    <row r="7038" spans="1:17" x14ac:dyDescent="0.3">
      <c r="A7038">
        <v>7037</v>
      </c>
      <c r="B7038">
        <v>45314300</v>
      </c>
      <c r="C7038" t="s">
        <v>6993</v>
      </c>
      <c r="E7038" s="8">
        <v>7038</v>
      </c>
      <c r="F7038" s="9">
        <v>45314310</v>
      </c>
      <c r="G7038" s="10" t="s">
        <v>6994</v>
      </c>
      <c r="Q7038" t="str">
        <f t="shared" si="109"/>
        <v>45314310-Polaganje kablova</v>
      </c>
    </row>
    <row r="7039" spans="1:17" x14ac:dyDescent="0.3">
      <c r="A7039">
        <v>7038</v>
      </c>
      <c r="B7039">
        <v>45314310</v>
      </c>
      <c r="C7039" t="s">
        <v>6994</v>
      </c>
      <c r="E7039" s="11">
        <v>7039</v>
      </c>
      <c r="F7039" s="12">
        <v>45314320</v>
      </c>
      <c r="G7039" s="13" t="s">
        <v>6995</v>
      </c>
      <c r="Q7039" t="str">
        <f t="shared" si="109"/>
        <v>45314320-Polaganje kablova za računarske mreže</v>
      </c>
    </row>
    <row r="7040" spans="1:17" x14ac:dyDescent="0.3">
      <c r="A7040">
        <v>7039</v>
      </c>
      <c r="B7040">
        <v>45314320</v>
      </c>
      <c r="C7040" t="s">
        <v>6995</v>
      </c>
      <c r="E7040" s="8">
        <v>7040</v>
      </c>
      <c r="F7040" s="9">
        <v>45315000</v>
      </c>
      <c r="G7040" s="10" t="s">
        <v>6996</v>
      </c>
      <c r="Q7040" t="str">
        <f t="shared" si="109"/>
        <v>45315000-Radovi na postavljanju električne instalacije za grejanje i drugu električnu opremu u zgradama</v>
      </c>
    </row>
    <row r="7041" spans="1:17" x14ac:dyDescent="0.3">
      <c r="A7041">
        <v>7040</v>
      </c>
      <c r="B7041">
        <v>45315000</v>
      </c>
      <c r="C7041" t="s">
        <v>6996</v>
      </c>
      <c r="E7041" s="11">
        <v>7041</v>
      </c>
      <c r="F7041" s="12">
        <v>45315100</v>
      </c>
      <c r="G7041" s="13" t="s">
        <v>6997</v>
      </c>
      <c r="Q7041" t="str">
        <f t="shared" si="109"/>
        <v>45315100-Postavljanje elektrotehničke instalacije</v>
      </c>
    </row>
    <row r="7042" spans="1:17" x14ac:dyDescent="0.3">
      <c r="A7042">
        <v>7041</v>
      </c>
      <c r="B7042">
        <v>45315100</v>
      </c>
      <c r="C7042" t="s">
        <v>6997</v>
      </c>
      <c r="E7042" s="8">
        <v>7042</v>
      </c>
      <c r="F7042" s="9">
        <v>45315200</v>
      </c>
      <c r="G7042" s="10" t="s">
        <v>6998</v>
      </c>
      <c r="Q7042" t="str">
        <f t="shared" ref="Q7042:Q7105" si="110">F7042&amp; "-" &amp;G7042</f>
        <v>45315200-Radovi na turbinama</v>
      </c>
    </row>
    <row r="7043" spans="1:17" x14ac:dyDescent="0.3">
      <c r="A7043">
        <v>7042</v>
      </c>
      <c r="B7043">
        <v>45315200</v>
      </c>
      <c r="C7043" t="s">
        <v>6998</v>
      </c>
      <c r="E7043" s="11">
        <v>7043</v>
      </c>
      <c r="F7043" s="12">
        <v>45315300</v>
      </c>
      <c r="G7043" s="13" t="s">
        <v>6999</v>
      </c>
      <c r="Q7043" t="str">
        <f t="shared" si="110"/>
        <v>45315300-Instalacije za napajanje električnom energijom</v>
      </c>
    </row>
    <row r="7044" spans="1:17" x14ac:dyDescent="0.3">
      <c r="A7044">
        <v>7043</v>
      </c>
      <c r="B7044">
        <v>45315300</v>
      </c>
      <c r="C7044" t="s">
        <v>6999</v>
      </c>
      <c r="E7044" s="8">
        <v>7044</v>
      </c>
      <c r="F7044" s="9">
        <v>45315400</v>
      </c>
      <c r="G7044" s="10" t="s">
        <v>7000</v>
      </c>
      <c r="Q7044" t="str">
        <f t="shared" si="110"/>
        <v>45315400-Radovi na visokonaponskim instalacijama</v>
      </c>
    </row>
    <row r="7045" spans="1:17" x14ac:dyDescent="0.3">
      <c r="A7045">
        <v>7044</v>
      </c>
      <c r="B7045">
        <v>45315400</v>
      </c>
      <c r="C7045" t="s">
        <v>7000</v>
      </c>
      <c r="E7045" s="11">
        <v>7045</v>
      </c>
      <c r="F7045" s="12">
        <v>45315500</v>
      </c>
      <c r="G7045" s="13" t="s">
        <v>7001</v>
      </c>
      <c r="Q7045" t="str">
        <f t="shared" si="110"/>
        <v>45315500-Radovi na srednjenaponskim instalacijama</v>
      </c>
    </row>
    <row r="7046" spans="1:17" x14ac:dyDescent="0.3">
      <c r="A7046">
        <v>7045</v>
      </c>
      <c r="B7046">
        <v>45315500</v>
      </c>
      <c r="C7046" t="s">
        <v>7001</v>
      </c>
      <c r="E7046" s="8">
        <v>7046</v>
      </c>
      <c r="F7046" s="9">
        <v>45315600</v>
      </c>
      <c r="G7046" s="10" t="s">
        <v>7002</v>
      </c>
      <c r="Q7046" t="str">
        <f t="shared" si="110"/>
        <v>45315600-Radovi na niskonaponskim instalacijama</v>
      </c>
    </row>
    <row r="7047" spans="1:17" x14ac:dyDescent="0.3">
      <c r="A7047">
        <v>7046</v>
      </c>
      <c r="B7047">
        <v>45315600</v>
      </c>
      <c r="C7047" t="s">
        <v>7002</v>
      </c>
      <c r="E7047" s="11">
        <v>7047</v>
      </c>
      <c r="F7047" s="12">
        <v>45315700</v>
      </c>
      <c r="G7047" s="13" t="s">
        <v>7003</v>
      </c>
      <c r="Q7047" t="str">
        <f t="shared" si="110"/>
        <v>45315700-Radovi na instalaciji razvodnih postrojenja</v>
      </c>
    </row>
    <row r="7048" spans="1:17" x14ac:dyDescent="0.3">
      <c r="A7048">
        <v>7047</v>
      </c>
      <c r="B7048">
        <v>45315700</v>
      </c>
      <c r="C7048" t="s">
        <v>7003</v>
      </c>
      <c r="E7048" s="8">
        <v>7048</v>
      </c>
      <c r="F7048" s="9">
        <v>45316000</v>
      </c>
      <c r="G7048" s="10" t="s">
        <v>7004</v>
      </c>
      <c r="Q7048" t="str">
        <f t="shared" si="110"/>
        <v>45316000-Radovi na instalaciji rasvetnih i signalnih sistema</v>
      </c>
    </row>
    <row r="7049" spans="1:17" x14ac:dyDescent="0.3">
      <c r="A7049">
        <v>7048</v>
      </c>
      <c r="B7049">
        <v>45316000</v>
      </c>
      <c r="C7049" t="s">
        <v>7004</v>
      </c>
      <c r="E7049" s="11">
        <v>7049</v>
      </c>
      <c r="F7049" s="12">
        <v>45316100</v>
      </c>
      <c r="G7049" s="13" t="s">
        <v>7005</v>
      </c>
      <c r="Q7049" t="str">
        <f t="shared" si="110"/>
        <v>45316100-Instalacija spoljne rasvete</v>
      </c>
    </row>
    <row r="7050" spans="1:17" x14ac:dyDescent="0.3">
      <c r="A7050">
        <v>7049</v>
      </c>
      <c r="B7050">
        <v>45316100</v>
      </c>
      <c r="C7050" t="s">
        <v>7005</v>
      </c>
      <c r="E7050" s="8">
        <v>7050</v>
      </c>
      <c r="F7050" s="9">
        <v>45316110</v>
      </c>
      <c r="G7050" s="10" t="s">
        <v>7006</v>
      </c>
      <c r="Q7050" t="str">
        <f t="shared" si="110"/>
        <v>45316110-Instalacija putne rasvete</v>
      </c>
    </row>
    <row r="7051" spans="1:17" x14ac:dyDescent="0.3">
      <c r="A7051">
        <v>7050</v>
      </c>
      <c r="B7051">
        <v>45316110</v>
      </c>
      <c r="C7051" t="s">
        <v>7006</v>
      </c>
      <c r="E7051" s="11">
        <v>7051</v>
      </c>
      <c r="F7051" s="12">
        <v>45316200</v>
      </c>
      <c r="G7051" s="13" t="s">
        <v>7007</v>
      </c>
      <c r="Q7051" t="str">
        <f t="shared" si="110"/>
        <v>45316200-Instalacija opreme za signalizaciju</v>
      </c>
    </row>
    <row r="7052" spans="1:17" x14ac:dyDescent="0.3">
      <c r="A7052">
        <v>7051</v>
      </c>
      <c r="B7052">
        <v>45316200</v>
      </c>
      <c r="C7052" t="s">
        <v>7007</v>
      </c>
      <c r="E7052" s="8">
        <v>7052</v>
      </c>
      <c r="F7052" s="9">
        <v>45316210</v>
      </c>
      <c r="G7052" s="10" t="s">
        <v>7008</v>
      </c>
      <c r="Q7052" t="str">
        <f t="shared" si="110"/>
        <v>45316210-Instalacija opreme za nadzor saobraćaja</v>
      </c>
    </row>
    <row r="7053" spans="1:17" x14ac:dyDescent="0.3">
      <c r="A7053">
        <v>7052</v>
      </c>
      <c r="B7053">
        <v>45316210</v>
      </c>
      <c r="C7053" t="s">
        <v>7008</v>
      </c>
      <c r="E7053" s="11">
        <v>7053</v>
      </c>
      <c r="F7053" s="12">
        <v>45316211</v>
      </c>
      <c r="G7053" s="13" t="s">
        <v>7009</v>
      </c>
      <c r="Q7053" t="str">
        <f t="shared" si="110"/>
        <v>45316211-Instalacija osvetljenih saobraćajnih znakova</v>
      </c>
    </row>
    <row r="7054" spans="1:17" x14ac:dyDescent="0.3">
      <c r="A7054">
        <v>7053</v>
      </c>
      <c r="B7054">
        <v>45316211</v>
      </c>
      <c r="C7054" t="s">
        <v>7009</v>
      </c>
      <c r="E7054" s="8">
        <v>7054</v>
      </c>
      <c r="F7054" s="9">
        <v>45316212</v>
      </c>
      <c r="G7054" s="10" t="s">
        <v>7010</v>
      </c>
      <c r="Q7054" t="str">
        <f t="shared" si="110"/>
        <v>45316212-Instalacija semafora</v>
      </c>
    </row>
    <row r="7055" spans="1:17" x14ac:dyDescent="0.3">
      <c r="A7055">
        <v>7054</v>
      </c>
      <c r="B7055">
        <v>45316212</v>
      </c>
      <c r="C7055" t="s">
        <v>7010</v>
      </c>
      <c r="E7055" s="11">
        <v>7055</v>
      </c>
      <c r="F7055" s="12">
        <v>45316213</v>
      </c>
      <c r="G7055" s="13" t="s">
        <v>7011</v>
      </c>
      <c r="Q7055" t="str">
        <f t="shared" si="110"/>
        <v>45316213-Instalacija opreme za usmeravanje saobraćaja</v>
      </c>
    </row>
    <row r="7056" spans="1:17" x14ac:dyDescent="0.3">
      <c r="A7056">
        <v>7055</v>
      </c>
      <c r="B7056">
        <v>45316213</v>
      </c>
      <c r="C7056" t="s">
        <v>7011</v>
      </c>
      <c r="E7056" s="8">
        <v>7056</v>
      </c>
      <c r="F7056" s="9">
        <v>45316220</v>
      </c>
      <c r="G7056" s="10" t="s">
        <v>7012</v>
      </c>
      <c r="Q7056" t="str">
        <f t="shared" si="110"/>
        <v>45316220-Instalacija opreme za signalizaciju na aerodromima</v>
      </c>
    </row>
    <row r="7057" spans="1:17" x14ac:dyDescent="0.3">
      <c r="A7057">
        <v>7056</v>
      </c>
      <c r="B7057">
        <v>45316220</v>
      </c>
      <c r="C7057" t="s">
        <v>7012</v>
      </c>
      <c r="E7057" s="11">
        <v>7057</v>
      </c>
      <c r="F7057" s="12">
        <v>45316230</v>
      </c>
      <c r="G7057" s="13" t="s">
        <v>7013</v>
      </c>
      <c r="Q7057" t="str">
        <f t="shared" si="110"/>
        <v>45316230-Instalacija opreme za lučku signalizaciju</v>
      </c>
    </row>
    <row r="7058" spans="1:17" x14ac:dyDescent="0.3">
      <c r="A7058">
        <v>7057</v>
      </c>
      <c r="B7058">
        <v>45316230</v>
      </c>
      <c r="C7058" t="s">
        <v>7013</v>
      </c>
      <c r="E7058" s="8">
        <v>7058</v>
      </c>
      <c r="F7058" s="9">
        <v>45317000</v>
      </c>
      <c r="G7058" s="10" t="s">
        <v>7014</v>
      </c>
      <c r="Q7058" t="str">
        <f t="shared" si="110"/>
        <v>45317000-Ostali elektroinstalaterski radovi</v>
      </c>
    </row>
    <row r="7059" spans="1:17" x14ac:dyDescent="0.3">
      <c r="A7059">
        <v>7058</v>
      </c>
      <c r="B7059">
        <v>45317000</v>
      </c>
      <c r="C7059" t="s">
        <v>7014</v>
      </c>
      <c r="E7059" s="11">
        <v>7059</v>
      </c>
      <c r="F7059" s="12">
        <v>45317100</v>
      </c>
      <c r="G7059" s="13" t="s">
        <v>7015</v>
      </c>
      <c r="Q7059" t="str">
        <f t="shared" si="110"/>
        <v>45317100-Elektroinstalaterski radovi na opremi za ispumpavanje</v>
      </c>
    </row>
    <row r="7060" spans="1:17" x14ac:dyDescent="0.3">
      <c r="A7060">
        <v>7059</v>
      </c>
      <c r="B7060">
        <v>45317100</v>
      </c>
      <c r="C7060" t="s">
        <v>7015</v>
      </c>
      <c r="E7060" s="8">
        <v>7060</v>
      </c>
      <c r="F7060" s="9">
        <v>45317200</v>
      </c>
      <c r="G7060" s="10" t="s">
        <v>7016</v>
      </c>
      <c r="Q7060" t="str">
        <f t="shared" si="110"/>
        <v>45317200-Elektroinstalaterski radovi na transformatorima</v>
      </c>
    </row>
    <row r="7061" spans="1:17" x14ac:dyDescent="0.3">
      <c r="A7061">
        <v>7060</v>
      </c>
      <c r="B7061">
        <v>45317200</v>
      </c>
      <c r="C7061" t="s">
        <v>7016</v>
      </c>
      <c r="E7061" s="11">
        <v>7061</v>
      </c>
      <c r="F7061" s="12">
        <v>45317300</v>
      </c>
      <c r="G7061" s="13" t="s">
        <v>7017</v>
      </c>
      <c r="Q7061" t="str">
        <f t="shared" si="110"/>
        <v>45317300-Elektroinstalaterski radovi na električnim aparatima za distribuciju</v>
      </c>
    </row>
    <row r="7062" spans="1:17" x14ac:dyDescent="0.3">
      <c r="A7062">
        <v>7061</v>
      </c>
      <c r="B7062">
        <v>45317300</v>
      </c>
      <c r="C7062" t="s">
        <v>7017</v>
      </c>
      <c r="E7062" s="8">
        <v>7062</v>
      </c>
      <c r="F7062" s="9">
        <v>45317400</v>
      </c>
      <c r="G7062" s="10" t="s">
        <v>7018</v>
      </c>
      <c r="Q7062" t="str">
        <f t="shared" si="110"/>
        <v>45317400-Elektroinstalaterski radovi na opremi za filtriranje</v>
      </c>
    </row>
    <row r="7063" spans="1:17" x14ac:dyDescent="0.3">
      <c r="A7063">
        <v>7062</v>
      </c>
      <c r="B7063">
        <v>45317400</v>
      </c>
      <c r="C7063" t="s">
        <v>7018</v>
      </c>
      <c r="E7063" s="11">
        <v>7063</v>
      </c>
      <c r="F7063" s="12">
        <v>45320000</v>
      </c>
      <c r="G7063" s="13" t="s">
        <v>7019</v>
      </c>
      <c r="Q7063" t="str">
        <f t="shared" si="110"/>
        <v>45320000-Izolacioni radovi</v>
      </c>
    </row>
    <row r="7064" spans="1:17" x14ac:dyDescent="0.3">
      <c r="A7064">
        <v>7063</v>
      </c>
      <c r="B7064">
        <v>45320000</v>
      </c>
      <c r="C7064" t="s">
        <v>7019</v>
      </c>
      <c r="E7064" s="8">
        <v>7064</v>
      </c>
      <c r="F7064" s="9">
        <v>45321000</v>
      </c>
      <c r="G7064" s="10" t="s">
        <v>7020</v>
      </c>
      <c r="Q7064" t="str">
        <f t="shared" si="110"/>
        <v>45321000-Radovi na termičkoj izolaciji</v>
      </c>
    </row>
    <row r="7065" spans="1:17" x14ac:dyDescent="0.3">
      <c r="A7065">
        <v>7064</v>
      </c>
      <c r="B7065">
        <v>45321000</v>
      </c>
      <c r="C7065" t="s">
        <v>7020</v>
      </c>
      <c r="E7065" s="11">
        <v>7065</v>
      </c>
      <c r="F7065" s="12">
        <v>45323000</v>
      </c>
      <c r="G7065" s="13" t="s">
        <v>7021</v>
      </c>
      <c r="Q7065" t="str">
        <f t="shared" si="110"/>
        <v>45323000-Radovi na zvučnoj izolaciji</v>
      </c>
    </row>
    <row r="7066" spans="1:17" x14ac:dyDescent="0.3">
      <c r="A7066">
        <v>7065</v>
      </c>
      <c r="B7066">
        <v>45323000</v>
      </c>
      <c r="C7066" t="s">
        <v>7021</v>
      </c>
      <c r="E7066" s="8">
        <v>7066</v>
      </c>
      <c r="F7066" s="9">
        <v>45324000</v>
      </c>
      <c r="G7066" s="10" t="s">
        <v>7022</v>
      </c>
      <c r="Q7066" t="str">
        <f t="shared" si="110"/>
        <v>45324000-Postavljanje gipsanih ploča</v>
      </c>
    </row>
    <row r="7067" spans="1:17" x14ac:dyDescent="0.3">
      <c r="A7067">
        <v>7066</v>
      </c>
      <c r="B7067">
        <v>45324000</v>
      </c>
      <c r="C7067" t="s">
        <v>7022</v>
      </c>
      <c r="E7067" s="11">
        <v>7067</v>
      </c>
      <c r="F7067" s="12">
        <v>45330000</v>
      </c>
      <c r="G7067" s="13" t="s">
        <v>7023</v>
      </c>
      <c r="Q7067" t="str">
        <f t="shared" si="110"/>
        <v>45330000-Vodoinstalaterski i sanitarni radovi</v>
      </c>
    </row>
    <row r="7068" spans="1:17" x14ac:dyDescent="0.3">
      <c r="A7068">
        <v>7067</v>
      </c>
      <c r="B7068">
        <v>45330000</v>
      </c>
      <c r="C7068" t="s">
        <v>7023</v>
      </c>
      <c r="E7068" s="8">
        <v>7068</v>
      </c>
      <c r="F7068" s="9">
        <v>45331000</v>
      </c>
      <c r="G7068" s="10" t="s">
        <v>7024</v>
      </c>
      <c r="Q7068" t="str">
        <f t="shared" si="110"/>
        <v>45331000-Radovi na instalaciji grejanja, ventilacije i klimatizacije</v>
      </c>
    </row>
    <row r="7069" spans="1:17" x14ac:dyDescent="0.3">
      <c r="A7069">
        <v>7068</v>
      </c>
      <c r="B7069">
        <v>45331000</v>
      </c>
      <c r="C7069" t="s">
        <v>7024</v>
      </c>
      <c r="E7069" s="11">
        <v>7069</v>
      </c>
      <c r="F7069" s="12">
        <v>45331100</v>
      </c>
      <c r="G7069" s="13" t="s">
        <v>7025</v>
      </c>
      <c r="Q7069" t="str">
        <f t="shared" si="110"/>
        <v>45331100-Radovi na instalaciji centralnog grejanja</v>
      </c>
    </row>
    <row r="7070" spans="1:17" x14ac:dyDescent="0.3">
      <c r="A7070">
        <v>7069</v>
      </c>
      <c r="B7070">
        <v>45331100</v>
      </c>
      <c r="C7070" t="s">
        <v>7025</v>
      </c>
      <c r="E7070" s="8">
        <v>7070</v>
      </c>
      <c r="F7070" s="9">
        <v>45331110</v>
      </c>
      <c r="G7070" s="10" t="s">
        <v>7026</v>
      </c>
      <c r="Q7070" t="str">
        <f t="shared" si="110"/>
        <v>45331110-Radovi na instalaciji kotlova</v>
      </c>
    </row>
    <row r="7071" spans="1:17" x14ac:dyDescent="0.3">
      <c r="A7071">
        <v>7070</v>
      </c>
      <c r="B7071">
        <v>45331110</v>
      </c>
      <c r="C7071" t="s">
        <v>7026</v>
      </c>
      <c r="E7071" s="11">
        <v>7071</v>
      </c>
      <c r="F7071" s="12">
        <v>45331200</v>
      </c>
      <c r="G7071" s="13" t="s">
        <v>7027</v>
      </c>
      <c r="Q7071" t="str">
        <f t="shared" si="110"/>
        <v>45331200-Radovi na instalaciji ventilacije i klimatizacije</v>
      </c>
    </row>
    <row r="7072" spans="1:17" x14ac:dyDescent="0.3">
      <c r="A7072">
        <v>7071</v>
      </c>
      <c r="B7072">
        <v>45331200</v>
      </c>
      <c r="C7072" t="s">
        <v>7027</v>
      </c>
      <c r="E7072" s="8">
        <v>7072</v>
      </c>
      <c r="F7072" s="9">
        <v>45331210</v>
      </c>
      <c r="G7072" s="10" t="s">
        <v>7028</v>
      </c>
      <c r="Q7072" t="str">
        <f t="shared" si="110"/>
        <v>45331210-Radovi na instalaciji ventilacije</v>
      </c>
    </row>
    <row r="7073" spans="1:17" x14ac:dyDescent="0.3">
      <c r="A7073">
        <v>7072</v>
      </c>
      <c r="B7073">
        <v>45331210</v>
      </c>
      <c r="C7073" t="s">
        <v>7028</v>
      </c>
      <c r="E7073" s="11">
        <v>7073</v>
      </c>
      <c r="F7073" s="12">
        <v>45331211</v>
      </c>
      <c r="G7073" s="13" t="s">
        <v>7029</v>
      </c>
      <c r="Q7073" t="str">
        <f t="shared" si="110"/>
        <v>45331211-Radovi na instalaciji spoljne ventilacije</v>
      </c>
    </row>
    <row r="7074" spans="1:17" x14ac:dyDescent="0.3">
      <c r="A7074">
        <v>7073</v>
      </c>
      <c r="B7074">
        <v>45331211</v>
      </c>
      <c r="C7074" t="s">
        <v>7029</v>
      </c>
      <c r="E7074" s="8">
        <v>7074</v>
      </c>
      <c r="F7074" s="9">
        <v>45331220</v>
      </c>
      <c r="G7074" s="10" t="s">
        <v>7030</v>
      </c>
      <c r="Q7074" t="str">
        <f t="shared" si="110"/>
        <v>45331220-Radovi na instalaciji klimatizacije</v>
      </c>
    </row>
    <row r="7075" spans="1:17" x14ac:dyDescent="0.3">
      <c r="A7075">
        <v>7074</v>
      </c>
      <c r="B7075">
        <v>45331220</v>
      </c>
      <c r="C7075" t="s">
        <v>7030</v>
      </c>
      <c r="E7075" s="11">
        <v>7075</v>
      </c>
      <c r="F7075" s="12">
        <v>45331221</v>
      </c>
      <c r="G7075" s="13" t="s">
        <v>7031</v>
      </c>
      <c r="Q7075" t="str">
        <f t="shared" si="110"/>
        <v>45331221-Radovi na instalaciji parcijalne klimatizacije</v>
      </c>
    </row>
    <row r="7076" spans="1:17" x14ac:dyDescent="0.3">
      <c r="A7076">
        <v>7075</v>
      </c>
      <c r="B7076">
        <v>45331221</v>
      </c>
      <c r="C7076" t="s">
        <v>7031</v>
      </c>
      <c r="E7076" s="8">
        <v>7076</v>
      </c>
      <c r="F7076" s="9">
        <v>45331230</v>
      </c>
      <c r="G7076" s="10" t="s">
        <v>7032</v>
      </c>
      <c r="Q7076" t="str">
        <f t="shared" si="110"/>
        <v>45331230-Radovi na instalaciji rashladne opreme</v>
      </c>
    </row>
    <row r="7077" spans="1:17" x14ac:dyDescent="0.3">
      <c r="A7077">
        <v>7076</v>
      </c>
      <c r="B7077">
        <v>45331230</v>
      </c>
      <c r="C7077" t="s">
        <v>7032</v>
      </c>
      <c r="E7077" s="11">
        <v>7077</v>
      </c>
      <c r="F7077" s="12">
        <v>45331231</v>
      </c>
      <c r="G7077" s="13" t="s">
        <v>7033</v>
      </c>
      <c r="Q7077" t="str">
        <f t="shared" si="110"/>
        <v>45331231-Radovi na instalaciji opreme za hlađenje</v>
      </c>
    </row>
    <row r="7078" spans="1:17" x14ac:dyDescent="0.3">
      <c r="A7078">
        <v>7077</v>
      </c>
      <c r="B7078">
        <v>45331231</v>
      </c>
      <c r="C7078" t="s">
        <v>7033</v>
      </c>
      <c r="E7078" s="8">
        <v>7078</v>
      </c>
      <c r="F7078" s="9">
        <v>45332000</v>
      </c>
      <c r="G7078" s="10" t="s">
        <v>7034</v>
      </c>
      <c r="Q7078" t="str">
        <f t="shared" si="110"/>
        <v>45332000-Vodoinstalaterski radovi i radovi na instalaciji odvoda</v>
      </c>
    </row>
    <row r="7079" spans="1:17" x14ac:dyDescent="0.3">
      <c r="A7079">
        <v>7078</v>
      </c>
      <c r="B7079">
        <v>45332000</v>
      </c>
      <c r="C7079" t="s">
        <v>7034</v>
      </c>
      <c r="E7079" s="11">
        <v>7079</v>
      </c>
      <c r="F7079" s="12">
        <v>45332200</v>
      </c>
      <c r="G7079" s="13" t="s">
        <v>7035</v>
      </c>
      <c r="Q7079" t="str">
        <f t="shared" si="110"/>
        <v>45332200-Radovi na instalaciji vodovodnih cevi</v>
      </c>
    </row>
    <row r="7080" spans="1:17" x14ac:dyDescent="0.3">
      <c r="A7080">
        <v>7079</v>
      </c>
      <c r="B7080">
        <v>45332200</v>
      </c>
      <c r="C7080" t="s">
        <v>7035</v>
      </c>
      <c r="E7080" s="8">
        <v>7080</v>
      </c>
      <c r="F7080" s="9">
        <v>45332300</v>
      </c>
      <c r="G7080" s="10" t="s">
        <v>7036</v>
      </c>
      <c r="Q7080" t="str">
        <f t="shared" si="110"/>
        <v>45332300-Radovi na polaganju odvoda</v>
      </c>
    </row>
    <row r="7081" spans="1:17" x14ac:dyDescent="0.3">
      <c r="A7081">
        <v>7080</v>
      </c>
      <c r="B7081">
        <v>45332300</v>
      </c>
      <c r="C7081" t="s">
        <v>7036</v>
      </c>
      <c r="E7081" s="11">
        <v>7081</v>
      </c>
      <c r="F7081" s="12">
        <v>45332400</v>
      </c>
      <c r="G7081" s="13" t="s">
        <v>7037</v>
      </c>
      <c r="Q7081" t="str">
        <f t="shared" si="110"/>
        <v>45332400-Radovi na instalaciji sanitarne opreme</v>
      </c>
    </row>
    <row r="7082" spans="1:17" x14ac:dyDescent="0.3">
      <c r="A7082">
        <v>7081</v>
      </c>
      <c r="B7082">
        <v>45332400</v>
      </c>
      <c r="C7082" t="s">
        <v>7037</v>
      </c>
      <c r="E7082" s="8">
        <v>7082</v>
      </c>
      <c r="F7082" s="9">
        <v>45333000</v>
      </c>
      <c r="G7082" s="10" t="s">
        <v>7038</v>
      </c>
      <c r="Q7082" t="str">
        <f t="shared" si="110"/>
        <v>45333000-Radovi na instalaciji gasne opreme</v>
      </c>
    </row>
    <row r="7083" spans="1:17" x14ac:dyDescent="0.3">
      <c r="A7083">
        <v>7082</v>
      </c>
      <c r="B7083">
        <v>45333000</v>
      </c>
      <c r="C7083" t="s">
        <v>7038</v>
      </c>
      <c r="E7083" s="11">
        <v>7083</v>
      </c>
      <c r="F7083" s="12">
        <v>45333100</v>
      </c>
      <c r="G7083" s="13" t="s">
        <v>7039</v>
      </c>
      <c r="Q7083" t="str">
        <f t="shared" si="110"/>
        <v>45333100-Radovi na instalaciji opreme za regulaciju gasa</v>
      </c>
    </row>
    <row r="7084" spans="1:17" x14ac:dyDescent="0.3">
      <c r="A7084">
        <v>7083</v>
      </c>
      <c r="B7084">
        <v>45333100</v>
      </c>
      <c r="C7084" t="s">
        <v>7039</v>
      </c>
      <c r="E7084" s="8">
        <v>7084</v>
      </c>
      <c r="F7084" s="9">
        <v>45333200</v>
      </c>
      <c r="G7084" s="10" t="s">
        <v>7040</v>
      </c>
      <c r="Q7084" t="str">
        <f t="shared" si="110"/>
        <v>45333200-Radovi na instalaciji gasometra</v>
      </c>
    </row>
    <row r="7085" spans="1:17" x14ac:dyDescent="0.3">
      <c r="A7085">
        <v>7084</v>
      </c>
      <c r="B7085">
        <v>45333200</v>
      </c>
      <c r="C7085" t="s">
        <v>7040</v>
      </c>
      <c r="E7085" s="11">
        <v>7085</v>
      </c>
      <c r="F7085" s="12">
        <v>45340000</v>
      </c>
      <c r="G7085" s="13" t="s">
        <v>7041</v>
      </c>
      <c r="Q7085" t="str">
        <f t="shared" si="110"/>
        <v>45340000-Radovi na ugradnji ograda, zaštitnih rešetki i sigurnosne opreme</v>
      </c>
    </row>
    <row r="7086" spans="1:17" x14ac:dyDescent="0.3">
      <c r="A7086">
        <v>7085</v>
      </c>
      <c r="B7086">
        <v>45340000</v>
      </c>
      <c r="C7086" t="s">
        <v>7041</v>
      </c>
      <c r="E7086" s="8">
        <v>7086</v>
      </c>
      <c r="F7086" s="9">
        <v>45341000</v>
      </c>
      <c r="G7086" s="10" t="s">
        <v>7042</v>
      </c>
      <c r="Q7086" t="str">
        <f t="shared" si="110"/>
        <v>45341000-Postavljanje zaštitnih rešetki</v>
      </c>
    </row>
    <row r="7087" spans="1:17" x14ac:dyDescent="0.3">
      <c r="A7087">
        <v>7086</v>
      </c>
      <c r="B7087">
        <v>45341000</v>
      </c>
      <c r="C7087" t="s">
        <v>7042</v>
      </c>
      <c r="E7087" s="11">
        <v>7087</v>
      </c>
      <c r="F7087" s="12">
        <v>45342000</v>
      </c>
      <c r="G7087" s="13" t="s">
        <v>7043</v>
      </c>
      <c r="Q7087" t="str">
        <f t="shared" si="110"/>
        <v>45342000-Postavljanje ograde</v>
      </c>
    </row>
    <row r="7088" spans="1:17" x14ac:dyDescent="0.3">
      <c r="A7088">
        <v>7087</v>
      </c>
      <c r="B7088">
        <v>45342000</v>
      </c>
      <c r="C7088" t="s">
        <v>7043</v>
      </c>
      <c r="E7088" s="8">
        <v>7088</v>
      </c>
      <c r="F7088" s="9">
        <v>45343000</v>
      </c>
      <c r="G7088" s="10" t="s">
        <v>7044</v>
      </c>
      <c r="Q7088" t="str">
        <f t="shared" si="110"/>
        <v>45343000-Radovi na instalaciji uređaja za prevenciju požara</v>
      </c>
    </row>
    <row r="7089" spans="1:17" x14ac:dyDescent="0.3">
      <c r="A7089">
        <v>7088</v>
      </c>
      <c r="B7089">
        <v>45343000</v>
      </c>
      <c r="C7089" t="s">
        <v>7044</v>
      </c>
      <c r="E7089" s="11">
        <v>7089</v>
      </c>
      <c r="F7089" s="12">
        <v>45343100</v>
      </c>
      <c r="G7089" s="13" t="s">
        <v>7045</v>
      </c>
      <c r="Q7089" t="str">
        <f t="shared" si="110"/>
        <v>45343100-Radovi na protivpožarnoj zaštiti</v>
      </c>
    </row>
    <row r="7090" spans="1:17" x14ac:dyDescent="0.3">
      <c r="A7090">
        <v>7089</v>
      </c>
      <c r="B7090">
        <v>45343100</v>
      </c>
      <c r="C7090" t="s">
        <v>7045</v>
      </c>
      <c r="E7090" s="8">
        <v>7090</v>
      </c>
      <c r="F7090" s="9">
        <v>45343200</v>
      </c>
      <c r="G7090" s="10" t="s">
        <v>7046</v>
      </c>
      <c r="Q7090" t="str">
        <f t="shared" si="110"/>
        <v>45343200-Radovi na instalaciji opreme za zaštitu od požara</v>
      </c>
    </row>
    <row r="7091" spans="1:17" x14ac:dyDescent="0.3">
      <c r="A7091">
        <v>7090</v>
      </c>
      <c r="B7091">
        <v>45343200</v>
      </c>
      <c r="C7091" t="s">
        <v>7046</v>
      </c>
      <c r="E7091" s="11">
        <v>7091</v>
      </c>
      <c r="F7091" s="12">
        <v>45343210</v>
      </c>
      <c r="G7091" s="13" t="s">
        <v>7047</v>
      </c>
      <c r="Q7091" t="str">
        <f t="shared" si="110"/>
        <v>45343210-Radovi na instalaciji opreme za gašenje požara ugljen-dioksidom</v>
      </c>
    </row>
    <row r="7092" spans="1:17" x14ac:dyDescent="0.3">
      <c r="A7092">
        <v>7091</v>
      </c>
      <c r="B7092">
        <v>45343210</v>
      </c>
      <c r="C7092" t="s">
        <v>7047</v>
      </c>
      <c r="E7092" s="8">
        <v>7092</v>
      </c>
      <c r="F7092" s="9">
        <v>45343220</v>
      </c>
      <c r="G7092" s="10" t="s">
        <v>7048</v>
      </c>
      <c r="Q7092" t="str">
        <f t="shared" si="110"/>
        <v>45343220-Radovi na instalaciji aparata za gašenje požara</v>
      </c>
    </row>
    <row r="7093" spans="1:17" x14ac:dyDescent="0.3">
      <c r="A7093">
        <v>7092</v>
      </c>
      <c r="B7093">
        <v>45343220</v>
      </c>
      <c r="C7093" t="s">
        <v>7048</v>
      </c>
      <c r="E7093" s="11">
        <v>7093</v>
      </c>
      <c r="F7093" s="12">
        <v>45343230</v>
      </c>
      <c r="G7093" s="13" t="s">
        <v>7049</v>
      </c>
      <c r="Q7093" t="str">
        <f t="shared" si="110"/>
        <v>45343230-Radovi na instalaciji sistema raspršivača</v>
      </c>
    </row>
    <row r="7094" spans="1:17" x14ac:dyDescent="0.3">
      <c r="A7094">
        <v>7093</v>
      </c>
      <c r="B7094">
        <v>45343230</v>
      </c>
      <c r="C7094" t="s">
        <v>7049</v>
      </c>
      <c r="E7094" s="8">
        <v>7094</v>
      </c>
      <c r="F7094" s="9">
        <v>45350000</v>
      </c>
      <c r="G7094" s="10" t="s">
        <v>7050</v>
      </c>
      <c r="Q7094" t="str">
        <f t="shared" si="110"/>
        <v>45350000-Mašinske instalacije</v>
      </c>
    </row>
    <row r="7095" spans="1:17" x14ac:dyDescent="0.3">
      <c r="A7095">
        <v>7094</v>
      </c>
      <c r="B7095">
        <v>45350000</v>
      </c>
      <c r="C7095" t="s">
        <v>7050</v>
      </c>
      <c r="E7095" s="11">
        <v>7095</v>
      </c>
      <c r="F7095" s="12">
        <v>45351000</v>
      </c>
      <c r="G7095" s="13" t="s">
        <v>7051</v>
      </c>
      <c r="Q7095" t="str">
        <f t="shared" si="110"/>
        <v>45351000-Mašinski instalaterski radovi</v>
      </c>
    </row>
    <row r="7096" spans="1:17" x14ac:dyDescent="0.3">
      <c r="A7096">
        <v>7095</v>
      </c>
      <c r="B7096">
        <v>45351000</v>
      </c>
      <c r="C7096" t="s">
        <v>7051</v>
      </c>
      <c r="E7096" s="8">
        <v>7096</v>
      </c>
      <c r="F7096" s="9">
        <v>45400000</v>
      </c>
      <c r="G7096" s="10" t="s">
        <v>7052</v>
      </c>
      <c r="Q7096" t="str">
        <f t="shared" si="110"/>
        <v>45400000-Završni građevinski radovi</v>
      </c>
    </row>
    <row r="7097" spans="1:17" x14ac:dyDescent="0.3">
      <c r="A7097">
        <v>7096</v>
      </c>
      <c r="B7097">
        <v>45400000</v>
      </c>
      <c r="C7097" t="s">
        <v>7052</v>
      </c>
      <c r="E7097" s="11">
        <v>7097</v>
      </c>
      <c r="F7097" s="12">
        <v>45410000</v>
      </c>
      <c r="G7097" s="13" t="s">
        <v>7053</v>
      </c>
      <c r="Q7097" t="str">
        <f t="shared" si="110"/>
        <v>45410000-Malterisanje</v>
      </c>
    </row>
    <row r="7098" spans="1:17" x14ac:dyDescent="0.3">
      <c r="A7098">
        <v>7097</v>
      </c>
      <c r="B7098">
        <v>45410000</v>
      </c>
      <c r="C7098" t="s">
        <v>7053</v>
      </c>
      <c r="E7098" s="8">
        <v>7098</v>
      </c>
      <c r="F7098" s="9">
        <v>45420000</v>
      </c>
      <c r="G7098" s="10" t="s">
        <v>7054</v>
      </c>
      <c r="Q7098" t="str">
        <f t="shared" si="110"/>
        <v>45420000-Radovi na ugradnji stolarije</v>
      </c>
    </row>
    <row r="7099" spans="1:17" x14ac:dyDescent="0.3">
      <c r="A7099">
        <v>7098</v>
      </c>
      <c r="B7099">
        <v>45420000</v>
      </c>
      <c r="C7099" t="s">
        <v>7054</v>
      </c>
      <c r="E7099" s="11">
        <v>7099</v>
      </c>
      <c r="F7099" s="12">
        <v>45421000</v>
      </c>
      <c r="G7099" s="13" t="s">
        <v>7055</v>
      </c>
      <c r="Q7099" t="str">
        <f t="shared" si="110"/>
        <v>45421000-Stolarski radovi i ugradnja stolarije</v>
      </c>
    </row>
    <row r="7100" spans="1:17" x14ac:dyDescent="0.3">
      <c r="A7100">
        <v>7099</v>
      </c>
      <c r="B7100">
        <v>45421000</v>
      </c>
      <c r="C7100" t="s">
        <v>7055</v>
      </c>
      <c r="E7100" s="8">
        <v>7100</v>
      </c>
      <c r="F7100" s="9">
        <v>45421100</v>
      </c>
      <c r="G7100" s="10" t="s">
        <v>7056</v>
      </c>
      <c r="Q7100" t="str">
        <f t="shared" si="110"/>
        <v>45421100-Ugradnja vrata i prozora i srodnih elemenata</v>
      </c>
    </row>
    <row r="7101" spans="1:17" x14ac:dyDescent="0.3">
      <c r="A7101">
        <v>7100</v>
      </c>
      <c r="B7101">
        <v>45421100</v>
      </c>
      <c r="C7101" t="s">
        <v>7056</v>
      </c>
      <c r="E7101" s="11">
        <v>7101</v>
      </c>
      <c r="F7101" s="12">
        <v>45421110</v>
      </c>
      <c r="G7101" s="13" t="s">
        <v>7057</v>
      </c>
      <c r="Q7101" t="str">
        <f t="shared" si="110"/>
        <v>45421110-Ugradnja okvira vrata i prozora</v>
      </c>
    </row>
    <row r="7102" spans="1:17" x14ac:dyDescent="0.3">
      <c r="A7102">
        <v>7101</v>
      </c>
      <c r="B7102">
        <v>45421110</v>
      </c>
      <c r="C7102" t="s">
        <v>7057</v>
      </c>
      <c r="E7102" s="8">
        <v>7102</v>
      </c>
      <c r="F7102" s="9">
        <v>45421111</v>
      </c>
      <c r="G7102" s="10" t="s">
        <v>7058</v>
      </c>
      <c r="Q7102" t="str">
        <f t="shared" si="110"/>
        <v>45421111-Ugradnja okvira vrata</v>
      </c>
    </row>
    <row r="7103" spans="1:17" x14ac:dyDescent="0.3">
      <c r="A7103">
        <v>7102</v>
      </c>
      <c r="B7103">
        <v>45421111</v>
      </c>
      <c r="C7103" t="s">
        <v>7058</v>
      </c>
      <c r="E7103" s="11">
        <v>7103</v>
      </c>
      <c r="F7103" s="12">
        <v>45421112</v>
      </c>
      <c r="G7103" s="13" t="s">
        <v>7059</v>
      </c>
      <c r="Q7103" t="str">
        <f t="shared" si="110"/>
        <v>45421112-Ugradnja okvira prozora</v>
      </c>
    </row>
    <row r="7104" spans="1:17" x14ac:dyDescent="0.3">
      <c r="A7104">
        <v>7103</v>
      </c>
      <c r="B7104">
        <v>45421112</v>
      </c>
      <c r="C7104" t="s">
        <v>7059</v>
      </c>
      <c r="E7104" s="8">
        <v>7104</v>
      </c>
      <c r="F7104" s="9">
        <v>45421120</v>
      </c>
      <c r="G7104" s="10" t="s">
        <v>7060</v>
      </c>
      <c r="Q7104" t="str">
        <f t="shared" si="110"/>
        <v>45421120-Ugradnja pragova</v>
      </c>
    </row>
    <row r="7105" spans="1:17" x14ac:dyDescent="0.3">
      <c r="A7105">
        <v>7104</v>
      </c>
      <c r="B7105">
        <v>45421120</v>
      </c>
      <c r="C7105" t="s">
        <v>7060</v>
      </c>
      <c r="E7105" s="11">
        <v>7105</v>
      </c>
      <c r="F7105" s="12">
        <v>45421130</v>
      </c>
      <c r="G7105" s="13" t="s">
        <v>7061</v>
      </c>
      <c r="Q7105" t="str">
        <f t="shared" si="110"/>
        <v>45421130-Ugradnja vrata i prozora</v>
      </c>
    </row>
    <row r="7106" spans="1:17" x14ac:dyDescent="0.3">
      <c r="A7106">
        <v>7105</v>
      </c>
      <c r="B7106">
        <v>45421130</v>
      </c>
      <c r="C7106" t="s">
        <v>7061</v>
      </c>
      <c r="E7106" s="8">
        <v>7106</v>
      </c>
      <c r="F7106" s="9">
        <v>45421131</v>
      </c>
      <c r="G7106" s="10" t="s">
        <v>7062</v>
      </c>
      <c r="Q7106" t="str">
        <f t="shared" ref="Q7106:Q7169" si="111">F7106&amp; "-" &amp;G7106</f>
        <v>45421131-Ugradnja vrata</v>
      </c>
    </row>
    <row r="7107" spans="1:17" x14ac:dyDescent="0.3">
      <c r="A7107">
        <v>7106</v>
      </c>
      <c r="B7107">
        <v>45421131</v>
      </c>
      <c r="C7107" t="s">
        <v>7062</v>
      </c>
      <c r="E7107" s="11">
        <v>7107</v>
      </c>
      <c r="F7107" s="12">
        <v>45421132</v>
      </c>
      <c r="G7107" s="13" t="s">
        <v>7063</v>
      </c>
      <c r="Q7107" t="str">
        <f t="shared" si="111"/>
        <v>45421132-Ugradnja prozora</v>
      </c>
    </row>
    <row r="7108" spans="1:17" x14ac:dyDescent="0.3">
      <c r="A7108">
        <v>7107</v>
      </c>
      <c r="B7108">
        <v>45421132</v>
      </c>
      <c r="C7108" t="s">
        <v>7063</v>
      </c>
      <c r="E7108" s="8">
        <v>7108</v>
      </c>
      <c r="F7108" s="9">
        <v>45421140</v>
      </c>
      <c r="G7108" s="10" t="s">
        <v>7064</v>
      </c>
      <c r="Q7108" t="str">
        <f t="shared" si="111"/>
        <v>45421140-Ugradnja metalne stolarije, izuzev vrata i prozora</v>
      </c>
    </row>
    <row r="7109" spans="1:17" x14ac:dyDescent="0.3">
      <c r="A7109">
        <v>7108</v>
      </c>
      <c r="B7109">
        <v>45421140</v>
      </c>
      <c r="C7109" t="s">
        <v>7064</v>
      </c>
      <c r="E7109" s="11">
        <v>7109</v>
      </c>
      <c r="F7109" s="12">
        <v>45421141</v>
      </c>
      <c r="G7109" s="13" t="s">
        <v>7065</v>
      </c>
      <c r="Q7109" t="str">
        <f t="shared" si="111"/>
        <v>45421141-Postavljanje pregrada</v>
      </c>
    </row>
    <row r="7110" spans="1:17" x14ac:dyDescent="0.3">
      <c r="A7110">
        <v>7109</v>
      </c>
      <c r="B7110">
        <v>45421141</v>
      </c>
      <c r="C7110" t="s">
        <v>7065</v>
      </c>
      <c r="E7110" s="8">
        <v>7110</v>
      </c>
      <c r="F7110" s="9">
        <v>45421142</v>
      </c>
      <c r="G7110" s="10" t="s">
        <v>7066</v>
      </c>
      <c r="Q7110" t="str">
        <f t="shared" si="111"/>
        <v>45421142-Ugradnja kapaka</v>
      </c>
    </row>
    <row r="7111" spans="1:17" x14ac:dyDescent="0.3">
      <c r="A7111">
        <v>7110</v>
      </c>
      <c r="B7111">
        <v>45421142</v>
      </c>
      <c r="C7111" t="s">
        <v>7066</v>
      </c>
      <c r="E7111" s="11">
        <v>7111</v>
      </c>
      <c r="F7111" s="12">
        <v>45421143</v>
      </c>
      <c r="G7111" s="13" t="s">
        <v>7067</v>
      </c>
      <c r="Q7111" t="str">
        <f t="shared" si="111"/>
        <v>45421143-Radovi na ugradnji žaluzina</v>
      </c>
    </row>
    <row r="7112" spans="1:17" x14ac:dyDescent="0.3">
      <c r="A7112">
        <v>7111</v>
      </c>
      <c r="B7112">
        <v>45421143</v>
      </c>
      <c r="C7112" t="s">
        <v>7067</v>
      </c>
      <c r="E7112" s="8">
        <v>7112</v>
      </c>
      <c r="F7112" s="9">
        <v>45421144</v>
      </c>
      <c r="G7112" s="10" t="s">
        <v>7068</v>
      </c>
      <c r="Q7112" t="str">
        <f t="shared" si="111"/>
        <v>45421144-Postavljanje tendi</v>
      </c>
    </row>
    <row r="7113" spans="1:17" x14ac:dyDescent="0.3">
      <c r="A7113">
        <v>7112</v>
      </c>
      <c r="B7113">
        <v>45421144</v>
      </c>
      <c r="C7113" t="s">
        <v>7068</v>
      </c>
      <c r="E7113" s="11">
        <v>7113</v>
      </c>
      <c r="F7113" s="12">
        <v>45421145</v>
      </c>
      <c r="G7113" s="13" t="s">
        <v>7069</v>
      </c>
      <c r="Q7113" t="str">
        <f t="shared" si="111"/>
        <v>45421145-Postavljanje roletni</v>
      </c>
    </row>
    <row r="7114" spans="1:17" x14ac:dyDescent="0.3">
      <c r="A7114">
        <v>7113</v>
      </c>
      <c r="B7114">
        <v>45421145</v>
      </c>
      <c r="C7114" t="s">
        <v>7069</v>
      </c>
      <c r="E7114" s="8">
        <v>7114</v>
      </c>
      <c r="F7114" s="9">
        <v>45421146</v>
      </c>
      <c r="G7114" s="10" t="s">
        <v>7070</v>
      </c>
      <c r="Q7114" t="str">
        <f t="shared" si="111"/>
        <v>45421146-Ugradnja spuštenih plafona</v>
      </c>
    </row>
    <row r="7115" spans="1:17" x14ac:dyDescent="0.3">
      <c r="A7115">
        <v>7114</v>
      </c>
      <c r="B7115">
        <v>45421146</v>
      </c>
      <c r="C7115" t="s">
        <v>7070</v>
      </c>
      <c r="E7115" s="11">
        <v>7115</v>
      </c>
      <c r="F7115" s="12">
        <v>45421147</v>
      </c>
      <c r="G7115" s="13" t="s">
        <v>7071</v>
      </c>
      <c r="Q7115" t="str">
        <f t="shared" si="111"/>
        <v>45421147-Ugradnja rešetki</v>
      </c>
    </row>
    <row r="7116" spans="1:17" x14ac:dyDescent="0.3">
      <c r="A7116">
        <v>7115</v>
      </c>
      <c r="B7116">
        <v>45421147</v>
      </c>
      <c r="C7116" t="s">
        <v>7071</v>
      </c>
      <c r="E7116" s="8">
        <v>7116</v>
      </c>
      <c r="F7116" s="9">
        <v>45421148</v>
      </c>
      <c r="G7116" s="10" t="s">
        <v>7072</v>
      </c>
      <c r="Q7116" t="str">
        <f t="shared" si="111"/>
        <v>45421148-Ugradnja ulaznih vrata</v>
      </c>
    </row>
    <row r="7117" spans="1:17" x14ac:dyDescent="0.3">
      <c r="A7117">
        <v>7116</v>
      </c>
      <c r="B7117">
        <v>45421148</v>
      </c>
      <c r="C7117" t="s">
        <v>7072</v>
      </c>
      <c r="E7117" s="11">
        <v>7117</v>
      </c>
      <c r="F7117" s="12">
        <v>45421150</v>
      </c>
      <c r="G7117" s="13" t="s">
        <v>7073</v>
      </c>
      <c r="Q7117" t="str">
        <f t="shared" si="111"/>
        <v>45421150-Radovi na ugradnji nemetalne stolarije</v>
      </c>
    </row>
    <row r="7118" spans="1:17" x14ac:dyDescent="0.3">
      <c r="A7118">
        <v>7117</v>
      </c>
      <c r="B7118">
        <v>45421150</v>
      </c>
      <c r="C7118" t="s">
        <v>7073</v>
      </c>
      <c r="E7118" s="8">
        <v>7118</v>
      </c>
      <c r="F7118" s="9">
        <v>45421151</v>
      </c>
      <c r="G7118" s="10" t="s">
        <v>7074</v>
      </c>
      <c r="Q7118" t="str">
        <f t="shared" si="111"/>
        <v>45421151-Postavljanje ugradnih kuhinja</v>
      </c>
    </row>
    <row r="7119" spans="1:17" x14ac:dyDescent="0.3">
      <c r="A7119">
        <v>7118</v>
      </c>
      <c r="B7119">
        <v>45421151</v>
      </c>
      <c r="C7119" t="s">
        <v>7074</v>
      </c>
      <c r="E7119" s="11">
        <v>7119</v>
      </c>
      <c r="F7119" s="12">
        <v>45421152</v>
      </c>
      <c r="G7119" s="13" t="s">
        <v>7075</v>
      </c>
      <c r="Q7119" t="str">
        <f t="shared" si="111"/>
        <v>45421152-Postavljanje pregradnih zidova</v>
      </c>
    </row>
    <row r="7120" spans="1:17" x14ac:dyDescent="0.3">
      <c r="A7120">
        <v>7119</v>
      </c>
      <c r="B7120">
        <v>45421152</v>
      </c>
      <c r="C7120" t="s">
        <v>7075</v>
      </c>
      <c r="E7120" s="8">
        <v>7120</v>
      </c>
      <c r="F7120" s="9">
        <v>45421153</v>
      </c>
      <c r="G7120" s="10" t="s">
        <v>7076</v>
      </c>
      <c r="Q7120" t="str">
        <f t="shared" si="111"/>
        <v>45421153-Postavljanje ugradnog nameštaja</v>
      </c>
    </row>
    <row r="7121" spans="1:17" x14ac:dyDescent="0.3">
      <c r="A7121">
        <v>7120</v>
      </c>
      <c r="B7121">
        <v>45421153</v>
      </c>
      <c r="C7121" t="s">
        <v>7076</v>
      </c>
      <c r="E7121" s="11">
        <v>7121</v>
      </c>
      <c r="F7121" s="12">
        <v>45421160</v>
      </c>
      <c r="G7121" s="13" t="s">
        <v>7077</v>
      </c>
      <c r="Q7121" t="str">
        <f t="shared" si="111"/>
        <v>45421160-Bravarski radovi</v>
      </c>
    </row>
    <row r="7122" spans="1:17" x14ac:dyDescent="0.3">
      <c r="A7122">
        <v>7121</v>
      </c>
      <c r="B7122">
        <v>45421160</v>
      </c>
      <c r="C7122" t="s">
        <v>7077</v>
      </c>
      <c r="E7122" s="8">
        <v>7122</v>
      </c>
      <c r="F7122" s="9">
        <v>45422000</v>
      </c>
      <c r="G7122" s="10" t="s">
        <v>7078</v>
      </c>
      <c r="Q7122" t="str">
        <f t="shared" si="111"/>
        <v>45422000-Tesarski radovi</v>
      </c>
    </row>
    <row r="7123" spans="1:17" x14ac:dyDescent="0.3">
      <c r="A7123">
        <v>7122</v>
      </c>
      <c r="B7123">
        <v>45422000</v>
      </c>
      <c r="C7123" t="s">
        <v>7078</v>
      </c>
      <c r="E7123" s="11">
        <v>7123</v>
      </c>
      <c r="F7123" s="12">
        <v>45422100</v>
      </c>
      <c r="G7123" s="13" t="s">
        <v>7079</v>
      </c>
      <c r="Q7123" t="str">
        <f t="shared" si="111"/>
        <v>45422100-Radovi u drvetu</v>
      </c>
    </row>
    <row r="7124" spans="1:17" x14ac:dyDescent="0.3">
      <c r="A7124">
        <v>7123</v>
      </c>
      <c r="B7124">
        <v>45422100</v>
      </c>
      <c r="C7124" t="s">
        <v>7079</v>
      </c>
      <c r="E7124" s="8">
        <v>7124</v>
      </c>
      <c r="F7124" s="9">
        <v>45430000</v>
      </c>
      <c r="G7124" s="10" t="s">
        <v>7080</v>
      </c>
      <c r="Q7124" t="str">
        <f t="shared" si="111"/>
        <v>45430000-Postavljanje podnih i zidnih obloga</v>
      </c>
    </row>
    <row r="7125" spans="1:17" x14ac:dyDescent="0.3">
      <c r="A7125">
        <v>7124</v>
      </c>
      <c r="B7125">
        <v>45430000</v>
      </c>
      <c r="C7125" t="s">
        <v>7080</v>
      </c>
      <c r="E7125" s="11">
        <v>7125</v>
      </c>
      <c r="F7125" s="12">
        <v>45431000</v>
      </c>
      <c r="G7125" s="13" t="s">
        <v>7081</v>
      </c>
      <c r="Q7125" t="str">
        <f t="shared" si="111"/>
        <v>45431000-Postavljanje pločica</v>
      </c>
    </row>
    <row r="7126" spans="1:17" x14ac:dyDescent="0.3">
      <c r="A7126">
        <v>7125</v>
      </c>
      <c r="B7126">
        <v>45431000</v>
      </c>
      <c r="C7126" t="s">
        <v>7081</v>
      </c>
      <c r="E7126" s="8">
        <v>7126</v>
      </c>
      <c r="F7126" s="9">
        <v>45431100</v>
      </c>
      <c r="G7126" s="10" t="s">
        <v>7082</v>
      </c>
      <c r="Q7126" t="str">
        <f t="shared" si="111"/>
        <v>45431100-Postavljanje podnih pločica</v>
      </c>
    </row>
    <row r="7127" spans="1:17" x14ac:dyDescent="0.3">
      <c r="A7127">
        <v>7126</v>
      </c>
      <c r="B7127">
        <v>45431100</v>
      </c>
      <c r="C7127" t="s">
        <v>7082</v>
      </c>
      <c r="E7127" s="11">
        <v>7127</v>
      </c>
      <c r="F7127" s="12">
        <v>45431200</v>
      </c>
      <c r="G7127" s="13" t="s">
        <v>7083</v>
      </c>
      <c r="Q7127" t="str">
        <f t="shared" si="111"/>
        <v>45431200-Postavljanje zidnih pločica</v>
      </c>
    </row>
    <row r="7128" spans="1:17" x14ac:dyDescent="0.3">
      <c r="A7128">
        <v>7127</v>
      </c>
      <c r="B7128">
        <v>45431200</v>
      </c>
      <c r="C7128" t="s">
        <v>7083</v>
      </c>
      <c r="E7128" s="8">
        <v>7128</v>
      </c>
      <c r="F7128" s="9">
        <v>45432000</v>
      </c>
      <c r="G7128" s="10" t="s">
        <v>7084</v>
      </c>
      <c r="Q7128" t="str">
        <f t="shared" si="111"/>
        <v>45432000-Radovi na postavljanju podova i podnih obloga, zidnih obloga i tapeta</v>
      </c>
    </row>
    <row r="7129" spans="1:17" x14ac:dyDescent="0.3">
      <c r="A7129">
        <v>7128</v>
      </c>
      <c r="B7129">
        <v>45432000</v>
      </c>
      <c r="C7129" t="s">
        <v>7084</v>
      </c>
      <c r="E7129" s="11">
        <v>7129</v>
      </c>
      <c r="F7129" s="12">
        <v>45432100</v>
      </c>
      <c r="G7129" s="13" t="s">
        <v>7085</v>
      </c>
      <c r="Q7129" t="str">
        <f t="shared" si="111"/>
        <v>45432100-Radovi na postavljanju podova i podnih obloga</v>
      </c>
    </row>
    <row r="7130" spans="1:17" x14ac:dyDescent="0.3">
      <c r="A7130">
        <v>7129</v>
      </c>
      <c r="B7130">
        <v>45432100</v>
      </c>
      <c r="C7130" t="s">
        <v>7085</v>
      </c>
      <c r="E7130" s="8">
        <v>7130</v>
      </c>
      <c r="F7130" s="9">
        <v>45432110</v>
      </c>
      <c r="G7130" s="10" t="s">
        <v>7086</v>
      </c>
      <c r="Q7130" t="str">
        <f t="shared" si="111"/>
        <v>45432110-Radovi na postavljanju podova</v>
      </c>
    </row>
    <row r="7131" spans="1:17" x14ac:dyDescent="0.3">
      <c r="A7131">
        <v>7130</v>
      </c>
      <c r="B7131">
        <v>45432110</v>
      </c>
      <c r="C7131" t="s">
        <v>7086</v>
      </c>
      <c r="E7131" s="11">
        <v>7131</v>
      </c>
      <c r="F7131" s="12">
        <v>45432111</v>
      </c>
      <c r="G7131" s="13" t="s">
        <v>7087</v>
      </c>
      <c r="Q7131" t="str">
        <f t="shared" si="111"/>
        <v>45432111-Radovi na postavljanju fleksibilnih podnih obloga</v>
      </c>
    </row>
    <row r="7132" spans="1:17" x14ac:dyDescent="0.3">
      <c r="A7132">
        <v>7131</v>
      </c>
      <c r="B7132">
        <v>45432111</v>
      </c>
      <c r="C7132" t="s">
        <v>7087</v>
      </c>
      <c r="E7132" s="8">
        <v>7132</v>
      </c>
      <c r="F7132" s="9">
        <v>45432112</v>
      </c>
      <c r="G7132" s="10" t="s">
        <v>7088</v>
      </c>
      <c r="Q7132" t="str">
        <f t="shared" si="111"/>
        <v>45432112-Popločavanje</v>
      </c>
    </row>
    <row r="7133" spans="1:17" x14ac:dyDescent="0.3">
      <c r="A7133">
        <v>7132</v>
      </c>
      <c r="B7133">
        <v>45432112</v>
      </c>
      <c r="C7133" t="s">
        <v>7088</v>
      </c>
      <c r="E7133" s="11">
        <v>7133</v>
      </c>
      <c r="F7133" s="12">
        <v>45432113</v>
      </c>
      <c r="G7133" s="13" t="s">
        <v>7089</v>
      </c>
      <c r="Q7133" t="str">
        <f t="shared" si="111"/>
        <v>45432113-Postavljanje parketa</v>
      </c>
    </row>
    <row r="7134" spans="1:17" x14ac:dyDescent="0.3">
      <c r="A7134">
        <v>7133</v>
      </c>
      <c r="B7134">
        <v>45432113</v>
      </c>
      <c r="C7134" t="s">
        <v>7089</v>
      </c>
      <c r="E7134" s="8">
        <v>7134</v>
      </c>
      <c r="F7134" s="9">
        <v>45432114</v>
      </c>
      <c r="G7134" s="10" t="s">
        <v>7090</v>
      </c>
      <c r="Q7134" t="str">
        <f t="shared" si="111"/>
        <v>45432114-Postavljanje drvenih podova</v>
      </c>
    </row>
    <row r="7135" spans="1:17" x14ac:dyDescent="0.3">
      <c r="A7135">
        <v>7134</v>
      </c>
      <c r="B7135">
        <v>45432114</v>
      </c>
      <c r="C7135" t="s">
        <v>7090</v>
      </c>
      <c r="E7135" s="11">
        <v>7135</v>
      </c>
      <c r="F7135" s="12">
        <v>45432120</v>
      </c>
      <c r="G7135" s="13" t="s">
        <v>7091</v>
      </c>
      <c r="Q7135" t="str">
        <f t="shared" si="111"/>
        <v>45432120-Radovi na postavljanju dvostrukog poda</v>
      </c>
    </row>
    <row r="7136" spans="1:17" x14ac:dyDescent="0.3">
      <c r="A7136">
        <v>7135</v>
      </c>
      <c r="B7136">
        <v>45432120</v>
      </c>
      <c r="C7136" t="s">
        <v>7091</v>
      </c>
      <c r="E7136" s="8">
        <v>7136</v>
      </c>
      <c r="F7136" s="9">
        <v>45432121</v>
      </c>
      <c r="G7136" s="10" t="s">
        <v>7092</v>
      </c>
      <c r="Q7136" t="str">
        <f t="shared" si="111"/>
        <v>45432121-Podovi za računarske prostorije</v>
      </c>
    </row>
    <row r="7137" spans="1:17" x14ac:dyDescent="0.3">
      <c r="A7137">
        <v>7136</v>
      </c>
      <c r="B7137">
        <v>45432121</v>
      </c>
      <c r="C7137" t="s">
        <v>7092</v>
      </c>
      <c r="E7137" s="11">
        <v>7137</v>
      </c>
      <c r="F7137" s="12">
        <v>45432130</v>
      </c>
      <c r="G7137" s="13" t="s">
        <v>7093</v>
      </c>
      <c r="Q7137" t="str">
        <f t="shared" si="111"/>
        <v>45432130-Postavljanje podnih obloga</v>
      </c>
    </row>
    <row r="7138" spans="1:17" x14ac:dyDescent="0.3">
      <c r="A7138">
        <v>7137</v>
      </c>
      <c r="B7138">
        <v>45432130</v>
      </c>
      <c r="C7138" t="s">
        <v>7093</v>
      </c>
      <c r="E7138" s="8">
        <v>7138</v>
      </c>
      <c r="F7138" s="9">
        <v>45432200</v>
      </c>
      <c r="G7138" s="10" t="s">
        <v>7094</v>
      </c>
      <c r="Q7138" t="str">
        <f t="shared" si="111"/>
        <v>45432200-Postavljanje zidnih obloga i tapeta</v>
      </c>
    </row>
    <row r="7139" spans="1:17" x14ac:dyDescent="0.3">
      <c r="A7139">
        <v>7138</v>
      </c>
      <c r="B7139">
        <v>45432200</v>
      </c>
      <c r="C7139" t="s">
        <v>7094</v>
      </c>
      <c r="E7139" s="11">
        <v>7139</v>
      </c>
      <c r="F7139" s="12">
        <v>45432210</v>
      </c>
      <c r="G7139" s="13" t="s">
        <v>7095</v>
      </c>
      <c r="Q7139" t="str">
        <f t="shared" si="111"/>
        <v>45432210-Postavljanje zidnih obloga</v>
      </c>
    </row>
    <row r="7140" spans="1:17" x14ac:dyDescent="0.3">
      <c r="A7140">
        <v>7139</v>
      </c>
      <c r="B7140">
        <v>45432210</v>
      </c>
      <c r="C7140" t="s">
        <v>7095</v>
      </c>
      <c r="E7140" s="8">
        <v>7140</v>
      </c>
      <c r="F7140" s="9">
        <v>45432220</v>
      </c>
      <c r="G7140" s="10" t="s">
        <v>7096</v>
      </c>
      <c r="Q7140" t="str">
        <f t="shared" si="111"/>
        <v>45432220-Postavljanje tapeta</v>
      </c>
    </row>
    <row r="7141" spans="1:17" x14ac:dyDescent="0.3">
      <c r="A7141">
        <v>7140</v>
      </c>
      <c r="B7141">
        <v>45432220</v>
      </c>
      <c r="C7141" t="s">
        <v>7096</v>
      </c>
      <c r="E7141" s="11">
        <v>7141</v>
      </c>
      <c r="F7141" s="12">
        <v>45440000</v>
      </c>
      <c r="G7141" s="13" t="s">
        <v>7097</v>
      </c>
      <c r="Q7141" t="str">
        <f t="shared" si="111"/>
        <v>45440000-Farbarski i staklarski radovi</v>
      </c>
    </row>
    <row r="7142" spans="1:17" x14ac:dyDescent="0.3">
      <c r="A7142">
        <v>7141</v>
      </c>
      <c r="B7142">
        <v>45440000</v>
      </c>
      <c r="C7142" t="s">
        <v>7097</v>
      </c>
      <c r="E7142" s="8">
        <v>7142</v>
      </c>
      <c r="F7142" s="9">
        <v>45441000</v>
      </c>
      <c r="G7142" s="10" t="s">
        <v>7098</v>
      </c>
      <c r="Q7142" t="str">
        <f t="shared" si="111"/>
        <v>45441000-Staklarski radovi</v>
      </c>
    </row>
    <row r="7143" spans="1:17" x14ac:dyDescent="0.3">
      <c r="A7143">
        <v>7142</v>
      </c>
      <c r="B7143">
        <v>45441000</v>
      </c>
      <c r="C7143" t="s">
        <v>7098</v>
      </c>
      <c r="E7143" s="11">
        <v>7143</v>
      </c>
      <c r="F7143" s="12">
        <v>45442000</v>
      </c>
      <c r="G7143" s="13" t="s">
        <v>7099</v>
      </c>
      <c r="Q7143" t="str">
        <f t="shared" si="111"/>
        <v>45442000-Radovi na nanošenju zaštitnog premaza</v>
      </c>
    </row>
    <row r="7144" spans="1:17" x14ac:dyDescent="0.3">
      <c r="A7144">
        <v>7143</v>
      </c>
      <c r="B7144">
        <v>45442000</v>
      </c>
      <c r="C7144" t="s">
        <v>7099</v>
      </c>
      <c r="E7144" s="8">
        <v>7144</v>
      </c>
      <c r="F7144" s="9">
        <v>45442100</v>
      </c>
      <c r="G7144" s="10" t="s">
        <v>7100</v>
      </c>
      <c r="Q7144" t="str">
        <f t="shared" si="111"/>
        <v>45442100-Farbarski radovi</v>
      </c>
    </row>
    <row r="7145" spans="1:17" x14ac:dyDescent="0.3">
      <c r="A7145">
        <v>7144</v>
      </c>
      <c r="B7145">
        <v>45442100</v>
      </c>
      <c r="C7145" t="s">
        <v>7100</v>
      </c>
      <c r="E7145" s="11">
        <v>7145</v>
      </c>
      <c r="F7145" s="12">
        <v>45442110</v>
      </c>
      <c r="G7145" s="13" t="s">
        <v>7101</v>
      </c>
      <c r="Q7145" t="str">
        <f t="shared" si="111"/>
        <v>45442110-Farbarski radovi na zgradama</v>
      </c>
    </row>
    <row r="7146" spans="1:17" x14ac:dyDescent="0.3">
      <c r="A7146">
        <v>7145</v>
      </c>
      <c r="B7146">
        <v>45442110</v>
      </c>
      <c r="C7146" t="s">
        <v>7101</v>
      </c>
      <c r="E7146" s="8">
        <v>7146</v>
      </c>
      <c r="F7146" s="9">
        <v>45442120</v>
      </c>
      <c r="G7146" s="10" t="s">
        <v>7102</v>
      </c>
      <c r="Q7146" t="str">
        <f t="shared" si="111"/>
        <v>45442120-Radovi na farbanju i nanošenju zaštitnog premaza na konstrukciji</v>
      </c>
    </row>
    <row r="7147" spans="1:17" x14ac:dyDescent="0.3">
      <c r="A7147">
        <v>7146</v>
      </c>
      <c r="B7147">
        <v>45442120</v>
      </c>
      <c r="C7147" t="s">
        <v>7102</v>
      </c>
      <c r="E7147" s="11">
        <v>7147</v>
      </c>
      <c r="F7147" s="12">
        <v>45442121</v>
      </c>
      <c r="G7147" s="13" t="s">
        <v>7103</v>
      </c>
      <c r="Q7147" t="str">
        <f t="shared" si="111"/>
        <v>45442121-Radovi na farbanju konstrukcija</v>
      </c>
    </row>
    <row r="7148" spans="1:17" x14ac:dyDescent="0.3">
      <c r="A7148">
        <v>7147</v>
      </c>
      <c r="B7148">
        <v>45442121</v>
      </c>
      <c r="C7148" t="s">
        <v>7103</v>
      </c>
      <c r="E7148" s="8">
        <v>7148</v>
      </c>
      <c r="F7148" s="9">
        <v>45442180</v>
      </c>
      <c r="G7148" s="10" t="s">
        <v>7104</v>
      </c>
      <c r="Q7148" t="str">
        <f t="shared" si="111"/>
        <v>45442180-Radovi na ponovnom farbanju</v>
      </c>
    </row>
    <row r="7149" spans="1:17" x14ac:dyDescent="0.3">
      <c r="A7149">
        <v>7148</v>
      </c>
      <c r="B7149">
        <v>45442180</v>
      </c>
      <c r="C7149" t="s">
        <v>7104</v>
      </c>
      <c r="E7149" s="11">
        <v>7149</v>
      </c>
      <c r="F7149" s="12">
        <v>45442190</v>
      </c>
      <c r="G7149" s="13" t="s">
        <v>7105</v>
      </c>
      <c r="Q7149" t="str">
        <f t="shared" si="111"/>
        <v>45442190-Skidanje farbe</v>
      </c>
    </row>
    <row r="7150" spans="1:17" x14ac:dyDescent="0.3">
      <c r="A7150">
        <v>7149</v>
      </c>
      <c r="B7150">
        <v>45442190</v>
      </c>
      <c r="C7150" t="s">
        <v>7105</v>
      </c>
      <c r="E7150" s="8">
        <v>7150</v>
      </c>
      <c r="F7150" s="9">
        <v>45442200</v>
      </c>
      <c r="G7150" s="10" t="s">
        <v>7106</v>
      </c>
      <c r="Q7150" t="str">
        <f t="shared" si="111"/>
        <v>45442200-Nanošenje antikorozivnih premaza</v>
      </c>
    </row>
    <row r="7151" spans="1:17" x14ac:dyDescent="0.3">
      <c r="A7151">
        <v>7150</v>
      </c>
      <c r="B7151">
        <v>45442200</v>
      </c>
      <c r="C7151" t="s">
        <v>7106</v>
      </c>
      <c r="E7151" s="11">
        <v>7151</v>
      </c>
      <c r="F7151" s="12">
        <v>45442210</v>
      </c>
      <c r="G7151" s="13" t="s">
        <v>7107</v>
      </c>
      <c r="Q7151" t="str">
        <f t="shared" si="111"/>
        <v>45442210-Galvanizacija</v>
      </c>
    </row>
    <row r="7152" spans="1:17" x14ac:dyDescent="0.3">
      <c r="A7152">
        <v>7151</v>
      </c>
      <c r="B7152">
        <v>45442210</v>
      </c>
      <c r="C7152" t="s">
        <v>7107</v>
      </c>
      <c r="E7152" s="8">
        <v>7152</v>
      </c>
      <c r="F7152" s="9">
        <v>45442300</v>
      </c>
      <c r="G7152" s="10" t="s">
        <v>7108</v>
      </c>
      <c r="Q7152" t="str">
        <f t="shared" si="111"/>
        <v>45442300-Radovi na zaštiti površina</v>
      </c>
    </row>
    <row r="7153" spans="1:17" x14ac:dyDescent="0.3">
      <c r="A7153">
        <v>7152</v>
      </c>
      <c r="B7153">
        <v>45442300</v>
      </c>
      <c r="C7153" t="s">
        <v>7108</v>
      </c>
      <c r="E7153" s="11">
        <v>7153</v>
      </c>
      <c r="F7153" s="12">
        <v>45443000</v>
      </c>
      <c r="G7153" s="13" t="s">
        <v>7109</v>
      </c>
      <c r="Q7153" t="str">
        <f t="shared" si="111"/>
        <v>45443000-Fasaderski radovi</v>
      </c>
    </row>
    <row r="7154" spans="1:17" x14ac:dyDescent="0.3">
      <c r="A7154">
        <v>7153</v>
      </c>
      <c r="B7154">
        <v>45443000</v>
      </c>
      <c r="C7154" t="s">
        <v>7109</v>
      </c>
      <c r="E7154" s="8">
        <v>7154</v>
      </c>
      <c r="F7154" s="9">
        <v>45450000</v>
      </c>
      <c r="G7154" s="10" t="s">
        <v>7110</v>
      </c>
      <c r="Q7154" t="str">
        <f t="shared" si="111"/>
        <v>45450000-Ostali završni građevinski radovi</v>
      </c>
    </row>
    <row r="7155" spans="1:17" x14ac:dyDescent="0.3">
      <c r="A7155">
        <v>7154</v>
      </c>
      <c r="B7155">
        <v>45450000</v>
      </c>
      <c r="C7155" t="s">
        <v>7110</v>
      </c>
      <c r="E7155" s="11">
        <v>7155</v>
      </c>
      <c r="F7155" s="12">
        <v>45451000</v>
      </c>
      <c r="G7155" s="13" t="s">
        <v>7111</v>
      </c>
      <c r="Q7155" t="str">
        <f t="shared" si="111"/>
        <v>45451000-Dekoratorski radovi</v>
      </c>
    </row>
    <row r="7156" spans="1:17" x14ac:dyDescent="0.3">
      <c r="A7156">
        <v>7155</v>
      </c>
      <c r="B7156">
        <v>45451000</v>
      </c>
      <c r="C7156" t="s">
        <v>7111</v>
      </c>
      <c r="E7156" s="8">
        <v>7156</v>
      </c>
      <c r="F7156" s="9">
        <v>45451100</v>
      </c>
      <c r="G7156" s="10" t="s">
        <v>7112</v>
      </c>
      <c r="Q7156" t="str">
        <f t="shared" si="111"/>
        <v>45451100-Postavljanje dekoratorskih elemenata</v>
      </c>
    </row>
    <row r="7157" spans="1:17" x14ac:dyDescent="0.3">
      <c r="A7157">
        <v>7156</v>
      </c>
      <c r="B7157">
        <v>45451100</v>
      </c>
      <c r="C7157" t="s">
        <v>7112</v>
      </c>
      <c r="E7157" s="11">
        <v>7157</v>
      </c>
      <c r="F7157" s="12">
        <v>45451200</v>
      </c>
      <c r="G7157" s="13" t="s">
        <v>7113</v>
      </c>
      <c r="Q7157" t="str">
        <f t="shared" si="111"/>
        <v>45451200-Radovi na oblaganju panelima</v>
      </c>
    </row>
    <row r="7158" spans="1:17" x14ac:dyDescent="0.3">
      <c r="A7158">
        <v>7157</v>
      </c>
      <c r="B7158">
        <v>45451200</v>
      </c>
      <c r="C7158" t="s">
        <v>7113</v>
      </c>
      <c r="E7158" s="8">
        <v>7158</v>
      </c>
      <c r="F7158" s="9">
        <v>45451300</v>
      </c>
      <c r="G7158" s="10" t="s">
        <v>7114</v>
      </c>
      <c r="Q7158" t="str">
        <f t="shared" si="111"/>
        <v>45451300-Unutrašnji vrtovi</v>
      </c>
    </row>
    <row r="7159" spans="1:17" x14ac:dyDescent="0.3">
      <c r="A7159">
        <v>7158</v>
      </c>
      <c r="B7159">
        <v>45451300</v>
      </c>
      <c r="C7159" t="s">
        <v>7114</v>
      </c>
      <c r="E7159" s="11">
        <v>7159</v>
      </c>
      <c r="F7159" s="12">
        <v>45452000</v>
      </c>
      <c r="G7159" s="13" t="s">
        <v>7115</v>
      </c>
      <c r="Q7159" t="str">
        <f t="shared" si="111"/>
        <v>45452000-Radovi na spoljnom čišćenju zgrada</v>
      </c>
    </row>
    <row r="7160" spans="1:17" x14ac:dyDescent="0.3">
      <c r="A7160">
        <v>7159</v>
      </c>
      <c r="B7160">
        <v>45452000</v>
      </c>
      <c r="C7160" t="s">
        <v>7115</v>
      </c>
      <c r="E7160" s="8">
        <v>7160</v>
      </c>
      <c r="F7160" s="9">
        <v>45452100</v>
      </c>
      <c r="G7160" s="10" t="s">
        <v>7116</v>
      </c>
      <c r="Q7160" t="str">
        <f t="shared" si="111"/>
        <v>45452100-Radovi na spoljnom čišćenju zgrada peskarenjem</v>
      </c>
    </row>
    <row r="7161" spans="1:17" x14ac:dyDescent="0.3">
      <c r="A7161">
        <v>7160</v>
      </c>
      <c r="B7161">
        <v>45452100</v>
      </c>
      <c r="C7161" t="s">
        <v>7116</v>
      </c>
      <c r="E7161" s="11">
        <v>7161</v>
      </c>
      <c r="F7161" s="12">
        <v>45453000</v>
      </c>
      <c r="G7161" s="13" t="s">
        <v>7117</v>
      </c>
      <c r="Q7161" t="str">
        <f t="shared" si="111"/>
        <v>45453000-Remontni i sanacioni radovi</v>
      </c>
    </row>
    <row r="7162" spans="1:17" x14ac:dyDescent="0.3">
      <c r="A7162">
        <v>7161</v>
      </c>
      <c r="B7162">
        <v>45453000</v>
      </c>
      <c r="C7162" t="s">
        <v>7117</v>
      </c>
      <c r="E7162" s="8">
        <v>7162</v>
      </c>
      <c r="F7162" s="9">
        <v>45453100</v>
      </c>
      <c r="G7162" s="10" t="s">
        <v>7118</v>
      </c>
      <c r="Q7162" t="str">
        <f t="shared" si="111"/>
        <v>45453100-Radovi na renoviranju</v>
      </c>
    </row>
    <row r="7163" spans="1:17" x14ac:dyDescent="0.3">
      <c r="A7163">
        <v>7162</v>
      </c>
      <c r="B7163">
        <v>45453100</v>
      </c>
      <c r="C7163" t="s">
        <v>7118</v>
      </c>
      <c r="E7163" s="11">
        <v>7163</v>
      </c>
      <c r="F7163" s="12">
        <v>45454000</v>
      </c>
      <c r="G7163" s="13" t="s">
        <v>7119</v>
      </c>
      <c r="Q7163" t="str">
        <f t="shared" si="111"/>
        <v>45454000-Radovi na rekonstrukciji</v>
      </c>
    </row>
    <row r="7164" spans="1:17" x14ac:dyDescent="0.3">
      <c r="A7164">
        <v>7163</v>
      </c>
      <c r="B7164">
        <v>45454000</v>
      </c>
      <c r="C7164" t="s">
        <v>7119</v>
      </c>
      <c r="E7164" s="8">
        <v>7164</v>
      </c>
      <c r="F7164" s="9">
        <v>45454100</v>
      </c>
      <c r="G7164" s="10" t="s">
        <v>7120</v>
      </c>
      <c r="Q7164" t="str">
        <f t="shared" si="111"/>
        <v>45454100-Radovi na obnovi</v>
      </c>
    </row>
    <row r="7165" spans="1:17" x14ac:dyDescent="0.3">
      <c r="A7165">
        <v>7164</v>
      </c>
      <c r="B7165">
        <v>45454100</v>
      </c>
      <c r="C7165" t="s">
        <v>7120</v>
      </c>
      <c r="E7165" s="11">
        <v>7165</v>
      </c>
      <c r="F7165" s="12">
        <v>45500000</v>
      </c>
      <c r="G7165" s="13" t="s">
        <v>7121</v>
      </c>
      <c r="Q7165" t="str">
        <f t="shared" si="111"/>
        <v>45500000-Iznajmljivanje mehanizacije i opreme za visokogradnju i niskogradnju sa operaterom</v>
      </c>
    </row>
    <row r="7166" spans="1:17" x14ac:dyDescent="0.3">
      <c r="A7166">
        <v>7165</v>
      </c>
      <c r="B7166">
        <v>45500000</v>
      </c>
      <c r="C7166" t="s">
        <v>7121</v>
      </c>
      <c r="E7166" s="8">
        <v>7166</v>
      </c>
      <c r="F7166" s="9">
        <v>45510000</v>
      </c>
      <c r="G7166" s="10" t="s">
        <v>7122</v>
      </c>
      <c r="Q7166" t="str">
        <f t="shared" si="111"/>
        <v>45510000-Iznajmljivanje dizalica sa operaterom</v>
      </c>
    </row>
    <row r="7167" spans="1:17" x14ac:dyDescent="0.3">
      <c r="A7167">
        <v>7166</v>
      </c>
      <c r="B7167">
        <v>45510000</v>
      </c>
      <c r="C7167" t="s">
        <v>7122</v>
      </c>
      <c r="E7167" s="11">
        <v>7167</v>
      </c>
      <c r="F7167" s="12">
        <v>45520000</v>
      </c>
      <c r="G7167" s="13" t="s">
        <v>7123</v>
      </c>
      <c r="Q7167" t="str">
        <f t="shared" si="111"/>
        <v>45520000-Iznajmljivanje opreme za zemljane radove sa operaterom</v>
      </c>
    </row>
    <row r="7168" spans="1:17" x14ac:dyDescent="0.3">
      <c r="A7168">
        <v>7167</v>
      </c>
      <c r="B7168">
        <v>45520000</v>
      </c>
      <c r="C7168" t="s">
        <v>7123</v>
      </c>
      <c r="E7168" s="8">
        <v>7168</v>
      </c>
      <c r="F7168" s="9">
        <v>48000000</v>
      </c>
      <c r="G7168" s="10" t="s">
        <v>7124</v>
      </c>
      <c r="Q7168" t="str">
        <f t="shared" si="111"/>
        <v>48000000-Programski paketi i informacioni sistemi</v>
      </c>
    </row>
    <row r="7169" spans="1:17" x14ac:dyDescent="0.3">
      <c r="A7169">
        <v>7168</v>
      </c>
      <c r="B7169">
        <v>48000000</v>
      </c>
      <c r="C7169" t="s">
        <v>7124</v>
      </c>
      <c r="E7169" s="11">
        <v>7169</v>
      </c>
      <c r="F7169" s="12">
        <v>48100000</v>
      </c>
      <c r="G7169" s="13" t="s">
        <v>7125</v>
      </c>
      <c r="Q7169" t="str">
        <f t="shared" si="111"/>
        <v>48100000-Programski paketi za industriju</v>
      </c>
    </row>
    <row r="7170" spans="1:17" x14ac:dyDescent="0.3">
      <c r="A7170">
        <v>7169</v>
      </c>
      <c r="B7170">
        <v>48100000</v>
      </c>
      <c r="C7170" t="s">
        <v>7125</v>
      </c>
      <c r="E7170" s="8">
        <v>7170</v>
      </c>
      <c r="F7170" s="9">
        <v>48110000</v>
      </c>
      <c r="G7170" s="10" t="s">
        <v>7126</v>
      </c>
      <c r="Q7170" t="str">
        <f t="shared" ref="Q7170:Q7233" si="112">F7170&amp; "-" &amp;G7170</f>
        <v>48110000-Programski paketi za prodajna mesta (POS)</v>
      </c>
    </row>
    <row r="7171" spans="1:17" x14ac:dyDescent="0.3">
      <c r="A7171">
        <v>7170</v>
      </c>
      <c r="B7171">
        <v>48110000</v>
      </c>
      <c r="C7171" t="s">
        <v>7126</v>
      </c>
      <c r="E7171" s="11">
        <v>7171</v>
      </c>
      <c r="F7171" s="12">
        <v>48120000</v>
      </c>
      <c r="G7171" s="13" t="s">
        <v>7127</v>
      </c>
      <c r="Q7171" t="str">
        <f t="shared" si="112"/>
        <v>48120000-Programski paketi za kontrolu leta</v>
      </c>
    </row>
    <row r="7172" spans="1:17" x14ac:dyDescent="0.3">
      <c r="A7172">
        <v>7171</v>
      </c>
      <c r="B7172">
        <v>48120000</v>
      </c>
      <c r="C7172" t="s">
        <v>7127</v>
      </c>
      <c r="E7172" s="8">
        <v>7172</v>
      </c>
      <c r="F7172" s="9">
        <v>48121000</v>
      </c>
      <c r="G7172" s="10" t="s">
        <v>7128</v>
      </c>
      <c r="Q7172" t="str">
        <f t="shared" si="112"/>
        <v>48121000-Programski paketi za nadzor i upravljanje vazdušnim saobraćajem</v>
      </c>
    </row>
    <row r="7173" spans="1:17" x14ac:dyDescent="0.3">
      <c r="A7173">
        <v>7172</v>
      </c>
      <c r="B7173">
        <v>48121000</v>
      </c>
      <c r="C7173" t="s">
        <v>7128</v>
      </c>
      <c r="E7173" s="11">
        <v>7173</v>
      </c>
      <c r="F7173" s="12">
        <v>48130000</v>
      </c>
      <c r="G7173" s="13" t="s">
        <v>7129</v>
      </c>
      <c r="Q7173" t="str">
        <f t="shared" si="112"/>
        <v>48130000-Programski paket za zemaljsku podršku avijaciji i ispitni avijacijski programski paket</v>
      </c>
    </row>
    <row r="7174" spans="1:17" x14ac:dyDescent="0.3">
      <c r="A7174">
        <v>7173</v>
      </c>
      <c r="B7174">
        <v>48130000</v>
      </c>
      <c r="C7174" t="s">
        <v>7129</v>
      </c>
      <c r="E7174" s="8">
        <v>7174</v>
      </c>
      <c r="F7174" s="9">
        <v>48131000</v>
      </c>
      <c r="G7174" s="10" t="s">
        <v>7130</v>
      </c>
      <c r="Q7174" t="str">
        <f t="shared" si="112"/>
        <v>48131000-Programski paket za zemaljsku podršku avijaciji</v>
      </c>
    </row>
    <row r="7175" spans="1:17" x14ac:dyDescent="0.3">
      <c r="A7175">
        <v>7174</v>
      </c>
      <c r="B7175">
        <v>48131000</v>
      </c>
      <c r="C7175" t="s">
        <v>7130</v>
      </c>
      <c r="E7175" s="11">
        <v>7175</v>
      </c>
      <c r="F7175" s="12">
        <v>48132000</v>
      </c>
      <c r="G7175" s="13" t="s">
        <v>7131</v>
      </c>
      <c r="Q7175" t="str">
        <f t="shared" si="112"/>
        <v>48132000-Ispitni avijacijski programski paket</v>
      </c>
    </row>
    <row r="7176" spans="1:17" x14ac:dyDescent="0.3">
      <c r="A7176">
        <v>7175</v>
      </c>
      <c r="B7176">
        <v>48132000</v>
      </c>
      <c r="C7176" t="s">
        <v>7131</v>
      </c>
      <c r="E7176" s="8">
        <v>7176</v>
      </c>
      <c r="F7176" s="9">
        <v>48140000</v>
      </c>
      <c r="G7176" s="10" t="s">
        <v>7132</v>
      </c>
      <c r="Q7176" t="str">
        <f t="shared" si="112"/>
        <v>48140000-Programski paket za nadzor i upravljanje železničkim saobraćajem</v>
      </c>
    </row>
    <row r="7177" spans="1:17" x14ac:dyDescent="0.3">
      <c r="A7177">
        <v>7176</v>
      </c>
      <c r="B7177">
        <v>48140000</v>
      </c>
      <c r="C7177" t="s">
        <v>7132</v>
      </c>
      <c r="E7177" s="11">
        <v>7177</v>
      </c>
      <c r="F7177" s="12">
        <v>48150000</v>
      </c>
      <c r="G7177" s="13" t="s">
        <v>7133</v>
      </c>
      <c r="Q7177" t="str">
        <f t="shared" si="112"/>
        <v>48150000-Kontrolni programski paket u industriji</v>
      </c>
    </row>
    <row r="7178" spans="1:17" x14ac:dyDescent="0.3">
      <c r="A7178">
        <v>7177</v>
      </c>
      <c r="B7178">
        <v>48150000</v>
      </c>
      <c r="C7178" t="s">
        <v>7133</v>
      </c>
      <c r="E7178" s="8">
        <v>7178</v>
      </c>
      <c r="F7178" s="9">
        <v>48151000</v>
      </c>
      <c r="G7178" s="10" t="s">
        <v>7134</v>
      </c>
      <c r="Q7178" t="str">
        <f t="shared" si="112"/>
        <v>48151000-Računarski kontrolni sistem</v>
      </c>
    </row>
    <row r="7179" spans="1:17" x14ac:dyDescent="0.3">
      <c r="A7179">
        <v>7178</v>
      </c>
      <c r="B7179">
        <v>48151000</v>
      </c>
      <c r="C7179" t="s">
        <v>7134</v>
      </c>
      <c r="E7179" s="11">
        <v>7179</v>
      </c>
      <c r="F7179" s="12">
        <v>48160000</v>
      </c>
      <c r="G7179" s="13" t="s">
        <v>7135</v>
      </c>
      <c r="Q7179" t="str">
        <f t="shared" si="112"/>
        <v>48160000-Programski paket za biblioteke</v>
      </c>
    </row>
    <row r="7180" spans="1:17" x14ac:dyDescent="0.3">
      <c r="A7180">
        <v>7179</v>
      </c>
      <c r="B7180">
        <v>48160000</v>
      </c>
      <c r="C7180" t="s">
        <v>7135</v>
      </c>
      <c r="E7180" s="8">
        <v>7180</v>
      </c>
      <c r="F7180" s="9">
        <v>48161000</v>
      </c>
      <c r="G7180" s="10" t="s">
        <v>7136</v>
      </c>
      <c r="Q7180" t="str">
        <f t="shared" si="112"/>
        <v>48161000-Sistem za upravljanje bibliotekama</v>
      </c>
    </row>
    <row r="7181" spans="1:17" x14ac:dyDescent="0.3">
      <c r="A7181">
        <v>7180</v>
      </c>
      <c r="B7181">
        <v>48161000</v>
      </c>
      <c r="C7181" t="s">
        <v>7136</v>
      </c>
      <c r="E7181" s="11">
        <v>7181</v>
      </c>
      <c r="F7181" s="12">
        <v>48170000</v>
      </c>
      <c r="G7181" s="13" t="s">
        <v>7137</v>
      </c>
      <c r="Q7181" t="str">
        <f t="shared" si="112"/>
        <v>48170000-Programski paket za usklađivanje</v>
      </c>
    </row>
    <row r="7182" spans="1:17" x14ac:dyDescent="0.3">
      <c r="A7182">
        <v>7181</v>
      </c>
      <c r="B7182">
        <v>48170000</v>
      </c>
      <c r="C7182" t="s">
        <v>7137</v>
      </c>
      <c r="E7182" s="8">
        <v>7182</v>
      </c>
      <c r="F7182" s="9">
        <v>48180000</v>
      </c>
      <c r="G7182" s="10" t="s">
        <v>7138</v>
      </c>
      <c r="Q7182" t="str">
        <f t="shared" si="112"/>
        <v>48180000-Medicinski programski paket</v>
      </c>
    </row>
    <row r="7183" spans="1:17" x14ac:dyDescent="0.3">
      <c r="A7183">
        <v>7182</v>
      </c>
      <c r="B7183">
        <v>48180000</v>
      </c>
      <c r="C7183" t="s">
        <v>7138</v>
      </c>
      <c r="E7183" s="11">
        <v>7183</v>
      </c>
      <c r="F7183" s="12">
        <v>48190000</v>
      </c>
      <c r="G7183" s="13" t="s">
        <v>7139</v>
      </c>
      <c r="Q7183" t="str">
        <f t="shared" si="112"/>
        <v>48190000-Programski paket za obrazovanje</v>
      </c>
    </row>
    <row r="7184" spans="1:17" x14ac:dyDescent="0.3">
      <c r="A7184">
        <v>7183</v>
      </c>
      <c r="B7184">
        <v>48190000</v>
      </c>
      <c r="C7184" t="s">
        <v>7139</v>
      </c>
      <c r="E7184" s="8">
        <v>7184</v>
      </c>
      <c r="F7184" s="9">
        <v>48200000</v>
      </c>
      <c r="G7184" s="10" t="s">
        <v>7140</v>
      </c>
      <c r="Q7184" t="str">
        <f t="shared" si="112"/>
        <v>48200000-Programski paket za umrežavanje, internet i intranet</v>
      </c>
    </row>
    <row r="7185" spans="1:17" x14ac:dyDescent="0.3">
      <c r="A7185">
        <v>7184</v>
      </c>
      <c r="B7185">
        <v>48200000</v>
      </c>
      <c r="C7185" t="s">
        <v>7140</v>
      </c>
      <c r="E7185" s="11">
        <v>7185</v>
      </c>
      <c r="F7185" s="12">
        <v>48210000</v>
      </c>
      <c r="G7185" s="13" t="s">
        <v>7141</v>
      </c>
      <c r="Q7185" t="str">
        <f t="shared" si="112"/>
        <v>48210000-Programski paket za umrežavanje</v>
      </c>
    </row>
    <row r="7186" spans="1:17" x14ac:dyDescent="0.3">
      <c r="A7186">
        <v>7185</v>
      </c>
      <c r="B7186">
        <v>48210000</v>
      </c>
      <c r="C7186" t="s">
        <v>7141</v>
      </c>
      <c r="E7186" s="8">
        <v>7186</v>
      </c>
      <c r="F7186" s="9">
        <v>48211000</v>
      </c>
      <c r="G7186" s="10" t="s">
        <v>7142</v>
      </c>
      <c r="Q7186" t="str">
        <f t="shared" si="112"/>
        <v>48211000-Programski paket za međusobno povezivanje aplikacionih platformi</v>
      </c>
    </row>
    <row r="7187" spans="1:17" x14ac:dyDescent="0.3">
      <c r="A7187">
        <v>7186</v>
      </c>
      <c r="B7187">
        <v>48211000</v>
      </c>
      <c r="C7187" t="s">
        <v>7142</v>
      </c>
      <c r="E7187" s="11">
        <v>7187</v>
      </c>
      <c r="F7187" s="12">
        <v>48212000</v>
      </c>
      <c r="G7187" s="13" t="s">
        <v>7143</v>
      </c>
      <c r="Q7187" t="str">
        <f t="shared" si="112"/>
        <v>48212000-Programski paket za optički džuboks</v>
      </c>
    </row>
    <row r="7188" spans="1:17" x14ac:dyDescent="0.3">
      <c r="A7188">
        <v>7187</v>
      </c>
      <c r="B7188">
        <v>48212000</v>
      </c>
      <c r="C7188" t="s">
        <v>7143</v>
      </c>
      <c r="E7188" s="8">
        <v>7188</v>
      </c>
      <c r="F7188" s="9">
        <v>48213000</v>
      </c>
      <c r="G7188" s="10" t="s">
        <v>7144</v>
      </c>
      <c r="Q7188" t="str">
        <f t="shared" si="112"/>
        <v>48213000-Programski paket za proširenje operativnog sistema</v>
      </c>
    </row>
    <row r="7189" spans="1:17" x14ac:dyDescent="0.3">
      <c r="A7189">
        <v>7188</v>
      </c>
      <c r="B7189">
        <v>48213000</v>
      </c>
      <c r="C7189" t="s">
        <v>7144</v>
      </c>
      <c r="E7189" s="11">
        <v>7189</v>
      </c>
      <c r="F7189" s="12">
        <v>48214000</v>
      </c>
      <c r="G7189" s="13" t="s">
        <v>7145</v>
      </c>
      <c r="Q7189" t="str">
        <f t="shared" si="112"/>
        <v>48214000-Programski paket za mrežni operativni sistem</v>
      </c>
    </row>
    <row r="7190" spans="1:17" x14ac:dyDescent="0.3">
      <c r="A7190">
        <v>7189</v>
      </c>
      <c r="B7190">
        <v>48214000</v>
      </c>
      <c r="C7190" t="s">
        <v>7145</v>
      </c>
      <c r="E7190" s="8">
        <v>7190</v>
      </c>
      <c r="F7190" s="9">
        <v>48215000</v>
      </c>
      <c r="G7190" s="10" t="s">
        <v>7146</v>
      </c>
      <c r="Q7190" t="str">
        <f t="shared" si="112"/>
        <v>48215000-Programski paket za razvoj umrežavanja</v>
      </c>
    </row>
    <row r="7191" spans="1:17" x14ac:dyDescent="0.3">
      <c r="A7191">
        <v>7190</v>
      </c>
      <c r="B7191">
        <v>48215000</v>
      </c>
      <c r="C7191" t="s">
        <v>7146</v>
      </c>
      <c r="E7191" s="11">
        <v>7191</v>
      </c>
      <c r="F7191" s="12">
        <v>48216000</v>
      </c>
      <c r="G7191" s="13" t="s">
        <v>7147</v>
      </c>
      <c r="Q7191" t="str">
        <f t="shared" si="112"/>
        <v>48216000-Programski paket za terminalsku emulaciju mrežne povezanosti</v>
      </c>
    </row>
    <row r="7192" spans="1:17" x14ac:dyDescent="0.3">
      <c r="A7192">
        <v>7191</v>
      </c>
      <c r="B7192">
        <v>48216000</v>
      </c>
      <c r="C7192" t="s">
        <v>7147</v>
      </c>
      <c r="E7192" s="8">
        <v>7192</v>
      </c>
      <c r="F7192" s="9">
        <v>48217000</v>
      </c>
      <c r="G7192" s="10" t="s">
        <v>7148</v>
      </c>
      <c r="Q7192" t="str">
        <f t="shared" si="112"/>
        <v>48217000-Programski paket za obradu transakcija</v>
      </c>
    </row>
    <row r="7193" spans="1:17" x14ac:dyDescent="0.3">
      <c r="A7193">
        <v>7192</v>
      </c>
      <c r="B7193">
        <v>48217000</v>
      </c>
      <c r="C7193" t="s">
        <v>7148</v>
      </c>
      <c r="E7193" s="11">
        <v>7193</v>
      </c>
      <c r="F7193" s="12">
        <v>48217100</v>
      </c>
      <c r="G7193" s="13" t="s">
        <v>7149</v>
      </c>
      <c r="Q7193" t="str">
        <f t="shared" si="112"/>
        <v>48217100-Programski paket za obradu transakcija na centralnom računaru</v>
      </c>
    </row>
    <row r="7194" spans="1:17" x14ac:dyDescent="0.3">
      <c r="A7194">
        <v>7193</v>
      </c>
      <c r="B7194">
        <v>48217100</v>
      </c>
      <c r="C7194" t="s">
        <v>7149</v>
      </c>
      <c r="E7194" s="8">
        <v>7194</v>
      </c>
      <c r="F7194" s="9">
        <v>48217200</v>
      </c>
      <c r="G7194" s="10" t="s">
        <v>7150</v>
      </c>
      <c r="Q7194" t="str">
        <f t="shared" si="112"/>
        <v>48217200-Programski paket za obradu transakcije na miniračunaru</v>
      </c>
    </row>
    <row r="7195" spans="1:17" x14ac:dyDescent="0.3">
      <c r="A7195">
        <v>7194</v>
      </c>
      <c r="B7195">
        <v>48217200</v>
      </c>
      <c r="C7195" t="s">
        <v>7150</v>
      </c>
      <c r="E7195" s="11">
        <v>7195</v>
      </c>
      <c r="F7195" s="12">
        <v>48217300</v>
      </c>
      <c r="G7195" s="13" t="s">
        <v>7151</v>
      </c>
      <c r="Q7195" t="str">
        <f t="shared" si="112"/>
        <v>48217300-Programski paket za obradu transakcije na mikroračunaru</v>
      </c>
    </row>
    <row r="7196" spans="1:17" x14ac:dyDescent="0.3">
      <c r="A7196">
        <v>7195</v>
      </c>
      <c r="B7196">
        <v>48217300</v>
      </c>
      <c r="C7196" t="s">
        <v>7151</v>
      </c>
      <c r="E7196" s="8">
        <v>7196</v>
      </c>
      <c r="F7196" s="9">
        <v>48218000</v>
      </c>
      <c r="G7196" s="10" t="s">
        <v>7152</v>
      </c>
      <c r="Q7196" t="str">
        <f t="shared" si="112"/>
        <v>48218000-Programski paket za upravljanje dozvolama</v>
      </c>
    </row>
    <row r="7197" spans="1:17" x14ac:dyDescent="0.3">
      <c r="A7197">
        <v>7196</v>
      </c>
      <c r="B7197">
        <v>48218000</v>
      </c>
      <c r="C7197" t="s">
        <v>7152</v>
      </c>
      <c r="E7197" s="11">
        <v>7197</v>
      </c>
      <c r="F7197" s="12">
        <v>48219000</v>
      </c>
      <c r="G7197" s="13" t="s">
        <v>7153</v>
      </c>
      <c r="Q7197" t="str">
        <f t="shared" si="112"/>
        <v>48219000-Programski paket za razne vrste umrežavanja</v>
      </c>
    </row>
    <row r="7198" spans="1:17" x14ac:dyDescent="0.3">
      <c r="A7198">
        <v>7197</v>
      </c>
      <c r="B7198">
        <v>48219000</v>
      </c>
      <c r="C7198" t="s">
        <v>7153</v>
      </c>
      <c r="E7198" s="8">
        <v>7198</v>
      </c>
      <c r="F7198" s="9">
        <v>48219100</v>
      </c>
      <c r="G7198" s="10" t="s">
        <v>7154</v>
      </c>
      <c r="Q7198" t="str">
        <f t="shared" si="112"/>
        <v>48219100-Programski paket za mrežni prolaz (gejtvej)</v>
      </c>
    </row>
    <row r="7199" spans="1:17" x14ac:dyDescent="0.3">
      <c r="A7199">
        <v>7198</v>
      </c>
      <c r="B7199">
        <v>48219100</v>
      </c>
      <c r="C7199" t="s">
        <v>7154</v>
      </c>
      <c r="E7199" s="11">
        <v>7199</v>
      </c>
      <c r="F7199" s="12">
        <v>48219200</v>
      </c>
      <c r="G7199" s="13" t="s">
        <v>7155</v>
      </c>
      <c r="Q7199" t="str">
        <f t="shared" si="112"/>
        <v>48219200-Programski paket za CD server</v>
      </c>
    </row>
    <row r="7200" spans="1:17" x14ac:dyDescent="0.3">
      <c r="A7200">
        <v>7199</v>
      </c>
      <c r="B7200">
        <v>48219200</v>
      </c>
      <c r="C7200" t="s">
        <v>7155</v>
      </c>
      <c r="E7200" s="8">
        <v>7200</v>
      </c>
      <c r="F7200" s="9">
        <v>48219300</v>
      </c>
      <c r="G7200" s="10" t="s">
        <v>7156</v>
      </c>
      <c r="Q7200" t="str">
        <f t="shared" si="112"/>
        <v>48219300-Programski paket za upravljanje</v>
      </c>
    </row>
    <row r="7201" spans="1:17" x14ac:dyDescent="0.3">
      <c r="A7201">
        <v>7200</v>
      </c>
      <c r="B7201">
        <v>48219300</v>
      </c>
      <c r="C7201" t="s">
        <v>7156</v>
      </c>
      <c r="E7201" s="11">
        <v>7201</v>
      </c>
      <c r="F7201" s="12">
        <v>48219400</v>
      </c>
      <c r="G7201" s="13" t="s">
        <v>7157</v>
      </c>
      <c r="Q7201" t="str">
        <f t="shared" si="112"/>
        <v>48219400-Programski paket za transakcijski server</v>
      </c>
    </row>
    <row r="7202" spans="1:17" x14ac:dyDescent="0.3">
      <c r="A7202">
        <v>7201</v>
      </c>
      <c r="B7202">
        <v>48219400</v>
      </c>
      <c r="C7202" t="s">
        <v>7157</v>
      </c>
      <c r="E7202" s="8">
        <v>7202</v>
      </c>
      <c r="F7202" s="9">
        <v>48219500</v>
      </c>
      <c r="G7202" s="10" t="s">
        <v>7158</v>
      </c>
      <c r="Q7202" t="str">
        <f t="shared" si="112"/>
        <v>48219500-Programski paket za svič ili ruter</v>
      </c>
    </row>
    <row r="7203" spans="1:17" x14ac:dyDescent="0.3">
      <c r="A7203">
        <v>7202</v>
      </c>
      <c r="B7203">
        <v>48219500</v>
      </c>
      <c r="C7203" t="s">
        <v>7158</v>
      </c>
      <c r="E7203" s="11">
        <v>7203</v>
      </c>
      <c r="F7203" s="12">
        <v>48219600</v>
      </c>
      <c r="G7203" s="13" t="s">
        <v>7159</v>
      </c>
      <c r="Q7203" t="str">
        <f t="shared" si="112"/>
        <v>48219600-Programski paket za multiplekser</v>
      </c>
    </row>
    <row r="7204" spans="1:17" x14ac:dyDescent="0.3">
      <c r="A7204">
        <v>7203</v>
      </c>
      <c r="B7204">
        <v>48219600</v>
      </c>
      <c r="C7204" t="s">
        <v>7159</v>
      </c>
      <c r="E7204" s="8">
        <v>7204</v>
      </c>
      <c r="F7204" s="9">
        <v>48219700</v>
      </c>
      <c r="G7204" s="10" t="s">
        <v>7160</v>
      </c>
      <c r="Q7204" t="str">
        <f t="shared" si="112"/>
        <v>48219700-Programski paket za komunikacijski server</v>
      </c>
    </row>
    <row r="7205" spans="1:17" x14ac:dyDescent="0.3">
      <c r="A7205">
        <v>7204</v>
      </c>
      <c r="B7205">
        <v>48219700</v>
      </c>
      <c r="C7205" t="s">
        <v>7160</v>
      </c>
      <c r="E7205" s="11">
        <v>7205</v>
      </c>
      <c r="F7205" s="12">
        <v>48219800</v>
      </c>
      <c r="G7205" s="13" t="s">
        <v>7161</v>
      </c>
      <c r="Q7205" t="str">
        <f t="shared" si="112"/>
        <v>48219800-Programski paket za bridž</v>
      </c>
    </row>
    <row r="7206" spans="1:17" x14ac:dyDescent="0.3">
      <c r="A7206">
        <v>7205</v>
      </c>
      <c r="B7206">
        <v>48219800</v>
      </c>
      <c r="C7206" t="s">
        <v>7161</v>
      </c>
      <c r="E7206" s="8">
        <v>7206</v>
      </c>
      <c r="F7206" s="9">
        <v>48220000</v>
      </c>
      <c r="G7206" s="10" t="s">
        <v>7162</v>
      </c>
      <c r="Q7206" t="str">
        <f t="shared" si="112"/>
        <v>48220000-Programski paket za internet i intranet</v>
      </c>
    </row>
    <row r="7207" spans="1:17" x14ac:dyDescent="0.3">
      <c r="A7207">
        <v>7206</v>
      </c>
      <c r="B7207">
        <v>48220000</v>
      </c>
      <c r="C7207" t="s">
        <v>7162</v>
      </c>
      <c r="E7207" s="11">
        <v>7207</v>
      </c>
      <c r="F7207" s="12">
        <v>48221000</v>
      </c>
      <c r="G7207" s="13" t="s">
        <v>7163</v>
      </c>
      <c r="Q7207" t="str">
        <f t="shared" si="112"/>
        <v>48221000-Programski paket za pregled interneta</v>
      </c>
    </row>
    <row r="7208" spans="1:17" x14ac:dyDescent="0.3">
      <c r="A7208">
        <v>7207</v>
      </c>
      <c r="B7208">
        <v>48221000</v>
      </c>
      <c r="C7208" t="s">
        <v>7163</v>
      </c>
      <c r="E7208" s="8">
        <v>7208</v>
      </c>
      <c r="F7208" s="9">
        <v>48222000</v>
      </c>
      <c r="G7208" s="10" t="s">
        <v>7164</v>
      </c>
      <c r="Q7208" t="str">
        <f t="shared" si="112"/>
        <v>48222000-Programski paket za veb server</v>
      </c>
    </row>
    <row r="7209" spans="1:17" x14ac:dyDescent="0.3">
      <c r="A7209">
        <v>7208</v>
      </c>
      <c r="B7209">
        <v>48222000</v>
      </c>
      <c r="C7209" t="s">
        <v>7164</v>
      </c>
      <c r="E7209" s="11">
        <v>7209</v>
      </c>
      <c r="F7209" s="12">
        <v>48223000</v>
      </c>
      <c r="G7209" s="13" t="s">
        <v>7165</v>
      </c>
      <c r="Q7209" t="str">
        <f t="shared" si="112"/>
        <v>48223000-Programski paket za elektronsku poštu</v>
      </c>
    </row>
    <row r="7210" spans="1:17" x14ac:dyDescent="0.3">
      <c r="A7210">
        <v>7209</v>
      </c>
      <c r="B7210">
        <v>48223000</v>
      </c>
      <c r="C7210" t="s">
        <v>7165</v>
      </c>
      <c r="E7210" s="8">
        <v>7210</v>
      </c>
      <c r="F7210" s="9">
        <v>48224000</v>
      </c>
      <c r="G7210" s="10" t="s">
        <v>7166</v>
      </c>
      <c r="Q7210" t="str">
        <f t="shared" si="112"/>
        <v>48224000-Programski paket za uređivanje internet stranica</v>
      </c>
    </row>
    <row r="7211" spans="1:17" x14ac:dyDescent="0.3">
      <c r="A7211">
        <v>7210</v>
      </c>
      <c r="B7211">
        <v>48224000</v>
      </c>
      <c r="C7211" t="s">
        <v>7166</v>
      </c>
      <c r="E7211" s="11">
        <v>7211</v>
      </c>
      <c r="F7211" s="12">
        <v>48300000</v>
      </c>
      <c r="G7211" s="13" t="s">
        <v>7167</v>
      </c>
      <c r="Q7211" t="str">
        <f t="shared" si="112"/>
        <v>48300000-Programski paket za izradu dokumenata, crtanje, slikovni prikaz, vremensko planiranje i produktivnost</v>
      </c>
    </row>
    <row r="7212" spans="1:17" x14ac:dyDescent="0.3">
      <c r="A7212">
        <v>7211</v>
      </c>
      <c r="B7212">
        <v>48300000</v>
      </c>
      <c r="C7212" t="s">
        <v>7167</v>
      </c>
      <c r="E7212" s="8">
        <v>7212</v>
      </c>
      <c r="F7212" s="9">
        <v>48310000</v>
      </c>
      <c r="G7212" s="10" t="s">
        <v>7168</v>
      </c>
      <c r="Q7212" t="str">
        <f t="shared" si="112"/>
        <v>48310000-Programski paket za izradu dokumenata</v>
      </c>
    </row>
    <row r="7213" spans="1:17" x14ac:dyDescent="0.3">
      <c r="A7213">
        <v>7212</v>
      </c>
      <c r="B7213">
        <v>48310000</v>
      </c>
      <c r="C7213" t="s">
        <v>7168</v>
      </c>
      <c r="E7213" s="11">
        <v>7213</v>
      </c>
      <c r="F7213" s="12">
        <v>48311000</v>
      </c>
      <c r="G7213" s="13" t="s">
        <v>7169</v>
      </c>
      <c r="Q7213" t="str">
        <f t="shared" si="112"/>
        <v>48311000-Programski paket za upravljanje dokumentima</v>
      </c>
    </row>
    <row r="7214" spans="1:17" x14ac:dyDescent="0.3">
      <c r="A7214">
        <v>7213</v>
      </c>
      <c r="B7214">
        <v>48311000</v>
      </c>
      <c r="C7214" t="s">
        <v>7169</v>
      </c>
      <c r="E7214" s="8">
        <v>7214</v>
      </c>
      <c r="F7214" s="9">
        <v>48311100</v>
      </c>
      <c r="G7214" s="10" t="s">
        <v>7170</v>
      </c>
      <c r="Q7214" t="str">
        <f t="shared" si="112"/>
        <v>48311100-Sistem za upravljanje dokumentima</v>
      </c>
    </row>
    <row r="7215" spans="1:17" x14ac:dyDescent="0.3">
      <c r="A7215">
        <v>7214</v>
      </c>
      <c r="B7215">
        <v>48311100</v>
      </c>
      <c r="C7215" t="s">
        <v>7170</v>
      </c>
      <c r="E7215" s="11">
        <v>7215</v>
      </c>
      <c r="F7215" s="12">
        <v>48312000</v>
      </c>
      <c r="G7215" s="13" t="s">
        <v>7171</v>
      </c>
      <c r="Q7215" t="str">
        <f t="shared" si="112"/>
        <v>48312000-Programski paket za elektronsko izdavaštvo</v>
      </c>
    </row>
    <row r="7216" spans="1:17" x14ac:dyDescent="0.3">
      <c r="A7216">
        <v>7215</v>
      </c>
      <c r="B7216">
        <v>48312000</v>
      </c>
      <c r="C7216" t="s">
        <v>7171</v>
      </c>
      <c r="E7216" s="8">
        <v>7216</v>
      </c>
      <c r="F7216" s="9">
        <v>48313000</v>
      </c>
      <c r="G7216" s="10" t="s">
        <v>7172</v>
      </c>
      <c r="Q7216" t="str">
        <f t="shared" si="112"/>
        <v>48313000-Programski paket za optičko prepoznavanje znakova (OCR)</v>
      </c>
    </row>
    <row r="7217" spans="1:17" x14ac:dyDescent="0.3">
      <c r="A7217">
        <v>7216</v>
      </c>
      <c r="B7217">
        <v>48313000</v>
      </c>
      <c r="C7217" t="s">
        <v>7172</v>
      </c>
      <c r="E7217" s="11">
        <v>7217</v>
      </c>
      <c r="F7217" s="12">
        <v>48313100</v>
      </c>
      <c r="G7217" s="13" t="s">
        <v>7173</v>
      </c>
      <c r="Q7217" t="str">
        <f t="shared" si="112"/>
        <v>48313100-Sistem za optičko očitavanje</v>
      </c>
    </row>
    <row r="7218" spans="1:17" x14ac:dyDescent="0.3">
      <c r="A7218">
        <v>7217</v>
      </c>
      <c r="B7218">
        <v>48313100</v>
      </c>
      <c r="C7218" t="s">
        <v>7173</v>
      </c>
      <c r="E7218" s="8">
        <v>7218</v>
      </c>
      <c r="F7218" s="9">
        <v>48314000</v>
      </c>
      <c r="G7218" s="10" t="s">
        <v>7174</v>
      </c>
      <c r="Q7218" t="str">
        <f t="shared" si="112"/>
        <v>48314000-Programski paket za prepoznavanje glasa</v>
      </c>
    </row>
    <row r="7219" spans="1:17" x14ac:dyDescent="0.3">
      <c r="A7219">
        <v>7218</v>
      </c>
      <c r="B7219">
        <v>48314000</v>
      </c>
      <c r="C7219" t="s">
        <v>7174</v>
      </c>
      <c r="E7219" s="11">
        <v>7219</v>
      </c>
      <c r="F7219" s="12">
        <v>48315000</v>
      </c>
      <c r="G7219" s="13" t="s">
        <v>7175</v>
      </c>
      <c r="Q7219" t="str">
        <f t="shared" si="112"/>
        <v>48315000-Programski paket za stono izdavaštvo</v>
      </c>
    </row>
    <row r="7220" spans="1:17" x14ac:dyDescent="0.3">
      <c r="A7220">
        <v>7219</v>
      </c>
      <c r="B7220">
        <v>48315000</v>
      </c>
      <c r="C7220" t="s">
        <v>7175</v>
      </c>
      <c r="E7220" s="8">
        <v>7220</v>
      </c>
      <c r="F7220" s="9">
        <v>48316000</v>
      </c>
      <c r="G7220" s="10" t="s">
        <v>7176</v>
      </c>
      <c r="Q7220" t="str">
        <f t="shared" si="112"/>
        <v>48316000-Programski paket za prezentacije</v>
      </c>
    </row>
    <row r="7221" spans="1:17" x14ac:dyDescent="0.3">
      <c r="A7221">
        <v>7220</v>
      </c>
      <c r="B7221">
        <v>48316000</v>
      </c>
      <c r="C7221" t="s">
        <v>7176</v>
      </c>
      <c r="E7221" s="11">
        <v>7221</v>
      </c>
      <c r="F7221" s="12">
        <v>48317000</v>
      </c>
      <c r="G7221" s="13" t="s">
        <v>7177</v>
      </c>
      <c r="Q7221" t="str">
        <f t="shared" si="112"/>
        <v>48317000-Programski paket za obradu teksta</v>
      </c>
    </row>
    <row r="7222" spans="1:17" x14ac:dyDescent="0.3">
      <c r="A7222">
        <v>7221</v>
      </c>
      <c r="B7222">
        <v>48317000</v>
      </c>
      <c r="C7222" t="s">
        <v>7177</v>
      </c>
      <c r="E7222" s="8">
        <v>7222</v>
      </c>
      <c r="F7222" s="9">
        <v>48318000</v>
      </c>
      <c r="G7222" s="10" t="s">
        <v>7178</v>
      </c>
      <c r="Q7222" t="str">
        <f t="shared" si="112"/>
        <v>48318000-Programski paket za skenere</v>
      </c>
    </row>
    <row r="7223" spans="1:17" x14ac:dyDescent="0.3">
      <c r="A7223">
        <v>7222</v>
      </c>
      <c r="B7223">
        <v>48318000</v>
      </c>
      <c r="C7223" t="s">
        <v>7178</v>
      </c>
      <c r="E7223" s="11">
        <v>7223</v>
      </c>
      <c r="F7223" s="12">
        <v>48319000</v>
      </c>
      <c r="G7223" s="13" t="s">
        <v>7179</v>
      </c>
      <c r="Q7223" t="str">
        <f t="shared" si="112"/>
        <v>48319000-Kontrola pravopisa</v>
      </c>
    </row>
    <row r="7224" spans="1:17" x14ac:dyDescent="0.3">
      <c r="A7224">
        <v>7223</v>
      </c>
      <c r="B7224">
        <v>48319000</v>
      </c>
      <c r="C7224" t="s">
        <v>7179</v>
      </c>
      <c r="E7224" s="8">
        <v>7224</v>
      </c>
      <c r="F7224" s="9">
        <v>48320000</v>
      </c>
      <c r="G7224" s="10" t="s">
        <v>7180</v>
      </c>
      <c r="Q7224" t="str">
        <f t="shared" si="112"/>
        <v>48320000-Programski paket za crtanje i slikovni prikaz</v>
      </c>
    </row>
    <row r="7225" spans="1:17" x14ac:dyDescent="0.3">
      <c r="A7225">
        <v>7224</v>
      </c>
      <c r="B7225">
        <v>48320000</v>
      </c>
      <c r="C7225" t="s">
        <v>7180</v>
      </c>
      <c r="E7225" s="11">
        <v>7225</v>
      </c>
      <c r="F7225" s="12">
        <v>48321000</v>
      </c>
      <c r="G7225" s="13" t="s">
        <v>7181</v>
      </c>
      <c r="Q7225" t="str">
        <f t="shared" si="112"/>
        <v>48321000-Programski paket za projektovanje pomoću računara (CAD)</v>
      </c>
    </row>
    <row r="7226" spans="1:17" x14ac:dyDescent="0.3">
      <c r="A7226">
        <v>7225</v>
      </c>
      <c r="B7226">
        <v>48321000</v>
      </c>
      <c r="C7226" t="s">
        <v>7181</v>
      </c>
      <c r="E7226" s="8">
        <v>7226</v>
      </c>
      <c r="F7226" s="9">
        <v>48321100</v>
      </c>
      <c r="G7226" s="10" t="s">
        <v>7182</v>
      </c>
      <c r="Q7226" t="str">
        <f t="shared" si="112"/>
        <v>48321100-Sistem za projektovanje pomoću računara (CAD)</v>
      </c>
    </row>
    <row r="7227" spans="1:17" x14ac:dyDescent="0.3">
      <c r="A7227">
        <v>7226</v>
      </c>
      <c r="B7227">
        <v>48321100</v>
      </c>
      <c r="C7227" t="s">
        <v>7182</v>
      </c>
      <c r="E7227" s="11">
        <v>7227</v>
      </c>
      <c r="F7227" s="12">
        <v>48322000</v>
      </c>
      <c r="G7227" s="13" t="s">
        <v>7183</v>
      </c>
      <c r="Q7227" t="str">
        <f t="shared" si="112"/>
        <v>48322000-Grafički programski paket</v>
      </c>
    </row>
    <row r="7228" spans="1:17" x14ac:dyDescent="0.3">
      <c r="A7228">
        <v>7227</v>
      </c>
      <c r="B7228">
        <v>48322000</v>
      </c>
      <c r="C7228" t="s">
        <v>7183</v>
      </c>
      <c r="E7228" s="8">
        <v>7228</v>
      </c>
      <c r="F7228" s="9">
        <v>48323000</v>
      </c>
      <c r="G7228" s="10" t="s">
        <v>7184</v>
      </c>
      <c r="Q7228" t="str">
        <f t="shared" si="112"/>
        <v>48323000-Programski paket za proizvodnju pomoću računara (CAM)</v>
      </c>
    </row>
    <row r="7229" spans="1:17" x14ac:dyDescent="0.3">
      <c r="A7229">
        <v>7228</v>
      </c>
      <c r="B7229">
        <v>48323000</v>
      </c>
      <c r="C7229" t="s">
        <v>7184</v>
      </c>
      <c r="E7229" s="11">
        <v>7229</v>
      </c>
      <c r="F7229" s="12">
        <v>48324000</v>
      </c>
      <c r="G7229" s="13" t="s">
        <v>7185</v>
      </c>
      <c r="Q7229" t="str">
        <f t="shared" si="112"/>
        <v>48324000-Programski paket za grafikone</v>
      </c>
    </row>
    <row r="7230" spans="1:17" x14ac:dyDescent="0.3">
      <c r="A7230">
        <v>7229</v>
      </c>
      <c r="B7230">
        <v>48324000</v>
      </c>
      <c r="C7230" t="s">
        <v>7185</v>
      </c>
      <c r="E7230" s="8">
        <v>7230</v>
      </c>
      <c r="F7230" s="9">
        <v>48325000</v>
      </c>
      <c r="G7230" s="10" t="s">
        <v>7186</v>
      </c>
      <c r="Q7230" t="str">
        <f t="shared" si="112"/>
        <v>48325000-Programski paket za izradu obrazaca</v>
      </c>
    </row>
    <row r="7231" spans="1:17" x14ac:dyDescent="0.3">
      <c r="A7231">
        <v>7230</v>
      </c>
      <c r="B7231">
        <v>48325000</v>
      </c>
      <c r="C7231" t="s">
        <v>7186</v>
      </c>
      <c r="E7231" s="11">
        <v>7231</v>
      </c>
      <c r="F7231" s="12">
        <v>48326000</v>
      </c>
      <c r="G7231" s="13" t="s">
        <v>7187</v>
      </c>
      <c r="Q7231" t="str">
        <f t="shared" si="112"/>
        <v>48326000-Programski paket za izradu karata</v>
      </c>
    </row>
    <row r="7232" spans="1:17" x14ac:dyDescent="0.3">
      <c r="A7232">
        <v>7231</v>
      </c>
      <c r="B7232">
        <v>48326000</v>
      </c>
      <c r="C7232" t="s">
        <v>7187</v>
      </c>
      <c r="E7232" s="8">
        <v>7232</v>
      </c>
      <c r="F7232" s="9">
        <v>48326100</v>
      </c>
      <c r="G7232" s="10" t="s">
        <v>7188</v>
      </c>
      <c r="Q7232" t="str">
        <f t="shared" si="112"/>
        <v>48326100-Digitalno kartiranje</v>
      </c>
    </row>
    <row r="7233" spans="1:17" x14ac:dyDescent="0.3">
      <c r="A7233">
        <v>7232</v>
      </c>
      <c r="B7233">
        <v>48326100</v>
      </c>
      <c r="C7233" t="s">
        <v>7188</v>
      </c>
      <c r="E7233" s="11">
        <v>7233</v>
      </c>
      <c r="F7233" s="12">
        <v>48327000</v>
      </c>
      <c r="G7233" s="13" t="s">
        <v>7189</v>
      </c>
      <c r="Q7233" t="str">
        <f t="shared" si="112"/>
        <v>48327000-Programski paket za crtanje i slikanje</v>
      </c>
    </row>
    <row r="7234" spans="1:17" x14ac:dyDescent="0.3">
      <c r="A7234">
        <v>7233</v>
      </c>
      <c r="B7234">
        <v>48327000</v>
      </c>
      <c r="C7234" t="s">
        <v>7189</v>
      </c>
      <c r="E7234" s="8">
        <v>7234</v>
      </c>
      <c r="F7234" s="9">
        <v>48328000</v>
      </c>
      <c r="G7234" s="10" t="s">
        <v>7190</v>
      </c>
      <c r="Q7234" t="str">
        <f t="shared" ref="Q7234:Q7297" si="113">F7234&amp; "-" &amp;G7234</f>
        <v>48328000-Programski paket za obradu slike</v>
      </c>
    </row>
    <row r="7235" spans="1:17" x14ac:dyDescent="0.3">
      <c r="A7235">
        <v>7234</v>
      </c>
      <c r="B7235">
        <v>48328000</v>
      </c>
      <c r="C7235" t="s">
        <v>7190</v>
      </c>
      <c r="E7235" s="11">
        <v>7235</v>
      </c>
      <c r="F7235" s="12">
        <v>48329000</v>
      </c>
      <c r="G7235" s="13" t="s">
        <v>7191</v>
      </c>
      <c r="Q7235" t="str">
        <f t="shared" si="113"/>
        <v>48329000-Sistem za slikanje i arhiviranje</v>
      </c>
    </row>
    <row r="7236" spans="1:17" x14ac:dyDescent="0.3">
      <c r="A7236">
        <v>7235</v>
      </c>
      <c r="B7236">
        <v>48329000</v>
      </c>
      <c r="C7236" t="s">
        <v>7191</v>
      </c>
      <c r="E7236" s="8">
        <v>7236</v>
      </c>
      <c r="F7236" s="9">
        <v>48330000</v>
      </c>
      <c r="G7236" s="10" t="s">
        <v>7192</v>
      </c>
      <c r="Q7236" t="str">
        <f t="shared" si="113"/>
        <v>48330000-Programski paket za vremensko planiranje i produktivnost</v>
      </c>
    </row>
    <row r="7237" spans="1:17" x14ac:dyDescent="0.3">
      <c r="A7237">
        <v>7236</v>
      </c>
      <c r="B7237">
        <v>48330000</v>
      </c>
      <c r="C7237" t="s">
        <v>7192</v>
      </c>
      <c r="E7237" s="11">
        <v>7237</v>
      </c>
      <c r="F7237" s="12">
        <v>48331000</v>
      </c>
      <c r="G7237" s="13" t="s">
        <v>7193</v>
      </c>
      <c r="Q7237" t="str">
        <f t="shared" si="113"/>
        <v>48331000-Programski paket za upravljanje projektima</v>
      </c>
    </row>
    <row r="7238" spans="1:17" x14ac:dyDescent="0.3">
      <c r="A7238">
        <v>7237</v>
      </c>
      <c r="B7238">
        <v>48331000</v>
      </c>
      <c r="C7238" t="s">
        <v>7193</v>
      </c>
      <c r="E7238" s="8">
        <v>7238</v>
      </c>
      <c r="F7238" s="9">
        <v>48332000</v>
      </c>
      <c r="G7238" s="10" t="s">
        <v>7194</v>
      </c>
      <c r="Q7238" t="str">
        <f t="shared" si="113"/>
        <v>48332000-Programski paket za vremensko planiranje</v>
      </c>
    </row>
    <row r="7239" spans="1:17" x14ac:dyDescent="0.3">
      <c r="A7239">
        <v>7238</v>
      </c>
      <c r="B7239">
        <v>48332000</v>
      </c>
      <c r="C7239" t="s">
        <v>7194</v>
      </c>
      <c r="E7239" s="11">
        <v>7239</v>
      </c>
      <c r="F7239" s="12">
        <v>48333000</v>
      </c>
      <c r="G7239" s="13" t="s">
        <v>7195</v>
      </c>
      <c r="Q7239" t="str">
        <f t="shared" si="113"/>
        <v>48333000-Programski paket za upravljanje kontaktima</v>
      </c>
    </row>
    <row r="7240" spans="1:17" x14ac:dyDescent="0.3">
      <c r="A7240">
        <v>7239</v>
      </c>
      <c r="B7240">
        <v>48333000</v>
      </c>
      <c r="C7240" t="s">
        <v>7195</v>
      </c>
      <c r="E7240" s="8">
        <v>7240</v>
      </c>
      <c r="F7240" s="9">
        <v>48400000</v>
      </c>
      <c r="G7240" s="10" t="s">
        <v>7196</v>
      </c>
      <c r="Q7240" t="str">
        <f t="shared" si="113"/>
        <v>48400000-Programski paket za poslovne transakcije i lično poslovanje</v>
      </c>
    </row>
    <row r="7241" spans="1:17" x14ac:dyDescent="0.3">
      <c r="A7241">
        <v>7240</v>
      </c>
      <c r="B7241">
        <v>48400000</v>
      </c>
      <c r="C7241" t="s">
        <v>7196</v>
      </c>
      <c r="E7241" s="11">
        <v>7241</v>
      </c>
      <c r="F7241" s="12">
        <v>48410000</v>
      </c>
      <c r="G7241" s="13" t="s">
        <v>7197</v>
      </c>
      <c r="Q7241" t="str">
        <f t="shared" si="113"/>
        <v>48410000-Programski paket za upravljanje investicijama i pripremu poreske prijave</v>
      </c>
    </row>
    <row r="7242" spans="1:17" x14ac:dyDescent="0.3">
      <c r="A7242">
        <v>7241</v>
      </c>
      <c r="B7242">
        <v>48410000</v>
      </c>
      <c r="C7242" t="s">
        <v>7197</v>
      </c>
      <c r="E7242" s="8">
        <v>7242</v>
      </c>
      <c r="F7242" s="9">
        <v>48411000</v>
      </c>
      <c r="G7242" s="10" t="s">
        <v>7198</v>
      </c>
      <c r="Q7242" t="str">
        <f t="shared" si="113"/>
        <v>48411000-Programski paket za upravljanje investicijama</v>
      </c>
    </row>
    <row r="7243" spans="1:17" x14ac:dyDescent="0.3">
      <c r="A7243">
        <v>7242</v>
      </c>
      <c r="B7243">
        <v>48411000</v>
      </c>
      <c r="C7243" t="s">
        <v>7198</v>
      </c>
      <c r="E7243" s="11">
        <v>7243</v>
      </c>
      <c r="F7243" s="12">
        <v>48412000</v>
      </c>
      <c r="G7243" s="13" t="s">
        <v>7199</v>
      </c>
      <c r="Q7243" t="str">
        <f t="shared" si="113"/>
        <v>48412000-Programski paket za pripremu poreske prijave</v>
      </c>
    </row>
    <row r="7244" spans="1:17" x14ac:dyDescent="0.3">
      <c r="A7244">
        <v>7243</v>
      </c>
      <c r="B7244">
        <v>48412000</v>
      </c>
      <c r="C7244" t="s">
        <v>7199</v>
      </c>
      <c r="E7244" s="8">
        <v>7244</v>
      </c>
      <c r="F7244" s="9">
        <v>48420000</v>
      </c>
      <c r="G7244" s="10" t="s">
        <v>7200</v>
      </c>
      <c r="Q7244" t="str">
        <f t="shared" si="113"/>
        <v>48420000-Programski paket za upravljanje objektima i zbirka programskih paketa</v>
      </c>
    </row>
    <row r="7245" spans="1:17" x14ac:dyDescent="0.3">
      <c r="A7245">
        <v>7244</v>
      </c>
      <c r="B7245">
        <v>48420000</v>
      </c>
      <c r="C7245" t="s">
        <v>7200</v>
      </c>
      <c r="E7245" s="11">
        <v>7245</v>
      </c>
      <c r="F7245" s="12">
        <v>48421000</v>
      </c>
      <c r="G7245" s="13" t="s">
        <v>7201</v>
      </c>
      <c r="Q7245" t="str">
        <f t="shared" si="113"/>
        <v>48421000-Programski paket za upravljanje objektima</v>
      </c>
    </row>
    <row r="7246" spans="1:17" x14ac:dyDescent="0.3">
      <c r="A7246">
        <v>7245</v>
      </c>
      <c r="B7246">
        <v>48421000</v>
      </c>
      <c r="C7246" t="s">
        <v>7201</v>
      </c>
      <c r="E7246" s="8">
        <v>7246</v>
      </c>
      <c r="F7246" s="9">
        <v>48422000</v>
      </c>
      <c r="G7246" s="10" t="s">
        <v>7202</v>
      </c>
      <c r="Q7246" t="str">
        <f t="shared" si="113"/>
        <v>48422000-Zbirka programskih paketa</v>
      </c>
    </row>
    <row r="7247" spans="1:17" x14ac:dyDescent="0.3">
      <c r="A7247">
        <v>7246</v>
      </c>
      <c r="B7247">
        <v>48422000</v>
      </c>
      <c r="C7247" t="s">
        <v>7202</v>
      </c>
      <c r="E7247" s="11">
        <v>7247</v>
      </c>
      <c r="F7247" s="12">
        <v>48430000</v>
      </c>
      <c r="G7247" s="13" t="s">
        <v>7203</v>
      </c>
      <c r="Q7247" t="str">
        <f t="shared" si="113"/>
        <v>48430000-Programski paket za upravljanje inventarom</v>
      </c>
    </row>
    <row r="7248" spans="1:17" x14ac:dyDescent="0.3">
      <c r="A7248">
        <v>7247</v>
      </c>
      <c r="B7248">
        <v>48430000</v>
      </c>
      <c r="C7248" t="s">
        <v>7203</v>
      </c>
      <c r="E7248" s="8">
        <v>7248</v>
      </c>
      <c r="F7248" s="9">
        <v>48440000</v>
      </c>
      <c r="G7248" s="10" t="s">
        <v>7204</v>
      </c>
      <c r="Q7248" t="str">
        <f t="shared" si="113"/>
        <v>48440000-Programski paket za finansijsku analizu i računovodstvo</v>
      </c>
    </row>
    <row r="7249" spans="1:17" x14ac:dyDescent="0.3">
      <c r="A7249">
        <v>7248</v>
      </c>
      <c r="B7249">
        <v>48440000</v>
      </c>
      <c r="C7249" t="s">
        <v>7204</v>
      </c>
      <c r="E7249" s="11">
        <v>7249</v>
      </c>
      <c r="F7249" s="12">
        <v>48441000</v>
      </c>
      <c r="G7249" s="13" t="s">
        <v>7205</v>
      </c>
      <c r="Q7249" t="str">
        <f t="shared" si="113"/>
        <v>48441000-Programski paket za finansijsku analizu</v>
      </c>
    </row>
    <row r="7250" spans="1:17" x14ac:dyDescent="0.3">
      <c r="A7250">
        <v>7249</v>
      </c>
      <c r="B7250">
        <v>48441000</v>
      </c>
      <c r="C7250" t="s">
        <v>7205</v>
      </c>
      <c r="E7250" s="8">
        <v>7250</v>
      </c>
      <c r="F7250" s="9">
        <v>48442000</v>
      </c>
      <c r="G7250" s="10" t="s">
        <v>7206</v>
      </c>
      <c r="Q7250" t="str">
        <f t="shared" si="113"/>
        <v>48442000-Programski paket za finansijske sisteme</v>
      </c>
    </row>
    <row r="7251" spans="1:17" x14ac:dyDescent="0.3">
      <c r="A7251">
        <v>7250</v>
      </c>
      <c r="B7251">
        <v>48442000</v>
      </c>
      <c r="C7251" t="s">
        <v>7206</v>
      </c>
      <c r="E7251" s="11">
        <v>7251</v>
      </c>
      <c r="F7251" s="12">
        <v>48443000</v>
      </c>
      <c r="G7251" s="13" t="s">
        <v>7207</v>
      </c>
      <c r="Q7251" t="str">
        <f t="shared" si="113"/>
        <v>48443000-Programski paket za računovodstvo</v>
      </c>
    </row>
    <row r="7252" spans="1:17" x14ac:dyDescent="0.3">
      <c r="A7252">
        <v>7251</v>
      </c>
      <c r="B7252">
        <v>48443000</v>
      </c>
      <c r="C7252" t="s">
        <v>7207</v>
      </c>
      <c r="E7252" s="8">
        <v>7252</v>
      </c>
      <c r="F7252" s="9">
        <v>48444000</v>
      </c>
      <c r="G7252" s="10" t="s">
        <v>7208</v>
      </c>
      <c r="Q7252" t="str">
        <f t="shared" si="113"/>
        <v>48444000-Računovodstveni sistem</v>
      </c>
    </row>
    <row r="7253" spans="1:17" x14ac:dyDescent="0.3">
      <c r="A7253">
        <v>7252</v>
      </c>
      <c r="B7253">
        <v>48444000</v>
      </c>
      <c r="C7253" t="s">
        <v>7208</v>
      </c>
      <c r="E7253" s="11">
        <v>7253</v>
      </c>
      <c r="F7253" s="12">
        <v>48444100</v>
      </c>
      <c r="G7253" s="13" t="s">
        <v>7209</v>
      </c>
      <c r="Q7253" t="str">
        <f t="shared" si="113"/>
        <v>48444100-Sistem za fakturisanje i naplatu</v>
      </c>
    </row>
    <row r="7254" spans="1:17" x14ac:dyDescent="0.3">
      <c r="A7254">
        <v>7253</v>
      </c>
      <c r="B7254">
        <v>48444100</v>
      </c>
      <c r="C7254" t="s">
        <v>7209</v>
      </c>
      <c r="E7254" s="8">
        <v>7254</v>
      </c>
      <c r="F7254" s="9">
        <v>48445000</v>
      </c>
      <c r="G7254" s="10" t="s">
        <v>7210</v>
      </c>
      <c r="Q7254" t="str">
        <f t="shared" si="113"/>
        <v>48445000-Programski paket za upravljanje odnosima sa klijentima</v>
      </c>
    </row>
    <row r="7255" spans="1:17" x14ac:dyDescent="0.3">
      <c r="A7255">
        <v>7254</v>
      </c>
      <c r="B7255">
        <v>48445000</v>
      </c>
      <c r="C7255" t="s">
        <v>7210</v>
      </c>
      <c r="E7255" s="11">
        <v>7255</v>
      </c>
      <c r="F7255" s="12">
        <v>48450000</v>
      </c>
      <c r="G7255" s="13" t="s">
        <v>7211</v>
      </c>
      <c r="Q7255" t="str">
        <f t="shared" si="113"/>
        <v>48450000-Programski paket za obračun vremena ili za ljudske resurse</v>
      </c>
    </row>
    <row r="7256" spans="1:17" x14ac:dyDescent="0.3">
      <c r="A7256">
        <v>7255</v>
      </c>
      <c r="B7256">
        <v>48450000</v>
      </c>
      <c r="C7256" t="s">
        <v>7211</v>
      </c>
      <c r="E7256" s="8">
        <v>7256</v>
      </c>
      <c r="F7256" s="9">
        <v>48451000</v>
      </c>
      <c r="G7256" s="10" t="s">
        <v>7212</v>
      </c>
      <c r="Q7256" t="str">
        <f t="shared" si="113"/>
        <v>48451000-Programski paket za planiranje resursa preduzeća</v>
      </c>
    </row>
    <row r="7257" spans="1:17" x14ac:dyDescent="0.3">
      <c r="A7257">
        <v>7256</v>
      </c>
      <c r="B7257">
        <v>48451000</v>
      </c>
      <c r="C7257" t="s">
        <v>7212</v>
      </c>
      <c r="E7257" s="11">
        <v>7257</v>
      </c>
      <c r="F7257" s="12">
        <v>48460000</v>
      </c>
      <c r="G7257" s="13" t="s">
        <v>7213</v>
      </c>
      <c r="Q7257" t="str">
        <f t="shared" si="113"/>
        <v>48460000-Analitički, naučni, matematički ili prognostički programski paket</v>
      </c>
    </row>
    <row r="7258" spans="1:17" x14ac:dyDescent="0.3">
      <c r="A7258">
        <v>7257</v>
      </c>
      <c r="B7258">
        <v>48460000</v>
      </c>
      <c r="C7258" t="s">
        <v>7213</v>
      </c>
      <c r="E7258" s="8">
        <v>7258</v>
      </c>
      <c r="F7258" s="9">
        <v>48461000</v>
      </c>
      <c r="G7258" s="10" t="s">
        <v>7214</v>
      </c>
      <c r="Q7258" t="str">
        <f t="shared" si="113"/>
        <v>48461000-Analitički ili naučni programski paket</v>
      </c>
    </row>
    <row r="7259" spans="1:17" x14ac:dyDescent="0.3">
      <c r="A7259">
        <v>7258</v>
      </c>
      <c r="B7259">
        <v>48461000</v>
      </c>
      <c r="C7259" t="s">
        <v>7214</v>
      </c>
      <c r="E7259" s="11">
        <v>7259</v>
      </c>
      <c r="F7259" s="12">
        <v>48462000</v>
      </c>
      <c r="G7259" s="13" t="s">
        <v>7215</v>
      </c>
      <c r="Q7259" t="str">
        <f t="shared" si="113"/>
        <v>48462000-Matematički ili prognostički programski paket</v>
      </c>
    </row>
    <row r="7260" spans="1:17" x14ac:dyDescent="0.3">
      <c r="A7260">
        <v>7259</v>
      </c>
      <c r="B7260">
        <v>48462000</v>
      </c>
      <c r="C7260" t="s">
        <v>7215</v>
      </c>
      <c r="E7260" s="8">
        <v>7260</v>
      </c>
      <c r="F7260" s="9">
        <v>48463000</v>
      </c>
      <c r="G7260" s="10" t="s">
        <v>7216</v>
      </c>
      <c r="Q7260" t="str">
        <f t="shared" si="113"/>
        <v>48463000-Statistički programski paket</v>
      </c>
    </row>
    <row r="7261" spans="1:17" x14ac:dyDescent="0.3">
      <c r="A7261">
        <v>7260</v>
      </c>
      <c r="B7261">
        <v>48463000</v>
      </c>
      <c r="C7261" t="s">
        <v>7216</v>
      </c>
      <c r="E7261" s="11">
        <v>7261</v>
      </c>
      <c r="F7261" s="12">
        <v>48470000</v>
      </c>
      <c r="G7261" s="13" t="s">
        <v>7217</v>
      </c>
      <c r="Q7261" t="str">
        <f t="shared" si="113"/>
        <v>48470000-Programski paket za aukcije</v>
      </c>
    </row>
    <row r="7262" spans="1:17" x14ac:dyDescent="0.3">
      <c r="A7262">
        <v>7261</v>
      </c>
      <c r="B7262">
        <v>48470000</v>
      </c>
      <c r="C7262" t="s">
        <v>7217</v>
      </c>
      <c r="E7262" s="8">
        <v>7262</v>
      </c>
      <c r="F7262" s="9">
        <v>48480000</v>
      </c>
      <c r="G7262" s="10" t="s">
        <v>7218</v>
      </c>
      <c r="Q7262" t="str">
        <f t="shared" si="113"/>
        <v>48480000-Programski paket za prodaju, plasman i poslovne informacije</v>
      </c>
    </row>
    <row r="7263" spans="1:17" x14ac:dyDescent="0.3">
      <c r="A7263">
        <v>7262</v>
      </c>
      <c r="B7263">
        <v>48480000</v>
      </c>
      <c r="C7263" t="s">
        <v>7218</v>
      </c>
      <c r="E7263" s="11">
        <v>7263</v>
      </c>
      <c r="F7263" s="12">
        <v>48481000</v>
      </c>
      <c r="G7263" s="13" t="s">
        <v>7219</v>
      </c>
      <c r="Q7263" t="str">
        <f t="shared" si="113"/>
        <v>48481000-Programski paket za prodaju ili plasman</v>
      </c>
    </row>
    <row r="7264" spans="1:17" x14ac:dyDescent="0.3">
      <c r="A7264">
        <v>7263</v>
      </c>
      <c r="B7264">
        <v>48481000</v>
      </c>
      <c r="C7264" t="s">
        <v>7219</v>
      </c>
      <c r="E7264" s="8">
        <v>7264</v>
      </c>
      <c r="F7264" s="9">
        <v>48482000</v>
      </c>
      <c r="G7264" s="10" t="s">
        <v>7220</v>
      </c>
      <c r="Q7264" t="str">
        <f t="shared" si="113"/>
        <v>48482000-Programski paket za poslovne informacije</v>
      </c>
    </row>
    <row r="7265" spans="1:17" x14ac:dyDescent="0.3">
      <c r="A7265">
        <v>7264</v>
      </c>
      <c r="B7265">
        <v>48482000</v>
      </c>
      <c r="C7265" t="s">
        <v>7220</v>
      </c>
      <c r="E7265" s="11">
        <v>7265</v>
      </c>
      <c r="F7265" s="12">
        <v>48490000</v>
      </c>
      <c r="G7265" s="13" t="s">
        <v>7221</v>
      </c>
      <c r="Q7265" t="str">
        <f t="shared" si="113"/>
        <v>48490000-Programski paket za nabavke</v>
      </c>
    </row>
    <row r="7266" spans="1:17" x14ac:dyDescent="0.3">
      <c r="A7266">
        <v>7265</v>
      </c>
      <c r="B7266">
        <v>48490000</v>
      </c>
      <c r="C7266" t="s">
        <v>7221</v>
      </c>
      <c r="E7266" s="8">
        <v>7266</v>
      </c>
      <c r="F7266" s="9">
        <v>48500000</v>
      </c>
      <c r="G7266" s="10" t="s">
        <v>7222</v>
      </c>
      <c r="Q7266" t="str">
        <f t="shared" si="113"/>
        <v>48500000-Komunikacioni i multimedijski programski paket</v>
      </c>
    </row>
    <row r="7267" spans="1:17" x14ac:dyDescent="0.3">
      <c r="A7267">
        <v>7266</v>
      </c>
      <c r="B7267">
        <v>48500000</v>
      </c>
      <c r="C7267" t="s">
        <v>7222</v>
      </c>
      <c r="E7267" s="11">
        <v>7267</v>
      </c>
      <c r="F7267" s="12">
        <v>48510000</v>
      </c>
      <c r="G7267" s="13" t="s">
        <v>7223</v>
      </c>
      <c r="Q7267" t="str">
        <f t="shared" si="113"/>
        <v>48510000-Komunikacioni programski paket</v>
      </c>
    </row>
    <row r="7268" spans="1:17" x14ac:dyDescent="0.3">
      <c r="A7268">
        <v>7267</v>
      </c>
      <c r="B7268">
        <v>48510000</v>
      </c>
      <c r="C7268" t="s">
        <v>7223</v>
      </c>
      <c r="E7268" s="8">
        <v>7268</v>
      </c>
      <c r="F7268" s="9">
        <v>48511000</v>
      </c>
      <c r="G7268" s="10" t="s">
        <v>7224</v>
      </c>
      <c r="Q7268" t="str">
        <f t="shared" si="113"/>
        <v>48511000-Programski paket za stone komunikacije</v>
      </c>
    </row>
    <row r="7269" spans="1:17" x14ac:dyDescent="0.3">
      <c r="A7269">
        <v>7268</v>
      </c>
      <c r="B7269">
        <v>48511000</v>
      </c>
      <c r="C7269" t="s">
        <v>7224</v>
      </c>
      <c r="E7269" s="11">
        <v>7269</v>
      </c>
      <c r="F7269" s="12">
        <v>48512000</v>
      </c>
      <c r="G7269" s="13" t="s">
        <v>7225</v>
      </c>
      <c r="Q7269" t="str">
        <f t="shared" si="113"/>
        <v>48512000-Programski paket za interaktivni glasovni odziv</v>
      </c>
    </row>
    <row r="7270" spans="1:17" x14ac:dyDescent="0.3">
      <c r="A7270">
        <v>7269</v>
      </c>
      <c r="B7270">
        <v>48512000</v>
      </c>
      <c r="C7270" t="s">
        <v>7225</v>
      </c>
      <c r="E7270" s="8">
        <v>7270</v>
      </c>
      <c r="F7270" s="9">
        <v>48513000</v>
      </c>
      <c r="G7270" s="10" t="s">
        <v>7226</v>
      </c>
      <c r="Q7270" t="str">
        <f t="shared" si="113"/>
        <v>48513000-Programski paket za modeme</v>
      </c>
    </row>
    <row r="7271" spans="1:17" x14ac:dyDescent="0.3">
      <c r="A7271">
        <v>7270</v>
      </c>
      <c r="B7271">
        <v>48513000</v>
      </c>
      <c r="C7271" t="s">
        <v>7226</v>
      </c>
      <c r="E7271" s="11">
        <v>7271</v>
      </c>
      <c r="F7271" s="12">
        <v>48514000</v>
      </c>
      <c r="G7271" s="13" t="s">
        <v>7227</v>
      </c>
      <c r="Q7271" t="str">
        <f t="shared" si="113"/>
        <v>48514000-Programski paket za daljinski pristup</v>
      </c>
    </row>
    <row r="7272" spans="1:17" x14ac:dyDescent="0.3">
      <c r="A7272">
        <v>7271</v>
      </c>
      <c r="B7272">
        <v>48514000</v>
      </c>
      <c r="C7272" t="s">
        <v>7227</v>
      </c>
      <c r="E7272" s="8">
        <v>7272</v>
      </c>
      <c r="F7272" s="9">
        <v>48515000</v>
      </c>
      <c r="G7272" s="10" t="s">
        <v>7228</v>
      </c>
      <c r="Q7272" t="str">
        <f t="shared" si="113"/>
        <v>48515000-Programski paket za video konferencije</v>
      </c>
    </row>
    <row r="7273" spans="1:17" x14ac:dyDescent="0.3">
      <c r="A7273">
        <v>7272</v>
      </c>
      <c r="B7273">
        <v>48515000</v>
      </c>
      <c r="C7273" t="s">
        <v>7228</v>
      </c>
      <c r="E7273" s="11">
        <v>7273</v>
      </c>
      <c r="F7273" s="12">
        <v>48516000</v>
      </c>
      <c r="G7273" s="13" t="s">
        <v>7229</v>
      </c>
      <c r="Q7273" t="str">
        <f t="shared" si="113"/>
        <v>48516000-Programski paket za elektronsku razmenu</v>
      </c>
    </row>
    <row r="7274" spans="1:17" x14ac:dyDescent="0.3">
      <c r="A7274">
        <v>7273</v>
      </c>
      <c r="B7274">
        <v>48516000</v>
      </c>
      <c r="C7274" t="s">
        <v>7229</v>
      </c>
      <c r="E7274" s="8">
        <v>7274</v>
      </c>
      <c r="F7274" s="9">
        <v>48517000</v>
      </c>
      <c r="G7274" s="10" t="s">
        <v>7230</v>
      </c>
      <c r="Q7274" t="str">
        <f t="shared" si="113"/>
        <v>48517000-Programski paket za informacione tehnologije</v>
      </c>
    </row>
    <row r="7275" spans="1:17" x14ac:dyDescent="0.3">
      <c r="A7275">
        <v>7274</v>
      </c>
      <c r="B7275">
        <v>48517000</v>
      </c>
      <c r="C7275" t="s">
        <v>7230</v>
      </c>
      <c r="E7275" s="11">
        <v>7275</v>
      </c>
      <c r="F7275" s="12">
        <v>48518000</v>
      </c>
      <c r="G7275" s="13" t="s">
        <v>7231</v>
      </c>
      <c r="Q7275" t="str">
        <f t="shared" si="113"/>
        <v>48518000-Emulacioni programski paket</v>
      </c>
    </row>
    <row r="7276" spans="1:17" x14ac:dyDescent="0.3">
      <c r="A7276">
        <v>7275</v>
      </c>
      <c r="B7276">
        <v>48518000</v>
      </c>
      <c r="C7276" t="s">
        <v>7231</v>
      </c>
      <c r="E7276" s="8">
        <v>7276</v>
      </c>
      <c r="F7276" s="9">
        <v>48519000</v>
      </c>
      <c r="G7276" s="10" t="s">
        <v>7232</v>
      </c>
      <c r="Q7276" t="str">
        <f t="shared" si="113"/>
        <v>48519000-Programski paket za upravljanje memorijom</v>
      </c>
    </row>
    <row r="7277" spans="1:17" x14ac:dyDescent="0.3">
      <c r="A7277">
        <v>7276</v>
      </c>
      <c r="B7277">
        <v>48519000</v>
      </c>
      <c r="C7277" t="s">
        <v>7232</v>
      </c>
      <c r="E7277" s="11">
        <v>7277</v>
      </c>
      <c r="F7277" s="12">
        <v>48520000</v>
      </c>
      <c r="G7277" s="13" t="s">
        <v>7233</v>
      </c>
      <c r="Q7277" t="str">
        <f t="shared" si="113"/>
        <v>48520000-Multimedijski programski paket</v>
      </c>
    </row>
    <row r="7278" spans="1:17" x14ac:dyDescent="0.3">
      <c r="A7278">
        <v>7277</v>
      </c>
      <c r="B7278">
        <v>48520000</v>
      </c>
      <c r="C7278" t="s">
        <v>7233</v>
      </c>
      <c r="E7278" s="8">
        <v>7278</v>
      </c>
      <c r="F7278" s="9">
        <v>48521000</v>
      </c>
      <c r="G7278" s="10" t="s">
        <v>7234</v>
      </c>
      <c r="Q7278" t="str">
        <f t="shared" si="113"/>
        <v>48521000-Programski paket za uređivanje muzike ili zvuka</v>
      </c>
    </row>
    <row r="7279" spans="1:17" x14ac:dyDescent="0.3">
      <c r="A7279">
        <v>7278</v>
      </c>
      <c r="B7279">
        <v>48521000</v>
      </c>
      <c r="C7279" t="s">
        <v>7234</v>
      </c>
      <c r="E7279" s="11">
        <v>7279</v>
      </c>
      <c r="F7279" s="12">
        <v>48522000</v>
      </c>
      <c r="G7279" s="13" t="s">
        <v>7235</v>
      </c>
      <c r="Q7279" t="str">
        <f t="shared" si="113"/>
        <v>48522000-Programski paket za virtuelnu tastaturu</v>
      </c>
    </row>
    <row r="7280" spans="1:17" x14ac:dyDescent="0.3">
      <c r="A7280">
        <v>7279</v>
      </c>
      <c r="B7280">
        <v>48522000</v>
      </c>
      <c r="C7280" t="s">
        <v>7235</v>
      </c>
      <c r="E7280" s="8">
        <v>7280</v>
      </c>
      <c r="F7280" s="9">
        <v>48600000</v>
      </c>
      <c r="G7280" s="10" t="s">
        <v>7236</v>
      </c>
      <c r="Q7280" t="str">
        <f t="shared" si="113"/>
        <v>48600000-Programski paket za baze podataka i operativni programski paket</v>
      </c>
    </row>
    <row r="7281" spans="1:17" x14ac:dyDescent="0.3">
      <c r="A7281">
        <v>7280</v>
      </c>
      <c r="B7281">
        <v>48600000</v>
      </c>
      <c r="C7281" t="s">
        <v>7236</v>
      </c>
      <c r="E7281" s="11">
        <v>7281</v>
      </c>
      <c r="F7281" s="12">
        <v>48610000</v>
      </c>
      <c r="G7281" s="13" t="s">
        <v>7237</v>
      </c>
      <c r="Q7281" t="str">
        <f t="shared" si="113"/>
        <v>48610000-Sistemi baza podataka</v>
      </c>
    </row>
    <row r="7282" spans="1:17" x14ac:dyDescent="0.3">
      <c r="A7282">
        <v>7281</v>
      </c>
      <c r="B7282">
        <v>48610000</v>
      </c>
      <c r="C7282" t="s">
        <v>7237</v>
      </c>
      <c r="E7282" s="8">
        <v>7282</v>
      </c>
      <c r="F7282" s="9">
        <v>48611000</v>
      </c>
      <c r="G7282" s="10" t="s">
        <v>7238</v>
      </c>
      <c r="Q7282" t="str">
        <f t="shared" si="113"/>
        <v>48611000-Programski paket za baze podataka</v>
      </c>
    </row>
    <row r="7283" spans="1:17" x14ac:dyDescent="0.3">
      <c r="A7283">
        <v>7282</v>
      </c>
      <c r="B7283">
        <v>48611000</v>
      </c>
      <c r="C7283" t="s">
        <v>7238</v>
      </c>
      <c r="E7283" s="11">
        <v>7283</v>
      </c>
      <c r="F7283" s="12">
        <v>48612000</v>
      </c>
      <c r="G7283" s="13" t="s">
        <v>7239</v>
      </c>
      <c r="Q7283" t="str">
        <f t="shared" si="113"/>
        <v>48612000-Sistem za upravljanja bazama podataka</v>
      </c>
    </row>
    <row r="7284" spans="1:17" x14ac:dyDescent="0.3">
      <c r="A7284">
        <v>7283</v>
      </c>
      <c r="B7284">
        <v>48612000</v>
      </c>
      <c r="C7284" t="s">
        <v>7239</v>
      </c>
      <c r="E7284" s="8">
        <v>7284</v>
      </c>
      <c r="F7284" s="9">
        <v>48613000</v>
      </c>
      <c r="G7284" s="10" t="s">
        <v>7240</v>
      </c>
      <c r="Q7284" t="str">
        <f t="shared" si="113"/>
        <v>48613000-Elektronsko upravljanje podacima (EDM)</v>
      </c>
    </row>
    <row r="7285" spans="1:17" x14ac:dyDescent="0.3">
      <c r="A7285">
        <v>7284</v>
      </c>
      <c r="B7285">
        <v>48613000</v>
      </c>
      <c r="C7285" t="s">
        <v>7240</v>
      </c>
      <c r="E7285" s="11">
        <v>7285</v>
      </c>
      <c r="F7285" s="12">
        <v>48614000</v>
      </c>
      <c r="G7285" s="13" t="s">
        <v>7241</v>
      </c>
      <c r="Q7285" t="str">
        <f t="shared" si="113"/>
        <v>48614000-Sistem za obezbeđivanje podataka</v>
      </c>
    </row>
    <row r="7286" spans="1:17" x14ac:dyDescent="0.3">
      <c r="A7286">
        <v>7285</v>
      </c>
      <c r="B7286">
        <v>48614000</v>
      </c>
      <c r="C7286" t="s">
        <v>7241</v>
      </c>
      <c r="E7286" s="8">
        <v>7286</v>
      </c>
      <c r="F7286" s="9">
        <v>48620000</v>
      </c>
      <c r="G7286" s="10" t="s">
        <v>7242</v>
      </c>
      <c r="Q7286" t="str">
        <f t="shared" si="113"/>
        <v>48620000-Operativni sistemi</v>
      </c>
    </row>
    <row r="7287" spans="1:17" x14ac:dyDescent="0.3">
      <c r="A7287">
        <v>7286</v>
      </c>
      <c r="B7287">
        <v>48620000</v>
      </c>
      <c r="C7287" t="s">
        <v>7242</v>
      </c>
      <c r="E7287" s="11">
        <v>7287</v>
      </c>
      <c r="F7287" s="12">
        <v>48621000</v>
      </c>
      <c r="G7287" s="13" t="s">
        <v>7243</v>
      </c>
      <c r="Q7287" t="str">
        <f t="shared" si="113"/>
        <v>48621000-Programski paket za operativni sistem centralnog računara</v>
      </c>
    </row>
    <row r="7288" spans="1:17" x14ac:dyDescent="0.3">
      <c r="A7288">
        <v>7287</v>
      </c>
      <c r="B7288">
        <v>48621000</v>
      </c>
      <c r="C7288" t="s">
        <v>7243</v>
      </c>
      <c r="E7288" s="8">
        <v>7288</v>
      </c>
      <c r="F7288" s="9">
        <v>48622000</v>
      </c>
      <c r="G7288" s="10" t="s">
        <v>7244</v>
      </c>
      <c r="Q7288" t="str">
        <f t="shared" si="113"/>
        <v>48622000-Programski paket za operativni sistem miniračunara</v>
      </c>
    </row>
    <row r="7289" spans="1:17" x14ac:dyDescent="0.3">
      <c r="A7289">
        <v>7288</v>
      </c>
      <c r="B7289">
        <v>48622000</v>
      </c>
      <c r="C7289" t="s">
        <v>7244</v>
      </c>
      <c r="E7289" s="11">
        <v>7289</v>
      </c>
      <c r="F7289" s="12">
        <v>48623000</v>
      </c>
      <c r="G7289" s="13" t="s">
        <v>7245</v>
      </c>
      <c r="Q7289" t="str">
        <f t="shared" si="113"/>
        <v>48623000-Programski paket za operativni sistem mikroračunara</v>
      </c>
    </row>
    <row r="7290" spans="1:17" x14ac:dyDescent="0.3">
      <c r="A7290">
        <v>7289</v>
      </c>
      <c r="B7290">
        <v>48623000</v>
      </c>
      <c r="C7290" t="s">
        <v>7245</v>
      </c>
      <c r="E7290" s="8">
        <v>7290</v>
      </c>
      <c r="F7290" s="9">
        <v>48624000</v>
      </c>
      <c r="G7290" s="10" t="s">
        <v>7246</v>
      </c>
      <c r="Q7290" t="str">
        <f t="shared" si="113"/>
        <v>48624000-Programski paket za operativni sistem personalnog računara (PC)</v>
      </c>
    </row>
    <row r="7291" spans="1:17" x14ac:dyDescent="0.3">
      <c r="A7291">
        <v>7290</v>
      </c>
      <c r="B7291">
        <v>48624000</v>
      </c>
      <c r="C7291" t="s">
        <v>7246</v>
      </c>
      <c r="E7291" s="11">
        <v>7291</v>
      </c>
      <c r="F7291" s="12">
        <v>48625000</v>
      </c>
      <c r="G7291" s="13" t="s">
        <v>7247</v>
      </c>
      <c r="Q7291" t="str">
        <f t="shared" si="113"/>
        <v>48625000-Operativni sistemi za otvorene sisteme</v>
      </c>
    </row>
    <row r="7292" spans="1:17" x14ac:dyDescent="0.3">
      <c r="A7292">
        <v>7291</v>
      </c>
      <c r="B7292">
        <v>48625000</v>
      </c>
      <c r="C7292" t="s">
        <v>7247</v>
      </c>
      <c r="E7292" s="8">
        <v>7292</v>
      </c>
      <c r="F7292" s="9">
        <v>48626000</v>
      </c>
      <c r="G7292" s="10" t="s">
        <v>7248</v>
      </c>
      <c r="Q7292" t="str">
        <f t="shared" si="113"/>
        <v>48626000-Programski paket grupisanje</v>
      </c>
    </row>
    <row r="7293" spans="1:17" x14ac:dyDescent="0.3">
      <c r="A7293">
        <v>7292</v>
      </c>
      <c r="B7293">
        <v>48626000</v>
      </c>
      <c r="C7293" t="s">
        <v>7248</v>
      </c>
      <c r="E7293" s="11">
        <v>7293</v>
      </c>
      <c r="F7293" s="12">
        <v>48627000</v>
      </c>
      <c r="G7293" s="13" t="s">
        <v>7249</v>
      </c>
      <c r="Q7293" t="str">
        <f t="shared" si="113"/>
        <v>48627000-Programski paket za operativni sistem u realnom vremenu</v>
      </c>
    </row>
    <row r="7294" spans="1:17" x14ac:dyDescent="0.3">
      <c r="A7294">
        <v>7293</v>
      </c>
      <c r="B7294">
        <v>48627000</v>
      </c>
      <c r="C7294" t="s">
        <v>7249</v>
      </c>
      <c r="E7294" s="8">
        <v>7294</v>
      </c>
      <c r="F7294" s="9">
        <v>48628000</v>
      </c>
      <c r="G7294" s="10" t="s">
        <v>7250</v>
      </c>
      <c r="Q7294" t="str">
        <f t="shared" si="113"/>
        <v>48628000-Mikrokanalna arhitektura</v>
      </c>
    </row>
    <row r="7295" spans="1:17" x14ac:dyDescent="0.3">
      <c r="A7295">
        <v>7294</v>
      </c>
      <c r="B7295">
        <v>48628000</v>
      </c>
      <c r="C7295" t="s">
        <v>7250</v>
      </c>
      <c r="E7295" s="11">
        <v>7295</v>
      </c>
      <c r="F7295" s="12">
        <v>48700000</v>
      </c>
      <c r="G7295" s="13" t="s">
        <v>7251</v>
      </c>
      <c r="Q7295" t="str">
        <f t="shared" si="113"/>
        <v>48700000-Podrška programskih paketa</v>
      </c>
    </row>
    <row r="7296" spans="1:17" x14ac:dyDescent="0.3">
      <c r="A7296">
        <v>7295</v>
      </c>
      <c r="B7296">
        <v>48700000</v>
      </c>
      <c r="C7296" t="s">
        <v>7251</v>
      </c>
      <c r="E7296" s="8">
        <v>7296</v>
      </c>
      <c r="F7296" s="9">
        <v>48710000</v>
      </c>
      <c r="G7296" s="10" t="s">
        <v>7252</v>
      </c>
      <c r="Q7296" t="str">
        <f t="shared" si="113"/>
        <v>48710000-Programski paket za sigurnosno kopiranje ili regenerisanje</v>
      </c>
    </row>
    <row r="7297" spans="1:17" x14ac:dyDescent="0.3">
      <c r="A7297">
        <v>7296</v>
      </c>
      <c r="B7297">
        <v>48710000</v>
      </c>
      <c r="C7297" t="s">
        <v>7252</v>
      </c>
      <c r="E7297" s="11">
        <v>7297</v>
      </c>
      <c r="F7297" s="12">
        <v>48720000</v>
      </c>
      <c r="G7297" s="13" t="s">
        <v>7253</v>
      </c>
      <c r="Q7297" t="str">
        <f t="shared" si="113"/>
        <v>48720000-Programski paket za bar-kod</v>
      </c>
    </row>
    <row r="7298" spans="1:17" x14ac:dyDescent="0.3">
      <c r="A7298">
        <v>7297</v>
      </c>
      <c r="B7298">
        <v>48720000</v>
      </c>
      <c r="C7298" t="s">
        <v>7253</v>
      </c>
      <c r="E7298" s="8">
        <v>7298</v>
      </c>
      <c r="F7298" s="9">
        <v>48730000</v>
      </c>
      <c r="G7298" s="10" t="s">
        <v>7254</v>
      </c>
      <c r="Q7298" t="str">
        <f t="shared" ref="Q7298:Q7361" si="114">F7298&amp; "-" &amp;G7298</f>
        <v>48730000-Sigurnosni programski paket</v>
      </c>
    </row>
    <row r="7299" spans="1:17" x14ac:dyDescent="0.3">
      <c r="A7299">
        <v>7298</v>
      </c>
      <c r="B7299">
        <v>48730000</v>
      </c>
      <c r="C7299" t="s">
        <v>7254</v>
      </c>
      <c r="E7299" s="11">
        <v>7299</v>
      </c>
      <c r="F7299" s="12">
        <v>48731000</v>
      </c>
      <c r="G7299" s="13" t="s">
        <v>7255</v>
      </c>
      <c r="Q7299" t="str">
        <f t="shared" si="114"/>
        <v>48731000-Programski paket za sigurnost datoteka</v>
      </c>
    </row>
    <row r="7300" spans="1:17" x14ac:dyDescent="0.3">
      <c r="A7300">
        <v>7299</v>
      </c>
      <c r="B7300">
        <v>48731000</v>
      </c>
      <c r="C7300" t="s">
        <v>7255</v>
      </c>
      <c r="E7300" s="8">
        <v>7300</v>
      </c>
      <c r="F7300" s="9">
        <v>48732000</v>
      </c>
      <c r="G7300" s="10" t="s">
        <v>7256</v>
      </c>
      <c r="Q7300" t="str">
        <f t="shared" si="114"/>
        <v>48732000-Programski paket za sigurnost podataka</v>
      </c>
    </row>
    <row r="7301" spans="1:17" x14ac:dyDescent="0.3">
      <c r="A7301">
        <v>7300</v>
      </c>
      <c r="B7301">
        <v>48732000</v>
      </c>
      <c r="C7301" t="s">
        <v>7256</v>
      </c>
      <c r="E7301" s="11">
        <v>7301</v>
      </c>
      <c r="F7301" s="12">
        <v>48740000</v>
      </c>
      <c r="G7301" s="13" t="s">
        <v>7257</v>
      </c>
      <c r="Q7301" t="str">
        <f t="shared" si="114"/>
        <v>48740000-Programski paket za prevođenje stranih jezika</v>
      </c>
    </row>
    <row r="7302" spans="1:17" x14ac:dyDescent="0.3">
      <c r="A7302">
        <v>7301</v>
      </c>
      <c r="B7302">
        <v>48740000</v>
      </c>
      <c r="C7302" t="s">
        <v>7257</v>
      </c>
      <c r="E7302" s="8">
        <v>7302</v>
      </c>
      <c r="F7302" s="9">
        <v>48750000</v>
      </c>
      <c r="G7302" s="10" t="s">
        <v>7258</v>
      </c>
      <c r="Q7302" t="str">
        <f t="shared" si="114"/>
        <v>48750000-Programski paket za punjenje memorije</v>
      </c>
    </row>
    <row r="7303" spans="1:17" x14ac:dyDescent="0.3">
      <c r="A7303">
        <v>7302</v>
      </c>
      <c r="B7303">
        <v>48750000</v>
      </c>
      <c r="C7303" t="s">
        <v>7258</v>
      </c>
      <c r="E7303" s="11">
        <v>7303</v>
      </c>
      <c r="F7303" s="12">
        <v>48760000</v>
      </c>
      <c r="G7303" s="13" t="s">
        <v>7259</v>
      </c>
      <c r="Q7303" t="str">
        <f t="shared" si="114"/>
        <v>48760000-Programski paket za zaštitu od virusa</v>
      </c>
    </row>
    <row r="7304" spans="1:17" x14ac:dyDescent="0.3">
      <c r="A7304">
        <v>7303</v>
      </c>
      <c r="B7304">
        <v>48760000</v>
      </c>
      <c r="C7304" t="s">
        <v>7259</v>
      </c>
      <c r="E7304" s="8">
        <v>7304</v>
      </c>
      <c r="F7304" s="9">
        <v>48761000</v>
      </c>
      <c r="G7304" s="10" t="s">
        <v>7260</v>
      </c>
      <c r="Q7304" t="str">
        <f t="shared" si="114"/>
        <v>48761000-Antivirusni programski paket</v>
      </c>
    </row>
    <row r="7305" spans="1:17" x14ac:dyDescent="0.3">
      <c r="A7305">
        <v>7304</v>
      </c>
      <c r="B7305">
        <v>48761000</v>
      </c>
      <c r="C7305" t="s">
        <v>7260</v>
      </c>
      <c r="E7305" s="11">
        <v>7305</v>
      </c>
      <c r="F7305" s="12">
        <v>48770000</v>
      </c>
      <c r="G7305" s="13" t="s">
        <v>7261</v>
      </c>
      <c r="Q7305" t="str">
        <f t="shared" si="114"/>
        <v>48770000-Programski paket za opštu podršku, podršku komprimovanju i štampi</v>
      </c>
    </row>
    <row r="7306" spans="1:17" x14ac:dyDescent="0.3">
      <c r="A7306">
        <v>7305</v>
      </c>
      <c r="B7306">
        <v>48770000</v>
      </c>
      <c r="C7306" t="s">
        <v>7261</v>
      </c>
      <c r="E7306" s="8">
        <v>7306</v>
      </c>
      <c r="F7306" s="9">
        <v>48771000</v>
      </c>
      <c r="G7306" s="10" t="s">
        <v>7262</v>
      </c>
      <c r="Q7306" t="str">
        <f t="shared" si="114"/>
        <v>48771000-Programski paket za opštu podršku</v>
      </c>
    </row>
    <row r="7307" spans="1:17" x14ac:dyDescent="0.3">
      <c r="A7307">
        <v>7306</v>
      </c>
      <c r="B7307">
        <v>48771000</v>
      </c>
      <c r="C7307" t="s">
        <v>7262</v>
      </c>
      <c r="E7307" s="11">
        <v>7307</v>
      </c>
      <c r="F7307" s="12">
        <v>48772000</v>
      </c>
      <c r="G7307" s="13" t="s">
        <v>7263</v>
      </c>
      <c r="Q7307" t="str">
        <f t="shared" si="114"/>
        <v>48772000-Programski paket za podršku komprimovanju</v>
      </c>
    </row>
    <row r="7308" spans="1:17" x14ac:dyDescent="0.3">
      <c r="A7308">
        <v>7307</v>
      </c>
      <c r="B7308">
        <v>48772000</v>
      </c>
      <c r="C7308" t="s">
        <v>7263</v>
      </c>
      <c r="E7308" s="8">
        <v>7308</v>
      </c>
      <c r="F7308" s="9">
        <v>48773000</v>
      </c>
      <c r="G7308" s="10" t="s">
        <v>7264</v>
      </c>
      <c r="Q7308" t="str">
        <f t="shared" si="114"/>
        <v>48773000-Programski paket za podršku štampi</v>
      </c>
    </row>
    <row r="7309" spans="1:17" x14ac:dyDescent="0.3">
      <c r="A7309">
        <v>7308</v>
      </c>
      <c r="B7309">
        <v>48773000</v>
      </c>
      <c r="C7309" t="s">
        <v>7264</v>
      </c>
      <c r="E7309" s="11">
        <v>7309</v>
      </c>
      <c r="F7309" s="12">
        <v>48773100</v>
      </c>
      <c r="G7309" s="13" t="s">
        <v>7265</v>
      </c>
      <c r="Q7309" t="str">
        <f t="shared" si="114"/>
        <v>48773100-Programski paket za upravljanje štampom</v>
      </c>
    </row>
    <row r="7310" spans="1:17" x14ac:dyDescent="0.3">
      <c r="A7310">
        <v>7309</v>
      </c>
      <c r="B7310">
        <v>48773100</v>
      </c>
      <c r="C7310" t="s">
        <v>7265</v>
      </c>
      <c r="E7310" s="8">
        <v>7310</v>
      </c>
      <c r="F7310" s="9">
        <v>48780000</v>
      </c>
      <c r="G7310" s="10" t="s">
        <v>7266</v>
      </c>
      <c r="Q7310" t="str">
        <f t="shared" si="114"/>
        <v>48780000-Programski paket za upravljanje sistemom, snimanjem i sadržajem</v>
      </c>
    </row>
    <row r="7311" spans="1:17" x14ac:dyDescent="0.3">
      <c r="A7311">
        <v>7310</v>
      </c>
      <c r="B7311">
        <v>48780000</v>
      </c>
      <c r="C7311" t="s">
        <v>7266</v>
      </c>
      <c r="E7311" s="11">
        <v>7311</v>
      </c>
      <c r="F7311" s="12">
        <v>48781000</v>
      </c>
      <c r="G7311" s="13" t="s">
        <v>7267</v>
      </c>
      <c r="Q7311" t="str">
        <f t="shared" si="114"/>
        <v>48781000-Programski paket za upravljanje sistemom</v>
      </c>
    </row>
    <row r="7312" spans="1:17" x14ac:dyDescent="0.3">
      <c r="A7312">
        <v>7311</v>
      </c>
      <c r="B7312">
        <v>48781000</v>
      </c>
      <c r="C7312" t="s">
        <v>7267</v>
      </c>
      <c r="E7312" s="8">
        <v>7312</v>
      </c>
      <c r="F7312" s="9">
        <v>48782000</v>
      </c>
      <c r="G7312" s="10" t="s">
        <v>7268</v>
      </c>
      <c r="Q7312" t="str">
        <f t="shared" si="114"/>
        <v>48782000-Programski paket za upravljanje snimanjem</v>
      </c>
    </row>
    <row r="7313" spans="1:17" x14ac:dyDescent="0.3">
      <c r="A7313">
        <v>7312</v>
      </c>
      <c r="B7313">
        <v>48782000</v>
      </c>
      <c r="C7313" t="s">
        <v>7268</v>
      </c>
      <c r="E7313" s="11">
        <v>7313</v>
      </c>
      <c r="F7313" s="12">
        <v>48783000</v>
      </c>
      <c r="G7313" s="13" t="s">
        <v>7269</v>
      </c>
      <c r="Q7313" t="str">
        <f t="shared" si="114"/>
        <v>48783000-Programski paket za upravljanje sadržajem</v>
      </c>
    </row>
    <row r="7314" spans="1:17" x14ac:dyDescent="0.3">
      <c r="A7314">
        <v>7313</v>
      </c>
      <c r="B7314">
        <v>48783000</v>
      </c>
      <c r="C7314" t="s">
        <v>7269</v>
      </c>
      <c r="E7314" s="8">
        <v>7314</v>
      </c>
      <c r="F7314" s="9">
        <v>48790000</v>
      </c>
      <c r="G7314" s="10" t="s">
        <v>7270</v>
      </c>
      <c r="Q7314" t="str">
        <f t="shared" si="114"/>
        <v>48790000-Programski paket za proveru verzije</v>
      </c>
    </row>
    <row r="7315" spans="1:17" x14ac:dyDescent="0.3">
      <c r="A7315">
        <v>7314</v>
      </c>
      <c r="B7315">
        <v>48790000</v>
      </c>
      <c r="C7315" t="s">
        <v>7270</v>
      </c>
      <c r="E7315" s="11">
        <v>7315</v>
      </c>
      <c r="F7315" s="12">
        <v>48800000</v>
      </c>
      <c r="G7315" s="13" t="s">
        <v>7271</v>
      </c>
      <c r="Q7315" t="str">
        <f t="shared" si="114"/>
        <v>48800000-Informacioni sistemi i serveri</v>
      </c>
    </row>
    <row r="7316" spans="1:17" x14ac:dyDescent="0.3">
      <c r="A7316">
        <v>7315</v>
      </c>
      <c r="B7316">
        <v>48800000</v>
      </c>
      <c r="C7316" t="s">
        <v>7271</v>
      </c>
      <c r="E7316" s="8">
        <v>7316</v>
      </c>
      <c r="F7316" s="9">
        <v>48810000</v>
      </c>
      <c r="G7316" s="10" t="s">
        <v>7272</v>
      </c>
      <c r="Q7316" t="str">
        <f t="shared" si="114"/>
        <v>48810000-Informacioni sistemi</v>
      </c>
    </row>
    <row r="7317" spans="1:17" x14ac:dyDescent="0.3">
      <c r="A7317">
        <v>7316</v>
      </c>
      <c r="B7317">
        <v>48810000</v>
      </c>
      <c r="C7317" t="s">
        <v>7272</v>
      </c>
      <c r="E7317" s="11">
        <v>7317</v>
      </c>
      <c r="F7317" s="12">
        <v>48811000</v>
      </c>
      <c r="G7317" s="13" t="s">
        <v>7273</v>
      </c>
      <c r="Q7317" t="str">
        <f t="shared" si="114"/>
        <v>48811000-Sistemi elektronske pošte</v>
      </c>
    </row>
    <row r="7318" spans="1:17" x14ac:dyDescent="0.3">
      <c r="A7318">
        <v>7317</v>
      </c>
      <c r="B7318">
        <v>48811000</v>
      </c>
      <c r="C7318" t="s">
        <v>7273</v>
      </c>
      <c r="E7318" s="8">
        <v>7318</v>
      </c>
      <c r="F7318" s="9">
        <v>48812000</v>
      </c>
      <c r="G7318" s="10" t="s">
        <v>7274</v>
      </c>
      <c r="Q7318" t="str">
        <f t="shared" si="114"/>
        <v>48812000-Finansijski informacioni sistemi</v>
      </c>
    </row>
    <row r="7319" spans="1:17" x14ac:dyDescent="0.3">
      <c r="A7319">
        <v>7318</v>
      </c>
      <c r="B7319">
        <v>48812000</v>
      </c>
      <c r="C7319" t="s">
        <v>7274</v>
      </c>
      <c r="E7319" s="11">
        <v>7319</v>
      </c>
      <c r="F7319" s="12">
        <v>48813000</v>
      </c>
      <c r="G7319" s="13" t="s">
        <v>7275</v>
      </c>
      <c r="Q7319" t="str">
        <f t="shared" si="114"/>
        <v>48813000-Informacioni sistemi za putnike</v>
      </c>
    </row>
    <row r="7320" spans="1:17" x14ac:dyDescent="0.3">
      <c r="A7320">
        <v>7319</v>
      </c>
      <c r="B7320">
        <v>48813000</v>
      </c>
      <c r="C7320" t="s">
        <v>7275</v>
      </c>
      <c r="E7320" s="8">
        <v>7320</v>
      </c>
      <c r="F7320" s="9">
        <v>48813100</v>
      </c>
      <c r="G7320" s="10" t="s">
        <v>7276</v>
      </c>
      <c r="Q7320" t="str">
        <f t="shared" si="114"/>
        <v>48813100-Elektronske oglasne table</v>
      </c>
    </row>
    <row r="7321" spans="1:17" x14ac:dyDescent="0.3">
      <c r="A7321">
        <v>7320</v>
      </c>
      <c r="B7321">
        <v>48813100</v>
      </c>
      <c r="C7321" t="s">
        <v>7276</v>
      </c>
      <c r="E7321" s="11">
        <v>7321</v>
      </c>
      <c r="F7321" s="12">
        <v>48813200</v>
      </c>
      <c r="G7321" s="13" t="s">
        <v>7277</v>
      </c>
      <c r="Q7321" t="str">
        <f t="shared" si="114"/>
        <v>48813200-Informacioni sistemi za putnike u realnom vremenu</v>
      </c>
    </row>
    <row r="7322" spans="1:17" x14ac:dyDescent="0.3">
      <c r="A7322">
        <v>7321</v>
      </c>
      <c r="B7322">
        <v>48813200</v>
      </c>
      <c r="C7322" t="s">
        <v>7277</v>
      </c>
      <c r="E7322" s="8">
        <v>7322</v>
      </c>
      <c r="F7322" s="9">
        <v>48814000</v>
      </c>
      <c r="G7322" s="10" t="s">
        <v>7278</v>
      </c>
      <c r="Q7322" t="str">
        <f t="shared" si="114"/>
        <v>48814000-Medicinski informacioni sistemi</v>
      </c>
    </row>
    <row r="7323" spans="1:17" x14ac:dyDescent="0.3">
      <c r="A7323">
        <v>7322</v>
      </c>
      <c r="B7323">
        <v>48814000</v>
      </c>
      <c r="C7323" t="s">
        <v>7278</v>
      </c>
      <c r="E7323" s="11">
        <v>7323</v>
      </c>
      <c r="F7323" s="12">
        <v>48814100</v>
      </c>
      <c r="G7323" s="13" t="s">
        <v>7279</v>
      </c>
      <c r="Q7323" t="str">
        <f t="shared" si="114"/>
        <v>48814100-Informacioni sistemi za zdravstvenu negu</v>
      </c>
    </row>
    <row r="7324" spans="1:17" x14ac:dyDescent="0.3">
      <c r="A7324">
        <v>7323</v>
      </c>
      <c r="B7324">
        <v>48814100</v>
      </c>
      <c r="C7324" t="s">
        <v>7279</v>
      </c>
      <c r="E7324" s="8">
        <v>7324</v>
      </c>
      <c r="F7324" s="9">
        <v>48814200</v>
      </c>
      <c r="G7324" s="10" t="s">
        <v>7280</v>
      </c>
      <c r="Q7324" t="str">
        <f t="shared" si="114"/>
        <v>48814200-Sistem za administrativne poslove u vezi sa pacijentima</v>
      </c>
    </row>
    <row r="7325" spans="1:17" x14ac:dyDescent="0.3">
      <c r="A7325">
        <v>7324</v>
      </c>
      <c r="B7325">
        <v>48814200</v>
      </c>
      <c r="C7325" t="s">
        <v>7280</v>
      </c>
      <c r="E7325" s="11">
        <v>7325</v>
      </c>
      <c r="F7325" s="12">
        <v>48814300</v>
      </c>
      <c r="G7325" s="13" t="s">
        <v>7281</v>
      </c>
      <c r="Q7325" t="str">
        <f t="shared" si="114"/>
        <v>48814300-Sistemi za upravljanje operacionim salama</v>
      </c>
    </row>
    <row r="7326" spans="1:17" x14ac:dyDescent="0.3">
      <c r="A7326">
        <v>7325</v>
      </c>
      <c r="B7326">
        <v>48814300</v>
      </c>
      <c r="C7326" t="s">
        <v>7281</v>
      </c>
      <c r="E7326" s="8">
        <v>7326</v>
      </c>
      <c r="F7326" s="9">
        <v>48814400</v>
      </c>
      <c r="G7326" s="10" t="s">
        <v>7282</v>
      </c>
      <c r="Q7326" t="str">
        <f t="shared" si="114"/>
        <v>48814400-Klinički informacioni sistemi</v>
      </c>
    </row>
    <row r="7327" spans="1:17" x14ac:dyDescent="0.3">
      <c r="A7327">
        <v>7326</v>
      </c>
      <c r="B7327">
        <v>48814400</v>
      </c>
      <c r="C7327" t="s">
        <v>7282</v>
      </c>
      <c r="E7327" s="11">
        <v>7327</v>
      </c>
      <c r="F7327" s="12">
        <v>48814500</v>
      </c>
      <c r="G7327" s="13" t="s">
        <v>7283</v>
      </c>
      <c r="Q7327" t="str">
        <f t="shared" si="114"/>
        <v>48814500-Sistemi za upravljanje dokumentacijom pacijenata</v>
      </c>
    </row>
    <row r="7328" spans="1:17" x14ac:dyDescent="0.3">
      <c r="A7328">
        <v>7327</v>
      </c>
      <c r="B7328">
        <v>48814500</v>
      </c>
      <c r="C7328" t="s">
        <v>7283</v>
      </c>
      <c r="E7328" s="8">
        <v>7328</v>
      </c>
      <c r="F7328" s="9">
        <v>48820000</v>
      </c>
      <c r="G7328" s="10" t="s">
        <v>7284</v>
      </c>
      <c r="Q7328" t="str">
        <f t="shared" si="114"/>
        <v>48820000-Serveri</v>
      </c>
    </row>
    <row r="7329" spans="1:17" x14ac:dyDescent="0.3">
      <c r="A7329">
        <v>7328</v>
      </c>
      <c r="B7329">
        <v>48820000</v>
      </c>
      <c r="C7329" t="s">
        <v>7284</v>
      </c>
      <c r="E7329" s="11">
        <v>7329</v>
      </c>
      <c r="F7329" s="12">
        <v>48821000</v>
      </c>
      <c r="G7329" s="13" t="s">
        <v>7285</v>
      </c>
      <c r="Q7329" t="str">
        <f t="shared" si="114"/>
        <v>48821000-Mrežni serveri</v>
      </c>
    </row>
    <row r="7330" spans="1:17" x14ac:dyDescent="0.3">
      <c r="A7330">
        <v>7329</v>
      </c>
      <c r="B7330">
        <v>48821000</v>
      </c>
      <c r="C7330" t="s">
        <v>7285</v>
      </c>
      <c r="E7330" s="8">
        <v>7330</v>
      </c>
      <c r="F7330" s="9">
        <v>48822000</v>
      </c>
      <c r="G7330" s="10" t="s">
        <v>7286</v>
      </c>
      <c r="Q7330" t="str">
        <f t="shared" si="114"/>
        <v>48822000-Računarski serveri</v>
      </c>
    </row>
    <row r="7331" spans="1:17" x14ac:dyDescent="0.3">
      <c r="A7331">
        <v>7330</v>
      </c>
      <c r="B7331">
        <v>48822000</v>
      </c>
      <c r="C7331" t="s">
        <v>7286</v>
      </c>
      <c r="E7331" s="11">
        <v>7331</v>
      </c>
      <c r="F7331" s="12">
        <v>48823000</v>
      </c>
      <c r="G7331" s="13" t="s">
        <v>7287</v>
      </c>
      <c r="Q7331" t="str">
        <f t="shared" si="114"/>
        <v>48823000-Serveri datoteka</v>
      </c>
    </row>
    <row r="7332" spans="1:17" x14ac:dyDescent="0.3">
      <c r="A7332">
        <v>7331</v>
      </c>
      <c r="B7332">
        <v>48823000</v>
      </c>
      <c r="C7332" t="s">
        <v>7287</v>
      </c>
      <c r="E7332" s="8">
        <v>7332</v>
      </c>
      <c r="F7332" s="9">
        <v>48824000</v>
      </c>
      <c r="G7332" s="10" t="s">
        <v>7288</v>
      </c>
      <c r="Q7332" t="str">
        <f t="shared" si="114"/>
        <v>48824000-Serveri za štampače</v>
      </c>
    </row>
    <row r="7333" spans="1:17" x14ac:dyDescent="0.3">
      <c r="A7333">
        <v>7332</v>
      </c>
      <c r="B7333">
        <v>48824000</v>
      </c>
      <c r="C7333" t="s">
        <v>7288</v>
      </c>
      <c r="E7333" s="11">
        <v>7333</v>
      </c>
      <c r="F7333" s="12">
        <v>48825000</v>
      </c>
      <c r="G7333" s="13" t="s">
        <v>7289</v>
      </c>
      <c r="Q7333" t="str">
        <f t="shared" si="114"/>
        <v>48825000-Internet serveri</v>
      </c>
    </row>
    <row r="7334" spans="1:17" x14ac:dyDescent="0.3">
      <c r="A7334">
        <v>7333</v>
      </c>
      <c r="B7334">
        <v>48825000</v>
      </c>
      <c r="C7334" t="s">
        <v>7289</v>
      </c>
      <c r="E7334" s="8">
        <v>7334</v>
      </c>
      <c r="F7334" s="9">
        <v>48900000</v>
      </c>
      <c r="G7334" s="10" t="s">
        <v>7290</v>
      </c>
      <c r="Q7334" t="str">
        <f t="shared" si="114"/>
        <v>48900000-Razni programski paketi i računarski sistemi</v>
      </c>
    </row>
    <row r="7335" spans="1:17" x14ac:dyDescent="0.3">
      <c r="A7335">
        <v>7334</v>
      </c>
      <c r="B7335">
        <v>48900000</v>
      </c>
      <c r="C7335" t="s">
        <v>7290</v>
      </c>
      <c r="E7335" s="11">
        <v>7335</v>
      </c>
      <c r="F7335" s="12">
        <v>48910000</v>
      </c>
      <c r="G7335" s="13" t="s">
        <v>7291</v>
      </c>
      <c r="Q7335" t="str">
        <f t="shared" si="114"/>
        <v>48910000-Programski paket sa računarskim igrama, porodičnim društvenim i edukativnim programima i skrin sejverima</v>
      </c>
    </row>
    <row r="7336" spans="1:17" x14ac:dyDescent="0.3">
      <c r="A7336">
        <v>7335</v>
      </c>
      <c r="B7336">
        <v>48910000</v>
      </c>
      <c r="C7336" t="s">
        <v>7291</v>
      </c>
      <c r="E7336" s="8">
        <v>7336</v>
      </c>
      <c r="F7336" s="9">
        <v>48911000</v>
      </c>
      <c r="G7336" s="10" t="s">
        <v>7292</v>
      </c>
      <c r="Q7336" t="str">
        <f t="shared" si="114"/>
        <v>48911000-Programski paket sa računarskim igrama</v>
      </c>
    </row>
    <row r="7337" spans="1:17" x14ac:dyDescent="0.3">
      <c r="A7337">
        <v>7336</v>
      </c>
      <c r="B7337">
        <v>48911000</v>
      </c>
      <c r="C7337" t="s">
        <v>7292</v>
      </c>
      <c r="E7337" s="11">
        <v>7337</v>
      </c>
      <c r="F7337" s="12">
        <v>48912000</v>
      </c>
      <c r="G7337" s="13" t="s">
        <v>7293</v>
      </c>
      <c r="Q7337" t="str">
        <f t="shared" si="114"/>
        <v>48912000-Paket sa porodičnim društvenim i edukativnim programima</v>
      </c>
    </row>
    <row r="7338" spans="1:17" x14ac:dyDescent="0.3">
      <c r="A7338">
        <v>7337</v>
      </c>
      <c r="B7338">
        <v>48912000</v>
      </c>
      <c r="C7338" t="s">
        <v>7293</v>
      </c>
      <c r="E7338" s="8">
        <v>7338</v>
      </c>
      <c r="F7338" s="9">
        <v>48913000</v>
      </c>
      <c r="G7338" s="10" t="s">
        <v>7294</v>
      </c>
      <c r="Q7338" t="str">
        <f t="shared" si="114"/>
        <v>48913000-Programi za zaštitu ekrana (skrin sejveri)</v>
      </c>
    </row>
    <row r="7339" spans="1:17" x14ac:dyDescent="0.3">
      <c r="A7339">
        <v>7338</v>
      </c>
      <c r="B7339">
        <v>48913000</v>
      </c>
      <c r="C7339" t="s">
        <v>7294</v>
      </c>
      <c r="E7339" s="11">
        <v>7339</v>
      </c>
      <c r="F7339" s="12">
        <v>48920000</v>
      </c>
      <c r="G7339" s="13" t="s">
        <v>7295</v>
      </c>
      <c r="Q7339" t="str">
        <f t="shared" si="114"/>
        <v>48920000-Programski paketi za automatizaciju kancelarijskog poslovanja</v>
      </c>
    </row>
    <row r="7340" spans="1:17" x14ac:dyDescent="0.3">
      <c r="A7340">
        <v>7339</v>
      </c>
      <c r="B7340">
        <v>48920000</v>
      </c>
      <c r="C7340" t="s">
        <v>7295</v>
      </c>
      <c r="E7340" s="8">
        <v>7340</v>
      </c>
      <c r="F7340" s="9">
        <v>48921000</v>
      </c>
      <c r="G7340" s="10" t="s">
        <v>7296</v>
      </c>
      <c r="Q7340" t="str">
        <f t="shared" si="114"/>
        <v>48921000-Sistemi za automatizaciju</v>
      </c>
    </row>
    <row r="7341" spans="1:17" x14ac:dyDescent="0.3">
      <c r="A7341">
        <v>7340</v>
      </c>
      <c r="B7341">
        <v>48921000</v>
      </c>
      <c r="C7341" t="s">
        <v>7296</v>
      </c>
      <c r="E7341" s="11">
        <v>7341</v>
      </c>
      <c r="F7341" s="12">
        <v>48930000</v>
      </c>
      <c r="G7341" s="13" t="s">
        <v>7297</v>
      </c>
      <c r="Q7341" t="str">
        <f t="shared" si="114"/>
        <v>48930000-Programski paket za obuku i zabavu</v>
      </c>
    </row>
    <row r="7342" spans="1:17" x14ac:dyDescent="0.3">
      <c r="A7342">
        <v>7341</v>
      </c>
      <c r="B7342">
        <v>48930000</v>
      </c>
      <c r="C7342" t="s">
        <v>7297</v>
      </c>
      <c r="E7342" s="8">
        <v>7342</v>
      </c>
      <c r="F7342" s="9">
        <v>48931000</v>
      </c>
      <c r="G7342" s="10" t="s">
        <v>7298</v>
      </c>
      <c r="Q7342" t="str">
        <f t="shared" si="114"/>
        <v>48931000-Programski paket za obuku</v>
      </c>
    </row>
    <row r="7343" spans="1:17" x14ac:dyDescent="0.3">
      <c r="A7343">
        <v>7342</v>
      </c>
      <c r="B7343">
        <v>48931000</v>
      </c>
      <c r="C7343" t="s">
        <v>7298</v>
      </c>
      <c r="E7343" s="11">
        <v>7343</v>
      </c>
      <c r="F7343" s="12">
        <v>48932000</v>
      </c>
      <c r="G7343" s="13" t="s">
        <v>7299</v>
      </c>
      <c r="Q7343" t="str">
        <f t="shared" si="114"/>
        <v>48932000-Programski paket za zabavu</v>
      </c>
    </row>
    <row r="7344" spans="1:17" x14ac:dyDescent="0.3">
      <c r="A7344">
        <v>7343</v>
      </c>
      <c r="B7344">
        <v>48932000</v>
      </c>
      <c r="C7344" t="s">
        <v>7299</v>
      </c>
      <c r="E7344" s="8">
        <v>7344</v>
      </c>
      <c r="F7344" s="9">
        <v>48940000</v>
      </c>
      <c r="G7344" s="10" t="s">
        <v>7300</v>
      </c>
      <c r="Q7344" t="str">
        <f t="shared" si="114"/>
        <v>48940000-Programski paket za dizajniranje uzoraka i kalendare</v>
      </c>
    </row>
    <row r="7345" spans="1:17" x14ac:dyDescent="0.3">
      <c r="A7345">
        <v>7344</v>
      </c>
      <c r="B7345">
        <v>48940000</v>
      </c>
      <c r="C7345" t="s">
        <v>7300</v>
      </c>
      <c r="E7345" s="11">
        <v>7345</v>
      </c>
      <c r="F7345" s="12">
        <v>48941000</v>
      </c>
      <c r="G7345" s="13" t="s">
        <v>7301</v>
      </c>
      <c r="Q7345" t="str">
        <f t="shared" si="114"/>
        <v>48941000-Programski paket za dizajniranje uzoraka</v>
      </c>
    </row>
    <row r="7346" spans="1:17" x14ac:dyDescent="0.3">
      <c r="A7346">
        <v>7345</v>
      </c>
      <c r="B7346">
        <v>48941000</v>
      </c>
      <c r="C7346" t="s">
        <v>7301</v>
      </c>
      <c r="E7346" s="8">
        <v>7346</v>
      </c>
      <c r="F7346" s="9">
        <v>48942000</v>
      </c>
      <c r="G7346" s="10" t="s">
        <v>7302</v>
      </c>
      <c r="Q7346" t="str">
        <f t="shared" si="114"/>
        <v>48942000-Programski paket za kalendare</v>
      </c>
    </row>
    <row r="7347" spans="1:17" x14ac:dyDescent="0.3">
      <c r="A7347">
        <v>7346</v>
      </c>
      <c r="B7347">
        <v>48942000</v>
      </c>
      <c r="C7347" t="s">
        <v>7302</v>
      </c>
      <c r="E7347" s="11">
        <v>7347</v>
      </c>
      <c r="F7347" s="12">
        <v>48950000</v>
      </c>
      <c r="G7347" s="13" t="s">
        <v>7303</v>
      </c>
      <c r="Q7347" t="str">
        <f t="shared" si="114"/>
        <v>48950000-Sistem za određivanje položaja plovila i razglas</v>
      </c>
    </row>
    <row r="7348" spans="1:17" x14ac:dyDescent="0.3">
      <c r="A7348">
        <v>7347</v>
      </c>
      <c r="B7348">
        <v>48950000</v>
      </c>
      <c r="C7348" t="s">
        <v>7303</v>
      </c>
      <c r="E7348" s="8">
        <v>7348</v>
      </c>
      <c r="F7348" s="9">
        <v>48951000</v>
      </c>
      <c r="G7348" s="10" t="s">
        <v>7304</v>
      </c>
      <c r="Q7348" t="str">
        <f t="shared" si="114"/>
        <v>48951000-Sistem za određivanje položaja plovila</v>
      </c>
    </row>
    <row r="7349" spans="1:17" x14ac:dyDescent="0.3">
      <c r="A7349">
        <v>7348</v>
      </c>
      <c r="B7349">
        <v>48951000</v>
      </c>
      <c r="C7349" t="s">
        <v>7304</v>
      </c>
      <c r="E7349" s="11">
        <v>7349</v>
      </c>
      <c r="F7349" s="12">
        <v>48952000</v>
      </c>
      <c r="G7349" s="13" t="s">
        <v>7305</v>
      </c>
      <c r="Q7349" t="str">
        <f t="shared" si="114"/>
        <v>48952000-Sistem za razglas</v>
      </c>
    </row>
    <row r="7350" spans="1:17" x14ac:dyDescent="0.3">
      <c r="A7350">
        <v>7349</v>
      </c>
      <c r="B7350">
        <v>48952000</v>
      </c>
      <c r="C7350" t="s">
        <v>7305</v>
      </c>
      <c r="E7350" s="8">
        <v>7350</v>
      </c>
      <c r="F7350" s="9">
        <v>48960000</v>
      </c>
      <c r="G7350" s="10" t="s">
        <v>7306</v>
      </c>
      <c r="Q7350" t="str">
        <f t="shared" si="114"/>
        <v>48960000-Drajveri i sistemski programski paketi</v>
      </c>
    </row>
    <row r="7351" spans="1:17" x14ac:dyDescent="0.3">
      <c r="A7351">
        <v>7350</v>
      </c>
      <c r="B7351">
        <v>48960000</v>
      </c>
      <c r="C7351" t="s">
        <v>7306</v>
      </c>
      <c r="E7351" s="11">
        <v>7351</v>
      </c>
      <c r="F7351" s="12">
        <v>48961000</v>
      </c>
      <c r="G7351" s="13" t="s">
        <v>7307</v>
      </c>
      <c r="Q7351" t="str">
        <f t="shared" si="114"/>
        <v>48961000-Drajveri za eternet</v>
      </c>
    </row>
    <row r="7352" spans="1:17" x14ac:dyDescent="0.3">
      <c r="A7352">
        <v>7351</v>
      </c>
      <c r="B7352">
        <v>48961000</v>
      </c>
      <c r="C7352" t="s">
        <v>7307</v>
      </c>
      <c r="E7352" s="8">
        <v>7352</v>
      </c>
      <c r="F7352" s="9">
        <v>48962000</v>
      </c>
      <c r="G7352" s="10" t="s">
        <v>7308</v>
      </c>
      <c r="Q7352" t="str">
        <f t="shared" si="114"/>
        <v>48962000-Drajveri za grafičku karticu</v>
      </c>
    </row>
    <row r="7353" spans="1:17" x14ac:dyDescent="0.3">
      <c r="A7353">
        <v>7352</v>
      </c>
      <c r="B7353">
        <v>48962000</v>
      </c>
      <c r="C7353" t="s">
        <v>7308</v>
      </c>
      <c r="E7353" s="11">
        <v>7353</v>
      </c>
      <c r="F7353" s="12">
        <v>48970000</v>
      </c>
      <c r="G7353" s="13" t="s">
        <v>7309</v>
      </c>
      <c r="Q7353" t="str">
        <f t="shared" si="114"/>
        <v>48970000-Programski paket za štampu</v>
      </c>
    </row>
    <row r="7354" spans="1:17" x14ac:dyDescent="0.3">
      <c r="A7354">
        <v>7353</v>
      </c>
      <c r="B7354">
        <v>48970000</v>
      </c>
      <c r="C7354" t="s">
        <v>7309</v>
      </c>
      <c r="E7354" s="8">
        <v>7354</v>
      </c>
      <c r="F7354" s="9">
        <v>48971000</v>
      </c>
      <c r="G7354" s="10" t="s">
        <v>7310</v>
      </c>
      <c r="Q7354" t="str">
        <f t="shared" si="114"/>
        <v>48971000-Programski paket za izradu adresara</v>
      </c>
    </row>
    <row r="7355" spans="1:17" x14ac:dyDescent="0.3">
      <c r="A7355">
        <v>7354</v>
      </c>
      <c r="B7355">
        <v>48971000</v>
      </c>
      <c r="C7355" t="s">
        <v>7310</v>
      </c>
      <c r="E7355" s="11">
        <v>7355</v>
      </c>
      <c r="F7355" s="12">
        <v>48972000</v>
      </c>
      <c r="G7355" s="13" t="s">
        <v>7311</v>
      </c>
      <c r="Q7355" t="str">
        <f t="shared" si="114"/>
        <v>48972000-Programski paket za izradu natpisa</v>
      </c>
    </row>
    <row r="7356" spans="1:17" x14ac:dyDescent="0.3">
      <c r="A7356">
        <v>7355</v>
      </c>
      <c r="B7356">
        <v>48972000</v>
      </c>
      <c r="C7356" t="s">
        <v>7311</v>
      </c>
      <c r="E7356" s="8">
        <v>7356</v>
      </c>
      <c r="F7356" s="9">
        <v>48980000</v>
      </c>
      <c r="G7356" s="10" t="s">
        <v>7312</v>
      </c>
      <c r="Q7356" t="str">
        <f t="shared" si="114"/>
        <v>48980000-Programski jezici i alati</v>
      </c>
    </row>
    <row r="7357" spans="1:17" x14ac:dyDescent="0.3">
      <c r="A7357">
        <v>7356</v>
      </c>
      <c r="B7357">
        <v>48980000</v>
      </c>
      <c r="C7357" t="s">
        <v>7312</v>
      </c>
      <c r="E7357" s="11">
        <v>7357</v>
      </c>
      <c r="F7357" s="12">
        <v>48981000</v>
      </c>
      <c r="G7357" s="13" t="s">
        <v>7313</v>
      </c>
      <c r="Q7357" t="str">
        <f t="shared" si="114"/>
        <v>48981000-Kompilacijski programski paketi</v>
      </c>
    </row>
    <row r="7358" spans="1:17" x14ac:dyDescent="0.3">
      <c r="A7358">
        <v>7357</v>
      </c>
      <c r="B7358">
        <v>48981000</v>
      </c>
      <c r="C7358" t="s">
        <v>7313</v>
      </c>
      <c r="E7358" s="8">
        <v>7358</v>
      </c>
      <c r="F7358" s="9">
        <v>48982000</v>
      </c>
      <c r="G7358" s="10" t="s">
        <v>7314</v>
      </c>
      <c r="Q7358" t="str">
        <f t="shared" si="114"/>
        <v>48982000-Programski paket za upravljanje konfiguracijom</v>
      </c>
    </row>
    <row r="7359" spans="1:17" x14ac:dyDescent="0.3">
      <c r="A7359">
        <v>7358</v>
      </c>
      <c r="B7359">
        <v>48982000</v>
      </c>
      <c r="C7359" t="s">
        <v>7314</v>
      </c>
      <c r="E7359" s="11">
        <v>7359</v>
      </c>
      <c r="F7359" s="12">
        <v>48983000</v>
      </c>
      <c r="G7359" s="13" t="s">
        <v>7315</v>
      </c>
      <c r="Q7359" t="str">
        <f t="shared" si="114"/>
        <v>48983000-Razvojni programski paket</v>
      </c>
    </row>
    <row r="7360" spans="1:17" x14ac:dyDescent="0.3">
      <c r="A7360">
        <v>7359</v>
      </c>
      <c r="B7360">
        <v>48983000</v>
      </c>
      <c r="C7360" t="s">
        <v>7315</v>
      </c>
      <c r="E7360" s="8">
        <v>7360</v>
      </c>
      <c r="F7360" s="9">
        <v>48984000</v>
      </c>
      <c r="G7360" s="10" t="s">
        <v>7316</v>
      </c>
      <c r="Q7360" t="str">
        <f t="shared" si="114"/>
        <v>48984000-Alati za grafički korisnički interfejs (GUI)</v>
      </c>
    </row>
    <row r="7361" spans="1:17" x14ac:dyDescent="0.3">
      <c r="A7361">
        <v>7360</v>
      </c>
      <c r="B7361">
        <v>48984000</v>
      </c>
      <c r="C7361" t="s">
        <v>7316</v>
      </c>
      <c r="E7361" s="11">
        <v>7361</v>
      </c>
      <c r="F7361" s="12">
        <v>48985000</v>
      </c>
      <c r="G7361" s="13" t="s">
        <v>7317</v>
      </c>
      <c r="Q7361" t="str">
        <f t="shared" si="114"/>
        <v>48985000-Programski jezici</v>
      </c>
    </row>
    <row r="7362" spans="1:17" x14ac:dyDescent="0.3">
      <c r="A7362">
        <v>7361</v>
      </c>
      <c r="B7362">
        <v>48985000</v>
      </c>
      <c r="C7362" t="s">
        <v>7317</v>
      </c>
      <c r="E7362" s="8">
        <v>7362</v>
      </c>
      <c r="F7362" s="9">
        <v>48986000</v>
      </c>
      <c r="G7362" s="10" t="s">
        <v>7318</v>
      </c>
      <c r="Q7362" t="str">
        <f t="shared" ref="Q7362:Q7425" si="115">F7362&amp; "-" &amp;G7362</f>
        <v>48986000-Programski paket za ispitivanje programa</v>
      </c>
    </row>
    <row r="7363" spans="1:17" x14ac:dyDescent="0.3">
      <c r="A7363">
        <v>7362</v>
      </c>
      <c r="B7363">
        <v>48986000</v>
      </c>
      <c r="C7363" t="s">
        <v>7318</v>
      </c>
      <c r="E7363" s="11">
        <v>7363</v>
      </c>
      <c r="F7363" s="12">
        <v>48987000</v>
      </c>
      <c r="G7363" s="13" t="s">
        <v>7319</v>
      </c>
      <c r="Q7363" t="str">
        <f t="shared" si="115"/>
        <v>48987000-Programski paket za pronalaženje grešaka</v>
      </c>
    </row>
    <row r="7364" spans="1:17" x14ac:dyDescent="0.3">
      <c r="A7364">
        <v>7363</v>
      </c>
      <c r="B7364">
        <v>48987000</v>
      </c>
      <c r="C7364" t="s">
        <v>7319</v>
      </c>
      <c r="E7364" s="8">
        <v>7364</v>
      </c>
      <c r="F7364" s="9">
        <v>48990000</v>
      </c>
      <c r="G7364" s="10" t="s">
        <v>7320</v>
      </c>
      <c r="Q7364" t="str">
        <f t="shared" si="115"/>
        <v>48990000-Programski paket za tabele i programski paket za proširenje</v>
      </c>
    </row>
    <row r="7365" spans="1:17" x14ac:dyDescent="0.3">
      <c r="A7365">
        <v>7364</v>
      </c>
      <c r="B7365">
        <v>48990000</v>
      </c>
      <c r="C7365" t="s">
        <v>7320</v>
      </c>
      <c r="E7365" s="11">
        <v>7365</v>
      </c>
      <c r="F7365" s="12">
        <v>48991000</v>
      </c>
      <c r="G7365" s="13" t="s">
        <v>7321</v>
      </c>
      <c r="Q7365" t="str">
        <f t="shared" si="115"/>
        <v>48991000-Programski paket za tabele</v>
      </c>
    </row>
    <row r="7366" spans="1:17" x14ac:dyDescent="0.3">
      <c r="A7366">
        <v>7365</v>
      </c>
      <c r="B7366">
        <v>48991000</v>
      </c>
      <c r="C7366" t="s">
        <v>7321</v>
      </c>
      <c r="E7366" s="8">
        <v>7366</v>
      </c>
      <c r="F7366" s="9">
        <v>50000000</v>
      </c>
      <c r="G7366" s="10" t="s">
        <v>7322</v>
      </c>
      <c r="Q7366" t="str">
        <f t="shared" si="115"/>
        <v>50000000-Usluge održavanja i popravki</v>
      </c>
    </row>
    <row r="7367" spans="1:17" x14ac:dyDescent="0.3">
      <c r="A7367">
        <v>7366</v>
      </c>
      <c r="B7367">
        <v>50000000</v>
      </c>
      <c r="C7367" t="s">
        <v>7322</v>
      </c>
      <c r="E7367" s="11">
        <v>7367</v>
      </c>
      <c r="F7367" s="12">
        <v>50100000</v>
      </c>
      <c r="G7367" s="13" t="s">
        <v>7323</v>
      </c>
      <c r="Q7367" t="str">
        <f t="shared" si="115"/>
        <v>50100000-Usluge popravki, održavanja i srodne usluge za vozila i pripadajuću opremu</v>
      </c>
    </row>
    <row r="7368" spans="1:17" x14ac:dyDescent="0.3">
      <c r="A7368">
        <v>7367</v>
      </c>
      <c r="B7368">
        <v>50100000</v>
      </c>
      <c r="C7368" t="s">
        <v>7323</v>
      </c>
      <c r="E7368" s="8">
        <v>7368</v>
      </c>
      <c r="F7368" s="9">
        <v>50110000</v>
      </c>
      <c r="G7368" s="10" t="s">
        <v>7324</v>
      </c>
      <c r="Q7368" t="str">
        <f t="shared" si="115"/>
        <v>50110000-Usluge popravki i održavanja motornih vozila i pripadajuće opreme</v>
      </c>
    </row>
    <row r="7369" spans="1:17" x14ac:dyDescent="0.3">
      <c r="A7369">
        <v>7368</v>
      </c>
      <c r="B7369">
        <v>50110000</v>
      </c>
      <c r="C7369" t="s">
        <v>7324</v>
      </c>
      <c r="E7369" s="11">
        <v>7369</v>
      </c>
      <c r="F7369" s="12">
        <v>50111000</v>
      </c>
      <c r="G7369" s="13" t="s">
        <v>7325</v>
      </c>
      <c r="Q7369" t="str">
        <f t="shared" si="115"/>
        <v>50111000-Usluge upravljanja voznim parkom, usluge popravki i održavanja voznog parka</v>
      </c>
    </row>
    <row r="7370" spans="1:17" x14ac:dyDescent="0.3">
      <c r="A7370">
        <v>7369</v>
      </c>
      <c r="B7370">
        <v>50111000</v>
      </c>
      <c r="C7370" t="s">
        <v>7325</v>
      </c>
      <c r="E7370" s="8">
        <v>7370</v>
      </c>
      <c r="F7370" s="9">
        <v>50111100</v>
      </c>
      <c r="G7370" s="10" t="s">
        <v>7326</v>
      </c>
      <c r="Q7370" t="str">
        <f t="shared" si="115"/>
        <v>50111100-Usluge upravljanja voznim parkom</v>
      </c>
    </row>
    <row r="7371" spans="1:17" x14ac:dyDescent="0.3">
      <c r="A7371">
        <v>7370</v>
      </c>
      <c r="B7371">
        <v>50111100</v>
      </c>
      <c r="C7371" t="s">
        <v>7326</v>
      </c>
      <c r="E7371" s="11">
        <v>7371</v>
      </c>
      <c r="F7371" s="12">
        <v>50111110</v>
      </c>
      <c r="G7371" s="13" t="s">
        <v>7327</v>
      </c>
      <c r="Q7371" t="str">
        <f t="shared" si="115"/>
        <v>50111110-Usluge podrške voznom parku</v>
      </c>
    </row>
    <row r="7372" spans="1:17" x14ac:dyDescent="0.3">
      <c r="A7372">
        <v>7371</v>
      </c>
      <c r="B7372">
        <v>50111110</v>
      </c>
      <c r="C7372" t="s">
        <v>7327</v>
      </c>
      <c r="E7372" s="8">
        <v>7372</v>
      </c>
      <c r="F7372" s="9">
        <v>50112000</v>
      </c>
      <c r="G7372" s="10" t="s">
        <v>7328</v>
      </c>
      <c r="Q7372" t="str">
        <f t="shared" si="115"/>
        <v>50112000-Usluge popravke i održavanja automobila</v>
      </c>
    </row>
    <row r="7373" spans="1:17" x14ac:dyDescent="0.3">
      <c r="A7373">
        <v>7372</v>
      </c>
      <c r="B7373">
        <v>50112000</v>
      </c>
      <c r="C7373" t="s">
        <v>7328</v>
      </c>
      <c r="E7373" s="11">
        <v>7373</v>
      </c>
      <c r="F7373" s="12">
        <v>50112100</v>
      </c>
      <c r="G7373" s="13" t="s">
        <v>7329</v>
      </c>
      <c r="Q7373" t="str">
        <f t="shared" si="115"/>
        <v>50112100-Usluge popravke automobila</v>
      </c>
    </row>
    <row r="7374" spans="1:17" x14ac:dyDescent="0.3">
      <c r="A7374">
        <v>7373</v>
      </c>
      <c r="B7374">
        <v>50112100</v>
      </c>
      <c r="C7374" t="s">
        <v>7329</v>
      </c>
      <c r="E7374" s="8">
        <v>7374</v>
      </c>
      <c r="F7374" s="9">
        <v>50112110</v>
      </c>
      <c r="G7374" s="10" t="s">
        <v>7330</v>
      </c>
      <c r="Q7374" t="str">
        <f t="shared" si="115"/>
        <v>50112110-Usluge popravke karoserije vozila</v>
      </c>
    </row>
    <row r="7375" spans="1:17" x14ac:dyDescent="0.3">
      <c r="A7375">
        <v>7374</v>
      </c>
      <c r="B7375">
        <v>50112110</v>
      </c>
      <c r="C7375" t="s">
        <v>7330</v>
      </c>
      <c r="E7375" s="11">
        <v>7375</v>
      </c>
      <c r="F7375" s="12">
        <v>50112111</v>
      </c>
      <c r="G7375" s="13" t="s">
        <v>7331</v>
      </c>
      <c r="Q7375" t="str">
        <f t="shared" si="115"/>
        <v>50112111-Limarske usluge</v>
      </c>
    </row>
    <row r="7376" spans="1:17" x14ac:dyDescent="0.3">
      <c r="A7376">
        <v>7375</v>
      </c>
      <c r="B7376">
        <v>50112111</v>
      </c>
      <c r="C7376" t="s">
        <v>7331</v>
      </c>
      <c r="E7376" s="8">
        <v>7376</v>
      </c>
      <c r="F7376" s="9">
        <v>50112120</v>
      </c>
      <c r="G7376" s="10" t="s">
        <v>7332</v>
      </c>
      <c r="Q7376" t="str">
        <f t="shared" si="115"/>
        <v>50112120-Usluge zamene vetrobrana</v>
      </c>
    </row>
    <row r="7377" spans="1:17" x14ac:dyDescent="0.3">
      <c r="A7377">
        <v>7376</v>
      </c>
      <c r="B7377">
        <v>50112120</v>
      </c>
      <c r="C7377" t="s">
        <v>7332</v>
      </c>
      <c r="E7377" s="11">
        <v>7377</v>
      </c>
      <c r="F7377" s="12">
        <v>50112200</v>
      </c>
      <c r="G7377" s="13" t="s">
        <v>7333</v>
      </c>
      <c r="Q7377" t="str">
        <f t="shared" si="115"/>
        <v>50112200-Usluge održavanja automobila</v>
      </c>
    </row>
    <row r="7378" spans="1:17" x14ac:dyDescent="0.3">
      <c r="A7378">
        <v>7377</v>
      </c>
      <c r="B7378">
        <v>50112200</v>
      </c>
      <c r="C7378" t="s">
        <v>7333</v>
      </c>
      <c r="E7378" s="8">
        <v>7378</v>
      </c>
      <c r="F7378" s="9">
        <v>50112300</v>
      </c>
      <c r="G7378" s="10" t="s">
        <v>7334</v>
      </c>
      <c r="Q7378" t="str">
        <f t="shared" si="115"/>
        <v>50112300-Pranje automobila i slične usluge</v>
      </c>
    </row>
    <row r="7379" spans="1:17" x14ac:dyDescent="0.3">
      <c r="A7379">
        <v>7378</v>
      </c>
      <c r="B7379">
        <v>50112300</v>
      </c>
      <c r="C7379" t="s">
        <v>7334</v>
      </c>
      <c r="E7379" s="11">
        <v>7379</v>
      </c>
      <c r="F7379" s="12">
        <v>50113000</v>
      </c>
      <c r="G7379" s="13" t="s">
        <v>7335</v>
      </c>
      <c r="Q7379" t="str">
        <f t="shared" si="115"/>
        <v>50113000-Usluge popravke i održavanja autobusa</v>
      </c>
    </row>
    <row r="7380" spans="1:17" x14ac:dyDescent="0.3">
      <c r="A7380">
        <v>7379</v>
      </c>
      <c r="B7380">
        <v>50113000</v>
      </c>
      <c r="C7380" t="s">
        <v>7335</v>
      </c>
      <c r="E7380" s="8">
        <v>7380</v>
      </c>
      <c r="F7380" s="9">
        <v>50113100</v>
      </c>
      <c r="G7380" s="10" t="s">
        <v>7336</v>
      </c>
      <c r="Q7380" t="str">
        <f t="shared" si="115"/>
        <v>50113100-Usluge popravke autobusa</v>
      </c>
    </row>
    <row r="7381" spans="1:17" x14ac:dyDescent="0.3">
      <c r="A7381">
        <v>7380</v>
      </c>
      <c r="B7381">
        <v>50113100</v>
      </c>
      <c r="C7381" t="s">
        <v>7336</v>
      </c>
      <c r="E7381" s="11">
        <v>7381</v>
      </c>
      <c r="F7381" s="12">
        <v>50113200</v>
      </c>
      <c r="G7381" s="13" t="s">
        <v>7337</v>
      </c>
      <c r="Q7381" t="str">
        <f t="shared" si="115"/>
        <v>50113200-Usluge održavanja autobusa</v>
      </c>
    </row>
    <row r="7382" spans="1:17" x14ac:dyDescent="0.3">
      <c r="A7382">
        <v>7381</v>
      </c>
      <c r="B7382">
        <v>50113200</v>
      </c>
      <c r="C7382" t="s">
        <v>7337</v>
      </c>
      <c r="E7382" s="8">
        <v>7382</v>
      </c>
      <c r="F7382" s="9">
        <v>50114000</v>
      </c>
      <c r="G7382" s="10" t="s">
        <v>7338</v>
      </c>
      <c r="Q7382" t="str">
        <f t="shared" si="115"/>
        <v>50114000-Usluge popravke i održavanja teretnih vozila</v>
      </c>
    </row>
    <row r="7383" spans="1:17" x14ac:dyDescent="0.3">
      <c r="A7383">
        <v>7382</v>
      </c>
      <c r="B7383">
        <v>50114000</v>
      </c>
      <c r="C7383" t="s">
        <v>7338</v>
      </c>
      <c r="E7383" s="11">
        <v>7383</v>
      </c>
      <c r="F7383" s="12">
        <v>50114100</v>
      </c>
      <c r="G7383" s="13" t="s">
        <v>7339</v>
      </c>
      <c r="Q7383" t="str">
        <f t="shared" si="115"/>
        <v>50114100-Usluge popravke teretnih vozila</v>
      </c>
    </row>
    <row r="7384" spans="1:17" x14ac:dyDescent="0.3">
      <c r="A7384">
        <v>7383</v>
      </c>
      <c r="B7384">
        <v>50114100</v>
      </c>
      <c r="C7384" t="s">
        <v>7339</v>
      </c>
      <c r="E7384" s="8">
        <v>7384</v>
      </c>
      <c r="F7384" s="9">
        <v>50114200</v>
      </c>
      <c r="G7384" s="10" t="s">
        <v>7340</v>
      </c>
      <c r="Q7384" t="str">
        <f t="shared" si="115"/>
        <v>50114200-Usluge održavanja teretnih vozila</v>
      </c>
    </row>
    <row r="7385" spans="1:17" x14ac:dyDescent="0.3">
      <c r="A7385">
        <v>7384</v>
      </c>
      <c r="B7385">
        <v>50114200</v>
      </c>
      <c r="C7385" t="s">
        <v>7340</v>
      </c>
      <c r="E7385" s="11">
        <v>7385</v>
      </c>
      <c r="F7385" s="12">
        <v>50115000</v>
      </c>
      <c r="G7385" s="13" t="s">
        <v>7341</v>
      </c>
      <c r="Q7385" t="str">
        <f t="shared" si="115"/>
        <v>50115000-Usluge popravke i održavanja motocikala</v>
      </c>
    </row>
    <row r="7386" spans="1:17" x14ac:dyDescent="0.3">
      <c r="A7386">
        <v>7385</v>
      </c>
      <c r="B7386">
        <v>50115000</v>
      </c>
      <c r="C7386" t="s">
        <v>7341</v>
      </c>
      <c r="E7386" s="8">
        <v>7386</v>
      </c>
      <c r="F7386" s="9">
        <v>50115100</v>
      </c>
      <c r="G7386" s="10" t="s">
        <v>7342</v>
      </c>
      <c r="Q7386" t="str">
        <f t="shared" si="115"/>
        <v>50115100-Usluge popravke motocikala</v>
      </c>
    </row>
    <row r="7387" spans="1:17" x14ac:dyDescent="0.3">
      <c r="A7387">
        <v>7386</v>
      </c>
      <c r="B7387">
        <v>50115100</v>
      </c>
      <c r="C7387" t="s">
        <v>7342</v>
      </c>
      <c r="E7387" s="11">
        <v>7387</v>
      </c>
      <c r="F7387" s="12">
        <v>50115200</v>
      </c>
      <c r="G7387" s="13" t="s">
        <v>7343</v>
      </c>
      <c r="Q7387" t="str">
        <f t="shared" si="115"/>
        <v>50115200-Usluge održavanja motocikala</v>
      </c>
    </row>
    <row r="7388" spans="1:17" x14ac:dyDescent="0.3">
      <c r="A7388">
        <v>7387</v>
      </c>
      <c r="B7388">
        <v>50115200</v>
      </c>
      <c r="C7388" t="s">
        <v>7343</v>
      </c>
      <c r="E7388" s="8">
        <v>7388</v>
      </c>
      <c r="F7388" s="9">
        <v>50116000</v>
      </c>
      <c r="G7388" s="10" t="s">
        <v>7344</v>
      </c>
      <c r="Q7388" t="str">
        <f t="shared" si="115"/>
        <v>50116000-Usluge popravke i održavanja za određene delove vozila</v>
      </c>
    </row>
    <row r="7389" spans="1:17" x14ac:dyDescent="0.3">
      <c r="A7389">
        <v>7388</v>
      </c>
      <c r="B7389">
        <v>50116000</v>
      </c>
      <c r="C7389" t="s">
        <v>7344</v>
      </c>
      <c r="E7389" s="11">
        <v>7389</v>
      </c>
      <c r="F7389" s="12">
        <v>50116100</v>
      </c>
      <c r="G7389" s="13" t="s">
        <v>7345</v>
      </c>
      <c r="Q7389" t="str">
        <f t="shared" si="115"/>
        <v>50116100-Usluge popravke električnog sistema</v>
      </c>
    </row>
    <row r="7390" spans="1:17" x14ac:dyDescent="0.3">
      <c r="A7390">
        <v>7389</v>
      </c>
      <c r="B7390">
        <v>50116100</v>
      </c>
      <c r="C7390" t="s">
        <v>7345</v>
      </c>
      <c r="E7390" s="8">
        <v>7390</v>
      </c>
      <c r="F7390" s="9">
        <v>50116200</v>
      </c>
      <c r="G7390" s="10" t="s">
        <v>7346</v>
      </c>
      <c r="Q7390" t="str">
        <f t="shared" si="115"/>
        <v>50116200-Usluge popravke i održavanja kočnica vozila i delova kočnica</v>
      </c>
    </row>
    <row r="7391" spans="1:17" x14ac:dyDescent="0.3">
      <c r="A7391">
        <v>7390</v>
      </c>
      <c r="B7391">
        <v>50116200</v>
      </c>
      <c r="C7391" t="s">
        <v>7346</v>
      </c>
      <c r="E7391" s="11">
        <v>7391</v>
      </c>
      <c r="F7391" s="12">
        <v>50116300</v>
      </c>
      <c r="G7391" s="13" t="s">
        <v>7347</v>
      </c>
      <c r="Q7391" t="str">
        <f t="shared" si="115"/>
        <v>50116300-Usluge popravke i održavanja menjača vozila</v>
      </c>
    </row>
    <row r="7392" spans="1:17" x14ac:dyDescent="0.3">
      <c r="A7392">
        <v>7391</v>
      </c>
      <c r="B7392">
        <v>50116300</v>
      </c>
      <c r="C7392" t="s">
        <v>7347</v>
      </c>
      <c r="E7392" s="8">
        <v>7392</v>
      </c>
      <c r="F7392" s="9">
        <v>50116400</v>
      </c>
      <c r="G7392" s="10" t="s">
        <v>7348</v>
      </c>
      <c r="Q7392" t="str">
        <f t="shared" si="115"/>
        <v>50116400-Usluge popravke i održavanja prenosa vozila</v>
      </c>
    </row>
    <row r="7393" spans="1:17" x14ac:dyDescent="0.3">
      <c r="A7393">
        <v>7392</v>
      </c>
      <c r="B7393">
        <v>50116400</v>
      </c>
      <c r="C7393" t="s">
        <v>7348</v>
      </c>
      <c r="E7393" s="11">
        <v>7393</v>
      </c>
      <c r="F7393" s="12">
        <v>50116500</v>
      </c>
      <c r="G7393" s="13" t="s">
        <v>7349</v>
      </c>
      <c r="Q7393" t="str">
        <f t="shared" si="115"/>
        <v>50116500-Usluge popravke guma, uključujući montažu i centriranje</v>
      </c>
    </row>
    <row r="7394" spans="1:17" x14ac:dyDescent="0.3">
      <c r="A7394">
        <v>7393</v>
      </c>
      <c r="B7394">
        <v>50116500</v>
      </c>
      <c r="C7394" t="s">
        <v>7349</v>
      </c>
      <c r="E7394" s="8">
        <v>7394</v>
      </c>
      <c r="F7394" s="9">
        <v>50116510</v>
      </c>
      <c r="G7394" s="10" t="s">
        <v>7350</v>
      </c>
      <c r="Q7394" t="str">
        <f t="shared" si="115"/>
        <v>50116510-Usluge protektiranja guma</v>
      </c>
    </row>
    <row r="7395" spans="1:17" x14ac:dyDescent="0.3">
      <c r="A7395">
        <v>7394</v>
      </c>
      <c r="B7395">
        <v>50116510</v>
      </c>
      <c r="C7395" t="s">
        <v>7350</v>
      </c>
      <c r="E7395" s="11">
        <v>7395</v>
      </c>
      <c r="F7395" s="12">
        <v>50116600</v>
      </c>
      <c r="G7395" s="13" t="s">
        <v>7351</v>
      </c>
      <c r="Q7395" t="str">
        <f t="shared" si="115"/>
        <v>50116600-Usluge popravke i održavanja elektropokretača</v>
      </c>
    </row>
    <row r="7396" spans="1:17" x14ac:dyDescent="0.3">
      <c r="A7396">
        <v>7395</v>
      </c>
      <c r="B7396">
        <v>50116600</v>
      </c>
      <c r="C7396" t="s">
        <v>7351</v>
      </c>
      <c r="E7396" s="8">
        <v>7396</v>
      </c>
      <c r="F7396" s="9">
        <v>50117000</v>
      </c>
      <c r="G7396" s="10" t="s">
        <v>7352</v>
      </c>
      <c r="Q7396" t="str">
        <f t="shared" si="115"/>
        <v>50117000-Usluge konverzije i remonta vozila</v>
      </c>
    </row>
    <row r="7397" spans="1:17" x14ac:dyDescent="0.3">
      <c r="A7397">
        <v>7396</v>
      </c>
      <c r="B7397">
        <v>50117000</v>
      </c>
      <c r="C7397" t="s">
        <v>7352</v>
      </c>
      <c r="E7397" s="11">
        <v>7397</v>
      </c>
      <c r="F7397" s="12">
        <v>50117100</v>
      </c>
      <c r="G7397" s="13" t="s">
        <v>7353</v>
      </c>
      <c r="Q7397" t="str">
        <f t="shared" si="115"/>
        <v>50117100-Usluge konverzije motornog vozila</v>
      </c>
    </row>
    <row r="7398" spans="1:17" x14ac:dyDescent="0.3">
      <c r="A7398">
        <v>7397</v>
      </c>
      <c r="B7398">
        <v>50117100</v>
      </c>
      <c r="C7398" t="s">
        <v>7353</v>
      </c>
      <c r="E7398" s="8">
        <v>7398</v>
      </c>
      <c r="F7398" s="9">
        <v>50117200</v>
      </c>
      <c r="G7398" s="10" t="s">
        <v>7354</v>
      </c>
      <c r="Q7398" t="str">
        <f t="shared" si="115"/>
        <v>50117200-Usluge konverzije vozila hitne pomoći</v>
      </c>
    </row>
    <row r="7399" spans="1:17" x14ac:dyDescent="0.3">
      <c r="A7399">
        <v>7398</v>
      </c>
      <c r="B7399">
        <v>50117200</v>
      </c>
      <c r="C7399" t="s">
        <v>7354</v>
      </c>
      <c r="E7399" s="11">
        <v>7399</v>
      </c>
      <c r="F7399" s="12">
        <v>50117300</v>
      </c>
      <c r="G7399" s="13" t="s">
        <v>7355</v>
      </c>
      <c r="Q7399" t="str">
        <f t="shared" si="115"/>
        <v>50117300-Usluge remonta vozila</v>
      </c>
    </row>
    <row r="7400" spans="1:17" x14ac:dyDescent="0.3">
      <c r="A7400">
        <v>7399</v>
      </c>
      <c r="B7400">
        <v>50117300</v>
      </c>
      <c r="C7400" t="s">
        <v>7355</v>
      </c>
      <c r="E7400" s="8">
        <v>7400</v>
      </c>
      <c r="F7400" s="9">
        <v>50118000</v>
      </c>
      <c r="G7400" s="10" t="s">
        <v>7356</v>
      </c>
      <c r="Q7400" t="str">
        <f t="shared" si="115"/>
        <v>50118000-Usluge pomoći na putu</v>
      </c>
    </row>
    <row r="7401" spans="1:17" x14ac:dyDescent="0.3">
      <c r="A7401">
        <v>7400</v>
      </c>
      <c r="B7401">
        <v>50118000</v>
      </c>
      <c r="C7401" t="s">
        <v>7356</v>
      </c>
      <c r="E7401" s="11">
        <v>7401</v>
      </c>
      <c r="F7401" s="12">
        <v>50118100</v>
      </c>
      <c r="G7401" s="13" t="s">
        <v>7357</v>
      </c>
      <c r="Q7401" t="str">
        <f t="shared" si="115"/>
        <v>50118100-Usluge popravke automobila na putu i uklanjanja oštećenog automobila sa puta</v>
      </c>
    </row>
    <row r="7402" spans="1:17" x14ac:dyDescent="0.3">
      <c r="A7402">
        <v>7401</v>
      </c>
      <c r="B7402">
        <v>50118100</v>
      </c>
      <c r="C7402" t="s">
        <v>7357</v>
      </c>
      <c r="E7402" s="8">
        <v>7402</v>
      </c>
      <c r="F7402" s="9">
        <v>50118110</v>
      </c>
      <c r="G7402" s="10" t="s">
        <v>7358</v>
      </c>
      <c r="Q7402" t="str">
        <f t="shared" si="115"/>
        <v>50118110-Usluge vuče vozila</v>
      </c>
    </row>
    <row r="7403" spans="1:17" x14ac:dyDescent="0.3">
      <c r="A7403">
        <v>7402</v>
      </c>
      <c r="B7403">
        <v>50118110</v>
      </c>
      <c r="C7403" t="s">
        <v>7358</v>
      </c>
      <c r="E7403" s="11">
        <v>7403</v>
      </c>
      <c r="F7403" s="12">
        <v>50118200</v>
      </c>
      <c r="G7403" s="13" t="s">
        <v>7359</v>
      </c>
      <c r="Q7403" t="str">
        <f t="shared" si="115"/>
        <v>50118200-Usluge popravke komercijalnih vozila na putu i uklanjanja oštećenih komercijalnih vozila</v>
      </c>
    </row>
    <row r="7404" spans="1:17" x14ac:dyDescent="0.3">
      <c r="A7404">
        <v>7403</v>
      </c>
      <c r="B7404">
        <v>50118200</v>
      </c>
      <c r="C7404" t="s">
        <v>7359</v>
      </c>
      <c r="E7404" s="8">
        <v>7404</v>
      </c>
      <c r="F7404" s="9">
        <v>50118300</v>
      </c>
      <c r="G7404" s="10" t="s">
        <v>7360</v>
      </c>
      <c r="Q7404" t="str">
        <f t="shared" si="115"/>
        <v>50118300-Usluge popravke autobusa na putu i uklanjanja oštećenih autobusa</v>
      </c>
    </row>
    <row r="7405" spans="1:17" x14ac:dyDescent="0.3">
      <c r="A7405">
        <v>7404</v>
      </c>
      <c r="B7405">
        <v>50118300</v>
      </c>
      <c r="C7405" t="s">
        <v>7360</v>
      </c>
      <c r="E7405" s="11">
        <v>7405</v>
      </c>
      <c r="F7405" s="12">
        <v>50118400</v>
      </c>
      <c r="G7405" s="13" t="s">
        <v>7361</v>
      </c>
      <c r="Q7405" t="str">
        <f t="shared" si="115"/>
        <v>50118400-Usluge popravke motornih vozila na putu i uklanjanja oštećenih motornih vozila</v>
      </c>
    </row>
    <row r="7406" spans="1:17" x14ac:dyDescent="0.3">
      <c r="A7406">
        <v>7405</v>
      </c>
      <c r="B7406">
        <v>50118400</v>
      </c>
      <c r="C7406" t="s">
        <v>7361</v>
      </c>
      <c r="E7406" s="8">
        <v>7406</v>
      </c>
      <c r="F7406" s="9">
        <v>50118500</v>
      </c>
      <c r="G7406" s="10" t="s">
        <v>7362</v>
      </c>
      <c r="Q7406" t="str">
        <f t="shared" si="115"/>
        <v>50118500-Usluge popravke motocikala na putu i uklanjanja oštećenih motocikala</v>
      </c>
    </row>
    <row r="7407" spans="1:17" x14ac:dyDescent="0.3">
      <c r="A7407">
        <v>7406</v>
      </c>
      <c r="B7407">
        <v>50118500</v>
      </c>
      <c r="C7407" t="s">
        <v>7362</v>
      </c>
      <c r="E7407" s="11">
        <v>7407</v>
      </c>
      <c r="F7407" s="12">
        <v>50190000</v>
      </c>
      <c r="G7407" s="13" t="s">
        <v>7363</v>
      </c>
      <c r="Q7407" t="str">
        <f t="shared" si="115"/>
        <v>50190000-Usluge uništenja vozila</v>
      </c>
    </row>
    <row r="7408" spans="1:17" x14ac:dyDescent="0.3">
      <c r="A7408">
        <v>7407</v>
      </c>
      <c r="B7408">
        <v>50190000</v>
      </c>
      <c r="C7408" t="s">
        <v>7363</v>
      </c>
      <c r="E7408" s="8">
        <v>7408</v>
      </c>
      <c r="F7408" s="9">
        <v>50200000</v>
      </c>
      <c r="G7408" s="10" t="s">
        <v>7364</v>
      </c>
      <c r="Q7408" t="str">
        <f t="shared" si="115"/>
        <v>50200000-Usluge popravke, održavanja i srodne usluge za opremu vazduhoplova, železničkih pruga, puteva i pomorske opreme</v>
      </c>
    </row>
    <row r="7409" spans="1:17" x14ac:dyDescent="0.3">
      <c r="A7409">
        <v>7408</v>
      </c>
      <c r="B7409">
        <v>50200000</v>
      </c>
      <c r="C7409" t="s">
        <v>7364</v>
      </c>
      <c r="E7409" s="11">
        <v>7409</v>
      </c>
      <c r="F7409" s="12">
        <v>50210000</v>
      </c>
      <c r="G7409" s="13" t="s">
        <v>7365</v>
      </c>
      <c r="Q7409" t="str">
        <f t="shared" si="115"/>
        <v>50210000-Usluge popravke, održavanja i srodne usluge za opremu vazduhoplova i drugu opremu</v>
      </c>
    </row>
    <row r="7410" spans="1:17" x14ac:dyDescent="0.3">
      <c r="A7410">
        <v>7409</v>
      </c>
      <c r="B7410">
        <v>50210000</v>
      </c>
      <c r="C7410" t="s">
        <v>7365</v>
      </c>
      <c r="E7410" s="8">
        <v>7410</v>
      </c>
      <c r="F7410" s="9">
        <v>50211000</v>
      </c>
      <c r="G7410" s="10" t="s">
        <v>7366</v>
      </c>
      <c r="Q7410" t="str">
        <f t="shared" si="115"/>
        <v>50211000-Usluge popravke i održavanja vazduhoplova</v>
      </c>
    </row>
    <row r="7411" spans="1:17" x14ac:dyDescent="0.3">
      <c r="A7411">
        <v>7410</v>
      </c>
      <c r="B7411">
        <v>50211000</v>
      </c>
      <c r="C7411" t="s">
        <v>7366</v>
      </c>
      <c r="E7411" s="11">
        <v>7411</v>
      </c>
      <c r="F7411" s="12">
        <v>50211100</v>
      </c>
      <c r="G7411" s="13" t="s">
        <v>7367</v>
      </c>
      <c r="Q7411" t="str">
        <f t="shared" si="115"/>
        <v>50211100-Usluge održavanja vazduhoplova</v>
      </c>
    </row>
    <row r="7412" spans="1:17" x14ac:dyDescent="0.3">
      <c r="A7412">
        <v>7411</v>
      </c>
      <c r="B7412">
        <v>50211100</v>
      </c>
      <c r="C7412" t="s">
        <v>7367</v>
      </c>
      <c r="E7412" s="8">
        <v>7412</v>
      </c>
      <c r="F7412" s="9">
        <v>50211200</v>
      </c>
      <c r="G7412" s="10" t="s">
        <v>7368</v>
      </c>
      <c r="Q7412" t="str">
        <f t="shared" si="115"/>
        <v>50211200-Usluge popravke vazduhoplova</v>
      </c>
    </row>
    <row r="7413" spans="1:17" x14ac:dyDescent="0.3">
      <c r="A7413">
        <v>7412</v>
      </c>
      <c r="B7413">
        <v>50211200</v>
      </c>
      <c r="C7413" t="s">
        <v>7368</v>
      </c>
      <c r="E7413" s="11">
        <v>7413</v>
      </c>
      <c r="F7413" s="12">
        <v>50211210</v>
      </c>
      <c r="G7413" s="13" t="s">
        <v>7369</v>
      </c>
      <c r="Q7413" t="str">
        <f t="shared" si="115"/>
        <v>50211210-Usluge popravke i održavanja motora vazduhoplova</v>
      </c>
    </row>
    <row r="7414" spans="1:17" x14ac:dyDescent="0.3">
      <c r="A7414">
        <v>7413</v>
      </c>
      <c r="B7414">
        <v>50211210</v>
      </c>
      <c r="C7414" t="s">
        <v>7369</v>
      </c>
      <c r="E7414" s="8">
        <v>7414</v>
      </c>
      <c r="F7414" s="9">
        <v>50211211</v>
      </c>
      <c r="G7414" s="10" t="s">
        <v>7370</v>
      </c>
      <c r="Q7414" t="str">
        <f t="shared" si="115"/>
        <v>50211211-Usluge održavanja motora vazduhoplova</v>
      </c>
    </row>
    <row r="7415" spans="1:17" x14ac:dyDescent="0.3">
      <c r="A7415">
        <v>7414</v>
      </c>
      <c r="B7415">
        <v>50211211</v>
      </c>
      <c r="C7415" t="s">
        <v>7370</v>
      </c>
      <c r="E7415" s="11">
        <v>7415</v>
      </c>
      <c r="F7415" s="12">
        <v>50211212</v>
      </c>
      <c r="G7415" s="13" t="s">
        <v>7371</v>
      </c>
      <c r="Q7415" t="str">
        <f t="shared" si="115"/>
        <v>50211212-Usluge popravke motora vazduhoplova</v>
      </c>
    </row>
    <row r="7416" spans="1:17" x14ac:dyDescent="0.3">
      <c r="A7416">
        <v>7415</v>
      </c>
      <c r="B7416">
        <v>50211212</v>
      </c>
      <c r="C7416" t="s">
        <v>7371</v>
      </c>
      <c r="E7416" s="8">
        <v>7416</v>
      </c>
      <c r="F7416" s="9">
        <v>50211300</v>
      </c>
      <c r="G7416" s="10" t="s">
        <v>7372</v>
      </c>
      <c r="Q7416" t="str">
        <f t="shared" si="115"/>
        <v>50211300-Usluge remonta vazduhoplova</v>
      </c>
    </row>
    <row r="7417" spans="1:17" x14ac:dyDescent="0.3">
      <c r="A7417">
        <v>7416</v>
      </c>
      <c r="B7417">
        <v>50211300</v>
      </c>
      <c r="C7417" t="s">
        <v>7372</v>
      </c>
      <c r="E7417" s="11">
        <v>7417</v>
      </c>
      <c r="F7417" s="12">
        <v>50211310</v>
      </c>
      <c r="G7417" s="13" t="s">
        <v>7373</v>
      </c>
      <c r="Q7417" t="str">
        <f t="shared" si="115"/>
        <v>50211310-Usluge remonta motora vazduhoplova</v>
      </c>
    </row>
    <row r="7418" spans="1:17" x14ac:dyDescent="0.3">
      <c r="A7418">
        <v>7417</v>
      </c>
      <c r="B7418">
        <v>50211310</v>
      </c>
      <c r="C7418" t="s">
        <v>7373</v>
      </c>
      <c r="E7418" s="8">
        <v>7418</v>
      </c>
      <c r="F7418" s="9">
        <v>50212000</v>
      </c>
      <c r="G7418" s="10" t="s">
        <v>7374</v>
      </c>
      <c r="Q7418" t="str">
        <f t="shared" si="115"/>
        <v>50212000-Usluge popravke i održavanja helikoptera</v>
      </c>
    </row>
    <row r="7419" spans="1:17" x14ac:dyDescent="0.3">
      <c r="A7419">
        <v>7418</v>
      </c>
      <c r="B7419">
        <v>50212000</v>
      </c>
      <c r="C7419" t="s">
        <v>7374</v>
      </c>
      <c r="E7419" s="11">
        <v>7419</v>
      </c>
      <c r="F7419" s="12">
        <v>50220000</v>
      </c>
      <c r="G7419" s="13" t="s">
        <v>7375</v>
      </c>
      <c r="Q7419" t="str">
        <f t="shared" si="115"/>
        <v>50220000-Usluge popravke, održavanja i srodne usluge za železnice i drugu opremu</v>
      </c>
    </row>
    <row r="7420" spans="1:17" x14ac:dyDescent="0.3">
      <c r="A7420">
        <v>7419</v>
      </c>
      <c r="B7420">
        <v>50220000</v>
      </c>
      <c r="C7420" t="s">
        <v>7375</v>
      </c>
      <c r="E7420" s="8">
        <v>7420</v>
      </c>
      <c r="F7420" s="9">
        <v>50221000</v>
      </c>
      <c r="G7420" s="10" t="s">
        <v>7376</v>
      </c>
      <c r="Q7420" t="str">
        <f t="shared" si="115"/>
        <v>50221000-Usluge popravke i održavanja lokomotiva</v>
      </c>
    </row>
    <row r="7421" spans="1:17" x14ac:dyDescent="0.3">
      <c r="A7421">
        <v>7420</v>
      </c>
      <c r="B7421">
        <v>50221000</v>
      </c>
      <c r="C7421" t="s">
        <v>7376</v>
      </c>
      <c r="E7421" s="11">
        <v>7421</v>
      </c>
      <c r="F7421" s="12">
        <v>50221100</v>
      </c>
      <c r="G7421" s="13" t="s">
        <v>7377</v>
      </c>
      <c r="Q7421" t="str">
        <f t="shared" si="115"/>
        <v>50221100-Usluge popravke i održavanja menjača lokomotiva</v>
      </c>
    </row>
    <row r="7422" spans="1:17" x14ac:dyDescent="0.3">
      <c r="A7422">
        <v>7421</v>
      </c>
      <c r="B7422">
        <v>50221100</v>
      </c>
      <c r="C7422" t="s">
        <v>7377</v>
      </c>
      <c r="E7422" s="8">
        <v>7422</v>
      </c>
      <c r="F7422" s="9">
        <v>50221200</v>
      </c>
      <c r="G7422" s="10" t="s">
        <v>7378</v>
      </c>
      <c r="Q7422" t="str">
        <f t="shared" si="115"/>
        <v>50221200-Usluge popravke i održavanja prenosnog mehanizma lokomotiva</v>
      </c>
    </row>
    <row r="7423" spans="1:17" x14ac:dyDescent="0.3">
      <c r="A7423">
        <v>7422</v>
      </c>
      <c r="B7423">
        <v>50221200</v>
      </c>
      <c r="C7423" t="s">
        <v>7378</v>
      </c>
      <c r="E7423" s="11">
        <v>7423</v>
      </c>
      <c r="F7423" s="12">
        <v>50221300</v>
      </c>
      <c r="G7423" s="13" t="s">
        <v>7379</v>
      </c>
      <c r="Q7423" t="str">
        <f t="shared" si="115"/>
        <v>50221300-Usluge popravke i održavanja osovinskih sklopova lokomotiva</v>
      </c>
    </row>
    <row r="7424" spans="1:17" x14ac:dyDescent="0.3">
      <c r="A7424">
        <v>7423</v>
      </c>
      <c r="B7424">
        <v>50221300</v>
      </c>
      <c r="C7424" t="s">
        <v>7379</v>
      </c>
      <c r="E7424" s="8">
        <v>7424</v>
      </c>
      <c r="F7424" s="9">
        <v>50221400</v>
      </c>
      <c r="G7424" s="10" t="s">
        <v>7380</v>
      </c>
      <c r="Q7424" t="str">
        <f t="shared" si="115"/>
        <v>50221400-Usluge popravke i održavanja kočnica i delova kočnica lokomotiva</v>
      </c>
    </row>
    <row r="7425" spans="1:17" x14ac:dyDescent="0.3">
      <c r="A7425">
        <v>7424</v>
      </c>
      <c r="B7425">
        <v>50221400</v>
      </c>
      <c r="C7425" t="s">
        <v>7380</v>
      </c>
      <c r="E7425" s="11">
        <v>7425</v>
      </c>
      <c r="F7425" s="12">
        <v>50222000</v>
      </c>
      <c r="G7425" s="13" t="s">
        <v>7381</v>
      </c>
      <c r="Q7425" t="str">
        <f t="shared" si="115"/>
        <v>50222000-Usluge popravke i održavanja šinskih vozila</v>
      </c>
    </row>
    <row r="7426" spans="1:17" x14ac:dyDescent="0.3">
      <c r="A7426">
        <v>7425</v>
      </c>
      <c r="B7426">
        <v>50222000</v>
      </c>
      <c r="C7426" t="s">
        <v>7381</v>
      </c>
      <c r="E7426" s="8">
        <v>7426</v>
      </c>
      <c r="F7426" s="9">
        <v>50222100</v>
      </c>
      <c r="G7426" s="10" t="s">
        <v>7382</v>
      </c>
      <c r="Q7426" t="str">
        <f t="shared" ref="Q7426:Q7489" si="116">F7426&amp; "-" &amp;G7426</f>
        <v>50222100-Usluge popravke i održavanja amortizera</v>
      </c>
    </row>
    <row r="7427" spans="1:17" x14ac:dyDescent="0.3">
      <c r="A7427">
        <v>7426</v>
      </c>
      <c r="B7427">
        <v>50222100</v>
      </c>
      <c r="C7427" t="s">
        <v>7382</v>
      </c>
      <c r="E7427" s="11">
        <v>7427</v>
      </c>
      <c r="F7427" s="12">
        <v>50223000</v>
      </c>
      <c r="G7427" s="13" t="s">
        <v>7383</v>
      </c>
      <c r="Q7427" t="str">
        <f t="shared" si="116"/>
        <v>50223000-Usluge remonta lokomotiva</v>
      </c>
    </row>
    <row r="7428" spans="1:17" x14ac:dyDescent="0.3">
      <c r="A7428">
        <v>7427</v>
      </c>
      <c r="B7428">
        <v>50223000</v>
      </c>
      <c r="C7428" t="s">
        <v>7383</v>
      </c>
      <c r="E7428" s="8">
        <v>7428</v>
      </c>
      <c r="F7428" s="9">
        <v>50224000</v>
      </c>
      <c r="G7428" s="10" t="s">
        <v>7384</v>
      </c>
      <c r="Q7428" t="str">
        <f t="shared" si="116"/>
        <v>50224000-Usluge remonta šinskih vozila</v>
      </c>
    </row>
    <row r="7429" spans="1:17" x14ac:dyDescent="0.3">
      <c r="A7429">
        <v>7428</v>
      </c>
      <c r="B7429">
        <v>50224000</v>
      </c>
      <c r="C7429" t="s">
        <v>7384</v>
      </c>
      <c r="E7429" s="11">
        <v>7429</v>
      </c>
      <c r="F7429" s="12">
        <v>50224100</v>
      </c>
      <c r="G7429" s="13" t="s">
        <v>7385</v>
      </c>
      <c r="Q7429" t="str">
        <f t="shared" si="116"/>
        <v>50224100-Usluge remonta sedišta šinskih vozila</v>
      </c>
    </row>
    <row r="7430" spans="1:17" x14ac:dyDescent="0.3">
      <c r="A7430">
        <v>7429</v>
      </c>
      <c r="B7430">
        <v>50224100</v>
      </c>
      <c r="C7430" t="s">
        <v>7385</v>
      </c>
      <c r="E7430" s="8">
        <v>7430</v>
      </c>
      <c r="F7430" s="9">
        <v>50224200</v>
      </c>
      <c r="G7430" s="10" t="s">
        <v>7386</v>
      </c>
      <c r="Q7430" t="str">
        <f t="shared" si="116"/>
        <v>50224200-Usluge remonta putničkih vagona</v>
      </c>
    </row>
    <row r="7431" spans="1:17" x14ac:dyDescent="0.3">
      <c r="A7431">
        <v>7430</v>
      </c>
      <c r="B7431">
        <v>50224200</v>
      </c>
      <c r="C7431" t="s">
        <v>7386</v>
      </c>
      <c r="E7431" s="11">
        <v>7431</v>
      </c>
      <c r="F7431" s="12">
        <v>50225000</v>
      </c>
      <c r="G7431" s="13" t="s">
        <v>7387</v>
      </c>
      <c r="Q7431" t="str">
        <f t="shared" si="116"/>
        <v>50225000-Usluge održavanja železničkih koloseka</v>
      </c>
    </row>
    <row r="7432" spans="1:17" x14ac:dyDescent="0.3">
      <c r="A7432">
        <v>7431</v>
      </c>
      <c r="B7432">
        <v>50225000</v>
      </c>
      <c r="C7432" t="s">
        <v>7387</v>
      </c>
      <c r="E7432" s="8">
        <v>7432</v>
      </c>
      <c r="F7432" s="9">
        <v>50229000</v>
      </c>
      <c r="G7432" s="10" t="s">
        <v>7388</v>
      </c>
      <c r="Q7432" t="str">
        <f t="shared" si="116"/>
        <v>50229000-Uništenja šinskih vozila</v>
      </c>
    </row>
    <row r="7433" spans="1:17" x14ac:dyDescent="0.3">
      <c r="A7433">
        <v>7432</v>
      </c>
      <c r="B7433">
        <v>50229000</v>
      </c>
      <c r="C7433" t="s">
        <v>7388</v>
      </c>
      <c r="E7433" s="11">
        <v>7433</v>
      </c>
      <c r="F7433" s="12">
        <v>50230000</v>
      </c>
      <c r="G7433" s="13" t="s">
        <v>7389</v>
      </c>
      <c r="Q7433" t="str">
        <f t="shared" si="116"/>
        <v>50230000-Usluge popravke, održavanja i srodne usluge u vezi sa drumskim saobraćajem i drugom opremom</v>
      </c>
    </row>
    <row r="7434" spans="1:17" x14ac:dyDescent="0.3">
      <c r="A7434">
        <v>7433</v>
      </c>
      <c r="B7434">
        <v>50230000</v>
      </c>
      <c r="C7434" t="s">
        <v>7389</v>
      </c>
      <c r="E7434" s="8">
        <v>7434</v>
      </c>
      <c r="F7434" s="9">
        <v>50232000</v>
      </c>
      <c r="G7434" s="10" t="s">
        <v>7390</v>
      </c>
      <c r="Q7434" t="str">
        <f t="shared" si="116"/>
        <v>50232000-Usluge održavanja uređaja javne rasvete i semafora</v>
      </c>
    </row>
    <row r="7435" spans="1:17" x14ac:dyDescent="0.3">
      <c r="A7435">
        <v>7434</v>
      </c>
      <c r="B7435">
        <v>50232000</v>
      </c>
      <c r="C7435" t="s">
        <v>7390</v>
      </c>
      <c r="E7435" s="11">
        <v>7435</v>
      </c>
      <c r="F7435" s="12">
        <v>50232100</v>
      </c>
      <c r="G7435" s="13" t="s">
        <v>7391</v>
      </c>
      <c r="Q7435" t="str">
        <f t="shared" si="116"/>
        <v>50232100-Usluge održavanja ulične rasvete</v>
      </c>
    </row>
    <row r="7436" spans="1:17" x14ac:dyDescent="0.3">
      <c r="A7436">
        <v>7435</v>
      </c>
      <c r="B7436">
        <v>50232100</v>
      </c>
      <c r="C7436" t="s">
        <v>7391</v>
      </c>
      <c r="E7436" s="8">
        <v>7436</v>
      </c>
      <c r="F7436" s="9">
        <v>50232110</v>
      </c>
      <c r="G7436" s="10" t="s">
        <v>7392</v>
      </c>
      <c r="Q7436" t="str">
        <f t="shared" si="116"/>
        <v>50232110-Puštanje u rad uređaja javne rasvete</v>
      </c>
    </row>
    <row r="7437" spans="1:17" x14ac:dyDescent="0.3">
      <c r="A7437">
        <v>7436</v>
      </c>
      <c r="B7437">
        <v>50232110</v>
      </c>
      <c r="C7437" t="s">
        <v>7392</v>
      </c>
      <c r="E7437" s="11">
        <v>7437</v>
      </c>
      <c r="F7437" s="12">
        <v>50232200</v>
      </c>
      <c r="G7437" s="13" t="s">
        <v>7393</v>
      </c>
      <c r="Q7437" t="str">
        <f t="shared" si="116"/>
        <v>50232200-Usluge održavanja saobraćajne signalizacije</v>
      </c>
    </row>
    <row r="7438" spans="1:17" x14ac:dyDescent="0.3">
      <c r="A7438">
        <v>7437</v>
      </c>
      <c r="B7438">
        <v>50232200</v>
      </c>
      <c r="C7438" t="s">
        <v>7393</v>
      </c>
      <c r="E7438" s="8">
        <v>7438</v>
      </c>
      <c r="F7438" s="9">
        <v>50240000</v>
      </c>
      <c r="G7438" s="10" t="s">
        <v>7394</v>
      </c>
      <c r="Q7438" t="str">
        <f t="shared" si="116"/>
        <v>50240000-Usluge popravke, održavanja i srodne usluge u vezi sa pomorskim prevozom i drugom opremom</v>
      </c>
    </row>
    <row r="7439" spans="1:17" x14ac:dyDescent="0.3">
      <c r="A7439">
        <v>7438</v>
      </c>
      <c r="B7439">
        <v>50240000</v>
      </c>
      <c r="C7439" t="s">
        <v>7394</v>
      </c>
      <c r="E7439" s="11">
        <v>7439</v>
      </c>
      <c r="F7439" s="12">
        <v>50241000</v>
      </c>
      <c r="G7439" s="13" t="s">
        <v>7395</v>
      </c>
      <c r="Q7439" t="str">
        <f t="shared" si="116"/>
        <v>50241000-Usluge popravke i održavanja brodova</v>
      </c>
    </row>
    <row r="7440" spans="1:17" x14ac:dyDescent="0.3">
      <c r="A7440">
        <v>7439</v>
      </c>
      <c r="B7440">
        <v>50241000</v>
      </c>
      <c r="C7440" t="s">
        <v>7395</v>
      </c>
      <c r="E7440" s="8">
        <v>7440</v>
      </c>
      <c r="F7440" s="9">
        <v>50241100</v>
      </c>
      <c r="G7440" s="10" t="s">
        <v>7396</v>
      </c>
      <c r="Q7440" t="str">
        <f t="shared" si="116"/>
        <v>50241100-Usluge popravke plovila</v>
      </c>
    </row>
    <row r="7441" spans="1:17" x14ac:dyDescent="0.3">
      <c r="A7441">
        <v>7440</v>
      </c>
      <c r="B7441">
        <v>50241100</v>
      </c>
      <c r="C7441" t="s">
        <v>7396</v>
      </c>
      <c r="E7441" s="11">
        <v>7441</v>
      </c>
      <c r="F7441" s="12">
        <v>50241200</v>
      </c>
      <c r="G7441" s="13" t="s">
        <v>7397</v>
      </c>
      <c r="Q7441" t="str">
        <f t="shared" si="116"/>
        <v>50241200-Usluge popravke trajekata</v>
      </c>
    </row>
    <row r="7442" spans="1:17" x14ac:dyDescent="0.3">
      <c r="A7442">
        <v>7441</v>
      </c>
      <c r="B7442">
        <v>50241200</v>
      </c>
      <c r="C7442" t="s">
        <v>7397</v>
      </c>
      <c r="E7442" s="8">
        <v>7442</v>
      </c>
      <c r="F7442" s="9">
        <v>50242000</v>
      </c>
      <c r="G7442" s="10" t="s">
        <v>7398</v>
      </c>
      <c r="Q7442" t="str">
        <f t="shared" si="116"/>
        <v>50242000-Usluge promene namene brodova</v>
      </c>
    </row>
    <row r="7443" spans="1:17" x14ac:dyDescent="0.3">
      <c r="A7443">
        <v>7442</v>
      </c>
      <c r="B7443">
        <v>50242000</v>
      </c>
      <c r="C7443" t="s">
        <v>7398</v>
      </c>
      <c r="E7443" s="11">
        <v>7443</v>
      </c>
      <c r="F7443" s="12">
        <v>50243000</v>
      </c>
      <c r="G7443" s="13" t="s">
        <v>7399</v>
      </c>
      <c r="Q7443" t="str">
        <f t="shared" si="116"/>
        <v>50243000-Usluge uništenja brodova</v>
      </c>
    </row>
    <row r="7444" spans="1:17" x14ac:dyDescent="0.3">
      <c r="A7444">
        <v>7443</v>
      </c>
      <c r="B7444">
        <v>50243000</v>
      </c>
      <c r="C7444" t="s">
        <v>7399</v>
      </c>
      <c r="E7444" s="8">
        <v>7444</v>
      </c>
      <c r="F7444" s="9">
        <v>50244000</v>
      </c>
      <c r="G7444" s="10" t="s">
        <v>7400</v>
      </c>
      <c r="Q7444" t="str">
        <f t="shared" si="116"/>
        <v>50244000-Usluge remonta brodova ili čamaca</v>
      </c>
    </row>
    <row r="7445" spans="1:17" x14ac:dyDescent="0.3">
      <c r="A7445">
        <v>7444</v>
      </c>
      <c r="B7445">
        <v>50244000</v>
      </c>
      <c r="C7445" t="s">
        <v>7400</v>
      </c>
      <c r="E7445" s="11">
        <v>7445</v>
      </c>
      <c r="F7445" s="12">
        <v>50245000</v>
      </c>
      <c r="G7445" s="13" t="s">
        <v>7401</v>
      </c>
      <c r="Q7445" t="str">
        <f t="shared" si="116"/>
        <v>50245000-Usluge modernizacije brodova</v>
      </c>
    </row>
    <row r="7446" spans="1:17" x14ac:dyDescent="0.3">
      <c r="A7446">
        <v>7445</v>
      </c>
      <c r="B7446">
        <v>50245000</v>
      </c>
      <c r="C7446" t="s">
        <v>7401</v>
      </c>
      <c r="E7446" s="8">
        <v>7446</v>
      </c>
      <c r="F7446" s="9">
        <v>50246000</v>
      </c>
      <c r="G7446" s="10" t="s">
        <v>7402</v>
      </c>
      <c r="Q7446" t="str">
        <f t="shared" si="116"/>
        <v>50246000-Usluge održavanja lučke opreme</v>
      </c>
    </row>
    <row r="7447" spans="1:17" x14ac:dyDescent="0.3">
      <c r="A7447">
        <v>7446</v>
      </c>
      <c r="B7447">
        <v>50246000</v>
      </c>
      <c r="C7447" t="s">
        <v>7402</v>
      </c>
      <c r="E7447" s="11">
        <v>7447</v>
      </c>
      <c r="F7447" s="12">
        <v>50246100</v>
      </c>
      <c r="G7447" s="13" t="s">
        <v>7403</v>
      </c>
      <c r="Q7447" t="str">
        <f t="shared" si="116"/>
        <v>50246100-Usluge suvog dokovanja</v>
      </c>
    </row>
    <row r="7448" spans="1:17" x14ac:dyDescent="0.3">
      <c r="A7448">
        <v>7447</v>
      </c>
      <c r="B7448">
        <v>50246100</v>
      </c>
      <c r="C7448" t="s">
        <v>7403</v>
      </c>
      <c r="E7448" s="8">
        <v>7448</v>
      </c>
      <c r="F7448" s="9">
        <v>50246200</v>
      </c>
      <c r="G7448" s="10" t="s">
        <v>7404</v>
      </c>
      <c r="Q7448" t="str">
        <f t="shared" si="116"/>
        <v>50246200-Usluge održavanja balisažnih oznaka</v>
      </c>
    </row>
    <row r="7449" spans="1:17" x14ac:dyDescent="0.3">
      <c r="A7449">
        <v>7448</v>
      </c>
      <c r="B7449">
        <v>50246200</v>
      </c>
      <c r="C7449" t="s">
        <v>7404</v>
      </c>
      <c r="E7449" s="11">
        <v>7449</v>
      </c>
      <c r="F7449" s="12">
        <v>50246300</v>
      </c>
      <c r="G7449" s="13" t="s">
        <v>7405</v>
      </c>
      <c r="Q7449" t="str">
        <f t="shared" si="116"/>
        <v>50246300-Usluge popravke i održavanja plutajućih konstrukcija</v>
      </c>
    </row>
    <row r="7450" spans="1:17" x14ac:dyDescent="0.3">
      <c r="A7450">
        <v>7449</v>
      </c>
      <c r="B7450">
        <v>50246300</v>
      </c>
      <c r="C7450" t="s">
        <v>7405</v>
      </c>
      <c r="E7450" s="8">
        <v>7450</v>
      </c>
      <c r="F7450" s="9">
        <v>50246400</v>
      </c>
      <c r="G7450" s="10" t="s">
        <v>7406</v>
      </c>
      <c r="Q7450" t="str">
        <f t="shared" si="116"/>
        <v>50246400-Usluge popravke i održavanja plutajućih platformi</v>
      </c>
    </row>
    <row r="7451" spans="1:17" x14ac:dyDescent="0.3">
      <c r="A7451">
        <v>7450</v>
      </c>
      <c r="B7451">
        <v>50246400</v>
      </c>
      <c r="C7451" t="s">
        <v>7406</v>
      </c>
      <c r="E7451" s="11">
        <v>7451</v>
      </c>
      <c r="F7451" s="12">
        <v>50300000</v>
      </c>
      <c r="G7451" s="13" t="s">
        <v>7407</v>
      </c>
      <c r="Q7451" t="str">
        <f t="shared" si="116"/>
        <v>50300000-Usluge popravke, održavanja i srodne usluge za personalne računare, kancelarijsku opremu, telekomunikacije i audiovizuelnu opremu</v>
      </c>
    </row>
    <row r="7452" spans="1:17" x14ac:dyDescent="0.3">
      <c r="A7452">
        <v>7451</v>
      </c>
      <c r="B7452">
        <v>50300000</v>
      </c>
      <c r="C7452" t="s">
        <v>7407</v>
      </c>
      <c r="E7452" s="8">
        <v>7452</v>
      </c>
      <c r="F7452" s="9">
        <v>50310000</v>
      </c>
      <c r="G7452" s="10" t="s">
        <v>7408</v>
      </c>
      <c r="Q7452" t="str">
        <f t="shared" si="116"/>
        <v>50310000-Održavanje i popravka kancelarijskih uređaja</v>
      </c>
    </row>
    <row r="7453" spans="1:17" x14ac:dyDescent="0.3">
      <c r="A7453">
        <v>7452</v>
      </c>
      <c r="B7453">
        <v>50310000</v>
      </c>
      <c r="C7453" t="s">
        <v>7408</v>
      </c>
      <c r="E7453" s="11">
        <v>7453</v>
      </c>
      <c r="F7453" s="12">
        <v>50311000</v>
      </c>
      <c r="G7453" s="13" t="s">
        <v>7409</v>
      </c>
      <c r="Q7453" t="str">
        <f t="shared" si="116"/>
        <v>50311000-Održavanje i popravka kancelarijskih knjigovodstvenih uređaja</v>
      </c>
    </row>
    <row r="7454" spans="1:17" x14ac:dyDescent="0.3">
      <c r="A7454">
        <v>7453</v>
      </c>
      <c r="B7454">
        <v>50311000</v>
      </c>
      <c r="C7454" t="s">
        <v>7409</v>
      </c>
      <c r="E7454" s="8">
        <v>7454</v>
      </c>
      <c r="F7454" s="9">
        <v>50311400</v>
      </c>
      <c r="G7454" s="10" t="s">
        <v>7410</v>
      </c>
      <c r="Q7454" t="str">
        <f t="shared" si="116"/>
        <v>50311400-Održavanje i popravka računskih i knjigovodstvenih uređaja</v>
      </c>
    </row>
    <row r="7455" spans="1:17" x14ac:dyDescent="0.3">
      <c r="A7455">
        <v>7454</v>
      </c>
      <c r="B7455">
        <v>50311400</v>
      </c>
      <c r="C7455" t="s">
        <v>7410</v>
      </c>
      <c r="E7455" s="11">
        <v>7455</v>
      </c>
      <c r="F7455" s="12">
        <v>50312000</v>
      </c>
      <c r="G7455" s="13" t="s">
        <v>7411</v>
      </c>
      <c r="Q7455" t="str">
        <f t="shared" si="116"/>
        <v>50312000-Održavanje i popravka računarske opreme</v>
      </c>
    </row>
    <row r="7456" spans="1:17" x14ac:dyDescent="0.3">
      <c r="A7456">
        <v>7455</v>
      </c>
      <c r="B7456">
        <v>50312000</v>
      </c>
      <c r="C7456" t="s">
        <v>7411</v>
      </c>
      <c r="E7456" s="8">
        <v>7456</v>
      </c>
      <c r="F7456" s="9">
        <v>50312100</v>
      </c>
      <c r="G7456" s="10" t="s">
        <v>7412</v>
      </c>
      <c r="Q7456" t="str">
        <f t="shared" si="116"/>
        <v>50312100-Održavanje i popravka centralnih računara</v>
      </c>
    </row>
    <row r="7457" spans="1:17" x14ac:dyDescent="0.3">
      <c r="A7457">
        <v>7456</v>
      </c>
      <c r="B7457">
        <v>50312100</v>
      </c>
      <c r="C7457" t="s">
        <v>7412</v>
      </c>
      <c r="E7457" s="11">
        <v>7457</v>
      </c>
      <c r="F7457" s="12">
        <v>50312110</v>
      </c>
      <c r="G7457" s="13" t="s">
        <v>7413</v>
      </c>
      <c r="Q7457" t="str">
        <f t="shared" si="116"/>
        <v>50312110-Održavanje centralnih računara</v>
      </c>
    </row>
    <row r="7458" spans="1:17" x14ac:dyDescent="0.3">
      <c r="A7458">
        <v>7457</v>
      </c>
      <c r="B7458">
        <v>50312110</v>
      </c>
      <c r="C7458" t="s">
        <v>7413</v>
      </c>
      <c r="E7458" s="8">
        <v>7458</v>
      </c>
      <c r="F7458" s="9">
        <v>50312120</v>
      </c>
      <c r="G7458" s="10" t="s">
        <v>7414</v>
      </c>
      <c r="Q7458" t="str">
        <f t="shared" si="116"/>
        <v>50312120-Popravka centralnih računara</v>
      </c>
    </row>
    <row r="7459" spans="1:17" x14ac:dyDescent="0.3">
      <c r="A7459">
        <v>7458</v>
      </c>
      <c r="B7459">
        <v>50312120</v>
      </c>
      <c r="C7459" t="s">
        <v>7414</v>
      </c>
      <c r="E7459" s="11">
        <v>7459</v>
      </c>
      <c r="F7459" s="12">
        <v>50312200</v>
      </c>
      <c r="G7459" s="13" t="s">
        <v>7415</v>
      </c>
      <c r="Q7459" t="str">
        <f t="shared" si="116"/>
        <v>50312200-Održavanje i popravka miniračunara</v>
      </c>
    </row>
    <row r="7460" spans="1:17" x14ac:dyDescent="0.3">
      <c r="A7460">
        <v>7459</v>
      </c>
      <c r="B7460">
        <v>50312200</v>
      </c>
      <c r="C7460" t="s">
        <v>7415</v>
      </c>
      <c r="E7460" s="8">
        <v>7460</v>
      </c>
      <c r="F7460" s="9">
        <v>50312210</v>
      </c>
      <c r="G7460" s="10" t="s">
        <v>7416</v>
      </c>
      <c r="Q7460" t="str">
        <f t="shared" si="116"/>
        <v>50312210-Održavanje miniračunara</v>
      </c>
    </row>
    <row r="7461" spans="1:17" x14ac:dyDescent="0.3">
      <c r="A7461">
        <v>7460</v>
      </c>
      <c r="B7461">
        <v>50312210</v>
      </c>
      <c r="C7461" t="s">
        <v>7416</v>
      </c>
      <c r="E7461" s="11">
        <v>7461</v>
      </c>
      <c r="F7461" s="12">
        <v>50312220</v>
      </c>
      <c r="G7461" s="13" t="s">
        <v>7417</v>
      </c>
      <c r="Q7461" t="str">
        <f t="shared" si="116"/>
        <v>50312220-Popravka miniračunara</v>
      </c>
    </row>
    <row r="7462" spans="1:17" x14ac:dyDescent="0.3">
      <c r="A7462">
        <v>7461</v>
      </c>
      <c r="B7462">
        <v>50312220</v>
      </c>
      <c r="C7462" t="s">
        <v>7417</v>
      </c>
      <c r="E7462" s="8">
        <v>7462</v>
      </c>
      <c r="F7462" s="9">
        <v>50312300</v>
      </c>
      <c r="G7462" s="10" t="s">
        <v>7418</v>
      </c>
      <c r="Q7462" t="str">
        <f t="shared" si="116"/>
        <v>50312300-Održavanje i popravka opreme mreže za prenos podataka</v>
      </c>
    </row>
    <row r="7463" spans="1:17" x14ac:dyDescent="0.3">
      <c r="A7463">
        <v>7462</v>
      </c>
      <c r="B7463">
        <v>50312300</v>
      </c>
      <c r="C7463" t="s">
        <v>7418</v>
      </c>
      <c r="E7463" s="11">
        <v>7463</v>
      </c>
      <c r="F7463" s="12">
        <v>50312310</v>
      </c>
      <c r="G7463" s="13" t="s">
        <v>7419</v>
      </c>
      <c r="Q7463" t="str">
        <f t="shared" si="116"/>
        <v>50312310-Održavanje opreme mreže za prenos podataka</v>
      </c>
    </row>
    <row r="7464" spans="1:17" x14ac:dyDescent="0.3">
      <c r="A7464">
        <v>7463</v>
      </c>
      <c r="B7464">
        <v>50312310</v>
      </c>
      <c r="C7464" t="s">
        <v>7419</v>
      </c>
      <c r="E7464" s="8">
        <v>7464</v>
      </c>
      <c r="F7464" s="9">
        <v>50312320</v>
      </c>
      <c r="G7464" s="10" t="s">
        <v>7420</v>
      </c>
      <c r="Q7464" t="str">
        <f t="shared" si="116"/>
        <v>50312320-Popravka opreme mreže za prenos podataka</v>
      </c>
    </row>
    <row r="7465" spans="1:17" x14ac:dyDescent="0.3">
      <c r="A7465">
        <v>7464</v>
      </c>
      <c r="B7465">
        <v>50312320</v>
      </c>
      <c r="C7465" t="s">
        <v>7420</v>
      </c>
      <c r="E7465" s="11">
        <v>7465</v>
      </c>
      <c r="F7465" s="12">
        <v>50312400</v>
      </c>
      <c r="G7465" s="13" t="s">
        <v>7421</v>
      </c>
      <c r="Q7465" t="str">
        <f t="shared" si="116"/>
        <v>50312400-Održavanje i popravka mikroračunara</v>
      </c>
    </row>
    <row r="7466" spans="1:17" x14ac:dyDescent="0.3">
      <c r="A7466">
        <v>7465</v>
      </c>
      <c r="B7466">
        <v>50312400</v>
      </c>
      <c r="C7466" t="s">
        <v>7421</v>
      </c>
      <c r="E7466" s="8">
        <v>7466</v>
      </c>
      <c r="F7466" s="9">
        <v>50312410</v>
      </c>
      <c r="G7466" s="10" t="s">
        <v>7422</v>
      </c>
      <c r="Q7466" t="str">
        <f t="shared" si="116"/>
        <v>50312410-Održavanje mikroračunara</v>
      </c>
    </row>
    <row r="7467" spans="1:17" x14ac:dyDescent="0.3">
      <c r="A7467">
        <v>7466</v>
      </c>
      <c r="B7467">
        <v>50312410</v>
      </c>
      <c r="C7467" t="s">
        <v>7422</v>
      </c>
      <c r="E7467" s="11">
        <v>7467</v>
      </c>
      <c r="F7467" s="12">
        <v>50312420</v>
      </c>
      <c r="G7467" s="13" t="s">
        <v>7423</v>
      </c>
      <c r="Q7467" t="str">
        <f t="shared" si="116"/>
        <v>50312420-Popravka mikroračunara</v>
      </c>
    </row>
    <row r="7468" spans="1:17" x14ac:dyDescent="0.3">
      <c r="A7468">
        <v>7467</v>
      </c>
      <c r="B7468">
        <v>50312420</v>
      </c>
      <c r="C7468" t="s">
        <v>7423</v>
      </c>
      <c r="E7468" s="8">
        <v>7468</v>
      </c>
      <c r="F7468" s="9">
        <v>50312600</v>
      </c>
      <c r="G7468" s="10" t="s">
        <v>7424</v>
      </c>
      <c r="Q7468" t="str">
        <f t="shared" si="116"/>
        <v>50312600-Održavanje i popravka opreme za informacione tehnologije</v>
      </c>
    </row>
    <row r="7469" spans="1:17" x14ac:dyDescent="0.3">
      <c r="A7469">
        <v>7468</v>
      </c>
      <c r="B7469">
        <v>50312600</v>
      </c>
      <c r="C7469" t="s">
        <v>7424</v>
      </c>
      <c r="E7469" s="11">
        <v>7469</v>
      </c>
      <c r="F7469" s="12">
        <v>50312610</v>
      </c>
      <c r="G7469" s="13" t="s">
        <v>7425</v>
      </c>
      <c r="Q7469" t="str">
        <f t="shared" si="116"/>
        <v>50312610-Održavanje opreme za informacione tehnologije</v>
      </c>
    </row>
    <row r="7470" spans="1:17" x14ac:dyDescent="0.3">
      <c r="A7470">
        <v>7469</v>
      </c>
      <c r="B7470">
        <v>50312610</v>
      </c>
      <c r="C7470" t="s">
        <v>7425</v>
      </c>
      <c r="E7470" s="8">
        <v>7470</v>
      </c>
      <c r="F7470" s="9">
        <v>50312620</v>
      </c>
      <c r="G7470" s="10" t="s">
        <v>7426</v>
      </c>
      <c r="Q7470" t="str">
        <f t="shared" si="116"/>
        <v>50312620-Popravka opreme za informacione tehnologije</v>
      </c>
    </row>
    <row r="7471" spans="1:17" x14ac:dyDescent="0.3">
      <c r="A7471">
        <v>7470</v>
      </c>
      <c r="B7471">
        <v>50312620</v>
      </c>
      <c r="C7471" t="s">
        <v>7426</v>
      </c>
      <c r="E7471" s="11">
        <v>7471</v>
      </c>
      <c r="F7471" s="12">
        <v>50313000</v>
      </c>
      <c r="G7471" s="13" t="s">
        <v>7427</v>
      </c>
      <c r="Q7471" t="str">
        <f t="shared" si="116"/>
        <v>50313000-Održavanje i popravka reprografskih uređaja</v>
      </c>
    </row>
    <row r="7472" spans="1:17" x14ac:dyDescent="0.3">
      <c r="A7472">
        <v>7471</v>
      </c>
      <c r="B7472">
        <v>50313000</v>
      </c>
      <c r="C7472" t="s">
        <v>7427</v>
      </c>
      <c r="E7472" s="8">
        <v>7472</v>
      </c>
      <c r="F7472" s="9">
        <v>50313100</v>
      </c>
      <c r="G7472" s="10" t="s">
        <v>7428</v>
      </c>
      <c r="Q7472" t="str">
        <f t="shared" si="116"/>
        <v>50313100-Usluge popravke fotokopir aparata</v>
      </c>
    </row>
    <row r="7473" spans="1:17" x14ac:dyDescent="0.3">
      <c r="A7473">
        <v>7472</v>
      </c>
      <c r="B7473">
        <v>50313100</v>
      </c>
      <c r="C7473" t="s">
        <v>7428</v>
      </c>
      <c r="E7473" s="11">
        <v>7473</v>
      </c>
      <c r="F7473" s="12">
        <v>50313200</v>
      </c>
      <c r="G7473" s="13" t="s">
        <v>7429</v>
      </c>
      <c r="Q7473" t="str">
        <f t="shared" si="116"/>
        <v>50313200-Usluge održavanje fotokopir aparata</v>
      </c>
    </row>
    <row r="7474" spans="1:17" x14ac:dyDescent="0.3">
      <c r="A7474">
        <v>7473</v>
      </c>
      <c r="B7474">
        <v>50313200</v>
      </c>
      <c r="C7474" t="s">
        <v>7429</v>
      </c>
      <c r="E7474" s="8">
        <v>7474</v>
      </c>
      <c r="F7474" s="9">
        <v>50314000</v>
      </c>
      <c r="G7474" s="10" t="s">
        <v>7430</v>
      </c>
      <c r="Q7474" t="str">
        <f t="shared" si="116"/>
        <v>50314000-Usluge popravke i održavanja telefaks uređaja</v>
      </c>
    </row>
    <row r="7475" spans="1:17" x14ac:dyDescent="0.3">
      <c r="A7475">
        <v>7474</v>
      </c>
      <c r="B7475">
        <v>50314000</v>
      </c>
      <c r="C7475" t="s">
        <v>7430</v>
      </c>
      <c r="E7475" s="11">
        <v>7475</v>
      </c>
      <c r="F7475" s="12">
        <v>50315000</v>
      </c>
      <c r="G7475" s="13" t="s">
        <v>7431</v>
      </c>
      <c r="Q7475" t="str">
        <f t="shared" si="116"/>
        <v>50315000-Usluge popravke i održavanja automatskih sekretarica</v>
      </c>
    </row>
    <row r="7476" spans="1:17" x14ac:dyDescent="0.3">
      <c r="A7476">
        <v>7475</v>
      </c>
      <c r="B7476">
        <v>50315000</v>
      </c>
      <c r="C7476" t="s">
        <v>7431</v>
      </c>
      <c r="E7476" s="8">
        <v>7476</v>
      </c>
      <c r="F7476" s="9">
        <v>50316000</v>
      </c>
      <c r="G7476" s="10" t="s">
        <v>7432</v>
      </c>
      <c r="Q7476" t="str">
        <f t="shared" si="116"/>
        <v>50316000-Održavanje i popravka uređaja za izdavanje karata</v>
      </c>
    </row>
    <row r="7477" spans="1:17" x14ac:dyDescent="0.3">
      <c r="A7477">
        <v>7476</v>
      </c>
      <c r="B7477">
        <v>50316000</v>
      </c>
      <c r="C7477" t="s">
        <v>7432</v>
      </c>
      <c r="E7477" s="11">
        <v>7477</v>
      </c>
      <c r="F7477" s="12">
        <v>50317000</v>
      </c>
      <c r="G7477" s="13" t="s">
        <v>7433</v>
      </c>
      <c r="Q7477" t="str">
        <f t="shared" si="116"/>
        <v>50317000-Održavanje i popravka uređaja za poništavanje karata</v>
      </c>
    </row>
    <row r="7478" spans="1:17" x14ac:dyDescent="0.3">
      <c r="A7478">
        <v>7477</v>
      </c>
      <c r="B7478">
        <v>50317000</v>
      </c>
      <c r="C7478" t="s">
        <v>7433</v>
      </c>
      <c r="E7478" s="8">
        <v>7478</v>
      </c>
      <c r="F7478" s="9">
        <v>50320000</v>
      </c>
      <c r="G7478" s="10" t="s">
        <v>7434</v>
      </c>
      <c r="Q7478" t="str">
        <f t="shared" si="116"/>
        <v>50320000-Usluge popravke i održavanja personalnih računara</v>
      </c>
    </row>
    <row r="7479" spans="1:17" x14ac:dyDescent="0.3">
      <c r="A7479">
        <v>7478</v>
      </c>
      <c r="B7479">
        <v>50320000</v>
      </c>
      <c r="C7479" t="s">
        <v>7434</v>
      </c>
      <c r="E7479" s="11">
        <v>7479</v>
      </c>
      <c r="F7479" s="12">
        <v>50321000</v>
      </c>
      <c r="G7479" s="13" t="s">
        <v>7435</v>
      </c>
      <c r="Q7479" t="str">
        <f t="shared" si="116"/>
        <v>50321000-Usluge popravke personalnih računara</v>
      </c>
    </row>
    <row r="7480" spans="1:17" x14ac:dyDescent="0.3">
      <c r="A7480">
        <v>7479</v>
      </c>
      <c r="B7480">
        <v>50321000</v>
      </c>
      <c r="C7480" t="s">
        <v>7435</v>
      </c>
      <c r="E7480" s="8">
        <v>7480</v>
      </c>
      <c r="F7480" s="9">
        <v>50322000</v>
      </c>
      <c r="G7480" s="10" t="s">
        <v>7436</v>
      </c>
      <c r="Q7480" t="str">
        <f t="shared" si="116"/>
        <v>50322000-Usluge održavanja personalnih računara</v>
      </c>
    </row>
    <row r="7481" spans="1:17" x14ac:dyDescent="0.3">
      <c r="A7481">
        <v>7480</v>
      </c>
      <c r="B7481">
        <v>50322000</v>
      </c>
      <c r="C7481" t="s">
        <v>7436</v>
      </c>
      <c r="E7481" s="11">
        <v>7481</v>
      </c>
      <c r="F7481" s="12">
        <v>50323000</v>
      </c>
      <c r="G7481" s="13" t="s">
        <v>7437</v>
      </c>
      <c r="Q7481" t="str">
        <f t="shared" si="116"/>
        <v>50323000-Održavanje i popravka perifernih računarskih uređaja</v>
      </c>
    </row>
    <row r="7482" spans="1:17" x14ac:dyDescent="0.3">
      <c r="A7482">
        <v>7481</v>
      </c>
      <c r="B7482">
        <v>50323000</v>
      </c>
      <c r="C7482" t="s">
        <v>7437</v>
      </c>
      <c r="E7482" s="8">
        <v>7482</v>
      </c>
      <c r="F7482" s="9">
        <v>50323100</v>
      </c>
      <c r="G7482" s="10" t="s">
        <v>7438</v>
      </c>
      <c r="Q7482" t="str">
        <f t="shared" si="116"/>
        <v>50323100-Održavanje perifernih računarskih uređaja</v>
      </c>
    </row>
    <row r="7483" spans="1:17" x14ac:dyDescent="0.3">
      <c r="A7483">
        <v>7482</v>
      </c>
      <c r="B7483">
        <v>50323100</v>
      </c>
      <c r="C7483" t="s">
        <v>7438</v>
      </c>
      <c r="E7483" s="11">
        <v>7483</v>
      </c>
      <c r="F7483" s="12">
        <v>50323200</v>
      </c>
      <c r="G7483" s="13" t="s">
        <v>7439</v>
      </c>
      <c r="Q7483" t="str">
        <f t="shared" si="116"/>
        <v>50323200-Popravka perifernih računarskih uređaja</v>
      </c>
    </row>
    <row r="7484" spans="1:17" x14ac:dyDescent="0.3">
      <c r="A7484">
        <v>7483</v>
      </c>
      <c r="B7484">
        <v>50323200</v>
      </c>
      <c r="C7484" t="s">
        <v>7439</v>
      </c>
      <c r="E7484" s="8">
        <v>7484</v>
      </c>
      <c r="F7484" s="9">
        <v>50324000</v>
      </c>
      <c r="G7484" s="10" t="s">
        <v>7440</v>
      </c>
      <c r="Q7484" t="str">
        <f t="shared" si="116"/>
        <v>50324000-Usluge podrške za personalne računare</v>
      </c>
    </row>
    <row r="7485" spans="1:17" x14ac:dyDescent="0.3">
      <c r="A7485">
        <v>7484</v>
      </c>
      <c r="B7485">
        <v>50324000</v>
      </c>
      <c r="C7485" t="s">
        <v>7440</v>
      </c>
      <c r="E7485" s="11">
        <v>7485</v>
      </c>
      <c r="F7485" s="12">
        <v>50324100</v>
      </c>
      <c r="G7485" s="13" t="s">
        <v>7441</v>
      </c>
      <c r="Q7485" t="str">
        <f t="shared" si="116"/>
        <v>50324100-Usluge održavanja sistema</v>
      </c>
    </row>
    <row r="7486" spans="1:17" x14ac:dyDescent="0.3">
      <c r="A7486">
        <v>7485</v>
      </c>
      <c r="B7486">
        <v>50324100</v>
      </c>
      <c r="C7486" t="s">
        <v>7441</v>
      </c>
      <c r="E7486" s="8">
        <v>7486</v>
      </c>
      <c r="F7486" s="9">
        <v>50324200</v>
      </c>
      <c r="G7486" s="10" t="s">
        <v>7442</v>
      </c>
      <c r="Q7486" t="str">
        <f t="shared" si="116"/>
        <v>50324200-Usluge preventivnog održavanja</v>
      </c>
    </row>
    <row r="7487" spans="1:17" x14ac:dyDescent="0.3">
      <c r="A7487">
        <v>7486</v>
      </c>
      <c r="B7487">
        <v>50324200</v>
      </c>
      <c r="C7487" t="s">
        <v>7442</v>
      </c>
      <c r="E7487" s="11">
        <v>7487</v>
      </c>
      <c r="F7487" s="12">
        <v>50330000</v>
      </c>
      <c r="G7487" s="13" t="s">
        <v>7443</v>
      </c>
      <c r="Q7487" t="str">
        <f t="shared" si="116"/>
        <v>50330000-Usluge održavanja telekomunikacione opreme</v>
      </c>
    </row>
    <row r="7488" spans="1:17" x14ac:dyDescent="0.3">
      <c r="A7488">
        <v>7487</v>
      </c>
      <c r="B7488">
        <v>50330000</v>
      </c>
      <c r="C7488" t="s">
        <v>7443</v>
      </c>
      <c r="E7488" s="8">
        <v>7488</v>
      </c>
      <c r="F7488" s="9">
        <v>50331000</v>
      </c>
      <c r="G7488" s="10" t="s">
        <v>7444</v>
      </c>
      <c r="Q7488" t="str">
        <f t="shared" si="116"/>
        <v>50331000-Usluge popravke i održavanja telekomunikacionih vodova</v>
      </c>
    </row>
    <row r="7489" spans="1:17" x14ac:dyDescent="0.3">
      <c r="A7489">
        <v>7488</v>
      </c>
      <c r="B7489">
        <v>50331000</v>
      </c>
      <c r="C7489" t="s">
        <v>7444</v>
      </c>
      <c r="E7489" s="11">
        <v>7489</v>
      </c>
      <c r="F7489" s="12">
        <v>50332000</v>
      </c>
      <c r="G7489" s="13" t="s">
        <v>7445</v>
      </c>
      <c r="Q7489" t="str">
        <f t="shared" si="116"/>
        <v>50332000-Usluge održavanja telekomunikacione infrastrukture</v>
      </c>
    </row>
    <row r="7490" spans="1:17" x14ac:dyDescent="0.3">
      <c r="A7490">
        <v>7489</v>
      </c>
      <c r="B7490">
        <v>50332000</v>
      </c>
      <c r="C7490" t="s">
        <v>7445</v>
      </c>
      <c r="E7490" s="8">
        <v>7490</v>
      </c>
      <c r="F7490" s="9">
        <v>50333000</v>
      </c>
      <c r="G7490" s="10" t="s">
        <v>7446</v>
      </c>
      <c r="Q7490" t="str">
        <f t="shared" ref="Q7490:Q7553" si="117">F7490&amp; "-" &amp;G7490</f>
        <v>50333000-Usluge održavanja radiokomunikacione opreme</v>
      </c>
    </row>
    <row r="7491" spans="1:17" x14ac:dyDescent="0.3">
      <c r="A7491">
        <v>7490</v>
      </c>
      <c r="B7491">
        <v>50333000</v>
      </c>
      <c r="C7491" t="s">
        <v>7446</v>
      </c>
      <c r="E7491" s="11">
        <v>7491</v>
      </c>
      <c r="F7491" s="12">
        <v>50333100</v>
      </c>
      <c r="G7491" s="13" t="s">
        <v>7447</v>
      </c>
      <c r="Q7491" t="str">
        <f t="shared" si="117"/>
        <v>50333100-Usluge popravke i održavanja radio predajnika</v>
      </c>
    </row>
    <row r="7492" spans="1:17" x14ac:dyDescent="0.3">
      <c r="A7492">
        <v>7491</v>
      </c>
      <c r="B7492">
        <v>50333100</v>
      </c>
      <c r="C7492" t="s">
        <v>7447</v>
      </c>
      <c r="E7492" s="8">
        <v>7492</v>
      </c>
      <c r="F7492" s="9">
        <v>50333200</v>
      </c>
      <c r="G7492" s="10" t="s">
        <v>7448</v>
      </c>
      <c r="Q7492" t="str">
        <f t="shared" si="117"/>
        <v>50333200-Usluge popravke i održavanja uređaja za radio-telefoniju</v>
      </c>
    </row>
    <row r="7493" spans="1:17" x14ac:dyDescent="0.3">
      <c r="A7493">
        <v>7492</v>
      </c>
      <c r="B7493">
        <v>50333200</v>
      </c>
      <c r="C7493" t="s">
        <v>7448</v>
      </c>
      <c r="E7493" s="11">
        <v>7493</v>
      </c>
      <c r="F7493" s="12">
        <v>50334000</v>
      </c>
      <c r="G7493" s="13" t="s">
        <v>7449</v>
      </c>
      <c r="Q7493" t="str">
        <f t="shared" si="117"/>
        <v>50334000-Usluge popravke i održavanja opreme za žičanu telefoniju i žičanu telegrafiju</v>
      </c>
    </row>
    <row r="7494" spans="1:17" x14ac:dyDescent="0.3">
      <c r="A7494">
        <v>7493</v>
      </c>
      <c r="B7494">
        <v>50334000</v>
      </c>
      <c r="C7494" t="s">
        <v>7449</v>
      </c>
      <c r="E7494" s="8">
        <v>7494</v>
      </c>
      <c r="F7494" s="9">
        <v>50334100</v>
      </c>
      <c r="G7494" s="10" t="s">
        <v>7450</v>
      </c>
      <c r="Q7494" t="str">
        <f t="shared" si="117"/>
        <v>50334100-Usluge popravke i održavanja opreme za žičanu telefoniju</v>
      </c>
    </row>
    <row r="7495" spans="1:17" x14ac:dyDescent="0.3">
      <c r="A7495">
        <v>7494</v>
      </c>
      <c r="B7495">
        <v>50334100</v>
      </c>
      <c r="C7495" t="s">
        <v>7450</v>
      </c>
      <c r="E7495" s="11">
        <v>7495</v>
      </c>
      <c r="F7495" s="12">
        <v>50334110</v>
      </c>
      <c r="G7495" s="13" t="s">
        <v>7451</v>
      </c>
      <c r="Q7495" t="str">
        <f t="shared" si="117"/>
        <v>50334110-Usluge održavanja telefonske mreže</v>
      </c>
    </row>
    <row r="7496" spans="1:17" x14ac:dyDescent="0.3">
      <c r="A7496">
        <v>7495</v>
      </c>
      <c r="B7496">
        <v>50334110</v>
      </c>
      <c r="C7496" t="s">
        <v>7451</v>
      </c>
      <c r="E7496" s="8">
        <v>7496</v>
      </c>
      <c r="F7496" s="9">
        <v>50334120</v>
      </c>
      <c r="G7496" s="10" t="s">
        <v>7452</v>
      </c>
      <c r="Q7496" t="str">
        <f t="shared" si="117"/>
        <v>50334120-Usluge modernizacije telefonske komutacione opreme</v>
      </c>
    </row>
    <row r="7497" spans="1:17" x14ac:dyDescent="0.3">
      <c r="A7497">
        <v>7496</v>
      </c>
      <c r="B7497">
        <v>50334120</v>
      </c>
      <c r="C7497" t="s">
        <v>7452</v>
      </c>
      <c r="E7497" s="11">
        <v>7497</v>
      </c>
      <c r="F7497" s="12">
        <v>50334130</v>
      </c>
      <c r="G7497" s="13" t="s">
        <v>7453</v>
      </c>
      <c r="Q7497" t="str">
        <f t="shared" si="117"/>
        <v>50334130-Usluge popravke i održavanja telefonskih komutacionih uređaja</v>
      </c>
    </row>
    <row r="7498" spans="1:17" x14ac:dyDescent="0.3">
      <c r="A7498">
        <v>7497</v>
      </c>
      <c r="B7498">
        <v>50334130</v>
      </c>
      <c r="C7498" t="s">
        <v>7453</v>
      </c>
      <c r="E7498" s="8">
        <v>7498</v>
      </c>
      <c r="F7498" s="9">
        <v>50334140</v>
      </c>
      <c r="G7498" s="10" t="s">
        <v>7454</v>
      </c>
      <c r="Q7498" t="str">
        <f t="shared" si="117"/>
        <v>50334140-Usluge popravke i održavanja telefonskih aparata</v>
      </c>
    </row>
    <row r="7499" spans="1:17" x14ac:dyDescent="0.3">
      <c r="A7499">
        <v>7498</v>
      </c>
      <c r="B7499">
        <v>50334140</v>
      </c>
      <c r="C7499" t="s">
        <v>7454</v>
      </c>
      <c r="E7499" s="11">
        <v>7499</v>
      </c>
      <c r="F7499" s="12">
        <v>50334200</v>
      </c>
      <c r="G7499" s="13" t="s">
        <v>7455</v>
      </c>
      <c r="Q7499" t="str">
        <f t="shared" si="117"/>
        <v>50334200-Usluge popravke i održavanja opreme za žičanu telegrafiju</v>
      </c>
    </row>
    <row r="7500" spans="1:17" x14ac:dyDescent="0.3">
      <c r="A7500">
        <v>7499</v>
      </c>
      <c r="B7500">
        <v>50334200</v>
      </c>
      <c r="C7500" t="s">
        <v>7455</v>
      </c>
      <c r="E7500" s="8">
        <v>7500</v>
      </c>
      <c r="F7500" s="9">
        <v>50334300</v>
      </c>
      <c r="G7500" s="10" t="s">
        <v>7456</v>
      </c>
      <c r="Q7500" t="str">
        <f t="shared" si="117"/>
        <v>50334300-Usluge popravke i održavanja opreme za žičani teleks</v>
      </c>
    </row>
    <row r="7501" spans="1:17" x14ac:dyDescent="0.3">
      <c r="A7501">
        <v>7500</v>
      </c>
      <c r="B7501">
        <v>50334300</v>
      </c>
      <c r="C7501" t="s">
        <v>7456</v>
      </c>
      <c r="E7501" s="11">
        <v>7501</v>
      </c>
      <c r="F7501" s="12">
        <v>50334400</v>
      </c>
      <c r="G7501" s="13" t="s">
        <v>7457</v>
      </c>
      <c r="Q7501" t="str">
        <f t="shared" si="117"/>
        <v>50334400-Usluge održavanja komunikacionog sistema</v>
      </c>
    </row>
    <row r="7502" spans="1:17" x14ac:dyDescent="0.3">
      <c r="A7502">
        <v>7501</v>
      </c>
      <c r="B7502">
        <v>50334400</v>
      </c>
      <c r="C7502" t="s">
        <v>7457</v>
      </c>
      <c r="E7502" s="8">
        <v>7502</v>
      </c>
      <c r="F7502" s="9">
        <v>50340000</v>
      </c>
      <c r="G7502" s="10" t="s">
        <v>7458</v>
      </c>
      <c r="Q7502" t="str">
        <f t="shared" si="117"/>
        <v>50340000-Usluge popravke i održavanja audio-vizuelne i optičke opreme</v>
      </c>
    </row>
    <row r="7503" spans="1:17" x14ac:dyDescent="0.3">
      <c r="A7503">
        <v>7502</v>
      </c>
      <c r="B7503">
        <v>50340000</v>
      </c>
      <c r="C7503" t="s">
        <v>7458</v>
      </c>
      <c r="E7503" s="11">
        <v>7503</v>
      </c>
      <c r="F7503" s="12">
        <v>50341000</v>
      </c>
      <c r="G7503" s="13" t="s">
        <v>7459</v>
      </c>
      <c r="Q7503" t="str">
        <f t="shared" si="117"/>
        <v>50341000-Usluge popravke i održavanja televizijske opreme</v>
      </c>
    </row>
    <row r="7504" spans="1:17" x14ac:dyDescent="0.3">
      <c r="A7504">
        <v>7503</v>
      </c>
      <c r="B7504">
        <v>50341000</v>
      </c>
      <c r="C7504" t="s">
        <v>7459</v>
      </c>
      <c r="E7504" s="8">
        <v>7504</v>
      </c>
      <c r="F7504" s="9">
        <v>50341100</v>
      </c>
      <c r="G7504" s="10" t="s">
        <v>7460</v>
      </c>
      <c r="Q7504" t="str">
        <f t="shared" si="117"/>
        <v>50341100-Usluge popravke i održavanja opreme za videotekst</v>
      </c>
    </row>
    <row r="7505" spans="1:17" x14ac:dyDescent="0.3">
      <c r="A7505">
        <v>7504</v>
      </c>
      <c r="B7505">
        <v>50341100</v>
      </c>
      <c r="C7505" t="s">
        <v>7460</v>
      </c>
      <c r="E7505" s="11">
        <v>7505</v>
      </c>
      <c r="F7505" s="12">
        <v>50341200</v>
      </c>
      <c r="G7505" s="13" t="s">
        <v>7461</v>
      </c>
      <c r="Q7505" t="str">
        <f t="shared" si="117"/>
        <v>50341200-Usluge popravke i održavanja televizijskih odašiljača</v>
      </c>
    </row>
    <row r="7506" spans="1:17" x14ac:dyDescent="0.3">
      <c r="A7506">
        <v>7505</v>
      </c>
      <c r="B7506">
        <v>50341200</v>
      </c>
      <c r="C7506" t="s">
        <v>7461</v>
      </c>
      <c r="E7506" s="8">
        <v>7506</v>
      </c>
      <c r="F7506" s="9">
        <v>50342000</v>
      </c>
      <c r="G7506" s="10" t="s">
        <v>7462</v>
      </c>
      <c r="Q7506" t="str">
        <f t="shared" si="117"/>
        <v>50342000-Usluge popravke i održavanja audio opreme</v>
      </c>
    </row>
    <row r="7507" spans="1:17" x14ac:dyDescent="0.3">
      <c r="A7507">
        <v>7506</v>
      </c>
      <c r="B7507">
        <v>50342000</v>
      </c>
      <c r="C7507" t="s">
        <v>7462</v>
      </c>
      <c r="E7507" s="11">
        <v>7507</v>
      </c>
      <c r="F7507" s="12">
        <v>50343000</v>
      </c>
      <c r="G7507" s="13" t="s">
        <v>7463</v>
      </c>
      <c r="Q7507" t="str">
        <f t="shared" si="117"/>
        <v>50343000-Usluge popravke i održavanja video opreme</v>
      </c>
    </row>
    <row r="7508" spans="1:17" x14ac:dyDescent="0.3">
      <c r="A7508">
        <v>7507</v>
      </c>
      <c r="B7508">
        <v>50343000</v>
      </c>
      <c r="C7508" t="s">
        <v>7463</v>
      </c>
      <c r="E7508" s="8">
        <v>7508</v>
      </c>
      <c r="F7508" s="9">
        <v>50344000</v>
      </c>
      <c r="G7508" s="10" t="s">
        <v>7464</v>
      </c>
      <c r="Q7508" t="str">
        <f t="shared" si="117"/>
        <v>50344000-Usluge popravke i održavanja optičke opreme</v>
      </c>
    </row>
    <row r="7509" spans="1:17" x14ac:dyDescent="0.3">
      <c r="A7509">
        <v>7508</v>
      </c>
      <c r="B7509">
        <v>50344000</v>
      </c>
      <c r="C7509" t="s">
        <v>7464</v>
      </c>
      <c r="E7509" s="11">
        <v>7509</v>
      </c>
      <c r="F7509" s="12">
        <v>50344100</v>
      </c>
      <c r="G7509" s="13" t="s">
        <v>7465</v>
      </c>
      <c r="Q7509" t="str">
        <f t="shared" si="117"/>
        <v>50344100-Usluge popravke i održavanja fotografske opreme</v>
      </c>
    </row>
    <row r="7510" spans="1:17" x14ac:dyDescent="0.3">
      <c r="A7510">
        <v>7509</v>
      </c>
      <c r="B7510">
        <v>50344100</v>
      </c>
      <c r="C7510" t="s">
        <v>7465</v>
      </c>
      <c r="E7510" s="8">
        <v>7510</v>
      </c>
      <c r="F7510" s="9">
        <v>50344200</v>
      </c>
      <c r="G7510" s="10" t="s">
        <v>7466</v>
      </c>
      <c r="Q7510" t="str">
        <f t="shared" si="117"/>
        <v>50344200-Usluge popravke i održavanja kinematografske opreme</v>
      </c>
    </row>
    <row r="7511" spans="1:17" x14ac:dyDescent="0.3">
      <c r="A7511">
        <v>7510</v>
      </c>
      <c r="B7511">
        <v>50344200</v>
      </c>
      <c r="C7511" t="s">
        <v>7466</v>
      </c>
      <c r="E7511" s="11">
        <v>7511</v>
      </c>
      <c r="F7511" s="12">
        <v>50400000</v>
      </c>
      <c r="G7511" s="13" t="s">
        <v>7467</v>
      </c>
      <c r="Q7511" t="str">
        <f t="shared" si="117"/>
        <v>50400000-Usluge popravke i održavanja medicinske i precizne opreme</v>
      </c>
    </row>
    <row r="7512" spans="1:17" x14ac:dyDescent="0.3">
      <c r="A7512">
        <v>7511</v>
      </c>
      <c r="B7512">
        <v>50400000</v>
      </c>
      <c r="C7512" t="s">
        <v>7467</v>
      </c>
      <c r="E7512" s="8">
        <v>7512</v>
      </c>
      <c r="F7512" s="9">
        <v>50410000</v>
      </c>
      <c r="G7512" s="10" t="s">
        <v>7468</v>
      </c>
      <c r="Q7512" t="str">
        <f t="shared" si="117"/>
        <v>50410000-Usluge popravke i održavanja aparata za merenje, ispitivanje i kontrolu</v>
      </c>
    </row>
    <row r="7513" spans="1:17" x14ac:dyDescent="0.3">
      <c r="A7513">
        <v>7512</v>
      </c>
      <c r="B7513">
        <v>50410000</v>
      </c>
      <c r="C7513" t="s">
        <v>7468</v>
      </c>
      <c r="E7513" s="11">
        <v>7513</v>
      </c>
      <c r="F7513" s="12">
        <v>50411000</v>
      </c>
      <c r="G7513" s="13" t="s">
        <v>7469</v>
      </c>
      <c r="Q7513" t="str">
        <f t="shared" si="117"/>
        <v>50411000-Usluge popravke i održavanja mernih aparata</v>
      </c>
    </row>
    <row r="7514" spans="1:17" x14ac:dyDescent="0.3">
      <c r="A7514">
        <v>7513</v>
      </c>
      <c r="B7514">
        <v>50411000</v>
      </c>
      <c r="C7514" t="s">
        <v>7469</v>
      </c>
      <c r="E7514" s="8">
        <v>7514</v>
      </c>
      <c r="F7514" s="9">
        <v>50411100</v>
      </c>
      <c r="G7514" s="10" t="s">
        <v>7470</v>
      </c>
      <c r="Q7514" t="str">
        <f t="shared" si="117"/>
        <v>50411100-Usluge održavanja i popravka vodomera</v>
      </c>
    </row>
    <row r="7515" spans="1:17" x14ac:dyDescent="0.3">
      <c r="A7515">
        <v>7514</v>
      </c>
      <c r="B7515">
        <v>50411100</v>
      </c>
      <c r="C7515" t="s">
        <v>7470</v>
      </c>
      <c r="E7515" s="11">
        <v>7515</v>
      </c>
      <c r="F7515" s="12">
        <v>50411200</v>
      </c>
      <c r="G7515" s="13" t="s">
        <v>7471</v>
      </c>
      <c r="Q7515" t="str">
        <f t="shared" si="117"/>
        <v>50411200-Usluge popravke i održavanja gasometra</v>
      </c>
    </row>
    <row r="7516" spans="1:17" x14ac:dyDescent="0.3">
      <c r="A7516">
        <v>7515</v>
      </c>
      <c r="B7516">
        <v>50411200</v>
      </c>
      <c r="C7516" t="s">
        <v>7471</v>
      </c>
      <c r="E7516" s="8">
        <v>7516</v>
      </c>
      <c r="F7516" s="9">
        <v>50411300</v>
      </c>
      <c r="G7516" s="10" t="s">
        <v>7472</v>
      </c>
      <c r="Q7516" t="str">
        <f t="shared" si="117"/>
        <v>50411300-Usluge popravke i održavanja električnih brojila</v>
      </c>
    </row>
    <row r="7517" spans="1:17" x14ac:dyDescent="0.3">
      <c r="A7517">
        <v>7516</v>
      </c>
      <c r="B7517">
        <v>50411300</v>
      </c>
      <c r="C7517" t="s">
        <v>7472</v>
      </c>
      <c r="E7517" s="11">
        <v>7517</v>
      </c>
      <c r="F7517" s="12">
        <v>50411400</v>
      </c>
      <c r="G7517" s="13" t="s">
        <v>7473</v>
      </c>
      <c r="Q7517" t="str">
        <f t="shared" si="117"/>
        <v>50411400-Usluge popravke i održavanja tahometara</v>
      </c>
    </row>
    <row r="7518" spans="1:17" x14ac:dyDescent="0.3">
      <c r="A7518">
        <v>7517</v>
      </c>
      <c r="B7518">
        <v>50411400</v>
      </c>
      <c r="C7518" t="s">
        <v>7473</v>
      </c>
      <c r="E7518" s="8">
        <v>7518</v>
      </c>
      <c r="F7518" s="9">
        <v>50411500</v>
      </c>
      <c r="G7518" s="10" t="s">
        <v>7474</v>
      </c>
      <c r="Q7518" t="str">
        <f t="shared" si="117"/>
        <v>50411500-Usluge popravke i održavanja industrijske opreme za merenje vremena</v>
      </c>
    </row>
    <row r="7519" spans="1:17" x14ac:dyDescent="0.3">
      <c r="A7519">
        <v>7518</v>
      </c>
      <c r="B7519">
        <v>50411500</v>
      </c>
      <c r="C7519" t="s">
        <v>7474</v>
      </c>
      <c r="E7519" s="11">
        <v>7519</v>
      </c>
      <c r="F7519" s="12">
        <v>50412000</v>
      </c>
      <c r="G7519" s="13" t="s">
        <v>7475</v>
      </c>
      <c r="Q7519" t="str">
        <f t="shared" si="117"/>
        <v>50412000-Usluge popravke i održavanja aparata za ispitivanje</v>
      </c>
    </row>
    <row r="7520" spans="1:17" x14ac:dyDescent="0.3">
      <c r="A7520">
        <v>7519</v>
      </c>
      <c r="B7520">
        <v>50412000</v>
      </c>
      <c r="C7520" t="s">
        <v>7475</v>
      </c>
      <c r="E7520" s="8">
        <v>7520</v>
      </c>
      <c r="F7520" s="9">
        <v>50413000</v>
      </c>
      <c r="G7520" s="10" t="s">
        <v>7476</v>
      </c>
      <c r="Q7520" t="str">
        <f t="shared" si="117"/>
        <v>50413000-Usluge popravke i održavanja kontrolnih aparata</v>
      </c>
    </row>
    <row r="7521" spans="1:17" x14ac:dyDescent="0.3">
      <c r="A7521">
        <v>7520</v>
      </c>
      <c r="B7521">
        <v>50413000</v>
      </c>
      <c r="C7521" t="s">
        <v>7476</v>
      </c>
      <c r="E7521" s="11">
        <v>7521</v>
      </c>
      <c r="F7521" s="12">
        <v>50413100</v>
      </c>
      <c r="G7521" s="13" t="s">
        <v>7477</v>
      </c>
      <c r="Q7521" t="str">
        <f t="shared" si="117"/>
        <v>50413100-Usluge popravke i održavanja opreme za detekciju gasa</v>
      </c>
    </row>
    <row r="7522" spans="1:17" x14ac:dyDescent="0.3">
      <c r="A7522">
        <v>7521</v>
      </c>
      <c r="B7522">
        <v>50413100</v>
      </c>
      <c r="C7522" t="s">
        <v>7477</v>
      </c>
      <c r="E7522" s="8">
        <v>7522</v>
      </c>
      <c r="F7522" s="9">
        <v>50413200</v>
      </c>
      <c r="G7522" s="10" t="s">
        <v>7478</v>
      </c>
      <c r="Q7522" t="str">
        <f t="shared" si="117"/>
        <v>50413200-Usluge popravke i održavanja vatrogasne opreme</v>
      </c>
    </row>
    <row r="7523" spans="1:17" x14ac:dyDescent="0.3">
      <c r="A7523">
        <v>7522</v>
      </c>
      <c r="B7523">
        <v>50413200</v>
      </c>
      <c r="C7523" t="s">
        <v>7478</v>
      </c>
      <c r="E7523" s="11">
        <v>7523</v>
      </c>
      <c r="F7523" s="12">
        <v>50420000</v>
      </c>
      <c r="G7523" s="13" t="s">
        <v>7479</v>
      </c>
      <c r="Q7523" t="str">
        <f t="shared" si="117"/>
        <v>50420000-Usluge popravke i održavanja medicinske i hirurške opreme</v>
      </c>
    </row>
    <row r="7524" spans="1:17" x14ac:dyDescent="0.3">
      <c r="A7524">
        <v>7523</v>
      </c>
      <c r="B7524">
        <v>50420000</v>
      </c>
      <c r="C7524" t="s">
        <v>7479</v>
      </c>
      <c r="E7524" s="8">
        <v>7524</v>
      </c>
      <c r="F7524" s="9">
        <v>50421000</v>
      </c>
      <c r="G7524" s="10" t="s">
        <v>7480</v>
      </c>
      <c r="Q7524" t="str">
        <f t="shared" si="117"/>
        <v>50421000-Usluge popravke i održavanja medicinske opreme</v>
      </c>
    </row>
    <row r="7525" spans="1:17" x14ac:dyDescent="0.3">
      <c r="A7525">
        <v>7524</v>
      </c>
      <c r="B7525">
        <v>50421000</v>
      </c>
      <c r="C7525" t="s">
        <v>7480</v>
      </c>
      <c r="E7525" s="11">
        <v>7525</v>
      </c>
      <c r="F7525" s="12">
        <v>50421100</v>
      </c>
      <c r="G7525" s="13" t="s">
        <v>7481</v>
      </c>
      <c r="Q7525" t="str">
        <f t="shared" si="117"/>
        <v>50421100-Usluge popravke i održavanja invalidskih kolica</v>
      </c>
    </row>
    <row r="7526" spans="1:17" x14ac:dyDescent="0.3">
      <c r="A7526">
        <v>7525</v>
      </c>
      <c r="B7526">
        <v>50421100</v>
      </c>
      <c r="C7526" t="s">
        <v>7481</v>
      </c>
      <c r="E7526" s="8">
        <v>7526</v>
      </c>
      <c r="F7526" s="9">
        <v>50421200</v>
      </c>
      <c r="G7526" s="10" t="s">
        <v>7482</v>
      </c>
      <c r="Q7526" t="str">
        <f t="shared" si="117"/>
        <v>50421200-Usluge popravke i održavanja radiološke opreme</v>
      </c>
    </row>
    <row r="7527" spans="1:17" x14ac:dyDescent="0.3">
      <c r="A7527">
        <v>7526</v>
      </c>
      <c r="B7527">
        <v>50421200</v>
      </c>
      <c r="C7527" t="s">
        <v>7482</v>
      </c>
      <c r="E7527" s="11">
        <v>7527</v>
      </c>
      <c r="F7527" s="12">
        <v>50422000</v>
      </c>
      <c r="G7527" s="13" t="s">
        <v>7483</v>
      </c>
      <c r="Q7527" t="str">
        <f t="shared" si="117"/>
        <v>50422000-Usluge popravke i održavanja hirurške opreme</v>
      </c>
    </row>
    <row r="7528" spans="1:17" x14ac:dyDescent="0.3">
      <c r="A7528">
        <v>7527</v>
      </c>
      <c r="B7528">
        <v>50422000</v>
      </c>
      <c r="C7528" t="s">
        <v>7483</v>
      </c>
      <c r="E7528" s="8">
        <v>7528</v>
      </c>
      <c r="F7528" s="9">
        <v>50430000</v>
      </c>
      <c r="G7528" s="10" t="s">
        <v>7484</v>
      </c>
      <c r="Q7528" t="str">
        <f t="shared" si="117"/>
        <v>50430000-Usluge popravke i održavanja precizne opreme</v>
      </c>
    </row>
    <row r="7529" spans="1:17" x14ac:dyDescent="0.3">
      <c r="A7529">
        <v>7528</v>
      </c>
      <c r="B7529">
        <v>50430000</v>
      </c>
      <c r="C7529" t="s">
        <v>7484</v>
      </c>
      <c r="E7529" s="11">
        <v>7529</v>
      </c>
      <c r="F7529" s="12">
        <v>50431000</v>
      </c>
      <c r="G7529" s="13" t="s">
        <v>7485</v>
      </c>
      <c r="Q7529" t="str">
        <f t="shared" si="117"/>
        <v>50431000-Usluge popravke i održavanja ručnih satova</v>
      </c>
    </row>
    <row r="7530" spans="1:17" x14ac:dyDescent="0.3">
      <c r="A7530">
        <v>7529</v>
      </c>
      <c r="B7530">
        <v>50431000</v>
      </c>
      <c r="C7530" t="s">
        <v>7485</v>
      </c>
      <c r="E7530" s="8">
        <v>7530</v>
      </c>
      <c r="F7530" s="9">
        <v>50432000</v>
      </c>
      <c r="G7530" s="10" t="s">
        <v>7486</v>
      </c>
      <c r="Q7530" t="str">
        <f t="shared" si="117"/>
        <v>50432000-Usluge popravke i održavanja satova</v>
      </c>
    </row>
    <row r="7531" spans="1:17" x14ac:dyDescent="0.3">
      <c r="A7531">
        <v>7530</v>
      </c>
      <c r="B7531">
        <v>50432000</v>
      </c>
      <c r="C7531" t="s">
        <v>7486</v>
      </c>
      <c r="E7531" s="11">
        <v>7531</v>
      </c>
      <c r="F7531" s="12">
        <v>50433000</v>
      </c>
      <c r="G7531" s="13" t="s">
        <v>7487</v>
      </c>
      <c r="Q7531" t="str">
        <f t="shared" si="117"/>
        <v>50433000-Usluge kalibracije (baždarenja)</v>
      </c>
    </row>
    <row r="7532" spans="1:17" x14ac:dyDescent="0.3">
      <c r="A7532">
        <v>7531</v>
      </c>
      <c r="B7532">
        <v>50433000</v>
      </c>
      <c r="C7532" t="s">
        <v>7487</v>
      </c>
      <c r="E7532" s="8">
        <v>7532</v>
      </c>
      <c r="F7532" s="9">
        <v>50500000</v>
      </c>
      <c r="G7532" s="10" t="s">
        <v>7488</v>
      </c>
      <c r="Q7532" t="str">
        <f t="shared" si="117"/>
        <v>50500000-Usluge popravke i održavanja pumpi, ventila, slavina i metalnih kontejnera i uređaja</v>
      </c>
    </row>
    <row r="7533" spans="1:17" x14ac:dyDescent="0.3">
      <c r="A7533">
        <v>7532</v>
      </c>
      <c r="B7533">
        <v>50500000</v>
      </c>
      <c r="C7533" t="s">
        <v>7488</v>
      </c>
      <c r="E7533" s="11">
        <v>7533</v>
      </c>
      <c r="F7533" s="12">
        <v>50510000</v>
      </c>
      <c r="G7533" s="13" t="s">
        <v>7489</v>
      </c>
      <c r="Q7533" t="str">
        <f t="shared" si="117"/>
        <v>50510000-Usluge popravke i održavanja pumpi, ventila, slavina i metalnih kontejnera</v>
      </c>
    </row>
    <row r="7534" spans="1:17" x14ac:dyDescent="0.3">
      <c r="A7534">
        <v>7533</v>
      </c>
      <c r="B7534">
        <v>50510000</v>
      </c>
      <c r="C7534" t="s">
        <v>7489</v>
      </c>
      <c r="E7534" s="8">
        <v>7534</v>
      </c>
      <c r="F7534" s="9">
        <v>50511000</v>
      </c>
      <c r="G7534" s="10" t="s">
        <v>7490</v>
      </c>
      <c r="Q7534" t="str">
        <f t="shared" si="117"/>
        <v>50511000-Usluge popravke i održavanja pumpi</v>
      </c>
    </row>
    <row r="7535" spans="1:17" x14ac:dyDescent="0.3">
      <c r="A7535">
        <v>7534</v>
      </c>
      <c r="B7535">
        <v>50511000</v>
      </c>
      <c r="C7535" t="s">
        <v>7490</v>
      </c>
      <c r="E7535" s="11">
        <v>7535</v>
      </c>
      <c r="F7535" s="12">
        <v>50511100</v>
      </c>
      <c r="G7535" s="13" t="s">
        <v>7491</v>
      </c>
      <c r="Q7535" t="str">
        <f t="shared" si="117"/>
        <v>50511100-Usluge popravke i održavanja pumpi za tečnosti</v>
      </c>
    </row>
    <row r="7536" spans="1:17" x14ac:dyDescent="0.3">
      <c r="A7536">
        <v>7535</v>
      </c>
      <c r="B7536">
        <v>50511100</v>
      </c>
      <c r="C7536" t="s">
        <v>7491</v>
      </c>
      <c r="E7536" s="8">
        <v>7536</v>
      </c>
      <c r="F7536" s="9">
        <v>50511200</v>
      </c>
      <c r="G7536" s="10" t="s">
        <v>7492</v>
      </c>
      <c r="Q7536" t="str">
        <f t="shared" si="117"/>
        <v>50511200-Usluge popravke i održavanja gasnih pumpi</v>
      </c>
    </row>
    <row r="7537" spans="1:17" x14ac:dyDescent="0.3">
      <c r="A7537">
        <v>7536</v>
      </c>
      <c r="B7537">
        <v>50511200</v>
      </c>
      <c r="C7537" t="s">
        <v>7492</v>
      </c>
      <c r="E7537" s="11">
        <v>7537</v>
      </c>
      <c r="F7537" s="12">
        <v>50512000</v>
      </c>
      <c r="G7537" s="13" t="s">
        <v>7493</v>
      </c>
      <c r="Q7537" t="str">
        <f t="shared" si="117"/>
        <v>50512000-Usluge popravke i održavanja ventila</v>
      </c>
    </row>
    <row r="7538" spans="1:17" x14ac:dyDescent="0.3">
      <c r="A7538">
        <v>7537</v>
      </c>
      <c r="B7538">
        <v>50512000</v>
      </c>
      <c r="C7538" t="s">
        <v>7493</v>
      </c>
      <c r="E7538" s="8">
        <v>7538</v>
      </c>
      <c r="F7538" s="9">
        <v>50513000</v>
      </c>
      <c r="G7538" s="10" t="s">
        <v>7494</v>
      </c>
      <c r="Q7538" t="str">
        <f t="shared" si="117"/>
        <v>50513000-Usluge popravke i održavanja slavina</v>
      </c>
    </row>
    <row r="7539" spans="1:17" x14ac:dyDescent="0.3">
      <c r="A7539">
        <v>7538</v>
      </c>
      <c r="B7539">
        <v>50513000</v>
      </c>
      <c r="C7539" t="s">
        <v>7494</v>
      </c>
      <c r="E7539" s="11">
        <v>7539</v>
      </c>
      <c r="F7539" s="12">
        <v>50514000</v>
      </c>
      <c r="G7539" s="13" t="s">
        <v>7495</v>
      </c>
      <c r="Q7539" t="str">
        <f t="shared" si="117"/>
        <v>50514000-Usluge popravke i održavanja metalnih kontejnera</v>
      </c>
    </row>
    <row r="7540" spans="1:17" x14ac:dyDescent="0.3">
      <c r="A7540">
        <v>7539</v>
      </c>
      <c r="B7540">
        <v>50514000</v>
      </c>
      <c r="C7540" t="s">
        <v>7495</v>
      </c>
      <c r="E7540" s="8">
        <v>7540</v>
      </c>
      <c r="F7540" s="9">
        <v>50514100</v>
      </c>
      <c r="G7540" s="10" t="s">
        <v>7496</v>
      </c>
      <c r="Q7540" t="str">
        <f t="shared" si="117"/>
        <v>50514100-Usluge popravke i održavanja cisterni</v>
      </c>
    </row>
    <row r="7541" spans="1:17" x14ac:dyDescent="0.3">
      <c r="A7541">
        <v>7540</v>
      </c>
      <c r="B7541">
        <v>50514100</v>
      </c>
      <c r="C7541" t="s">
        <v>7496</v>
      </c>
      <c r="E7541" s="11">
        <v>7541</v>
      </c>
      <c r="F7541" s="12">
        <v>50514200</v>
      </c>
      <c r="G7541" s="13" t="s">
        <v>7497</v>
      </c>
      <c r="Q7541" t="str">
        <f t="shared" si="117"/>
        <v>50514200-Usluge popravke i održavanja rezervoara</v>
      </c>
    </row>
    <row r="7542" spans="1:17" x14ac:dyDescent="0.3">
      <c r="A7542">
        <v>7541</v>
      </c>
      <c r="B7542">
        <v>50514200</v>
      </c>
      <c r="C7542" t="s">
        <v>7497</v>
      </c>
      <c r="E7542" s="8">
        <v>7542</v>
      </c>
      <c r="F7542" s="9">
        <v>50514300</v>
      </c>
      <c r="G7542" s="10" t="s">
        <v>7498</v>
      </c>
      <c r="Q7542" t="str">
        <f t="shared" si="117"/>
        <v>50514300-Usluge popravke cevnih spojeva</v>
      </c>
    </row>
    <row r="7543" spans="1:17" x14ac:dyDescent="0.3">
      <c r="A7543">
        <v>7542</v>
      </c>
      <c r="B7543">
        <v>50514300</v>
      </c>
      <c r="C7543" t="s">
        <v>7498</v>
      </c>
      <c r="E7543" s="11">
        <v>7543</v>
      </c>
      <c r="F7543" s="12">
        <v>50530000</v>
      </c>
      <c r="G7543" s="13" t="s">
        <v>7499</v>
      </c>
      <c r="Q7543" t="str">
        <f t="shared" si="117"/>
        <v>50530000-Usluge popravke i održavanja uređaja</v>
      </c>
    </row>
    <row r="7544" spans="1:17" x14ac:dyDescent="0.3">
      <c r="A7544">
        <v>7543</v>
      </c>
      <c r="B7544">
        <v>50530000</v>
      </c>
      <c r="C7544" t="s">
        <v>7499</v>
      </c>
      <c r="E7544" s="8">
        <v>7544</v>
      </c>
      <c r="F7544" s="9">
        <v>50531000</v>
      </c>
      <c r="G7544" s="10" t="s">
        <v>7500</v>
      </c>
      <c r="Q7544" t="str">
        <f t="shared" si="117"/>
        <v>50531000-Usluge popravke i održavanja uređaja izuzev električnih</v>
      </c>
    </row>
    <row r="7545" spans="1:17" x14ac:dyDescent="0.3">
      <c r="A7545">
        <v>7544</v>
      </c>
      <c r="B7545">
        <v>50531000</v>
      </c>
      <c r="C7545" t="s">
        <v>7500</v>
      </c>
      <c r="E7545" s="11">
        <v>7545</v>
      </c>
      <c r="F7545" s="12">
        <v>50531100</v>
      </c>
      <c r="G7545" s="13" t="s">
        <v>7501</v>
      </c>
      <c r="Q7545" t="str">
        <f t="shared" si="117"/>
        <v>50531100-Usluge popravke i održavanja kotlova</v>
      </c>
    </row>
    <row r="7546" spans="1:17" x14ac:dyDescent="0.3">
      <c r="A7546">
        <v>7545</v>
      </c>
      <c r="B7546">
        <v>50531100</v>
      </c>
      <c r="C7546" t="s">
        <v>7501</v>
      </c>
      <c r="E7546" s="8">
        <v>7546</v>
      </c>
      <c r="F7546" s="9">
        <v>50531200</v>
      </c>
      <c r="G7546" s="10" t="s">
        <v>7502</v>
      </c>
      <c r="Q7546" t="str">
        <f t="shared" si="117"/>
        <v>50531200-Usluge popravke i održavanja gasnih uređaja</v>
      </c>
    </row>
    <row r="7547" spans="1:17" x14ac:dyDescent="0.3">
      <c r="A7547">
        <v>7546</v>
      </c>
      <c r="B7547">
        <v>50531200</v>
      </c>
      <c r="C7547" t="s">
        <v>7502</v>
      </c>
      <c r="E7547" s="11">
        <v>7547</v>
      </c>
      <c r="F7547" s="12">
        <v>50531300</v>
      </c>
      <c r="G7547" s="13" t="s">
        <v>7503</v>
      </c>
      <c r="Q7547" t="str">
        <f t="shared" si="117"/>
        <v>50531300-Usluge popravke i održavanja kompresora</v>
      </c>
    </row>
    <row r="7548" spans="1:17" x14ac:dyDescent="0.3">
      <c r="A7548">
        <v>7547</v>
      </c>
      <c r="B7548">
        <v>50531300</v>
      </c>
      <c r="C7548" t="s">
        <v>7503</v>
      </c>
      <c r="E7548" s="8">
        <v>7548</v>
      </c>
      <c r="F7548" s="9">
        <v>50531400</v>
      </c>
      <c r="G7548" s="10" t="s">
        <v>7504</v>
      </c>
      <c r="Q7548" t="str">
        <f t="shared" si="117"/>
        <v>50531400-Usluge popravke i održavanja dizalica</v>
      </c>
    </row>
    <row r="7549" spans="1:17" x14ac:dyDescent="0.3">
      <c r="A7549">
        <v>7548</v>
      </c>
      <c r="B7549">
        <v>50531400</v>
      </c>
      <c r="C7549" t="s">
        <v>7504</v>
      </c>
      <c r="E7549" s="11">
        <v>7549</v>
      </c>
      <c r="F7549" s="12">
        <v>50531500</v>
      </c>
      <c r="G7549" s="13" t="s">
        <v>7505</v>
      </c>
      <c r="Q7549" t="str">
        <f t="shared" si="117"/>
        <v>50531500-Usluge popravke i održavanja okretnih dizalica</v>
      </c>
    </row>
    <row r="7550" spans="1:17" x14ac:dyDescent="0.3">
      <c r="A7550">
        <v>7549</v>
      </c>
      <c r="B7550">
        <v>50531500</v>
      </c>
      <c r="C7550" t="s">
        <v>7505</v>
      </c>
      <c r="E7550" s="8">
        <v>7550</v>
      </c>
      <c r="F7550" s="9">
        <v>50531510</v>
      </c>
      <c r="G7550" s="10" t="s">
        <v>7506</v>
      </c>
      <c r="Q7550" t="str">
        <f t="shared" si="117"/>
        <v>50531510-Usluge demontaže okretnih dizalica</v>
      </c>
    </row>
    <row r="7551" spans="1:17" x14ac:dyDescent="0.3">
      <c r="A7551">
        <v>7550</v>
      </c>
      <c r="B7551">
        <v>50531510</v>
      </c>
      <c r="C7551" t="s">
        <v>7506</v>
      </c>
      <c r="E7551" s="11">
        <v>7551</v>
      </c>
      <c r="F7551" s="12">
        <v>50532000</v>
      </c>
      <c r="G7551" s="13" t="s">
        <v>7507</v>
      </c>
      <c r="Q7551" t="str">
        <f t="shared" si="117"/>
        <v>50532000-Usluge popravke i održavanja električnih uređaja, aparata i pripadajuće opreme</v>
      </c>
    </row>
    <row r="7552" spans="1:17" x14ac:dyDescent="0.3">
      <c r="A7552">
        <v>7551</v>
      </c>
      <c r="B7552">
        <v>50532000</v>
      </c>
      <c r="C7552" t="s">
        <v>7507</v>
      </c>
      <c r="E7552" s="8">
        <v>7552</v>
      </c>
      <c r="F7552" s="9">
        <v>50532100</v>
      </c>
      <c r="G7552" s="10" t="s">
        <v>7508</v>
      </c>
      <c r="Q7552" t="str">
        <f t="shared" si="117"/>
        <v>50532100-Usluge popravke i održavanja elektromotora</v>
      </c>
    </row>
    <row r="7553" spans="1:17" x14ac:dyDescent="0.3">
      <c r="A7553">
        <v>7552</v>
      </c>
      <c r="B7553">
        <v>50532100</v>
      </c>
      <c r="C7553" t="s">
        <v>7508</v>
      </c>
      <c r="E7553" s="11">
        <v>7553</v>
      </c>
      <c r="F7553" s="12">
        <v>50532200</v>
      </c>
      <c r="G7553" s="13" t="s">
        <v>7509</v>
      </c>
      <c r="Q7553" t="str">
        <f t="shared" si="117"/>
        <v>50532200-Usluge popravke i održavanja transformatora</v>
      </c>
    </row>
    <row r="7554" spans="1:17" x14ac:dyDescent="0.3">
      <c r="A7554">
        <v>7553</v>
      </c>
      <c r="B7554">
        <v>50532200</v>
      </c>
      <c r="C7554" t="s">
        <v>7509</v>
      </c>
      <c r="E7554" s="8">
        <v>7554</v>
      </c>
      <c r="F7554" s="9">
        <v>50532300</v>
      </c>
      <c r="G7554" s="10" t="s">
        <v>7510</v>
      </c>
      <c r="Q7554" t="str">
        <f t="shared" ref="Q7554:Q7617" si="118">F7554&amp; "-" &amp;G7554</f>
        <v>50532300-Usluge popravke i održavanja generatora</v>
      </c>
    </row>
    <row r="7555" spans="1:17" x14ac:dyDescent="0.3">
      <c r="A7555">
        <v>7554</v>
      </c>
      <c r="B7555">
        <v>50532300</v>
      </c>
      <c r="C7555" t="s">
        <v>7510</v>
      </c>
      <c r="E7555" s="11">
        <v>7555</v>
      </c>
      <c r="F7555" s="12">
        <v>50532400</v>
      </c>
      <c r="G7555" s="13" t="s">
        <v>7511</v>
      </c>
      <c r="Q7555" t="str">
        <f t="shared" si="118"/>
        <v>50532400-Usluge popravke i održavanja opreme za distribuciju električne energije</v>
      </c>
    </row>
    <row r="7556" spans="1:17" x14ac:dyDescent="0.3">
      <c r="A7556">
        <v>7555</v>
      </c>
      <c r="B7556">
        <v>50532400</v>
      </c>
      <c r="C7556" t="s">
        <v>7511</v>
      </c>
      <c r="E7556" s="8">
        <v>7556</v>
      </c>
      <c r="F7556" s="9">
        <v>50600000</v>
      </c>
      <c r="G7556" s="10" t="s">
        <v>7512</v>
      </c>
      <c r="Q7556" t="str">
        <f t="shared" si="118"/>
        <v>50600000-Usluge popravke i održavanja odbrambenih i bezbednosnih sredstava</v>
      </c>
    </row>
    <row r="7557" spans="1:17" x14ac:dyDescent="0.3">
      <c r="A7557">
        <v>7556</v>
      </c>
      <c r="B7557">
        <v>50600000</v>
      </c>
      <c r="C7557" t="s">
        <v>7512</v>
      </c>
      <c r="E7557" s="11">
        <v>7557</v>
      </c>
      <c r="F7557" s="12">
        <v>50610000</v>
      </c>
      <c r="G7557" s="13" t="s">
        <v>7513</v>
      </c>
      <c r="Q7557" t="str">
        <f t="shared" si="118"/>
        <v>50610000-Usluge popravke i održavanja bezbednosne opreme</v>
      </c>
    </row>
    <row r="7558" spans="1:17" x14ac:dyDescent="0.3">
      <c r="A7558">
        <v>7557</v>
      </c>
      <c r="B7558">
        <v>50610000</v>
      </c>
      <c r="C7558" t="s">
        <v>7513</v>
      </c>
      <c r="E7558" s="8">
        <v>7558</v>
      </c>
      <c r="F7558" s="9">
        <v>50620000</v>
      </c>
      <c r="G7558" s="10" t="s">
        <v>7514</v>
      </c>
      <c r="Q7558" t="str">
        <f t="shared" si="118"/>
        <v>50620000-Usluge popravke i održavanja vatrenog oružja i municije</v>
      </c>
    </row>
    <row r="7559" spans="1:17" x14ac:dyDescent="0.3">
      <c r="A7559">
        <v>7558</v>
      </c>
      <c r="B7559">
        <v>50620000</v>
      </c>
      <c r="C7559" t="s">
        <v>7514</v>
      </c>
      <c r="E7559" s="11">
        <v>7559</v>
      </c>
      <c r="F7559" s="12">
        <v>50630000</v>
      </c>
      <c r="G7559" s="13" t="s">
        <v>7515</v>
      </c>
      <c r="Q7559" t="str">
        <f t="shared" si="118"/>
        <v>50630000-Usluge popravke i održavanja vojnih vozila</v>
      </c>
    </row>
    <row r="7560" spans="1:17" x14ac:dyDescent="0.3">
      <c r="A7560">
        <v>7559</v>
      </c>
      <c r="B7560">
        <v>50630000</v>
      </c>
      <c r="C7560" t="s">
        <v>7515</v>
      </c>
      <c r="E7560" s="8">
        <v>7560</v>
      </c>
      <c r="F7560" s="9">
        <v>50640000</v>
      </c>
      <c r="G7560" s="10" t="s">
        <v>7516</v>
      </c>
      <c r="Q7560" t="str">
        <f t="shared" si="118"/>
        <v>50640000-Usluge popravke i održavanja ratnih brodova</v>
      </c>
    </row>
    <row r="7561" spans="1:17" x14ac:dyDescent="0.3">
      <c r="A7561">
        <v>7560</v>
      </c>
      <c r="B7561">
        <v>50640000</v>
      </c>
      <c r="C7561" t="s">
        <v>7516</v>
      </c>
      <c r="E7561" s="11">
        <v>7561</v>
      </c>
      <c r="F7561" s="12">
        <v>50650000</v>
      </c>
      <c r="G7561" s="13" t="s">
        <v>7517</v>
      </c>
      <c r="Q7561" t="str">
        <f t="shared" si="118"/>
        <v>50650000-Usluge popravke i održavanja vojnih vazduhoplova, raketa i svemirskih letelica</v>
      </c>
    </row>
    <row r="7562" spans="1:17" x14ac:dyDescent="0.3">
      <c r="A7562">
        <v>7561</v>
      </c>
      <c r="B7562">
        <v>50650000</v>
      </c>
      <c r="C7562" t="s">
        <v>7517</v>
      </c>
      <c r="E7562" s="8">
        <v>7562</v>
      </c>
      <c r="F7562" s="9">
        <v>50660000</v>
      </c>
      <c r="G7562" s="10" t="s">
        <v>7518</v>
      </c>
      <c r="Q7562" t="str">
        <f t="shared" si="118"/>
        <v>50660000-Usluge popravke i održavanja vojnih elektronskih sistema</v>
      </c>
    </row>
    <row r="7563" spans="1:17" x14ac:dyDescent="0.3">
      <c r="A7563">
        <v>7562</v>
      </c>
      <c r="B7563">
        <v>50660000</v>
      </c>
      <c r="C7563" t="s">
        <v>7518</v>
      </c>
      <c r="E7563" s="11">
        <v>7563</v>
      </c>
      <c r="F7563" s="12">
        <v>50700000</v>
      </c>
      <c r="G7563" s="13" t="s">
        <v>7519</v>
      </c>
      <c r="Q7563" t="str">
        <f t="shared" si="118"/>
        <v>50700000-Usluge popravke i održavanja instalacija u zgradama</v>
      </c>
    </row>
    <row r="7564" spans="1:17" x14ac:dyDescent="0.3">
      <c r="A7564">
        <v>7563</v>
      </c>
      <c r="B7564">
        <v>50700000</v>
      </c>
      <c r="C7564" t="s">
        <v>7519</v>
      </c>
      <c r="E7564" s="8">
        <v>7564</v>
      </c>
      <c r="F7564" s="9">
        <v>50710000</v>
      </c>
      <c r="G7564" s="10" t="s">
        <v>7520</v>
      </c>
      <c r="Q7564" t="str">
        <f t="shared" si="118"/>
        <v>50710000-Usluge popravke i održavanja električnih i mehaničkih instalacija u zgradama</v>
      </c>
    </row>
    <row r="7565" spans="1:17" x14ac:dyDescent="0.3">
      <c r="A7565">
        <v>7564</v>
      </c>
      <c r="B7565">
        <v>50710000</v>
      </c>
      <c r="C7565" t="s">
        <v>7520</v>
      </c>
      <c r="E7565" s="11">
        <v>7565</v>
      </c>
      <c r="F7565" s="12">
        <v>50711000</v>
      </c>
      <c r="G7565" s="13" t="s">
        <v>7521</v>
      </c>
      <c r="Q7565" t="str">
        <f t="shared" si="118"/>
        <v>50711000-Usluge popravke i održavanja električnih instalacija u zgradama</v>
      </c>
    </row>
    <row r="7566" spans="1:17" x14ac:dyDescent="0.3">
      <c r="A7566">
        <v>7565</v>
      </c>
      <c r="B7566">
        <v>50711000</v>
      </c>
      <c r="C7566" t="s">
        <v>7521</v>
      </c>
      <c r="E7566" s="8">
        <v>7566</v>
      </c>
      <c r="F7566" s="9">
        <v>50712000</v>
      </c>
      <c r="G7566" s="10" t="s">
        <v>7522</v>
      </c>
      <c r="Q7566" t="str">
        <f t="shared" si="118"/>
        <v>50712000-Usluge popravke i održavanja mehaničkih instalacija u zgradama</v>
      </c>
    </row>
    <row r="7567" spans="1:17" x14ac:dyDescent="0.3">
      <c r="A7567">
        <v>7566</v>
      </c>
      <c r="B7567">
        <v>50712000</v>
      </c>
      <c r="C7567" t="s">
        <v>7522</v>
      </c>
      <c r="E7567" s="11">
        <v>7567</v>
      </c>
      <c r="F7567" s="12">
        <v>50720000</v>
      </c>
      <c r="G7567" s="13" t="s">
        <v>7523</v>
      </c>
      <c r="Q7567" t="str">
        <f t="shared" si="118"/>
        <v>50720000-Usluge popravke i održavanja centralnog grejanja</v>
      </c>
    </row>
    <row r="7568" spans="1:17" x14ac:dyDescent="0.3">
      <c r="A7568">
        <v>7567</v>
      </c>
      <c r="B7568">
        <v>50720000</v>
      </c>
      <c r="C7568" t="s">
        <v>7523</v>
      </c>
      <c r="E7568" s="8">
        <v>7568</v>
      </c>
      <c r="F7568" s="9">
        <v>50721000</v>
      </c>
      <c r="G7568" s="10" t="s">
        <v>7524</v>
      </c>
      <c r="Q7568" t="str">
        <f t="shared" si="118"/>
        <v>50721000-Puštanje u rad instalacija centralnog grejanja</v>
      </c>
    </row>
    <row r="7569" spans="1:17" x14ac:dyDescent="0.3">
      <c r="A7569">
        <v>7568</v>
      </c>
      <c r="B7569">
        <v>50721000</v>
      </c>
      <c r="C7569" t="s">
        <v>7524</v>
      </c>
      <c r="E7569" s="11">
        <v>7569</v>
      </c>
      <c r="F7569" s="12">
        <v>50730000</v>
      </c>
      <c r="G7569" s="13" t="s">
        <v>7525</v>
      </c>
      <c r="Q7569" t="str">
        <f t="shared" si="118"/>
        <v>50730000-Usluge popravke i održavanja rashladnih grupa</v>
      </c>
    </row>
    <row r="7570" spans="1:17" x14ac:dyDescent="0.3">
      <c r="A7570">
        <v>7569</v>
      </c>
      <c r="B7570">
        <v>50730000</v>
      </c>
      <c r="C7570" t="s">
        <v>7525</v>
      </c>
      <c r="E7570" s="8">
        <v>7570</v>
      </c>
      <c r="F7570" s="9">
        <v>50740000</v>
      </c>
      <c r="G7570" s="10" t="s">
        <v>7526</v>
      </c>
      <c r="Q7570" t="str">
        <f t="shared" si="118"/>
        <v>50740000-Usluge popravke i održavanja pokretnih stepenica</v>
      </c>
    </row>
    <row r="7571" spans="1:17" x14ac:dyDescent="0.3">
      <c r="A7571">
        <v>7570</v>
      </c>
      <c r="B7571">
        <v>50740000</v>
      </c>
      <c r="C7571" t="s">
        <v>7526</v>
      </c>
      <c r="E7571" s="11">
        <v>7571</v>
      </c>
      <c r="F7571" s="12">
        <v>50750000</v>
      </c>
      <c r="G7571" s="13" t="s">
        <v>7527</v>
      </c>
      <c r="Q7571" t="str">
        <f t="shared" si="118"/>
        <v>50750000-Usluge održavanja liftova</v>
      </c>
    </row>
    <row r="7572" spans="1:17" x14ac:dyDescent="0.3">
      <c r="A7572">
        <v>7571</v>
      </c>
      <c r="B7572">
        <v>50750000</v>
      </c>
      <c r="C7572" t="s">
        <v>7527</v>
      </c>
      <c r="E7572" s="8">
        <v>7572</v>
      </c>
      <c r="F7572" s="9">
        <v>50760000</v>
      </c>
      <c r="G7572" s="10" t="s">
        <v>7528</v>
      </c>
      <c r="Q7572" t="str">
        <f t="shared" si="118"/>
        <v>50760000-Usluge popravke i održavanja javnih toaleta</v>
      </c>
    </row>
    <row r="7573" spans="1:17" x14ac:dyDescent="0.3">
      <c r="A7573">
        <v>7572</v>
      </c>
      <c r="B7573">
        <v>50760000</v>
      </c>
      <c r="C7573" t="s">
        <v>7528</v>
      </c>
      <c r="E7573" s="11">
        <v>7573</v>
      </c>
      <c r="F7573" s="12">
        <v>50800000</v>
      </c>
      <c r="G7573" s="13" t="s">
        <v>7529</v>
      </c>
      <c r="Q7573" t="str">
        <f t="shared" si="118"/>
        <v>50800000-Razne usluge popravke i održavanja</v>
      </c>
    </row>
    <row r="7574" spans="1:17" x14ac:dyDescent="0.3">
      <c r="A7574">
        <v>7573</v>
      </c>
      <c r="B7574">
        <v>50800000</v>
      </c>
      <c r="C7574" t="s">
        <v>7529</v>
      </c>
      <c r="E7574" s="8">
        <v>7574</v>
      </c>
      <c r="F7574" s="9">
        <v>50810000</v>
      </c>
      <c r="G7574" s="10" t="s">
        <v>7530</v>
      </c>
      <c r="Q7574" t="str">
        <f t="shared" si="118"/>
        <v>50810000-Usluge popravljanja nakita</v>
      </c>
    </row>
    <row r="7575" spans="1:17" x14ac:dyDescent="0.3">
      <c r="A7575">
        <v>7574</v>
      </c>
      <c r="B7575">
        <v>50810000</v>
      </c>
      <c r="C7575" t="s">
        <v>7530</v>
      </c>
      <c r="E7575" s="11">
        <v>7575</v>
      </c>
      <c r="F7575" s="12">
        <v>50820000</v>
      </c>
      <c r="G7575" s="13" t="s">
        <v>7531</v>
      </c>
      <c r="Q7575" t="str">
        <f t="shared" si="118"/>
        <v>50820000-Usluge popravljanja kožnih predmeta za ličnu upotrebu</v>
      </c>
    </row>
    <row r="7576" spans="1:17" x14ac:dyDescent="0.3">
      <c r="A7576">
        <v>7575</v>
      </c>
      <c r="B7576">
        <v>50820000</v>
      </c>
      <c r="C7576" t="s">
        <v>7531</v>
      </c>
      <c r="E7576" s="8">
        <v>7576</v>
      </c>
      <c r="F7576" s="9">
        <v>50821000</v>
      </c>
      <c r="G7576" s="10" t="s">
        <v>7532</v>
      </c>
      <c r="Q7576" t="str">
        <f t="shared" si="118"/>
        <v>50821000-Usluge popravljanja čizama</v>
      </c>
    </row>
    <row r="7577" spans="1:17" x14ac:dyDescent="0.3">
      <c r="A7577">
        <v>7576</v>
      </c>
      <c r="B7577">
        <v>50821000</v>
      </c>
      <c r="C7577" t="s">
        <v>7532</v>
      </c>
      <c r="E7577" s="11">
        <v>7577</v>
      </c>
      <c r="F7577" s="12">
        <v>50822000</v>
      </c>
      <c r="G7577" s="13" t="s">
        <v>7533</v>
      </c>
      <c r="Q7577" t="str">
        <f t="shared" si="118"/>
        <v>50822000-Usluge popravljanja cipela</v>
      </c>
    </row>
    <row r="7578" spans="1:17" x14ac:dyDescent="0.3">
      <c r="A7578">
        <v>7577</v>
      </c>
      <c r="B7578">
        <v>50822000</v>
      </c>
      <c r="C7578" t="s">
        <v>7533</v>
      </c>
      <c r="E7578" s="8">
        <v>7578</v>
      </c>
      <c r="F7578" s="9">
        <v>50830000</v>
      </c>
      <c r="G7578" s="10" t="s">
        <v>7534</v>
      </c>
      <c r="Q7578" t="str">
        <f t="shared" si="118"/>
        <v>50830000-Usluge popravljanja odeće i tekstila</v>
      </c>
    </row>
    <row r="7579" spans="1:17" x14ac:dyDescent="0.3">
      <c r="A7579">
        <v>7578</v>
      </c>
      <c r="B7579">
        <v>50830000</v>
      </c>
      <c r="C7579" t="s">
        <v>7534</v>
      </c>
      <c r="E7579" s="11">
        <v>7579</v>
      </c>
      <c r="F7579" s="12">
        <v>50840000</v>
      </c>
      <c r="G7579" s="13" t="s">
        <v>7535</v>
      </c>
      <c r="Q7579" t="str">
        <f t="shared" si="118"/>
        <v>50840000-Usluge popravke i održavanja oružja i oružnih sistema</v>
      </c>
    </row>
    <row r="7580" spans="1:17" x14ac:dyDescent="0.3">
      <c r="A7580">
        <v>7579</v>
      </c>
      <c r="B7580">
        <v>50840000</v>
      </c>
      <c r="C7580" t="s">
        <v>7535</v>
      </c>
      <c r="E7580" s="8">
        <v>7580</v>
      </c>
      <c r="F7580" s="9">
        <v>50841000</v>
      </c>
      <c r="G7580" s="10" t="s">
        <v>7536</v>
      </c>
      <c r="Q7580" t="str">
        <f t="shared" si="118"/>
        <v>50841000-Usluge popravke i održavanja oružja</v>
      </c>
    </row>
    <row r="7581" spans="1:17" x14ac:dyDescent="0.3">
      <c r="A7581">
        <v>7580</v>
      </c>
      <c r="B7581">
        <v>50841000</v>
      </c>
      <c r="C7581" t="s">
        <v>7536</v>
      </c>
      <c r="E7581" s="11">
        <v>7581</v>
      </c>
      <c r="F7581" s="12">
        <v>50842000</v>
      </c>
      <c r="G7581" s="13" t="s">
        <v>7537</v>
      </c>
      <c r="Q7581" t="str">
        <f t="shared" si="118"/>
        <v>50842000-Usluge popravke i održavanja oružnih sistema</v>
      </c>
    </row>
    <row r="7582" spans="1:17" x14ac:dyDescent="0.3">
      <c r="A7582">
        <v>7581</v>
      </c>
      <c r="B7582">
        <v>50842000</v>
      </c>
      <c r="C7582" t="s">
        <v>7537</v>
      </c>
      <c r="E7582" s="8">
        <v>7582</v>
      </c>
      <c r="F7582" s="9">
        <v>50850000</v>
      </c>
      <c r="G7582" s="10" t="s">
        <v>7538</v>
      </c>
      <c r="Q7582" t="str">
        <f t="shared" si="118"/>
        <v>50850000-Usluge popravke i održavanja nameštaja</v>
      </c>
    </row>
    <row r="7583" spans="1:17" x14ac:dyDescent="0.3">
      <c r="A7583">
        <v>7582</v>
      </c>
      <c r="B7583">
        <v>50850000</v>
      </c>
      <c r="C7583" t="s">
        <v>7538</v>
      </c>
      <c r="E7583" s="11">
        <v>7583</v>
      </c>
      <c r="F7583" s="12">
        <v>50860000</v>
      </c>
      <c r="G7583" s="13" t="s">
        <v>7539</v>
      </c>
      <c r="Q7583" t="str">
        <f t="shared" si="118"/>
        <v>50860000-Usluge popravke i održavanja muzičkih instrumenata</v>
      </c>
    </row>
    <row r="7584" spans="1:17" x14ac:dyDescent="0.3">
      <c r="A7584">
        <v>7583</v>
      </c>
      <c r="B7584">
        <v>50860000</v>
      </c>
      <c r="C7584" t="s">
        <v>7539</v>
      </c>
      <c r="E7584" s="8">
        <v>7584</v>
      </c>
      <c r="F7584" s="9">
        <v>50870000</v>
      </c>
      <c r="G7584" s="10" t="s">
        <v>7540</v>
      </c>
      <c r="Q7584" t="str">
        <f t="shared" si="118"/>
        <v>50870000-Usluge popravke i održavanja opreme za dečija igrališta</v>
      </c>
    </row>
    <row r="7585" spans="1:17" x14ac:dyDescent="0.3">
      <c r="A7585">
        <v>7584</v>
      </c>
      <c r="B7585">
        <v>50870000</v>
      </c>
      <c r="C7585" t="s">
        <v>7540</v>
      </c>
      <c r="E7585" s="11">
        <v>7585</v>
      </c>
      <c r="F7585" s="12">
        <v>50880000</v>
      </c>
      <c r="G7585" s="13" t="s">
        <v>7541</v>
      </c>
      <c r="Q7585" t="str">
        <f t="shared" si="118"/>
        <v>50880000-Usluge popravke i održavanja opreme za hotele i restorane</v>
      </c>
    </row>
    <row r="7586" spans="1:17" x14ac:dyDescent="0.3">
      <c r="A7586">
        <v>7585</v>
      </c>
      <c r="B7586">
        <v>50880000</v>
      </c>
      <c r="C7586" t="s">
        <v>7541</v>
      </c>
      <c r="E7586" s="8">
        <v>7586</v>
      </c>
      <c r="F7586" s="9">
        <v>50881000</v>
      </c>
      <c r="G7586" s="10" t="s">
        <v>7542</v>
      </c>
      <c r="Q7586" t="str">
        <f t="shared" si="118"/>
        <v>50881000-Usluge popravke i održavanja opreme za hotele</v>
      </c>
    </row>
    <row r="7587" spans="1:17" x14ac:dyDescent="0.3">
      <c r="A7587">
        <v>7586</v>
      </c>
      <c r="B7587">
        <v>50881000</v>
      </c>
      <c r="C7587" t="s">
        <v>7542</v>
      </c>
      <c r="E7587" s="11">
        <v>7587</v>
      </c>
      <c r="F7587" s="12">
        <v>50882000</v>
      </c>
      <c r="G7587" s="13" t="s">
        <v>7543</v>
      </c>
      <c r="Q7587" t="str">
        <f t="shared" si="118"/>
        <v>50882000-Usluge popravke i održavanja opreme za restorane</v>
      </c>
    </row>
    <row r="7588" spans="1:17" x14ac:dyDescent="0.3">
      <c r="A7588">
        <v>7587</v>
      </c>
      <c r="B7588">
        <v>50882000</v>
      </c>
      <c r="C7588" t="s">
        <v>7543</v>
      </c>
      <c r="E7588" s="8">
        <v>7588</v>
      </c>
      <c r="F7588" s="9">
        <v>50883000</v>
      </c>
      <c r="G7588" s="10" t="s">
        <v>7544</v>
      </c>
      <c r="Q7588" t="str">
        <f t="shared" si="118"/>
        <v>50883000-Usluge popravke i održavanja opreme za dostavu pripremljene hrane (ketering)</v>
      </c>
    </row>
    <row r="7589" spans="1:17" x14ac:dyDescent="0.3">
      <c r="A7589">
        <v>7588</v>
      </c>
      <c r="B7589">
        <v>50883000</v>
      </c>
      <c r="C7589" t="s">
        <v>7544</v>
      </c>
      <c r="E7589" s="11">
        <v>7589</v>
      </c>
      <c r="F7589" s="12">
        <v>50884000</v>
      </c>
      <c r="G7589" s="13" t="s">
        <v>7545</v>
      </c>
      <c r="Q7589" t="str">
        <f t="shared" si="118"/>
        <v>50884000-Usluge popravke i održavanja opreme za kampovanje</v>
      </c>
    </row>
    <row r="7590" spans="1:17" x14ac:dyDescent="0.3">
      <c r="A7590">
        <v>7589</v>
      </c>
      <c r="B7590">
        <v>50884000</v>
      </c>
      <c r="C7590" t="s">
        <v>7545</v>
      </c>
      <c r="E7590" s="8">
        <v>7590</v>
      </c>
      <c r="F7590" s="9">
        <v>51000000</v>
      </c>
      <c r="G7590" s="10" t="s">
        <v>7546</v>
      </c>
      <c r="Q7590" t="str">
        <f t="shared" si="118"/>
        <v>51000000-Usluge instaliranja (osim programske podrške)</v>
      </c>
    </row>
    <row r="7591" spans="1:17" x14ac:dyDescent="0.3">
      <c r="A7591">
        <v>7590</v>
      </c>
      <c r="B7591">
        <v>51000000</v>
      </c>
      <c r="C7591" t="s">
        <v>7546</v>
      </c>
      <c r="E7591" s="11">
        <v>7591</v>
      </c>
      <c r="F7591" s="12">
        <v>51100000</v>
      </c>
      <c r="G7591" s="13" t="s">
        <v>7547</v>
      </c>
      <c r="Q7591" t="str">
        <f t="shared" si="118"/>
        <v>51100000-Usluge instaliranja električne i mehaničke opreme</v>
      </c>
    </row>
    <row r="7592" spans="1:17" x14ac:dyDescent="0.3">
      <c r="A7592">
        <v>7591</v>
      </c>
      <c r="B7592">
        <v>51100000</v>
      </c>
      <c r="C7592" t="s">
        <v>7547</v>
      </c>
      <c r="E7592" s="8">
        <v>7592</v>
      </c>
      <c r="F7592" s="9">
        <v>51110000</v>
      </c>
      <c r="G7592" s="10" t="s">
        <v>7548</v>
      </c>
      <c r="Q7592" t="str">
        <f t="shared" si="118"/>
        <v>51110000-Usluge instaliranja električne opreme</v>
      </c>
    </row>
    <row r="7593" spans="1:17" x14ac:dyDescent="0.3">
      <c r="A7593">
        <v>7592</v>
      </c>
      <c r="B7593">
        <v>51110000</v>
      </c>
      <c r="C7593" t="s">
        <v>7548</v>
      </c>
      <c r="E7593" s="11">
        <v>7593</v>
      </c>
      <c r="F7593" s="12">
        <v>51111000</v>
      </c>
      <c r="G7593" s="13" t="s">
        <v>7549</v>
      </c>
      <c r="Q7593" t="str">
        <f t="shared" si="118"/>
        <v>51111000-Usluge instaliranja elektromotora, generatora i transformatora</v>
      </c>
    </row>
    <row r="7594" spans="1:17" x14ac:dyDescent="0.3">
      <c r="A7594">
        <v>7593</v>
      </c>
      <c r="B7594">
        <v>51111000</v>
      </c>
      <c r="C7594" t="s">
        <v>7549</v>
      </c>
      <c r="E7594" s="8">
        <v>7594</v>
      </c>
      <c r="F7594" s="9">
        <v>51111100</v>
      </c>
      <c r="G7594" s="10" t="s">
        <v>7550</v>
      </c>
      <c r="Q7594" t="str">
        <f t="shared" si="118"/>
        <v>51111100-Usluge instaliranja elektromotora</v>
      </c>
    </row>
    <row r="7595" spans="1:17" x14ac:dyDescent="0.3">
      <c r="A7595">
        <v>7594</v>
      </c>
      <c r="B7595">
        <v>51111100</v>
      </c>
      <c r="C7595" t="s">
        <v>7550</v>
      </c>
      <c r="E7595" s="11">
        <v>7595</v>
      </c>
      <c r="F7595" s="12">
        <v>51111200</v>
      </c>
      <c r="G7595" s="13" t="s">
        <v>7551</v>
      </c>
      <c r="Q7595" t="str">
        <f t="shared" si="118"/>
        <v>51111200-Usluge instaliranja generatora</v>
      </c>
    </row>
    <row r="7596" spans="1:17" x14ac:dyDescent="0.3">
      <c r="A7596">
        <v>7595</v>
      </c>
      <c r="B7596">
        <v>51111200</v>
      </c>
      <c r="C7596" t="s">
        <v>7551</v>
      </c>
      <c r="E7596" s="8">
        <v>7596</v>
      </c>
      <c r="F7596" s="9">
        <v>51111300</v>
      </c>
      <c r="G7596" s="10" t="s">
        <v>7552</v>
      </c>
      <c r="Q7596" t="str">
        <f t="shared" si="118"/>
        <v>51111300-Usluge instaliranja transformatora</v>
      </c>
    </row>
    <row r="7597" spans="1:17" x14ac:dyDescent="0.3">
      <c r="A7597">
        <v>7596</v>
      </c>
      <c r="B7597">
        <v>51111300</v>
      </c>
      <c r="C7597" t="s">
        <v>7552</v>
      </c>
      <c r="E7597" s="11">
        <v>7597</v>
      </c>
      <c r="F7597" s="12">
        <v>51112000</v>
      </c>
      <c r="G7597" s="13" t="s">
        <v>7553</v>
      </c>
      <c r="Q7597" t="str">
        <f t="shared" si="118"/>
        <v>51112000-Usluge instaliranja opreme za distribuciju električne energije i upravljanja električnom energijom</v>
      </c>
    </row>
    <row r="7598" spans="1:17" x14ac:dyDescent="0.3">
      <c r="A7598">
        <v>7597</v>
      </c>
      <c r="B7598">
        <v>51112000</v>
      </c>
      <c r="C7598" t="s">
        <v>7553</v>
      </c>
      <c r="E7598" s="8">
        <v>7598</v>
      </c>
      <c r="F7598" s="9">
        <v>51112100</v>
      </c>
      <c r="G7598" s="10" t="s">
        <v>7554</v>
      </c>
      <c r="Q7598" t="str">
        <f t="shared" si="118"/>
        <v>51112100-Usluge instaliranja opreme za distribuciju električne energije</v>
      </c>
    </row>
    <row r="7599" spans="1:17" x14ac:dyDescent="0.3">
      <c r="A7599">
        <v>7598</v>
      </c>
      <c r="B7599">
        <v>51112100</v>
      </c>
      <c r="C7599" t="s">
        <v>7554</v>
      </c>
      <c r="E7599" s="11">
        <v>7599</v>
      </c>
      <c r="F7599" s="12">
        <v>51112200</v>
      </c>
      <c r="G7599" s="13" t="s">
        <v>7555</v>
      </c>
      <c r="Q7599" t="str">
        <f t="shared" si="118"/>
        <v>51112200-Usluge instaliranja opreme za upravljanje električnom energijom</v>
      </c>
    </row>
    <row r="7600" spans="1:17" x14ac:dyDescent="0.3">
      <c r="A7600">
        <v>7599</v>
      </c>
      <c r="B7600">
        <v>51112200</v>
      </c>
      <c r="C7600" t="s">
        <v>7555</v>
      </c>
      <c r="E7600" s="8">
        <v>7600</v>
      </c>
      <c r="F7600" s="9">
        <v>51120000</v>
      </c>
      <c r="G7600" s="10" t="s">
        <v>7556</v>
      </c>
      <c r="Q7600" t="str">
        <f t="shared" si="118"/>
        <v>51120000-Usluge instaliranja mehaničke opreme</v>
      </c>
    </row>
    <row r="7601" spans="1:17" x14ac:dyDescent="0.3">
      <c r="A7601">
        <v>7600</v>
      </c>
      <c r="B7601">
        <v>51120000</v>
      </c>
      <c r="C7601" t="s">
        <v>7556</v>
      </c>
      <c r="E7601" s="11">
        <v>7601</v>
      </c>
      <c r="F7601" s="12">
        <v>51121000</v>
      </c>
      <c r="G7601" s="13" t="s">
        <v>7557</v>
      </c>
      <c r="Q7601" t="str">
        <f t="shared" si="118"/>
        <v>51121000-Usluge instaliranja opreme za fitnes</v>
      </c>
    </row>
    <row r="7602" spans="1:17" x14ac:dyDescent="0.3">
      <c r="A7602">
        <v>7601</v>
      </c>
      <c r="B7602">
        <v>51121000</v>
      </c>
      <c r="C7602" t="s">
        <v>7557</v>
      </c>
      <c r="E7602" s="8">
        <v>7602</v>
      </c>
      <c r="F7602" s="9">
        <v>51122000</v>
      </c>
      <c r="G7602" s="10" t="s">
        <v>7558</v>
      </c>
      <c r="Q7602" t="str">
        <f t="shared" si="118"/>
        <v>51122000-Usluge instaliranja jarbola za zastave</v>
      </c>
    </row>
    <row r="7603" spans="1:17" x14ac:dyDescent="0.3">
      <c r="A7603">
        <v>7602</v>
      </c>
      <c r="B7603">
        <v>51122000</v>
      </c>
      <c r="C7603" t="s">
        <v>7558</v>
      </c>
      <c r="E7603" s="11">
        <v>7603</v>
      </c>
      <c r="F7603" s="12">
        <v>51130000</v>
      </c>
      <c r="G7603" s="13" t="s">
        <v>7559</v>
      </c>
      <c r="Q7603" t="str">
        <f t="shared" si="118"/>
        <v>51130000-Usluge instaliranja generatora pare, turbina, kompresora i gorionika</v>
      </c>
    </row>
    <row r="7604" spans="1:17" x14ac:dyDescent="0.3">
      <c r="A7604">
        <v>7603</v>
      </c>
      <c r="B7604">
        <v>51130000</v>
      </c>
      <c r="C7604" t="s">
        <v>7559</v>
      </c>
      <c r="E7604" s="8">
        <v>7604</v>
      </c>
      <c r="F7604" s="9">
        <v>51131000</v>
      </c>
      <c r="G7604" s="10" t="s">
        <v>7560</v>
      </c>
      <c r="Q7604" t="str">
        <f t="shared" si="118"/>
        <v>51131000-Usluge instaliranja generatora pare</v>
      </c>
    </row>
    <row r="7605" spans="1:17" x14ac:dyDescent="0.3">
      <c r="A7605">
        <v>7604</v>
      </c>
      <c r="B7605">
        <v>51131000</v>
      </c>
      <c r="C7605" t="s">
        <v>7560</v>
      </c>
      <c r="E7605" s="11">
        <v>7605</v>
      </c>
      <c r="F7605" s="12">
        <v>51133000</v>
      </c>
      <c r="G7605" s="13" t="s">
        <v>7561</v>
      </c>
      <c r="Q7605" t="str">
        <f t="shared" si="118"/>
        <v>51133000-Usluge instaliranja turbina</v>
      </c>
    </row>
    <row r="7606" spans="1:17" x14ac:dyDescent="0.3">
      <c r="A7606">
        <v>7605</v>
      </c>
      <c r="B7606">
        <v>51133000</v>
      </c>
      <c r="C7606" t="s">
        <v>7561</v>
      </c>
      <c r="E7606" s="8">
        <v>7606</v>
      </c>
      <c r="F7606" s="9">
        <v>51133100</v>
      </c>
      <c r="G7606" s="10" t="s">
        <v>7562</v>
      </c>
      <c r="Q7606" t="str">
        <f t="shared" si="118"/>
        <v>51133100-Usluge instaliranja gasnih turbina</v>
      </c>
    </row>
    <row r="7607" spans="1:17" x14ac:dyDescent="0.3">
      <c r="A7607">
        <v>7606</v>
      </c>
      <c r="B7607">
        <v>51133100</v>
      </c>
      <c r="C7607" t="s">
        <v>7562</v>
      </c>
      <c r="E7607" s="11">
        <v>7607</v>
      </c>
      <c r="F7607" s="12">
        <v>51134000</v>
      </c>
      <c r="G7607" s="13" t="s">
        <v>7563</v>
      </c>
      <c r="Q7607" t="str">
        <f t="shared" si="118"/>
        <v>51134000-Usluge instaliranja kompresora</v>
      </c>
    </row>
    <row r="7608" spans="1:17" x14ac:dyDescent="0.3">
      <c r="A7608">
        <v>7607</v>
      </c>
      <c r="B7608">
        <v>51134000</v>
      </c>
      <c r="C7608" t="s">
        <v>7563</v>
      </c>
      <c r="E7608" s="8">
        <v>7608</v>
      </c>
      <c r="F7608" s="9">
        <v>51135000</v>
      </c>
      <c r="G7608" s="10" t="s">
        <v>7564</v>
      </c>
      <c r="Q7608" t="str">
        <f t="shared" si="118"/>
        <v>51135000-Usluge instaliranja peći</v>
      </c>
    </row>
    <row r="7609" spans="1:17" x14ac:dyDescent="0.3">
      <c r="A7609">
        <v>7608</v>
      </c>
      <c r="B7609">
        <v>51135000</v>
      </c>
      <c r="C7609" t="s">
        <v>7564</v>
      </c>
      <c r="E7609" s="11">
        <v>7609</v>
      </c>
      <c r="F7609" s="12">
        <v>51135100</v>
      </c>
      <c r="G7609" s="13" t="s">
        <v>7565</v>
      </c>
      <c r="Q7609" t="str">
        <f t="shared" si="118"/>
        <v>51135100-Usluge instaliranja gorionika</v>
      </c>
    </row>
    <row r="7610" spans="1:17" x14ac:dyDescent="0.3">
      <c r="A7610">
        <v>7609</v>
      </c>
      <c r="B7610">
        <v>51135100</v>
      </c>
      <c r="C7610" t="s">
        <v>7565</v>
      </c>
      <c r="E7610" s="8">
        <v>7610</v>
      </c>
      <c r="F7610" s="9">
        <v>51135110</v>
      </c>
      <c r="G7610" s="10" t="s">
        <v>7566</v>
      </c>
      <c r="Q7610" t="str">
        <f t="shared" si="118"/>
        <v>51135110-Usluge instaliranja peći za spaljivanje otpada</v>
      </c>
    </row>
    <row r="7611" spans="1:17" x14ac:dyDescent="0.3">
      <c r="A7611">
        <v>7610</v>
      </c>
      <c r="B7611">
        <v>51135110</v>
      </c>
      <c r="C7611" t="s">
        <v>7566</v>
      </c>
      <c r="E7611" s="11">
        <v>7611</v>
      </c>
      <c r="F7611" s="12">
        <v>51140000</v>
      </c>
      <c r="G7611" s="13" t="s">
        <v>7567</v>
      </c>
      <c r="Q7611" t="str">
        <f t="shared" si="118"/>
        <v>51140000-Usluge instaliranja motora</v>
      </c>
    </row>
    <row r="7612" spans="1:17" x14ac:dyDescent="0.3">
      <c r="A7612">
        <v>7611</v>
      </c>
      <c r="B7612">
        <v>51140000</v>
      </c>
      <c r="C7612" t="s">
        <v>7567</v>
      </c>
      <c r="E7612" s="8">
        <v>7612</v>
      </c>
      <c r="F7612" s="9">
        <v>51141000</v>
      </c>
      <c r="G7612" s="10" t="s">
        <v>7568</v>
      </c>
      <c r="Q7612" t="str">
        <f t="shared" si="118"/>
        <v>51141000-Usluge instaliranja benzinskih motora</v>
      </c>
    </row>
    <row r="7613" spans="1:17" x14ac:dyDescent="0.3">
      <c r="A7613">
        <v>7612</v>
      </c>
      <c r="B7613">
        <v>51141000</v>
      </c>
      <c r="C7613" t="s">
        <v>7568</v>
      </c>
      <c r="E7613" s="11">
        <v>7613</v>
      </c>
      <c r="F7613" s="12">
        <v>51142000</v>
      </c>
      <c r="G7613" s="13" t="s">
        <v>7569</v>
      </c>
      <c r="Q7613" t="str">
        <f t="shared" si="118"/>
        <v>51142000-Usluge instaliranja dizel motora</v>
      </c>
    </row>
    <row r="7614" spans="1:17" x14ac:dyDescent="0.3">
      <c r="A7614">
        <v>7613</v>
      </c>
      <c r="B7614">
        <v>51142000</v>
      </c>
      <c r="C7614" t="s">
        <v>7569</v>
      </c>
      <c r="E7614" s="8">
        <v>7614</v>
      </c>
      <c r="F7614" s="9">
        <v>51143000</v>
      </c>
      <c r="G7614" s="10" t="s">
        <v>7570</v>
      </c>
      <c r="Q7614" t="str">
        <f t="shared" si="118"/>
        <v>51143000-Usluge instaliranja železničkih motora</v>
      </c>
    </row>
    <row r="7615" spans="1:17" x14ac:dyDescent="0.3">
      <c r="A7615">
        <v>7614</v>
      </c>
      <c r="B7615">
        <v>51143000</v>
      </c>
      <c r="C7615" t="s">
        <v>7570</v>
      </c>
      <c r="E7615" s="11">
        <v>7615</v>
      </c>
      <c r="F7615" s="12">
        <v>51144000</v>
      </c>
      <c r="G7615" s="13" t="s">
        <v>7571</v>
      </c>
      <c r="Q7615" t="str">
        <f t="shared" si="118"/>
        <v>51144000-Usluge instaliranja motora vozila</v>
      </c>
    </row>
    <row r="7616" spans="1:17" x14ac:dyDescent="0.3">
      <c r="A7616">
        <v>7615</v>
      </c>
      <c r="B7616">
        <v>51144000</v>
      </c>
      <c r="C7616" t="s">
        <v>7571</v>
      </c>
      <c r="E7616" s="8">
        <v>7616</v>
      </c>
      <c r="F7616" s="9">
        <v>51145000</v>
      </c>
      <c r="G7616" s="10" t="s">
        <v>7572</v>
      </c>
      <c r="Q7616" t="str">
        <f t="shared" si="118"/>
        <v>51145000-Usluge instaliranja brodskih motora</v>
      </c>
    </row>
    <row r="7617" spans="1:17" x14ac:dyDescent="0.3">
      <c r="A7617">
        <v>7616</v>
      </c>
      <c r="B7617">
        <v>51145000</v>
      </c>
      <c r="C7617" t="s">
        <v>7572</v>
      </c>
      <c r="E7617" s="11">
        <v>7617</v>
      </c>
      <c r="F7617" s="12">
        <v>51146000</v>
      </c>
      <c r="G7617" s="13" t="s">
        <v>7573</v>
      </c>
      <c r="Q7617" t="str">
        <f t="shared" si="118"/>
        <v>51146000-Usluge instaliranja avionskih motora</v>
      </c>
    </row>
    <row r="7618" spans="1:17" x14ac:dyDescent="0.3">
      <c r="A7618">
        <v>7617</v>
      </c>
      <c r="B7618">
        <v>51146000</v>
      </c>
      <c r="C7618" t="s">
        <v>7573</v>
      </c>
      <c r="E7618" s="8">
        <v>7618</v>
      </c>
      <c r="F7618" s="9">
        <v>51200000</v>
      </c>
      <c r="G7618" s="10" t="s">
        <v>7574</v>
      </c>
      <c r="Q7618" t="str">
        <f t="shared" ref="Q7618:Q7681" si="119">F7618&amp; "-" &amp;G7618</f>
        <v>51200000-Usluge instaliranja opreme za merenje, kontrolu, ispitivanje i navigaciju</v>
      </c>
    </row>
    <row r="7619" spans="1:17" x14ac:dyDescent="0.3">
      <c r="A7619">
        <v>7618</v>
      </c>
      <c r="B7619">
        <v>51200000</v>
      </c>
      <c r="C7619" t="s">
        <v>7574</v>
      </c>
      <c r="E7619" s="11">
        <v>7619</v>
      </c>
      <c r="F7619" s="12">
        <v>51210000</v>
      </c>
      <c r="G7619" s="13" t="s">
        <v>7575</v>
      </c>
      <c r="Q7619" t="str">
        <f t="shared" si="119"/>
        <v>51210000-Usluge instaliranja merne opreme</v>
      </c>
    </row>
    <row r="7620" spans="1:17" x14ac:dyDescent="0.3">
      <c r="A7620">
        <v>7619</v>
      </c>
      <c r="B7620">
        <v>51210000</v>
      </c>
      <c r="C7620" t="s">
        <v>7575</v>
      </c>
      <c r="E7620" s="8">
        <v>7620</v>
      </c>
      <c r="F7620" s="9">
        <v>51211000</v>
      </c>
      <c r="G7620" s="10" t="s">
        <v>7576</v>
      </c>
      <c r="Q7620" t="str">
        <f t="shared" si="119"/>
        <v>51211000-Usluge instaliranja opreme za merenje vremena</v>
      </c>
    </row>
    <row r="7621" spans="1:17" x14ac:dyDescent="0.3">
      <c r="A7621">
        <v>7620</v>
      </c>
      <c r="B7621">
        <v>51211000</v>
      </c>
      <c r="C7621" t="s">
        <v>7576</v>
      </c>
      <c r="E7621" s="11">
        <v>7621</v>
      </c>
      <c r="F7621" s="12">
        <v>51212000</v>
      </c>
      <c r="G7621" s="13" t="s">
        <v>7577</v>
      </c>
      <c r="Q7621" t="str">
        <f t="shared" si="119"/>
        <v>51212000-Usluge instaliranja opreme za evidenciju vremena</v>
      </c>
    </row>
    <row r="7622" spans="1:17" x14ac:dyDescent="0.3">
      <c r="A7622">
        <v>7621</v>
      </c>
      <c r="B7622">
        <v>51212000</v>
      </c>
      <c r="C7622" t="s">
        <v>7577</v>
      </c>
      <c r="E7622" s="8">
        <v>7622</v>
      </c>
      <c r="F7622" s="9">
        <v>51213000</v>
      </c>
      <c r="G7622" s="10" t="s">
        <v>7578</v>
      </c>
      <c r="Q7622" t="str">
        <f t="shared" si="119"/>
        <v>51213000-Usluge instaliranja opreme za registraciju vremena</v>
      </c>
    </row>
    <row r="7623" spans="1:17" x14ac:dyDescent="0.3">
      <c r="A7623">
        <v>7622</v>
      </c>
      <c r="B7623">
        <v>51213000</v>
      </c>
      <c r="C7623" t="s">
        <v>7578</v>
      </c>
      <c r="E7623" s="11">
        <v>7623</v>
      </c>
      <c r="F7623" s="12">
        <v>51214000</v>
      </c>
      <c r="G7623" s="13" t="s">
        <v>7579</v>
      </c>
      <c r="Q7623" t="str">
        <f t="shared" si="119"/>
        <v>51214000-Usluge instaliranja satova na parkiralištima</v>
      </c>
    </row>
    <row r="7624" spans="1:17" x14ac:dyDescent="0.3">
      <c r="A7624">
        <v>7623</v>
      </c>
      <c r="B7624">
        <v>51214000</v>
      </c>
      <c r="C7624" t="s">
        <v>7579</v>
      </c>
      <c r="E7624" s="8">
        <v>7624</v>
      </c>
      <c r="F7624" s="9">
        <v>51215000</v>
      </c>
      <c r="G7624" s="10" t="s">
        <v>7580</v>
      </c>
      <c r="Q7624" t="str">
        <f t="shared" si="119"/>
        <v>51215000-Usluge instaliranja meteorološke opreme</v>
      </c>
    </row>
    <row r="7625" spans="1:17" x14ac:dyDescent="0.3">
      <c r="A7625">
        <v>7624</v>
      </c>
      <c r="B7625">
        <v>51215000</v>
      </c>
      <c r="C7625" t="s">
        <v>7580</v>
      </c>
      <c r="E7625" s="11">
        <v>7625</v>
      </c>
      <c r="F7625" s="12">
        <v>51216000</v>
      </c>
      <c r="G7625" s="13" t="s">
        <v>7581</v>
      </c>
      <c r="Q7625" t="str">
        <f t="shared" si="119"/>
        <v>51216000-Usluge instaliranja geološke opreme</v>
      </c>
    </row>
    <row r="7626" spans="1:17" x14ac:dyDescent="0.3">
      <c r="A7626">
        <v>7625</v>
      </c>
      <c r="B7626">
        <v>51216000</v>
      </c>
      <c r="C7626" t="s">
        <v>7581</v>
      </c>
      <c r="E7626" s="8">
        <v>7626</v>
      </c>
      <c r="F7626" s="9">
        <v>51220000</v>
      </c>
      <c r="G7626" s="10" t="s">
        <v>7582</v>
      </c>
      <c r="Q7626" t="str">
        <f t="shared" si="119"/>
        <v>51220000-Usluge instaliranja kontrolne opreme</v>
      </c>
    </row>
    <row r="7627" spans="1:17" x14ac:dyDescent="0.3">
      <c r="A7627">
        <v>7626</v>
      </c>
      <c r="B7627">
        <v>51220000</v>
      </c>
      <c r="C7627" t="s">
        <v>7582</v>
      </c>
      <c r="E7627" s="11">
        <v>7627</v>
      </c>
      <c r="F7627" s="12">
        <v>51221000</v>
      </c>
      <c r="G7627" s="13" t="s">
        <v>7583</v>
      </c>
      <c r="Q7627" t="str">
        <f t="shared" si="119"/>
        <v>51221000-Usluge instaliranja uređaja za automatsku prijavu na aerodromu</v>
      </c>
    </row>
    <row r="7628" spans="1:17" x14ac:dyDescent="0.3">
      <c r="A7628">
        <v>7627</v>
      </c>
      <c r="B7628">
        <v>51221000</v>
      </c>
      <c r="C7628" t="s">
        <v>7583</v>
      </c>
      <c r="E7628" s="8">
        <v>7628</v>
      </c>
      <c r="F7628" s="9">
        <v>51230000</v>
      </c>
      <c r="G7628" s="10" t="s">
        <v>7584</v>
      </c>
      <c r="Q7628" t="str">
        <f t="shared" si="119"/>
        <v>51230000-Usluge instaliranja opreme za ispitivanje</v>
      </c>
    </row>
    <row r="7629" spans="1:17" x14ac:dyDescent="0.3">
      <c r="A7629">
        <v>7628</v>
      </c>
      <c r="B7629">
        <v>51230000</v>
      </c>
      <c r="C7629" t="s">
        <v>7584</v>
      </c>
      <c r="E7629" s="11">
        <v>7629</v>
      </c>
      <c r="F7629" s="12">
        <v>51240000</v>
      </c>
      <c r="G7629" s="13" t="s">
        <v>7585</v>
      </c>
      <c r="Q7629" t="str">
        <f t="shared" si="119"/>
        <v>51240000-Usluge instaliranja navigacione opreme</v>
      </c>
    </row>
    <row r="7630" spans="1:17" x14ac:dyDescent="0.3">
      <c r="A7630">
        <v>7629</v>
      </c>
      <c r="B7630">
        <v>51240000</v>
      </c>
      <c r="C7630" t="s">
        <v>7585</v>
      </c>
      <c r="E7630" s="8">
        <v>7630</v>
      </c>
      <c r="F7630" s="9">
        <v>51300000</v>
      </c>
      <c r="G7630" s="10" t="s">
        <v>7586</v>
      </c>
      <c r="Q7630" t="str">
        <f t="shared" si="119"/>
        <v>51300000-Usluge instaliranja komunikacione opreme</v>
      </c>
    </row>
    <row r="7631" spans="1:17" x14ac:dyDescent="0.3">
      <c r="A7631">
        <v>7630</v>
      </c>
      <c r="B7631">
        <v>51300000</v>
      </c>
      <c r="C7631" t="s">
        <v>7586</v>
      </c>
      <c r="E7631" s="11">
        <v>7631</v>
      </c>
      <c r="F7631" s="12">
        <v>51310000</v>
      </c>
      <c r="G7631" s="13" t="s">
        <v>7587</v>
      </c>
      <c r="Q7631" t="str">
        <f t="shared" si="119"/>
        <v>51310000-Usluge instaliranja radijske, televizijske, zvučne i video opreme</v>
      </c>
    </row>
    <row r="7632" spans="1:17" x14ac:dyDescent="0.3">
      <c r="A7632">
        <v>7631</v>
      </c>
      <c r="B7632">
        <v>51310000</v>
      </c>
      <c r="C7632" t="s">
        <v>7587</v>
      </c>
      <c r="E7632" s="8">
        <v>7632</v>
      </c>
      <c r="F7632" s="9">
        <v>51311000</v>
      </c>
      <c r="G7632" s="10" t="s">
        <v>7588</v>
      </c>
      <c r="Q7632" t="str">
        <f t="shared" si="119"/>
        <v>51311000-Usluge instaliranja radijske opreme</v>
      </c>
    </row>
    <row r="7633" spans="1:17" x14ac:dyDescent="0.3">
      <c r="A7633">
        <v>7632</v>
      </c>
      <c r="B7633">
        <v>51311000</v>
      </c>
      <c r="C7633" t="s">
        <v>7588</v>
      </c>
      <c r="E7633" s="11">
        <v>7633</v>
      </c>
      <c r="F7633" s="12">
        <v>51312000</v>
      </c>
      <c r="G7633" s="13" t="s">
        <v>7589</v>
      </c>
      <c r="Q7633" t="str">
        <f t="shared" si="119"/>
        <v>51312000-Usluge instaliranja televizijske opreme</v>
      </c>
    </row>
    <row r="7634" spans="1:17" x14ac:dyDescent="0.3">
      <c r="A7634">
        <v>7633</v>
      </c>
      <c r="B7634">
        <v>51312000</v>
      </c>
      <c r="C7634" t="s">
        <v>7589</v>
      </c>
      <c r="E7634" s="8">
        <v>7634</v>
      </c>
      <c r="F7634" s="9">
        <v>51313000</v>
      </c>
      <c r="G7634" s="10" t="s">
        <v>7590</v>
      </c>
      <c r="Q7634" t="str">
        <f t="shared" si="119"/>
        <v>51313000-Usluge instaliranja zvučne opreme</v>
      </c>
    </row>
    <row r="7635" spans="1:17" x14ac:dyDescent="0.3">
      <c r="A7635">
        <v>7634</v>
      </c>
      <c r="B7635">
        <v>51313000</v>
      </c>
      <c r="C7635" t="s">
        <v>7590</v>
      </c>
      <c r="E7635" s="11">
        <v>7635</v>
      </c>
      <c r="F7635" s="12">
        <v>51314000</v>
      </c>
      <c r="G7635" s="13" t="s">
        <v>7591</v>
      </c>
      <c r="Q7635" t="str">
        <f t="shared" si="119"/>
        <v>51314000-Usluge instaliranja video opreme</v>
      </c>
    </row>
    <row r="7636" spans="1:17" x14ac:dyDescent="0.3">
      <c r="A7636">
        <v>7635</v>
      </c>
      <c r="B7636">
        <v>51314000</v>
      </c>
      <c r="C7636" t="s">
        <v>7591</v>
      </c>
      <c r="E7636" s="8">
        <v>7636</v>
      </c>
      <c r="F7636" s="9">
        <v>51320000</v>
      </c>
      <c r="G7636" s="10" t="s">
        <v>7592</v>
      </c>
      <c r="Q7636" t="str">
        <f t="shared" si="119"/>
        <v>51320000-Usluge instaliranja radijskih i televizijskih odašiljača</v>
      </c>
    </row>
    <row r="7637" spans="1:17" x14ac:dyDescent="0.3">
      <c r="A7637">
        <v>7636</v>
      </c>
      <c r="B7637">
        <v>51320000</v>
      </c>
      <c r="C7637" t="s">
        <v>7592</v>
      </c>
      <c r="E7637" s="11">
        <v>7637</v>
      </c>
      <c r="F7637" s="12">
        <v>51321000</v>
      </c>
      <c r="G7637" s="13" t="s">
        <v>7593</v>
      </c>
      <c r="Q7637" t="str">
        <f t="shared" si="119"/>
        <v>51321000-Usluge instaliranja radijskih odašiljača</v>
      </c>
    </row>
    <row r="7638" spans="1:17" x14ac:dyDescent="0.3">
      <c r="A7638">
        <v>7637</v>
      </c>
      <c r="B7638">
        <v>51321000</v>
      </c>
      <c r="C7638" t="s">
        <v>7593</v>
      </c>
      <c r="E7638" s="8">
        <v>7638</v>
      </c>
      <c r="F7638" s="9">
        <v>51322000</v>
      </c>
      <c r="G7638" s="10" t="s">
        <v>7594</v>
      </c>
      <c r="Q7638" t="str">
        <f t="shared" si="119"/>
        <v>51322000-Usluge instaliranja televizijskih odašiljača</v>
      </c>
    </row>
    <row r="7639" spans="1:17" x14ac:dyDescent="0.3">
      <c r="A7639">
        <v>7638</v>
      </c>
      <c r="B7639">
        <v>51322000</v>
      </c>
      <c r="C7639" t="s">
        <v>7594</v>
      </c>
      <c r="E7639" s="11">
        <v>7639</v>
      </c>
      <c r="F7639" s="12">
        <v>51330000</v>
      </c>
      <c r="G7639" s="13" t="s">
        <v>7595</v>
      </c>
      <c r="Q7639" t="str">
        <f t="shared" si="119"/>
        <v>51330000-Usluge instaliranja uređaja za radio-telefoniju</v>
      </c>
    </row>
    <row r="7640" spans="1:17" x14ac:dyDescent="0.3">
      <c r="A7640">
        <v>7639</v>
      </c>
      <c r="B7640">
        <v>51330000</v>
      </c>
      <c r="C7640" t="s">
        <v>7595</v>
      </c>
      <c r="E7640" s="8">
        <v>7640</v>
      </c>
      <c r="F7640" s="9">
        <v>51340000</v>
      </c>
      <c r="G7640" s="10" t="s">
        <v>7596</v>
      </c>
      <c r="Q7640" t="str">
        <f t="shared" si="119"/>
        <v>51340000-Usluge instaliranja opreme za žičanu telefoniju</v>
      </c>
    </row>
    <row r="7641" spans="1:17" x14ac:dyDescent="0.3">
      <c r="A7641">
        <v>7640</v>
      </c>
      <c r="B7641">
        <v>51340000</v>
      </c>
      <c r="C7641" t="s">
        <v>7596</v>
      </c>
      <c r="E7641" s="11">
        <v>7641</v>
      </c>
      <c r="F7641" s="12">
        <v>51350000</v>
      </c>
      <c r="G7641" s="13" t="s">
        <v>7597</v>
      </c>
      <c r="Q7641" t="str">
        <f t="shared" si="119"/>
        <v>51350000-Usluge instaliranja opreme za žičanu telegrafiju</v>
      </c>
    </row>
    <row r="7642" spans="1:17" x14ac:dyDescent="0.3">
      <c r="A7642">
        <v>7641</v>
      </c>
      <c r="B7642">
        <v>51350000</v>
      </c>
      <c r="C7642" t="s">
        <v>7597</v>
      </c>
      <c r="E7642" s="8">
        <v>7642</v>
      </c>
      <c r="F7642" s="9">
        <v>51400000</v>
      </c>
      <c r="G7642" s="10" t="s">
        <v>7598</v>
      </c>
      <c r="Q7642" t="str">
        <f t="shared" si="119"/>
        <v>51400000-Usluge instaliranja medicinske i hirurške opreme</v>
      </c>
    </row>
    <row r="7643" spans="1:17" x14ac:dyDescent="0.3">
      <c r="A7643">
        <v>7642</v>
      </c>
      <c r="B7643">
        <v>51400000</v>
      </c>
      <c r="C7643" t="s">
        <v>7598</v>
      </c>
      <c r="E7643" s="11">
        <v>7643</v>
      </c>
      <c r="F7643" s="12">
        <v>51410000</v>
      </c>
      <c r="G7643" s="13" t="s">
        <v>7599</v>
      </c>
      <c r="Q7643" t="str">
        <f t="shared" si="119"/>
        <v>51410000-Usluge instaliranja medicinske opreme</v>
      </c>
    </row>
    <row r="7644" spans="1:17" x14ac:dyDescent="0.3">
      <c r="A7644">
        <v>7643</v>
      </c>
      <c r="B7644">
        <v>51410000</v>
      </c>
      <c r="C7644" t="s">
        <v>7599</v>
      </c>
      <c r="E7644" s="8">
        <v>7644</v>
      </c>
      <c r="F7644" s="9">
        <v>51411000</v>
      </c>
      <c r="G7644" s="10" t="s">
        <v>7600</v>
      </c>
      <c r="Q7644" t="str">
        <f t="shared" si="119"/>
        <v>51411000-Usluge instaliranja dijagnostičke opreme za snimanje</v>
      </c>
    </row>
    <row r="7645" spans="1:17" x14ac:dyDescent="0.3">
      <c r="A7645">
        <v>7644</v>
      </c>
      <c r="B7645">
        <v>51411000</v>
      </c>
      <c r="C7645" t="s">
        <v>7600</v>
      </c>
      <c r="E7645" s="11">
        <v>7645</v>
      </c>
      <c r="F7645" s="12">
        <v>51412000</v>
      </c>
      <c r="G7645" s="13" t="s">
        <v>7601</v>
      </c>
      <c r="Q7645" t="str">
        <f t="shared" si="119"/>
        <v>51412000-Usluge instaliranja opreme za stomatologiju i stomatološke sub-specijalnosti</v>
      </c>
    </row>
    <row r="7646" spans="1:17" x14ac:dyDescent="0.3">
      <c r="A7646">
        <v>7645</v>
      </c>
      <c r="B7646">
        <v>51412000</v>
      </c>
      <c r="C7646" t="s">
        <v>7601</v>
      </c>
      <c r="E7646" s="8">
        <v>7646</v>
      </c>
      <c r="F7646" s="9">
        <v>51413000</v>
      </c>
      <c r="G7646" s="10" t="s">
        <v>7602</v>
      </c>
      <c r="Q7646" t="str">
        <f t="shared" si="119"/>
        <v>51413000-Usluge instaliranja opreme za radioterapiju</v>
      </c>
    </row>
    <row r="7647" spans="1:17" x14ac:dyDescent="0.3">
      <c r="A7647">
        <v>7646</v>
      </c>
      <c r="B7647">
        <v>51413000</v>
      </c>
      <c r="C7647" t="s">
        <v>7602</v>
      </c>
      <c r="E7647" s="11">
        <v>7647</v>
      </c>
      <c r="F7647" s="12">
        <v>51414000</v>
      </c>
      <c r="G7647" s="13" t="s">
        <v>7603</v>
      </c>
      <c r="Q7647" t="str">
        <f t="shared" si="119"/>
        <v>51414000-Usluge instaliranja opreme za mehanoterapiju</v>
      </c>
    </row>
    <row r="7648" spans="1:17" x14ac:dyDescent="0.3">
      <c r="A7648">
        <v>7647</v>
      </c>
      <c r="B7648">
        <v>51414000</v>
      </c>
      <c r="C7648" t="s">
        <v>7603</v>
      </c>
      <c r="E7648" s="8">
        <v>7648</v>
      </c>
      <c r="F7648" s="9">
        <v>51415000</v>
      </c>
      <c r="G7648" s="10" t="s">
        <v>7604</v>
      </c>
      <c r="Q7648" t="str">
        <f t="shared" si="119"/>
        <v>51415000-Usluge instaliranja opreme za elektroterapiju</v>
      </c>
    </row>
    <row r="7649" spans="1:17" x14ac:dyDescent="0.3">
      <c r="A7649">
        <v>7648</v>
      </c>
      <c r="B7649">
        <v>51415000</v>
      </c>
      <c r="C7649" t="s">
        <v>7604</v>
      </c>
      <c r="E7649" s="11">
        <v>7649</v>
      </c>
      <c r="F7649" s="12">
        <v>51416000</v>
      </c>
      <c r="G7649" s="13" t="s">
        <v>7605</v>
      </c>
      <c r="Q7649" t="str">
        <f t="shared" si="119"/>
        <v>51416000-Usluge instaliranja opreme za fizikalnu terapiju</v>
      </c>
    </row>
    <row r="7650" spans="1:17" x14ac:dyDescent="0.3">
      <c r="A7650">
        <v>7649</v>
      </c>
      <c r="B7650">
        <v>51416000</v>
      </c>
      <c r="C7650" t="s">
        <v>7605</v>
      </c>
      <c r="E7650" s="8">
        <v>7650</v>
      </c>
      <c r="F7650" s="9">
        <v>51420000</v>
      </c>
      <c r="G7650" s="10" t="s">
        <v>7606</v>
      </c>
      <c r="Q7650" t="str">
        <f t="shared" si="119"/>
        <v>51420000-Usluge instaliranja hirurške opreme</v>
      </c>
    </row>
    <row r="7651" spans="1:17" x14ac:dyDescent="0.3">
      <c r="A7651">
        <v>7650</v>
      </c>
      <c r="B7651">
        <v>51420000</v>
      </c>
      <c r="C7651" t="s">
        <v>7606</v>
      </c>
      <c r="E7651" s="11">
        <v>7651</v>
      </c>
      <c r="F7651" s="12">
        <v>51430000</v>
      </c>
      <c r="G7651" s="13" t="s">
        <v>7607</v>
      </c>
      <c r="Q7651" t="str">
        <f t="shared" si="119"/>
        <v>51430000-Usluge instaliranja laboratorijske opreme</v>
      </c>
    </row>
    <row r="7652" spans="1:17" x14ac:dyDescent="0.3">
      <c r="A7652">
        <v>7651</v>
      </c>
      <c r="B7652">
        <v>51430000</v>
      </c>
      <c r="C7652" t="s">
        <v>7607</v>
      </c>
      <c r="E7652" s="8">
        <v>7652</v>
      </c>
      <c r="F7652" s="9">
        <v>51500000</v>
      </c>
      <c r="G7652" s="10" t="s">
        <v>7608</v>
      </c>
      <c r="Q7652" t="str">
        <f t="shared" si="119"/>
        <v>51500000-Usluge instaliranja uređaja i opreme</v>
      </c>
    </row>
    <row r="7653" spans="1:17" x14ac:dyDescent="0.3">
      <c r="A7653">
        <v>7652</v>
      </c>
      <c r="B7653">
        <v>51500000</v>
      </c>
      <c r="C7653" t="s">
        <v>7608</v>
      </c>
      <c r="E7653" s="11">
        <v>7653</v>
      </c>
      <c r="F7653" s="12">
        <v>51510000</v>
      </c>
      <c r="G7653" s="13" t="s">
        <v>7609</v>
      </c>
      <c r="Q7653" t="str">
        <f t="shared" si="119"/>
        <v>51510000-Usluge instaliranja uređaja i opreme opšte namene</v>
      </c>
    </row>
    <row r="7654" spans="1:17" x14ac:dyDescent="0.3">
      <c r="A7654">
        <v>7653</v>
      </c>
      <c r="B7654">
        <v>51510000</v>
      </c>
      <c r="C7654" t="s">
        <v>7609</v>
      </c>
      <c r="E7654" s="8">
        <v>7654</v>
      </c>
      <c r="F7654" s="9">
        <v>51511000</v>
      </c>
      <c r="G7654" s="10" t="s">
        <v>7610</v>
      </c>
      <c r="Q7654" t="str">
        <f t="shared" si="119"/>
        <v>51511000-Usluge instaliranja opreme za dizanje i rukovanje, izuzev liftova i pokretnih stepenica</v>
      </c>
    </row>
    <row r="7655" spans="1:17" x14ac:dyDescent="0.3">
      <c r="A7655">
        <v>7654</v>
      </c>
      <c r="B7655">
        <v>51511000</v>
      </c>
      <c r="C7655" t="s">
        <v>7610</v>
      </c>
      <c r="E7655" s="11">
        <v>7655</v>
      </c>
      <c r="F7655" s="12">
        <v>51511100</v>
      </c>
      <c r="G7655" s="13" t="s">
        <v>7611</v>
      </c>
      <c r="Q7655" t="str">
        <f t="shared" si="119"/>
        <v>51511100-Usluge instaliranja opreme za dizanje</v>
      </c>
    </row>
    <row r="7656" spans="1:17" x14ac:dyDescent="0.3">
      <c r="A7656">
        <v>7655</v>
      </c>
      <c r="B7656">
        <v>51511100</v>
      </c>
      <c r="C7656" t="s">
        <v>7611</v>
      </c>
      <c r="E7656" s="8">
        <v>7656</v>
      </c>
      <c r="F7656" s="9">
        <v>51511110</v>
      </c>
      <c r="G7656" s="10" t="s">
        <v>7612</v>
      </c>
      <c r="Q7656" t="str">
        <f t="shared" si="119"/>
        <v>51511110-Usluge instaliranja dizalica</v>
      </c>
    </row>
    <row r="7657" spans="1:17" x14ac:dyDescent="0.3">
      <c r="A7657">
        <v>7656</v>
      </c>
      <c r="B7657">
        <v>51511110</v>
      </c>
      <c r="C7657" t="s">
        <v>7612</v>
      </c>
      <c r="E7657" s="11">
        <v>7657</v>
      </c>
      <c r="F7657" s="12">
        <v>51511200</v>
      </c>
      <c r="G7657" s="13" t="s">
        <v>7613</v>
      </c>
      <c r="Q7657" t="str">
        <f t="shared" si="119"/>
        <v>51511200-Usluge instaliranja opreme za rukovanje</v>
      </c>
    </row>
    <row r="7658" spans="1:17" x14ac:dyDescent="0.3">
      <c r="A7658">
        <v>7657</v>
      </c>
      <c r="B7658">
        <v>51511200</v>
      </c>
      <c r="C7658" t="s">
        <v>7613</v>
      </c>
      <c r="E7658" s="8">
        <v>7658</v>
      </c>
      <c r="F7658" s="9">
        <v>51511300</v>
      </c>
      <c r="G7658" s="10" t="s">
        <v>7614</v>
      </c>
      <c r="Q7658" t="str">
        <f t="shared" si="119"/>
        <v>51511300-Usluge instaliranja viseće opreme za pristup</v>
      </c>
    </row>
    <row r="7659" spans="1:17" x14ac:dyDescent="0.3">
      <c r="A7659">
        <v>7658</v>
      </c>
      <c r="B7659">
        <v>51511300</v>
      </c>
      <c r="C7659" t="s">
        <v>7614</v>
      </c>
      <c r="E7659" s="11">
        <v>7659</v>
      </c>
      <c r="F7659" s="12">
        <v>51511400</v>
      </c>
      <c r="G7659" s="13" t="s">
        <v>7615</v>
      </c>
      <c r="Q7659" t="str">
        <f t="shared" si="119"/>
        <v>51511400-Usluge instaliranja posebnih transportnih sistema</v>
      </c>
    </row>
    <row r="7660" spans="1:17" x14ac:dyDescent="0.3">
      <c r="A7660">
        <v>7659</v>
      </c>
      <c r="B7660">
        <v>51511400</v>
      </c>
      <c r="C7660" t="s">
        <v>7615</v>
      </c>
      <c r="E7660" s="8">
        <v>7660</v>
      </c>
      <c r="F7660" s="9">
        <v>51514000</v>
      </c>
      <c r="G7660" s="10" t="s">
        <v>7616</v>
      </c>
      <c r="Q7660" t="str">
        <f t="shared" si="119"/>
        <v>51514000-Usluge instaliranja razne opreme opšte namene</v>
      </c>
    </row>
    <row r="7661" spans="1:17" x14ac:dyDescent="0.3">
      <c r="A7661">
        <v>7660</v>
      </c>
      <c r="B7661">
        <v>51514000</v>
      </c>
      <c r="C7661" t="s">
        <v>7616</v>
      </c>
      <c r="E7661" s="11">
        <v>7661</v>
      </c>
      <c r="F7661" s="12">
        <v>51514100</v>
      </c>
      <c r="G7661" s="13" t="s">
        <v>7617</v>
      </c>
      <c r="Q7661" t="str">
        <f t="shared" si="119"/>
        <v>51514100-Usluge instaliranja uređaja za filtriranje ili prečišćavanje tečnosti</v>
      </c>
    </row>
    <row r="7662" spans="1:17" x14ac:dyDescent="0.3">
      <c r="A7662">
        <v>7661</v>
      </c>
      <c r="B7662">
        <v>51514100</v>
      </c>
      <c r="C7662" t="s">
        <v>7617</v>
      </c>
      <c r="E7662" s="8">
        <v>7662</v>
      </c>
      <c r="F7662" s="9">
        <v>51514110</v>
      </c>
      <c r="G7662" s="10" t="s">
        <v>7618</v>
      </c>
      <c r="Q7662" t="str">
        <f t="shared" si="119"/>
        <v>51514110-Usluge instaliranja uređaja za filtriranje ili prečišćavanje vode</v>
      </c>
    </row>
    <row r="7663" spans="1:17" x14ac:dyDescent="0.3">
      <c r="A7663">
        <v>7662</v>
      </c>
      <c r="B7663">
        <v>51514110</v>
      </c>
      <c r="C7663" t="s">
        <v>7618</v>
      </c>
      <c r="E7663" s="11">
        <v>7663</v>
      </c>
      <c r="F7663" s="12">
        <v>51520000</v>
      </c>
      <c r="G7663" s="13" t="s">
        <v>7619</v>
      </c>
      <c r="Q7663" t="str">
        <f t="shared" si="119"/>
        <v>51520000-Usluge instaliranja poljoprivredne i šumarske opreme</v>
      </c>
    </row>
    <row r="7664" spans="1:17" x14ac:dyDescent="0.3">
      <c r="A7664">
        <v>7663</v>
      </c>
      <c r="B7664">
        <v>51520000</v>
      </c>
      <c r="C7664" t="s">
        <v>7619</v>
      </c>
      <c r="E7664" s="8">
        <v>7664</v>
      </c>
      <c r="F7664" s="9">
        <v>51521000</v>
      </c>
      <c r="G7664" s="10" t="s">
        <v>7620</v>
      </c>
      <c r="Q7664" t="str">
        <f t="shared" si="119"/>
        <v>51521000-Usluge instaliranja poljoprivrednih mašina</v>
      </c>
    </row>
    <row r="7665" spans="1:17" x14ac:dyDescent="0.3">
      <c r="A7665">
        <v>7664</v>
      </c>
      <c r="B7665">
        <v>51521000</v>
      </c>
      <c r="C7665" t="s">
        <v>7620</v>
      </c>
      <c r="E7665" s="11">
        <v>7665</v>
      </c>
      <c r="F7665" s="12">
        <v>51522000</v>
      </c>
      <c r="G7665" s="13" t="s">
        <v>7621</v>
      </c>
      <c r="Q7665" t="str">
        <f t="shared" si="119"/>
        <v>51522000-Usluge instaliranja šumarskih mašina</v>
      </c>
    </row>
    <row r="7666" spans="1:17" x14ac:dyDescent="0.3">
      <c r="A7666">
        <v>7665</v>
      </c>
      <c r="B7666">
        <v>51522000</v>
      </c>
      <c r="C7666" t="s">
        <v>7621</v>
      </c>
      <c r="E7666" s="8">
        <v>7666</v>
      </c>
      <c r="F7666" s="9">
        <v>51530000</v>
      </c>
      <c r="G7666" s="10" t="s">
        <v>7622</v>
      </c>
      <c r="Q7666" t="str">
        <f t="shared" si="119"/>
        <v>51530000-Usluge instaliranja alatnih mašina</v>
      </c>
    </row>
    <row r="7667" spans="1:17" x14ac:dyDescent="0.3">
      <c r="A7667">
        <v>7666</v>
      </c>
      <c r="B7667">
        <v>51530000</v>
      </c>
      <c r="C7667" t="s">
        <v>7622</v>
      </c>
      <c r="E7667" s="11">
        <v>7667</v>
      </c>
      <c r="F7667" s="12">
        <v>51540000</v>
      </c>
      <c r="G7667" s="13" t="s">
        <v>7623</v>
      </c>
      <c r="Q7667" t="str">
        <f t="shared" si="119"/>
        <v>51540000-Usluge instaliranja mašina i opreme za posebne namene</v>
      </c>
    </row>
    <row r="7668" spans="1:17" x14ac:dyDescent="0.3">
      <c r="A7668">
        <v>7667</v>
      </c>
      <c r="B7668">
        <v>51540000</v>
      </c>
      <c r="C7668" t="s">
        <v>7623</v>
      </c>
      <c r="E7668" s="8">
        <v>7668</v>
      </c>
      <c r="F7668" s="9">
        <v>51541000</v>
      </c>
      <c r="G7668" s="10" t="s">
        <v>7624</v>
      </c>
      <c r="Q7668" t="str">
        <f t="shared" si="119"/>
        <v>51541000-Usluge instaliranja rudarskih, kamenolomskih, građevinskih i metalurških mašina</v>
      </c>
    </row>
    <row r="7669" spans="1:17" x14ac:dyDescent="0.3">
      <c r="A7669">
        <v>7668</v>
      </c>
      <c r="B7669">
        <v>51541000</v>
      </c>
      <c r="C7669" t="s">
        <v>7624</v>
      </c>
      <c r="E7669" s="11">
        <v>7669</v>
      </c>
      <c r="F7669" s="12">
        <v>51541100</v>
      </c>
      <c r="G7669" s="13" t="s">
        <v>7625</v>
      </c>
      <c r="Q7669" t="str">
        <f t="shared" si="119"/>
        <v>51541100-Usluge instaliranja rudarskih mašina</v>
      </c>
    </row>
    <row r="7670" spans="1:17" x14ac:dyDescent="0.3">
      <c r="A7670">
        <v>7669</v>
      </c>
      <c r="B7670">
        <v>51541100</v>
      </c>
      <c r="C7670" t="s">
        <v>7625</v>
      </c>
      <c r="E7670" s="8">
        <v>7670</v>
      </c>
      <c r="F7670" s="9">
        <v>51541200</v>
      </c>
      <c r="G7670" s="10" t="s">
        <v>7626</v>
      </c>
      <c r="Q7670" t="str">
        <f t="shared" si="119"/>
        <v>51541200-Usluge instaliranja mašina za kamenolome</v>
      </c>
    </row>
    <row r="7671" spans="1:17" x14ac:dyDescent="0.3">
      <c r="A7671">
        <v>7670</v>
      </c>
      <c r="B7671">
        <v>51541200</v>
      </c>
      <c r="C7671" t="s">
        <v>7626</v>
      </c>
      <c r="E7671" s="11">
        <v>7671</v>
      </c>
      <c r="F7671" s="12">
        <v>51541300</v>
      </c>
      <c r="G7671" s="13" t="s">
        <v>7627</v>
      </c>
      <c r="Q7671" t="str">
        <f t="shared" si="119"/>
        <v>51541300-Usluge instaliranja građevinskih mašina</v>
      </c>
    </row>
    <row r="7672" spans="1:17" x14ac:dyDescent="0.3">
      <c r="A7672">
        <v>7671</v>
      </c>
      <c r="B7672">
        <v>51541300</v>
      </c>
      <c r="C7672" t="s">
        <v>7627</v>
      </c>
      <c r="E7672" s="8">
        <v>7672</v>
      </c>
      <c r="F7672" s="9">
        <v>51541400</v>
      </c>
      <c r="G7672" s="10" t="s">
        <v>7628</v>
      </c>
      <c r="Q7672" t="str">
        <f t="shared" si="119"/>
        <v>51541400-Usluge instaliranja metalurških mašina</v>
      </c>
    </row>
    <row r="7673" spans="1:17" x14ac:dyDescent="0.3">
      <c r="A7673">
        <v>7672</v>
      </c>
      <c r="B7673">
        <v>51541400</v>
      </c>
      <c r="C7673" t="s">
        <v>7628</v>
      </c>
      <c r="E7673" s="11">
        <v>7673</v>
      </c>
      <c r="F7673" s="12">
        <v>51542000</v>
      </c>
      <c r="G7673" s="13" t="s">
        <v>7629</v>
      </c>
      <c r="Q7673" t="str">
        <f t="shared" si="119"/>
        <v>51542000-Usluge instaliranja mašina za preradu hrane, pića i duvana</v>
      </c>
    </row>
    <row r="7674" spans="1:17" x14ac:dyDescent="0.3">
      <c r="A7674">
        <v>7673</v>
      </c>
      <c r="B7674">
        <v>51542000</v>
      </c>
      <c r="C7674" t="s">
        <v>7629</v>
      </c>
      <c r="E7674" s="8">
        <v>7674</v>
      </c>
      <c r="F7674" s="9">
        <v>51542100</v>
      </c>
      <c r="G7674" s="10" t="s">
        <v>7630</v>
      </c>
      <c r="Q7674" t="str">
        <f t="shared" si="119"/>
        <v>51542100-Usluge instaliranja mašina za preradu hrane</v>
      </c>
    </row>
    <row r="7675" spans="1:17" x14ac:dyDescent="0.3">
      <c r="A7675">
        <v>7674</v>
      </c>
      <c r="B7675">
        <v>51542100</v>
      </c>
      <c r="C7675" t="s">
        <v>7630</v>
      </c>
      <c r="E7675" s="11">
        <v>7675</v>
      </c>
      <c r="F7675" s="12">
        <v>51542200</v>
      </c>
      <c r="G7675" s="13" t="s">
        <v>7631</v>
      </c>
      <c r="Q7675" t="str">
        <f t="shared" si="119"/>
        <v>51542200-Usluge instaliranja mašina za preradu pića</v>
      </c>
    </row>
    <row r="7676" spans="1:17" x14ac:dyDescent="0.3">
      <c r="A7676">
        <v>7675</v>
      </c>
      <c r="B7676">
        <v>51542200</v>
      </c>
      <c r="C7676" t="s">
        <v>7631</v>
      </c>
      <c r="E7676" s="8">
        <v>7676</v>
      </c>
      <c r="F7676" s="9">
        <v>51542300</v>
      </c>
      <c r="G7676" s="10" t="s">
        <v>7632</v>
      </c>
      <c r="Q7676" t="str">
        <f t="shared" si="119"/>
        <v>51542300-Usluge instaliranja mašina za preradu duvana</v>
      </c>
    </row>
    <row r="7677" spans="1:17" x14ac:dyDescent="0.3">
      <c r="A7677">
        <v>7676</v>
      </c>
      <c r="B7677">
        <v>51542300</v>
      </c>
      <c r="C7677" t="s">
        <v>7632</v>
      </c>
      <c r="E7677" s="11">
        <v>7677</v>
      </c>
      <c r="F7677" s="12">
        <v>51543000</v>
      </c>
      <c r="G7677" s="13" t="s">
        <v>7633</v>
      </c>
      <c r="Q7677" t="str">
        <f t="shared" si="119"/>
        <v>51543000-Usluge instaliranja mašina za proizvodnju tekstila, odeće i kože</v>
      </c>
    </row>
    <row r="7678" spans="1:17" x14ac:dyDescent="0.3">
      <c r="A7678">
        <v>7677</v>
      </c>
      <c r="B7678">
        <v>51543000</v>
      </c>
      <c r="C7678" t="s">
        <v>7633</v>
      </c>
      <c r="E7678" s="8">
        <v>7678</v>
      </c>
      <c r="F7678" s="9">
        <v>51543100</v>
      </c>
      <c r="G7678" s="10" t="s">
        <v>7634</v>
      </c>
      <c r="Q7678" t="str">
        <f t="shared" si="119"/>
        <v>51543100-Usluge instaliranja mašina za proizvodnju tekstila</v>
      </c>
    </row>
    <row r="7679" spans="1:17" x14ac:dyDescent="0.3">
      <c r="A7679">
        <v>7678</v>
      </c>
      <c r="B7679">
        <v>51543100</v>
      </c>
      <c r="C7679" t="s">
        <v>7634</v>
      </c>
      <c r="E7679" s="11">
        <v>7679</v>
      </c>
      <c r="F7679" s="12">
        <v>51543200</v>
      </c>
      <c r="G7679" s="13" t="s">
        <v>7635</v>
      </c>
      <c r="Q7679" t="str">
        <f t="shared" si="119"/>
        <v>51543200-Usluge instaliranja mašina za proizvodnju odeće</v>
      </c>
    </row>
    <row r="7680" spans="1:17" x14ac:dyDescent="0.3">
      <c r="A7680">
        <v>7679</v>
      </c>
      <c r="B7680">
        <v>51543200</v>
      </c>
      <c r="C7680" t="s">
        <v>7635</v>
      </c>
      <c r="E7680" s="8">
        <v>7680</v>
      </c>
      <c r="F7680" s="9">
        <v>51543300</v>
      </c>
      <c r="G7680" s="10" t="s">
        <v>7636</v>
      </c>
      <c r="Q7680" t="str">
        <f t="shared" si="119"/>
        <v>51543300-Usluge instaliranja mašina za proizvodnju kože</v>
      </c>
    </row>
    <row r="7681" spans="1:17" x14ac:dyDescent="0.3">
      <c r="A7681">
        <v>7680</v>
      </c>
      <c r="B7681">
        <v>51543300</v>
      </c>
      <c r="C7681" t="s">
        <v>7636</v>
      </c>
      <c r="E7681" s="11">
        <v>7681</v>
      </c>
      <c r="F7681" s="12">
        <v>51543400</v>
      </c>
      <c r="G7681" s="13" t="s">
        <v>7637</v>
      </c>
      <c r="Q7681" t="str">
        <f t="shared" si="119"/>
        <v>51543400-Usluge instaliranja mašina za pranje veša, za hemijsko čišćenje i za sušenje veša</v>
      </c>
    </row>
    <row r="7682" spans="1:17" x14ac:dyDescent="0.3">
      <c r="A7682">
        <v>7681</v>
      </c>
      <c r="B7682">
        <v>51543400</v>
      </c>
      <c r="C7682" t="s">
        <v>7637</v>
      </c>
      <c r="E7682" s="8">
        <v>7682</v>
      </c>
      <c r="F7682" s="9">
        <v>51544000</v>
      </c>
      <c r="G7682" s="10" t="s">
        <v>7638</v>
      </c>
      <c r="Q7682" t="str">
        <f t="shared" ref="Q7682:Q7745" si="120">F7682&amp; "-" &amp;G7682</f>
        <v>51544000-Usluge instaliranja mašina za proizvodnju papira i kartona</v>
      </c>
    </row>
    <row r="7683" spans="1:17" x14ac:dyDescent="0.3">
      <c r="A7683">
        <v>7682</v>
      </c>
      <c r="B7683">
        <v>51544000</v>
      </c>
      <c r="C7683" t="s">
        <v>7638</v>
      </c>
      <c r="E7683" s="11">
        <v>7683</v>
      </c>
      <c r="F7683" s="12">
        <v>51544100</v>
      </c>
      <c r="G7683" s="13" t="s">
        <v>7639</v>
      </c>
      <c r="Q7683" t="str">
        <f t="shared" si="120"/>
        <v>51544100-Usluge instaliranja mašina za proizvodnju papira</v>
      </c>
    </row>
    <row r="7684" spans="1:17" x14ac:dyDescent="0.3">
      <c r="A7684">
        <v>7683</v>
      </c>
      <c r="B7684">
        <v>51544100</v>
      </c>
      <c r="C7684" t="s">
        <v>7639</v>
      </c>
      <c r="E7684" s="8">
        <v>7684</v>
      </c>
      <c r="F7684" s="9">
        <v>51544200</v>
      </c>
      <c r="G7684" s="10" t="s">
        <v>7640</v>
      </c>
      <c r="Q7684" t="str">
        <f t="shared" si="120"/>
        <v>51544200-Usluge instaliranja mašina za proizvodnju kartona</v>
      </c>
    </row>
    <row r="7685" spans="1:17" x14ac:dyDescent="0.3">
      <c r="A7685">
        <v>7684</v>
      </c>
      <c r="B7685">
        <v>51544200</v>
      </c>
      <c r="C7685" t="s">
        <v>7640</v>
      </c>
      <c r="E7685" s="11">
        <v>7685</v>
      </c>
      <c r="F7685" s="12">
        <v>51545000</v>
      </c>
      <c r="G7685" s="13" t="s">
        <v>7641</v>
      </c>
      <c r="Q7685" t="str">
        <f t="shared" si="120"/>
        <v>51545000-Usluge instaliranja uličnih poštanskih sandučića</v>
      </c>
    </row>
    <row r="7686" spans="1:17" x14ac:dyDescent="0.3">
      <c r="A7686">
        <v>7685</v>
      </c>
      <c r="B7686">
        <v>51545000</v>
      </c>
      <c r="C7686" t="s">
        <v>7641</v>
      </c>
      <c r="E7686" s="8">
        <v>7686</v>
      </c>
      <c r="F7686" s="9">
        <v>51550000</v>
      </c>
      <c r="G7686" s="10" t="s">
        <v>7642</v>
      </c>
      <c r="Q7686" t="str">
        <f t="shared" si="120"/>
        <v>51550000-Usluge instaliranja oružnih sistema</v>
      </c>
    </row>
    <row r="7687" spans="1:17" x14ac:dyDescent="0.3">
      <c r="A7687">
        <v>7686</v>
      </c>
      <c r="B7687">
        <v>51550000</v>
      </c>
      <c r="C7687" t="s">
        <v>7642</v>
      </c>
      <c r="E7687" s="11">
        <v>7687</v>
      </c>
      <c r="F7687" s="12">
        <v>51600000</v>
      </c>
      <c r="G7687" s="13" t="s">
        <v>7643</v>
      </c>
      <c r="Q7687" t="str">
        <f t="shared" si="120"/>
        <v>51600000-Usluge instaliranja računara i kancelarijske opreme</v>
      </c>
    </row>
    <row r="7688" spans="1:17" x14ac:dyDescent="0.3">
      <c r="A7688">
        <v>7687</v>
      </c>
      <c r="B7688">
        <v>51600000</v>
      </c>
      <c r="C7688" t="s">
        <v>7643</v>
      </c>
      <c r="E7688" s="8">
        <v>7688</v>
      </c>
      <c r="F7688" s="9">
        <v>51610000</v>
      </c>
      <c r="G7688" s="10" t="s">
        <v>7644</v>
      </c>
      <c r="Q7688" t="str">
        <f t="shared" si="120"/>
        <v>51610000-Usluge instaliranja računara i opreme za obradu podataka</v>
      </c>
    </row>
    <row r="7689" spans="1:17" x14ac:dyDescent="0.3">
      <c r="A7689">
        <v>7688</v>
      </c>
      <c r="B7689">
        <v>51610000</v>
      </c>
      <c r="C7689" t="s">
        <v>7644</v>
      </c>
      <c r="E7689" s="11">
        <v>7689</v>
      </c>
      <c r="F7689" s="12">
        <v>51611000</v>
      </c>
      <c r="G7689" s="13" t="s">
        <v>7645</v>
      </c>
      <c r="Q7689" t="str">
        <f t="shared" si="120"/>
        <v>51611000-Usluge instaliranja računara</v>
      </c>
    </row>
    <row r="7690" spans="1:17" x14ac:dyDescent="0.3">
      <c r="A7690">
        <v>7689</v>
      </c>
      <c r="B7690">
        <v>51611000</v>
      </c>
      <c r="C7690" t="s">
        <v>7645</v>
      </c>
      <c r="E7690" s="8">
        <v>7690</v>
      </c>
      <c r="F7690" s="9">
        <v>51611100</v>
      </c>
      <c r="G7690" s="10" t="s">
        <v>7646</v>
      </c>
      <c r="Q7690" t="str">
        <f t="shared" si="120"/>
        <v>51611100-Usluge instaliranja hardvera</v>
      </c>
    </row>
    <row r="7691" spans="1:17" x14ac:dyDescent="0.3">
      <c r="A7691">
        <v>7690</v>
      </c>
      <c r="B7691">
        <v>51611100</v>
      </c>
      <c r="C7691" t="s">
        <v>7646</v>
      </c>
      <c r="E7691" s="11">
        <v>7691</v>
      </c>
      <c r="F7691" s="12">
        <v>51611110</v>
      </c>
      <c r="G7691" s="13" t="s">
        <v>7647</v>
      </c>
      <c r="Q7691" t="str">
        <f t="shared" si="120"/>
        <v>51611110-Usluge instaliranja ekrana ili tabli sa prikazom odlazaka i dolazaka aviona u realnom vremenu na aerodromima</v>
      </c>
    </row>
    <row r="7692" spans="1:17" x14ac:dyDescent="0.3">
      <c r="A7692">
        <v>7691</v>
      </c>
      <c r="B7692">
        <v>51611110</v>
      </c>
      <c r="C7692" t="s">
        <v>7647</v>
      </c>
      <c r="E7692" s="8">
        <v>7692</v>
      </c>
      <c r="F7692" s="9">
        <v>51611120</v>
      </c>
      <c r="G7692" s="10" t="s">
        <v>7648</v>
      </c>
      <c r="Q7692" t="str">
        <f t="shared" si="120"/>
        <v>51611120-Usluge instaliranja na železničkim stanicama ekrana i tabli sa prikazom odlazaka i dolazaka vozova u realnom vremenu</v>
      </c>
    </row>
    <row r="7693" spans="1:17" x14ac:dyDescent="0.3">
      <c r="A7693">
        <v>7692</v>
      </c>
      <c r="B7693">
        <v>51611120</v>
      </c>
      <c r="C7693" t="s">
        <v>7648</v>
      </c>
      <c r="E7693" s="11">
        <v>7693</v>
      </c>
      <c r="F7693" s="12">
        <v>51612000</v>
      </c>
      <c r="G7693" s="13" t="s">
        <v>7649</v>
      </c>
      <c r="Q7693" t="str">
        <f t="shared" si="120"/>
        <v>51612000-Usluge instaliranja opreme za obradu podataka</v>
      </c>
    </row>
    <row r="7694" spans="1:17" x14ac:dyDescent="0.3">
      <c r="A7694">
        <v>7693</v>
      </c>
      <c r="B7694">
        <v>51612000</v>
      </c>
      <c r="C7694" t="s">
        <v>7649</v>
      </c>
      <c r="E7694" s="8">
        <v>7694</v>
      </c>
      <c r="F7694" s="9">
        <v>51620000</v>
      </c>
      <c r="G7694" s="10" t="s">
        <v>7650</v>
      </c>
      <c r="Q7694" t="str">
        <f t="shared" si="120"/>
        <v>51620000-Usluge instaliranja kancelarijske opreme</v>
      </c>
    </row>
    <row r="7695" spans="1:17" x14ac:dyDescent="0.3">
      <c r="A7695">
        <v>7694</v>
      </c>
      <c r="B7695">
        <v>51620000</v>
      </c>
      <c r="C7695" t="s">
        <v>7650</v>
      </c>
      <c r="E7695" s="11">
        <v>7695</v>
      </c>
      <c r="F7695" s="12">
        <v>51700000</v>
      </c>
      <c r="G7695" s="13" t="s">
        <v>7651</v>
      </c>
      <c r="Q7695" t="str">
        <f t="shared" si="120"/>
        <v>51700000-Usluge instaliranja opreme za zaštitu od požara</v>
      </c>
    </row>
    <row r="7696" spans="1:17" x14ac:dyDescent="0.3">
      <c r="A7696">
        <v>7695</v>
      </c>
      <c r="B7696">
        <v>51700000</v>
      </c>
      <c r="C7696" t="s">
        <v>7651</v>
      </c>
      <c r="E7696" s="8">
        <v>7696</v>
      </c>
      <c r="F7696" s="9">
        <v>51800000</v>
      </c>
      <c r="G7696" s="10" t="s">
        <v>7652</v>
      </c>
      <c r="Q7696" t="str">
        <f t="shared" si="120"/>
        <v>51800000-Usluge instaliranja metalnih kontejnera</v>
      </c>
    </row>
    <row r="7697" spans="1:17" x14ac:dyDescent="0.3">
      <c r="A7697">
        <v>7696</v>
      </c>
      <c r="B7697">
        <v>51800000</v>
      </c>
      <c r="C7697" t="s">
        <v>7652</v>
      </c>
      <c r="E7697" s="11">
        <v>7697</v>
      </c>
      <c r="F7697" s="12">
        <v>51810000</v>
      </c>
      <c r="G7697" s="13" t="s">
        <v>7653</v>
      </c>
      <c r="Q7697" t="str">
        <f t="shared" si="120"/>
        <v>51810000-Usluge instaliranja cisterni</v>
      </c>
    </row>
    <row r="7698" spans="1:17" x14ac:dyDescent="0.3">
      <c r="A7698">
        <v>7697</v>
      </c>
      <c r="B7698">
        <v>51810000</v>
      </c>
      <c r="C7698" t="s">
        <v>7653</v>
      </c>
      <c r="E7698" s="8">
        <v>7698</v>
      </c>
      <c r="F7698" s="9">
        <v>51820000</v>
      </c>
      <c r="G7698" s="10" t="s">
        <v>7654</v>
      </c>
      <c r="Q7698" t="str">
        <f t="shared" si="120"/>
        <v>51820000-Usluge instaliranja rezervoara</v>
      </c>
    </row>
    <row r="7699" spans="1:17" x14ac:dyDescent="0.3">
      <c r="A7699">
        <v>7698</v>
      </c>
      <c r="B7699">
        <v>51820000</v>
      </c>
      <c r="C7699" t="s">
        <v>7654</v>
      </c>
      <c r="E7699" s="11">
        <v>7699</v>
      </c>
      <c r="F7699" s="12">
        <v>51900000</v>
      </c>
      <c r="G7699" s="13" t="s">
        <v>7655</v>
      </c>
      <c r="Q7699" t="str">
        <f t="shared" si="120"/>
        <v>51900000-Usluge instaliranja sistema vođenja i upravljanja</v>
      </c>
    </row>
    <row r="7700" spans="1:17" x14ac:dyDescent="0.3">
      <c r="A7700">
        <v>7699</v>
      </c>
      <c r="B7700">
        <v>51900000</v>
      </c>
      <c r="C7700" t="s">
        <v>7655</v>
      </c>
      <c r="E7700" s="8">
        <v>7700</v>
      </c>
      <c r="F7700" s="9">
        <v>55000000</v>
      </c>
      <c r="G7700" s="10" t="s">
        <v>7656</v>
      </c>
      <c r="Q7700" t="str">
        <f t="shared" si="120"/>
        <v>55000000-Usluge hotela, restorana i trgovine na malo</v>
      </c>
    </row>
    <row r="7701" spans="1:17" x14ac:dyDescent="0.3">
      <c r="A7701">
        <v>7700</v>
      </c>
      <c r="B7701">
        <v>55000000</v>
      </c>
      <c r="C7701" t="s">
        <v>7656</v>
      </c>
      <c r="E7701" s="11">
        <v>7701</v>
      </c>
      <c r="F7701" s="12">
        <v>55100000</v>
      </c>
      <c r="G7701" s="13" t="s">
        <v>7657</v>
      </c>
      <c r="Q7701" t="str">
        <f t="shared" si="120"/>
        <v>55100000-Hotelske usluge</v>
      </c>
    </row>
    <row r="7702" spans="1:17" x14ac:dyDescent="0.3">
      <c r="A7702">
        <v>7701</v>
      </c>
      <c r="B7702">
        <v>55100000</v>
      </c>
      <c r="C7702" t="s">
        <v>7657</v>
      </c>
      <c r="E7702" s="8">
        <v>7702</v>
      </c>
      <c r="F7702" s="9">
        <v>55110000</v>
      </c>
      <c r="G7702" s="10" t="s">
        <v>7658</v>
      </c>
      <c r="Q7702" t="str">
        <f t="shared" si="120"/>
        <v>55110000-Usluge hotelskog smeštaja</v>
      </c>
    </row>
    <row r="7703" spans="1:17" x14ac:dyDescent="0.3">
      <c r="A7703">
        <v>7702</v>
      </c>
      <c r="B7703">
        <v>55110000</v>
      </c>
      <c r="C7703" t="s">
        <v>7658</v>
      </c>
      <c r="E7703" s="11">
        <v>7703</v>
      </c>
      <c r="F7703" s="12">
        <v>55120000</v>
      </c>
      <c r="G7703" s="13" t="s">
        <v>7659</v>
      </c>
      <c r="Q7703" t="str">
        <f t="shared" si="120"/>
        <v>55120000-Hotelske usluge za sastanke i konferencije</v>
      </c>
    </row>
    <row r="7704" spans="1:17" x14ac:dyDescent="0.3">
      <c r="A7704">
        <v>7703</v>
      </c>
      <c r="B7704">
        <v>55120000</v>
      </c>
      <c r="C7704" t="s">
        <v>7659</v>
      </c>
      <c r="E7704" s="8">
        <v>7704</v>
      </c>
      <c r="F7704" s="9">
        <v>55130000</v>
      </c>
      <c r="G7704" s="10" t="s">
        <v>7660</v>
      </c>
      <c r="Q7704" t="str">
        <f t="shared" si="120"/>
        <v>55130000-Ostale hotelske usluge</v>
      </c>
    </row>
    <row r="7705" spans="1:17" x14ac:dyDescent="0.3">
      <c r="A7705">
        <v>7704</v>
      </c>
      <c r="B7705">
        <v>55130000</v>
      </c>
      <c r="C7705" t="s">
        <v>7660</v>
      </c>
      <c r="E7705" s="11">
        <v>7705</v>
      </c>
      <c r="F7705" s="12">
        <v>55200000</v>
      </c>
      <c r="G7705" s="13" t="s">
        <v>7661</v>
      </c>
      <c r="Q7705" t="str">
        <f t="shared" si="120"/>
        <v>55200000-Kampovi i drugi smeštaj izuzev hotelskog</v>
      </c>
    </row>
    <row r="7706" spans="1:17" x14ac:dyDescent="0.3">
      <c r="A7706">
        <v>7705</v>
      </c>
      <c r="B7706">
        <v>55200000</v>
      </c>
      <c r="C7706" t="s">
        <v>7661</v>
      </c>
      <c r="E7706" s="8">
        <v>7706</v>
      </c>
      <c r="F7706" s="9">
        <v>55210000</v>
      </c>
      <c r="G7706" s="10" t="s">
        <v>7662</v>
      </c>
      <c r="Q7706" t="str">
        <f t="shared" si="120"/>
        <v>55210000-Usluge hostela za mlade</v>
      </c>
    </row>
    <row r="7707" spans="1:17" x14ac:dyDescent="0.3">
      <c r="A7707">
        <v>7706</v>
      </c>
      <c r="B7707">
        <v>55210000</v>
      </c>
      <c r="C7707" t="s">
        <v>7662</v>
      </c>
      <c r="E7707" s="11">
        <v>7707</v>
      </c>
      <c r="F7707" s="12">
        <v>55220000</v>
      </c>
      <c r="G7707" s="13" t="s">
        <v>7663</v>
      </c>
      <c r="Q7707" t="str">
        <f t="shared" si="120"/>
        <v>55220000-Usluge kampova</v>
      </c>
    </row>
    <row r="7708" spans="1:17" x14ac:dyDescent="0.3">
      <c r="A7708">
        <v>7707</v>
      </c>
      <c r="B7708">
        <v>55220000</v>
      </c>
      <c r="C7708" t="s">
        <v>7663</v>
      </c>
      <c r="E7708" s="8">
        <v>7708</v>
      </c>
      <c r="F7708" s="9">
        <v>55221000</v>
      </c>
      <c r="G7708" s="10" t="s">
        <v>7664</v>
      </c>
      <c r="Q7708" t="str">
        <f t="shared" si="120"/>
        <v>55221000-Usluge povezane sa prostorom za kampovanje</v>
      </c>
    </row>
    <row r="7709" spans="1:17" x14ac:dyDescent="0.3">
      <c r="A7709">
        <v>7708</v>
      </c>
      <c r="B7709">
        <v>55221000</v>
      </c>
      <c r="C7709" t="s">
        <v>7664</v>
      </c>
      <c r="E7709" s="11">
        <v>7709</v>
      </c>
      <c r="F7709" s="12">
        <v>55240000</v>
      </c>
      <c r="G7709" s="13" t="s">
        <v>7665</v>
      </c>
      <c r="Q7709" t="str">
        <f t="shared" si="120"/>
        <v>55240000-Usluge odmarališta i kuća za odmor</v>
      </c>
    </row>
    <row r="7710" spans="1:17" x14ac:dyDescent="0.3">
      <c r="A7710">
        <v>7709</v>
      </c>
      <c r="B7710">
        <v>55240000</v>
      </c>
      <c r="C7710" t="s">
        <v>7665</v>
      </c>
      <c r="E7710" s="8">
        <v>7710</v>
      </c>
      <c r="F7710" s="9">
        <v>55241000</v>
      </c>
      <c r="G7710" s="10" t="s">
        <v>7666</v>
      </c>
      <c r="Q7710" t="str">
        <f t="shared" si="120"/>
        <v>55241000-Usluge odmarališta</v>
      </c>
    </row>
    <row r="7711" spans="1:17" x14ac:dyDescent="0.3">
      <c r="A7711">
        <v>7710</v>
      </c>
      <c r="B7711">
        <v>55241000</v>
      </c>
      <c r="C7711" t="s">
        <v>7666</v>
      </c>
      <c r="E7711" s="11">
        <v>7711</v>
      </c>
      <c r="F7711" s="12">
        <v>55242000</v>
      </c>
      <c r="G7711" s="13" t="s">
        <v>7667</v>
      </c>
      <c r="Q7711" t="str">
        <f t="shared" si="120"/>
        <v>55242000-Usluge kuća za odmor</v>
      </c>
    </row>
    <row r="7712" spans="1:17" x14ac:dyDescent="0.3">
      <c r="A7712">
        <v>7711</v>
      </c>
      <c r="B7712">
        <v>55242000</v>
      </c>
      <c r="C7712" t="s">
        <v>7667</v>
      </c>
      <c r="E7712" s="8">
        <v>7712</v>
      </c>
      <c r="F7712" s="9">
        <v>55243000</v>
      </c>
      <c r="G7712" s="10" t="s">
        <v>7668</v>
      </c>
      <c r="Q7712" t="str">
        <f t="shared" si="120"/>
        <v>55243000-Usluge dečijih kampova za odmor</v>
      </c>
    </row>
    <row r="7713" spans="1:17" x14ac:dyDescent="0.3">
      <c r="A7713">
        <v>7712</v>
      </c>
      <c r="B7713">
        <v>55243000</v>
      </c>
      <c r="C7713" t="s">
        <v>7668</v>
      </c>
      <c r="E7713" s="11">
        <v>7713</v>
      </c>
      <c r="F7713" s="12">
        <v>55250000</v>
      </c>
      <c r="G7713" s="13" t="s">
        <v>7669</v>
      </c>
      <c r="Q7713" t="str">
        <f t="shared" si="120"/>
        <v>55250000-Usluge iznajmljivanja smeštaja u nameštenom objektu za kraći boravak</v>
      </c>
    </row>
    <row r="7714" spans="1:17" x14ac:dyDescent="0.3">
      <c r="A7714">
        <v>7713</v>
      </c>
      <c r="B7714">
        <v>55250000</v>
      </c>
      <c r="C7714" t="s">
        <v>7669</v>
      </c>
      <c r="E7714" s="8">
        <v>7714</v>
      </c>
      <c r="F7714" s="9">
        <v>55260000</v>
      </c>
      <c r="G7714" s="10" t="s">
        <v>7670</v>
      </c>
      <c r="Q7714" t="str">
        <f t="shared" si="120"/>
        <v>55260000-Usluge spavaćih kola</v>
      </c>
    </row>
    <row r="7715" spans="1:17" x14ac:dyDescent="0.3">
      <c r="A7715">
        <v>7714</v>
      </c>
      <c r="B7715">
        <v>55260000</v>
      </c>
      <c r="C7715" t="s">
        <v>7670</v>
      </c>
      <c r="E7715" s="11">
        <v>7715</v>
      </c>
      <c r="F7715" s="12">
        <v>55270000</v>
      </c>
      <c r="G7715" s="13" t="s">
        <v>7671</v>
      </c>
      <c r="Q7715" t="str">
        <f t="shared" si="120"/>
        <v>55270000-Usluge koje pružaju objekti u kojima se nudi noćenje sa doručkom</v>
      </c>
    </row>
    <row r="7716" spans="1:17" x14ac:dyDescent="0.3">
      <c r="A7716">
        <v>7715</v>
      </c>
      <c r="B7716">
        <v>55270000</v>
      </c>
      <c r="C7716" t="s">
        <v>7671</v>
      </c>
      <c r="E7716" s="8">
        <v>7716</v>
      </c>
      <c r="F7716" s="9">
        <v>55300000</v>
      </c>
      <c r="G7716" s="10" t="s">
        <v>7672</v>
      </c>
      <c r="Q7716" t="str">
        <f t="shared" si="120"/>
        <v>55300000-Usluge restorana i usluge posluživanja hranom</v>
      </c>
    </row>
    <row r="7717" spans="1:17" x14ac:dyDescent="0.3">
      <c r="A7717">
        <v>7716</v>
      </c>
      <c r="B7717">
        <v>55300000</v>
      </c>
      <c r="C7717" t="s">
        <v>7672</v>
      </c>
      <c r="E7717" s="11">
        <v>7717</v>
      </c>
      <c r="F7717" s="12">
        <v>55310000</v>
      </c>
      <c r="G7717" s="13" t="s">
        <v>7673</v>
      </c>
      <c r="Q7717" t="str">
        <f t="shared" si="120"/>
        <v>55310000-Usluživanje u restoranima</v>
      </c>
    </row>
    <row r="7718" spans="1:17" x14ac:dyDescent="0.3">
      <c r="A7718">
        <v>7717</v>
      </c>
      <c r="B7718">
        <v>55310000</v>
      </c>
      <c r="C7718" t="s">
        <v>7673</v>
      </c>
      <c r="E7718" s="8">
        <v>7718</v>
      </c>
      <c r="F7718" s="9">
        <v>55311000</v>
      </c>
      <c r="G7718" s="10" t="s">
        <v>7674</v>
      </c>
      <c r="Q7718" t="str">
        <f t="shared" si="120"/>
        <v>55311000-Usluživanje u restoranima zatvorenog tipa</v>
      </c>
    </row>
    <row r="7719" spans="1:17" x14ac:dyDescent="0.3">
      <c r="A7719">
        <v>7718</v>
      </c>
      <c r="B7719">
        <v>55311000</v>
      </c>
      <c r="C7719" t="s">
        <v>7674</v>
      </c>
      <c r="E7719" s="11">
        <v>7719</v>
      </c>
      <c r="F7719" s="12">
        <v>55312000</v>
      </c>
      <c r="G7719" s="13" t="s">
        <v>7675</v>
      </c>
      <c r="Q7719" t="str">
        <f t="shared" si="120"/>
        <v>55312000-Usluživanje u restoranima otvorenog tipa</v>
      </c>
    </row>
    <row r="7720" spans="1:17" x14ac:dyDescent="0.3">
      <c r="A7720">
        <v>7719</v>
      </c>
      <c r="B7720">
        <v>55312000</v>
      </c>
      <c r="C7720" t="s">
        <v>7675</v>
      </c>
      <c r="E7720" s="8">
        <v>7720</v>
      </c>
      <c r="F7720" s="9">
        <v>55320000</v>
      </c>
      <c r="G7720" s="10" t="s">
        <v>7676</v>
      </c>
      <c r="Q7720" t="str">
        <f t="shared" si="120"/>
        <v>55320000-Usluživanje obroka</v>
      </c>
    </row>
    <row r="7721" spans="1:17" x14ac:dyDescent="0.3">
      <c r="A7721">
        <v>7720</v>
      </c>
      <c r="B7721">
        <v>55320000</v>
      </c>
      <c r="C7721" t="s">
        <v>7676</v>
      </c>
      <c r="E7721" s="11">
        <v>7721</v>
      </c>
      <c r="F7721" s="12">
        <v>55321000</v>
      </c>
      <c r="G7721" s="13" t="s">
        <v>7677</v>
      </c>
      <c r="Q7721" t="str">
        <f t="shared" si="120"/>
        <v>55321000-Usluge pripremanja obroka</v>
      </c>
    </row>
    <row r="7722" spans="1:17" x14ac:dyDescent="0.3">
      <c r="A7722">
        <v>7721</v>
      </c>
      <c r="B7722">
        <v>55321000</v>
      </c>
      <c r="C7722" t="s">
        <v>7677</v>
      </c>
      <c r="E7722" s="8">
        <v>7722</v>
      </c>
      <c r="F7722" s="9">
        <v>55322000</v>
      </c>
      <c r="G7722" s="10" t="s">
        <v>7678</v>
      </c>
      <c r="Q7722" t="str">
        <f t="shared" si="120"/>
        <v>55322000-Usluge kuvanja obroka</v>
      </c>
    </row>
    <row r="7723" spans="1:17" x14ac:dyDescent="0.3">
      <c r="A7723">
        <v>7722</v>
      </c>
      <c r="B7723">
        <v>55322000</v>
      </c>
      <c r="C7723" t="s">
        <v>7678</v>
      </c>
      <c r="E7723" s="11">
        <v>7723</v>
      </c>
      <c r="F7723" s="12">
        <v>55330000</v>
      </c>
      <c r="G7723" s="13" t="s">
        <v>7679</v>
      </c>
      <c r="Q7723" t="str">
        <f t="shared" si="120"/>
        <v>55330000-Usluge restorana sa samoposluživanjem</v>
      </c>
    </row>
    <row r="7724" spans="1:17" x14ac:dyDescent="0.3">
      <c r="A7724">
        <v>7723</v>
      </c>
      <c r="B7724">
        <v>55330000</v>
      </c>
      <c r="C7724" t="s">
        <v>7679</v>
      </c>
      <c r="E7724" s="8">
        <v>7724</v>
      </c>
      <c r="F7724" s="9">
        <v>55400000</v>
      </c>
      <c r="G7724" s="10" t="s">
        <v>7680</v>
      </c>
      <c r="Q7724" t="str">
        <f t="shared" si="120"/>
        <v>55400000-Usluge posluživanja pića i napitaka</v>
      </c>
    </row>
    <row r="7725" spans="1:17" x14ac:dyDescent="0.3">
      <c r="A7725">
        <v>7724</v>
      </c>
      <c r="B7725">
        <v>55400000</v>
      </c>
      <c r="C7725" t="s">
        <v>7680</v>
      </c>
      <c r="E7725" s="11">
        <v>7725</v>
      </c>
      <c r="F7725" s="12">
        <v>55410000</v>
      </c>
      <c r="G7725" s="13" t="s">
        <v>7681</v>
      </c>
      <c r="Q7725" t="str">
        <f t="shared" si="120"/>
        <v>55410000-Usluge vođenja bara</v>
      </c>
    </row>
    <row r="7726" spans="1:17" x14ac:dyDescent="0.3">
      <c r="A7726">
        <v>7725</v>
      </c>
      <c r="B7726">
        <v>55410000</v>
      </c>
      <c r="C7726" t="s">
        <v>7681</v>
      </c>
      <c r="E7726" s="8">
        <v>7726</v>
      </c>
      <c r="F7726" s="9">
        <v>55500000</v>
      </c>
      <c r="G7726" s="10" t="s">
        <v>7682</v>
      </c>
      <c r="Q7726" t="str">
        <f t="shared" si="120"/>
        <v>55500000-Usluge menze i usluge dostavljanja pripremljenih obroka</v>
      </c>
    </row>
    <row r="7727" spans="1:17" x14ac:dyDescent="0.3">
      <c r="A7727">
        <v>7726</v>
      </c>
      <c r="B7727">
        <v>55500000</v>
      </c>
      <c r="C7727" t="s">
        <v>7682</v>
      </c>
      <c r="E7727" s="11">
        <v>7727</v>
      </c>
      <c r="F7727" s="12">
        <v>55510000</v>
      </c>
      <c r="G7727" s="13" t="s">
        <v>7683</v>
      </c>
      <c r="Q7727" t="str">
        <f t="shared" si="120"/>
        <v>55510000-Usluge menze</v>
      </c>
    </row>
    <row r="7728" spans="1:17" x14ac:dyDescent="0.3">
      <c r="A7728">
        <v>7727</v>
      </c>
      <c r="B7728">
        <v>55510000</v>
      </c>
      <c r="C7728" t="s">
        <v>7683</v>
      </c>
      <c r="E7728" s="8">
        <v>7728</v>
      </c>
      <c r="F7728" s="9">
        <v>55511000</v>
      </c>
      <c r="G7728" s="10" t="s">
        <v>7684</v>
      </c>
      <c r="Q7728" t="str">
        <f t="shared" si="120"/>
        <v>55511000-Usluge menze i druge usluge restorana sa samoposluživanjem zatvorenog tipa</v>
      </c>
    </row>
    <row r="7729" spans="1:17" x14ac:dyDescent="0.3">
      <c r="A7729">
        <v>7728</v>
      </c>
      <c r="B7729">
        <v>55511000</v>
      </c>
      <c r="C7729" t="s">
        <v>7684</v>
      </c>
      <c r="E7729" s="11">
        <v>7729</v>
      </c>
      <c r="F7729" s="12">
        <v>55512000</v>
      </c>
      <c r="G7729" s="13" t="s">
        <v>7685</v>
      </c>
      <c r="Q7729" t="str">
        <f t="shared" si="120"/>
        <v>55512000-Usluge vođenja menze</v>
      </c>
    </row>
    <row r="7730" spans="1:17" x14ac:dyDescent="0.3">
      <c r="A7730">
        <v>7729</v>
      </c>
      <c r="B7730">
        <v>55512000</v>
      </c>
      <c r="C7730" t="s">
        <v>7685</v>
      </c>
      <c r="E7730" s="8">
        <v>7730</v>
      </c>
      <c r="F7730" s="9">
        <v>55520000</v>
      </c>
      <c r="G7730" s="10" t="s">
        <v>7686</v>
      </c>
      <c r="Q7730" t="str">
        <f t="shared" si="120"/>
        <v>55520000-Usluge dostavljanja pripremljenih  obroka</v>
      </c>
    </row>
    <row r="7731" spans="1:17" x14ac:dyDescent="0.3">
      <c r="A7731">
        <v>7730</v>
      </c>
      <c r="B7731">
        <v>55520000</v>
      </c>
      <c r="C7731" t="s">
        <v>7686</v>
      </c>
      <c r="E7731" s="11">
        <v>7731</v>
      </c>
      <c r="F7731" s="12">
        <v>55521000</v>
      </c>
      <c r="G7731" s="13" t="s">
        <v>7687</v>
      </c>
      <c r="Q7731" t="str">
        <f t="shared" si="120"/>
        <v>55521000-Usluge dostavljanja pripremljenih obroka privatnim domaćinstvima</v>
      </c>
    </row>
    <row r="7732" spans="1:17" x14ac:dyDescent="0.3">
      <c r="A7732">
        <v>7731</v>
      </c>
      <c r="B7732">
        <v>55521000</v>
      </c>
      <c r="C7732" t="s">
        <v>7687</v>
      </c>
      <c r="E7732" s="8">
        <v>7732</v>
      </c>
      <c r="F7732" s="9">
        <v>55521100</v>
      </c>
      <c r="G7732" s="10" t="s">
        <v>7688</v>
      </c>
      <c r="Q7732" t="str">
        <f t="shared" si="120"/>
        <v>55521100-Usluge redovnog dovoženja obroka</v>
      </c>
    </row>
    <row r="7733" spans="1:17" x14ac:dyDescent="0.3">
      <c r="A7733">
        <v>7732</v>
      </c>
      <c r="B7733">
        <v>55521100</v>
      </c>
      <c r="C7733" t="s">
        <v>7688</v>
      </c>
      <c r="E7733" s="11">
        <v>7733</v>
      </c>
      <c r="F7733" s="12">
        <v>55521200</v>
      </c>
      <c r="G7733" s="13" t="s">
        <v>7689</v>
      </c>
      <c r="Q7733" t="str">
        <f t="shared" si="120"/>
        <v>55521200-Usluge dostavljanja obroka</v>
      </c>
    </row>
    <row r="7734" spans="1:17" x14ac:dyDescent="0.3">
      <c r="A7734">
        <v>7733</v>
      </c>
      <c r="B7734">
        <v>55521200</v>
      </c>
      <c r="C7734" t="s">
        <v>7689</v>
      </c>
      <c r="E7734" s="8">
        <v>7734</v>
      </c>
      <c r="F7734" s="9">
        <v>55522000</v>
      </c>
      <c r="G7734" s="10" t="s">
        <v>7690</v>
      </c>
      <c r="Q7734" t="str">
        <f t="shared" si="120"/>
        <v>55522000-Usluge dostavljanja pripremljenih obrokaza prevozna preduzeća</v>
      </c>
    </row>
    <row r="7735" spans="1:17" x14ac:dyDescent="0.3">
      <c r="A7735">
        <v>7734</v>
      </c>
      <c r="B7735">
        <v>55522000</v>
      </c>
      <c r="C7735" t="s">
        <v>7690</v>
      </c>
      <c r="E7735" s="11">
        <v>7735</v>
      </c>
      <c r="F7735" s="12">
        <v>55523000</v>
      </c>
      <c r="G7735" s="13" t="s">
        <v>7691</v>
      </c>
      <c r="Q7735" t="str">
        <f t="shared" si="120"/>
        <v>55523000-Usluge dostavljanja pripremljenih obroka za ostala preduzeća ili ustanove</v>
      </c>
    </row>
    <row r="7736" spans="1:17" x14ac:dyDescent="0.3">
      <c r="A7736">
        <v>7735</v>
      </c>
      <c r="B7736">
        <v>55523000</v>
      </c>
      <c r="C7736" t="s">
        <v>7691</v>
      </c>
      <c r="E7736" s="8">
        <v>7736</v>
      </c>
      <c r="F7736" s="9">
        <v>55523100</v>
      </c>
      <c r="G7736" s="10" t="s">
        <v>7692</v>
      </c>
      <c r="Q7736" t="str">
        <f t="shared" si="120"/>
        <v>55523100-Usluge školskih obroka</v>
      </c>
    </row>
    <row r="7737" spans="1:17" x14ac:dyDescent="0.3">
      <c r="A7737">
        <v>7736</v>
      </c>
      <c r="B7737">
        <v>55523100</v>
      </c>
      <c r="C7737" t="s">
        <v>7692</v>
      </c>
      <c r="E7737" s="11">
        <v>7737</v>
      </c>
      <c r="F7737" s="12">
        <v>55524000</v>
      </c>
      <c r="G7737" s="13" t="s">
        <v>7693</v>
      </c>
      <c r="Q7737" t="str">
        <f t="shared" si="120"/>
        <v>55524000-Usluge dostavljanja pripremljenih obroka u škole</v>
      </c>
    </row>
    <row r="7738" spans="1:17" x14ac:dyDescent="0.3">
      <c r="A7738">
        <v>7737</v>
      </c>
      <c r="B7738">
        <v>55524000</v>
      </c>
      <c r="C7738" t="s">
        <v>7693</v>
      </c>
      <c r="E7738" s="8">
        <v>7738</v>
      </c>
      <c r="F7738" s="9">
        <v>55900000</v>
      </c>
      <c r="G7738" s="10" t="s">
        <v>7694</v>
      </c>
      <c r="Q7738" t="str">
        <f t="shared" si="120"/>
        <v>55900000-Usluge trgovine na malo</v>
      </c>
    </row>
    <row r="7739" spans="1:17" x14ac:dyDescent="0.3">
      <c r="A7739">
        <v>7738</v>
      </c>
      <c r="B7739">
        <v>55900000</v>
      </c>
      <c r="C7739" t="s">
        <v>7694</v>
      </c>
      <c r="E7739" s="11">
        <v>7739</v>
      </c>
      <c r="F7739" s="12">
        <v>60000000</v>
      </c>
      <c r="G7739" s="13" t="s">
        <v>7695</v>
      </c>
      <c r="Q7739" t="str">
        <f t="shared" si="120"/>
        <v>60000000-Usluge prevoza (izuzev prevoza otpada)</v>
      </c>
    </row>
    <row r="7740" spans="1:17" x14ac:dyDescent="0.3">
      <c r="A7740">
        <v>7739</v>
      </c>
      <c r="B7740">
        <v>60000000</v>
      </c>
      <c r="C7740" t="s">
        <v>7695</v>
      </c>
      <c r="E7740" s="8">
        <v>7740</v>
      </c>
      <c r="F7740" s="9">
        <v>60100000</v>
      </c>
      <c r="G7740" s="10" t="s">
        <v>7696</v>
      </c>
      <c r="Q7740" t="str">
        <f t="shared" si="120"/>
        <v>60100000-Usluge drumskog prevoza</v>
      </c>
    </row>
    <row r="7741" spans="1:17" x14ac:dyDescent="0.3">
      <c r="A7741">
        <v>7740</v>
      </c>
      <c r="B7741">
        <v>60100000</v>
      </c>
      <c r="C7741" t="s">
        <v>7696</v>
      </c>
      <c r="E7741" s="11">
        <v>7741</v>
      </c>
      <c r="F7741" s="12">
        <v>60112000</v>
      </c>
      <c r="G7741" s="13" t="s">
        <v>7697</v>
      </c>
      <c r="Q7741" t="str">
        <f t="shared" si="120"/>
        <v>60112000-Usluge javnog drumskog prevoza</v>
      </c>
    </row>
    <row r="7742" spans="1:17" x14ac:dyDescent="0.3">
      <c r="A7742">
        <v>7741</v>
      </c>
      <c r="B7742">
        <v>60112000</v>
      </c>
      <c r="C7742" t="s">
        <v>7697</v>
      </c>
      <c r="E7742" s="8">
        <v>7742</v>
      </c>
      <c r="F7742" s="9">
        <v>60120000</v>
      </c>
      <c r="G7742" s="10" t="s">
        <v>7698</v>
      </c>
      <c r="Q7742" t="str">
        <f t="shared" si="120"/>
        <v>60120000-Taksi usluge</v>
      </c>
    </row>
    <row r="7743" spans="1:17" x14ac:dyDescent="0.3">
      <c r="A7743">
        <v>7742</v>
      </c>
      <c r="B7743">
        <v>60120000</v>
      </c>
      <c r="C7743" t="s">
        <v>7698</v>
      </c>
      <c r="E7743" s="11">
        <v>7743</v>
      </c>
      <c r="F7743" s="12">
        <v>60130000</v>
      </c>
      <c r="G7743" s="13" t="s">
        <v>7699</v>
      </c>
      <c r="Q7743" t="str">
        <f t="shared" si="120"/>
        <v>60130000-Usluge drumskog putničkog prevoza za posebne namene</v>
      </c>
    </row>
    <row r="7744" spans="1:17" x14ac:dyDescent="0.3">
      <c r="A7744">
        <v>7743</v>
      </c>
      <c r="B7744">
        <v>60130000</v>
      </c>
      <c r="C7744" t="s">
        <v>7699</v>
      </c>
      <c r="E7744" s="8">
        <v>7744</v>
      </c>
      <c r="F7744" s="9">
        <v>60140000</v>
      </c>
      <c r="G7744" s="10" t="s">
        <v>7700</v>
      </c>
      <c r="Q7744" t="str">
        <f t="shared" si="120"/>
        <v>60140000-Vanredni putnički prevoz</v>
      </c>
    </row>
    <row r="7745" spans="1:17" x14ac:dyDescent="0.3">
      <c r="A7745">
        <v>7744</v>
      </c>
      <c r="B7745">
        <v>60140000</v>
      </c>
      <c r="C7745" t="s">
        <v>7700</v>
      </c>
      <c r="E7745" s="11">
        <v>7745</v>
      </c>
      <c r="F7745" s="12">
        <v>60150000</v>
      </c>
      <c r="G7745" s="13" t="s">
        <v>7701</v>
      </c>
      <c r="Q7745" t="str">
        <f t="shared" si="120"/>
        <v>60150000-Putnički prevoz zaprežnim vozilima</v>
      </c>
    </row>
    <row r="7746" spans="1:17" x14ac:dyDescent="0.3">
      <c r="A7746">
        <v>7745</v>
      </c>
      <c r="B7746">
        <v>60150000</v>
      </c>
      <c r="C7746" t="s">
        <v>7701</v>
      </c>
      <c r="E7746" s="8">
        <v>7746</v>
      </c>
      <c r="F7746" s="9">
        <v>60160000</v>
      </c>
      <c r="G7746" s="10" t="s">
        <v>7702</v>
      </c>
      <c r="Q7746" t="str">
        <f t="shared" ref="Q7746:Q7809" si="121">F7746&amp; "-" &amp;G7746</f>
        <v>60160000-Drumski prevoz pošte</v>
      </c>
    </row>
    <row r="7747" spans="1:17" x14ac:dyDescent="0.3">
      <c r="A7747">
        <v>7746</v>
      </c>
      <c r="B7747">
        <v>60160000</v>
      </c>
      <c r="C7747" t="s">
        <v>7702</v>
      </c>
      <c r="E7747" s="11">
        <v>7747</v>
      </c>
      <c r="F7747" s="12">
        <v>60161000</v>
      </c>
      <c r="G7747" s="13" t="s">
        <v>7703</v>
      </c>
      <c r="Q7747" t="str">
        <f t="shared" si="121"/>
        <v>60161000-Usluge prevoza paketa</v>
      </c>
    </row>
    <row r="7748" spans="1:17" x14ac:dyDescent="0.3">
      <c r="A7748">
        <v>7747</v>
      </c>
      <c r="B7748">
        <v>60161000</v>
      </c>
      <c r="C7748" t="s">
        <v>7703</v>
      </c>
      <c r="E7748" s="8">
        <v>7748</v>
      </c>
      <c r="F7748" s="9">
        <v>60170000</v>
      </c>
      <c r="G7748" s="10" t="s">
        <v>7704</v>
      </c>
      <c r="Q7748" t="str">
        <f t="shared" si="121"/>
        <v>60170000-Najam vozila za prevoz putnika sa vozačem</v>
      </c>
    </row>
    <row r="7749" spans="1:17" x14ac:dyDescent="0.3">
      <c r="A7749">
        <v>7748</v>
      </c>
      <c r="B7749">
        <v>60170000</v>
      </c>
      <c r="C7749" t="s">
        <v>7704</v>
      </c>
      <c r="E7749" s="11">
        <v>7749</v>
      </c>
      <c r="F7749" s="12">
        <v>60171000</v>
      </c>
      <c r="G7749" s="13" t="s">
        <v>7705</v>
      </c>
      <c r="Q7749" t="str">
        <f t="shared" si="121"/>
        <v>60171000-Najam putničkih vozila sa vozačem</v>
      </c>
    </row>
    <row r="7750" spans="1:17" x14ac:dyDescent="0.3">
      <c r="A7750">
        <v>7749</v>
      </c>
      <c r="B7750">
        <v>60171000</v>
      </c>
      <c r="C7750" t="s">
        <v>7705</v>
      </c>
      <c r="E7750" s="8">
        <v>7750</v>
      </c>
      <c r="F7750" s="9">
        <v>60172000</v>
      </c>
      <c r="G7750" s="10" t="s">
        <v>7706</v>
      </c>
      <c r="Q7750" t="str">
        <f t="shared" si="121"/>
        <v>60172000-Najam autobusa i međugradskih autobusa sa vozačem</v>
      </c>
    </row>
    <row r="7751" spans="1:17" x14ac:dyDescent="0.3">
      <c r="A7751">
        <v>7750</v>
      </c>
      <c r="B7751">
        <v>60172000</v>
      </c>
      <c r="C7751" t="s">
        <v>7706</v>
      </c>
      <c r="E7751" s="11">
        <v>7751</v>
      </c>
      <c r="F7751" s="12">
        <v>60180000</v>
      </c>
      <c r="G7751" s="13" t="s">
        <v>7707</v>
      </c>
      <c r="Q7751" t="str">
        <f t="shared" si="121"/>
        <v>60180000-Najam vozila za prevoz robe sa vozačem</v>
      </c>
    </row>
    <row r="7752" spans="1:17" x14ac:dyDescent="0.3">
      <c r="A7752">
        <v>7751</v>
      </c>
      <c r="B7752">
        <v>60180000</v>
      </c>
      <c r="C7752" t="s">
        <v>7707</v>
      </c>
      <c r="E7752" s="8">
        <v>7752</v>
      </c>
      <c r="F7752" s="9">
        <v>60181000</v>
      </c>
      <c r="G7752" s="10" t="s">
        <v>7708</v>
      </c>
      <c r="Q7752" t="str">
        <f t="shared" si="121"/>
        <v>60181000-Najam teretnih vozila sa vozačem</v>
      </c>
    </row>
    <row r="7753" spans="1:17" x14ac:dyDescent="0.3">
      <c r="A7753">
        <v>7752</v>
      </c>
      <c r="B7753">
        <v>60181000</v>
      </c>
      <c r="C7753" t="s">
        <v>7708</v>
      </c>
      <c r="E7753" s="11">
        <v>7753</v>
      </c>
      <c r="F7753" s="12">
        <v>60182000</v>
      </c>
      <c r="G7753" s="13" t="s">
        <v>7709</v>
      </c>
      <c r="Q7753" t="str">
        <f t="shared" si="121"/>
        <v>60182000-Najam industrijskih vozila sa vozačem</v>
      </c>
    </row>
    <row r="7754" spans="1:17" x14ac:dyDescent="0.3">
      <c r="A7754">
        <v>7753</v>
      </c>
      <c r="B7754">
        <v>60182000</v>
      </c>
      <c r="C7754" t="s">
        <v>7709</v>
      </c>
      <c r="E7754" s="8">
        <v>7754</v>
      </c>
      <c r="F7754" s="9">
        <v>60183000</v>
      </c>
      <c r="G7754" s="10" t="s">
        <v>7710</v>
      </c>
      <c r="Q7754" t="str">
        <f t="shared" si="121"/>
        <v>60183000-Najam dostavnih vozila sa vozačem</v>
      </c>
    </row>
    <row r="7755" spans="1:17" x14ac:dyDescent="0.3">
      <c r="A7755">
        <v>7754</v>
      </c>
      <c r="B7755">
        <v>60183000</v>
      </c>
      <c r="C7755" t="s">
        <v>7710</v>
      </c>
      <c r="E7755" s="11">
        <v>7755</v>
      </c>
      <c r="F7755" s="12">
        <v>60200000</v>
      </c>
      <c r="G7755" s="13" t="s">
        <v>7711</v>
      </c>
      <c r="Q7755" t="str">
        <f t="shared" si="121"/>
        <v>60200000-Usluge železničkog prevoza</v>
      </c>
    </row>
    <row r="7756" spans="1:17" x14ac:dyDescent="0.3">
      <c r="A7756">
        <v>7755</v>
      </c>
      <c r="B7756">
        <v>60200000</v>
      </c>
      <c r="C7756" t="s">
        <v>7711</v>
      </c>
      <c r="E7756" s="8">
        <v>7756</v>
      </c>
      <c r="F7756" s="9">
        <v>60210000</v>
      </c>
      <c r="G7756" s="10" t="s">
        <v>7712</v>
      </c>
      <c r="Q7756" t="str">
        <f t="shared" si="121"/>
        <v>60210000-Usluge javnog prevoza železnicom</v>
      </c>
    </row>
    <row r="7757" spans="1:17" x14ac:dyDescent="0.3">
      <c r="A7757">
        <v>7756</v>
      </c>
      <c r="B7757">
        <v>60210000</v>
      </c>
      <c r="C7757" t="s">
        <v>7712</v>
      </c>
      <c r="E7757" s="11">
        <v>7757</v>
      </c>
      <c r="F7757" s="12">
        <v>60220000</v>
      </c>
      <c r="G7757" s="13" t="s">
        <v>7713</v>
      </c>
      <c r="Q7757" t="str">
        <f t="shared" si="121"/>
        <v>60220000-Prevoz pošte železnicom</v>
      </c>
    </row>
    <row r="7758" spans="1:17" x14ac:dyDescent="0.3">
      <c r="A7758">
        <v>7757</v>
      </c>
      <c r="B7758">
        <v>60220000</v>
      </c>
      <c r="C7758" t="s">
        <v>7713</v>
      </c>
      <c r="E7758" s="8">
        <v>7758</v>
      </c>
      <c r="F7758" s="9">
        <v>60300000</v>
      </c>
      <c r="G7758" s="10" t="s">
        <v>7714</v>
      </c>
      <c r="Q7758" t="str">
        <f t="shared" si="121"/>
        <v>60300000-Usluge cevovodnog transporta</v>
      </c>
    </row>
    <row r="7759" spans="1:17" x14ac:dyDescent="0.3">
      <c r="A7759">
        <v>7758</v>
      </c>
      <c r="B7759">
        <v>60300000</v>
      </c>
      <c r="C7759" t="s">
        <v>7714</v>
      </c>
      <c r="E7759" s="11">
        <v>7759</v>
      </c>
      <c r="F7759" s="12">
        <v>60400000</v>
      </c>
      <c r="G7759" s="13" t="s">
        <v>7715</v>
      </c>
      <c r="Q7759" t="str">
        <f t="shared" si="121"/>
        <v>60400000-Usluge avio-prevoza</v>
      </c>
    </row>
    <row r="7760" spans="1:17" x14ac:dyDescent="0.3">
      <c r="A7760">
        <v>7759</v>
      </c>
      <c r="B7760">
        <v>60400000</v>
      </c>
      <c r="C7760" t="s">
        <v>7715</v>
      </c>
      <c r="E7760" s="8">
        <v>7760</v>
      </c>
      <c r="F7760" s="9">
        <v>60410000</v>
      </c>
      <c r="G7760" s="10" t="s">
        <v>7716</v>
      </c>
      <c r="Q7760" t="str">
        <f t="shared" si="121"/>
        <v>60410000-Usluge redovnog avio-prevoza</v>
      </c>
    </row>
    <row r="7761" spans="1:17" x14ac:dyDescent="0.3">
      <c r="A7761">
        <v>7760</v>
      </c>
      <c r="B7761">
        <v>60410000</v>
      </c>
      <c r="C7761" t="s">
        <v>7716</v>
      </c>
      <c r="E7761" s="11">
        <v>7761</v>
      </c>
      <c r="F7761" s="12">
        <v>60411000</v>
      </c>
      <c r="G7761" s="13" t="s">
        <v>7717</v>
      </c>
      <c r="Q7761" t="str">
        <f t="shared" si="121"/>
        <v>60411000-Usluge redovnog avio-prevoza pošte</v>
      </c>
    </row>
    <row r="7762" spans="1:17" x14ac:dyDescent="0.3">
      <c r="A7762">
        <v>7761</v>
      </c>
      <c r="B7762">
        <v>60411000</v>
      </c>
      <c r="C7762" t="s">
        <v>7717</v>
      </c>
      <c r="E7762" s="8">
        <v>7762</v>
      </c>
      <c r="F7762" s="9">
        <v>60420000</v>
      </c>
      <c r="G7762" s="10" t="s">
        <v>7718</v>
      </c>
      <c r="Q7762" t="str">
        <f t="shared" si="121"/>
        <v>60420000-Usluge vanrednog avio-prevoza</v>
      </c>
    </row>
    <row r="7763" spans="1:17" x14ac:dyDescent="0.3">
      <c r="A7763">
        <v>7762</v>
      </c>
      <c r="B7763">
        <v>60420000</v>
      </c>
      <c r="C7763" t="s">
        <v>7718</v>
      </c>
      <c r="E7763" s="11">
        <v>7763</v>
      </c>
      <c r="F7763" s="12">
        <v>60421000</v>
      </c>
      <c r="G7763" s="13" t="s">
        <v>7719</v>
      </c>
      <c r="Q7763" t="str">
        <f t="shared" si="121"/>
        <v>60421000-Usluge vanrednog avio-prevoza pošte</v>
      </c>
    </row>
    <row r="7764" spans="1:17" x14ac:dyDescent="0.3">
      <c r="A7764">
        <v>7763</v>
      </c>
      <c r="B7764">
        <v>60421000</v>
      </c>
      <c r="C7764" t="s">
        <v>7719</v>
      </c>
      <c r="E7764" s="8">
        <v>7764</v>
      </c>
      <c r="F7764" s="9">
        <v>60423000</v>
      </c>
      <c r="G7764" s="10" t="s">
        <v>7720</v>
      </c>
      <c r="Q7764" t="str">
        <f t="shared" si="121"/>
        <v>60423000-Usluge čarter letova</v>
      </c>
    </row>
    <row r="7765" spans="1:17" x14ac:dyDescent="0.3">
      <c r="A7765">
        <v>7764</v>
      </c>
      <c r="B7765">
        <v>60423000</v>
      </c>
      <c r="C7765" t="s">
        <v>7720</v>
      </c>
      <c r="E7765" s="11">
        <v>7765</v>
      </c>
      <c r="F7765" s="12">
        <v>60424000</v>
      </c>
      <c r="G7765" s="13" t="s">
        <v>7721</v>
      </c>
      <c r="Q7765" t="str">
        <f t="shared" si="121"/>
        <v>60424000-Zakup opreme za avio-prevoz sa posadom</v>
      </c>
    </row>
    <row r="7766" spans="1:17" x14ac:dyDescent="0.3">
      <c r="A7766">
        <v>7765</v>
      </c>
      <c r="B7766">
        <v>60424000</v>
      </c>
      <c r="C7766" t="s">
        <v>7721</v>
      </c>
      <c r="E7766" s="8">
        <v>7766</v>
      </c>
      <c r="F7766" s="9">
        <v>60424100</v>
      </c>
      <c r="G7766" s="10" t="s">
        <v>7722</v>
      </c>
      <c r="Q7766" t="str">
        <f t="shared" si="121"/>
        <v>60424100-Zakup vazduhoplova sa posadom</v>
      </c>
    </row>
    <row r="7767" spans="1:17" x14ac:dyDescent="0.3">
      <c r="A7767">
        <v>7766</v>
      </c>
      <c r="B7767">
        <v>60424100</v>
      </c>
      <c r="C7767" t="s">
        <v>7722</v>
      </c>
      <c r="E7767" s="11">
        <v>7767</v>
      </c>
      <c r="F7767" s="12">
        <v>60424110</v>
      </c>
      <c r="G7767" s="13" t="s">
        <v>7723</v>
      </c>
      <c r="Q7767" t="str">
        <f t="shared" si="121"/>
        <v>60424110-Zakup vazduhoplova sa fiksnim krilima sa posadom</v>
      </c>
    </row>
    <row r="7768" spans="1:17" x14ac:dyDescent="0.3">
      <c r="A7768">
        <v>7767</v>
      </c>
      <c r="B7768">
        <v>60424110</v>
      </c>
      <c r="C7768" t="s">
        <v>7723</v>
      </c>
      <c r="E7768" s="8">
        <v>7768</v>
      </c>
      <c r="F7768" s="9">
        <v>60424120</v>
      </c>
      <c r="G7768" s="10" t="s">
        <v>7724</v>
      </c>
      <c r="Q7768" t="str">
        <f t="shared" si="121"/>
        <v>60424120-Zakup helikoptera sa posadom</v>
      </c>
    </row>
    <row r="7769" spans="1:17" x14ac:dyDescent="0.3">
      <c r="A7769">
        <v>7768</v>
      </c>
      <c r="B7769">
        <v>60424120</v>
      </c>
      <c r="C7769" t="s">
        <v>7724</v>
      </c>
      <c r="E7769" s="11">
        <v>7769</v>
      </c>
      <c r="F7769" s="12">
        <v>60440000</v>
      </c>
      <c r="G7769" s="13" t="s">
        <v>7725</v>
      </c>
      <c r="Q7769" t="str">
        <f t="shared" si="121"/>
        <v>60440000-Pružanje usluga iz vazduha i druge usluge</v>
      </c>
    </row>
    <row r="7770" spans="1:17" x14ac:dyDescent="0.3">
      <c r="A7770">
        <v>7769</v>
      </c>
      <c r="B7770">
        <v>60440000</v>
      </c>
      <c r="C7770" t="s">
        <v>7725</v>
      </c>
      <c r="E7770" s="8">
        <v>7770</v>
      </c>
      <c r="F7770" s="9">
        <v>60441000</v>
      </c>
      <c r="G7770" s="10" t="s">
        <v>7726</v>
      </c>
      <c r="Q7770" t="str">
        <f t="shared" si="121"/>
        <v>60441000-Usluge zaprašivanja iz vazduha</v>
      </c>
    </row>
    <row r="7771" spans="1:17" x14ac:dyDescent="0.3">
      <c r="A7771">
        <v>7770</v>
      </c>
      <c r="B7771">
        <v>60441000</v>
      </c>
      <c r="C7771" t="s">
        <v>7726</v>
      </c>
      <c r="E7771" s="11">
        <v>7771</v>
      </c>
      <c r="F7771" s="12">
        <v>60442000</v>
      </c>
      <c r="G7771" s="13" t="s">
        <v>7727</v>
      </c>
      <c r="Q7771" t="str">
        <f t="shared" si="121"/>
        <v>60442000-Usluge gašenja šumskog požara iz vazduha</v>
      </c>
    </row>
    <row r="7772" spans="1:17" x14ac:dyDescent="0.3">
      <c r="A7772">
        <v>7771</v>
      </c>
      <c r="B7772">
        <v>60442000</v>
      </c>
      <c r="C7772" t="s">
        <v>7727</v>
      </c>
      <c r="E7772" s="8">
        <v>7772</v>
      </c>
      <c r="F7772" s="9">
        <v>60443000</v>
      </c>
      <c r="G7772" s="10" t="s">
        <v>7728</v>
      </c>
      <c r="Q7772" t="str">
        <f t="shared" si="121"/>
        <v>60443000-Usluge spašavanja u vazduhu</v>
      </c>
    </row>
    <row r="7773" spans="1:17" x14ac:dyDescent="0.3">
      <c r="A7773">
        <v>7772</v>
      </c>
      <c r="B7773">
        <v>60443000</v>
      </c>
      <c r="C7773" t="s">
        <v>7728</v>
      </c>
      <c r="E7773" s="11">
        <v>7773</v>
      </c>
      <c r="F7773" s="12">
        <v>60443100</v>
      </c>
      <c r="G7773" s="13" t="s">
        <v>7729</v>
      </c>
      <c r="Q7773" t="str">
        <f t="shared" si="121"/>
        <v>60443100-Usluge spašavanja u vazduhu i na moru</v>
      </c>
    </row>
    <row r="7774" spans="1:17" x14ac:dyDescent="0.3">
      <c r="A7774">
        <v>7773</v>
      </c>
      <c r="B7774">
        <v>60443100</v>
      </c>
      <c r="C7774" t="s">
        <v>7729</v>
      </c>
      <c r="E7774" s="8">
        <v>7774</v>
      </c>
      <c r="F7774" s="9">
        <v>60444000</v>
      </c>
      <c r="G7774" s="10" t="s">
        <v>7730</v>
      </c>
      <c r="Q7774" t="str">
        <f t="shared" si="121"/>
        <v>60444000-Usluge korišćenja vazduhoplova</v>
      </c>
    </row>
    <row r="7775" spans="1:17" x14ac:dyDescent="0.3">
      <c r="A7775">
        <v>7774</v>
      </c>
      <c r="B7775">
        <v>60444000</v>
      </c>
      <c r="C7775" t="s">
        <v>7730</v>
      </c>
      <c r="E7775" s="11">
        <v>7775</v>
      </c>
      <c r="F7775" s="12">
        <v>60444100</v>
      </c>
      <c r="G7775" s="13" t="s">
        <v>7731</v>
      </c>
      <c r="Q7775" t="str">
        <f t="shared" si="121"/>
        <v>60444100-Pilotske usluge</v>
      </c>
    </row>
    <row r="7776" spans="1:17" x14ac:dyDescent="0.3">
      <c r="A7776">
        <v>7775</v>
      </c>
      <c r="B7776">
        <v>60444100</v>
      </c>
      <c r="C7776" t="s">
        <v>7731</v>
      </c>
      <c r="E7776" s="8">
        <v>7776</v>
      </c>
      <c r="F7776" s="9">
        <v>60445000</v>
      </c>
      <c r="G7776" s="10" t="s">
        <v>7732</v>
      </c>
      <c r="Q7776" t="str">
        <f t="shared" si="121"/>
        <v>60445000-Usluge upravljanja vazduhoplovom</v>
      </c>
    </row>
    <row r="7777" spans="1:17" x14ac:dyDescent="0.3">
      <c r="A7777">
        <v>7776</v>
      </c>
      <c r="B7777">
        <v>60445000</v>
      </c>
      <c r="C7777" t="s">
        <v>7732</v>
      </c>
      <c r="E7777" s="11">
        <v>7777</v>
      </c>
      <c r="F7777" s="12">
        <v>60500000</v>
      </c>
      <c r="G7777" s="13" t="s">
        <v>7733</v>
      </c>
      <c r="Q7777" t="str">
        <f t="shared" si="121"/>
        <v>60500000-Usluge svemirskog prevoza</v>
      </c>
    </row>
    <row r="7778" spans="1:17" x14ac:dyDescent="0.3">
      <c r="A7778">
        <v>7777</v>
      </c>
      <c r="B7778">
        <v>60500000</v>
      </c>
      <c r="C7778" t="s">
        <v>7733</v>
      </c>
      <c r="E7778" s="8">
        <v>7778</v>
      </c>
      <c r="F7778" s="9">
        <v>60510000</v>
      </c>
      <c r="G7778" s="10" t="s">
        <v>7734</v>
      </c>
      <c r="Q7778" t="str">
        <f t="shared" si="121"/>
        <v>60510000-Usluge lansiranja satelita</v>
      </c>
    </row>
    <row r="7779" spans="1:17" x14ac:dyDescent="0.3">
      <c r="A7779">
        <v>7778</v>
      </c>
      <c r="B7779">
        <v>60510000</v>
      </c>
      <c r="C7779" t="s">
        <v>7734</v>
      </c>
      <c r="E7779" s="11">
        <v>7779</v>
      </c>
      <c r="F7779" s="12">
        <v>60520000</v>
      </c>
      <c r="G7779" s="13" t="s">
        <v>7735</v>
      </c>
      <c r="Q7779" t="str">
        <f t="shared" si="121"/>
        <v>60520000-Usluge ispitivanja nosivosti</v>
      </c>
    </row>
    <row r="7780" spans="1:17" x14ac:dyDescent="0.3">
      <c r="A7780">
        <v>7779</v>
      </c>
      <c r="B7780">
        <v>60520000</v>
      </c>
      <c r="C7780" t="s">
        <v>7735</v>
      </c>
      <c r="E7780" s="8">
        <v>7780</v>
      </c>
      <c r="F7780" s="9">
        <v>60600000</v>
      </c>
      <c r="G7780" s="10" t="s">
        <v>7736</v>
      </c>
      <c r="Q7780" t="str">
        <f t="shared" si="121"/>
        <v>60600000-Usluge prevoza vodnim putevima</v>
      </c>
    </row>
    <row r="7781" spans="1:17" x14ac:dyDescent="0.3">
      <c r="A7781">
        <v>7780</v>
      </c>
      <c r="B7781">
        <v>60600000</v>
      </c>
      <c r="C7781" t="s">
        <v>7736</v>
      </c>
      <c r="E7781" s="11">
        <v>7781</v>
      </c>
      <c r="F7781" s="12">
        <v>60610000</v>
      </c>
      <c r="G7781" s="13" t="s">
        <v>7737</v>
      </c>
      <c r="Q7781" t="str">
        <f t="shared" si="121"/>
        <v>60610000-Usluge trajektnog prevoza</v>
      </c>
    </row>
    <row r="7782" spans="1:17" x14ac:dyDescent="0.3">
      <c r="A7782">
        <v>7781</v>
      </c>
      <c r="B7782">
        <v>60610000</v>
      </c>
      <c r="C7782" t="s">
        <v>7737</v>
      </c>
      <c r="E7782" s="8">
        <v>7782</v>
      </c>
      <c r="F7782" s="9">
        <v>60620000</v>
      </c>
      <c r="G7782" s="10" t="s">
        <v>7738</v>
      </c>
      <c r="Q7782" t="str">
        <f t="shared" si="121"/>
        <v>60620000-Prevoz pošte vodnim putem</v>
      </c>
    </row>
    <row r="7783" spans="1:17" x14ac:dyDescent="0.3">
      <c r="A7783">
        <v>7782</v>
      </c>
      <c r="B7783">
        <v>60620000</v>
      </c>
      <c r="C7783" t="s">
        <v>7738</v>
      </c>
      <c r="E7783" s="11">
        <v>7783</v>
      </c>
      <c r="F7783" s="12">
        <v>60630000</v>
      </c>
      <c r="G7783" s="13" t="s">
        <v>7739</v>
      </c>
      <c r="Q7783" t="str">
        <f t="shared" si="121"/>
        <v>60630000-Usluge broda za polaganje kablova</v>
      </c>
    </row>
    <row r="7784" spans="1:17" x14ac:dyDescent="0.3">
      <c r="A7784">
        <v>7783</v>
      </c>
      <c r="B7784">
        <v>60630000</v>
      </c>
      <c r="C7784" t="s">
        <v>7739</v>
      </c>
      <c r="E7784" s="8">
        <v>7784</v>
      </c>
      <c r="F7784" s="9">
        <v>60640000</v>
      </c>
      <c r="G7784" s="10" t="s">
        <v>7740</v>
      </c>
      <c r="Q7784" t="str">
        <f t="shared" si="121"/>
        <v>60640000-Prevoz brodovima</v>
      </c>
    </row>
    <row r="7785" spans="1:17" x14ac:dyDescent="0.3">
      <c r="A7785">
        <v>7784</v>
      </c>
      <c r="B7785">
        <v>60640000</v>
      </c>
      <c r="C7785" t="s">
        <v>7740</v>
      </c>
      <c r="E7785" s="11">
        <v>7785</v>
      </c>
      <c r="F7785" s="12">
        <v>60650000</v>
      </c>
      <c r="G7785" s="13" t="s">
        <v>7741</v>
      </c>
      <c r="Q7785" t="str">
        <f t="shared" si="121"/>
        <v>60650000-Davanje u zakup opreme za vodni prevoz sa posadom</v>
      </c>
    </row>
    <row r="7786" spans="1:17" x14ac:dyDescent="0.3">
      <c r="A7786">
        <v>7785</v>
      </c>
      <c r="B7786">
        <v>60650000</v>
      </c>
      <c r="C7786" t="s">
        <v>7741</v>
      </c>
      <c r="E7786" s="8">
        <v>7786</v>
      </c>
      <c r="F7786" s="9">
        <v>60651000</v>
      </c>
      <c r="G7786" s="10" t="s">
        <v>7742</v>
      </c>
      <c r="Q7786" t="str">
        <f t="shared" si="121"/>
        <v>60651000-Davanje u zakup plovila sa posadom</v>
      </c>
    </row>
    <row r="7787" spans="1:17" x14ac:dyDescent="0.3">
      <c r="A7787">
        <v>7786</v>
      </c>
      <c r="B7787">
        <v>60651000</v>
      </c>
      <c r="C7787" t="s">
        <v>7742</v>
      </c>
      <c r="E7787" s="11">
        <v>7787</v>
      </c>
      <c r="F7787" s="12">
        <v>60651100</v>
      </c>
      <c r="G7787" s="13" t="s">
        <v>7743</v>
      </c>
      <c r="Q7787" t="str">
        <f t="shared" si="121"/>
        <v>60651100-Davanje u zakup pomorskih plovila sa posadom</v>
      </c>
    </row>
    <row r="7788" spans="1:17" x14ac:dyDescent="0.3">
      <c r="A7788">
        <v>7787</v>
      </c>
      <c r="B7788">
        <v>60651100</v>
      </c>
      <c r="C7788" t="s">
        <v>7743</v>
      </c>
      <c r="E7788" s="8">
        <v>7788</v>
      </c>
      <c r="F7788" s="9">
        <v>60651200</v>
      </c>
      <c r="G7788" s="10" t="s">
        <v>7744</v>
      </c>
      <c r="Q7788" t="str">
        <f t="shared" si="121"/>
        <v>60651200-Davanje u zakup rečnih plovila sa posadom</v>
      </c>
    </row>
    <row r="7789" spans="1:17" x14ac:dyDescent="0.3">
      <c r="A7789">
        <v>7788</v>
      </c>
      <c r="B7789">
        <v>60651200</v>
      </c>
      <c r="C7789" t="s">
        <v>7744</v>
      </c>
      <c r="E7789" s="11">
        <v>7789</v>
      </c>
      <c r="F7789" s="12">
        <v>60651300</v>
      </c>
      <c r="G7789" s="13" t="s">
        <v>7745</v>
      </c>
      <c r="Q7789" t="str">
        <f t="shared" si="121"/>
        <v>60651300-Usluge brodova za sprečavanje zagađenja životne sredine</v>
      </c>
    </row>
    <row r="7790" spans="1:17" x14ac:dyDescent="0.3">
      <c r="A7790">
        <v>7789</v>
      </c>
      <c r="B7790">
        <v>60651300</v>
      </c>
      <c r="C7790" t="s">
        <v>7745</v>
      </c>
      <c r="E7790" s="8">
        <v>7790</v>
      </c>
      <c r="F7790" s="9">
        <v>60651400</v>
      </c>
      <c r="G7790" s="10" t="s">
        <v>7746</v>
      </c>
      <c r="Q7790" t="str">
        <f t="shared" si="121"/>
        <v>60651400-Usluge brodova za teške terete</v>
      </c>
    </row>
    <row r="7791" spans="1:17" x14ac:dyDescent="0.3">
      <c r="A7791">
        <v>7790</v>
      </c>
      <c r="B7791">
        <v>60651400</v>
      </c>
      <c r="C7791" t="s">
        <v>7746</v>
      </c>
      <c r="E7791" s="11">
        <v>7791</v>
      </c>
      <c r="F7791" s="12">
        <v>60651500</v>
      </c>
      <c r="G7791" s="13" t="s">
        <v>7747</v>
      </c>
      <c r="Q7791" t="str">
        <f t="shared" si="121"/>
        <v>60651500-Usluge brodova u pripravnosti</v>
      </c>
    </row>
    <row r="7792" spans="1:17" x14ac:dyDescent="0.3">
      <c r="A7792">
        <v>7791</v>
      </c>
      <c r="B7792">
        <v>60651500</v>
      </c>
      <c r="C7792" t="s">
        <v>7747</v>
      </c>
      <c r="E7792" s="8">
        <v>7792</v>
      </c>
      <c r="F7792" s="9">
        <v>60651600</v>
      </c>
      <c r="G7792" s="10" t="s">
        <v>7748</v>
      </c>
      <c r="Q7792" t="str">
        <f t="shared" si="121"/>
        <v>60651600-Usluge snabdevanja brodom objekata na pučini</v>
      </c>
    </row>
    <row r="7793" spans="1:17" x14ac:dyDescent="0.3">
      <c r="A7793">
        <v>7792</v>
      </c>
      <c r="B7793">
        <v>60651600</v>
      </c>
      <c r="C7793" t="s">
        <v>7748</v>
      </c>
      <c r="E7793" s="11">
        <v>7793</v>
      </c>
      <c r="F7793" s="12">
        <v>60653000</v>
      </c>
      <c r="G7793" s="13" t="s">
        <v>7749</v>
      </c>
      <c r="Q7793" t="str">
        <f t="shared" si="121"/>
        <v>60653000-Davanje u zakup čamaca sa posadom</v>
      </c>
    </row>
    <row r="7794" spans="1:17" x14ac:dyDescent="0.3">
      <c r="A7794">
        <v>7793</v>
      </c>
      <c r="B7794">
        <v>60653000</v>
      </c>
      <c r="C7794" t="s">
        <v>7749</v>
      </c>
      <c r="E7794" s="8">
        <v>7794</v>
      </c>
      <c r="F7794" s="9">
        <v>63000000</v>
      </c>
      <c r="G7794" s="10" t="s">
        <v>7750</v>
      </c>
      <c r="Q7794" t="str">
        <f t="shared" si="121"/>
        <v>63000000-Prateće i pomoćne usluge prevoza; usluge prevoznih agencija</v>
      </c>
    </row>
    <row r="7795" spans="1:17" x14ac:dyDescent="0.3">
      <c r="A7795">
        <v>7794</v>
      </c>
      <c r="B7795">
        <v>63000000</v>
      </c>
      <c r="C7795" t="s">
        <v>7750</v>
      </c>
      <c r="E7795" s="11">
        <v>7795</v>
      </c>
      <c r="F7795" s="12">
        <v>63100000</v>
      </c>
      <c r="G7795" s="13" t="s">
        <v>7751</v>
      </c>
      <c r="Q7795" t="str">
        <f t="shared" si="121"/>
        <v>63100000-Usluge rukovanja teretom i skladištenja tereta</v>
      </c>
    </row>
    <row r="7796" spans="1:17" x14ac:dyDescent="0.3">
      <c r="A7796">
        <v>7795</v>
      </c>
      <c r="B7796">
        <v>63100000</v>
      </c>
      <c r="C7796" t="s">
        <v>7751</v>
      </c>
      <c r="E7796" s="8">
        <v>7796</v>
      </c>
      <c r="F7796" s="9">
        <v>63110000</v>
      </c>
      <c r="G7796" s="10" t="s">
        <v>7752</v>
      </c>
      <c r="Q7796" t="str">
        <f t="shared" si="121"/>
        <v>63110000-Usluge rukovanja teretom</v>
      </c>
    </row>
    <row r="7797" spans="1:17" x14ac:dyDescent="0.3">
      <c r="A7797">
        <v>7796</v>
      </c>
      <c r="B7797">
        <v>63110000</v>
      </c>
      <c r="C7797" t="s">
        <v>7752</v>
      </c>
      <c r="E7797" s="11">
        <v>7797</v>
      </c>
      <c r="F7797" s="12">
        <v>63111000</v>
      </c>
      <c r="G7797" s="13" t="s">
        <v>7753</v>
      </c>
      <c r="Q7797" t="str">
        <f t="shared" si="121"/>
        <v>63111000-Usluge rukovanja kontejnerima</v>
      </c>
    </row>
    <row r="7798" spans="1:17" x14ac:dyDescent="0.3">
      <c r="A7798">
        <v>7797</v>
      </c>
      <c r="B7798">
        <v>63111000</v>
      </c>
      <c r="C7798" t="s">
        <v>7753</v>
      </c>
      <c r="E7798" s="8">
        <v>7798</v>
      </c>
      <c r="F7798" s="9">
        <v>63112000</v>
      </c>
      <c r="G7798" s="10" t="s">
        <v>7754</v>
      </c>
      <c r="Q7798" t="str">
        <f t="shared" si="121"/>
        <v>63112000-Usluge rukovanja prtljagom</v>
      </c>
    </row>
    <row r="7799" spans="1:17" x14ac:dyDescent="0.3">
      <c r="A7799">
        <v>7798</v>
      </c>
      <c r="B7799">
        <v>63112000</v>
      </c>
      <c r="C7799" t="s">
        <v>7754</v>
      </c>
      <c r="E7799" s="11">
        <v>7799</v>
      </c>
      <c r="F7799" s="12">
        <v>63112100</v>
      </c>
      <c r="G7799" s="13" t="s">
        <v>7755</v>
      </c>
      <c r="Q7799" t="str">
        <f t="shared" si="121"/>
        <v>63112100-Usluge rukovanja putničkim prtljagom</v>
      </c>
    </row>
    <row r="7800" spans="1:17" x14ac:dyDescent="0.3">
      <c r="A7800">
        <v>7799</v>
      </c>
      <c r="B7800">
        <v>63112100</v>
      </c>
      <c r="C7800" t="s">
        <v>7755</v>
      </c>
      <c r="E7800" s="8">
        <v>7800</v>
      </c>
      <c r="F7800" s="9">
        <v>63112110</v>
      </c>
      <c r="G7800" s="10" t="s">
        <v>7756</v>
      </c>
      <c r="Q7800" t="str">
        <f t="shared" si="121"/>
        <v>63112110-Usluge preuzimanja prtljaga</v>
      </c>
    </row>
    <row r="7801" spans="1:17" x14ac:dyDescent="0.3">
      <c r="A7801">
        <v>7800</v>
      </c>
      <c r="B7801">
        <v>63112110</v>
      </c>
      <c r="C7801" t="s">
        <v>7756</v>
      </c>
      <c r="E7801" s="11">
        <v>7801</v>
      </c>
      <c r="F7801" s="12">
        <v>63120000</v>
      </c>
      <c r="G7801" s="13" t="s">
        <v>7757</v>
      </c>
      <c r="Q7801" t="str">
        <f t="shared" si="121"/>
        <v>63120000-Usluge čuvanja i skladištenja</v>
      </c>
    </row>
    <row r="7802" spans="1:17" x14ac:dyDescent="0.3">
      <c r="A7802">
        <v>7801</v>
      </c>
      <c r="B7802">
        <v>63120000</v>
      </c>
      <c r="C7802" t="s">
        <v>7757</v>
      </c>
      <c r="E7802" s="8">
        <v>7802</v>
      </c>
      <c r="F7802" s="9">
        <v>63121000</v>
      </c>
      <c r="G7802" s="10" t="s">
        <v>7758</v>
      </c>
      <c r="Q7802" t="str">
        <f t="shared" si="121"/>
        <v>63121000-Usluge čuvanja i izdavanja robe</v>
      </c>
    </row>
    <row r="7803" spans="1:17" x14ac:dyDescent="0.3">
      <c r="A7803">
        <v>7802</v>
      </c>
      <c r="B7803">
        <v>63121000</v>
      </c>
      <c r="C7803" t="s">
        <v>7758</v>
      </c>
      <c r="E7803" s="11">
        <v>7803</v>
      </c>
      <c r="F7803" s="12">
        <v>63121100</v>
      </c>
      <c r="G7803" s="13" t="s">
        <v>7759</v>
      </c>
      <c r="Q7803" t="str">
        <f t="shared" si="121"/>
        <v>63121100-Usluge čuvanja</v>
      </c>
    </row>
    <row r="7804" spans="1:17" x14ac:dyDescent="0.3">
      <c r="A7804">
        <v>7803</v>
      </c>
      <c r="B7804">
        <v>63121100</v>
      </c>
      <c r="C7804" t="s">
        <v>7759</v>
      </c>
      <c r="E7804" s="8">
        <v>7804</v>
      </c>
      <c r="F7804" s="9">
        <v>63121110</v>
      </c>
      <c r="G7804" s="10" t="s">
        <v>7760</v>
      </c>
      <c r="Q7804" t="str">
        <f t="shared" si="121"/>
        <v>63121110-Usluge skladištenja gasa</v>
      </c>
    </row>
    <row r="7805" spans="1:17" x14ac:dyDescent="0.3">
      <c r="A7805">
        <v>7804</v>
      </c>
      <c r="B7805">
        <v>63121110</v>
      </c>
      <c r="C7805" t="s">
        <v>7760</v>
      </c>
      <c r="E7805" s="11">
        <v>7805</v>
      </c>
      <c r="F7805" s="12">
        <v>63122000</v>
      </c>
      <c r="G7805" s="13" t="s">
        <v>7761</v>
      </c>
      <c r="Q7805" t="str">
        <f t="shared" si="121"/>
        <v>63122000-Usluge skladištenja</v>
      </c>
    </row>
    <row r="7806" spans="1:17" x14ac:dyDescent="0.3">
      <c r="A7806">
        <v>7805</v>
      </c>
      <c r="B7806">
        <v>63122000</v>
      </c>
      <c r="C7806" t="s">
        <v>7761</v>
      </c>
      <c r="E7806" s="8">
        <v>7806</v>
      </c>
      <c r="F7806" s="9">
        <v>63500000</v>
      </c>
      <c r="G7806" s="10" t="s">
        <v>7762</v>
      </c>
      <c r="Q7806" t="str">
        <f t="shared" si="121"/>
        <v>63500000-Usluge putničkih agencija i tur-operatera i usluge pomoći turistima</v>
      </c>
    </row>
    <row r="7807" spans="1:17" x14ac:dyDescent="0.3">
      <c r="A7807">
        <v>7806</v>
      </c>
      <c r="B7807">
        <v>63500000</v>
      </c>
      <c r="C7807" t="s">
        <v>7762</v>
      </c>
      <c r="E7807" s="11">
        <v>7807</v>
      </c>
      <c r="F7807" s="12">
        <v>63510000</v>
      </c>
      <c r="G7807" s="13" t="s">
        <v>7763</v>
      </c>
      <c r="Q7807" t="str">
        <f t="shared" si="121"/>
        <v>63510000-Usluge putničkih agencija i slične usluge</v>
      </c>
    </row>
    <row r="7808" spans="1:17" x14ac:dyDescent="0.3">
      <c r="A7808">
        <v>7807</v>
      </c>
      <c r="B7808">
        <v>63510000</v>
      </c>
      <c r="C7808" t="s">
        <v>7763</v>
      </c>
      <c r="E7808" s="8">
        <v>7808</v>
      </c>
      <c r="F7808" s="9">
        <v>63511000</v>
      </c>
      <c r="G7808" s="10" t="s">
        <v>7764</v>
      </c>
      <c r="Q7808" t="str">
        <f t="shared" si="121"/>
        <v>63511000-Organizacija paket-aranžmana</v>
      </c>
    </row>
    <row r="7809" spans="1:17" x14ac:dyDescent="0.3">
      <c r="A7809">
        <v>7808</v>
      </c>
      <c r="B7809">
        <v>63511000</v>
      </c>
      <c r="C7809" t="s">
        <v>7764</v>
      </c>
      <c r="E7809" s="11">
        <v>7809</v>
      </c>
      <c r="F7809" s="12">
        <v>63512000</v>
      </c>
      <c r="G7809" s="13" t="s">
        <v>7765</v>
      </c>
      <c r="Q7809" t="str">
        <f t="shared" si="121"/>
        <v>63512000-Prodaja putnih karata i usluge paket-aranžmana</v>
      </c>
    </row>
    <row r="7810" spans="1:17" x14ac:dyDescent="0.3">
      <c r="A7810">
        <v>7809</v>
      </c>
      <c r="B7810">
        <v>63512000</v>
      </c>
      <c r="C7810" t="s">
        <v>7765</v>
      </c>
      <c r="E7810" s="8">
        <v>7810</v>
      </c>
      <c r="F7810" s="9">
        <v>63513000</v>
      </c>
      <c r="G7810" s="10" t="s">
        <v>7766</v>
      </c>
      <c r="Q7810" t="str">
        <f t="shared" ref="Q7810:Q7873" si="122">F7810&amp; "-" &amp;G7810</f>
        <v>63513000-Usluge informisanja turista</v>
      </c>
    </row>
    <row r="7811" spans="1:17" x14ac:dyDescent="0.3">
      <c r="A7811">
        <v>7810</v>
      </c>
      <c r="B7811">
        <v>63513000</v>
      </c>
      <c r="C7811" t="s">
        <v>7766</v>
      </c>
      <c r="E7811" s="11">
        <v>7811</v>
      </c>
      <c r="F7811" s="12">
        <v>63514000</v>
      </c>
      <c r="G7811" s="13" t="s">
        <v>7767</v>
      </c>
      <c r="Q7811" t="str">
        <f t="shared" si="122"/>
        <v>63514000-Usluge turističkih vodiča</v>
      </c>
    </row>
    <row r="7812" spans="1:17" x14ac:dyDescent="0.3">
      <c r="A7812">
        <v>7811</v>
      </c>
      <c r="B7812">
        <v>63514000</v>
      </c>
      <c r="C7812" t="s">
        <v>7767</v>
      </c>
      <c r="E7812" s="8">
        <v>7812</v>
      </c>
      <c r="F7812" s="9">
        <v>63515000</v>
      </c>
      <c r="G7812" s="10" t="s">
        <v>7768</v>
      </c>
      <c r="Q7812" t="str">
        <f t="shared" si="122"/>
        <v>63515000-Usluge putovanja</v>
      </c>
    </row>
    <row r="7813" spans="1:17" x14ac:dyDescent="0.3">
      <c r="A7813">
        <v>7812</v>
      </c>
      <c r="B7813">
        <v>63515000</v>
      </c>
      <c r="C7813" t="s">
        <v>7768</v>
      </c>
      <c r="E7813" s="11">
        <v>7813</v>
      </c>
      <c r="F7813" s="12">
        <v>63516000</v>
      </c>
      <c r="G7813" s="13" t="s">
        <v>7769</v>
      </c>
      <c r="Q7813" t="str">
        <f t="shared" si="122"/>
        <v>63516000-Usluge organizacije putovanja</v>
      </c>
    </row>
    <row r="7814" spans="1:17" x14ac:dyDescent="0.3">
      <c r="A7814">
        <v>7813</v>
      </c>
      <c r="B7814">
        <v>63516000</v>
      </c>
      <c r="C7814" t="s">
        <v>7769</v>
      </c>
      <c r="E7814" s="8">
        <v>7814</v>
      </c>
      <c r="F7814" s="9">
        <v>63520000</v>
      </c>
      <c r="G7814" s="10" t="s">
        <v>7770</v>
      </c>
      <c r="Q7814" t="str">
        <f t="shared" si="122"/>
        <v>63520000-Usluge prevoznih agencija</v>
      </c>
    </row>
    <row r="7815" spans="1:17" x14ac:dyDescent="0.3">
      <c r="A7815">
        <v>7814</v>
      </c>
      <c r="B7815">
        <v>63520000</v>
      </c>
      <c r="C7815" t="s">
        <v>7770</v>
      </c>
      <c r="E7815" s="11">
        <v>7815</v>
      </c>
      <c r="F7815" s="12">
        <v>63521000</v>
      </c>
      <c r="G7815" s="13" t="s">
        <v>7771</v>
      </c>
      <c r="Q7815" t="str">
        <f t="shared" si="122"/>
        <v>63521000-Usluge agencija za prevoz tereta</v>
      </c>
    </row>
    <row r="7816" spans="1:17" x14ac:dyDescent="0.3">
      <c r="A7816">
        <v>7815</v>
      </c>
      <c r="B7816">
        <v>63521000</v>
      </c>
      <c r="C7816" t="s">
        <v>7771</v>
      </c>
      <c r="E7816" s="8">
        <v>7816</v>
      </c>
      <c r="F7816" s="9">
        <v>63522000</v>
      </c>
      <c r="G7816" s="10" t="s">
        <v>7772</v>
      </c>
      <c r="Q7816" t="str">
        <f t="shared" si="122"/>
        <v>63522000-Usluge brodarskog posredovanja</v>
      </c>
    </row>
    <row r="7817" spans="1:17" x14ac:dyDescent="0.3">
      <c r="A7817">
        <v>7816</v>
      </c>
      <c r="B7817">
        <v>63522000</v>
      </c>
      <c r="C7817" t="s">
        <v>7772</v>
      </c>
      <c r="E7817" s="11">
        <v>7817</v>
      </c>
      <c r="F7817" s="12">
        <v>63523000</v>
      </c>
      <c r="G7817" s="13" t="s">
        <v>7773</v>
      </c>
      <c r="Q7817" t="str">
        <f t="shared" si="122"/>
        <v>63523000-Usluge lučkih i špediterskih agencija</v>
      </c>
    </row>
    <row r="7818" spans="1:17" x14ac:dyDescent="0.3">
      <c r="A7818">
        <v>7817</v>
      </c>
      <c r="B7818">
        <v>63523000</v>
      </c>
      <c r="C7818" t="s">
        <v>7773</v>
      </c>
      <c r="E7818" s="8">
        <v>7818</v>
      </c>
      <c r="F7818" s="9">
        <v>63524000</v>
      </c>
      <c r="G7818" s="10" t="s">
        <v>7774</v>
      </c>
      <c r="Q7818" t="str">
        <f t="shared" si="122"/>
        <v>63524000-Usluge izrade dokumenata za transport</v>
      </c>
    </row>
    <row r="7819" spans="1:17" x14ac:dyDescent="0.3">
      <c r="A7819">
        <v>7818</v>
      </c>
      <c r="B7819">
        <v>63524000</v>
      </c>
      <c r="C7819" t="s">
        <v>7774</v>
      </c>
      <c r="E7819" s="11">
        <v>7819</v>
      </c>
      <c r="F7819" s="12">
        <v>63700000</v>
      </c>
      <c r="G7819" s="13" t="s">
        <v>7775</v>
      </c>
      <c r="Q7819" t="str">
        <f t="shared" si="122"/>
        <v>63700000-Prateće usluge u kopnenom, vodenom i avio-prevozu</v>
      </c>
    </row>
    <row r="7820" spans="1:17" x14ac:dyDescent="0.3">
      <c r="A7820">
        <v>7819</v>
      </c>
      <c r="B7820">
        <v>63700000</v>
      </c>
      <c r="C7820" t="s">
        <v>7775</v>
      </c>
      <c r="E7820" s="8">
        <v>7820</v>
      </c>
      <c r="F7820" s="9">
        <v>63710000</v>
      </c>
      <c r="G7820" s="10" t="s">
        <v>7776</v>
      </c>
      <c r="Q7820" t="str">
        <f t="shared" si="122"/>
        <v>63710000-Prateće usluge u kopnenom prevozu</v>
      </c>
    </row>
    <row r="7821" spans="1:17" x14ac:dyDescent="0.3">
      <c r="A7821">
        <v>7820</v>
      </c>
      <c r="B7821">
        <v>63710000</v>
      </c>
      <c r="C7821" t="s">
        <v>7776</v>
      </c>
      <c r="E7821" s="11">
        <v>7821</v>
      </c>
      <c r="F7821" s="12">
        <v>63711000</v>
      </c>
      <c r="G7821" s="13" t="s">
        <v>7777</v>
      </c>
      <c r="Q7821" t="str">
        <f t="shared" si="122"/>
        <v>63711000-Prateće usluge u železničkom prevozu</v>
      </c>
    </row>
    <row r="7822" spans="1:17" x14ac:dyDescent="0.3">
      <c r="A7822">
        <v>7821</v>
      </c>
      <c r="B7822">
        <v>63711000</v>
      </c>
      <c r="C7822" t="s">
        <v>7777</v>
      </c>
      <c r="E7822" s="8">
        <v>7822</v>
      </c>
      <c r="F7822" s="9">
        <v>63711100</v>
      </c>
      <c r="G7822" s="10" t="s">
        <v>7778</v>
      </c>
      <c r="Q7822" t="str">
        <f t="shared" si="122"/>
        <v>63711100-Usluge praćenja vozova</v>
      </c>
    </row>
    <row r="7823" spans="1:17" x14ac:dyDescent="0.3">
      <c r="A7823">
        <v>7822</v>
      </c>
      <c r="B7823">
        <v>63711100</v>
      </c>
      <c r="C7823" t="s">
        <v>7778</v>
      </c>
      <c r="E7823" s="11">
        <v>7823</v>
      </c>
      <c r="F7823" s="12">
        <v>63711200</v>
      </c>
      <c r="G7823" s="13" t="s">
        <v>7779</v>
      </c>
      <c r="Q7823" t="str">
        <f t="shared" si="122"/>
        <v>63711200-Usluge pokretnih radionica</v>
      </c>
    </row>
    <row r="7824" spans="1:17" x14ac:dyDescent="0.3">
      <c r="A7824">
        <v>7823</v>
      </c>
      <c r="B7824">
        <v>63711200</v>
      </c>
      <c r="C7824" t="s">
        <v>7779</v>
      </c>
      <c r="E7824" s="8">
        <v>7824</v>
      </c>
      <c r="F7824" s="9">
        <v>63712000</v>
      </c>
      <c r="G7824" s="10" t="s">
        <v>7780</v>
      </c>
      <c r="Q7824" t="str">
        <f t="shared" si="122"/>
        <v>63712000-Prateće usluge u drumskom prevozu</v>
      </c>
    </row>
    <row r="7825" spans="1:17" x14ac:dyDescent="0.3">
      <c r="A7825">
        <v>7824</v>
      </c>
      <c r="B7825">
        <v>63712000</v>
      </c>
      <c r="C7825" t="s">
        <v>7780</v>
      </c>
      <c r="E7825" s="11">
        <v>7825</v>
      </c>
      <c r="F7825" s="12">
        <v>63712100</v>
      </c>
      <c r="G7825" s="13" t="s">
        <v>7781</v>
      </c>
      <c r="Q7825" t="str">
        <f t="shared" si="122"/>
        <v>63712100-Usluge autobuskih stanica</v>
      </c>
    </row>
    <row r="7826" spans="1:17" x14ac:dyDescent="0.3">
      <c r="A7826">
        <v>7825</v>
      </c>
      <c r="B7826">
        <v>63712100</v>
      </c>
      <c r="C7826" t="s">
        <v>7781</v>
      </c>
      <c r="E7826" s="8">
        <v>7826</v>
      </c>
      <c r="F7826" s="9">
        <v>63712200</v>
      </c>
      <c r="G7826" s="10" t="s">
        <v>7782</v>
      </c>
      <c r="Q7826" t="str">
        <f t="shared" si="122"/>
        <v>63712200-Usluge upravljanja autoputevima</v>
      </c>
    </row>
    <row r="7827" spans="1:17" x14ac:dyDescent="0.3">
      <c r="A7827">
        <v>7826</v>
      </c>
      <c r="B7827">
        <v>63712200</v>
      </c>
      <c r="C7827" t="s">
        <v>7782</v>
      </c>
      <c r="E7827" s="11">
        <v>7827</v>
      </c>
      <c r="F7827" s="12">
        <v>63712210</v>
      </c>
      <c r="G7827" s="13" t="s">
        <v>7783</v>
      </c>
      <c r="Q7827" t="str">
        <f t="shared" si="122"/>
        <v>63712210-Usluge naplate putarine na autoputevima</v>
      </c>
    </row>
    <row r="7828" spans="1:17" x14ac:dyDescent="0.3">
      <c r="A7828">
        <v>7827</v>
      </c>
      <c r="B7828">
        <v>63712210</v>
      </c>
      <c r="C7828" t="s">
        <v>7783</v>
      </c>
      <c r="E7828" s="8">
        <v>7828</v>
      </c>
      <c r="F7828" s="9">
        <v>63712300</v>
      </c>
      <c r="G7828" s="10" t="s">
        <v>7784</v>
      </c>
      <c r="Q7828" t="str">
        <f t="shared" si="122"/>
        <v>63712300-Usluge upravljanja mostovima i tunelima</v>
      </c>
    </row>
    <row r="7829" spans="1:17" x14ac:dyDescent="0.3">
      <c r="A7829">
        <v>7828</v>
      </c>
      <c r="B7829">
        <v>63712300</v>
      </c>
      <c r="C7829" t="s">
        <v>7784</v>
      </c>
      <c r="E7829" s="11">
        <v>7829</v>
      </c>
      <c r="F7829" s="12">
        <v>63712310</v>
      </c>
      <c r="G7829" s="13" t="s">
        <v>7785</v>
      </c>
      <c r="Q7829" t="str">
        <f t="shared" si="122"/>
        <v>63712310-Usluge upravljanja mostovima</v>
      </c>
    </row>
    <row r="7830" spans="1:17" x14ac:dyDescent="0.3">
      <c r="A7830">
        <v>7829</v>
      </c>
      <c r="B7830">
        <v>63712310</v>
      </c>
      <c r="C7830" t="s">
        <v>7785</v>
      </c>
      <c r="E7830" s="8">
        <v>7830</v>
      </c>
      <c r="F7830" s="9">
        <v>63712311</v>
      </c>
      <c r="G7830" s="10" t="s">
        <v>7786</v>
      </c>
      <c r="Q7830" t="str">
        <f t="shared" si="122"/>
        <v>63712311-Usluge naplate mostarine</v>
      </c>
    </row>
    <row r="7831" spans="1:17" x14ac:dyDescent="0.3">
      <c r="A7831">
        <v>7830</v>
      </c>
      <c r="B7831">
        <v>63712311</v>
      </c>
      <c r="C7831" t="s">
        <v>7786</v>
      </c>
      <c r="E7831" s="11">
        <v>7831</v>
      </c>
      <c r="F7831" s="12">
        <v>63712320</v>
      </c>
      <c r="G7831" s="13" t="s">
        <v>7787</v>
      </c>
      <c r="Q7831" t="str">
        <f t="shared" si="122"/>
        <v>63712320-Usluge upravljanja tunelima</v>
      </c>
    </row>
    <row r="7832" spans="1:17" x14ac:dyDescent="0.3">
      <c r="A7832">
        <v>7831</v>
      </c>
      <c r="B7832">
        <v>63712320</v>
      </c>
      <c r="C7832" t="s">
        <v>7787</v>
      </c>
      <c r="E7832" s="8">
        <v>7832</v>
      </c>
      <c r="F7832" s="9">
        <v>63712321</v>
      </c>
      <c r="G7832" s="10" t="s">
        <v>7788</v>
      </c>
      <c r="Q7832" t="str">
        <f t="shared" si="122"/>
        <v>63712321-Usluge naplate putarine za tunele</v>
      </c>
    </row>
    <row r="7833" spans="1:17" x14ac:dyDescent="0.3">
      <c r="A7833">
        <v>7832</v>
      </c>
      <c r="B7833">
        <v>63712321</v>
      </c>
      <c r="C7833" t="s">
        <v>7788</v>
      </c>
      <c r="E7833" s="11">
        <v>7833</v>
      </c>
      <c r="F7833" s="12">
        <v>63712400</v>
      </c>
      <c r="G7833" s="13" t="s">
        <v>7789</v>
      </c>
      <c r="Q7833" t="str">
        <f t="shared" si="122"/>
        <v>63712400-Usluge parkiranja</v>
      </c>
    </row>
    <row r="7834" spans="1:17" x14ac:dyDescent="0.3">
      <c r="A7834">
        <v>7833</v>
      </c>
      <c r="B7834">
        <v>63712400</v>
      </c>
      <c r="C7834" t="s">
        <v>7789</v>
      </c>
      <c r="E7834" s="8">
        <v>7834</v>
      </c>
      <c r="F7834" s="9">
        <v>63712500</v>
      </c>
      <c r="G7834" s="10" t="s">
        <v>7790</v>
      </c>
      <c r="Q7834" t="str">
        <f t="shared" si="122"/>
        <v>63712500-Usluge mosne vage</v>
      </c>
    </row>
    <row r="7835" spans="1:17" x14ac:dyDescent="0.3">
      <c r="A7835">
        <v>7834</v>
      </c>
      <c r="B7835">
        <v>63712500</v>
      </c>
      <c r="C7835" t="s">
        <v>7790</v>
      </c>
      <c r="E7835" s="11">
        <v>7835</v>
      </c>
      <c r="F7835" s="12">
        <v>63712600</v>
      </c>
      <c r="G7835" s="13" t="s">
        <v>7791</v>
      </c>
      <c r="Q7835" t="str">
        <f t="shared" si="122"/>
        <v>63712600-Usluge punjenja rezervoara vozila</v>
      </c>
    </row>
    <row r="7836" spans="1:17" x14ac:dyDescent="0.3">
      <c r="A7836">
        <v>7835</v>
      </c>
      <c r="B7836">
        <v>63712600</v>
      </c>
      <c r="C7836" t="s">
        <v>7791</v>
      </c>
      <c r="E7836" s="8">
        <v>7836</v>
      </c>
      <c r="F7836" s="9">
        <v>63712700</v>
      </c>
      <c r="G7836" s="10" t="s">
        <v>7792</v>
      </c>
      <c r="Q7836" t="str">
        <f t="shared" si="122"/>
        <v>63712700-Usluge nadzora i upravljanja saobraćajem</v>
      </c>
    </row>
    <row r="7837" spans="1:17" x14ac:dyDescent="0.3">
      <c r="A7837">
        <v>7836</v>
      </c>
      <c r="B7837">
        <v>63712700</v>
      </c>
      <c r="C7837" t="s">
        <v>7792</v>
      </c>
      <c r="E7837" s="11">
        <v>7837</v>
      </c>
      <c r="F7837" s="12">
        <v>63712710</v>
      </c>
      <c r="G7837" s="13" t="s">
        <v>7793</v>
      </c>
      <c r="Q7837" t="str">
        <f t="shared" si="122"/>
        <v>63712710-Usluge praćenja saobraćaja</v>
      </c>
    </row>
    <row r="7838" spans="1:17" x14ac:dyDescent="0.3">
      <c r="A7838">
        <v>7837</v>
      </c>
      <c r="B7838">
        <v>63712710</v>
      </c>
      <c r="C7838" t="s">
        <v>7793</v>
      </c>
      <c r="E7838" s="8">
        <v>7838</v>
      </c>
      <c r="F7838" s="9">
        <v>63720000</v>
      </c>
      <c r="G7838" s="10" t="s">
        <v>7794</v>
      </c>
      <c r="Q7838" t="str">
        <f t="shared" si="122"/>
        <v>63720000-Prateće usluge za vodeni prevoz</v>
      </c>
    </row>
    <row r="7839" spans="1:17" x14ac:dyDescent="0.3">
      <c r="A7839">
        <v>7838</v>
      </c>
      <c r="B7839">
        <v>63720000</v>
      </c>
      <c r="C7839" t="s">
        <v>7794</v>
      </c>
      <c r="E7839" s="11">
        <v>7839</v>
      </c>
      <c r="F7839" s="12">
        <v>63721000</v>
      </c>
      <c r="G7839" s="13" t="s">
        <v>7795</v>
      </c>
      <c r="Q7839" t="str">
        <f t="shared" si="122"/>
        <v>63721000-Usluge upravljanja lukama i vodenim putevima i pripadajuće usluge</v>
      </c>
    </row>
    <row r="7840" spans="1:17" x14ac:dyDescent="0.3">
      <c r="A7840">
        <v>7839</v>
      </c>
      <c r="B7840">
        <v>63721000</v>
      </c>
      <c r="C7840" t="s">
        <v>7795</v>
      </c>
      <c r="E7840" s="8">
        <v>7840</v>
      </c>
      <c r="F7840" s="9">
        <v>63721100</v>
      </c>
      <c r="G7840" s="10" t="s">
        <v>7796</v>
      </c>
      <c r="Q7840" t="str">
        <f t="shared" si="122"/>
        <v>63721100-Usluge snabdevanja plovila gorivom</v>
      </c>
    </row>
    <row r="7841" spans="1:17" x14ac:dyDescent="0.3">
      <c r="A7841">
        <v>7840</v>
      </c>
      <c r="B7841">
        <v>63721100</v>
      </c>
      <c r="C7841" t="s">
        <v>7796</v>
      </c>
      <c r="E7841" s="11">
        <v>7841</v>
      </c>
      <c r="F7841" s="12">
        <v>63721200</v>
      </c>
      <c r="G7841" s="13" t="s">
        <v>7797</v>
      </c>
      <c r="Q7841" t="str">
        <f t="shared" si="122"/>
        <v>63721200-Usluge upravljanja lukama</v>
      </c>
    </row>
    <row r="7842" spans="1:17" x14ac:dyDescent="0.3">
      <c r="A7842">
        <v>7841</v>
      </c>
      <c r="B7842">
        <v>63721200</v>
      </c>
      <c r="C7842" t="s">
        <v>7797</v>
      </c>
      <c r="E7842" s="8">
        <v>7842</v>
      </c>
      <c r="F7842" s="9">
        <v>63721300</v>
      </c>
      <c r="G7842" s="10" t="s">
        <v>7798</v>
      </c>
      <c r="Q7842" t="str">
        <f t="shared" si="122"/>
        <v>63721300-Usluge upravljanja vodenim putevima</v>
      </c>
    </row>
    <row r="7843" spans="1:17" x14ac:dyDescent="0.3">
      <c r="A7843">
        <v>7842</v>
      </c>
      <c r="B7843">
        <v>63721300</v>
      </c>
      <c r="C7843" t="s">
        <v>7798</v>
      </c>
      <c r="E7843" s="11">
        <v>7843</v>
      </c>
      <c r="F7843" s="12">
        <v>63721400</v>
      </c>
      <c r="G7843" s="13" t="s">
        <v>7799</v>
      </c>
      <c r="Q7843" t="str">
        <f t="shared" si="122"/>
        <v>63721400-Usluge punjenja brodskih rezervoara za gorivo</v>
      </c>
    </row>
    <row r="7844" spans="1:17" x14ac:dyDescent="0.3">
      <c r="A7844">
        <v>7843</v>
      </c>
      <c r="B7844">
        <v>63721400</v>
      </c>
      <c r="C7844" t="s">
        <v>7799</v>
      </c>
      <c r="E7844" s="8">
        <v>7844</v>
      </c>
      <c r="F7844" s="9">
        <v>63721500</v>
      </c>
      <c r="G7844" s="10" t="s">
        <v>7800</v>
      </c>
      <c r="Q7844" t="str">
        <f t="shared" si="122"/>
        <v>63721500-Usluge upravljanja putničkim terminalima</v>
      </c>
    </row>
    <row r="7845" spans="1:17" x14ac:dyDescent="0.3">
      <c r="A7845">
        <v>7844</v>
      </c>
      <c r="B7845">
        <v>63721500</v>
      </c>
      <c r="C7845" t="s">
        <v>7800</v>
      </c>
      <c r="E7845" s="11">
        <v>7845</v>
      </c>
      <c r="F7845" s="12">
        <v>63722000</v>
      </c>
      <c r="G7845" s="13" t="s">
        <v>7801</v>
      </c>
      <c r="Q7845" t="str">
        <f t="shared" si="122"/>
        <v>63722000-Usluge pomorskih pilota</v>
      </c>
    </row>
    <row r="7846" spans="1:17" x14ac:dyDescent="0.3">
      <c r="A7846">
        <v>7845</v>
      </c>
      <c r="B7846">
        <v>63722000</v>
      </c>
      <c r="C7846" t="s">
        <v>7801</v>
      </c>
      <c r="E7846" s="8">
        <v>7846</v>
      </c>
      <c r="F7846" s="9">
        <v>63723000</v>
      </c>
      <c r="G7846" s="10" t="s">
        <v>7802</v>
      </c>
      <c r="Q7846" t="str">
        <f t="shared" si="122"/>
        <v>63723000-Usluge priveza</v>
      </c>
    </row>
    <row r="7847" spans="1:17" x14ac:dyDescent="0.3">
      <c r="A7847">
        <v>7846</v>
      </c>
      <c r="B7847">
        <v>63723000</v>
      </c>
      <c r="C7847" t="s">
        <v>7802</v>
      </c>
      <c r="E7847" s="11">
        <v>7847</v>
      </c>
      <c r="F7847" s="12">
        <v>63724000</v>
      </c>
      <c r="G7847" s="13" t="s">
        <v>7803</v>
      </c>
      <c r="Q7847" t="str">
        <f t="shared" si="122"/>
        <v>63724000-Plovidbene usluge</v>
      </c>
    </row>
    <row r="7848" spans="1:17" x14ac:dyDescent="0.3">
      <c r="A7848">
        <v>7847</v>
      </c>
      <c r="B7848">
        <v>63724000</v>
      </c>
      <c r="C7848" t="s">
        <v>7803</v>
      </c>
      <c r="E7848" s="8">
        <v>7848</v>
      </c>
      <c r="F7848" s="9">
        <v>63724100</v>
      </c>
      <c r="G7848" s="10" t="s">
        <v>7804</v>
      </c>
      <c r="Q7848" t="str">
        <f t="shared" si="122"/>
        <v>63724100-Usluge određivanja položaja objekata na moru</v>
      </c>
    </row>
    <row r="7849" spans="1:17" x14ac:dyDescent="0.3">
      <c r="A7849">
        <v>7848</v>
      </c>
      <c r="B7849">
        <v>63724100</v>
      </c>
      <c r="C7849" t="s">
        <v>7804</v>
      </c>
      <c r="E7849" s="11">
        <v>7849</v>
      </c>
      <c r="F7849" s="12">
        <v>63724110</v>
      </c>
      <c r="G7849" s="13" t="s">
        <v>7805</v>
      </c>
      <c r="Q7849" t="str">
        <f t="shared" si="122"/>
        <v>63724110-Usluge određivanja položaja brodova svetionika</v>
      </c>
    </row>
    <row r="7850" spans="1:17" x14ac:dyDescent="0.3">
      <c r="A7850">
        <v>7849</v>
      </c>
      <c r="B7850">
        <v>63724110</v>
      </c>
      <c r="C7850" t="s">
        <v>7805</v>
      </c>
      <c r="E7850" s="8">
        <v>7850</v>
      </c>
      <c r="F7850" s="9">
        <v>63724200</v>
      </c>
      <c r="G7850" s="10" t="s">
        <v>7806</v>
      </c>
      <c r="Q7850" t="str">
        <f t="shared" si="122"/>
        <v>63724200-Usluge broda svetionika</v>
      </c>
    </row>
    <row r="7851" spans="1:17" x14ac:dyDescent="0.3">
      <c r="A7851">
        <v>7850</v>
      </c>
      <c r="B7851">
        <v>63724200</v>
      </c>
      <c r="C7851" t="s">
        <v>7806</v>
      </c>
      <c r="E7851" s="11">
        <v>7851</v>
      </c>
      <c r="F7851" s="12">
        <v>63724300</v>
      </c>
      <c r="G7851" s="13" t="s">
        <v>7807</v>
      </c>
      <c r="Q7851" t="str">
        <f t="shared" si="122"/>
        <v>63724300-Usluge na postavljanju plutača</v>
      </c>
    </row>
    <row r="7852" spans="1:17" x14ac:dyDescent="0.3">
      <c r="A7852">
        <v>7851</v>
      </c>
      <c r="B7852">
        <v>63724300</v>
      </c>
      <c r="C7852" t="s">
        <v>7807</v>
      </c>
      <c r="E7852" s="8">
        <v>7852</v>
      </c>
      <c r="F7852" s="9">
        <v>63724310</v>
      </c>
      <c r="G7852" s="10" t="s">
        <v>7808</v>
      </c>
      <c r="Q7852" t="str">
        <f t="shared" si="122"/>
        <v>63724310-Usluge označavanja plutačama</v>
      </c>
    </row>
    <row r="7853" spans="1:17" x14ac:dyDescent="0.3">
      <c r="A7853">
        <v>7852</v>
      </c>
      <c r="B7853">
        <v>63724310</v>
      </c>
      <c r="C7853" t="s">
        <v>7808</v>
      </c>
      <c r="E7853" s="11">
        <v>7853</v>
      </c>
      <c r="F7853" s="12">
        <v>63724400</v>
      </c>
      <c r="G7853" s="13" t="s">
        <v>7809</v>
      </c>
      <c r="Q7853" t="str">
        <f t="shared" si="122"/>
        <v>63724400-Usluge svetionika</v>
      </c>
    </row>
    <row r="7854" spans="1:17" x14ac:dyDescent="0.3">
      <c r="A7854">
        <v>7853</v>
      </c>
      <c r="B7854">
        <v>63724400</v>
      </c>
      <c r="C7854" t="s">
        <v>7809</v>
      </c>
      <c r="E7854" s="8">
        <v>7854</v>
      </c>
      <c r="F7854" s="9">
        <v>63725000</v>
      </c>
      <c r="G7854" s="10" t="s">
        <v>7810</v>
      </c>
      <c r="Q7854" t="str">
        <f t="shared" si="122"/>
        <v>63725000-Usluge spašavanja i odsukavanja</v>
      </c>
    </row>
    <row r="7855" spans="1:17" x14ac:dyDescent="0.3">
      <c r="A7855">
        <v>7854</v>
      </c>
      <c r="B7855">
        <v>63725000</v>
      </c>
      <c r="C7855" t="s">
        <v>7810</v>
      </c>
      <c r="E7855" s="11">
        <v>7855</v>
      </c>
      <c r="F7855" s="12">
        <v>63725100</v>
      </c>
      <c r="G7855" s="13" t="s">
        <v>7811</v>
      </c>
      <c r="Q7855" t="str">
        <f t="shared" si="122"/>
        <v>63725100-Usluge spašavanja plovila</v>
      </c>
    </row>
    <row r="7856" spans="1:17" x14ac:dyDescent="0.3">
      <c r="A7856">
        <v>7855</v>
      </c>
      <c r="B7856">
        <v>63725100</v>
      </c>
      <c r="C7856" t="s">
        <v>7811</v>
      </c>
      <c r="E7856" s="8">
        <v>7856</v>
      </c>
      <c r="F7856" s="9">
        <v>63725200</v>
      </c>
      <c r="G7856" s="10" t="s">
        <v>7812</v>
      </c>
      <c r="Q7856" t="str">
        <f t="shared" si="122"/>
        <v>63725200-Usluge plovila u pripravnosti</v>
      </c>
    </row>
    <row r="7857" spans="1:17" x14ac:dyDescent="0.3">
      <c r="A7857">
        <v>7856</v>
      </c>
      <c r="B7857">
        <v>63725200</v>
      </c>
      <c r="C7857" t="s">
        <v>7812</v>
      </c>
      <c r="E7857" s="11">
        <v>7857</v>
      </c>
      <c r="F7857" s="12">
        <v>63725300</v>
      </c>
      <c r="G7857" s="13" t="s">
        <v>7813</v>
      </c>
      <c r="Q7857" t="str">
        <f t="shared" si="122"/>
        <v>63725300-Usluge odsukavanja plovila</v>
      </c>
    </row>
    <row r="7858" spans="1:17" x14ac:dyDescent="0.3">
      <c r="A7858">
        <v>7857</v>
      </c>
      <c r="B7858">
        <v>63725300</v>
      </c>
      <c r="C7858" t="s">
        <v>7813</v>
      </c>
      <c r="E7858" s="8">
        <v>7858</v>
      </c>
      <c r="F7858" s="9">
        <v>63726000</v>
      </c>
      <c r="G7858" s="10" t="s">
        <v>7814</v>
      </c>
      <c r="Q7858" t="str">
        <f t="shared" si="122"/>
        <v>63726000-Razne prateće usluge u vodenom prevozu</v>
      </c>
    </row>
    <row r="7859" spans="1:17" x14ac:dyDescent="0.3">
      <c r="A7859">
        <v>7858</v>
      </c>
      <c r="B7859">
        <v>63726000</v>
      </c>
      <c r="C7859" t="s">
        <v>7814</v>
      </c>
      <c r="E7859" s="11">
        <v>7859</v>
      </c>
      <c r="F7859" s="12">
        <v>63726100</v>
      </c>
      <c r="G7859" s="13" t="s">
        <v>7815</v>
      </c>
      <c r="Q7859" t="str">
        <f t="shared" si="122"/>
        <v>63726100-Usluge registracije plovila</v>
      </c>
    </row>
    <row r="7860" spans="1:17" x14ac:dyDescent="0.3">
      <c r="A7860">
        <v>7859</v>
      </c>
      <c r="B7860">
        <v>63726100</v>
      </c>
      <c r="C7860" t="s">
        <v>7815</v>
      </c>
      <c r="E7860" s="8">
        <v>7860</v>
      </c>
      <c r="F7860" s="9">
        <v>63726200</v>
      </c>
      <c r="G7860" s="10" t="s">
        <v>7816</v>
      </c>
      <c r="Q7860" t="str">
        <f t="shared" si="122"/>
        <v>63726200-Usluge ledolomaca</v>
      </c>
    </row>
    <row r="7861" spans="1:17" x14ac:dyDescent="0.3">
      <c r="A7861">
        <v>7860</v>
      </c>
      <c r="B7861">
        <v>63726200</v>
      </c>
      <c r="C7861" t="s">
        <v>7816</v>
      </c>
      <c r="E7861" s="11">
        <v>7861</v>
      </c>
      <c r="F7861" s="12">
        <v>63726300</v>
      </c>
      <c r="G7861" s="13" t="s">
        <v>7817</v>
      </c>
      <c r="Q7861" t="str">
        <f t="shared" si="122"/>
        <v>63726300-Usluge skladištenja plovila</v>
      </c>
    </row>
    <row r="7862" spans="1:17" x14ac:dyDescent="0.3">
      <c r="A7862">
        <v>7861</v>
      </c>
      <c r="B7862">
        <v>63726300</v>
      </c>
      <c r="C7862" t="s">
        <v>7817</v>
      </c>
      <c r="E7862" s="8">
        <v>7862</v>
      </c>
      <c r="F7862" s="9">
        <v>63726400</v>
      </c>
      <c r="G7862" s="10" t="s">
        <v>7818</v>
      </c>
      <c r="Q7862" t="str">
        <f t="shared" si="122"/>
        <v>63726400-Usluge iznajmljivanja brodova</v>
      </c>
    </row>
    <row r="7863" spans="1:17" x14ac:dyDescent="0.3">
      <c r="A7863">
        <v>7862</v>
      </c>
      <c r="B7863">
        <v>63726400</v>
      </c>
      <c r="C7863" t="s">
        <v>7818</v>
      </c>
      <c r="E7863" s="11">
        <v>7863</v>
      </c>
      <c r="F7863" s="12">
        <v>63726500</v>
      </c>
      <c r="G7863" s="13" t="s">
        <v>7819</v>
      </c>
      <c r="Q7863" t="str">
        <f t="shared" si="122"/>
        <v>63726500-Usluge raspreme plovila</v>
      </c>
    </row>
    <row r="7864" spans="1:17" x14ac:dyDescent="0.3">
      <c r="A7864">
        <v>7863</v>
      </c>
      <c r="B7864">
        <v>63726500</v>
      </c>
      <c r="C7864" t="s">
        <v>7819</v>
      </c>
      <c r="E7864" s="8">
        <v>7864</v>
      </c>
      <c r="F7864" s="9">
        <v>63726600</v>
      </c>
      <c r="G7864" s="10" t="s">
        <v>7820</v>
      </c>
      <c r="Q7864" t="str">
        <f t="shared" si="122"/>
        <v>63726600-Usluge upravljanja brodom</v>
      </c>
    </row>
    <row r="7865" spans="1:17" x14ac:dyDescent="0.3">
      <c r="A7865">
        <v>7864</v>
      </c>
      <c r="B7865">
        <v>63726600</v>
      </c>
      <c r="C7865" t="s">
        <v>7820</v>
      </c>
      <c r="E7865" s="11">
        <v>7865</v>
      </c>
      <c r="F7865" s="12">
        <v>63726610</v>
      </c>
      <c r="G7865" s="13" t="s">
        <v>7821</v>
      </c>
      <c r="Q7865" t="str">
        <f t="shared" si="122"/>
        <v>63726610-Usluge porinuća broda</v>
      </c>
    </row>
    <row r="7866" spans="1:17" x14ac:dyDescent="0.3">
      <c r="A7866">
        <v>7865</v>
      </c>
      <c r="B7866">
        <v>63726610</v>
      </c>
      <c r="C7866" t="s">
        <v>7821</v>
      </c>
      <c r="E7866" s="8">
        <v>7866</v>
      </c>
      <c r="F7866" s="9">
        <v>63726620</v>
      </c>
      <c r="G7866" s="10" t="s">
        <v>7822</v>
      </c>
      <c r="Q7866" t="str">
        <f t="shared" si="122"/>
        <v>63726620-Usluge daljinskog upravljanja plovilom (ROV)</v>
      </c>
    </row>
    <row r="7867" spans="1:17" x14ac:dyDescent="0.3">
      <c r="A7867">
        <v>7866</v>
      </c>
      <c r="B7867">
        <v>63726620</v>
      </c>
      <c r="C7867" t="s">
        <v>7822</v>
      </c>
      <c r="E7867" s="11">
        <v>7867</v>
      </c>
      <c r="F7867" s="12">
        <v>63726700</v>
      </c>
      <c r="G7867" s="13" t="s">
        <v>7823</v>
      </c>
      <c r="Q7867" t="str">
        <f t="shared" si="122"/>
        <v>63726700-Usluge ribarskog broda</v>
      </c>
    </row>
    <row r="7868" spans="1:17" x14ac:dyDescent="0.3">
      <c r="A7868">
        <v>7867</v>
      </c>
      <c r="B7868">
        <v>63726700</v>
      </c>
      <c r="C7868" t="s">
        <v>7823</v>
      </c>
      <c r="E7868" s="8">
        <v>7868</v>
      </c>
      <c r="F7868" s="9">
        <v>63726800</v>
      </c>
      <c r="G7868" s="10" t="s">
        <v>7824</v>
      </c>
      <c r="Q7868" t="str">
        <f t="shared" si="122"/>
        <v>63726800-Usluge istraživačkog broda</v>
      </c>
    </row>
    <row r="7869" spans="1:17" x14ac:dyDescent="0.3">
      <c r="A7869">
        <v>7868</v>
      </c>
      <c r="B7869">
        <v>63726800</v>
      </c>
      <c r="C7869" t="s">
        <v>7824</v>
      </c>
      <c r="E7869" s="11">
        <v>7869</v>
      </c>
      <c r="F7869" s="12">
        <v>63726900</v>
      </c>
      <c r="G7869" s="13" t="s">
        <v>7825</v>
      </c>
      <c r="Q7869" t="str">
        <f t="shared" si="122"/>
        <v>63726900-Usluge sidrenja</v>
      </c>
    </row>
    <row r="7870" spans="1:17" x14ac:dyDescent="0.3">
      <c r="A7870">
        <v>7869</v>
      </c>
      <c r="B7870">
        <v>63726900</v>
      </c>
      <c r="C7870" t="s">
        <v>7825</v>
      </c>
      <c r="E7870" s="8">
        <v>7870</v>
      </c>
      <c r="F7870" s="9">
        <v>63727000</v>
      </c>
      <c r="G7870" s="10" t="s">
        <v>7826</v>
      </c>
      <c r="Q7870" t="str">
        <f t="shared" si="122"/>
        <v>63727000-Usluge tegljenja i guranja brodova</v>
      </c>
    </row>
    <row r="7871" spans="1:17" x14ac:dyDescent="0.3">
      <c r="A7871">
        <v>7870</v>
      </c>
      <c r="B7871">
        <v>63727000</v>
      </c>
      <c r="C7871" t="s">
        <v>7826</v>
      </c>
      <c r="E7871" s="11">
        <v>7871</v>
      </c>
      <c r="F7871" s="12">
        <v>63727100</v>
      </c>
      <c r="G7871" s="13" t="s">
        <v>7827</v>
      </c>
      <c r="Q7871" t="str">
        <f t="shared" si="122"/>
        <v>63727100-Usluge tegljenja brodova</v>
      </c>
    </row>
    <row r="7872" spans="1:17" x14ac:dyDescent="0.3">
      <c r="A7872">
        <v>7871</v>
      </c>
      <c r="B7872">
        <v>63727100</v>
      </c>
      <c r="C7872" t="s">
        <v>7827</v>
      </c>
      <c r="E7872" s="8">
        <v>7872</v>
      </c>
      <c r="F7872" s="9">
        <v>63727200</v>
      </c>
      <c r="G7872" s="10" t="s">
        <v>7828</v>
      </c>
      <c r="Q7872" t="str">
        <f t="shared" si="122"/>
        <v>63727200-Usluge guranja brodova</v>
      </c>
    </row>
    <row r="7873" spans="1:17" x14ac:dyDescent="0.3">
      <c r="A7873">
        <v>7872</v>
      </c>
      <c r="B7873">
        <v>63727200</v>
      </c>
      <c r="C7873" t="s">
        <v>7828</v>
      </c>
      <c r="E7873" s="11">
        <v>7873</v>
      </c>
      <c r="F7873" s="12">
        <v>63730000</v>
      </c>
      <c r="G7873" s="13" t="s">
        <v>7829</v>
      </c>
      <c r="Q7873" t="str">
        <f t="shared" si="122"/>
        <v>63730000-Pomoćne usluge u avio-prevozu</v>
      </c>
    </row>
    <row r="7874" spans="1:17" x14ac:dyDescent="0.3">
      <c r="A7874">
        <v>7873</v>
      </c>
      <c r="B7874">
        <v>63730000</v>
      </c>
      <c r="C7874" t="s">
        <v>7829</v>
      </c>
      <c r="E7874" s="8">
        <v>7874</v>
      </c>
      <c r="F7874" s="9">
        <v>63731000</v>
      </c>
      <c r="G7874" s="10" t="s">
        <v>7830</v>
      </c>
      <c r="Q7874" t="str">
        <f t="shared" ref="Q7874:Q7937" si="123">F7874&amp; "-" &amp;G7874</f>
        <v>63731000-Usluge upravljanja aerodromima</v>
      </c>
    </row>
    <row r="7875" spans="1:17" x14ac:dyDescent="0.3">
      <c r="A7875">
        <v>7874</v>
      </c>
      <c r="B7875">
        <v>63731000</v>
      </c>
      <c r="C7875" t="s">
        <v>7830</v>
      </c>
      <c r="E7875" s="11">
        <v>7875</v>
      </c>
      <c r="F7875" s="12">
        <v>63731100</v>
      </c>
      <c r="G7875" s="13" t="s">
        <v>7831</v>
      </c>
      <c r="Q7875" t="str">
        <f t="shared" si="123"/>
        <v>63731100-Usluge koordinacije slotova na aerodromima</v>
      </c>
    </row>
    <row r="7876" spans="1:17" x14ac:dyDescent="0.3">
      <c r="A7876">
        <v>7875</v>
      </c>
      <c r="B7876">
        <v>63731100</v>
      </c>
      <c r="C7876" t="s">
        <v>7831</v>
      </c>
      <c r="E7876" s="8">
        <v>7876</v>
      </c>
      <c r="F7876" s="9">
        <v>63732000</v>
      </c>
      <c r="G7876" s="10" t="s">
        <v>7832</v>
      </c>
      <c r="Q7876" t="str">
        <f t="shared" si="123"/>
        <v>63732000-Usluge kontrole letenja</v>
      </c>
    </row>
    <row r="7877" spans="1:17" x14ac:dyDescent="0.3">
      <c r="A7877">
        <v>7876</v>
      </c>
      <c r="B7877">
        <v>63732000</v>
      </c>
      <c r="C7877" t="s">
        <v>7832</v>
      </c>
      <c r="E7877" s="11">
        <v>7877</v>
      </c>
      <c r="F7877" s="12">
        <v>63733000</v>
      </c>
      <c r="G7877" s="13" t="s">
        <v>7833</v>
      </c>
      <c r="Q7877" t="str">
        <f t="shared" si="123"/>
        <v>63733000-Usluge punjenja vazduhoplova gorivom</v>
      </c>
    </row>
    <row r="7878" spans="1:17" x14ac:dyDescent="0.3">
      <c r="A7878">
        <v>7877</v>
      </c>
      <c r="B7878">
        <v>63733000</v>
      </c>
      <c r="C7878" t="s">
        <v>7833</v>
      </c>
      <c r="E7878" s="8">
        <v>7878</v>
      </c>
      <c r="F7878" s="9">
        <v>63734000</v>
      </c>
      <c r="G7878" s="10" t="s">
        <v>7834</v>
      </c>
      <c r="Q7878" t="str">
        <f t="shared" si="123"/>
        <v>63734000-Hangarske usluge</v>
      </c>
    </row>
    <row r="7879" spans="1:17" x14ac:dyDescent="0.3">
      <c r="A7879">
        <v>7878</v>
      </c>
      <c r="B7879">
        <v>63734000</v>
      </c>
      <c r="C7879" t="s">
        <v>7834</v>
      </c>
      <c r="E7879" s="11">
        <v>7879</v>
      </c>
      <c r="F7879" s="12">
        <v>64000000</v>
      </c>
      <c r="G7879" s="13" t="s">
        <v>7835</v>
      </c>
      <c r="Q7879" t="str">
        <f t="shared" si="123"/>
        <v>64000000-Poštanske i telekomunikacione usluge</v>
      </c>
    </row>
    <row r="7880" spans="1:17" x14ac:dyDescent="0.3">
      <c r="A7880">
        <v>7879</v>
      </c>
      <c r="B7880">
        <v>64000000</v>
      </c>
      <c r="C7880" t="s">
        <v>7835</v>
      </c>
      <c r="E7880" s="8">
        <v>7880</v>
      </c>
      <c r="F7880" s="9">
        <v>64100000</v>
      </c>
      <c r="G7880" s="10" t="s">
        <v>7836</v>
      </c>
      <c r="Q7880" t="str">
        <f t="shared" si="123"/>
        <v>64100000-Poštanske i kurirske usluge</v>
      </c>
    </row>
    <row r="7881" spans="1:17" x14ac:dyDescent="0.3">
      <c r="A7881">
        <v>7880</v>
      </c>
      <c r="B7881">
        <v>64100000</v>
      </c>
      <c r="C7881" t="s">
        <v>7836</v>
      </c>
      <c r="E7881" s="11">
        <v>7881</v>
      </c>
      <c r="F7881" s="12">
        <v>64110000</v>
      </c>
      <c r="G7881" s="13" t="s">
        <v>7837</v>
      </c>
      <c r="Q7881" t="str">
        <f t="shared" si="123"/>
        <v>64110000-Poštanske usluge</v>
      </c>
    </row>
    <row r="7882" spans="1:17" x14ac:dyDescent="0.3">
      <c r="A7882">
        <v>7881</v>
      </c>
      <c r="B7882">
        <v>64110000</v>
      </c>
      <c r="C7882" t="s">
        <v>7837</v>
      </c>
      <c r="E7882" s="8">
        <v>7882</v>
      </c>
      <c r="F7882" s="9">
        <v>64111000</v>
      </c>
      <c r="G7882" s="10" t="s">
        <v>7838</v>
      </c>
      <c r="Q7882" t="str">
        <f t="shared" si="123"/>
        <v>64111000-Poštanske usluge u vezi sa dnevnom štampom i časopisima</v>
      </c>
    </row>
    <row r="7883" spans="1:17" x14ac:dyDescent="0.3">
      <c r="A7883">
        <v>7882</v>
      </c>
      <c r="B7883">
        <v>64111000</v>
      </c>
      <c r="C7883" t="s">
        <v>7838</v>
      </c>
      <c r="E7883" s="11">
        <v>7883</v>
      </c>
      <c r="F7883" s="12">
        <v>64112000</v>
      </c>
      <c r="G7883" s="13" t="s">
        <v>7839</v>
      </c>
      <c r="Q7883" t="str">
        <f t="shared" si="123"/>
        <v>64112000-Poštanske usluge u vezi sa pismima</v>
      </c>
    </row>
    <row r="7884" spans="1:17" x14ac:dyDescent="0.3">
      <c r="A7884">
        <v>7883</v>
      </c>
      <c r="B7884">
        <v>64112000</v>
      </c>
      <c r="C7884" t="s">
        <v>7839</v>
      </c>
      <c r="E7884" s="8">
        <v>7884</v>
      </c>
      <c r="F7884" s="9">
        <v>64113000</v>
      </c>
      <c r="G7884" s="10" t="s">
        <v>7840</v>
      </c>
      <c r="Q7884" t="str">
        <f t="shared" si="123"/>
        <v>64113000-Poštanske usluge u vezi sa paketima</v>
      </c>
    </row>
    <row r="7885" spans="1:17" x14ac:dyDescent="0.3">
      <c r="A7885">
        <v>7884</v>
      </c>
      <c r="B7885">
        <v>64113000</v>
      </c>
      <c r="C7885" t="s">
        <v>7840</v>
      </c>
      <c r="E7885" s="11">
        <v>7885</v>
      </c>
      <c r="F7885" s="12">
        <v>64114000</v>
      </c>
      <c r="G7885" s="13" t="s">
        <v>7841</v>
      </c>
      <c r="Q7885" t="str">
        <f t="shared" si="123"/>
        <v>64114000-Poštanske šalterske usluge</v>
      </c>
    </row>
    <row r="7886" spans="1:17" x14ac:dyDescent="0.3">
      <c r="A7886">
        <v>7885</v>
      </c>
      <c r="B7886">
        <v>64114000</v>
      </c>
      <c r="C7886" t="s">
        <v>7841</v>
      </c>
      <c r="E7886" s="8">
        <v>7886</v>
      </c>
      <c r="F7886" s="9">
        <v>64115000</v>
      </c>
      <c r="G7886" s="10" t="s">
        <v>7842</v>
      </c>
      <c r="Q7886" t="str">
        <f t="shared" si="123"/>
        <v>64115000-Iznajmljivanje poštanskih sandučića</v>
      </c>
    </row>
    <row r="7887" spans="1:17" x14ac:dyDescent="0.3">
      <c r="A7887">
        <v>7886</v>
      </c>
      <c r="B7887">
        <v>64115000</v>
      </c>
      <c r="C7887" t="s">
        <v>7842</v>
      </c>
      <c r="E7887" s="11">
        <v>7887</v>
      </c>
      <c r="F7887" s="12">
        <v>64116000</v>
      </c>
      <c r="G7887" s="13" t="s">
        <v>7843</v>
      </c>
      <c r="Q7887" t="str">
        <f t="shared" si="123"/>
        <v>64116000-Post restant usluge</v>
      </c>
    </row>
    <row r="7888" spans="1:17" x14ac:dyDescent="0.3">
      <c r="A7888">
        <v>7887</v>
      </c>
      <c r="B7888">
        <v>64116000</v>
      </c>
      <c r="C7888" t="s">
        <v>7843</v>
      </c>
      <c r="E7888" s="8">
        <v>7888</v>
      </c>
      <c r="F7888" s="9">
        <v>64120000</v>
      </c>
      <c r="G7888" s="10" t="s">
        <v>7844</v>
      </c>
      <c r="Q7888" t="str">
        <f t="shared" si="123"/>
        <v>64120000-Kurirske usluge</v>
      </c>
    </row>
    <row r="7889" spans="1:17" x14ac:dyDescent="0.3">
      <c r="A7889">
        <v>7888</v>
      </c>
      <c r="B7889">
        <v>64120000</v>
      </c>
      <c r="C7889" t="s">
        <v>7844</v>
      </c>
      <c r="E7889" s="11">
        <v>7889</v>
      </c>
      <c r="F7889" s="12">
        <v>64121000</v>
      </c>
      <c r="G7889" s="13" t="s">
        <v>7845</v>
      </c>
      <c r="Q7889" t="str">
        <f t="shared" si="123"/>
        <v>64121000-Multimodalne kurirske usluge</v>
      </c>
    </row>
    <row r="7890" spans="1:17" x14ac:dyDescent="0.3">
      <c r="A7890">
        <v>7889</v>
      </c>
      <c r="B7890">
        <v>64121000</v>
      </c>
      <c r="C7890" t="s">
        <v>7845</v>
      </c>
      <c r="E7890" s="8">
        <v>7890</v>
      </c>
      <c r="F7890" s="9">
        <v>64121100</v>
      </c>
      <c r="G7890" s="10" t="s">
        <v>7846</v>
      </c>
      <c r="Q7890" t="str">
        <f t="shared" si="123"/>
        <v>64121100-Usluge dostave pošte</v>
      </c>
    </row>
    <row r="7891" spans="1:17" x14ac:dyDescent="0.3">
      <c r="A7891">
        <v>7890</v>
      </c>
      <c r="B7891">
        <v>64121100</v>
      </c>
      <c r="C7891" t="s">
        <v>7846</v>
      </c>
      <c r="E7891" s="11">
        <v>7891</v>
      </c>
      <c r="F7891" s="12">
        <v>64121200</v>
      </c>
      <c r="G7891" s="13" t="s">
        <v>7847</v>
      </c>
      <c r="Q7891" t="str">
        <f t="shared" si="123"/>
        <v>64121200-Usluge dostave paketa</v>
      </c>
    </row>
    <row r="7892" spans="1:17" x14ac:dyDescent="0.3">
      <c r="A7892">
        <v>7891</v>
      </c>
      <c r="B7892">
        <v>64121200</v>
      </c>
      <c r="C7892" t="s">
        <v>7847</v>
      </c>
      <c r="E7892" s="8">
        <v>7892</v>
      </c>
      <c r="F7892" s="9">
        <v>64122000</v>
      </c>
      <c r="G7892" s="10" t="s">
        <v>7848</v>
      </c>
      <c r="Q7892" t="str">
        <f t="shared" si="123"/>
        <v>64122000-Unutrašnje kancelarijske poštanske i dostavljačke usluge</v>
      </c>
    </row>
    <row r="7893" spans="1:17" x14ac:dyDescent="0.3">
      <c r="A7893">
        <v>7892</v>
      </c>
      <c r="B7893">
        <v>64122000</v>
      </c>
      <c r="C7893" t="s">
        <v>7848</v>
      </c>
      <c r="E7893" s="11">
        <v>7893</v>
      </c>
      <c r="F7893" s="12">
        <v>64200000</v>
      </c>
      <c r="G7893" s="13" t="s">
        <v>7849</v>
      </c>
      <c r="Q7893" t="str">
        <f t="shared" si="123"/>
        <v>64200000-Telekomunikacione usluge</v>
      </c>
    </row>
    <row r="7894" spans="1:17" x14ac:dyDescent="0.3">
      <c r="A7894">
        <v>7893</v>
      </c>
      <c r="B7894">
        <v>64200000</v>
      </c>
      <c r="C7894" t="s">
        <v>7849</v>
      </c>
      <c r="E7894" s="8">
        <v>7894</v>
      </c>
      <c r="F7894" s="9">
        <v>64210000</v>
      </c>
      <c r="G7894" s="10" t="s">
        <v>7850</v>
      </c>
      <c r="Q7894" t="str">
        <f t="shared" si="123"/>
        <v>64210000-Telefonske usluge i usluge prenosa podataka</v>
      </c>
    </row>
    <row r="7895" spans="1:17" x14ac:dyDescent="0.3">
      <c r="A7895">
        <v>7894</v>
      </c>
      <c r="B7895">
        <v>64210000</v>
      </c>
      <c r="C7895" t="s">
        <v>7850</v>
      </c>
      <c r="E7895" s="11">
        <v>7895</v>
      </c>
      <c r="F7895" s="12">
        <v>64211000</v>
      </c>
      <c r="G7895" s="13" t="s">
        <v>7851</v>
      </c>
      <c r="Q7895" t="str">
        <f t="shared" si="123"/>
        <v>64211000-Usluge javne telefonije</v>
      </c>
    </row>
    <row r="7896" spans="1:17" x14ac:dyDescent="0.3">
      <c r="A7896">
        <v>7895</v>
      </c>
      <c r="B7896">
        <v>64211000</v>
      </c>
      <c r="C7896" t="s">
        <v>7851</v>
      </c>
      <c r="E7896" s="8">
        <v>7896</v>
      </c>
      <c r="F7896" s="9">
        <v>64211100</v>
      </c>
      <c r="G7896" s="10" t="s">
        <v>7852</v>
      </c>
      <c r="Q7896" t="str">
        <f t="shared" si="123"/>
        <v>64211100-Usluge lokalne telefonije</v>
      </c>
    </row>
    <row r="7897" spans="1:17" x14ac:dyDescent="0.3">
      <c r="A7897">
        <v>7896</v>
      </c>
      <c r="B7897">
        <v>64211100</v>
      </c>
      <c r="C7897" t="s">
        <v>7852</v>
      </c>
      <c r="E7897" s="11">
        <v>7897</v>
      </c>
      <c r="F7897" s="12">
        <v>64211200</v>
      </c>
      <c r="G7897" s="13" t="s">
        <v>7853</v>
      </c>
      <c r="Q7897" t="str">
        <f t="shared" si="123"/>
        <v>64211200-Usluge međugradske i međunarodne telefonije</v>
      </c>
    </row>
    <row r="7898" spans="1:17" x14ac:dyDescent="0.3">
      <c r="A7898">
        <v>7897</v>
      </c>
      <c r="B7898">
        <v>64211200</v>
      </c>
      <c r="C7898" t="s">
        <v>7853</v>
      </c>
      <c r="E7898" s="8">
        <v>7898</v>
      </c>
      <c r="F7898" s="9">
        <v>64212000</v>
      </c>
      <c r="G7898" s="10" t="s">
        <v>7854</v>
      </c>
      <c r="Q7898" t="str">
        <f t="shared" si="123"/>
        <v>64212000-Usluge mobilne telefonije</v>
      </c>
    </row>
    <row r="7899" spans="1:17" x14ac:dyDescent="0.3">
      <c r="A7899">
        <v>7898</v>
      </c>
      <c r="B7899">
        <v>64212000</v>
      </c>
      <c r="C7899" t="s">
        <v>7854</v>
      </c>
      <c r="E7899" s="11">
        <v>7899</v>
      </c>
      <c r="F7899" s="12">
        <v>64212100</v>
      </c>
      <c r="G7899" s="13" t="s">
        <v>7855</v>
      </c>
      <c r="Q7899" t="str">
        <f t="shared" si="123"/>
        <v>64212100-Usluge kratkih poruka (SMS)</v>
      </c>
    </row>
    <row r="7900" spans="1:17" x14ac:dyDescent="0.3">
      <c r="A7900">
        <v>7899</v>
      </c>
      <c r="B7900">
        <v>64212100</v>
      </c>
      <c r="C7900" t="s">
        <v>7855</v>
      </c>
      <c r="E7900" s="8">
        <v>7900</v>
      </c>
      <c r="F7900" s="9">
        <v>64212200</v>
      </c>
      <c r="G7900" s="10" t="s">
        <v>7856</v>
      </c>
      <c r="Q7900" t="str">
        <f t="shared" si="123"/>
        <v>64212200-Poboljšane usluge razmene poruka (EMS)</v>
      </c>
    </row>
    <row r="7901" spans="1:17" x14ac:dyDescent="0.3">
      <c r="A7901">
        <v>7900</v>
      </c>
      <c r="B7901">
        <v>64212200</v>
      </c>
      <c r="C7901" t="s">
        <v>7856</v>
      </c>
      <c r="E7901" s="11">
        <v>7901</v>
      </c>
      <c r="F7901" s="12">
        <v>64212300</v>
      </c>
      <c r="G7901" s="13" t="s">
        <v>7857</v>
      </c>
      <c r="Q7901" t="str">
        <f t="shared" si="123"/>
        <v>64212300-Usluge multimedijalnih poruka (MMS)</v>
      </c>
    </row>
    <row r="7902" spans="1:17" x14ac:dyDescent="0.3">
      <c r="A7902">
        <v>7901</v>
      </c>
      <c r="B7902">
        <v>64212300</v>
      </c>
      <c r="C7902" t="s">
        <v>7857</v>
      </c>
      <c r="E7902" s="8">
        <v>7902</v>
      </c>
      <c r="F7902" s="9">
        <v>64212400</v>
      </c>
      <c r="G7902" s="10" t="s">
        <v>7858</v>
      </c>
      <c r="Q7902" t="str">
        <f t="shared" si="123"/>
        <v>64212400-Usluge bežičnog aplikacijskog protokola (WAP)</v>
      </c>
    </row>
    <row r="7903" spans="1:17" x14ac:dyDescent="0.3">
      <c r="A7903">
        <v>7902</v>
      </c>
      <c r="B7903">
        <v>64212400</v>
      </c>
      <c r="C7903" t="s">
        <v>7858</v>
      </c>
      <c r="E7903" s="11">
        <v>7903</v>
      </c>
      <c r="F7903" s="12">
        <v>64212500</v>
      </c>
      <c r="G7903" s="13" t="s">
        <v>7859</v>
      </c>
      <c r="Q7903" t="str">
        <f t="shared" si="123"/>
        <v>64212500-Opšte paketne radio usluge (GPRS)</v>
      </c>
    </row>
    <row r="7904" spans="1:17" x14ac:dyDescent="0.3">
      <c r="A7904">
        <v>7903</v>
      </c>
      <c r="B7904">
        <v>64212500</v>
      </c>
      <c r="C7904" t="s">
        <v>7859</v>
      </c>
      <c r="E7904" s="8">
        <v>7904</v>
      </c>
      <c r="F7904" s="9">
        <v>64212600</v>
      </c>
      <c r="G7904" s="10" t="s">
        <v>7860</v>
      </c>
      <c r="Q7904" t="str">
        <f t="shared" si="123"/>
        <v>64212600-Usluge poboljšanih podataka za razvoj GSM (EDGE)</v>
      </c>
    </row>
    <row r="7905" spans="1:17" x14ac:dyDescent="0.3">
      <c r="A7905">
        <v>7904</v>
      </c>
      <c r="B7905">
        <v>64212600</v>
      </c>
      <c r="C7905" t="s">
        <v>7860</v>
      </c>
      <c r="E7905" s="11">
        <v>7905</v>
      </c>
      <c r="F7905" s="12">
        <v>64212700</v>
      </c>
      <c r="G7905" s="13" t="s">
        <v>7861</v>
      </c>
      <c r="Q7905" t="str">
        <f t="shared" si="123"/>
        <v>64212700-Univerzalne usluge sistema mobilne telefonije (UMTS)</v>
      </c>
    </row>
    <row r="7906" spans="1:17" x14ac:dyDescent="0.3">
      <c r="A7906">
        <v>7905</v>
      </c>
      <c r="B7906">
        <v>64212700</v>
      </c>
      <c r="C7906" t="s">
        <v>7861</v>
      </c>
      <c r="E7906" s="8">
        <v>7906</v>
      </c>
      <c r="F7906" s="9">
        <v>64212800</v>
      </c>
      <c r="G7906" s="10" t="s">
        <v>7862</v>
      </c>
      <c r="Q7906" t="str">
        <f t="shared" si="123"/>
        <v>64212800-Pružanje usluga pretplatničke telefonije</v>
      </c>
    </row>
    <row r="7907" spans="1:17" x14ac:dyDescent="0.3">
      <c r="A7907">
        <v>7906</v>
      </c>
      <c r="B7907">
        <v>64212800</v>
      </c>
      <c r="C7907" t="s">
        <v>7862</v>
      </c>
      <c r="E7907" s="11">
        <v>7907</v>
      </c>
      <c r="F7907" s="12">
        <v>64212900</v>
      </c>
      <c r="G7907" s="13" t="s">
        <v>7863</v>
      </c>
      <c r="Q7907" t="str">
        <f t="shared" si="123"/>
        <v>64212900-Pružanje usluga unapred plaćenih telefonskih kartica</v>
      </c>
    </row>
    <row r="7908" spans="1:17" x14ac:dyDescent="0.3">
      <c r="A7908">
        <v>7907</v>
      </c>
      <c r="B7908">
        <v>64212900</v>
      </c>
      <c r="C7908" t="s">
        <v>7863</v>
      </c>
      <c r="E7908" s="8">
        <v>7908</v>
      </c>
      <c r="F7908" s="9">
        <v>64213000</v>
      </c>
      <c r="G7908" s="10" t="s">
        <v>7864</v>
      </c>
      <c r="Q7908" t="str">
        <f t="shared" si="123"/>
        <v>64213000-Usluge zajedničkih poslovnih telefonskih mreža</v>
      </c>
    </row>
    <row r="7909" spans="1:17" x14ac:dyDescent="0.3">
      <c r="A7909">
        <v>7908</v>
      </c>
      <c r="B7909">
        <v>64213000</v>
      </c>
      <c r="C7909" t="s">
        <v>7864</v>
      </c>
      <c r="E7909" s="11">
        <v>7909</v>
      </c>
      <c r="F7909" s="12">
        <v>64214000</v>
      </c>
      <c r="G7909" s="13" t="s">
        <v>7865</v>
      </c>
      <c r="Q7909" t="str">
        <f t="shared" si="123"/>
        <v>64214000-Usluge posebnih poslovnih telefonskih mreža</v>
      </c>
    </row>
    <row r="7910" spans="1:17" x14ac:dyDescent="0.3">
      <c r="A7910">
        <v>7909</v>
      </c>
      <c r="B7910">
        <v>64214000</v>
      </c>
      <c r="C7910" t="s">
        <v>7865</v>
      </c>
      <c r="E7910" s="8">
        <v>7910</v>
      </c>
      <c r="F7910" s="9">
        <v>64214100</v>
      </c>
      <c r="G7910" s="10" t="s">
        <v>7866</v>
      </c>
      <c r="Q7910" t="str">
        <f t="shared" si="123"/>
        <v>64214100-Usluge iznajmljivanja satelitske veze</v>
      </c>
    </row>
    <row r="7911" spans="1:17" x14ac:dyDescent="0.3">
      <c r="A7911">
        <v>7910</v>
      </c>
      <c r="B7911">
        <v>64214100</v>
      </c>
      <c r="C7911" t="s">
        <v>7866</v>
      </c>
      <c r="E7911" s="11">
        <v>7911</v>
      </c>
      <c r="F7911" s="12">
        <v>64214200</v>
      </c>
      <c r="G7911" s="13" t="s">
        <v>7867</v>
      </c>
      <c r="Q7911" t="str">
        <f t="shared" si="123"/>
        <v>64214200-Usluge telefonske centrale</v>
      </c>
    </row>
    <row r="7912" spans="1:17" x14ac:dyDescent="0.3">
      <c r="A7912">
        <v>7911</v>
      </c>
      <c r="B7912">
        <v>64214200</v>
      </c>
      <c r="C7912" t="s">
        <v>7867</v>
      </c>
      <c r="E7912" s="8">
        <v>7912</v>
      </c>
      <c r="F7912" s="9">
        <v>64214400</v>
      </c>
      <c r="G7912" s="10" t="s">
        <v>7868</v>
      </c>
      <c r="Q7912" t="str">
        <f t="shared" si="123"/>
        <v>64214400-Zakup komunikacionih zemaljskih vodova</v>
      </c>
    </row>
    <row r="7913" spans="1:17" x14ac:dyDescent="0.3">
      <c r="A7913">
        <v>7912</v>
      </c>
      <c r="B7913">
        <v>64214400</v>
      </c>
      <c r="C7913" t="s">
        <v>7868</v>
      </c>
      <c r="E7913" s="11">
        <v>7913</v>
      </c>
      <c r="F7913" s="12">
        <v>64215000</v>
      </c>
      <c r="G7913" s="13" t="s">
        <v>7869</v>
      </c>
      <c r="Q7913" t="str">
        <f t="shared" si="123"/>
        <v>64215000-Usluge IP telefonije</v>
      </c>
    </row>
    <row r="7914" spans="1:17" x14ac:dyDescent="0.3">
      <c r="A7914">
        <v>7913</v>
      </c>
      <c r="B7914">
        <v>64215000</v>
      </c>
      <c r="C7914" t="s">
        <v>7869</v>
      </c>
      <c r="E7914" s="8">
        <v>7914</v>
      </c>
      <c r="F7914" s="9">
        <v>64216000</v>
      </c>
      <c r="G7914" s="10" t="s">
        <v>7870</v>
      </c>
      <c r="Q7914" t="str">
        <f t="shared" si="123"/>
        <v>64216000-Usluge elektronskih poruka i informacija</v>
      </c>
    </row>
    <row r="7915" spans="1:17" x14ac:dyDescent="0.3">
      <c r="A7915">
        <v>7914</v>
      </c>
      <c r="B7915">
        <v>64216000</v>
      </c>
      <c r="C7915" t="s">
        <v>7870</v>
      </c>
      <c r="E7915" s="11">
        <v>7915</v>
      </c>
      <c r="F7915" s="12">
        <v>64216100</v>
      </c>
      <c r="G7915" s="13" t="s">
        <v>7871</v>
      </c>
      <c r="Q7915" t="str">
        <f t="shared" si="123"/>
        <v>64216100-Usluge elektronskih poruka</v>
      </c>
    </row>
    <row r="7916" spans="1:17" x14ac:dyDescent="0.3">
      <c r="A7916">
        <v>7915</v>
      </c>
      <c r="B7916">
        <v>64216100</v>
      </c>
      <c r="C7916" t="s">
        <v>7871</v>
      </c>
      <c r="E7916" s="8">
        <v>7916</v>
      </c>
      <c r="F7916" s="9">
        <v>64216110</v>
      </c>
      <c r="G7916" s="10" t="s">
        <v>7872</v>
      </c>
      <c r="Q7916" t="str">
        <f t="shared" si="123"/>
        <v>64216110-Usluge elektronske razmene podataka</v>
      </c>
    </row>
    <row r="7917" spans="1:17" x14ac:dyDescent="0.3">
      <c r="A7917">
        <v>7916</v>
      </c>
      <c r="B7917">
        <v>64216110</v>
      </c>
      <c r="C7917" t="s">
        <v>7872</v>
      </c>
      <c r="E7917" s="11">
        <v>7917</v>
      </c>
      <c r="F7917" s="12">
        <v>64216120</v>
      </c>
      <c r="G7917" s="13" t="s">
        <v>7873</v>
      </c>
      <c r="Q7917" t="str">
        <f t="shared" si="123"/>
        <v>64216120-Usluge elektronske pošte</v>
      </c>
    </row>
    <row r="7918" spans="1:17" x14ac:dyDescent="0.3">
      <c r="A7918">
        <v>7917</v>
      </c>
      <c r="B7918">
        <v>64216120</v>
      </c>
      <c r="C7918" t="s">
        <v>7873</v>
      </c>
      <c r="E7918" s="8">
        <v>7918</v>
      </c>
      <c r="F7918" s="9">
        <v>64216130</v>
      </c>
      <c r="G7918" s="10" t="s">
        <v>7874</v>
      </c>
      <c r="Q7918" t="str">
        <f t="shared" si="123"/>
        <v>64216130-Usluge teleksa</v>
      </c>
    </row>
    <row r="7919" spans="1:17" x14ac:dyDescent="0.3">
      <c r="A7919">
        <v>7918</v>
      </c>
      <c r="B7919">
        <v>64216130</v>
      </c>
      <c r="C7919" t="s">
        <v>7874</v>
      </c>
      <c r="E7919" s="11">
        <v>7919</v>
      </c>
      <c r="F7919" s="12">
        <v>64216140</v>
      </c>
      <c r="G7919" s="13" t="s">
        <v>7875</v>
      </c>
      <c r="Q7919" t="str">
        <f t="shared" si="123"/>
        <v>64216140-Telegrafske usluge</v>
      </c>
    </row>
    <row r="7920" spans="1:17" x14ac:dyDescent="0.3">
      <c r="A7920">
        <v>7919</v>
      </c>
      <c r="B7920">
        <v>64216140</v>
      </c>
      <c r="C7920" t="s">
        <v>7875</v>
      </c>
      <c r="E7920" s="8">
        <v>7920</v>
      </c>
      <c r="F7920" s="9">
        <v>64216200</v>
      </c>
      <c r="G7920" s="10" t="s">
        <v>7876</v>
      </c>
      <c r="Q7920" t="str">
        <f t="shared" si="123"/>
        <v>64216200-Usluge elektronskih informacija</v>
      </c>
    </row>
    <row r="7921" spans="1:17" x14ac:dyDescent="0.3">
      <c r="A7921">
        <v>7920</v>
      </c>
      <c r="B7921">
        <v>64216200</v>
      </c>
      <c r="C7921" t="s">
        <v>7876</v>
      </c>
      <c r="E7921" s="11">
        <v>7921</v>
      </c>
      <c r="F7921" s="12">
        <v>64216210</v>
      </c>
      <c r="G7921" s="13" t="s">
        <v>7877</v>
      </c>
      <c r="Q7921" t="str">
        <f t="shared" si="123"/>
        <v>64216210-Informacione usluge sa dodatom vrednošću</v>
      </c>
    </row>
    <row r="7922" spans="1:17" x14ac:dyDescent="0.3">
      <c r="A7922">
        <v>7921</v>
      </c>
      <c r="B7922">
        <v>64216210</v>
      </c>
      <c r="C7922" t="s">
        <v>7877</v>
      </c>
      <c r="E7922" s="8">
        <v>7922</v>
      </c>
      <c r="F7922" s="9">
        <v>64216300</v>
      </c>
      <c r="G7922" s="10" t="s">
        <v>7878</v>
      </c>
      <c r="Q7922" t="str">
        <f t="shared" si="123"/>
        <v>64216300-Usluge teleteksta</v>
      </c>
    </row>
    <row r="7923" spans="1:17" x14ac:dyDescent="0.3">
      <c r="A7923">
        <v>7922</v>
      </c>
      <c r="B7923">
        <v>64216300</v>
      </c>
      <c r="C7923" t="s">
        <v>7878</v>
      </c>
      <c r="E7923" s="11">
        <v>7923</v>
      </c>
      <c r="F7923" s="12">
        <v>64220000</v>
      </c>
      <c r="G7923" s="13" t="s">
        <v>7879</v>
      </c>
      <c r="Q7923" t="str">
        <f t="shared" si="123"/>
        <v>64220000-Telekomunikacione usluge, izuzev usluga telefonije i prenosa podataka</v>
      </c>
    </row>
    <row r="7924" spans="1:17" x14ac:dyDescent="0.3">
      <c r="A7924">
        <v>7923</v>
      </c>
      <c r="B7924">
        <v>64220000</v>
      </c>
      <c r="C7924" t="s">
        <v>7879</v>
      </c>
      <c r="E7924" s="8">
        <v>7924</v>
      </c>
      <c r="F7924" s="9">
        <v>64221000</v>
      </c>
      <c r="G7924" s="10" t="s">
        <v>7880</v>
      </c>
      <c r="Q7924" t="str">
        <f t="shared" si="123"/>
        <v>64221000-Usluge mrežnog povezivanja</v>
      </c>
    </row>
    <row r="7925" spans="1:17" x14ac:dyDescent="0.3">
      <c r="A7925">
        <v>7924</v>
      </c>
      <c r="B7925">
        <v>64221000</v>
      </c>
      <c r="C7925" t="s">
        <v>7880</v>
      </c>
      <c r="E7925" s="11">
        <v>7925</v>
      </c>
      <c r="F7925" s="12">
        <v>64222000</v>
      </c>
      <c r="G7925" s="13" t="s">
        <v>7881</v>
      </c>
      <c r="Q7925" t="str">
        <f t="shared" si="123"/>
        <v>64222000-Usluge rada na daljinu</v>
      </c>
    </row>
    <row r="7926" spans="1:17" x14ac:dyDescent="0.3">
      <c r="A7926">
        <v>7925</v>
      </c>
      <c r="B7926">
        <v>64222000</v>
      </c>
      <c r="C7926" t="s">
        <v>7881</v>
      </c>
      <c r="E7926" s="8">
        <v>7926</v>
      </c>
      <c r="F7926" s="9">
        <v>64223000</v>
      </c>
      <c r="G7926" s="10" t="s">
        <v>7882</v>
      </c>
      <c r="Q7926" t="str">
        <f t="shared" si="123"/>
        <v>64223000-Usluge pejdžinga</v>
      </c>
    </row>
    <row r="7927" spans="1:17" x14ac:dyDescent="0.3">
      <c r="A7927">
        <v>7926</v>
      </c>
      <c r="B7927">
        <v>64223000</v>
      </c>
      <c r="C7927" t="s">
        <v>7882</v>
      </c>
      <c r="E7927" s="11">
        <v>7927</v>
      </c>
      <c r="F7927" s="12">
        <v>64224000</v>
      </c>
      <c r="G7927" s="13" t="s">
        <v>7883</v>
      </c>
      <c r="Q7927" t="str">
        <f t="shared" si="123"/>
        <v>64224000-Usluge telekonferencije</v>
      </c>
    </row>
    <row r="7928" spans="1:17" x14ac:dyDescent="0.3">
      <c r="A7928">
        <v>7927</v>
      </c>
      <c r="B7928">
        <v>64224000</v>
      </c>
      <c r="C7928" t="s">
        <v>7883</v>
      </c>
      <c r="E7928" s="8">
        <v>7928</v>
      </c>
      <c r="F7928" s="9">
        <v>64225000</v>
      </c>
      <c r="G7928" s="10" t="s">
        <v>7884</v>
      </c>
      <c r="Q7928" t="str">
        <f t="shared" si="123"/>
        <v>64225000-Telekomunikacione usluge vazduh - zemlja</v>
      </c>
    </row>
    <row r="7929" spans="1:17" x14ac:dyDescent="0.3">
      <c r="A7929">
        <v>7928</v>
      </c>
      <c r="B7929">
        <v>64225000</v>
      </c>
      <c r="C7929" t="s">
        <v>7884</v>
      </c>
      <c r="E7929" s="11">
        <v>7929</v>
      </c>
      <c r="F7929" s="12">
        <v>64226000</v>
      </c>
      <c r="G7929" s="13" t="s">
        <v>7885</v>
      </c>
      <c r="Q7929" t="str">
        <f t="shared" si="123"/>
        <v>64226000-Telematske usluge</v>
      </c>
    </row>
    <row r="7930" spans="1:17" x14ac:dyDescent="0.3">
      <c r="A7930">
        <v>7929</v>
      </c>
      <c r="B7930">
        <v>64226000</v>
      </c>
      <c r="C7930" t="s">
        <v>7885</v>
      </c>
      <c r="E7930" s="8">
        <v>7930</v>
      </c>
      <c r="F7930" s="9">
        <v>64227000</v>
      </c>
      <c r="G7930" s="10" t="s">
        <v>7886</v>
      </c>
      <c r="Q7930" t="str">
        <f t="shared" si="123"/>
        <v>64227000-Integrisane telekomunikacione usluge</v>
      </c>
    </row>
    <row r="7931" spans="1:17" x14ac:dyDescent="0.3">
      <c r="A7931">
        <v>7930</v>
      </c>
      <c r="B7931">
        <v>64227000</v>
      </c>
      <c r="C7931" t="s">
        <v>7886</v>
      </c>
      <c r="E7931" s="11">
        <v>7931</v>
      </c>
      <c r="F7931" s="12">
        <v>64228000</v>
      </c>
      <c r="G7931" s="13" t="s">
        <v>7887</v>
      </c>
      <c r="Q7931" t="str">
        <f t="shared" si="123"/>
        <v>64228000-Usluge prenosa radijskih i televizijskih emisija</v>
      </c>
    </row>
    <row r="7932" spans="1:17" x14ac:dyDescent="0.3">
      <c r="A7932">
        <v>7931</v>
      </c>
      <c r="B7932">
        <v>64228000</v>
      </c>
      <c r="C7932" t="s">
        <v>7887</v>
      </c>
      <c r="E7932" s="8">
        <v>7932</v>
      </c>
      <c r="F7932" s="9">
        <v>64228100</v>
      </c>
      <c r="G7932" s="10" t="s">
        <v>7888</v>
      </c>
      <c r="Q7932" t="str">
        <f t="shared" si="123"/>
        <v>64228100-Usluge prenosa televizijskih emisija</v>
      </c>
    </row>
    <row r="7933" spans="1:17" x14ac:dyDescent="0.3">
      <c r="A7933">
        <v>7932</v>
      </c>
      <c r="B7933">
        <v>64228100</v>
      </c>
      <c r="C7933" t="s">
        <v>7888</v>
      </c>
      <c r="E7933" s="11">
        <v>7933</v>
      </c>
      <c r="F7933" s="12">
        <v>64228200</v>
      </c>
      <c r="G7933" s="13" t="s">
        <v>7889</v>
      </c>
      <c r="Q7933" t="str">
        <f t="shared" si="123"/>
        <v>64228200-Usluge prenosa radijskih emisija</v>
      </c>
    </row>
    <row r="7934" spans="1:17" x14ac:dyDescent="0.3">
      <c r="A7934">
        <v>7933</v>
      </c>
      <c r="B7934">
        <v>64228200</v>
      </c>
      <c r="C7934" t="s">
        <v>7889</v>
      </c>
      <c r="E7934" s="8">
        <v>7934</v>
      </c>
      <c r="F7934" s="9">
        <v>65000000</v>
      </c>
      <c r="G7934" s="10" t="s">
        <v>7890</v>
      </c>
      <c r="Q7934" t="str">
        <f t="shared" si="123"/>
        <v>65000000-Komunalne usluge</v>
      </c>
    </row>
    <row r="7935" spans="1:17" x14ac:dyDescent="0.3">
      <c r="A7935">
        <v>7934</v>
      </c>
      <c r="B7935">
        <v>65000000</v>
      </c>
      <c r="C7935" t="s">
        <v>7890</v>
      </c>
      <c r="E7935" s="11">
        <v>7935</v>
      </c>
      <c r="F7935" s="12">
        <v>65100000</v>
      </c>
      <c r="G7935" s="13" t="s">
        <v>7891</v>
      </c>
      <c r="Q7935" t="str">
        <f t="shared" si="123"/>
        <v>65100000-Distribucija vode i povezane usluge</v>
      </c>
    </row>
    <row r="7936" spans="1:17" x14ac:dyDescent="0.3">
      <c r="A7936">
        <v>7935</v>
      </c>
      <c r="B7936">
        <v>65100000</v>
      </c>
      <c r="C7936" t="s">
        <v>7891</v>
      </c>
      <c r="E7936" s="8">
        <v>7936</v>
      </c>
      <c r="F7936" s="9">
        <v>65110000</v>
      </c>
      <c r="G7936" s="10" t="s">
        <v>7892</v>
      </c>
      <c r="Q7936" t="str">
        <f t="shared" si="123"/>
        <v>65110000-Distribucija vode</v>
      </c>
    </row>
    <row r="7937" spans="1:17" x14ac:dyDescent="0.3">
      <c r="A7937">
        <v>7936</v>
      </c>
      <c r="B7937">
        <v>65110000</v>
      </c>
      <c r="C7937" t="s">
        <v>7892</v>
      </c>
      <c r="E7937" s="11">
        <v>7937</v>
      </c>
      <c r="F7937" s="12">
        <v>65111000</v>
      </c>
      <c r="G7937" s="13" t="s">
        <v>7893</v>
      </c>
      <c r="Q7937" t="str">
        <f t="shared" si="123"/>
        <v>65111000-Distribucija pitke vode</v>
      </c>
    </row>
    <row r="7938" spans="1:17" x14ac:dyDescent="0.3">
      <c r="A7938">
        <v>7937</v>
      </c>
      <c r="B7938">
        <v>65111000</v>
      </c>
      <c r="C7938" t="s">
        <v>7893</v>
      </c>
      <c r="E7938" s="8">
        <v>7938</v>
      </c>
      <c r="F7938" s="9">
        <v>65120000</v>
      </c>
      <c r="G7938" s="10" t="s">
        <v>7894</v>
      </c>
      <c r="Q7938" t="str">
        <f t="shared" ref="Q7938:Q8001" si="124">F7938&amp; "-" &amp;G7938</f>
        <v>65120000-Upravljanje postrojenjima za prečišćavanje vode</v>
      </c>
    </row>
    <row r="7939" spans="1:17" x14ac:dyDescent="0.3">
      <c r="A7939">
        <v>7938</v>
      </c>
      <c r="B7939">
        <v>65120000</v>
      </c>
      <c r="C7939" t="s">
        <v>7894</v>
      </c>
      <c r="E7939" s="11">
        <v>7939</v>
      </c>
      <c r="F7939" s="12">
        <v>65121000</v>
      </c>
      <c r="G7939" s="13" t="s">
        <v>7895</v>
      </c>
      <c r="Q7939" t="str">
        <f t="shared" si="124"/>
        <v>65121000-Usluge demineralizacije vode</v>
      </c>
    </row>
    <row r="7940" spans="1:17" x14ac:dyDescent="0.3">
      <c r="A7940">
        <v>7939</v>
      </c>
      <c r="B7940">
        <v>65121000</v>
      </c>
      <c r="C7940" t="s">
        <v>7895</v>
      </c>
      <c r="E7940" s="8">
        <v>7940</v>
      </c>
      <c r="F7940" s="9">
        <v>65122000</v>
      </c>
      <c r="G7940" s="10" t="s">
        <v>7896</v>
      </c>
      <c r="Q7940" t="str">
        <f t="shared" si="124"/>
        <v>65122000-Usluge desalinizacije vode</v>
      </c>
    </row>
    <row r="7941" spans="1:17" x14ac:dyDescent="0.3">
      <c r="A7941">
        <v>7940</v>
      </c>
      <c r="B7941">
        <v>65122000</v>
      </c>
      <c r="C7941" t="s">
        <v>7896</v>
      </c>
      <c r="E7941" s="11">
        <v>7941</v>
      </c>
      <c r="F7941" s="12">
        <v>65123000</v>
      </c>
      <c r="G7941" s="13" t="s">
        <v>7897</v>
      </c>
      <c r="Q7941" t="str">
        <f t="shared" si="124"/>
        <v>65123000-Usluge omekšavanja vode</v>
      </c>
    </row>
    <row r="7942" spans="1:17" x14ac:dyDescent="0.3">
      <c r="A7942">
        <v>7941</v>
      </c>
      <c r="B7942">
        <v>65123000</v>
      </c>
      <c r="C7942" t="s">
        <v>7897</v>
      </c>
      <c r="E7942" s="8">
        <v>7942</v>
      </c>
      <c r="F7942" s="9">
        <v>65130000</v>
      </c>
      <c r="G7942" s="10" t="s">
        <v>7898</v>
      </c>
      <c r="Q7942" t="str">
        <f t="shared" si="124"/>
        <v>65130000-Upravljanje vodosnabdevanjem</v>
      </c>
    </row>
    <row r="7943" spans="1:17" x14ac:dyDescent="0.3">
      <c r="A7943">
        <v>7942</v>
      </c>
      <c r="B7943">
        <v>65130000</v>
      </c>
      <c r="C7943" t="s">
        <v>7898</v>
      </c>
      <c r="E7943" s="11">
        <v>7943</v>
      </c>
      <c r="F7943" s="12">
        <v>65200000</v>
      </c>
      <c r="G7943" s="13" t="s">
        <v>7899</v>
      </c>
      <c r="Q7943" t="str">
        <f t="shared" si="124"/>
        <v>65200000-Distribucija gasa i povezane usluge</v>
      </c>
    </row>
    <row r="7944" spans="1:17" x14ac:dyDescent="0.3">
      <c r="A7944">
        <v>7943</v>
      </c>
      <c r="B7944">
        <v>65200000</v>
      </c>
      <c r="C7944" t="s">
        <v>7899</v>
      </c>
      <c r="E7944" s="8">
        <v>7944</v>
      </c>
      <c r="F7944" s="9">
        <v>65210000</v>
      </c>
      <c r="G7944" s="10" t="s">
        <v>7900</v>
      </c>
      <c r="Q7944" t="str">
        <f t="shared" si="124"/>
        <v>65210000-Distribucija gasa</v>
      </c>
    </row>
    <row r="7945" spans="1:17" x14ac:dyDescent="0.3">
      <c r="A7945">
        <v>7944</v>
      </c>
      <c r="B7945">
        <v>65210000</v>
      </c>
      <c r="C7945" t="s">
        <v>7900</v>
      </c>
      <c r="E7945" s="11">
        <v>7945</v>
      </c>
      <c r="F7945" s="12">
        <v>65300000</v>
      </c>
      <c r="G7945" s="13" t="s">
        <v>7901</v>
      </c>
      <c r="Q7945" t="str">
        <f t="shared" si="124"/>
        <v>65300000-Distribucija električne energije i povezane usluge</v>
      </c>
    </row>
    <row r="7946" spans="1:17" x14ac:dyDescent="0.3">
      <c r="A7946">
        <v>7945</v>
      </c>
      <c r="B7946">
        <v>65300000</v>
      </c>
      <c r="C7946" t="s">
        <v>7901</v>
      </c>
      <c r="E7946" s="8">
        <v>7946</v>
      </c>
      <c r="F7946" s="9">
        <v>65310000</v>
      </c>
      <c r="G7946" s="10" t="s">
        <v>7902</v>
      </c>
      <c r="Q7946" t="str">
        <f t="shared" si="124"/>
        <v>65310000-Distribucija električne energije</v>
      </c>
    </row>
    <row r="7947" spans="1:17" x14ac:dyDescent="0.3">
      <c r="A7947">
        <v>7946</v>
      </c>
      <c r="B7947">
        <v>65310000</v>
      </c>
      <c r="C7947" t="s">
        <v>7902</v>
      </c>
      <c r="E7947" s="11">
        <v>7947</v>
      </c>
      <c r="F7947" s="12">
        <v>65320000</v>
      </c>
      <c r="G7947" s="13" t="s">
        <v>7903</v>
      </c>
      <c r="Q7947" t="str">
        <f t="shared" si="124"/>
        <v>65320000-Upravljanje električnim instalacijama</v>
      </c>
    </row>
    <row r="7948" spans="1:17" x14ac:dyDescent="0.3">
      <c r="A7948">
        <v>7947</v>
      </c>
      <c r="B7948">
        <v>65320000</v>
      </c>
      <c r="C7948" t="s">
        <v>7903</v>
      </c>
      <c r="E7948" s="8">
        <v>7948</v>
      </c>
      <c r="F7948" s="9">
        <v>65400000</v>
      </c>
      <c r="G7948" s="10" t="s">
        <v>7904</v>
      </c>
      <c r="Q7948" t="str">
        <f t="shared" si="124"/>
        <v>65400000-Ostali izvori snabdevanja i distribucije energije</v>
      </c>
    </row>
    <row r="7949" spans="1:17" x14ac:dyDescent="0.3">
      <c r="A7949">
        <v>7948</v>
      </c>
      <c r="B7949">
        <v>65400000</v>
      </c>
      <c r="C7949" t="s">
        <v>7904</v>
      </c>
      <c r="E7949" s="11">
        <v>7949</v>
      </c>
      <c r="F7949" s="12">
        <v>65410000</v>
      </c>
      <c r="G7949" s="13" t="s">
        <v>7905</v>
      </c>
      <c r="Q7949" t="str">
        <f t="shared" si="124"/>
        <v>65410000-Upravljanje elektranama</v>
      </c>
    </row>
    <row r="7950" spans="1:17" x14ac:dyDescent="0.3">
      <c r="A7950">
        <v>7949</v>
      </c>
      <c r="B7950">
        <v>65410000</v>
      </c>
      <c r="C7950" t="s">
        <v>7905</v>
      </c>
      <c r="E7950" s="8">
        <v>7950</v>
      </c>
      <c r="F7950" s="9">
        <v>65500000</v>
      </c>
      <c r="G7950" s="10" t="s">
        <v>7906</v>
      </c>
      <c r="Q7950" t="str">
        <f t="shared" si="124"/>
        <v>65500000-Očitavanje brojila</v>
      </c>
    </row>
    <row r="7951" spans="1:17" x14ac:dyDescent="0.3">
      <c r="A7951">
        <v>7950</v>
      </c>
      <c r="B7951">
        <v>65500000</v>
      </c>
      <c r="C7951" t="s">
        <v>7906</v>
      </c>
      <c r="E7951" s="11">
        <v>7951</v>
      </c>
      <c r="F7951" s="12">
        <v>66000000</v>
      </c>
      <c r="G7951" s="13" t="s">
        <v>7907</v>
      </c>
      <c r="Q7951" t="str">
        <f t="shared" si="124"/>
        <v>66000000-Finansijske usluge i usluge osiguranja</v>
      </c>
    </row>
    <row r="7952" spans="1:17" x14ac:dyDescent="0.3">
      <c r="A7952">
        <v>7951</v>
      </c>
      <c r="B7952">
        <v>66000000</v>
      </c>
      <c r="C7952" t="s">
        <v>7907</v>
      </c>
      <c r="E7952" s="8">
        <v>7952</v>
      </c>
      <c r="F7952" s="9">
        <v>66100000</v>
      </c>
      <c r="G7952" s="10" t="s">
        <v>7908</v>
      </c>
      <c r="Q7952" t="str">
        <f t="shared" si="124"/>
        <v>66100000-Bankarske i investicione usluge</v>
      </c>
    </row>
    <row r="7953" spans="1:17" x14ac:dyDescent="0.3">
      <c r="A7953">
        <v>7952</v>
      </c>
      <c r="B7953">
        <v>66100000</v>
      </c>
      <c r="C7953" t="s">
        <v>7908</v>
      </c>
      <c r="E7953" s="11">
        <v>7953</v>
      </c>
      <c r="F7953" s="12">
        <v>66110000</v>
      </c>
      <c r="G7953" s="13" t="s">
        <v>7909</v>
      </c>
      <c r="Q7953" t="str">
        <f t="shared" si="124"/>
        <v>66110000-Bankarske usluge</v>
      </c>
    </row>
    <row r="7954" spans="1:17" x14ac:dyDescent="0.3">
      <c r="A7954">
        <v>7953</v>
      </c>
      <c r="B7954">
        <v>66110000</v>
      </c>
      <c r="C7954" t="s">
        <v>7909</v>
      </c>
      <c r="E7954" s="8">
        <v>7954</v>
      </c>
      <c r="F7954" s="9">
        <v>66111000</v>
      </c>
      <c r="G7954" s="10" t="s">
        <v>7910</v>
      </c>
      <c r="Q7954" t="str">
        <f t="shared" si="124"/>
        <v>66111000-Usluge centralne banke</v>
      </c>
    </row>
    <row r="7955" spans="1:17" x14ac:dyDescent="0.3">
      <c r="A7955">
        <v>7954</v>
      </c>
      <c r="B7955">
        <v>66111000</v>
      </c>
      <c r="C7955" t="s">
        <v>7910</v>
      </c>
      <c r="E7955" s="11">
        <v>7955</v>
      </c>
      <c r="F7955" s="12">
        <v>66112000</v>
      </c>
      <c r="G7955" s="13" t="s">
        <v>7911</v>
      </c>
      <c r="Q7955" t="str">
        <f t="shared" si="124"/>
        <v>66112000-Usluge depozita</v>
      </c>
    </row>
    <row r="7956" spans="1:17" x14ac:dyDescent="0.3">
      <c r="A7956">
        <v>7955</v>
      </c>
      <c r="B7956">
        <v>66112000</v>
      </c>
      <c r="C7956" t="s">
        <v>7911</v>
      </c>
      <c r="E7956" s="8">
        <v>7956</v>
      </c>
      <c r="F7956" s="9">
        <v>66113000</v>
      </c>
      <c r="G7956" s="10" t="s">
        <v>7912</v>
      </c>
      <c r="Q7956" t="str">
        <f t="shared" si="124"/>
        <v>66113000-Usluge odobravanja kredita</v>
      </c>
    </row>
    <row r="7957" spans="1:17" x14ac:dyDescent="0.3">
      <c r="A7957">
        <v>7956</v>
      </c>
      <c r="B7957">
        <v>66113000</v>
      </c>
      <c r="C7957" t="s">
        <v>7912</v>
      </c>
      <c r="E7957" s="11">
        <v>7957</v>
      </c>
      <c r="F7957" s="12">
        <v>66113100</v>
      </c>
      <c r="G7957" s="13" t="s">
        <v>7913</v>
      </c>
      <c r="Q7957" t="str">
        <f t="shared" si="124"/>
        <v>66113100-Usluge odobravanja mikro kredita</v>
      </c>
    </row>
    <row r="7958" spans="1:17" x14ac:dyDescent="0.3">
      <c r="A7958">
        <v>7957</v>
      </c>
      <c r="B7958">
        <v>66113100</v>
      </c>
      <c r="C7958" t="s">
        <v>7913</v>
      </c>
      <c r="E7958" s="8">
        <v>7958</v>
      </c>
      <c r="F7958" s="9">
        <v>66114000</v>
      </c>
      <c r="G7958" s="10" t="s">
        <v>7914</v>
      </c>
      <c r="Q7958" t="str">
        <f t="shared" si="124"/>
        <v>66114000-Usluge finansijskog lizinga</v>
      </c>
    </row>
    <row r="7959" spans="1:17" x14ac:dyDescent="0.3">
      <c r="A7959">
        <v>7958</v>
      </c>
      <c r="B7959">
        <v>66114000</v>
      </c>
      <c r="C7959" t="s">
        <v>7914</v>
      </c>
      <c r="E7959" s="11">
        <v>7959</v>
      </c>
      <c r="F7959" s="12">
        <v>66115000</v>
      </c>
      <c r="G7959" s="13" t="s">
        <v>7915</v>
      </c>
      <c r="Q7959" t="str">
        <f t="shared" si="124"/>
        <v>66115000-Usluge međunarodnog platnog prometa</v>
      </c>
    </row>
    <row r="7960" spans="1:17" x14ac:dyDescent="0.3">
      <c r="A7960">
        <v>7959</v>
      </c>
      <c r="B7960">
        <v>66115000</v>
      </c>
      <c r="C7960" t="s">
        <v>7915</v>
      </c>
      <c r="E7960" s="8">
        <v>7960</v>
      </c>
      <c r="F7960" s="9">
        <v>66120000</v>
      </c>
      <c r="G7960" s="10" t="s">
        <v>7916</v>
      </c>
      <c r="Q7960" t="str">
        <f t="shared" si="124"/>
        <v>66120000-Usluge investicionog bankarstva i povezane usluge</v>
      </c>
    </row>
    <row r="7961" spans="1:17" x14ac:dyDescent="0.3">
      <c r="A7961">
        <v>7960</v>
      </c>
      <c r="B7961">
        <v>66120000</v>
      </c>
      <c r="C7961" t="s">
        <v>7916</v>
      </c>
      <c r="E7961" s="11">
        <v>7961</v>
      </c>
      <c r="F7961" s="12">
        <v>66121000</v>
      </c>
      <c r="G7961" s="13" t="s">
        <v>7917</v>
      </c>
      <c r="Q7961" t="str">
        <f t="shared" si="124"/>
        <v>66121000-Usluge pripajanja i kupovine preduzeća</v>
      </c>
    </row>
    <row r="7962" spans="1:17" x14ac:dyDescent="0.3">
      <c r="A7962">
        <v>7961</v>
      </c>
      <c r="B7962">
        <v>66121000</v>
      </c>
      <c r="C7962" t="s">
        <v>7917</v>
      </c>
      <c r="E7962" s="8">
        <v>7962</v>
      </c>
      <c r="F7962" s="9">
        <v>66122000</v>
      </c>
      <c r="G7962" s="10" t="s">
        <v>7918</v>
      </c>
      <c r="Q7962" t="str">
        <f t="shared" si="124"/>
        <v>66122000-Usluge korporativnih finansija i ulaganja kapitala</v>
      </c>
    </row>
    <row r="7963" spans="1:17" x14ac:dyDescent="0.3">
      <c r="A7963">
        <v>7962</v>
      </c>
      <c r="B7963">
        <v>66122000</v>
      </c>
      <c r="C7963" t="s">
        <v>7918</v>
      </c>
      <c r="E7963" s="11">
        <v>7963</v>
      </c>
      <c r="F7963" s="12">
        <v>66130000</v>
      </c>
      <c r="G7963" s="13" t="s">
        <v>7919</v>
      </c>
      <c r="Q7963" t="str">
        <f t="shared" si="124"/>
        <v>66130000-Usluge posredovanja i srodne usluge u poslovanju hartijama od vrednosti i robnim derivatima</v>
      </c>
    </row>
    <row r="7964" spans="1:17" x14ac:dyDescent="0.3">
      <c r="A7964">
        <v>7963</v>
      </c>
      <c r="B7964">
        <v>66130000</v>
      </c>
      <c r="C7964" t="s">
        <v>7919</v>
      </c>
      <c r="E7964" s="8">
        <v>7964</v>
      </c>
      <c r="F7964" s="9">
        <v>66131000</v>
      </c>
      <c r="G7964" s="10" t="s">
        <v>7920</v>
      </c>
      <c r="Q7964" t="str">
        <f t="shared" si="124"/>
        <v>66131000-Usluge posredovanja u poslovanju hartijama od vrednosti</v>
      </c>
    </row>
    <row r="7965" spans="1:17" x14ac:dyDescent="0.3">
      <c r="A7965">
        <v>7964</v>
      </c>
      <c r="B7965">
        <v>66131000</v>
      </c>
      <c r="C7965" t="s">
        <v>7920</v>
      </c>
      <c r="E7965" s="11">
        <v>7965</v>
      </c>
      <c r="F7965" s="12">
        <v>66131100</v>
      </c>
      <c r="G7965" s="13" t="s">
        <v>7921</v>
      </c>
      <c r="Q7965" t="str">
        <f t="shared" si="124"/>
        <v>66131100-Usluge penzionih ulaganja</v>
      </c>
    </row>
    <row r="7966" spans="1:17" x14ac:dyDescent="0.3">
      <c r="A7966">
        <v>7965</v>
      </c>
      <c r="B7966">
        <v>66131100</v>
      </c>
      <c r="C7966" t="s">
        <v>7921</v>
      </c>
      <c r="E7966" s="8">
        <v>7966</v>
      </c>
      <c r="F7966" s="9">
        <v>66132000</v>
      </c>
      <c r="G7966" s="10" t="s">
        <v>7922</v>
      </c>
      <c r="Q7966" t="str">
        <f t="shared" si="124"/>
        <v>66132000-Usluge posredovanja u trgovini robnim derivatima</v>
      </c>
    </row>
    <row r="7967" spans="1:17" x14ac:dyDescent="0.3">
      <c r="A7967">
        <v>7966</v>
      </c>
      <c r="B7967">
        <v>66132000</v>
      </c>
      <c r="C7967" t="s">
        <v>7922</v>
      </c>
      <c r="E7967" s="11">
        <v>7967</v>
      </c>
      <c r="F7967" s="12">
        <v>66133000</v>
      </c>
      <c r="G7967" s="13" t="s">
        <v>7923</v>
      </c>
      <c r="Q7967" t="str">
        <f t="shared" si="124"/>
        <v>66133000-Usluge obrade i kliringa</v>
      </c>
    </row>
    <row r="7968" spans="1:17" x14ac:dyDescent="0.3">
      <c r="A7968">
        <v>7967</v>
      </c>
      <c r="B7968">
        <v>66133000</v>
      </c>
      <c r="C7968" t="s">
        <v>7923</v>
      </c>
      <c r="E7968" s="8">
        <v>7968</v>
      </c>
      <c r="F7968" s="9">
        <v>66140000</v>
      </c>
      <c r="G7968" s="10" t="s">
        <v>7924</v>
      </c>
      <c r="Q7968" t="str">
        <f t="shared" si="124"/>
        <v>66140000-Usluge upravljanja portfoliom</v>
      </c>
    </row>
    <row r="7969" spans="1:17" x14ac:dyDescent="0.3">
      <c r="A7969">
        <v>7968</v>
      </c>
      <c r="B7969">
        <v>66140000</v>
      </c>
      <c r="C7969" t="s">
        <v>7924</v>
      </c>
      <c r="E7969" s="11">
        <v>7969</v>
      </c>
      <c r="F7969" s="12">
        <v>66141000</v>
      </c>
      <c r="G7969" s="13" t="s">
        <v>7925</v>
      </c>
      <c r="Q7969" t="str">
        <f t="shared" si="124"/>
        <v>66141000-Usluge upravljanja penzionim fondom</v>
      </c>
    </row>
    <row r="7970" spans="1:17" x14ac:dyDescent="0.3">
      <c r="A7970">
        <v>7969</v>
      </c>
      <c r="B7970">
        <v>66141000</v>
      </c>
      <c r="C7970" t="s">
        <v>7925</v>
      </c>
      <c r="E7970" s="8">
        <v>7970</v>
      </c>
      <c r="F7970" s="9">
        <v>66150000</v>
      </c>
      <c r="G7970" s="10" t="s">
        <v>7926</v>
      </c>
      <c r="Q7970" t="str">
        <f t="shared" si="124"/>
        <v>66150000-Usluge upravljanja finansijskim tržištima</v>
      </c>
    </row>
    <row r="7971" spans="1:17" x14ac:dyDescent="0.3">
      <c r="A7971">
        <v>7970</v>
      </c>
      <c r="B7971">
        <v>66150000</v>
      </c>
      <c r="C7971" t="s">
        <v>7926</v>
      </c>
      <c r="E7971" s="11">
        <v>7971</v>
      </c>
      <c r="F7971" s="12">
        <v>66151000</v>
      </c>
      <c r="G7971" s="13" t="s">
        <v>7927</v>
      </c>
      <c r="Q7971" t="str">
        <f t="shared" si="124"/>
        <v>66151000-Usluge poslovanja na finansijskom tržištu</v>
      </c>
    </row>
    <row r="7972" spans="1:17" x14ac:dyDescent="0.3">
      <c r="A7972">
        <v>7971</v>
      </c>
      <c r="B7972">
        <v>66151000</v>
      </c>
      <c r="C7972" t="s">
        <v>7927</v>
      </c>
      <c r="E7972" s="8">
        <v>7972</v>
      </c>
      <c r="F7972" s="9">
        <v>66151100</v>
      </c>
      <c r="G7972" s="10" t="s">
        <v>7928</v>
      </c>
      <c r="Q7972" t="str">
        <f t="shared" si="124"/>
        <v>66151100-Usluge maloprodaje na elektronskom tržištu</v>
      </c>
    </row>
    <row r="7973" spans="1:17" x14ac:dyDescent="0.3">
      <c r="A7973">
        <v>7972</v>
      </c>
      <c r="B7973">
        <v>66151100</v>
      </c>
      <c r="C7973" t="s">
        <v>7928</v>
      </c>
      <c r="E7973" s="11">
        <v>7973</v>
      </c>
      <c r="F7973" s="12">
        <v>66152000</v>
      </c>
      <c r="G7973" s="13" t="s">
        <v>7929</v>
      </c>
      <c r="Q7973" t="str">
        <f t="shared" si="124"/>
        <v>66152000-Regulatorne usluge na elektronskom tržištu</v>
      </c>
    </row>
    <row r="7974" spans="1:17" x14ac:dyDescent="0.3">
      <c r="A7974">
        <v>7973</v>
      </c>
      <c r="B7974">
        <v>66152000</v>
      </c>
      <c r="C7974" t="s">
        <v>7929</v>
      </c>
      <c r="E7974" s="8">
        <v>7974</v>
      </c>
      <c r="F7974" s="9">
        <v>66160000</v>
      </c>
      <c r="G7974" s="10" t="s">
        <v>7930</v>
      </c>
      <c r="Q7974" t="str">
        <f t="shared" si="124"/>
        <v>66160000-Fiducijarni i depozitni poslovi</v>
      </c>
    </row>
    <row r="7975" spans="1:17" x14ac:dyDescent="0.3">
      <c r="A7975">
        <v>7974</v>
      </c>
      <c r="B7975">
        <v>66160000</v>
      </c>
      <c r="C7975" t="s">
        <v>7930</v>
      </c>
      <c r="E7975" s="11">
        <v>7975</v>
      </c>
      <c r="F7975" s="12">
        <v>66161000</v>
      </c>
      <c r="G7975" s="13" t="s">
        <v>7931</v>
      </c>
      <c r="Q7975" t="str">
        <f t="shared" si="124"/>
        <v>66161000-Fiducijarni poslovi</v>
      </c>
    </row>
    <row r="7976" spans="1:17" x14ac:dyDescent="0.3">
      <c r="A7976">
        <v>7975</v>
      </c>
      <c r="B7976">
        <v>66161000</v>
      </c>
      <c r="C7976" t="s">
        <v>7931</v>
      </c>
      <c r="E7976" s="8">
        <v>7976</v>
      </c>
      <c r="F7976" s="9">
        <v>66162000</v>
      </c>
      <c r="G7976" s="10" t="s">
        <v>7932</v>
      </c>
      <c r="Q7976" t="str">
        <f t="shared" si="124"/>
        <v>66162000-Kastodi usluge</v>
      </c>
    </row>
    <row r="7977" spans="1:17" x14ac:dyDescent="0.3">
      <c r="A7977">
        <v>7976</v>
      </c>
      <c r="B7977">
        <v>66162000</v>
      </c>
      <c r="C7977" t="s">
        <v>7932</v>
      </c>
      <c r="E7977" s="11">
        <v>7977</v>
      </c>
      <c r="F7977" s="12">
        <v>66170000</v>
      </c>
      <c r="G7977" s="13" t="s">
        <v>7933</v>
      </c>
      <c r="Q7977" t="str">
        <f t="shared" si="124"/>
        <v>66170000-Usluge finansijskog savetovanja, obrade finansijskih transakcija i kliringa</v>
      </c>
    </row>
    <row r="7978" spans="1:17" x14ac:dyDescent="0.3">
      <c r="A7978">
        <v>7977</v>
      </c>
      <c r="B7978">
        <v>66170000</v>
      </c>
      <c r="C7978" t="s">
        <v>7933</v>
      </c>
      <c r="E7978" s="8">
        <v>7978</v>
      </c>
      <c r="F7978" s="9">
        <v>66171000</v>
      </c>
      <c r="G7978" s="10" t="s">
        <v>7934</v>
      </c>
      <c r="Q7978" t="str">
        <f t="shared" si="124"/>
        <v>66171000-Usluge finansijskog savetovanja</v>
      </c>
    </row>
    <row r="7979" spans="1:17" x14ac:dyDescent="0.3">
      <c r="A7979">
        <v>7978</v>
      </c>
      <c r="B7979">
        <v>66171000</v>
      </c>
      <c r="C7979" t="s">
        <v>7934</v>
      </c>
      <c r="E7979" s="11">
        <v>7979</v>
      </c>
      <c r="F7979" s="12">
        <v>66172000</v>
      </c>
      <c r="G7979" s="13" t="s">
        <v>7935</v>
      </c>
      <c r="Q7979" t="str">
        <f t="shared" si="124"/>
        <v>66172000-Usluge obrade finansijskih transakcija i kliringa</v>
      </c>
    </row>
    <row r="7980" spans="1:17" x14ac:dyDescent="0.3">
      <c r="A7980">
        <v>7979</v>
      </c>
      <c r="B7980">
        <v>66172000</v>
      </c>
      <c r="C7980" t="s">
        <v>7935</v>
      </c>
      <c r="E7980" s="8">
        <v>7980</v>
      </c>
      <c r="F7980" s="9">
        <v>66180000</v>
      </c>
      <c r="G7980" s="10" t="s">
        <v>7936</v>
      </c>
      <c r="Q7980" t="str">
        <f t="shared" si="124"/>
        <v>66180000-Usluge menjačkih poslova</v>
      </c>
    </row>
    <row r="7981" spans="1:17" x14ac:dyDescent="0.3">
      <c r="A7981">
        <v>7980</v>
      </c>
      <c r="B7981">
        <v>66180000</v>
      </c>
      <c r="C7981" t="s">
        <v>7936</v>
      </c>
      <c r="E7981" s="11">
        <v>7981</v>
      </c>
      <c r="F7981" s="12">
        <v>66190000</v>
      </c>
      <c r="G7981" s="13" t="s">
        <v>7937</v>
      </c>
      <c r="Q7981" t="str">
        <f t="shared" si="124"/>
        <v>66190000-Usluge posredovanja kod zajma</v>
      </c>
    </row>
    <row r="7982" spans="1:17" x14ac:dyDescent="0.3">
      <c r="A7982">
        <v>7981</v>
      </c>
      <c r="B7982">
        <v>66190000</v>
      </c>
      <c r="C7982" t="s">
        <v>7937</v>
      </c>
      <c r="E7982" s="8">
        <v>7982</v>
      </c>
      <c r="F7982" s="9">
        <v>66500000</v>
      </c>
      <c r="G7982" s="10" t="s">
        <v>7938</v>
      </c>
      <c r="Q7982" t="str">
        <f t="shared" si="124"/>
        <v>66500000-Usluge osiguranja i penzijske usluge</v>
      </c>
    </row>
    <row r="7983" spans="1:17" x14ac:dyDescent="0.3">
      <c r="A7983">
        <v>7982</v>
      </c>
      <c r="B7983">
        <v>66500000</v>
      </c>
      <c r="C7983" t="s">
        <v>7938</v>
      </c>
      <c r="E7983" s="11">
        <v>7983</v>
      </c>
      <c r="F7983" s="12">
        <v>66510000</v>
      </c>
      <c r="G7983" s="13" t="s">
        <v>7939</v>
      </c>
      <c r="Q7983" t="str">
        <f t="shared" si="124"/>
        <v>66510000-Usluge osiguranja</v>
      </c>
    </row>
    <row r="7984" spans="1:17" x14ac:dyDescent="0.3">
      <c r="A7984">
        <v>7983</v>
      </c>
      <c r="B7984">
        <v>66510000</v>
      </c>
      <c r="C7984" t="s">
        <v>7939</v>
      </c>
      <c r="E7984" s="8">
        <v>7984</v>
      </c>
      <c r="F7984" s="9">
        <v>66511000</v>
      </c>
      <c r="G7984" s="10" t="s">
        <v>7940</v>
      </c>
      <c r="Q7984" t="str">
        <f t="shared" si="124"/>
        <v>66511000-Usluge životnog osiguranja</v>
      </c>
    </row>
    <row r="7985" spans="1:17" x14ac:dyDescent="0.3">
      <c r="A7985">
        <v>7984</v>
      </c>
      <c r="B7985">
        <v>66511000</v>
      </c>
      <c r="C7985" t="s">
        <v>7940</v>
      </c>
      <c r="E7985" s="11">
        <v>7985</v>
      </c>
      <c r="F7985" s="12">
        <v>66512000</v>
      </c>
      <c r="G7985" s="13" t="s">
        <v>7941</v>
      </c>
      <c r="Q7985" t="str">
        <f t="shared" si="124"/>
        <v>66512000-Usluge osiguranja od nezgode i usluge zdravstvenog osiguranja</v>
      </c>
    </row>
    <row r="7986" spans="1:17" x14ac:dyDescent="0.3">
      <c r="A7986">
        <v>7985</v>
      </c>
      <c r="B7986">
        <v>66512000</v>
      </c>
      <c r="C7986" t="s">
        <v>7941</v>
      </c>
      <c r="E7986" s="8">
        <v>7986</v>
      </c>
      <c r="F7986" s="9">
        <v>66512100</v>
      </c>
      <c r="G7986" s="10" t="s">
        <v>7942</v>
      </c>
      <c r="Q7986" t="str">
        <f t="shared" si="124"/>
        <v>66512100-Usluge osiguranja od nezgode</v>
      </c>
    </row>
    <row r="7987" spans="1:17" x14ac:dyDescent="0.3">
      <c r="A7987">
        <v>7986</v>
      </c>
      <c r="B7987">
        <v>66512100</v>
      </c>
      <c r="C7987" t="s">
        <v>7942</v>
      </c>
      <c r="E7987" s="11">
        <v>7987</v>
      </c>
      <c r="F7987" s="12">
        <v>66512200</v>
      </c>
      <c r="G7987" s="13" t="s">
        <v>7943</v>
      </c>
      <c r="Q7987" t="str">
        <f t="shared" si="124"/>
        <v>66512200-Usluge zdravstvenog osiguranja</v>
      </c>
    </row>
    <row r="7988" spans="1:17" x14ac:dyDescent="0.3">
      <c r="A7988">
        <v>7987</v>
      </c>
      <c r="B7988">
        <v>66512200</v>
      </c>
      <c r="C7988" t="s">
        <v>7943</v>
      </c>
      <c r="E7988" s="8">
        <v>7988</v>
      </c>
      <c r="F7988" s="9">
        <v>66512210</v>
      </c>
      <c r="G7988" s="10" t="s">
        <v>7944</v>
      </c>
      <c r="Q7988" t="str">
        <f t="shared" si="124"/>
        <v>66512210-Usluge dobrovoljnog zdravstvenog osiguranja</v>
      </c>
    </row>
    <row r="7989" spans="1:17" x14ac:dyDescent="0.3">
      <c r="A7989">
        <v>7988</v>
      </c>
      <c r="B7989">
        <v>66512210</v>
      </c>
      <c r="C7989" t="s">
        <v>7944</v>
      </c>
      <c r="E7989" s="11">
        <v>7989</v>
      </c>
      <c r="F7989" s="12">
        <v>66512220</v>
      </c>
      <c r="G7989" s="13" t="s">
        <v>7945</v>
      </c>
      <c r="Q7989" t="str">
        <f t="shared" si="124"/>
        <v>66512220-Usluge medicinskog osiguranja</v>
      </c>
    </row>
    <row r="7990" spans="1:17" x14ac:dyDescent="0.3">
      <c r="A7990">
        <v>7989</v>
      </c>
      <c r="B7990">
        <v>66512220</v>
      </c>
      <c r="C7990" t="s">
        <v>7945</v>
      </c>
      <c r="E7990" s="8">
        <v>7990</v>
      </c>
      <c r="F7990" s="9">
        <v>66513000</v>
      </c>
      <c r="G7990" s="10" t="s">
        <v>7946</v>
      </c>
      <c r="Q7990" t="str">
        <f t="shared" si="124"/>
        <v>66513000-Usluge osiguranja od pravne odgovornosti i osiguranja od svih rizika</v>
      </c>
    </row>
    <row r="7991" spans="1:17" x14ac:dyDescent="0.3">
      <c r="A7991">
        <v>7990</v>
      </c>
      <c r="B7991">
        <v>66513000</v>
      </c>
      <c r="C7991" t="s">
        <v>7946</v>
      </c>
      <c r="E7991" s="11">
        <v>7991</v>
      </c>
      <c r="F7991" s="12">
        <v>66513100</v>
      </c>
      <c r="G7991" s="13" t="s">
        <v>7947</v>
      </c>
      <c r="Q7991" t="str">
        <f t="shared" si="124"/>
        <v>66513100-Usluge osiguranja od troškova pravne zaštite</v>
      </c>
    </row>
    <row r="7992" spans="1:17" x14ac:dyDescent="0.3">
      <c r="A7992">
        <v>7991</v>
      </c>
      <c r="B7992">
        <v>66513100</v>
      </c>
      <c r="C7992" t="s">
        <v>7947</v>
      </c>
      <c r="E7992" s="8">
        <v>7992</v>
      </c>
      <c r="F7992" s="9">
        <v>66513200</v>
      </c>
      <c r="G7992" s="10" t="s">
        <v>7948</v>
      </c>
      <c r="Q7992" t="str">
        <f t="shared" si="124"/>
        <v>66513200-Usluge osiguranja od svih rizika ugovarača</v>
      </c>
    </row>
    <row r="7993" spans="1:17" x14ac:dyDescent="0.3">
      <c r="A7993">
        <v>7992</v>
      </c>
      <c r="B7993">
        <v>66513200</v>
      </c>
      <c r="C7993" t="s">
        <v>7948</v>
      </c>
      <c r="E7993" s="11">
        <v>7993</v>
      </c>
      <c r="F7993" s="12">
        <v>66514000</v>
      </c>
      <c r="G7993" s="13" t="s">
        <v>7949</v>
      </c>
      <c r="Q7993" t="str">
        <f t="shared" si="124"/>
        <v>66514000-Osiguranje robe u prevozu i usluge osiguranja u prevozu</v>
      </c>
    </row>
    <row r="7994" spans="1:17" x14ac:dyDescent="0.3">
      <c r="A7994">
        <v>7993</v>
      </c>
      <c r="B7994">
        <v>66514000</v>
      </c>
      <c r="C7994" t="s">
        <v>7949</v>
      </c>
      <c r="E7994" s="8">
        <v>7994</v>
      </c>
      <c r="F7994" s="9">
        <v>66514100</v>
      </c>
      <c r="G7994" s="10" t="s">
        <v>7950</v>
      </c>
      <c r="Q7994" t="str">
        <f t="shared" si="124"/>
        <v>66514100-Usluge osiguranja u prevozu</v>
      </c>
    </row>
    <row r="7995" spans="1:17" x14ac:dyDescent="0.3">
      <c r="A7995">
        <v>7994</v>
      </c>
      <c r="B7995">
        <v>66514100</v>
      </c>
      <c r="C7995" t="s">
        <v>7950</v>
      </c>
      <c r="E7995" s="11">
        <v>7995</v>
      </c>
      <c r="F7995" s="12">
        <v>66514110</v>
      </c>
      <c r="G7995" s="13" t="s">
        <v>7951</v>
      </c>
      <c r="Q7995" t="str">
        <f t="shared" si="124"/>
        <v>66514110-Usluge osiguranja motornih vozila</v>
      </c>
    </row>
    <row r="7996" spans="1:17" x14ac:dyDescent="0.3">
      <c r="A7996">
        <v>7995</v>
      </c>
      <c r="B7996">
        <v>66514110</v>
      </c>
      <c r="C7996" t="s">
        <v>7951</v>
      </c>
      <c r="E7996" s="8">
        <v>7996</v>
      </c>
      <c r="F7996" s="9">
        <v>66514120</v>
      </c>
      <c r="G7996" s="10" t="s">
        <v>7952</v>
      </c>
      <c r="Q7996" t="str">
        <f t="shared" si="124"/>
        <v>66514120-Usluge osiguranja u pomorskom, vazdušnom i ostalom prevozu</v>
      </c>
    </row>
    <row r="7997" spans="1:17" x14ac:dyDescent="0.3">
      <c r="A7997">
        <v>7996</v>
      </c>
      <c r="B7997">
        <v>66514120</v>
      </c>
      <c r="C7997" t="s">
        <v>7952</v>
      </c>
      <c r="E7997" s="11">
        <v>7997</v>
      </c>
      <c r="F7997" s="12">
        <v>66514130</v>
      </c>
      <c r="G7997" s="13" t="s">
        <v>7953</v>
      </c>
      <c r="Q7997" t="str">
        <f t="shared" si="124"/>
        <v>66514130-Usluge železničkog osiguranja</v>
      </c>
    </row>
    <row r="7998" spans="1:17" x14ac:dyDescent="0.3">
      <c r="A7998">
        <v>7997</v>
      </c>
      <c r="B7998">
        <v>66514130</v>
      </c>
      <c r="C7998" t="s">
        <v>7953</v>
      </c>
      <c r="E7998" s="8">
        <v>7998</v>
      </c>
      <c r="F7998" s="9">
        <v>66514140</v>
      </c>
      <c r="G7998" s="10" t="s">
        <v>7954</v>
      </c>
      <c r="Q7998" t="str">
        <f t="shared" si="124"/>
        <v>66514140-Usluge osiguranja vazduhoplova</v>
      </c>
    </row>
    <row r="7999" spans="1:17" x14ac:dyDescent="0.3">
      <c r="A7999">
        <v>7998</v>
      </c>
      <c r="B7999">
        <v>66514140</v>
      </c>
      <c r="C7999" t="s">
        <v>7954</v>
      </c>
      <c r="E7999" s="11">
        <v>7999</v>
      </c>
      <c r="F7999" s="12">
        <v>66514150</v>
      </c>
      <c r="G7999" s="13" t="s">
        <v>7955</v>
      </c>
      <c r="Q7999" t="str">
        <f t="shared" si="124"/>
        <v>66514150-Usluge osiguranja plovila</v>
      </c>
    </row>
    <row r="8000" spans="1:17" x14ac:dyDescent="0.3">
      <c r="A8000">
        <v>7999</v>
      </c>
      <c r="B8000">
        <v>66514150</v>
      </c>
      <c r="C8000" t="s">
        <v>7955</v>
      </c>
      <c r="E8000" s="8">
        <v>8000</v>
      </c>
      <c r="F8000" s="9">
        <v>66514200</v>
      </c>
      <c r="G8000" s="10" t="s">
        <v>7956</v>
      </c>
      <c r="Q8000" t="str">
        <f t="shared" si="124"/>
        <v>66514200-Usluge osiguranja robe u prevozu</v>
      </c>
    </row>
    <row r="8001" spans="1:17" x14ac:dyDescent="0.3">
      <c r="A8001">
        <v>8000</v>
      </c>
      <c r="B8001">
        <v>66514200</v>
      </c>
      <c r="C8001" t="s">
        <v>7956</v>
      </c>
      <c r="E8001" s="11">
        <v>8001</v>
      </c>
      <c r="F8001" s="12">
        <v>66515000</v>
      </c>
      <c r="G8001" s="13" t="s">
        <v>7957</v>
      </c>
      <c r="Q8001" t="str">
        <f t="shared" si="124"/>
        <v>66515000-Usluge osiguranja od štete ili gubitka</v>
      </c>
    </row>
    <row r="8002" spans="1:17" x14ac:dyDescent="0.3">
      <c r="A8002">
        <v>8001</v>
      </c>
      <c r="B8002">
        <v>66515000</v>
      </c>
      <c r="C8002" t="s">
        <v>7957</v>
      </c>
      <c r="E8002" s="8">
        <v>8002</v>
      </c>
      <c r="F8002" s="9">
        <v>66515100</v>
      </c>
      <c r="G8002" s="10" t="s">
        <v>7958</v>
      </c>
      <c r="Q8002" t="str">
        <f t="shared" ref="Q8002:Q8065" si="125">F8002&amp; "-" &amp;G8002</f>
        <v>66515100-Usluge osiguranja od požara</v>
      </c>
    </row>
    <row r="8003" spans="1:17" x14ac:dyDescent="0.3">
      <c r="A8003">
        <v>8002</v>
      </c>
      <c r="B8003">
        <v>66515100</v>
      </c>
      <c r="C8003" t="s">
        <v>7958</v>
      </c>
      <c r="E8003" s="11">
        <v>8003</v>
      </c>
      <c r="F8003" s="12">
        <v>66515200</v>
      </c>
      <c r="G8003" s="13" t="s">
        <v>7959</v>
      </c>
      <c r="Q8003" t="str">
        <f t="shared" si="125"/>
        <v>66515200-Usluge osiguranja imovine</v>
      </c>
    </row>
    <row r="8004" spans="1:17" x14ac:dyDescent="0.3">
      <c r="A8004">
        <v>8003</v>
      </c>
      <c r="B8004">
        <v>66515200</v>
      </c>
      <c r="C8004" t="s">
        <v>7959</v>
      </c>
      <c r="E8004" s="8">
        <v>8004</v>
      </c>
      <c r="F8004" s="9">
        <v>66515300</v>
      </c>
      <c r="G8004" s="10" t="s">
        <v>7960</v>
      </c>
      <c r="Q8004" t="str">
        <f t="shared" si="125"/>
        <v>66515300-Usluge osiguranja od vremenskih nepogoda i finansijskog gubitka</v>
      </c>
    </row>
    <row r="8005" spans="1:17" x14ac:dyDescent="0.3">
      <c r="A8005">
        <v>8004</v>
      </c>
      <c r="B8005">
        <v>66515300</v>
      </c>
      <c r="C8005" t="s">
        <v>7960</v>
      </c>
      <c r="E8005" s="11">
        <v>8005</v>
      </c>
      <c r="F8005" s="12">
        <v>66515400</v>
      </c>
      <c r="G8005" s="13" t="s">
        <v>7961</v>
      </c>
      <c r="Q8005" t="str">
        <f t="shared" si="125"/>
        <v>66515400-Usluge osiguranja od vremenskih nepogoda</v>
      </c>
    </row>
    <row r="8006" spans="1:17" x14ac:dyDescent="0.3">
      <c r="A8006">
        <v>8005</v>
      </c>
      <c r="B8006">
        <v>66515400</v>
      </c>
      <c r="C8006" t="s">
        <v>7961</v>
      </c>
      <c r="E8006" s="8">
        <v>8006</v>
      </c>
      <c r="F8006" s="9">
        <v>66515410</v>
      </c>
      <c r="G8006" s="10" t="s">
        <v>7962</v>
      </c>
      <c r="Q8006" t="str">
        <f t="shared" si="125"/>
        <v>66515410-Usluge osiguranja od finansijskog gubitka</v>
      </c>
    </row>
    <row r="8007" spans="1:17" x14ac:dyDescent="0.3">
      <c r="A8007">
        <v>8006</v>
      </c>
      <c r="B8007">
        <v>66515410</v>
      </c>
      <c r="C8007" t="s">
        <v>7962</v>
      </c>
      <c r="E8007" s="11">
        <v>8007</v>
      </c>
      <c r="F8007" s="12">
        <v>66515411</v>
      </c>
      <c r="G8007" s="13" t="s">
        <v>7963</v>
      </c>
      <c r="Q8007" t="str">
        <f t="shared" si="125"/>
        <v>66515411-Usluge osiguranja od novčanih gubitaka</v>
      </c>
    </row>
    <row r="8008" spans="1:17" x14ac:dyDescent="0.3">
      <c r="A8008">
        <v>8007</v>
      </c>
      <c r="B8008">
        <v>66515411</v>
      </c>
      <c r="C8008" t="s">
        <v>7963</v>
      </c>
      <c r="E8008" s="8">
        <v>8008</v>
      </c>
      <c r="F8008" s="9">
        <v>66516000</v>
      </c>
      <c r="G8008" s="10" t="s">
        <v>7964</v>
      </c>
      <c r="Q8008" t="str">
        <f t="shared" si="125"/>
        <v>66516000-Usluge osiguranja od odgovornosti</v>
      </c>
    </row>
    <row r="8009" spans="1:17" x14ac:dyDescent="0.3">
      <c r="A8009">
        <v>8008</v>
      </c>
      <c r="B8009">
        <v>66516000</v>
      </c>
      <c r="C8009" t="s">
        <v>7964</v>
      </c>
      <c r="E8009" s="11">
        <v>8009</v>
      </c>
      <c r="F8009" s="12">
        <v>66516100</v>
      </c>
      <c r="G8009" s="13" t="s">
        <v>7965</v>
      </c>
      <c r="Q8009" t="str">
        <f t="shared" si="125"/>
        <v>66516100-Usluge osiguranja od odgovornosti za motorna vozila</v>
      </c>
    </row>
    <row r="8010" spans="1:17" x14ac:dyDescent="0.3">
      <c r="A8010">
        <v>8009</v>
      </c>
      <c r="B8010">
        <v>66516100</v>
      </c>
      <c r="C8010" t="s">
        <v>7965</v>
      </c>
      <c r="E8010" s="8">
        <v>8010</v>
      </c>
      <c r="F8010" s="9">
        <v>66516200</v>
      </c>
      <c r="G8010" s="10" t="s">
        <v>7966</v>
      </c>
      <c r="Q8010" t="str">
        <f t="shared" si="125"/>
        <v>66516200-Usluge osiguranja od odgovornosti za vazduhoplove</v>
      </c>
    </row>
    <row r="8011" spans="1:17" x14ac:dyDescent="0.3">
      <c r="A8011">
        <v>8010</v>
      </c>
      <c r="B8011">
        <v>66516200</v>
      </c>
      <c r="C8011" t="s">
        <v>7966</v>
      </c>
      <c r="E8011" s="11">
        <v>8011</v>
      </c>
      <c r="F8011" s="12">
        <v>66516300</v>
      </c>
      <c r="G8011" s="13" t="s">
        <v>7967</v>
      </c>
      <c r="Q8011" t="str">
        <f t="shared" si="125"/>
        <v>66516300-Usluge osiguranja od odgovornosti za plovila</v>
      </c>
    </row>
    <row r="8012" spans="1:17" x14ac:dyDescent="0.3">
      <c r="A8012">
        <v>8011</v>
      </c>
      <c r="B8012">
        <v>66516300</v>
      </c>
      <c r="C8012" t="s">
        <v>7967</v>
      </c>
      <c r="E8012" s="8">
        <v>8012</v>
      </c>
      <c r="F8012" s="9">
        <v>66516400</v>
      </c>
      <c r="G8012" s="10" t="s">
        <v>7968</v>
      </c>
      <c r="Q8012" t="str">
        <f t="shared" si="125"/>
        <v>66516400-Usluge osiguranja od opšte odgovornosti</v>
      </c>
    </row>
    <row r="8013" spans="1:17" x14ac:dyDescent="0.3">
      <c r="A8013">
        <v>8012</v>
      </c>
      <c r="B8013">
        <v>66516400</v>
      </c>
      <c r="C8013" t="s">
        <v>7968</v>
      </c>
      <c r="E8013" s="11">
        <v>8013</v>
      </c>
      <c r="F8013" s="12">
        <v>66516500</v>
      </c>
      <c r="G8013" s="13" t="s">
        <v>7969</v>
      </c>
      <c r="Q8013" t="str">
        <f t="shared" si="125"/>
        <v>66516500-Usluge osiguranja od profesionalne odgovornosti</v>
      </c>
    </row>
    <row r="8014" spans="1:17" x14ac:dyDescent="0.3">
      <c r="A8014">
        <v>8013</v>
      </c>
      <c r="B8014">
        <v>66516500</v>
      </c>
      <c r="C8014" t="s">
        <v>7969</v>
      </c>
      <c r="E8014" s="8">
        <v>8014</v>
      </c>
      <c r="F8014" s="9">
        <v>66517000</v>
      </c>
      <c r="G8014" s="10" t="s">
        <v>7970</v>
      </c>
      <c r="Q8014" t="str">
        <f t="shared" si="125"/>
        <v>66517000-Usluge osiguranja od kredita i jemstva</v>
      </c>
    </row>
    <row r="8015" spans="1:17" x14ac:dyDescent="0.3">
      <c r="A8015">
        <v>8014</v>
      </c>
      <c r="B8015">
        <v>66517000</v>
      </c>
      <c r="C8015" t="s">
        <v>7970</v>
      </c>
      <c r="E8015" s="11">
        <v>8015</v>
      </c>
      <c r="F8015" s="12">
        <v>66517100</v>
      </c>
      <c r="G8015" s="13" t="s">
        <v>7971</v>
      </c>
      <c r="Q8015" t="str">
        <f t="shared" si="125"/>
        <v>66517100-Usluge osiguranja od kredita</v>
      </c>
    </row>
    <row r="8016" spans="1:17" x14ac:dyDescent="0.3">
      <c r="A8016">
        <v>8015</v>
      </c>
      <c r="B8016">
        <v>66517100</v>
      </c>
      <c r="C8016" t="s">
        <v>7971</v>
      </c>
      <c r="E8016" s="8">
        <v>8016</v>
      </c>
      <c r="F8016" s="9">
        <v>66517200</v>
      </c>
      <c r="G8016" s="10" t="s">
        <v>7972</v>
      </c>
      <c r="Q8016" t="str">
        <f t="shared" si="125"/>
        <v>66517200-Usluge osiguranja od jemstva</v>
      </c>
    </row>
    <row r="8017" spans="1:17" x14ac:dyDescent="0.3">
      <c r="A8017">
        <v>8016</v>
      </c>
      <c r="B8017">
        <v>66517200</v>
      </c>
      <c r="C8017" t="s">
        <v>7972</v>
      </c>
      <c r="E8017" s="11">
        <v>8017</v>
      </c>
      <c r="F8017" s="12">
        <v>66517300</v>
      </c>
      <c r="G8017" s="13" t="s">
        <v>7973</v>
      </c>
      <c r="Q8017" t="str">
        <f t="shared" si="125"/>
        <v>66517300-Usluge osiguranja od upravljanja rizicima</v>
      </c>
    </row>
    <row r="8018" spans="1:17" x14ac:dyDescent="0.3">
      <c r="A8018">
        <v>8017</v>
      </c>
      <c r="B8018">
        <v>66517300</v>
      </c>
      <c r="C8018" t="s">
        <v>7973</v>
      </c>
      <c r="E8018" s="8">
        <v>8018</v>
      </c>
      <c r="F8018" s="9">
        <v>66518000</v>
      </c>
      <c r="G8018" s="10" t="s">
        <v>7974</v>
      </c>
      <c r="Q8018" t="str">
        <f t="shared" si="125"/>
        <v>66518000-Usluge posredovanja i zastupanja u osiguranju</v>
      </c>
    </row>
    <row r="8019" spans="1:17" x14ac:dyDescent="0.3">
      <c r="A8019">
        <v>8018</v>
      </c>
      <c r="B8019">
        <v>66518000</v>
      </c>
      <c r="C8019" t="s">
        <v>7974</v>
      </c>
      <c r="E8019" s="11">
        <v>8019</v>
      </c>
      <c r="F8019" s="12">
        <v>66518100</v>
      </c>
      <c r="G8019" s="13" t="s">
        <v>7975</v>
      </c>
      <c r="Q8019" t="str">
        <f t="shared" si="125"/>
        <v>66518100-Usluge posredovanja u osiguranju</v>
      </c>
    </row>
    <row r="8020" spans="1:17" x14ac:dyDescent="0.3">
      <c r="A8020">
        <v>8019</v>
      </c>
      <c r="B8020">
        <v>66518100</v>
      </c>
      <c r="C8020" t="s">
        <v>7975</v>
      </c>
      <c r="E8020" s="8">
        <v>8020</v>
      </c>
      <c r="F8020" s="9">
        <v>66518200</v>
      </c>
      <c r="G8020" s="10" t="s">
        <v>7976</v>
      </c>
      <c r="Q8020" t="str">
        <f t="shared" si="125"/>
        <v>66518200-Usluge zastupanja u osiguranju</v>
      </c>
    </row>
    <row r="8021" spans="1:17" x14ac:dyDescent="0.3">
      <c r="A8021">
        <v>8020</v>
      </c>
      <c r="B8021">
        <v>66518200</v>
      </c>
      <c r="C8021" t="s">
        <v>7976</v>
      </c>
      <c r="E8021" s="11">
        <v>8021</v>
      </c>
      <c r="F8021" s="12">
        <v>66518300</v>
      </c>
      <c r="G8021" s="13" t="s">
        <v>7977</v>
      </c>
      <c r="Q8021" t="str">
        <f t="shared" si="125"/>
        <v>66518300-Usluge usaglašavanja potraživanja po osnovu osiguranja</v>
      </c>
    </row>
    <row r="8022" spans="1:17" x14ac:dyDescent="0.3">
      <c r="A8022">
        <v>8021</v>
      </c>
      <c r="B8022">
        <v>66518300</v>
      </c>
      <c r="C8022" t="s">
        <v>7977</v>
      </c>
      <c r="E8022" s="8">
        <v>8022</v>
      </c>
      <c r="F8022" s="9">
        <v>66519000</v>
      </c>
      <c r="G8022" s="10" t="s">
        <v>7978</v>
      </c>
      <c r="Q8022" t="str">
        <f t="shared" si="125"/>
        <v>66519000-Usluge u osiguranju: tehničke, pomoćne, likvidacija štete, procene šteta, aktuarske i usluge u vezi sa ostacima oštećenih osiguranih stvari</v>
      </c>
    </row>
    <row r="8023" spans="1:17" x14ac:dyDescent="0.3">
      <c r="A8023">
        <v>8022</v>
      </c>
      <c r="B8023">
        <v>66519000</v>
      </c>
      <c r="C8023" t="s">
        <v>7978</v>
      </c>
      <c r="E8023" s="11">
        <v>8023</v>
      </c>
      <c r="F8023" s="12">
        <v>66519100</v>
      </c>
      <c r="G8023" s="13" t="s">
        <v>7979</v>
      </c>
      <c r="Q8023" t="str">
        <f t="shared" si="125"/>
        <v>66519100-Usluge osiguranja naftnih ili gasnih platformi</v>
      </c>
    </row>
    <row r="8024" spans="1:17" x14ac:dyDescent="0.3">
      <c r="A8024">
        <v>8023</v>
      </c>
      <c r="B8024">
        <v>66519100</v>
      </c>
      <c r="C8024" t="s">
        <v>7979</v>
      </c>
      <c r="E8024" s="8">
        <v>8024</v>
      </c>
      <c r="F8024" s="9">
        <v>66519200</v>
      </c>
      <c r="G8024" s="10" t="s">
        <v>7980</v>
      </c>
      <c r="Q8024" t="str">
        <f t="shared" si="125"/>
        <v>66519200-Tehničke usluge u osiguranju</v>
      </c>
    </row>
    <row r="8025" spans="1:17" x14ac:dyDescent="0.3">
      <c r="A8025">
        <v>8024</v>
      </c>
      <c r="B8025">
        <v>66519200</v>
      </c>
      <c r="C8025" t="s">
        <v>7980</v>
      </c>
      <c r="E8025" s="11">
        <v>8025</v>
      </c>
      <c r="F8025" s="12">
        <v>66519300</v>
      </c>
      <c r="G8025" s="13" t="s">
        <v>7981</v>
      </c>
      <c r="Q8025" t="str">
        <f t="shared" si="125"/>
        <v>66519300-Pomoćne usluge u osiguranju</v>
      </c>
    </row>
    <row r="8026" spans="1:17" x14ac:dyDescent="0.3">
      <c r="A8026">
        <v>8025</v>
      </c>
      <c r="B8026">
        <v>66519300</v>
      </c>
      <c r="C8026" t="s">
        <v>7981</v>
      </c>
      <c r="E8026" s="8">
        <v>8026</v>
      </c>
      <c r="F8026" s="9">
        <v>66519310</v>
      </c>
      <c r="G8026" s="10" t="s">
        <v>7982</v>
      </c>
      <c r="Q8026" t="str">
        <f t="shared" si="125"/>
        <v>66519310-Usluge savetovanja u osiguranju</v>
      </c>
    </row>
    <row r="8027" spans="1:17" x14ac:dyDescent="0.3">
      <c r="A8027">
        <v>8026</v>
      </c>
      <c r="B8027">
        <v>66519310</v>
      </c>
      <c r="C8027" t="s">
        <v>7982</v>
      </c>
      <c r="E8027" s="11">
        <v>8027</v>
      </c>
      <c r="F8027" s="12">
        <v>66519400</v>
      </c>
      <c r="G8027" s="13" t="s">
        <v>7983</v>
      </c>
      <c r="Q8027" t="str">
        <f t="shared" si="125"/>
        <v>66519400-Usluge likvidacije štete</v>
      </c>
    </row>
    <row r="8028" spans="1:17" x14ac:dyDescent="0.3">
      <c r="A8028">
        <v>8027</v>
      </c>
      <c r="B8028">
        <v>66519400</v>
      </c>
      <c r="C8028" t="s">
        <v>7983</v>
      </c>
      <c r="E8028" s="8">
        <v>8028</v>
      </c>
      <c r="F8028" s="9">
        <v>66519500</v>
      </c>
      <c r="G8028" s="10" t="s">
        <v>7984</v>
      </c>
      <c r="Q8028" t="str">
        <f t="shared" si="125"/>
        <v>66519500-Usluge procene štete</v>
      </c>
    </row>
    <row r="8029" spans="1:17" x14ac:dyDescent="0.3">
      <c r="A8029">
        <v>8028</v>
      </c>
      <c r="B8029">
        <v>66519500</v>
      </c>
      <c r="C8029" t="s">
        <v>7984</v>
      </c>
      <c r="E8029" s="11">
        <v>8029</v>
      </c>
      <c r="F8029" s="12">
        <v>66519600</v>
      </c>
      <c r="G8029" s="13" t="s">
        <v>7985</v>
      </c>
      <c r="Q8029" t="str">
        <f t="shared" si="125"/>
        <v>66519600-Aktuarske usluge u osiguranju</v>
      </c>
    </row>
    <row r="8030" spans="1:17" x14ac:dyDescent="0.3">
      <c r="A8030">
        <v>8029</v>
      </c>
      <c r="B8030">
        <v>66519600</v>
      </c>
      <c r="C8030" t="s">
        <v>7985</v>
      </c>
      <c r="E8030" s="8">
        <v>8030</v>
      </c>
      <c r="F8030" s="9">
        <v>66519700</v>
      </c>
      <c r="G8030" s="10" t="s">
        <v>7986</v>
      </c>
      <c r="Q8030" t="str">
        <f t="shared" si="125"/>
        <v>66519700-Usluge u vezi sa ostacima oštećenih osiguranih stvari</v>
      </c>
    </row>
    <row r="8031" spans="1:17" x14ac:dyDescent="0.3">
      <c r="A8031">
        <v>8030</v>
      </c>
      <c r="B8031">
        <v>66519700</v>
      </c>
      <c r="C8031" t="s">
        <v>7986</v>
      </c>
      <c r="E8031" s="11">
        <v>8031</v>
      </c>
      <c r="F8031" s="12">
        <v>66520000</v>
      </c>
      <c r="G8031" s="13" t="s">
        <v>7987</v>
      </c>
      <c r="Q8031" t="str">
        <f t="shared" si="125"/>
        <v>66520000-Penzione usluge</v>
      </c>
    </row>
    <row r="8032" spans="1:17" x14ac:dyDescent="0.3">
      <c r="A8032">
        <v>8031</v>
      </c>
      <c r="B8032">
        <v>66520000</v>
      </c>
      <c r="C8032" t="s">
        <v>7987</v>
      </c>
      <c r="E8032" s="8">
        <v>8032</v>
      </c>
      <c r="F8032" s="9">
        <v>66521000</v>
      </c>
      <c r="G8032" s="10" t="s">
        <v>7988</v>
      </c>
      <c r="Q8032" t="str">
        <f t="shared" si="125"/>
        <v>66521000-Individualne penzione usluge</v>
      </c>
    </row>
    <row r="8033" spans="1:17" x14ac:dyDescent="0.3">
      <c r="A8033">
        <v>8032</v>
      </c>
      <c r="B8033">
        <v>66521000</v>
      </c>
      <c r="C8033" t="s">
        <v>7988</v>
      </c>
      <c r="E8033" s="11">
        <v>8033</v>
      </c>
      <c r="F8033" s="12">
        <v>66522000</v>
      </c>
      <c r="G8033" s="13" t="s">
        <v>7989</v>
      </c>
      <c r="Q8033" t="str">
        <f t="shared" si="125"/>
        <v>66522000-Grupne penzione usluge</v>
      </c>
    </row>
    <row r="8034" spans="1:17" x14ac:dyDescent="0.3">
      <c r="A8034">
        <v>8033</v>
      </c>
      <c r="B8034">
        <v>66522000</v>
      </c>
      <c r="C8034" t="s">
        <v>7989</v>
      </c>
      <c r="E8034" s="8">
        <v>8034</v>
      </c>
      <c r="F8034" s="9">
        <v>66523000</v>
      </c>
      <c r="G8034" s="10" t="s">
        <v>7990</v>
      </c>
      <c r="Q8034" t="str">
        <f t="shared" si="125"/>
        <v>66523000-Savetodavne usluge u vezi sa penzionim fondovima</v>
      </c>
    </row>
    <row r="8035" spans="1:17" x14ac:dyDescent="0.3">
      <c r="A8035">
        <v>8034</v>
      </c>
      <c r="B8035">
        <v>66523000</v>
      </c>
      <c r="C8035" t="s">
        <v>7990</v>
      </c>
      <c r="E8035" s="11">
        <v>8035</v>
      </c>
      <c r="F8035" s="12">
        <v>66523100</v>
      </c>
      <c r="G8035" s="13" t="s">
        <v>7925</v>
      </c>
      <c r="Q8035" t="str">
        <f t="shared" si="125"/>
        <v>66523100-Usluge upravljanja penzionim fondom</v>
      </c>
    </row>
    <row r="8036" spans="1:17" x14ac:dyDescent="0.3">
      <c r="A8036">
        <v>8035</v>
      </c>
      <c r="B8036">
        <v>66523100</v>
      </c>
      <c r="C8036" t="s">
        <v>7925</v>
      </c>
      <c r="E8036" s="8">
        <v>8036</v>
      </c>
      <c r="F8036" s="9">
        <v>66600000</v>
      </c>
      <c r="G8036" s="10" t="s">
        <v>7991</v>
      </c>
      <c r="Q8036" t="str">
        <f t="shared" si="125"/>
        <v>66600000-Usluge trezora</v>
      </c>
    </row>
    <row r="8037" spans="1:17" x14ac:dyDescent="0.3">
      <c r="A8037">
        <v>8036</v>
      </c>
      <c r="B8037">
        <v>66600000</v>
      </c>
      <c r="C8037" t="s">
        <v>7991</v>
      </c>
      <c r="E8037" s="11">
        <v>8037</v>
      </c>
      <c r="F8037" s="12">
        <v>66700000</v>
      </c>
      <c r="G8037" s="13" t="s">
        <v>7992</v>
      </c>
      <c r="Q8037" t="str">
        <f t="shared" si="125"/>
        <v>66700000-Usluge reosiguranja</v>
      </c>
    </row>
    <row r="8038" spans="1:17" x14ac:dyDescent="0.3">
      <c r="A8038">
        <v>8037</v>
      </c>
      <c r="B8038">
        <v>66700000</v>
      </c>
      <c r="C8038" t="s">
        <v>7992</v>
      </c>
      <c r="E8038" s="8">
        <v>8038</v>
      </c>
      <c r="F8038" s="9">
        <v>66710000</v>
      </c>
      <c r="G8038" s="10" t="s">
        <v>7993</v>
      </c>
      <c r="Q8038" t="str">
        <f t="shared" si="125"/>
        <v>66710000-Usluge životnog reosiguranja</v>
      </c>
    </row>
    <row r="8039" spans="1:17" x14ac:dyDescent="0.3">
      <c r="A8039">
        <v>8038</v>
      </c>
      <c r="B8039">
        <v>66710000</v>
      </c>
      <c r="C8039" t="s">
        <v>7993</v>
      </c>
      <c r="E8039" s="11">
        <v>8039</v>
      </c>
      <c r="F8039" s="12">
        <v>66720000</v>
      </c>
      <c r="G8039" s="13" t="s">
        <v>7994</v>
      </c>
      <c r="Q8039" t="str">
        <f t="shared" si="125"/>
        <v>66720000-Usluge reosiguranja od nezgode i usluge zdravstvenog reosiguranja</v>
      </c>
    </row>
    <row r="8040" spans="1:17" x14ac:dyDescent="0.3">
      <c r="A8040">
        <v>8039</v>
      </c>
      <c r="B8040">
        <v>66720000</v>
      </c>
      <c r="C8040" t="s">
        <v>7994</v>
      </c>
      <c r="E8040" s="8">
        <v>8040</v>
      </c>
      <c r="F8040" s="9">
        <v>70000000</v>
      </c>
      <c r="G8040" s="10" t="s">
        <v>7995</v>
      </c>
      <c r="Q8040" t="str">
        <f t="shared" si="125"/>
        <v>70000000-Usluge poslovanja nekretninama</v>
      </c>
    </row>
    <row r="8041" spans="1:17" x14ac:dyDescent="0.3">
      <c r="A8041">
        <v>8040</v>
      </c>
      <c r="B8041">
        <v>70000000</v>
      </c>
      <c r="C8041" t="s">
        <v>7995</v>
      </c>
      <c r="E8041" s="11">
        <v>8041</v>
      </c>
      <c r="F8041" s="12">
        <v>70100000</v>
      </c>
      <c r="G8041" s="13" t="s">
        <v>7996</v>
      </c>
      <c r="Q8041" t="str">
        <f t="shared" si="125"/>
        <v>70100000-Usluge poslovanja nekretninama sa vlastitom imovinom</v>
      </c>
    </row>
    <row r="8042" spans="1:17" x14ac:dyDescent="0.3">
      <c r="A8042">
        <v>8041</v>
      </c>
      <c r="B8042">
        <v>70100000</v>
      </c>
      <c r="C8042" t="s">
        <v>7996</v>
      </c>
      <c r="E8042" s="8">
        <v>8042</v>
      </c>
      <c r="F8042" s="9">
        <v>70110000</v>
      </c>
      <c r="G8042" s="10" t="s">
        <v>7997</v>
      </c>
      <c r="Q8042" t="str">
        <f t="shared" si="125"/>
        <v>70110000-Usluge razvoja projekata nekretnina</v>
      </c>
    </row>
    <row r="8043" spans="1:17" x14ac:dyDescent="0.3">
      <c r="A8043">
        <v>8042</v>
      </c>
      <c r="B8043">
        <v>70110000</v>
      </c>
      <c r="C8043" t="s">
        <v>7997</v>
      </c>
      <c r="E8043" s="11">
        <v>8043</v>
      </c>
      <c r="F8043" s="12">
        <v>70111000</v>
      </c>
      <c r="G8043" s="13" t="s">
        <v>7998</v>
      </c>
      <c r="Q8043" t="str">
        <f t="shared" si="125"/>
        <v>70111000-Usluge razvoja projekata stambenih nekretnina</v>
      </c>
    </row>
    <row r="8044" spans="1:17" x14ac:dyDescent="0.3">
      <c r="A8044">
        <v>8043</v>
      </c>
      <c r="B8044">
        <v>70111000</v>
      </c>
      <c r="C8044" t="s">
        <v>7998</v>
      </c>
      <c r="E8044" s="8">
        <v>8044</v>
      </c>
      <c r="F8044" s="9">
        <v>70112000</v>
      </c>
      <c r="G8044" s="10" t="s">
        <v>7999</v>
      </c>
      <c r="Q8044" t="str">
        <f t="shared" si="125"/>
        <v>70112000-Usluge razvoja projekata drugih nekretnina osim stambenih</v>
      </c>
    </row>
    <row r="8045" spans="1:17" x14ac:dyDescent="0.3">
      <c r="A8045">
        <v>8044</v>
      </c>
      <c r="B8045">
        <v>70112000</v>
      </c>
      <c r="C8045" t="s">
        <v>7999</v>
      </c>
      <c r="E8045" s="11">
        <v>8045</v>
      </c>
      <c r="F8045" s="12">
        <v>70120000</v>
      </c>
      <c r="G8045" s="13" t="s">
        <v>8000</v>
      </c>
      <c r="Q8045" t="str">
        <f t="shared" si="125"/>
        <v>70120000-Kupovina i prodaja nekretnina</v>
      </c>
    </row>
    <row r="8046" spans="1:17" x14ac:dyDescent="0.3">
      <c r="A8046">
        <v>8045</v>
      </c>
      <c r="B8046">
        <v>70120000</v>
      </c>
      <c r="C8046" t="s">
        <v>8000</v>
      </c>
      <c r="E8046" s="8">
        <v>8046</v>
      </c>
      <c r="F8046" s="9">
        <v>70121000</v>
      </c>
      <c r="G8046" s="10" t="s">
        <v>8001</v>
      </c>
      <c r="Q8046" t="str">
        <f t="shared" si="125"/>
        <v>70121000-Usluge kupovine ili prodaje zgrada</v>
      </c>
    </row>
    <row r="8047" spans="1:17" x14ac:dyDescent="0.3">
      <c r="A8047">
        <v>8046</v>
      </c>
      <c r="B8047">
        <v>70121000</v>
      </c>
      <c r="C8047" t="s">
        <v>8001</v>
      </c>
      <c r="E8047" s="11">
        <v>8047</v>
      </c>
      <c r="F8047" s="12">
        <v>70121100</v>
      </c>
      <c r="G8047" s="13" t="s">
        <v>8002</v>
      </c>
      <c r="Q8047" t="str">
        <f t="shared" si="125"/>
        <v>70121100-Usluge prodaje zgrada</v>
      </c>
    </row>
    <row r="8048" spans="1:17" x14ac:dyDescent="0.3">
      <c r="A8048">
        <v>8047</v>
      </c>
      <c r="B8048">
        <v>70121100</v>
      </c>
      <c r="C8048" t="s">
        <v>8002</v>
      </c>
      <c r="E8048" s="8">
        <v>8048</v>
      </c>
      <c r="F8048" s="9">
        <v>70121200</v>
      </c>
      <c r="G8048" s="10" t="s">
        <v>8003</v>
      </c>
      <c r="Q8048" t="str">
        <f t="shared" si="125"/>
        <v>70121200-Usluge kupovine zgrada</v>
      </c>
    </row>
    <row r="8049" spans="1:17" x14ac:dyDescent="0.3">
      <c r="A8049">
        <v>8048</v>
      </c>
      <c r="B8049">
        <v>70121200</v>
      </c>
      <c r="C8049" t="s">
        <v>8003</v>
      </c>
      <c r="E8049" s="11">
        <v>8049</v>
      </c>
      <c r="F8049" s="12">
        <v>70122000</v>
      </c>
      <c r="G8049" s="13" t="s">
        <v>8004</v>
      </c>
      <c r="Q8049" t="str">
        <f t="shared" si="125"/>
        <v>70122000-Usluge prodaje ili kupovine zemljišta</v>
      </c>
    </row>
    <row r="8050" spans="1:17" x14ac:dyDescent="0.3">
      <c r="A8050">
        <v>8049</v>
      </c>
      <c r="B8050">
        <v>70122000</v>
      </c>
      <c r="C8050" t="s">
        <v>8004</v>
      </c>
      <c r="E8050" s="8">
        <v>8050</v>
      </c>
      <c r="F8050" s="9">
        <v>70122100</v>
      </c>
      <c r="G8050" s="10" t="s">
        <v>8005</v>
      </c>
      <c r="Q8050" t="str">
        <f t="shared" si="125"/>
        <v>70122100-Usluge prodaje zemljišta</v>
      </c>
    </row>
    <row r="8051" spans="1:17" x14ac:dyDescent="0.3">
      <c r="A8051">
        <v>8050</v>
      </c>
      <c r="B8051">
        <v>70122100</v>
      </c>
      <c r="C8051" t="s">
        <v>8005</v>
      </c>
      <c r="E8051" s="11">
        <v>8051</v>
      </c>
      <c r="F8051" s="12">
        <v>70122110</v>
      </c>
      <c r="G8051" s="13" t="s">
        <v>8006</v>
      </c>
      <c r="Q8051" t="str">
        <f t="shared" si="125"/>
        <v>70122110-Usluge prodaje neizgrađenog zemljišta</v>
      </c>
    </row>
    <row r="8052" spans="1:17" x14ac:dyDescent="0.3">
      <c r="A8052">
        <v>8051</v>
      </c>
      <c r="B8052">
        <v>70122110</v>
      </c>
      <c r="C8052" t="s">
        <v>8006</v>
      </c>
      <c r="E8052" s="8">
        <v>8052</v>
      </c>
      <c r="F8052" s="9">
        <v>70122200</v>
      </c>
      <c r="G8052" s="10" t="s">
        <v>8007</v>
      </c>
      <c r="Q8052" t="str">
        <f t="shared" si="125"/>
        <v>70122200-Usluge kupovine zemljišta</v>
      </c>
    </row>
    <row r="8053" spans="1:17" x14ac:dyDescent="0.3">
      <c r="A8053">
        <v>8052</v>
      </c>
      <c r="B8053">
        <v>70122200</v>
      </c>
      <c r="C8053" t="s">
        <v>8007</v>
      </c>
      <c r="E8053" s="11">
        <v>8053</v>
      </c>
      <c r="F8053" s="12">
        <v>70122210</v>
      </c>
      <c r="G8053" s="13" t="s">
        <v>8008</v>
      </c>
      <c r="Q8053" t="str">
        <f t="shared" si="125"/>
        <v>70122210-Usluge kupovine neizgrađenog zemljišta</v>
      </c>
    </row>
    <row r="8054" spans="1:17" x14ac:dyDescent="0.3">
      <c r="A8054">
        <v>8053</v>
      </c>
      <c r="B8054">
        <v>70122210</v>
      </c>
      <c r="C8054" t="s">
        <v>8008</v>
      </c>
      <c r="E8054" s="8">
        <v>8054</v>
      </c>
      <c r="F8054" s="9">
        <v>70123000</v>
      </c>
      <c r="G8054" s="10" t="s">
        <v>8009</v>
      </c>
      <c r="Q8054" t="str">
        <f t="shared" si="125"/>
        <v>70123000-Prodaja nekretnina</v>
      </c>
    </row>
    <row r="8055" spans="1:17" x14ac:dyDescent="0.3">
      <c r="A8055">
        <v>8054</v>
      </c>
      <c r="B8055">
        <v>70123000</v>
      </c>
      <c r="C8055" t="s">
        <v>8009</v>
      </c>
      <c r="E8055" s="11">
        <v>8055</v>
      </c>
      <c r="F8055" s="12">
        <v>70123100</v>
      </c>
      <c r="G8055" s="13" t="s">
        <v>8010</v>
      </c>
      <c r="Q8055" t="str">
        <f t="shared" si="125"/>
        <v>70123100-Prodaja stambenih nekretnina</v>
      </c>
    </row>
    <row r="8056" spans="1:17" x14ac:dyDescent="0.3">
      <c r="A8056">
        <v>8055</v>
      </c>
      <c r="B8056">
        <v>70123100</v>
      </c>
      <c r="C8056" t="s">
        <v>8010</v>
      </c>
      <c r="E8056" s="8">
        <v>8056</v>
      </c>
      <c r="F8056" s="9">
        <v>70123200</v>
      </c>
      <c r="G8056" s="10" t="s">
        <v>8011</v>
      </c>
      <c r="Q8056" t="str">
        <f t="shared" si="125"/>
        <v>70123200-Prodaja drugih nekretnina osim stambenih</v>
      </c>
    </row>
    <row r="8057" spans="1:17" x14ac:dyDescent="0.3">
      <c r="A8057">
        <v>8056</v>
      </c>
      <c r="B8057">
        <v>70123200</v>
      </c>
      <c r="C8057" t="s">
        <v>8011</v>
      </c>
      <c r="E8057" s="11">
        <v>8057</v>
      </c>
      <c r="F8057" s="12">
        <v>70130000</v>
      </c>
      <c r="G8057" s="13" t="s">
        <v>8012</v>
      </c>
      <c r="Q8057" t="str">
        <f t="shared" si="125"/>
        <v>70130000-Usluge iznajmljivanja vlastite imovine</v>
      </c>
    </row>
    <row r="8058" spans="1:17" x14ac:dyDescent="0.3">
      <c r="A8058">
        <v>8057</v>
      </c>
      <c r="B8058">
        <v>70130000</v>
      </c>
      <c r="C8058" t="s">
        <v>8012</v>
      </c>
      <c r="E8058" s="8">
        <v>8058</v>
      </c>
      <c r="F8058" s="9">
        <v>70200000</v>
      </c>
      <c r="G8058" s="10" t="s">
        <v>8013</v>
      </c>
      <c r="Q8058" t="str">
        <f t="shared" si="125"/>
        <v>70200000-Usluge davanja vlastite imovine u zakup ili na lizing</v>
      </c>
    </row>
    <row r="8059" spans="1:17" x14ac:dyDescent="0.3">
      <c r="A8059">
        <v>8058</v>
      </c>
      <c r="B8059">
        <v>70200000</v>
      </c>
      <c r="C8059" t="s">
        <v>8013</v>
      </c>
      <c r="E8059" s="11">
        <v>8059</v>
      </c>
      <c r="F8059" s="12">
        <v>70210000</v>
      </c>
      <c r="G8059" s="13" t="s">
        <v>8014</v>
      </c>
      <c r="Q8059" t="str">
        <f t="shared" si="125"/>
        <v>70210000-Usluge davanja stambenih nekretnina u zakup ili na lizing</v>
      </c>
    </row>
    <row r="8060" spans="1:17" x14ac:dyDescent="0.3">
      <c r="A8060">
        <v>8059</v>
      </c>
      <c r="B8060">
        <v>70210000</v>
      </c>
      <c r="C8060" t="s">
        <v>8014</v>
      </c>
      <c r="E8060" s="8">
        <v>8060</v>
      </c>
      <c r="F8060" s="9">
        <v>70220000</v>
      </c>
      <c r="G8060" s="10" t="s">
        <v>8015</v>
      </c>
      <c r="Q8060" t="str">
        <f t="shared" si="125"/>
        <v>70220000-Usluge davanja drugih nekretnina osim stambenih u zakup ili na lizing</v>
      </c>
    </row>
    <row r="8061" spans="1:17" x14ac:dyDescent="0.3">
      <c r="A8061">
        <v>8060</v>
      </c>
      <c r="B8061">
        <v>70220000</v>
      </c>
      <c r="C8061" t="s">
        <v>8015</v>
      </c>
      <c r="E8061" s="11">
        <v>8061</v>
      </c>
      <c r="F8061" s="12">
        <v>70300000</v>
      </c>
      <c r="G8061" s="13" t="s">
        <v>8016</v>
      </c>
      <c r="Q8061" t="str">
        <f t="shared" si="125"/>
        <v>70300000-Agencijske usluge u poslovanju nekretninama po osnovu provizije ili po osnovu ugovora</v>
      </c>
    </row>
    <row r="8062" spans="1:17" x14ac:dyDescent="0.3">
      <c r="A8062">
        <v>8061</v>
      </c>
      <c r="B8062">
        <v>70300000</v>
      </c>
      <c r="C8062" t="s">
        <v>8016</v>
      </c>
      <c r="E8062" s="8">
        <v>8062</v>
      </c>
      <c r="F8062" s="9">
        <v>70310000</v>
      </c>
      <c r="G8062" s="10" t="s">
        <v>8017</v>
      </c>
      <c r="Q8062" t="str">
        <f t="shared" si="125"/>
        <v>70310000-Usluge davanja u zakup ili prodaje zgrade</v>
      </c>
    </row>
    <row r="8063" spans="1:17" x14ac:dyDescent="0.3">
      <c r="A8063">
        <v>8062</v>
      </c>
      <c r="B8063">
        <v>70310000</v>
      </c>
      <c r="C8063" t="s">
        <v>8017</v>
      </c>
      <c r="E8063" s="11">
        <v>8063</v>
      </c>
      <c r="F8063" s="12">
        <v>70311000</v>
      </c>
      <c r="G8063" s="13" t="s">
        <v>8018</v>
      </c>
      <c r="Q8063" t="str">
        <f t="shared" si="125"/>
        <v>70311000-Usluge davanja u zakup ili prodaje stambene zgrade</v>
      </c>
    </row>
    <row r="8064" spans="1:17" x14ac:dyDescent="0.3">
      <c r="A8064">
        <v>8063</v>
      </c>
      <c r="B8064">
        <v>70311000</v>
      </c>
      <c r="C8064" t="s">
        <v>8018</v>
      </c>
      <c r="E8064" s="8">
        <v>8064</v>
      </c>
      <c r="F8064" s="9">
        <v>70320000</v>
      </c>
      <c r="G8064" s="10" t="s">
        <v>8019</v>
      </c>
      <c r="Q8064" t="str">
        <f t="shared" si="125"/>
        <v>70320000-Usluge davanja u zakup ili prodaje zemljišta</v>
      </c>
    </row>
    <row r="8065" spans="1:17" x14ac:dyDescent="0.3">
      <c r="A8065">
        <v>8064</v>
      </c>
      <c r="B8065">
        <v>70320000</v>
      </c>
      <c r="C8065" t="s">
        <v>8019</v>
      </c>
      <c r="E8065" s="11">
        <v>8065</v>
      </c>
      <c r="F8065" s="12">
        <v>70321000</v>
      </c>
      <c r="G8065" s="13" t="s">
        <v>8020</v>
      </c>
      <c r="Q8065" t="str">
        <f t="shared" si="125"/>
        <v>70321000-Usluge davanja u zakup zemljišta</v>
      </c>
    </row>
    <row r="8066" spans="1:17" x14ac:dyDescent="0.3">
      <c r="A8066">
        <v>8065</v>
      </c>
      <c r="B8066">
        <v>70321000</v>
      </c>
      <c r="C8066" t="s">
        <v>8020</v>
      </c>
      <c r="E8066" s="8">
        <v>8066</v>
      </c>
      <c r="F8066" s="9">
        <v>70322000</v>
      </c>
      <c r="G8066" s="10" t="s">
        <v>8021</v>
      </c>
      <c r="Q8066" t="str">
        <f t="shared" ref="Q8066:Q8129" si="126">F8066&amp; "-" &amp;G8066</f>
        <v>70322000-Usluge davanja u zakup ili prodaje neizgrađenog zemljišta</v>
      </c>
    </row>
    <row r="8067" spans="1:17" x14ac:dyDescent="0.3">
      <c r="A8067">
        <v>8066</v>
      </c>
      <c r="B8067">
        <v>70322000</v>
      </c>
      <c r="C8067" t="s">
        <v>8021</v>
      </c>
      <c r="E8067" s="11">
        <v>8067</v>
      </c>
      <c r="F8067" s="12">
        <v>70330000</v>
      </c>
      <c r="G8067" s="13" t="s">
        <v>8022</v>
      </c>
      <c r="Q8067" t="str">
        <f t="shared" si="126"/>
        <v>70330000-Usluge u poslovanju nekretninama po osnovu provizije ili po osnovu ugovora</v>
      </c>
    </row>
    <row r="8068" spans="1:17" x14ac:dyDescent="0.3">
      <c r="A8068">
        <v>8067</v>
      </c>
      <c r="B8068">
        <v>70330000</v>
      </c>
      <c r="C8068" t="s">
        <v>8022</v>
      </c>
      <c r="E8068" s="8">
        <v>8068</v>
      </c>
      <c r="F8068" s="9">
        <v>70331000</v>
      </c>
      <c r="G8068" s="10" t="s">
        <v>8023</v>
      </c>
      <c r="Q8068" t="str">
        <f t="shared" si="126"/>
        <v>70331000-Usluge poslovanja stambenim nekretninama</v>
      </c>
    </row>
    <row r="8069" spans="1:17" x14ac:dyDescent="0.3">
      <c r="A8069">
        <v>8068</v>
      </c>
      <c r="B8069">
        <v>70331000</v>
      </c>
      <c r="C8069" t="s">
        <v>8023</v>
      </c>
      <c r="E8069" s="11">
        <v>8069</v>
      </c>
      <c r="F8069" s="12">
        <v>70331100</v>
      </c>
      <c r="G8069" s="13" t="s">
        <v>8024</v>
      </c>
      <c r="Q8069" t="str">
        <f t="shared" si="126"/>
        <v>70331100-Usluge upravljanja institucijama</v>
      </c>
    </row>
    <row r="8070" spans="1:17" x14ac:dyDescent="0.3">
      <c r="A8070">
        <v>8069</v>
      </c>
      <c r="B8070">
        <v>70331100</v>
      </c>
      <c r="C8070" t="s">
        <v>8024</v>
      </c>
      <c r="E8070" s="8">
        <v>8070</v>
      </c>
      <c r="F8070" s="9">
        <v>70332000</v>
      </c>
      <c r="G8070" s="10" t="s">
        <v>8025</v>
      </c>
      <c r="Q8070" t="str">
        <f t="shared" si="126"/>
        <v>70332000-Usluge poslovanja drugim nekretninama osim stambenih</v>
      </c>
    </row>
    <row r="8071" spans="1:17" x14ac:dyDescent="0.3">
      <c r="A8071">
        <v>8070</v>
      </c>
      <c r="B8071">
        <v>70332000</v>
      </c>
      <c r="C8071" t="s">
        <v>8025</v>
      </c>
      <c r="E8071" s="11">
        <v>8071</v>
      </c>
      <c r="F8071" s="12">
        <v>70332100</v>
      </c>
      <c r="G8071" s="13" t="s">
        <v>8026</v>
      </c>
      <c r="Q8071" t="str">
        <f t="shared" si="126"/>
        <v>70332100-Usluge upravljanja zemljištem</v>
      </c>
    </row>
    <row r="8072" spans="1:17" x14ac:dyDescent="0.3">
      <c r="A8072">
        <v>8071</v>
      </c>
      <c r="B8072">
        <v>70332100</v>
      </c>
      <c r="C8072" t="s">
        <v>8026</v>
      </c>
      <c r="E8072" s="8">
        <v>8072</v>
      </c>
      <c r="F8072" s="9">
        <v>70332200</v>
      </c>
      <c r="G8072" s="10" t="s">
        <v>8027</v>
      </c>
      <c r="Q8072" t="str">
        <f t="shared" si="126"/>
        <v>70332200-Usluge upravljanja poslovnom imovinom</v>
      </c>
    </row>
    <row r="8073" spans="1:17" x14ac:dyDescent="0.3">
      <c r="A8073">
        <v>8072</v>
      </c>
      <c r="B8073">
        <v>70332200</v>
      </c>
      <c r="C8073" t="s">
        <v>8027</v>
      </c>
      <c r="E8073" s="11">
        <v>8073</v>
      </c>
      <c r="F8073" s="12">
        <v>70332300</v>
      </c>
      <c r="G8073" s="13" t="s">
        <v>8028</v>
      </c>
      <c r="Q8073" t="str">
        <f t="shared" si="126"/>
        <v>70332300-Usluge u vezi sa industrijskom imovinom</v>
      </c>
    </row>
    <row r="8074" spans="1:17" x14ac:dyDescent="0.3">
      <c r="A8074">
        <v>8073</v>
      </c>
      <c r="B8074">
        <v>70332300</v>
      </c>
      <c r="C8074" t="s">
        <v>8028</v>
      </c>
      <c r="E8074" s="8">
        <v>8074</v>
      </c>
      <c r="F8074" s="9">
        <v>70333000</v>
      </c>
      <c r="G8074" s="10" t="s">
        <v>8029</v>
      </c>
      <c r="Q8074" t="str">
        <f t="shared" si="126"/>
        <v>70333000-Smeštajne usluge</v>
      </c>
    </row>
    <row r="8075" spans="1:17" x14ac:dyDescent="0.3">
      <c r="A8075">
        <v>8074</v>
      </c>
      <c r="B8075">
        <v>70333000</v>
      </c>
      <c r="C8075" t="s">
        <v>8029</v>
      </c>
      <c r="E8075" s="11">
        <v>8075</v>
      </c>
      <c r="F8075" s="12">
        <v>70340000</v>
      </c>
      <c r="G8075" s="13" t="s">
        <v>8030</v>
      </c>
      <c r="Q8075" t="str">
        <f t="shared" si="126"/>
        <v>70340000-Usluge vremenski ograničenog korišćenja imovine (tajm šering)</v>
      </c>
    </row>
    <row r="8076" spans="1:17" x14ac:dyDescent="0.3">
      <c r="A8076">
        <v>8075</v>
      </c>
      <c r="B8076">
        <v>70340000</v>
      </c>
      <c r="C8076" t="s">
        <v>8030</v>
      </c>
      <c r="E8076" s="8">
        <v>8076</v>
      </c>
      <c r="F8076" s="9">
        <v>71000000</v>
      </c>
      <c r="G8076" s="10" t="s">
        <v>8031</v>
      </c>
      <c r="Q8076" t="str">
        <f t="shared" si="126"/>
        <v>71000000-Arhitektonske, građevinske, inženjerske i inspekcijske usluge</v>
      </c>
    </row>
    <row r="8077" spans="1:17" x14ac:dyDescent="0.3">
      <c r="A8077">
        <v>8076</v>
      </c>
      <c r="B8077">
        <v>71000000</v>
      </c>
      <c r="C8077" t="s">
        <v>8031</v>
      </c>
      <c r="E8077" s="11">
        <v>8077</v>
      </c>
      <c r="F8077" s="12">
        <v>71200000</v>
      </c>
      <c r="G8077" s="13" t="s">
        <v>8032</v>
      </c>
      <c r="Q8077" t="str">
        <f t="shared" si="126"/>
        <v>71200000-Arhitektonske i srodne usluge</v>
      </c>
    </row>
    <row r="8078" spans="1:17" x14ac:dyDescent="0.3">
      <c r="A8078">
        <v>8077</v>
      </c>
      <c r="B8078">
        <v>71200000</v>
      </c>
      <c r="C8078" t="s">
        <v>8032</v>
      </c>
      <c r="E8078" s="8">
        <v>8078</v>
      </c>
      <c r="F8078" s="9">
        <v>71210000</v>
      </c>
      <c r="G8078" s="10" t="s">
        <v>8033</v>
      </c>
      <c r="Q8078" t="str">
        <f t="shared" si="126"/>
        <v>71210000-Usluge savetovanja u oblasti arhitekture</v>
      </c>
    </row>
    <row r="8079" spans="1:17" x14ac:dyDescent="0.3">
      <c r="A8079">
        <v>8078</v>
      </c>
      <c r="B8079">
        <v>71210000</v>
      </c>
      <c r="C8079" t="s">
        <v>8033</v>
      </c>
      <c r="E8079" s="11">
        <v>8079</v>
      </c>
      <c r="F8079" s="12">
        <v>71220000</v>
      </c>
      <c r="G8079" s="13" t="s">
        <v>8034</v>
      </c>
      <c r="Q8079" t="str">
        <f t="shared" si="126"/>
        <v>71220000-Usluge projektovanja u arhitekturi</v>
      </c>
    </row>
    <row r="8080" spans="1:17" x14ac:dyDescent="0.3">
      <c r="A8080">
        <v>8079</v>
      </c>
      <c r="B8080">
        <v>71220000</v>
      </c>
      <c r="C8080" t="s">
        <v>8034</v>
      </c>
      <c r="E8080" s="8">
        <v>8080</v>
      </c>
      <c r="F8080" s="9">
        <v>71221000</v>
      </c>
      <c r="G8080" s="10" t="s">
        <v>8035</v>
      </c>
      <c r="Q8080" t="str">
        <f t="shared" si="126"/>
        <v>71221000-Arhitektonske usluge za zgrade</v>
      </c>
    </row>
    <row r="8081" spans="1:17" x14ac:dyDescent="0.3">
      <c r="A8081">
        <v>8080</v>
      </c>
      <c r="B8081">
        <v>71221000</v>
      </c>
      <c r="C8081" t="s">
        <v>8035</v>
      </c>
      <c r="E8081" s="11">
        <v>8081</v>
      </c>
      <c r="F8081" s="12">
        <v>71222000</v>
      </c>
      <c r="G8081" s="13" t="s">
        <v>8036</v>
      </c>
      <c r="Q8081" t="str">
        <f t="shared" si="126"/>
        <v>71222000-Arhitektonske usluge za površine na otvorenom</v>
      </c>
    </row>
    <row r="8082" spans="1:17" x14ac:dyDescent="0.3">
      <c r="A8082">
        <v>8081</v>
      </c>
      <c r="B8082">
        <v>71222000</v>
      </c>
      <c r="C8082" t="s">
        <v>8036</v>
      </c>
      <c r="E8082" s="8">
        <v>8082</v>
      </c>
      <c r="F8082" s="9">
        <v>71222100</v>
      </c>
      <c r="G8082" s="10" t="s">
        <v>8037</v>
      </c>
      <c r="Q8082" t="str">
        <f t="shared" si="126"/>
        <v>71222100-Usluge kartiranja urbanih područja</v>
      </c>
    </row>
    <row r="8083" spans="1:17" x14ac:dyDescent="0.3">
      <c r="A8083">
        <v>8082</v>
      </c>
      <c r="B8083">
        <v>71222100</v>
      </c>
      <c r="C8083" t="s">
        <v>8037</v>
      </c>
      <c r="E8083" s="11">
        <v>8083</v>
      </c>
      <c r="F8083" s="12">
        <v>71222200</v>
      </c>
      <c r="G8083" s="13" t="s">
        <v>8038</v>
      </c>
      <c r="Q8083" t="str">
        <f t="shared" si="126"/>
        <v>71222200-Usluge kartiranja ruralnih područja</v>
      </c>
    </row>
    <row r="8084" spans="1:17" x14ac:dyDescent="0.3">
      <c r="A8084">
        <v>8083</v>
      </c>
      <c r="B8084">
        <v>71222200</v>
      </c>
      <c r="C8084" t="s">
        <v>8038</v>
      </c>
      <c r="E8084" s="8">
        <v>8084</v>
      </c>
      <c r="F8084" s="9">
        <v>71223000</v>
      </c>
      <c r="G8084" s="10" t="s">
        <v>8039</v>
      </c>
      <c r="Q8084" t="str">
        <f t="shared" si="126"/>
        <v>71223000-Arhitektonske usluge za nadogradnju zgrada</v>
      </c>
    </row>
    <row r="8085" spans="1:17" x14ac:dyDescent="0.3">
      <c r="A8085">
        <v>8084</v>
      </c>
      <c r="B8085">
        <v>71223000</v>
      </c>
      <c r="C8085" t="s">
        <v>8039</v>
      </c>
      <c r="E8085" s="11">
        <v>8085</v>
      </c>
      <c r="F8085" s="12">
        <v>71230000</v>
      </c>
      <c r="G8085" s="13" t="s">
        <v>8040</v>
      </c>
      <c r="Q8085" t="str">
        <f t="shared" si="126"/>
        <v>71230000-Organizacija arhitektonskih konkursa za nacrte</v>
      </c>
    </row>
    <row r="8086" spans="1:17" x14ac:dyDescent="0.3">
      <c r="A8086">
        <v>8085</v>
      </c>
      <c r="B8086">
        <v>71230000</v>
      </c>
      <c r="C8086" t="s">
        <v>8040</v>
      </c>
      <c r="E8086" s="8">
        <v>8086</v>
      </c>
      <c r="F8086" s="9">
        <v>71240000</v>
      </c>
      <c r="G8086" s="10" t="s">
        <v>8041</v>
      </c>
      <c r="Q8086" t="str">
        <f t="shared" si="126"/>
        <v>71240000-Arhitektonske, inženjerske usluge i usluge planiranja</v>
      </c>
    </row>
    <row r="8087" spans="1:17" x14ac:dyDescent="0.3">
      <c r="A8087">
        <v>8086</v>
      </c>
      <c r="B8087">
        <v>71240000</v>
      </c>
      <c r="C8087" t="s">
        <v>8041</v>
      </c>
      <c r="E8087" s="11">
        <v>8087</v>
      </c>
      <c r="F8087" s="12">
        <v>71241000</v>
      </c>
      <c r="G8087" s="13" t="s">
        <v>8042</v>
      </c>
      <c r="Q8087" t="str">
        <f t="shared" si="126"/>
        <v>71241000-Studije izvodljivosti, savetodavne usluge, analiza</v>
      </c>
    </row>
    <row r="8088" spans="1:17" x14ac:dyDescent="0.3">
      <c r="A8088">
        <v>8087</v>
      </c>
      <c r="B8088">
        <v>71241000</v>
      </c>
      <c r="C8088" t="s">
        <v>8042</v>
      </c>
      <c r="E8088" s="8">
        <v>8088</v>
      </c>
      <c r="F8088" s="9">
        <v>71242000</v>
      </c>
      <c r="G8088" s="10" t="s">
        <v>8043</v>
      </c>
      <c r="Q8088" t="str">
        <f t="shared" si="126"/>
        <v>71242000-Izrada projekata i nacrta, procena troškova</v>
      </c>
    </row>
    <row r="8089" spans="1:17" x14ac:dyDescent="0.3">
      <c r="A8089">
        <v>8088</v>
      </c>
      <c r="B8089">
        <v>71242000</v>
      </c>
      <c r="C8089" t="s">
        <v>8043</v>
      </c>
      <c r="E8089" s="11">
        <v>8089</v>
      </c>
      <c r="F8089" s="12">
        <v>71243000</v>
      </c>
      <c r="G8089" s="13" t="s">
        <v>8044</v>
      </c>
      <c r="Q8089" t="str">
        <f t="shared" si="126"/>
        <v>71243000-Izrada nacrta planova (sistemi i integracija)</v>
      </c>
    </row>
    <row r="8090" spans="1:17" x14ac:dyDescent="0.3">
      <c r="A8090">
        <v>8089</v>
      </c>
      <c r="B8090">
        <v>71243000</v>
      </c>
      <c r="C8090" t="s">
        <v>8044</v>
      </c>
      <c r="E8090" s="8">
        <v>8090</v>
      </c>
      <c r="F8090" s="9">
        <v>71244000</v>
      </c>
      <c r="G8090" s="10" t="s">
        <v>8045</v>
      </c>
      <c r="Q8090" t="str">
        <f t="shared" si="126"/>
        <v>71244000-Proračun troškova, praćenje troškova</v>
      </c>
    </row>
    <row r="8091" spans="1:17" x14ac:dyDescent="0.3">
      <c r="A8091">
        <v>8090</v>
      </c>
      <c r="B8091">
        <v>71244000</v>
      </c>
      <c r="C8091" t="s">
        <v>8045</v>
      </c>
      <c r="E8091" s="11">
        <v>8091</v>
      </c>
      <c r="F8091" s="12">
        <v>71245000</v>
      </c>
      <c r="G8091" s="13" t="s">
        <v>8046</v>
      </c>
      <c r="Q8091" t="str">
        <f t="shared" si="126"/>
        <v>71245000-Nacrti za odobrenje, radni crteži i specifikacije</v>
      </c>
    </row>
    <row r="8092" spans="1:17" x14ac:dyDescent="0.3">
      <c r="A8092">
        <v>8091</v>
      </c>
      <c r="B8092">
        <v>71245000</v>
      </c>
      <c r="C8092" t="s">
        <v>8046</v>
      </c>
      <c r="E8092" s="8">
        <v>8092</v>
      </c>
      <c r="F8092" s="9">
        <v>71246000</v>
      </c>
      <c r="G8092" s="10" t="s">
        <v>8047</v>
      </c>
      <c r="Q8092" t="str">
        <f t="shared" si="126"/>
        <v>71246000-Određivanje i navođenje količina u građevinarstvu</v>
      </c>
    </row>
    <row r="8093" spans="1:17" x14ac:dyDescent="0.3">
      <c r="A8093">
        <v>8092</v>
      </c>
      <c r="B8093">
        <v>71246000</v>
      </c>
      <c r="C8093" t="s">
        <v>8047</v>
      </c>
      <c r="E8093" s="11">
        <v>8093</v>
      </c>
      <c r="F8093" s="12">
        <v>71247000</v>
      </c>
      <c r="G8093" s="13" t="s">
        <v>8048</v>
      </c>
      <c r="Q8093" t="str">
        <f t="shared" si="126"/>
        <v>71247000-Nadzor građevinskih radova</v>
      </c>
    </row>
    <row r="8094" spans="1:17" x14ac:dyDescent="0.3">
      <c r="A8094">
        <v>8093</v>
      </c>
      <c r="B8094">
        <v>71247000</v>
      </c>
      <c r="C8094" t="s">
        <v>8048</v>
      </c>
      <c r="E8094" s="8">
        <v>8094</v>
      </c>
      <c r="F8094" s="9">
        <v>71248000</v>
      </c>
      <c r="G8094" s="10" t="s">
        <v>8049</v>
      </c>
      <c r="Q8094" t="str">
        <f t="shared" si="126"/>
        <v>71248000-Nadzor projekata i dokumentacije (projektantski nadzor)</v>
      </c>
    </row>
    <row r="8095" spans="1:17" x14ac:dyDescent="0.3">
      <c r="A8095">
        <v>8094</v>
      </c>
      <c r="B8095">
        <v>71248000</v>
      </c>
      <c r="C8095" t="s">
        <v>8049</v>
      </c>
      <c r="E8095" s="11">
        <v>8095</v>
      </c>
      <c r="F8095" s="12">
        <v>71250000</v>
      </c>
      <c r="G8095" s="13" t="s">
        <v>8050</v>
      </c>
      <c r="Q8095" t="str">
        <f t="shared" si="126"/>
        <v>71250000-Arhitektonske, tehničke i geodetske usluge</v>
      </c>
    </row>
    <row r="8096" spans="1:17" x14ac:dyDescent="0.3">
      <c r="A8096">
        <v>8095</v>
      </c>
      <c r="B8096">
        <v>71250000</v>
      </c>
      <c r="C8096" t="s">
        <v>8050</v>
      </c>
      <c r="E8096" s="8">
        <v>8096</v>
      </c>
      <c r="F8096" s="9">
        <v>71251000</v>
      </c>
      <c r="G8096" s="10" t="s">
        <v>8051</v>
      </c>
      <c r="Q8096" t="str">
        <f t="shared" si="126"/>
        <v>71251000-Arhitektonske usluge i usluge premera zgrade</v>
      </c>
    </row>
    <row r="8097" spans="1:17" x14ac:dyDescent="0.3">
      <c r="A8097">
        <v>8096</v>
      </c>
      <c r="B8097">
        <v>71251000</v>
      </c>
      <c r="C8097" t="s">
        <v>8051</v>
      </c>
      <c r="E8097" s="11">
        <v>8097</v>
      </c>
      <c r="F8097" s="12">
        <v>71300000</v>
      </c>
      <c r="G8097" s="13" t="s">
        <v>8052</v>
      </c>
      <c r="Q8097" t="str">
        <f t="shared" si="126"/>
        <v>71300000-Tehničke usluge</v>
      </c>
    </row>
    <row r="8098" spans="1:17" x14ac:dyDescent="0.3">
      <c r="A8098">
        <v>8097</v>
      </c>
      <c r="B8098">
        <v>71300000</v>
      </c>
      <c r="C8098" t="s">
        <v>8052</v>
      </c>
      <c r="E8098" s="8">
        <v>8098</v>
      </c>
      <c r="F8098" s="9">
        <v>71310000</v>
      </c>
      <c r="G8098" s="10" t="s">
        <v>8053</v>
      </c>
      <c r="Q8098" t="str">
        <f t="shared" si="126"/>
        <v>71310000-Savetodavne tehničke usluge i savetodavne usluge u građevinarstvu</v>
      </c>
    </row>
    <row r="8099" spans="1:17" x14ac:dyDescent="0.3">
      <c r="A8099">
        <v>8098</v>
      </c>
      <c r="B8099">
        <v>71310000</v>
      </c>
      <c r="C8099" t="s">
        <v>8053</v>
      </c>
      <c r="E8099" s="11">
        <v>8099</v>
      </c>
      <c r="F8099" s="12">
        <v>71311000</v>
      </c>
      <c r="G8099" s="13" t="s">
        <v>8054</v>
      </c>
      <c r="Q8099" t="str">
        <f t="shared" si="126"/>
        <v>71311000-Savetodavne usluge u oblasti niskogradnje</v>
      </c>
    </row>
    <row r="8100" spans="1:17" x14ac:dyDescent="0.3">
      <c r="A8100">
        <v>8099</v>
      </c>
      <c r="B8100">
        <v>71311000</v>
      </c>
      <c r="C8100" t="s">
        <v>8054</v>
      </c>
      <c r="E8100" s="8">
        <v>8100</v>
      </c>
      <c r="F8100" s="9">
        <v>71311100</v>
      </c>
      <c r="G8100" s="10" t="s">
        <v>8055</v>
      </c>
      <c r="Q8100" t="str">
        <f t="shared" si="126"/>
        <v>71311100-Prateće usluge u oblasti niskogradnje</v>
      </c>
    </row>
    <row r="8101" spans="1:17" x14ac:dyDescent="0.3">
      <c r="A8101">
        <v>8100</v>
      </c>
      <c r="B8101">
        <v>71311100</v>
      </c>
      <c r="C8101" t="s">
        <v>8055</v>
      </c>
      <c r="E8101" s="11">
        <v>8101</v>
      </c>
      <c r="F8101" s="12">
        <v>71311200</v>
      </c>
      <c r="G8101" s="13" t="s">
        <v>8056</v>
      </c>
      <c r="Q8101" t="str">
        <f t="shared" si="126"/>
        <v>71311200-Savetodavne usluge u oblasti transportnih sistema</v>
      </c>
    </row>
    <row r="8102" spans="1:17" x14ac:dyDescent="0.3">
      <c r="A8102">
        <v>8101</v>
      </c>
      <c r="B8102">
        <v>71311200</v>
      </c>
      <c r="C8102" t="s">
        <v>8056</v>
      </c>
      <c r="E8102" s="8">
        <v>8102</v>
      </c>
      <c r="F8102" s="9">
        <v>71311210</v>
      </c>
      <c r="G8102" s="10" t="s">
        <v>8057</v>
      </c>
      <c r="Q8102" t="str">
        <f t="shared" si="126"/>
        <v>71311210-Savetodavne usluge u vezi sa autoputevima</v>
      </c>
    </row>
    <row r="8103" spans="1:17" x14ac:dyDescent="0.3">
      <c r="A8103">
        <v>8102</v>
      </c>
      <c r="B8103">
        <v>71311210</v>
      </c>
      <c r="C8103" t="s">
        <v>8057</v>
      </c>
      <c r="E8103" s="11">
        <v>8103</v>
      </c>
      <c r="F8103" s="12">
        <v>71311220</v>
      </c>
      <c r="G8103" s="13" t="s">
        <v>8058</v>
      </c>
      <c r="Q8103" t="str">
        <f t="shared" si="126"/>
        <v>71311220-Tehničke usluge u vezi sa autoputevima</v>
      </c>
    </row>
    <row r="8104" spans="1:17" x14ac:dyDescent="0.3">
      <c r="A8104">
        <v>8103</v>
      </c>
      <c r="B8104">
        <v>71311220</v>
      </c>
      <c r="C8104" t="s">
        <v>8058</v>
      </c>
      <c r="E8104" s="8">
        <v>8104</v>
      </c>
      <c r="F8104" s="9">
        <v>71311230</v>
      </c>
      <c r="G8104" s="10" t="s">
        <v>8059</v>
      </c>
      <c r="Q8104" t="str">
        <f t="shared" si="126"/>
        <v>71311230-Tehničke usluge u vezi sa železnicom</v>
      </c>
    </row>
    <row r="8105" spans="1:17" x14ac:dyDescent="0.3">
      <c r="A8105">
        <v>8104</v>
      </c>
      <c r="B8105">
        <v>71311230</v>
      </c>
      <c r="C8105" t="s">
        <v>8059</v>
      </c>
      <c r="E8105" s="11">
        <v>8105</v>
      </c>
      <c r="F8105" s="12">
        <v>71311240</v>
      </c>
      <c r="G8105" s="13" t="s">
        <v>8060</v>
      </c>
      <c r="Q8105" t="str">
        <f t="shared" si="126"/>
        <v>71311240-Tehničke usluge u vezi sa aerodromom</v>
      </c>
    </row>
    <row r="8106" spans="1:17" x14ac:dyDescent="0.3">
      <c r="A8106">
        <v>8105</v>
      </c>
      <c r="B8106">
        <v>71311240</v>
      </c>
      <c r="C8106" t="s">
        <v>8060</v>
      </c>
      <c r="E8106" s="8">
        <v>8106</v>
      </c>
      <c r="F8106" s="9">
        <v>71311300</v>
      </c>
      <c r="G8106" s="10" t="s">
        <v>8061</v>
      </c>
      <c r="Q8106" t="str">
        <f t="shared" si="126"/>
        <v>71311300-Savetodavne usluge u oblasti infrastrukturnih radova</v>
      </c>
    </row>
    <row r="8107" spans="1:17" x14ac:dyDescent="0.3">
      <c r="A8107">
        <v>8106</v>
      </c>
      <c r="B8107">
        <v>71311300</v>
      </c>
      <c r="C8107" t="s">
        <v>8061</v>
      </c>
      <c r="E8107" s="11">
        <v>8107</v>
      </c>
      <c r="F8107" s="12">
        <v>71312000</v>
      </c>
      <c r="G8107" s="13" t="s">
        <v>8062</v>
      </c>
      <c r="Q8107" t="str">
        <f t="shared" si="126"/>
        <v>71312000-Savetodavne usluge u oblasti visokogradnje</v>
      </c>
    </row>
    <row r="8108" spans="1:17" x14ac:dyDescent="0.3">
      <c r="A8108">
        <v>8107</v>
      </c>
      <c r="B8108">
        <v>71312000</v>
      </c>
      <c r="C8108" t="s">
        <v>8062</v>
      </c>
      <c r="E8108" s="8">
        <v>8108</v>
      </c>
      <c r="F8108" s="9">
        <v>71313000</v>
      </c>
      <c r="G8108" s="10" t="s">
        <v>8063</v>
      </c>
      <c r="Q8108" t="str">
        <f t="shared" si="126"/>
        <v>71313000-Savetodavne usluge u oblasti zaštite životne sredine</v>
      </c>
    </row>
    <row r="8109" spans="1:17" x14ac:dyDescent="0.3">
      <c r="A8109">
        <v>8108</v>
      </c>
      <c r="B8109">
        <v>71313000</v>
      </c>
      <c r="C8109" t="s">
        <v>8063</v>
      </c>
      <c r="E8109" s="11">
        <v>8109</v>
      </c>
      <c r="F8109" s="12">
        <v>71313100</v>
      </c>
      <c r="G8109" s="13" t="s">
        <v>8064</v>
      </c>
      <c r="Q8109" t="str">
        <f t="shared" si="126"/>
        <v>71313100-Savetodavne usluge u oblasti kontrole buke</v>
      </c>
    </row>
    <row r="8110" spans="1:17" x14ac:dyDescent="0.3">
      <c r="A8110">
        <v>8109</v>
      </c>
      <c r="B8110">
        <v>71313100</v>
      </c>
      <c r="C8110" t="s">
        <v>8064</v>
      </c>
      <c r="E8110" s="8">
        <v>8110</v>
      </c>
      <c r="F8110" s="9">
        <v>71313200</v>
      </c>
      <c r="G8110" s="10" t="s">
        <v>8065</v>
      </c>
      <c r="Q8110" t="str">
        <f t="shared" si="126"/>
        <v>71313200-Savetodavne usluge u oblasti zvučne izolacije i prostorne akustike</v>
      </c>
    </row>
    <row r="8111" spans="1:17" x14ac:dyDescent="0.3">
      <c r="A8111">
        <v>8110</v>
      </c>
      <c r="B8111">
        <v>71313200</v>
      </c>
      <c r="C8111" t="s">
        <v>8065</v>
      </c>
      <c r="E8111" s="11">
        <v>8111</v>
      </c>
      <c r="F8111" s="12">
        <v>71313400</v>
      </c>
      <c r="G8111" s="13" t="s">
        <v>8066</v>
      </c>
      <c r="Q8111" t="str">
        <f t="shared" si="126"/>
        <v>71313400-Procena uticaja na životnu sredinu u građevinarstvu</v>
      </c>
    </row>
    <row r="8112" spans="1:17" x14ac:dyDescent="0.3">
      <c r="A8112">
        <v>8111</v>
      </c>
      <c r="B8112">
        <v>71313400</v>
      </c>
      <c r="C8112" t="s">
        <v>8066</v>
      </c>
      <c r="E8112" s="8">
        <v>8112</v>
      </c>
      <c r="F8112" s="9">
        <v>71313410</v>
      </c>
      <c r="G8112" s="10" t="s">
        <v>8067</v>
      </c>
      <c r="Q8112" t="str">
        <f t="shared" si="126"/>
        <v>71313410-Procena rizika ili opasnosti u građevinarstvu</v>
      </c>
    </row>
    <row r="8113" spans="1:17" x14ac:dyDescent="0.3">
      <c r="A8113">
        <v>8112</v>
      </c>
      <c r="B8113">
        <v>71313410</v>
      </c>
      <c r="C8113" t="s">
        <v>8067</v>
      </c>
      <c r="E8113" s="11">
        <v>8113</v>
      </c>
      <c r="F8113" s="12">
        <v>71313420</v>
      </c>
      <c r="G8113" s="13" t="s">
        <v>8068</v>
      </c>
      <c r="Q8113" t="str">
        <f t="shared" si="126"/>
        <v>71313420-Standardi životne sredine u građevinarstvu</v>
      </c>
    </row>
    <row r="8114" spans="1:17" x14ac:dyDescent="0.3">
      <c r="A8114">
        <v>8113</v>
      </c>
      <c r="B8114">
        <v>71313420</v>
      </c>
      <c r="C8114" t="s">
        <v>8068</v>
      </c>
      <c r="E8114" s="8">
        <v>8114</v>
      </c>
      <c r="F8114" s="9">
        <v>71313430</v>
      </c>
      <c r="G8114" s="10" t="s">
        <v>8069</v>
      </c>
      <c r="Q8114" t="str">
        <f t="shared" si="126"/>
        <v>71313430-Analiza pokazatelja životne sredine u građevinarstvu</v>
      </c>
    </row>
    <row r="8115" spans="1:17" x14ac:dyDescent="0.3">
      <c r="A8115">
        <v>8114</v>
      </c>
      <c r="B8115">
        <v>71313430</v>
      </c>
      <c r="C8115" t="s">
        <v>8069</v>
      </c>
      <c r="E8115" s="11">
        <v>8115</v>
      </c>
      <c r="F8115" s="12">
        <v>71313440</v>
      </c>
      <c r="G8115" s="13" t="s">
        <v>8070</v>
      </c>
      <c r="Q8115" t="str">
        <f t="shared" si="126"/>
        <v>71313440-Usluge procene uticaja na životnu sredinu u građevinarstvu (EIA)</v>
      </c>
    </row>
    <row r="8116" spans="1:17" x14ac:dyDescent="0.3">
      <c r="A8116">
        <v>8115</v>
      </c>
      <c r="B8116">
        <v>71313440</v>
      </c>
      <c r="C8116" t="s">
        <v>8070</v>
      </c>
      <c r="E8116" s="8">
        <v>8116</v>
      </c>
      <c r="F8116" s="9">
        <v>71313450</v>
      </c>
      <c r="G8116" s="10" t="s">
        <v>8071</v>
      </c>
      <c r="Q8116" t="str">
        <f t="shared" si="126"/>
        <v>71313450-Praćenje životne sredine u građevinarstvu</v>
      </c>
    </row>
    <row r="8117" spans="1:17" x14ac:dyDescent="0.3">
      <c r="A8117">
        <v>8116</v>
      </c>
      <c r="B8117">
        <v>71313450</v>
      </c>
      <c r="C8117" t="s">
        <v>8071</v>
      </c>
      <c r="E8117" s="11">
        <v>8117</v>
      </c>
      <c r="F8117" s="12">
        <v>71314000</v>
      </c>
      <c r="G8117" s="13" t="s">
        <v>8072</v>
      </c>
      <c r="Q8117" t="str">
        <f t="shared" si="126"/>
        <v>71314000-Usluge u oblasti energetike i srodne usluge</v>
      </c>
    </row>
    <row r="8118" spans="1:17" x14ac:dyDescent="0.3">
      <c r="A8118">
        <v>8117</v>
      </c>
      <c r="B8118">
        <v>71314000</v>
      </c>
      <c r="C8118" t="s">
        <v>8072</v>
      </c>
      <c r="E8118" s="8">
        <v>8118</v>
      </c>
      <c r="F8118" s="9">
        <v>71314100</v>
      </c>
      <c r="G8118" s="10" t="s">
        <v>8073</v>
      </c>
      <c r="Q8118" t="str">
        <f t="shared" si="126"/>
        <v>71314100-Usluge u oblasti električne energije</v>
      </c>
    </row>
    <row r="8119" spans="1:17" x14ac:dyDescent="0.3">
      <c r="A8119">
        <v>8118</v>
      </c>
      <c r="B8119">
        <v>71314100</v>
      </c>
      <c r="C8119" t="s">
        <v>8073</v>
      </c>
      <c r="E8119" s="11">
        <v>8119</v>
      </c>
      <c r="F8119" s="12">
        <v>71314200</v>
      </c>
      <c r="G8119" s="13" t="s">
        <v>8074</v>
      </c>
      <c r="Q8119" t="str">
        <f t="shared" si="126"/>
        <v>71314200-Usluge u vezi sa upravljanjem energijom</v>
      </c>
    </row>
    <row r="8120" spans="1:17" x14ac:dyDescent="0.3">
      <c r="A8120">
        <v>8119</v>
      </c>
      <c r="B8120">
        <v>71314200</v>
      </c>
      <c r="C8120" t="s">
        <v>8074</v>
      </c>
      <c r="E8120" s="8">
        <v>8120</v>
      </c>
      <c r="F8120" s="9">
        <v>71314300</v>
      </c>
      <c r="G8120" s="10" t="s">
        <v>8075</v>
      </c>
      <c r="Q8120" t="str">
        <f t="shared" si="126"/>
        <v>71314300-Savetodavne usluge u vezi sa energetskom efikasnošću</v>
      </c>
    </row>
    <row r="8121" spans="1:17" x14ac:dyDescent="0.3">
      <c r="A8121">
        <v>8120</v>
      </c>
      <c r="B8121">
        <v>71314300</v>
      </c>
      <c r="C8121" t="s">
        <v>8075</v>
      </c>
      <c r="E8121" s="11">
        <v>8121</v>
      </c>
      <c r="F8121" s="12">
        <v>71314310</v>
      </c>
      <c r="G8121" s="13" t="s">
        <v>8076</v>
      </c>
      <c r="Q8121" t="str">
        <f t="shared" si="126"/>
        <v>71314310-Usluge u oblasti tehnike grejanja zgrada</v>
      </c>
    </row>
    <row r="8122" spans="1:17" x14ac:dyDescent="0.3">
      <c r="A8122">
        <v>8121</v>
      </c>
      <c r="B8122">
        <v>71314310</v>
      </c>
      <c r="C8122" t="s">
        <v>8076</v>
      </c>
      <c r="E8122" s="8">
        <v>8122</v>
      </c>
      <c r="F8122" s="9">
        <v>71315000</v>
      </c>
      <c r="G8122" s="10" t="s">
        <v>8077</v>
      </c>
      <c r="Q8122" t="str">
        <f t="shared" si="126"/>
        <v>71315000-Usluge izgradnje zgrade</v>
      </c>
    </row>
    <row r="8123" spans="1:17" x14ac:dyDescent="0.3">
      <c r="A8123">
        <v>8122</v>
      </c>
      <c r="B8123">
        <v>71315000</v>
      </c>
      <c r="C8123" t="s">
        <v>8077</v>
      </c>
      <c r="E8123" s="11">
        <v>8123</v>
      </c>
      <c r="F8123" s="12">
        <v>71315100</v>
      </c>
      <c r="G8123" s="13" t="s">
        <v>8078</v>
      </c>
      <c r="Q8123" t="str">
        <f t="shared" si="126"/>
        <v>71315100-Savetodavne usluge u vezi sa građevinskim materijalima</v>
      </c>
    </row>
    <row r="8124" spans="1:17" x14ac:dyDescent="0.3">
      <c r="A8124">
        <v>8123</v>
      </c>
      <c r="B8124">
        <v>71315100</v>
      </c>
      <c r="C8124" t="s">
        <v>8078</v>
      </c>
      <c r="E8124" s="8">
        <v>8124</v>
      </c>
      <c r="F8124" s="9">
        <v>71315200</v>
      </c>
      <c r="G8124" s="10" t="s">
        <v>8079</v>
      </c>
      <c r="Q8124" t="str">
        <f t="shared" si="126"/>
        <v>71315200-Savetodavne usluge u vezi sa izgradnjom</v>
      </c>
    </row>
    <row r="8125" spans="1:17" x14ac:dyDescent="0.3">
      <c r="A8125">
        <v>8124</v>
      </c>
      <c r="B8125">
        <v>71315200</v>
      </c>
      <c r="C8125" t="s">
        <v>8079</v>
      </c>
      <c r="E8125" s="11">
        <v>8125</v>
      </c>
      <c r="F8125" s="12">
        <v>71315210</v>
      </c>
      <c r="G8125" s="13" t="s">
        <v>8080</v>
      </c>
      <c r="Q8125" t="str">
        <f t="shared" si="126"/>
        <v>71315210-Savetodavne usluge u vezi sa opremanjem zgrada</v>
      </c>
    </row>
    <row r="8126" spans="1:17" x14ac:dyDescent="0.3">
      <c r="A8126">
        <v>8125</v>
      </c>
      <c r="B8126">
        <v>71315210</v>
      </c>
      <c r="C8126" t="s">
        <v>8080</v>
      </c>
      <c r="E8126" s="8">
        <v>8126</v>
      </c>
      <c r="F8126" s="9">
        <v>71315300</v>
      </c>
      <c r="G8126" s="10" t="s">
        <v>8081</v>
      </c>
      <c r="Q8126" t="str">
        <f t="shared" si="126"/>
        <v>71315300-Usluge premera zgrada</v>
      </c>
    </row>
    <row r="8127" spans="1:17" x14ac:dyDescent="0.3">
      <c r="A8127">
        <v>8126</v>
      </c>
      <c r="B8127">
        <v>71315300</v>
      </c>
      <c r="C8127" t="s">
        <v>8081</v>
      </c>
      <c r="E8127" s="11">
        <v>8127</v>
      </c>
      <c r="F8127" s="12">
        <v>71315400</v>
      </c>
      <c r="G8127" s="13" t="s">
        <v>8082</v>
      </c>
      <c r="Q8127" t="str">
        <f t="shared" si="126"/>
        <v>71315400-Usluge inspekcijskog pregleda zgrada</v>
      </c>
    </row>
    <row r="8128" spans="1:17" x14ac:dyDescent="0.3">
      <c r="A8128">
        <v>8127</v>
      </c>
      <c r="B8128">
        <v>71315400</v>
      </c>
      <c r="C8128" t="s">
        <v>8082</v>
      </c>
      <c r="E8128" s="8">
        <v>8128</v>
      </c>
      <c r="F8128" s="9">
        <v>71315410</v>
      </c>
      <c r="G8128" s="10" t="s">
        <v>8083</v>
      </c>
      <c r="Q8128" t="str">
        <f t="shared" si="126"/>
        <v>71315410-Inspekcijski pregled sistema za ventilaciju</v>
      </c>
    </row>
    <row r="8129" spans="1:17" x14ac:dyDescent="0.3">
      <c r="A8129">
        <v>8128</v>
      </c>
      <c r="B8129">
        <v>71315410</v>
      </c>
      <c r="C8129" t="s">
        <v>8083</v>
      </c>
      <c r="E8129" s="11">
        <v>8129</v>
      </c>
      <c r="F8129" s="12">
        <v>71316000</v>
      </c>
      <c r="G8129" s="13" t="s">
        <v>8084</v>
      </c>
      <c r="Q8129" t="str">
        <f t="shared" si="126"/>
        <v>71316000-Savetodavne usluge u oblasti telekomunikacija</v>
      </c>
    </row>
    <row r="8130" spans="1:17" x14ac:dyDescent="0.3">
      <c r="A8130">
        <v>8129</v>
      </c>
      <c r="B8130">
        <v>71316000</v>
      </c>
      <c r="C8130" t="s">
        <v>8084</v>
      </c>
      <c r="E8130" s="8">
        <v>8130</v>
      </c>
      <c r="F8130" s="9">
        <v>71317000</v>
      </c>
      <c r="G8130" s="10" t="s">
        <v>8085</v>
      </c>
      <c r="Q8130" t="str">
        <f t="shared" ref="Q8130:Q8193" si="127">F8130&amp; "-" &amp;G8130</f>
        <v>71317000-Savetodavne usluge u vezi sa zaštitom od opasnosti i kontrolom opasnosti</v>
      </c>
    </row>
    <row r="8131" spans="1:17" x14ac:dyDescent="0.3">
      <c r="A8131">
        <v>8130</v>
      </c>
      <c r="B8131">
        <v>71317000</v>
      </c>
      <c r="C8131" t="s">
        <v>8085</v>
      </c>
      <c r="E8131" s="11">
        <v>8131</v>
      </c>
      <c r="F8131" s="12">
        <v>71317100</v>
      </c>
      <c r="G8131" s="13" t="s">
        <v>8086</v>
      </c>
      <c r="Q8131" t="str">
        <f t="shared" si="127"/>
        <v>71317100-Savetodavne usluge u vezi sa zaštitom od požara i eksplozije i nadzorom nad njima</v>
      </c>
    </row>
    <row r="8132" spans="1:17" x14ac:dyDescent="0.3">
      <c r="A8132">
        <v>8131</v>
      </c>
      <c r="B8132">
        <v>71317100</v>
      </c>
      <c r="C8132" t="s">
        <v>8086</v>
      </c>
      <c r="E8132" s="8">
        <v>8132</v>
      </c>
      <c r="F8132" s="9">
        <v>71317200</v>
      </c>
      <c r="G8132" s="10" t="s">
        <v>8087</v>
      </c>
      <c r="Q8132" t="str">
        <f t="shared" si="127"/>
        <v>71317200-Usluge u oblasti zdravstva i bezbednosti</v>
      </c>
    </row>
    <row r="8133" spans="1:17" x14ac:dyDescent="0.3">
      <c r="A8133">
        <v>8132</v>
      </c>
      <c r="B8133">
        <v>71317200</v>
      </c>
      <c r="C8133" t="s">
        <v>8087</v>
      </c>
      <c r="E8133" s="11">
        <v>8133</v>
      </c>
      <c r="F8133" s="12">
        <v>71317210</v>
      </c>
      <c r="G8133" s="13" t="s">
        <v>8088</v>
      </c>
      <c r="Q8133" t="str">
        <f t="shared" si="127"/>
        <v>71317210-Savetodavne usluge u oblasti zdravstva i bezbednosti</v>
      </c>
    </row>
    <row r="8134" spans="1:17" x14ac:dyDescent="0.3">
      <c r="A8134">
        <v>8133</v>
      </c>
      <c r="B8134">
        <v>71317210</v>
      </c>
      <c r="C8134" t="s">
        <v>8088</v>
      </c>
      <c r="E8134" s="8">
        <v>8134</v>
      </c>
      <c r="F8134" s="9">
        <v>71318000</v>
      </c>
      <c r="G8134" s="10" t="s">
        <v>8089</v>
      </c>
      <c r="Q8134" t="str">
        <f t="shared" si="127"/>
        <v>71318000-Tehničke savetodavne usluge</v>
      </c>
    </row>
    <row r="8135" spans="1:17" x14ac:dyDescent="0.3">
      <c r="A8135">
        <v>8134</v>
      </c>
      <c r="B8135">
        <v>71318000</v>
      </c>
      <c r="C8135" t="s">
        <v>8089</v>
      </c>
      <c r="E8135" s="11">
        <v>8135</v>
      </c>
      <c r="F8135" s="12">
        <v>71318100</v>
      </c>
      <c r="G8135" s="13" t="s">
        <v>8090</v>
      </c>
      <c r="Q8135" t="str">
        <f t="shared" si="127"/>
        <v>71318100-Tehničke usluge u vezi sa veštačkim i prirodnim osvetljenjem u zgradi</v>
      </c>
    </row>
    <row r="8136" spans="1:17" x14ac:dyDescent="0.3">
      <c r="A8136">
        <v>8135</v>
      </c>
      <c r="B8136">
        <v>71318100</v>
      </c>
      <c r="C8136" t="s">
        <v>8090</v>
      </c>
      <c r="E8136" s="8">
        <v>8136</v>
      </c>
      <c r="F8136" s="9">
        <v>71319000</v>
      </c>
      <c r="G8136" s="10" t="s">
        <v>8091</v>
      </c>
      <c r="Q8136" t="str">
        <f t="shared" si="127"/>
        <v>71319000-Usluge veštačenja</v>
      </c>
    </row>
    <row r="8137" spans="1:17" x14ac:dyDescent="0.3">
      <c r="A8137">
        <v>8136</v>
      </c>
      <c r="B8137">
        <v>71319000</v>
      </c>
      <c r="C8137" t="s">
        <v>8091</v>
      </c>
      <c r="E8137" s="11">
        <v>8137</v>
      </c>
      <c r="F8137" s="12">
        <v>71320000</v>
      </c>
      <c r="G8137" s="13" t="s">
        <v>8092</v>
      </c>
      <c r="Q8137" t="str">
        <f t="shared" si="127"/>
        <v>71320000-Usluge tehničkog projektovanja</v>
      </c>
    </row>
    <row r="8138" spans="1:17" x14ac:dyDescent="0.3">
      <c r="A8138">
        <v>8137</v>
      </c>
      <c r="B8138">
        <v>71320000</v>
      </c>
      <c r="C8138" t="s">
        <v>8092</v>
      </c>
      <c r="E8138" s="8">
        <v>8138</v>
      </c>
      <c r="F8138" s="9">
        <v>71321000</v>
      </c>
      <c r="G8138" s="10" t="s">
        <v>8093</v>
      </c>
      <c r="Q8138" t="str">
        <f t="shared" si="127"/>
        <v>71321000-Usluge tehničkog projektovanja mehaničkih i električnih instalacije zgrada</v>
      </c>
    </row>
    <row r="8139" spans="1:17" x14ac:dyDescent="0.3">
      <c r="A8139">
        <v>8138</v>
      </c>
      <c r="B8139">
        <v>71321000</v>
      </c>
      <c r="C8139" t="s">
        <v>8093</v>
      </c>
      <c r="E8139" s="11">
        <v>8139</v>
      </c>
      <c r="F8139" s="12">
        <v>71321100</v>
      </c>
      <c r="G8139" s="13" t="s">
        <v>8094</v>
      </c>
      <c r="Q8139" t="str">
        <f t="shared" si="127"/>
        <v>71321100-Usluge u oblasti ekonomike građenja</v>
      </c>
    </row>
    <row r="8140" spans="1:17" x14ac:dyDescent="0.3">
      <c r="A8140">
        <v>8139</v>
      </c>
      <c r="B8140">
        <v>71321100</v>
      </c>
      <c r="C8140" t="s">
        <v>8094</v>
      </c>
      <c r="E8140" s="8">
        <v>8140</v>
      </c>
      <c r="F8140" s="9">
        <v>71321200</v>
      </c>
      <c r="G8140" s="10" t="s">
        <v>8095</v>
      </c>
      <c r="Q8140" t="str">
        <f t="shared" si="127"/>
        <v>71321200-Usluge u vezi sa projektovanjem sistema grejanja</v>
      </c>
    </row>
    <row r="8141" spans="1:17" x14ac:dyDescent="0.3">
      <c r="A8141">
        <v>8140</v>
      </c>
      <c r="B8141">
        <v>71321200</v>
      </c>
      <c r="C8141" t="s">
        <v>8095</v>
      </c>
      <c r="E8141" s="11">
        <v>8141</v>
      </c>
      <c r="F8141" s="12">
        <v>71321300</v>
      </c>
      <c r="G8141" s="13" t="s">
        <v>8096</v>
      </c>
      <c r="Q8141" t="str">
        <f t="shared" si="127"/>
        <v>71321300-Savetodavne usluge za vodovodne instalacije</v>
      </c>
    </row>
    <row r="8142" spans="1:17" x14ac:dyDescent="0.3">
      <c r="A8142">
        <v>8141</v>
      </c>
      <c r="B8142">
        <v>71321300</v>
      </c>
      <c r="C8142" t="s">
        <v>8096</v>
      </c>
      <c r="E8142" s="8">
        <v>8142</v>
      </c>
      <c r="F8142" s="9">
        <v>71321400</v>
      </c>
      <c r="G8142" s="10" t="s">
        <v>8097</v>
      </c>
      <c r="Q8142" t="str">
        <f t="shared" si="127"/>
        <v>71321400-Savetodavne usluge za ventilaciju</v>
      </c>
    </row>
    <row r="8143" spans="1:17" x14ac:dyDescent="0.3">
      <c r="A8143">
        <v>8142</v>
      </c>
      <c r="B8143">
        <v>71321400</v>
      </c>
      <c r="C8143" t="s">
        <v>8097</v>
      </c>
      <c r="E8143" s="11">
        <v>8143</v>
      </c>
      <c r="F8143" s="12">
        <v>71322000</v>
      </c>
      <c r="G8143" s="13" t="s">
        <v>8098</v>
      </c>
      <c r="Q8143" t="str">
        <f t="shared" si="127"/>
        <v>71322000-Usluge tehničkog projektovanja u građevinarstvu za niskogradnju</v>
      </c>
    </row>
    <row r="8144" spans="1:17" x14ac:dyDescent="0.3">
      <c r="A8144">
        <v>8143</v>
      </c>
      <c r="B8144">
        <v>71322000</v>
      </c>
      <c r="C8144" t="s">
        <v>8098</v>
      </c>
      <c r="E8144" s="8">
        <v>8144</v>
      </c>
      <c r="F8144" s="9">
        <v>71322100</v>
      </c>
      <c r="G8144" s="10" t="s">
        <v>8099</v>
      </c>
      <c r="Q8144" t="str">
        <f t="shared" si="127"/>
        <v>71322100-Usluge proračuna količine u niskogradnji</v>
      </c>
    </row>
    <row r="8145" spans="1:17" x14ac:dyDescent="0.3">
      <c r="A8145">
        <v>8144</v>
      </c>
      <c r="B8145">
        <v>71322100</v>
      </c>
      <c r="C8145" t="s">
        <v>8099</v>
      </c>
      <c r="E8145" s="11">
        <v>8145</v>
      </c>
      <c r="F8145" s="12">
        <v>71322200</v>
      </c>
      <c r="G8145" s="13" t="s">
        <v>8100</v>
      </c>
      <c r="Q8145" t="str">
        <f t="shared" si="127"/>
        <v>71322200-Usluge projektovanja cevovoda</v>
      </c>
    </row>
    <row r="8146" spans="1:17" x14ac:dyDescent="0.3">
      <c r="A8146">
        <v>8145</v>
      </c>
      <c r="B8146">
        <v>71322200</v>
      </c>
      <c r="C8146" t="s">
        <v>8100</v>
      </c>
      <c r="E8146" s="8">
        <v>8146</v>
      </c>
      <c r="F8146" s="9">
        <v>71322300</v>
      </c>
      <c r="G8146" s="10" t="s">
        <v>8101</v>
      </c>
      <c r="Q8146" t="str">
        <f t="shared" si="127"/>
        <v>71322300-Usluge projektovanja mostova</v>
      </c>
    </row>
    <row r="8147" spans="1:17" x14ac:dyDescent="0.3">
      <c r="A8147">
        <v>8146</v>
      </c>
      <c r="B8147">
        <v>71322300</v>
      </c>
      <c r="C8147" t="s">
        <v>8101</v>
      </c>
      <c r="E8147" s="11">
        <v>8147</v>
      </c>
      <c r="F8147" s="12">
        <v>71322400</v>
      </c>
      <c r="G8147" s="13" t="s">
        <v>8102</v>
      </c>
      <c r="Q8147" t="str">
        <f t="shared" si="127"/>
        <v>71322400-Usluge projektovanja brana</v>
      </c>
    </row>
    <row r="8148" spans="1:17" x14ac:dyDescent="0.3">
      <c r="A8148">
        <v>8147</v>
      </c>
      <c r="B8148">
        <v>71322400</v>
      </c>
      <c r="C8148" t="s">
        <v>8102</v>
      </c>
      <c r="E8148" s="8">
        <v>8148</v>
      </c>
      <c r="F8148" s="9">
        <v>71322500</v>
      </c>
      <c r="G8148" s="10" t="s">
        <v>8103</v>
      </c>
      <c r="Q8148" t="str">
        <f t="shared" si="127"/>
        <v>71322500-Usluge tehničkog projektovanja saobraćajnih uređaja</v>
      </c>
    </row>
    <row r="8149" spans="1:17" x14ac:dyDescent="0.3">
      <c r="A8149">
        <v>8148</v>
      </c>
      <c r="B8149">
        <v>71322500</v>
      </c>
      <c r="C8149" t="s">
        <v>8103</v>
      </c>
      <c r="E8149" s="11">
        <v>8149</v>
      </c>
      <c r="F8149" s="12">
        <v>71323000</v>
      </c>
      <c r="G8149" s="13" t="s">
        <v>8104</v>
      </c>
      <c r="Q8149" t="str">
        <f t="shared" si="127"/>
        <v>71323000-Usluge tehničkog projektovanja za industrijske procese i proizvodnju</v>
      </c>
    </row>
    <row r="8150" spans="1:17" x14ac:dyDescent="0.3">
      <c r="A8150">
        <v>8149</v>
      </c>
      <c r="B8150">
        <v>71323000</v>
      </c>
      <c r="C8150" t="s">
        <v>8104</v>
      </c>
      <c r="E8150" s="8">
        <v>8150</v>
      </c>
      <c r="F8150" s="9">
        <v>71323100</v>
      </c>
      <c r="G8150" s="10" t="s">
        <v>8105</v>
      </c>
      <c r="Q8150" t="str">
        <f t="shared" si="127"/>
        <v>71323100-Usluge projektovanja elektroenergetskih sistema</v>
      </c>
    </row>
    <row r="8151" spans="1:17" x14ac:dyDescent="0.3">
      <c r="A8151">
        <v>8150</v>
      </c>
      <c r="B8151">
        <v>71323100</v>
      </c>
      <c r="C8151" t="s">
        <v>8105</v>
      </c>
      <c r="E8151" s="11">
        <v>8151</v>
      </c>
      <c r="F8151" s="12">
        <v>71323200</v>
      </c>
      <c r="G8151" s="13" t="s">
        <v>8106</v>
      </c>
      <c r="Q8151" t="str">
        <f t="shared" si="127"/>
        <v>71323200-Usluge tehničkog projektovanja pogona</v>
      </c>
    </row>
    <row r="8152" spans="1:17" x14ac:dyDescent="0.3">
      <c r="A8152">
        <v>8151</v>
      </c>
      <c r="B8152">
        <v>71323200</v>
      </c>
      <c r="C8152" t="s">
        <v>8106</v>
      </c>
      <c r="E8152" s="8">
        <v>8152</v>
      </c>
      <c r="F8152" s="9">
        <v>71324000</v>
      </c>
      <c r="G8152" s="10" t="s">
        <v>8107</v>
      </c>
      <c r="Q8152" t="str">
        <f t="shared" si="127"/>
        <v>71324000-Usluge izrade troškovnika</v>
      </c>
    </row>
    <row r="8153" spans="1:17" x14ac:dyDescent="0.3">
      <c r="A8153">
        <v>8152</v>
      </c>
      <c r="B8153">
        <v>71324000</v>
      </c>
      <c r="C8153" t="s">
        <v>8107</v>
      </c>
      <c r="E8153" s="11">
        <v>8153</v>
      </c>
      <c r="F8153" s="12">
        <v>71325000</v>
      </c>
      <c r="G8153" s="13" t="s">
        <v>8108</v>
      </c>
      <c r="Q8153" t="str">
        <f t="shared" si="127"/>
        <v>71325000-Usluge projektovanja temelja</v>
      </c>
    </row>
    <row r="8154" spans="1:17" x14ac:dyDescent="0.3">
      <c r="A8154">
        <v>8153</v>
      </c>
      <c r="B8154">
        <v>71325000</v>
      </c>
      <c r="C8154" t="s">
        <v>8108</v>
      </c>
      <c r="E8154" s="8">
        <v>8154</v>
      </c>
      <c r="F8154" s="9">
        <v>71326000</v>
      </c>
      <c r="G8154" s="10" t="s">
        <v>8109</v>
      </c>
      <c r="Q8154" t="str">
        <f t="shared" si="127"/>
        <v>71326000-Pomoćne usluge u građevinarstvu</v>
      </c>
    </row>
    <row r="8155" spans="1:17" x14ac:dyDescent="0.3">
      <c r="A8155">
        <v>8154</v>
      </c>
      <c r="B8155">
        <v>71326000</v>
      </c>
      <c r="C8155" t="s">
        <v>8109</v>
      </c>
      <c r="E8155" s="11">
        <v>8155</v>
      </c>
      <c r="F8155" s="12">
        <v>71327000</v>
      </c>
      <c r="G8155" s="13" t="s">
        <v>8110</v>
      </c>
      <c r="Q8155" t="str">
        <f t="shared" si="127"/>
        <v>71327000-Usluge projektovanja nosećih konstrukcija</v>
      </c>
    </row>
    <row r="8156" spans="1:17" x14ac:dyDescent="0.3">
      <c r="A8156">
        <v>8155</v>
      </c>
      <c r="B8156">
        <v>71327000</v>
      </c>
      <c r="C8156" t="s">
        <v>8110</v>
      </c>
      <c r="E8156" s="8">
        <v>8156</v>
      </c>
      <c r="F8156" s="9">
        <v>71328000</v>
      </c>
      <c r="G8156" s="10" t="s">
        <v>8111</v>
      </c>
      <c r="Q8156" t="str">
        <f t="shared" si="127"/>
        <v>71328000-Usluge provere projekata nosećih konstrukcija</v>
      </c>
    </row>
    <row r="8157" spans="1:17" x14ac:dyDescent="0.3">
      <c r="A8157">
        <v>8156</v>
      </c>
      <c r="B8157">
        <v>71328000</v>
      </c>
      <c r="C8157" t="s">
        <v>8111</v>
      </c>
      <c r="E8157" s="11">
        <v>8157</v>
      </c>
      <c r="F8157" s="12">
        <v>71330000</v>
      </c>
      <c r="G8157" s="13" t="s">
        <v>8112</v>
      </c>
      <c r="Q8157" t="str">
        <f t="shared" si="127"/>
        <v>71330000-Razne inženjerske usluge</v>
      </c>
    </row>
    <row r="8158" spans="1:17" x14ac:dyDescent="0.3">
      <c r="A8158">
        <v>8157</v>
      </c>
      <c r="B8158">
        <v>71330000</v>
      </c>
      <c r="C8158" t="s">
        <v>8112</v>
      </c>
      <c r="E8158" s="8">
        <v>8158</v>
      </c>
      <c r="F8158" s="9">
        <v>71331000</v>
      </c>
      <c r="G8158" s="10" t="s">
        <v>8113</v>
      </c>
      <c r="Q8158" t="str">
        <f t="shared" si="127"/>
        <v>71331000-Inženjerske usluge u oblasti tečnosti za bušenje</v>
      </c>
    </row>
    <row r="8159" spans="1:17" x14ac:dyDescent="0.3">
      <c r="A8159">
        <v>8158</v>
      </c>
      <c r="B8159">
        <v>71331000</v>
      </c>
      <c r="C8159" t="s">
        <v>8113</v>
      </c>
      <c r="E8159" s="11">
        <v>8159</v>
      </c>
      <c r="F8159" s="12">
        <v>71332000</v>
      </c>
      <c r="G8159" s="13" t="s">
        <v>8114</v>
      </c>
      <c r="Q8159" t="str">
        <f t="shared" si="127"/>
        <v>71332000-Geotehničke inženjerske usluge</v>
      </c>
    </row>
    <row r="8160" spans="1:17" x14ac:dyDescent="0.3">
      <c r="A8160">
        <v>8159</v>
      </c>
      <c r="B8160">
        <v>71332000</v>
      </c>
      <c r="C8160" t="s">
        <v>8114</v>
      </c>
      <c r="E8160" s="8">
        <v>8160</v>
      </c>
      <c r="F8160" s="9">
        <v>71333000</v>
      </c>
      <c r="G8160" s="10" t="s">
        <v>8115</v>
      </c>
      <c r="Q8160" t="str">
        <f t="shared" si="127"/>
        <v>71333000-Mehaničke inženjerske usluge</v>
      </c>
    </row>
    <row r="8161" spans="1:17" x14ac:dyDescent="0.3">
      <c r="A8161">
        <v>8160</v>
      </c>
      <c r="B8161">
        <v>71333000</v>
      </c>
      <c r="C8161" t="s">
        <v>8115</v>
      </c>
      <c r="E8161" s="11">
        <v>8161</v>
      </c>
      <c r="F8161" s="12">
        <v>71334000</v>
      </c>
      <c r="G8161" s="13" t="s">
        <v>8116</v>
      </c>
      <c r="Q8161" t="str">
        <f t="shared" si="127"/>
        <v>71334000-Mehaničke i elektrotehničke inženjerske usluge</v>
      </c>
    </row>
    <row r="8162" spans="1:17" x14ac:dyDescent="0.3">
      <c r="A8162">
        <v>8161</v>
      </c>
      <c r="B8162">
        <v>71334000</v>
      </c>
      <c r="C8162" t="s">
        <v>8116</v>
      </c>
      <c r="E8162" s="8">
        <v>8162</v>
      </c>
      <c r="F8162" s="9">
        <v>71335000</v>
      </c>
      <c r="G8162" s="10" t="s">
        <v>8117</v>
      </c>
      <c r="Q8162" t="str">
        <f t="shared" si="127"/>
        <v>71335000-Tehničke studije</v>
      </c>
    </row>
    <row r="8163" spans="1:17" x14ac:dyDescent="0.3">
      <c r="A8163">
        <v>8162</v>
      </c>
      <c r="B8163">
        <v>71335000</v>
      </c>
      <c r="C8163" t="s">
        <v>8117</v>
      </c>
      <c r="E8163" s="11">
        <v>8163</v>
      </c>
      <c r="F8163" s="12">
        <v>71336000</v>
      </c>
      <c r="G8163" s="13" t="s">
        <v>8118</v>
      </c>
      <c r="Q8163" t="str">
        <f t="shared" si="127"/>
        <v>71336000-Usluge tehničke podrške</v>
      </c>
    </row>
    <row r="8164" spans="1:17" x14ac:dyDescent="0.3">
      <c r="A8164">
        <v>8163</v>
      </c>
      <c r="B8164">
        <v>71336000</v>
      </c>
      <c r="C8164" t="s">
        <v>8118</v>
      </c>
      <c r="E8164" s="8">
        <v>8164</v>
      </c>
      <c r="F8164" s="9">
        <v>71337000</v>
      </c>
      <c r="G8164" s="10" t="s">
        <v>8119</v>
      </c>
      <c r="Q8164" t="str">
        <f t="shared" si="127"/>
        <v>71337000-Usluge u oblasti zaštite od korozije</v>
      </c>
    </row>
    <row r="8165" spans="1:17" x14ac:dyDescent="0.3">
      <c r="A8165">
        <v>8164</v>
      </c>
      <c r="B8165">
        <v>71337000</v>
      </c>
      <c r="C8165" t="s">
        <v>8119</v>
      </c>
      <c r="E8165" s="11">
        <v>8165</v>
      </c>
      <c r="F8165" s="12">
        <v>71340000</v>
      </c>
      <c r="G8165" s="13" t="s">
        <v>8120</v>
      </c>
      <c r="Q8165" t="str">
        <f t="shared" si="127"/>
        <v>71340000-Usluge integrisanih inženjerskih usluga</v>
      </c>
    </row>
    <row r="8166" spans="1:17" x14ac:dyDescent="0.3">
      <c r="A8166">
        <v>8165</v>
      </c>
      <c r="B8166">
        <v>71340000</v>
      </c>
      <c r="C8166" t="s">
        <v>8120</v>
      </c>
      <c r="E8166" s="8">
        <v>8166</v>
      </c>
      <c r="F8166" s="9">
        <v>71350000</v>
      </c>
      <c r="G8166" s="10" t="s">
        <v>8121</v>
      </c>
      <c r="Q8166" t="str">
        <f t="shared" si="127"/>
        <v>71350000-Naučne i tehničke inženjerske usluge</v>
      </c>
    </row>
    <row r="8167" spans="1:17" x14ac:dyDescent="0.3">
      <c r="A8167">
        <v>8166</v>
      </c>
      <c r="B8167">
        <v>71350000</v>
      </c>
      <c r="C8167" t="s">
        <v>8121</v>
      </c>
      <c r="E8167" s="11">
        <v>8167</v>
      </c>
      <c r="F8167" s="12">
        <v>71351000</v>
      </c>
      <c r="G8167" s="13" t="s">
        <v>8122</v>
      </c>
      <c r="Q8167" t="str">
        <f t="shared" si="127"/>
        <v>71351000-Geološke, geofizičke i druge naučne istraživačke usluge</v>
      </c>
    </row>
    <row r="8168" spans="1:17" x14ac:dyDescent="0.3">
      <c r="A8168">
        <v>8167</v>
      </c>
      <c r="B8168">
        <v>71351000</v>
      </c>
      <c r="C8168" t="s">
        <v>8122</v>
      </c>
      <c r="E8168" s="8">
        <v>8168</v>
      </c>
      <c r="F8168" s="9">
        <v>71351100</v>
      </c>
      <c r="G8168" s="10" t="s">
        <v>8123</v>
      </c>
      <c r="Q8168" t="str">
        <f t="shared" si="127"/>
        <v>71351100-Usluge pripreme i analize uzorka izvađenog geološkim bušenjem</v>
      </c>
    </row>
    <row r="8169" spans="1:17" x14ac:dyDescent="0.3">
      <c r="A8169">
        <v>8168</v>
      </c>
      <c r="B8169">
        <v>71351100</v>
      </c>
      <c r="C8169" t="s">
        <v>8123</v>
      </c>
      <c r="E8169" s="11">
        <v>8169</v>
      </c>
      <c r="F8169" s="12">
        <v>71351200</v>
      </c>
      <c r="G8169" s="13" t="s">
        <v>8124</v>
      </c>
      <c r="Q8169" t="str">
        <f t="shared" si="127"/>
        <v>71351200-Savetodavne usluge u oblasti geologije i geofizike</v>
      </c>
    </row>
    <row r="8170" spans="1:17" x14ac:dyDescent="0.3">
      <c r="A8170">
        <v>8169</v>
      </c>
      <c r="B8170">
        <v>71351200</v>
      </c>
      <c r="C8170" t="s">
        <v>8124</v>
      </c>
      <c r="E8170" s="8">
        <v>8170</v>
      </c>
      <c r="F8170" s="9">
        <v>71351210</v>
      </c>
      <c r="G8170" s="10" t="s">
        <v>8125</v>
      </c>
      <c r="Q8170" t="str">
        <f t="shared" si="127"/>
        <v>71351210-Savetodavne usluge u oblasti geofizike</v>
      </c>
    </row>
    <row r="8171" spans="1:17" x14ac:dyDescent="0.3">
      <c r="A8171">
        <v>8170</v>
      </c>
      <c r="B8171">
        <v>71351210</v>
      </c>
      <c r="C8171" t="s">
        <v>8125</v>
      </c>
      <c r="E8171" s="11">
        <v>8171</v>
      </c>
      <c r="F8171" s="12">
        <v>71351220</v>
      </c>
      <c r="G8171" s="13" t="s">
        <v>8126</v>
      </c>
      <c r="Q8171" t="str">
        <f t="shared" si="127"/>
        <v>71351220-Savetodavne usluge u oblasti geologije</v>
      </c>
    </row>
    <row r="8172" spans="1:17" x14ac:dyDescent="0.3">
      <c r="A8172">
        <v>8171</v>
      </c>
      <c r="B8172">
        <v>71351220</v>
      </c>
      <c r="C8172" t="s">
        <v>8126</v>
      </c>
      <c r="E8172" s="8">
        <v>8172</v>
      </c>
      <c r="F8172" s="9">
        <v>71351300</v>
      </c>
      <c r="G8172" s="10" t="s">
        <v>8127</v>
      </c>
      <c r="Q8172" t="str">
        <f t="shared" si="127"/>
        <v>71351300-Usluge mikropaleontološke analize</v>
      </c>
    </row>
    <row r="8173" spans="1:17" x14ac:dyDescent="0.3">
      <c r="A8173">
        <v>8172</v>
      </c>
      <c r="B8173">
        <v>71351300</v>
      </c>
      <c r="C8173" t="s">
        <v>8127</v>
      </c>
      <c r="E8173" s="11">
        <v>8173</v>
      </c>
      <c r="F8173" s="12">
        <v>71351400</v>
      </c>
      <c r="G8173" s="13" t="s">
        <v>8128</v>
      </c>
      <c r="Q8173" t="str">
        <f t="shared" si="127"/>
        <v>71351400-Usluge petrofizičkog tumačenja</v>
      </c>
    </row>
    <row r="8174" spans="1:17" x14ac:dyDescent="0.3">
      <c r="A8174">
        <v>8173</v>
      </c>
      <c r="B8174">
        <v>71351400</v>
      </c>
      <c r="C8174" t="s">
        <v>8128</v>
      </c>
      <c r="E8174" s="8">
        <v>8174</v>
      </c>
      <c r="F8174" s="9">
        <v>71351500</v>
      </c>
      <c r="G8174" s="10" t="s">
        <v>8129</v>
      </c>
      <c r="Q8174" t="str">
        <f t="shared" si="127"/>
        <v>71351500-Usluge ispitivanja tla</v>
      </c>
    </row>
    <row r="8175" spans="1:17" x14ac:dyDescent="0.3">
      <c r="A8175">
        <v>8174</v>
      </c>
      <c r="B8175">
        <v>71351500</v>
      </c>
      <c r="C8175" t="s">
        <v>8129</v>
      </c>
      <c r="E8175" s="11">
        <v>8175</v>
      </c>
      <c r="F8175" s="12">
        <v>71351600</v>
      </c>
      <c r="G8175" s="13" t="s">
        <v>8130</v>
      </c>
      <c r="Q8175" t="str">
        <f t="shared" si="127"/>
        <v>71351600-Usluge prognoze vremena</v>
      </c>
    </row>
    <row r="8176" spans="1:17" x14ac:dyDescent="0.3">
      <c r="A8176">
        <v>8175</v>
      </c>
      <c r="B8176">
        <v>71351600</v>
      </c>
      <c r="C8176" t="s">
        <v>8130</v>
      </c>
      <c r="E8176" s="8">
        <v>8176</v>
      </c>
      <c r="F8176" s="9">
        <v>71351610</v>
      </c>
      <c r="G8176" s="10" t="s">
        <v>8131</v>
      </c>
      <c r="Q8176" t="str">
        <f t="shared" si="127"/>
        <v>71351610-Meteorološke usluge</v>
      </c>
    </row>
    <row r="8177" spans="1:17" x14ac:dyDescent="0.3">
      <c r="A8177">
        <v>8176</v>
      </c>
      <c r="B8177">
        <v>71351610</v>
      </c>
      <c r="C8177" t="s">
        <v>8131</v>
      </c>
      <c r="E8177" s="11">
        <v>8177</v>
      </c>
      <c r="F8177" s="12">
        <v>71351611</v>
      </c>
      <c r="G8177" s="13" t="s">
        <v>8132</v>
      </c>
      <c r="Q8177" t="str">
        <f t="shared" si="127"/>
        <v>71351611-Usluge u klimatologiji</v>
      </c>
    </row>
    <row r="8178" spans="1:17" x14ac:dyDescent="0.3">
      <c r="A8178">
        <v>8177</v>
      </c>
      <c r="B8178">
        <v>71351611</v>
      </c>
      <c r="C8178" t="s">
        <v>8132</v>
      </c>
      <c r="E8178" s="8">
        <v>8178</v>
      </c>
      <c r="F8178" s="9">
        <v>71351612</v>
      </c>
      <c r="G8178" s="10" t="s">
        <v>8133</v>
      </c>
      <c r="Q8178" t="str">
        <f t="shared" si="127"/>
        <v>71351612-Hidro-meteorološke usluge</v>
      </c>
    </row>
    <row r="8179" spans="1:17" x14ac:dyDescent="0.3">
      <c r="A8179">
        <v>8178</v>
      </c>
      <c r="B8179">
        <v>71351612</v>
      </c>
      <c r="C8179" t="s">
        <v>8133</v>
      </c>
      <c r="E8179" s="11">
        <v>8179</v>
      </c>
      <c r="F8179" s="12">
        <v>71351700</v>
      </c>
      <c r="G8179" s="13" t="s">
        <v>8134</v>
      </c>
      <c r="Q8179" t="str">
        <f t="shared" si="127"/>
        <v>71351700-Naučno istraživačke usluge</v>
      </c>
    </row>
    <row r="8180" spans="1:17" x14ac:dyDescent="0.3">
      <c r="A8180">
        <v>8179</v>
      </c>
      <c r="B8180">
        <v>71351700</v>
      </c>
      <c r="C8180" t="s">
        <v>8134</v>
      </c>
      <c r="E8180" s="8">
        <v>8180</v>
      </c>
      <c r="F8180" s="9">
        <v>71351710</v>
      </c>
      <c r="G8180" s="10" t="s">
        <v>8135</v>
      </c>
      <c r="Q8180" t="str">
        <f t="shared" si="127"/>
        <v>71351710-Geofizičke istraživačke usluge</v>
      </c>
    </row>
    <row r="8181" spans="1:17" x14ac:dyDescent="0.3">
      <c r="A8181">
        <v>8180</v>
      </c>
      <c r="B8181">
        <v>71351710</v>
      </c>
      <c r="C8181" t="s">
        <v>8135</v>
      </c>
      <c r="E8181" s="11">
        <v>8181</v>
      </c>
      <c r="F8181" s="12">
        <v>71351720</v>
      </c>
      <c r="G8181" s="13" t="s">
        <v>8136</v>
      </c>
      <c r="Q8181" t="str">
        <f t="shared" si="127"/>
        <v>71351720-Geofizička ispitivanja arheoloških nalazišta</v>
      </c>
    </row>
    <row r="8182" spans="1:17" x14ac:dyDescent="0.3">
      <c r="A8182">
        <v>8181</v>
      </c>
      <c r="B8182">
        <v>71351720</v>
      </c>
      <c r="C8182" t="s">
        <v>8136</v>
      </c>
      <c r="E8182" s="8">
        <v>8182</v>
      </c>
      <c r="F8182" s="9">
        <v>71351730</v>
      </c>
      <c r="G8182" s="10" t="s">
        <v>8137</v>
      </c>
      <c r="Q8182" t="str">
        <f t="shared" si="127"/>
        <v>71351730-Geološke istraživačke usluge</v>
      </c>
    </row>
    <row r="8183" spans="1:17" x14ac:dyDescent="0.3">
      <c r="A8183">
        <v>8182</v>
      </c>
      <c r="B8183">
        <v>71351730</v>
      </c>
      <c r="C8183" t="s">
        <v>8137</v>
      </c>
      <c r="E8183" s="11">
        <v>8183</v>
      </c>
      <c r="F8183" s="12">
        <v>71351800</v>
      </c>
      <c r="G8183" s="13" t="s">
        <v>8138</v>
      </c>
      <c r="Q8183" t="str">
        <f t="shared" si="127"/>
        <v>71351800-Topografske usluge i pronalaženje podzemnih voda</v>
      </c>
    </row>
    <row r="8184" spans="1:17" x14ac:dyDescent="0.3">
      <c r="A8184">
        <v>8183</v>
      </c>
      <c r="B8184">
        <v>71351800</v>
      </c>
      <c r="C8184" t="s">
        <v>8138</v>
      </c>
      <c r="E8184" s="8">
        <v>8184</v>
      </c>
      <c r="F8184" s="9">
        <v>71351810</v>
      </c>
      <c r="G8184" s="10" t="s">
        <v>8139</v>
      </c>
      <c r="Q8184" t="str">
        <f t="shared" si="127"/>
        <v>71351810-Topografske usluge</v>
      </c>
    </row>
    <row r="8185" spans="1:17" x14ac:dyDescent="0.3">
      <c r="A8185">
        <v>8184</v>
      </c>
      <c r="B8185">
        <v>71351810</v>
      </c>
      <c r="C8185" t="s">
        <v>8139</v>
      </c>
      <c r="E8185" s="11">
        <v>8185</v>
      </c>
      <c r="F8185" s="12">
        <v>71351811</v>
      </c>
      <c r="G8185" s="13" t="s">
        <v>8140</v>
      </c>
      <c r="Q8185" t="str">
        <f t="shared" si="127"/>
        <v>71351811-Topografska ispitivanja arheoloških nalazišta</v>
      </c>
    </row>
    <row r="8186" spans="1:17" x14ac:dyDescent="0.3">
      <c r="A8186">
        <v>8185</v>
      </c>
      <c r="B8186">
        <v>71351811</v>
      </c>
      <c r="C8186" t="s">
        <v>8140</v>
      </c>
      <c r="E8186" s="8">
        <v>8186</v>
      </c>
      <c r="F8186" s="9">
        <v>71351820</v>
      </c>
      <c r="G8186" s="10" t="s">
        <v>8141</v>
      </c>
      <c r="Q8186" t="str">
        <f t="shared" si="127"/>
        <v>71351820-Usluge pronalaženja podzemnih voda</v>
      </c>
    </row>
    <row r="8187" spans="1:17" x14ac:dyDescent="0.3">
      <c r="A8187">
        <v>8186</v>
      </c>
      <c r="B8187">
        <v>71351820</v>
      </c>
      <c r="C8187" t="s">
        <v>8141</v>
      </c>
      <c r="E8187" s="11">
        <v>8187</v>
      </c>
      <c r="F8187" s="12">
        <v>71351900</v>
      </c>
      <c r="G8187" s="13" t="s">
        <v>8142</v>
      </c>
      <c r="Q8187" t="str">
        <f t="shared" si="127"/>
        <v>71351900-Geološke, okeanografske i hidrološke usluge</v>
      </c>
    </row>
    <row r="8188" spans="1:17" x14ac:dyDescent="0.3">
      <c r="A8188">
        <v>8187</v>
      </c>
      <c r="B8188">
        <v>71351900</v>
      </c>
      <c r="C8188" t="s">
        <v>8142</v>
      </c>
      <c r="E8188" s="8">
        <v>8188</v>
      </c>
      <c r="F8188" s="9">
        <v>71351910</v>
      </c>
      <c r="G8188" s="10" t="s">
        <v>8143</v>
      </c>
      <c r="Q8188" t="str">
        <f t="shared" si="127"/>
        <v>71351910-Geološke usluge</v>
      </c>
    </row>
    <row r="8189" spans="1:17" x14ac:dyDescent="0.3">
      <c r="A8189">
        <v>8188</v>
      </c>
      <c r="B8189">
        <v>71351910</v>
      </c>
      <c r="C8189" t="s">
        <v>8143</v>
      </c>
      <c r="E8189" s="11">
        <v>8189</v>
      </c>
      <c r="F8189" s="12">
        <v>71351911</v>
      </c>
      <c r="G8189" s="13" t="s">
        <v>8144</v>
      </c>
      <c r="Q8189" t="str">
        <f t="shared" si="127"/>
        <v>71351911-Foto-geološke usluge</v>
      </c>
    </row>
    <row r="8190" spans="1:17" x14ac:dyDescent="0.3">
      <c r="A8190">
        <v>8189</v>
      </c>
      <c r="B8190">
        <v>71351911</v>
      </c>
      <c r="C8190" t="s">
        <v>8144</v>
      </c>
      <c r="E8190" s="8">
        <v>8190</v>
      </c>
      <c r="F8190" s="9">
        <v>71351912</v>
      </c>
      <c r="G8190" s="10" t="s">
        <v>8145</v>
      </c>
      <c r="Q8190" t="str">
        <f t="shared" si="127"/>
        <v>71351912-Usluge stratigrafske geologije</v>
      </c>
    </row>
    <row r="8191" spans="1:17" x14ac:dyDescent="0.3">
      <c r="A8191">
        <v>8190</v>
      </c>
      <c r="B8191">
        <v>71351912</v>
      </c>
      <c r="C8191" t="s">
        <v>8145</v>
      </c>
      <c r="E8191" s="11">
        <v>8191</v>
      </c>
      <c r="F8191" s="12">
        <v>71351913</v>
      </c>
      <c r="G8191" s="13" t="s">
        <v>8146</v>
      </c>
      <c r="Q8191" t="str">
        <f t="shared" si="127"/>
        <v>71351913-Usluge geološkog istraživanja</v>
      </c>
    </row>
    <row r="8192" spans="1:17" x14ac:dyDescent="0.3">
      <c r="A8192">
        <v>8191</v>
      </c>
      <c r="B8192">
        <v>71351913</v>
      </c>
      <c r="C8192" t="s">
        <v>8146</v>
      </c>
      <c r="E8192" s="8">
        <v>8192</v>
      </c>
      <c r="F8192" s="9">
        <v>71351914</v>
      </c>
      <c r="G8192" s="10" t="s">
        <v>8147</v>
      </c>
      <c r="Q8192" t="str">
        <f t="shared" si="127"/>
        <v>71351914-Arheološke usluge</v>
      </c>
    </row>
    <row r="8193" spans="1:17" x14ac:dyDescent="0.3">
      <c r="A8193">
        <v>8192</v>
      </c>
      <c r="B8193">
        <v>71351914</v>
      </c>
      <c r="C8193" t="s">
        <v>8147</v>
      </c>
      <c r="E8193" s="11">
        <v>8193</v>
      </c>
      <c r="F8193" s="12">
        <v>71351920</v>
      </c>
      <c r="G8193" s="13" t="s">
        <v>8148</v>
      </c>
      <c r="Q8193" t="str">
        <f t="shared" si="127"/>
        <v>71351920-Okeanografske i hidrološke usluge</v>
      </c>
    </row>
    <row r="8194" spans="1:17" x14ac:dyDescent="0.3">
      <c r="A8194">
        <v>8193</v>
      </c>
      <c r="B8194">
        <v>71351920</v>
      </c>
      <c r="C8194" t="s">
        <v>8148</v>
      </c>
      <c r="E8194" s="8">
        <v>8194</v>
      </c>
      <c r="F8194" s="9">
        <v>71351921</v>
      </c>
      <c r="G8194" s="10" t="s">
        <v>8149</v>
      </c>
      <c r="Q8194" t="str">
        <f t="shared" ref="Q8194:Q8257" si="128">F8194&amp; "-" &amp;G8194</f>
        <v>71351921-Usluge okeanografije rečnih ušća tipa estuara</v>
      </c>
    </row>
    <row r="8195" spans="1:17" x14ac:dyDescent="0.3">
      <c r="A8195">
        <v>8194</v>
      </c>
      <c r="B8195">
        <v>71351921</v>
      </c>
      <c r="C8195" t="s">
        <v>8149</v>
      </c>
      <c r="E8195" s="11">
        <v>8195</v>
      </c>
      <c r="F8195" s="12">
        <v>71351922</v>
      </c>
      <c r="G8195" s="13" t="s">
        <v>8150</v>
      </c>
      <c r="Q8195" t="str">
        <f t="shared" si="128"/>
        <v>71351922-Usluge fizičke okeanografije</v>
      </c>
    </row>
    <row r="8196" spans="1:17" x14ac:dyDescent="0.3">
      <c r="A8196">
        <v>8195</v>
      </c>
      <c r="B8196">
        <v>71351922</v>
      </c>
      <c r="C8196" t="s">
        <v>8150</v>
      </c>
      <c r="E8196" s="8">
        <v>8196</v>
      </c>
      <c r="F8196" s="9">
        <v>71351923</v>
      </c>
      <c r="G8196" s="10" t="s">
        <v>8151</v>
      </c>
      <c r="Q8196" t="str">
        <f t="shared" si="128"/>
        <v>71351923-Usluge batimetričkih ispitivanja</v>
      </c>
    </row>
    <row r="8197" spans="1:17" x14ac:dyDescent="0.3">
      <c r="A8197">
        <v>8196</v>
      </c>
      <c r="B8197">
        <v>71351923</v>
      </c>
      <c r="C8197" t="s">
        <v>8151</v>
      </c>
      <c r="E8197" s="11">
        <v>8197</v>
      </c>
      <c r="F8197" s="12">
        <v>71351924</v>
      </c>
      <c r="G8197" s="13" t="s">
        <v>8152</v>
      </c>
      <c r="Q8197" t="str">
        <f t="shared" si="128"/>
        <v>71351924-Usluge podvodnog istraživanja</v>
      </c>
    </row>
    <row r="8198" spans="1:17" x14ac:dyDescent="0.3">
      <c r="A8198">
        <v>8197</v>
      </c>
      <c r="B8198">
        <v>71351924</v>
      </c>
      <c r="C8198" t="s">
        <v>8152</v>
      </c>
      <c r="E8198" s="8">
        <v>8198</v>
      </c>
      <c r="F8198" s="9">
        <v>71352000</v>
      </c>
      <c r="G8198" s="10" t="s">
        <v>8153</v>
      </c>
      <c r="Q8198" t="str">
        <f t="shared" si="128"/>
        <v>71352000-Usluge podzemnog istraživanja</v>
      </c>
    </row>
    <row r="8199" spans="1:17" x14ac:dyDescent="0.3">
      <c r="A8199">
        <v>8198</v>
      </c>
      <c r="B8199">
        <v>71352000</v>
      </c>
      <c r="C8199" t="s">
        <v>8153</v>
      </c>
      <c r="E8199" s="11">
        <v>8199</v>
      </c>
      <c r="F8199" s="12">
        <v>71352100</v>
      </c>
      <c r="G8199" s="13" t="s">
        <v>8154</v>
      </c>
      <c r="Q8199" t="str">
        <f t="shared" si="128"/>
        <v>71352100-Usluge u oblasti seizmologije</v>
      </c>
    </row>
    <row r="8200" spans="1:17" x14ac:dyDescent="0.3">
      <c r="A8200">
        <v>8199</v>
      </c>
      <c r="B8200">
        <v>71352100</v>
      </c>
      <c r="C8200" t="s">
        <v>8154</v>
      </c>
      <c r="E8200" s="8">
        <v>8200</v>
      </c>
      <c r="F8200" s="9">
        <v>71352110</v>
      </c>
      <c r="G8200" s="10" t="s">
        <v>8155</v>
      </c>
      <c r="Q8200" t="str">
        <f t="shared" si="128"/>
        <v>71352110-Usluge seizmološkog merenja</v>
      </c>
    </row>
    <row r="8201" spans="1:17" x14ac:dyDescent="0.3">
      <c r="A8201">
        <v>8200</v>
      </c>
      <c r="B8201">
        <v>71352110</v>
      </c>
      <c r="C8201" t="s">
        <v>8155</v>
      </c>
      <c r="E8201" s="11">
        <v>8201</v>
      </c>
      <c r="F8201" s="12">
        <v>71352120</v>
      </c>
      <c r="G8201" s="13" t="s">
        <v>8156</v>
      </c>
      <c r="Q8201" t="str">
        <f t="shared" si="128"/>
        <v>71352120-Usluge dobijanja seizmoloških podataka</v>
      </c>
    </row>
    <row r="8202" spans="1:17" x14ac:dyDescent="0.3">
      <c r="A8202">
        <v>8201</v>
      </c>
      <c r="B8202">
        <v>71352120</v>
      </c>
      <c r="C8202" t="s">
        <v>8156</v>
      </c>
      <c r="E8202" s="8">
        <v>8202</v>
      </c>
      <c r="F8202" s="9">
        <v>71352130</v>
      </c>
      <c r="G8202" s="10" t="s">
        <v>8157</v>
      </c>
      <c r="Q8202" t="str">
        <f t="shared" si="128"/>
        <v>71352130-Usluge prikupljanja seizmoloških podataka</v>
      </c>
    </row>
    <row r="8203" spans="1:17" x14ac:dyDescent="0.3">
      <c r="A8203">
        <v>8202</v>
      </c>
      <c r="B8203">
        <v>71352130</v>
      </c>
      <c r="C8203" t="s">
        <v>8157</v>
      </c>
      <c r="E8203" s="11">
        <v>8203</v>
      </c>
      <c r="F8203" s="12">
        <v>71352140</v>
      </c>
      <c r="G8203" s="13" t="s">
        <v>8158</v>
      </c>
      <c r="Q8203" t="str">
        <f t="shared" si="128"/>
        <v>71352140-Usluge obrade seizmoloških podataka</v>
      </c>
    </row>
    <row r="8204" spans="1:17" x14ac:dyDescent="0.3">
      <c r="A8204">
        <v>8203</v>
      </c>
      <c r="B8204">
        <v>71352140</v>
      </c>
      <c r="C8204" t="s">
        <v>8158</v>
      </c>
      <c r="E8204" s="8">
        <v>8204</v>
      </c>
      <c r="F8204" s="9">
        <v>71352300</v>
      </c>
      <c r="G8204" s="10" t="s">
        <v>8159</v>
      </c>
      <c r="Q8204" t="str">
        <f t="shared" si="128"/>
        <v>71352300-Usluge magnetometrijskog ispitivanja</v>
      </c>
    </row>
    <row r="8205" spans="1:17" x14ac:dyDescent="0.3">
      <c r="A8205">
        <v>8204</v>
      </c>
      <c r="B8205">
        <v>71352300</v>
      </c>
      <c r="C8205" t="s">
        <v>8159</v>
      </c>
      <c r="E8205" s="11">
        <v>8205</v>
      </c>
      <c r="F8205" s="12">
        <v>71353000</v>
      </c>
      <c r="G8205" s="13" t="s">
        <v>8160</v>
      </c>
      <c r="Q8205" t="str">
        <f t="shared" si="128"/>
        <v>71353000-Usluge ispitivanja površine</v>
      </c>
    </row>
    <row r="8206" spans="1:17" x14ac:dyDescent="0.3">
      <c r="A8206">
        <v>8205</v>
      </c>
      <c r="B8206">
        <v>71353000</v>
      </c>
      <c r="C8206" t="s">
        <v>8160</v>
      </c>
      <c r="E8206" s="8">
        <v>8206</v>
      </c>
      <c r="F8206" s="9">
        <v>71353100</v>
      </c>
      <c r="G8206" s="10" t="s">
        <v>8161</v>
      </c>
      <c r="Q8206" t="str">
        <f t="shared" si="128"/>
        <v>71353100-Usluge hidrografskog ispitivanja</v>
      </c>
    </row>
    <row r="8207" spans="1:17" x14ac:dyDescent="0.3">
      <c r="A8207">
        <v>8206</v>
      </c>
      <c r="B8207">
        <v>71353100</v>
      </c>
      <c r="C8207" t="s">
        <v>8161</v>
      </c>
      <c r="E8207" s="11">
        <v>8207</v>
      </c>
      <c r="F8207" s="12">
        <v>71353200</v>
      </c>
      <c r="G8207" s="13" t="s">
        <v>8162</v>
      </c>
      <c r="Q8207" t="str">
        <f t="shared" si="128"/>
        <v>71353200-Usluge dimenzionog snimanja terena</v>
      </c>
    </row>
    <row r="8208" spans="1:17" x14ac:dyDescent="0.3">
      <c r="A8208">
        <v>8207</v>
      </c>
      <c r="B8208">
        <v>71353200</v>
      </c>
      <c r="C8208" t="s">
        <v>8162</v>
      </c>
      <c r="E8208" s="8">
        <v>8208</v>
      </c>
      <c r="F8208" s="9">
        <v>71354000</v>
      </c>
      <c r="G8208" s="10" t="s">
        <v>8163</v>
      </c>
      <c r="Q8208" t="str">
        <f t="shared" si="128"/>
        <v>71354000-Kartografske usluge</v>
      </c>
    </row>
    <row r="8209" spans="1:17" x14ac:dyDescent="0.3">
      <c r="A8209">
        <v>8208</v>
      </c>
      <c r="B8209">
        <v>71354000</v>
      </c>
      <c r="C8209" t="s">
        <v>8163</v>
      </c>
      <c r="E8209" s="11">
        <v>8209</v>
      </c>
      <c r="F8209" s="12">
        <v>71354100</v>
      </c>
      <c r="G8209" s="13" t="s">
        <v>8164</v>
      </c>
      <c r="Q8209" t="str">
        <f t="shared" si="128"/>
        <v>71354100-Usluge izrade digitalnih geografskih karti</v>
      </c>
    </row>
    <row r="8210" spans="1:17" x14ac:dyDescent="0.3">
      <c r="A8210">
        <v>8209</v>
      </c>
      <c r="B8210">
        <v>71354100</v>
      </c>
      <c r="C8210" t="s">
        <v>8164</v>
      </c>
      <c r="E8210" s="8">
        <v>8210</v>
      </c>
      <c r="F8210" s="9">
        <v>71354200</v>
      </c>
      <c r="G8210" s="10" t="s">
        <v>8165</v>
      </c>
      <c r="Q8210" t="str">
        <f t="shared" si="128"/>
        <v>71354200-Usluge aerofoto karti</v>
      </c>
    </row>
    <row r="8211" spans="1:17" x14ac:dyDescent="0.3">
      <c r="A8211">
        <v>8210</v>
      </c>
      <c r="B8211">
        <v>71354200</v>
      </c>
      <c r="C8211" t="s">
        <v>8165</v>
      </c>
      <c r="E8211" s="11">
        <v>8211</v>
      </c>
      <c r="F8211" s="12">
        <v>71354300</v>
      </c>
      <c r="G8211" s="13" t="s">
        <v>8166</v>
      </c>
      <c r="Q8211" t="str">
        <f t="shared" si="128"/>
        <v>71354300-Usluge katastarskog premera</v>
      </c>
    </row>
    <row r="8212" spans="1:17" x14ac:dyDescent="0.3">
      <c r="A8212">
        <v>8211</v>
      </c>
      <c r="B8212">
        <v>71354300</v>
      </c>
      <c r="C8212" t="s">
        <v>8166</v>
      </c>
      <c r="E8212" s="8">
        <v>8212</v>
      </c>
      <c r="F8212" s="9">
        <v>71354400</v>
      </c>
      <c r="G8212" s="10" t="s">
        <v>8167</v>
      </c>
      <c r="Q8212" t="str">
        <f t="shared" si="128"/>
        <v>71354400-Hidrografske usluge</v>
      </c>
    </row>
    <row r="8213" spans="1:17" x14ac:dyDescent="0.3">
      <c r="A8213">
        <v>8212</v>
      </c>
      <c r="B8213">
        <v>71354400</v>
      </c>
      <c r="C8213" t="s">
        <v>8167</v>
      </c>
      <c r="E8213" s="11">
        <v>8213</v>
      </c>
      <c r="F8213" s="12">
        <v>71354500</v>
      </c>
      <c r="G8213" s="13" t="s">
        <v>8168</v>
      </c>
      <c r="Q8213" t="str">
        <f t="shared" si="128"/>
        <v>71354500-Usluge pomorskih merenja</v>
      </c>
    </row>
    <row r="8214" spans="1:17" x14ac:dyDescent="0.3">
      <c r="A8214">
        <v>8213</v>
      </c>
      <c r="B8214">
        <v>71354500</v>
      </c>
      <c r="C8214" t="s">
        <v>8168</v>
      </c>
      <c r="E8214" s="8">
        <v>8214</v>
      </c>
      <c r="F8214" s="9">
        <v>71355000</v>
      </c>
      <c r="G8214" s="10" t="s">
        <v>8169</v>
      </c>
      <c r="Q8214" t="str">
        <f t="shared" si="128"/>
        <v>71355000-Usluge izrade zvaničnih geografskih karti</v>
      </c>
    </row>
    <row r="8215" spans="1:17" x14ac:dyDescent="0.3">
      <c r="A8215">
        <v>8214</v>
      </c>
      <c r="B8215">
        <v>71355000</v>
      </c>
      <c r="C8215" t="s">
        <v>8169</v>
      </c>
      <c r="E8215" s="11">
        <v>8215</v>
      </c>
      <c r="F8215" s="12">
        <v>71355100</v>
      </c>
      <c r="G8215" s="13" t="s">
        <v>8170</v>
      </c>
      <c r="Q8215" t="str">
        <f t="shared" si="128"/>
        <v>71355100-Fotogrametrijske usluge</v>
      </c>
    </row>
    <row r="8216" spans="1:17" x14ac:dyDescent="0.3">
      <c r="A8216">
        <v>8215</v>
      </c>
      <c r="B8216">
        <v>71355100</v>
      </c>
      <c r="C8216" t="s">
        <v>8170</v>
      </c>
      <c r="E8216" s="8">
        <v>8216</v>
      </c>
      <c r="F8216" s="9">
        <v>71355200</v>
      </c>
      <c r="G8216" s="10" t="s">
        <v>8171</v>
      </c>
      <c r="Q8216" t="str">
        <f t="shared" si="128"/>
        <v>71355200-Katastarski premer</v>
      </c>
    </row>
    <row r="8217" spans="1:17" x14ac:dyDescent="0.3">
      <c r="A8217">
        <v>8216</v>
      </c>
      <c r="B8217">
        <v>71355200</v>
      </c>
      <c r="C8217" t="s">
        <v>8171</v>
      </c>
      <c r="E8217" s="11">
        <v>8217</v>
      </c>
      <c r="F8217" s="12">
        <v>71356000</v>
      </c>
      <c r="G8217" s="13" t="s">
        <v>8052</v>
      </c>
      <c r="Q8217" t="str">
        <f t="shared" si="128"/>
        <v>71356000-Tehničke usluge</v>
      </c>
    </row>
    <row r="8218" spans="1:17" x14ac:dyDescent="0.3">
      <c r="A8218">
        <v>8217</v>
      </c>
      <c r="B8218">
        <v>71356000</v>
      </c>
      <c r="C8218" t="s">
        <v>8052</v>
      </c>
      <c r="E8218" s="8">
        <v>8218</v>
      </c>
      <c r="F8218" s="9">
        <v>71356100</v>
      </c>
      <c r="G8218" s="10" t="s">
        <v>8172</v>
      </c>
      <c r="Q8218" t="str">
        <f t="shared" si="128"/>
        <v>71356100-Usluge tehničkog nadzora</v>
      </c>
    </row>
    <row r="8219" spans="1:17" x14ac:dyDescent="0.3">
      <c r="A8219">
        <v>8218</v>
      </c>
      <c r="B8219">
        <v>71356100</v>
      </c>
      <c r="C8219" t="s">
        <v>8172</v>
      </c>
      <c r="E8219" s="11">
        <v>8219</v>
      </c>
      <c r="F8219" s="12">
        <v>71356200</v>
      </c>
      <c r="G8219" s="13" t="s">
        <v>8173</v>
      </c>
      <c r="Q8219" t="str">
        <f t="shared" si="128"/>
        <v>71356200-Usluge tehničke pomoći</v>
      </c>
    </row>
    <row r="8220" spans="1:17" x14ac:dyDescent="0.3">
      <c r="A8220">
        <v>8219</v>
      </c>
      <c r="B8220">
        <v>71356200</v>
      </c>
      <c r="C8220" t="s">
        <v>8173</v>
      </c>
      <c r="E8220" s="8">
        <v>8220</v>
      </c>
      <c r="F8220" s="9">
        <v>71356300</v>
      </c>
      <c r="G8220" s="10" t="s">
        <v>8118</v>
      </c>
      <c r="Q8220" t="str">
        <f t="shared" si="128"/>
        <v>71356300-Usluge tehničke podrške</v>
      </c>
    </row>
    <row r="8221" spans="1:17" x14ac:dyDescent="0.3">
      <c r="A8221">
        <v>8220</v>
      </c>
      <c r="B8221">
        <v>71356300</v>
      </c>
      <c r="C8221" t="s">
        <v>8118</v>
      </c>
      <c r="E8221" s="11">
        <v>8221</v>
      </c>
      <c r="F8221" s="12">
        <v>71356400</v>
      </c>
      <c r="G8221" s="13" t="s">
        <v>8174</v>
      </c>
      <c r="Q8221" t="str">
        <f t="shared" si="128"/>
        <v>71356400-Usluge tehničkog planiranja</v>
      </c>
    </row>
    <row r="8222" spans="1:17" x14ac:dyDescent="0.3">
      <c r="A8222">
        <v>8221</v>
      </c>
      <c r="B8222">
        <v>71356400</v>
      </c>
      <c r="C8222" t="s">
        <v>8174</v>
      </c>
      <c r="E8222" s="8">
        <v>8222</v>
      </c>
      <c r="F8222" s="9">
        <v>71400000</v>
      </c>
      <c r="G8222" s="10" t="s">
        <v>8175</v>
      </c>
      <c r="Q8222" t="str">
        <f t="shared" si="128"/>
        <v>71400000-Usluge prostornog planiranja i pejzažne arhitekture</v>
      </c>
    </row>
    <row r="8223" spans="1:17" x14ac:dyDescent="0.3">
      <c r="A8223">
        <v>8222</v>
      </c>
      <c r="B8223">
        <v>71400000</v>
      </c>
      <c r="C8223" t="s">
        <v>8175</v>
      </c>
      <c r="E8223" s="11">
        <v>8223</v>
      </c>
      <c r="F8223" s="12">
        <v>71410000</v>
      </c>
      <c r="G8223" s="13" t="s">
        <v>8176</v>
      </c>
      <c r="Q8223" t="str">
        <f t="shared" si="128"/>
        <v>71410000-Usluge prostornog planiranja</v>
      </c>
    </row>
    <row r="8224" spans="1:17" x14ac:dyDescent="0.3">
      <c r="A8224">
        <v>8223</v>
      </c>
      <c r="B8224">
        <v>71410000</v>
      </c>
      <c r="C8224" t="s">
        <v>8176</v>
      </c>
      <c r="E8224" s="8">
        <v>8224</v>
      </c>
      <c r="F8224" s="9">
        <v>71420000</v>
      </c>
      <c r="G8224" s="10" t="s">
        <v>8177</v>
      </c>
      <c r="Q8224" t="str">
        <f t="shared" si="128"/>
        <v>71420000-Usluge pejzažne arhitekture</v>
      </c>
    </row>
    <row r="8225" spans="1:17" x14ac:dyDescent="0.3">
      <c r="A8225">
        <v>8224</v>
      </c>
      <c r="B8225">
        <v>71420000</v>
      </c>
      <c r="C8225" t="s">
        <v>8177</v>
      </c>
      <c r="E8225" s="11">
        <v>8225</v>
      </c>
      <c r="F8225" s="12">
        <v>71421000</v>
      </c>
      <c r="G8225" s="13" t="s">
        <v>8178</v>
      </c>
      <c r="Q8225" t="str">
        <f t="shared" si="128"/>
        <v>71421000-Usluge pejzažnog uređenja bašti i vrtova</v>
      </c>
    </row>
    <row r="8226" spans="1:17" x14ac:dyDescent="0.3">
      <c r="A8226">
        <v>8225</v>
      </c>
      <c r="B8226">
        <v>71421000</v>
      </c>
      <c r="C8226" t="s">
        <v>8178</v>
      </c>
      <c r="E8226" s="8">
        <v>8226</v>
      </c>
      <c r="F8226" s="9">
        <v>71500000</v>
      </c>
      <c r="G8226" s="10" t="s">
        <v>8179</v>
      </c>
      <c r="Q8226" t="str">
        <f t="shared" si="128"/>
        <v>71500000-Usluge u vezi sa građevinarstvom</v>
      </c>
    </row>
    <row r="8227" spans="1:17" x14ac:dyDescent="0.3">
      <c r="A8227">
        <v>8226</v>
      </c>
      <c r="B8227">
        <v>71500000</v>
      </c>
      <c r="C8227" t="s">
        <v>8179</v>
      </c>
      <c r="E8227" s="11">
        <v>8227</v>
      </c>
      <c r="F8227" s="12">
        <v>71510000</v>
      </c>
      <c r="G8227" s="13" t="s">
        <v>8180</v>
      </c>
      <c r="Q8227" t="str">
        <f t="shared" si="128"/>
        <v>71510000-Usluge ispitivanja terena</v>
      </c>
    </row>
    <row r="8228" spans="1:17" x14ac:dyDescent="0.3">
      <c r="A8228">
        <v>8227</v>
      </c>
      <c r="B8228">
        <v>71510000</v>
      </c>
      <c r="C8228" t="s">
        <v>8180</v>
      </c>
      <c r="E8228" s="8">
        <v>8228</v>
      </c>
      <c r="F8228" s="9">
        <v>71520000</v>
      </c>
      <c r="G8228" s="10" t="s">
        <v>8181</v>
      </c>
      <c r="Q8228" t="str">
        <f t="shared" si="128"/>
        <v>71520000-Usluge građevinskog nadzora</v>
      </c>
    </row>
    <row r="8229" spans="1:17" x14ac:dyDescent="0.3">
      <c r="A8229">
        <v>8228</v>
      </c>
      <c r="B8229">
        <v>71520000</v>
      </c>
      <c r="C8229" t="s">
        <v>8181</v>
      </c>
      <c r="E8229" s="11">
        <v>8229</v>
      </c>
      <c r="F8229" s="12">
        <v>71521000</v>
      </c>
      <c r="G8229" s="13" t="s">
        <v>8182</v>
      </c>
      <c r="Q8229" t="str">
        <f t="shared" si="128"/>
        <v>71521000-Usluge nadzora na gradilištu</v>
      </c>
    </row>
    <row r="8230" spans="1:17" x14ac:dyDescent="0.3">
      <c r="A8230">
        <v>8229</v>
      </c>
      <c r="B8230">
        <v>71521000</v>
      </c>
      <c r="C8230" t="s">
        <v>8182</v>
      </c>
      <c r="E8230" s="8">
        <v>8230</v>
      </c>
      <c r="F8230" s="9">
        <v>71530000</v>
      </c>
      <c r="G8230" s="10" t="s">
        <v>8183</v>
      </c>
      <c r="Q8230" t="str">
        <f t="shared" si="128"/>
        <v>71530000-Savetodavne usluge u građevinarstvu</v>
      </c>
    </row>
    <row r="8231" spans="1:17" x14ac:dyDescent="0.3">
      <c r="A8231">
        <v>8230</v>
      </c>
      <c r="B8231">
        <v>71530000</v>
      </c>
      <c r="C8231" t="s">
        <v>8183</v>
      </c>
      <c r="E8231" s="11">
        <v>8231</v>
      </c>
      <c r="F8231" s="12">
        <v>71540000</v>
      </c>
      <c r="G8231" s="13" t="s">
        <v>8184</v>
      </c>
      <c r="Q8231" t="str">
        <f t="shared" si="128"/>
        <v>71540000-Usluge vođenja izgradnje</v>
      </c>
    </row>
    <row r="8232" spans="1:17" x14ac:dyDescent="0.3">
      <c r="A8232">
        <v>8231</v>
      </c>
      <c r="B8232">
        <v>71540000</v>
      </c>
      <c r="C8232" t="s">
        <v>8184</v>
      </c>
      <c r="E8232" s="8">
        <v>8232</v>
      </c>
      <c r="F8232" s="9">
        <v>71541000</v>
      </c>
      <c r="G8232" s="10" t="s">
        <v>8185</v>
      </c>
      <c r="Q8232" t="str">
        <f t="shared" si="128"/>
        <v>71541000-Usluge vođenja projekata u građevinarstvu</v>
      </c>
    </row>
    <row r="8233" spans="1:17" x14ac:dyDescent="0.3">
      <c r="A8233">
        <v>8232</v>
      </c>
      <c r="B8233">
        <v>71541000</v>
      </c>
      <c r="C8233" t="s">
        <v>8185</v>
      </c>
      <c r="E8233" s="11">
        <v>8233</v>
      </c>
      <c r="F8233" s="12">
        <v>71550000</v>
      </c>
      <c r="G8233" s="13" t="s">
        <v>8186</v>
      </c>
      <c r="Q8233" t="str">
        <f t="shared" si="128"/>
        <v>71550000-Kovačke usluge</v>
      </c>
    </row>
    <row r="8234" spans="1:17" x14ac:dyDescent="0.3">
      <c r="A8234">
        <v>8233</v>
      </c>
      <c r="B8234">
        <v>71550000</v>
      </c>
      <c r="C8234" t="s">
        <v>8186</v>
      </c>
      <c r="E8234" s="8">
        <v>8234</v>
      </c>
      <c r="F8234" s="9">
        <v>71600000</v>
      </c>
      <c r="G8234" s="10" t="s">
        <v>8187</v>
      </c>
      <c r="Q8234" t="str">
        <f t="shared" si="128"/>
        <v>71600000-Usluge tehničkog ispitivanja, analize i konsaltinga</v>
      </c>
    </row>
    <row r="8235" spans="1:17" x14ac:dyDescent="0.3">
      <c r="A8235">
        <v>8234</v>
      </c>
      <c r="B8235">
        <v>71600000</v>
      </c>
      <c r="C8235" t="s">
        <v>8187</v>
      </c>
      <c r="E8235" s="11">
        <v>8235</v>
      </c>
      <c r="F8235" s="12">
        <v>71610000</v>
      </c>
      <c r="G8235" s="13" t="s">
        <v>8188</v>
      </c>
      <c r="Q8235" t="str">
        <f t="shared" si="128"/>
        <v>71610000-Usluge ispitivanja i analize sastava i čistoće</v>
      </c>
    </row>
    <row r="8236" spans="1:17" x14ac:dyDescent="0.3">
      <c r="A8236">
        <v>8235</v>
      </c>
      <c r="B8236">
        <v>71610000</v>
      </c>
      <c r="C8236" t="s">
        <v>8188</v>
      </c>
      <c r="E8236" s="8">
        <v>8236</v>
      </c>
      <c r="F8236" s="9">
        <v>71620000</v>
      </c>
      <c r="G8236" s="10" t="s">
        <v>8189</v>
      </c>
      <c r="Q8236" t="str">
        <f t="shared" si="128"/>
        <v>71620000-Usluge analize</v>
      </c>
    </row>
    <row r="8237" spans="1:17" x14ac:dyDescent="0.3">
      <c r="A8237">
        <v>8236</v>
      </c>
      <c r="B8237">
        <v>71620000</v>
      </c>
      <c r="C8237" t="s">
        <v>8189</v>
      </c>
      <c r="E8237" s="11">
        <v>8237</v>
      </c>
      <c r="F8237" s="12">
        <v>71621000</v>
      </c>
      <c r="G8237" s="13" t="s">
        <v>8190</v>
      </c>
      <c r="Q8237" t="str">
        <f t="shared" si="128"/>
        <v>71621000-Usluge tehničke analize ili konsaltinga</v>
      </c>
    </row>
    <row r="8238" spans="1:17" x14ac:dyDescent="0.3">
      <c r="A8238">
        <v>8237</v>
      </c>
      <c r="B8238">
        <v>71621000</v>
      </c>
      <c r="C8238" t="s">
        <v>8190</v>
      </c>
      <c r="E8238" s="8">
        <v>8238</v>
      </c>
      <c r="F8238" s="9">
        <v>71630000</v>
      </c>
      <c r="G8238" s="10" t="s">
        <v>8191</v>
      </c>
      <c r="Q8238" t="str">
        <f t="shared" si="128"/>
        <v>71630000-Usluge tehničkog nadzora i ispitivanja</v>
      </c>
    </row>
    <row r="8239" spans="1:17" x14ac:dyDescent="0.3">
      <c r="A8239">
        <v>8238</v>
      </c>
      <c r="B8239">
        <v>71630000</v>
      </c>
      <c r="C8239" t="s">
        <v>8191</v>
      </c>
      <c r="E8239" s="11">
        <v>8239</v>
      </c>
      <c r="F8239" s="12">
        <v>71631000</v>
      </c>
      <c r="G8239" s="13" t="s">
        <v>8172</v>
      </c>
      <c r="Q8239" t="str">
        <f t="shared" si="128"/>
        <v>71631000-Usluge tehničkog nadzora</v>
      </c>
    </row>
    <row r="8240" spans="1:17" x14ac:dyDescent="0.3">
      <c r="A8240">
        <v>8239</v>
      </c>
      <c r="B8240">
        <v>71631000</v>
      </c>
      <c r="C8240" t="s">
        <v>8172</v>
      </c>
      <c r="E8240" s="8">
        <v>8240</v>
      </c>
      <c r="F8240" s="9">
        <v>71631100</v>
      </c>
      <c r="G8240" s="10" t="s">
        <v>8192</v>
      </c>
      <c r="Q8240" t="str">
        <f t="shared" si="128"/>
        <v>71631100-Usluge inspekcije mašina</v>
      </c>
    </row>
    <row r="8241" spans="1:17" x14ac:dyDescent="0.3">
      <c r="A8241">
        <v>8240</v>
      </c>
      <c r="B8241">
        <v>71631100</v>
      </c>
      <c r="C8241" t="s">
        <v>8192</v>
      </c>
      <c r="E8241" s="11">
        <v>8241</v>
      </c>
      <c r="F8241" s="12">
        <v>71631200</v>
      </c>
      <c r="G8241" s="13" t="s">
        <v>8193</v>
      </c>
      <c r="Q8241" t="str">
        <f t="shared" si="128"/>
        <v>71631200-Usluge tehničkog pregleda vozila</v>
      </c>
    </row>
    <row r="8242" spans="1:17" x14ac:dyDescent="0.3">
      <c r="A8242">
        <v>8241</v>
      </c>
      <c r="B8242">
        <v>71631200</v>
      </c>
      <c r="C8242" t="s">
        <v>8193</v>
      </c>
      <c r="E8242" s="8">
        <v>8242</v>
      </c>
      <c r="F8242" s="9">
        <v>71631300</v>
      </c>
      <c r="G8242" s="10" t="s">
        <v>8194</v>
      </c>
      <c r="Q8242" t="str">
        <f t="shared" si="128"/>
        <v>71631300-Usluge tehničkog pregleda zgrada</v>
      </c>
    </row>
    <row r="8243" spans="1:17" x14ac:dyDescent="0.3">
      <c r="A8243">
        <v>8242</v>
      </c>
      <c r="B8243">
        <v>71631300</v>
      </c>
      <c r="C8243" t="s">
        <v>8194</v>
      </c>
      <c r="E8243" s="11">
        <v>8243</v>
      </c>
      <c r="F8243" s="12">
        <v>71631400</v>
      </c>
      <c r="G8243" s="13" t="s">
        <v>8195</v>
      </c>
      <c r="Q8243" t="str">
        <f t="shared" si="128"/>
        <v>71631400-Usluge tehničkog pregleda građevinskih konstrukcija</v>
      </c>
    </row>
    <row r="8244" spans="1:17" x14ac:dyDescent="0.3">
      <c r="A8244">
        <v>8243</v>
      </c>
      <c r="B8244">
        <v>71631400</v>
      </c>
      <c r="C8244" t="s">
        <v>8195</v>
      </c>
      <c r="E8244" s="8">
        <v>8244</v>
      </c>
      <c r="F8244" s="9">
        <v>71631420</v>
      </c>
      <c r="G8244" s="10" t="s">
        <v>8196</v>
      </c>
      <c r="Q8244" t="str">
        <f t="shared" si="128"/>
        <v>71631420-Usluge nadzora pomorske bezbednosti</v>
      </c>
    </row>
    <row r="8245" spans="1:17" x14ac:dyDescent="0.3">
      <c r="A8245">
        <v>8244</v>
      </c>
      <c r="B8245">
        <v>71631420</v>
      </c>
      <c r="C8245" t="s">
        <v>8196</v>
      </c>
      <c r="E8245" s="11">
        <v>8245</v>
      </c>
      <c r="F8245" s="12">
        <v>71631430</v>
      </c>
      <c r="G8245" s="13" t="s">
        <v>8197</v>
      </c>
      <c r="Q8245" t="str">
        <f t="shared" si="128"/>
        <v>71631430-Usluge ispitivanja curenja</v>
      </c>
    </row>
    <row r="8246" spans="1:17" x14ac:dyDescent="0.3">
      <c r="A8246">
        <v>8245</v>
      </c>
      <c r="B8246">
        <v>71631430</v>
      </c>
      <c r="C8246" t="s">
        <v>8197</v>
      </c>
      <c r="E8246" s="8">
        <v>8246</v>
      </c>
      <c r="F8246" s="9">
        <v>71631440</v>
      </c>
      <c r="G8246" s="10" t="s">
        <v>8198</v>
      </c>
      <c r="Q8246" t="str">
        <f t="shared" si="128"/>
        <v>71631440-Usluge kontrole protoka</v>
      </c>
    </row>
    <row r="8247" spans="1:17" x14ac:dyDescent="0.3">
      <c r="A8247">
        <v>8246</v>
      </c>
      <c r="B8247">
        <v>71631440</v>
      </c>
      <c r="C8247" t="s">
        <v>8198</v>
      </c>
      <c r="E8247" s="11">
        <v>8247</v>
      </c>
      <c r="F8247" s="12">
        <v>71631450</v>
      </c>
      <c r="G8247" s="13" t="s">
        <v>8199</v>
      </c>
      <c r="Q8247" t="str">
        <f t="shared" si="128"/>
        <v>71631450-Usluge inspekcijskog pregleda mostova</v>
      </c>
    </row>
    <row r="8248" spans="1:17" x14ac:dyDescent="0.3">
      <c r="A8248">
        <v>8247</v>
      </c>
      <c r="B8248">
        <v>71631450</v>
      </c>
      <c r="C8248" t="s">
        <v>8199</v>
      </c>
      <c r="E8248" s="8">
        <v>8248</v>
      </c>
      <c r="F8248" s="9">
        <v>71631460</v>
      </c>
      <c r="G8248" s="10" t="s">
        <v>8200</v>
      </c>
      <c r="Q8248" t="str">
        <f t="shared" si="128"/>
        <v>71631460-Usluge inspekcijskog pregleda brana</v>
      </c>
    </row>
    <row r="8249" spans="1:17" x14ac:dyDescent="0.3">
      <c r="A8249">
        <v>8248</v>
      </c>
      <c r="B8249">
        <v>71631460</v>
      </c>
      <c r="C8249" t="s">
        <v>8200</v>
      </c>
      <c r="E8249" s="11">
        <v>8249</v>
      </c>
      <c r="F8249" s="12">
        <v>71631470</v>
      </c>
      <c r="G8249" s="13" t="s">
        <v>8201</v>
      </c>
      <c r="Q8249" t="str">
        <f t="shared" si="128"/>
        <v>71631470-Usluge inspekcijskog pregleda železničkih šina</v>
      </c>
    </row>
    <row r="8250" spans="1:17" x14ac:dyDescent="0.3">
      <c r="A8250">
        <v>8249</v>
      </c>
      <c r="B8250">
        <v>71631470</v>
      </c>
      <c r="C8250" t="s">
        <v>8201</v>
      </c>
      <c r="E8250" s="8">
        <v>8250</v>
      </c>
      <c r="F8250" s="9">
        <v>71631480</v>
      </c>
      <c r="G8250" s="10" t="s">
        <v>8202</v>
      </c>
      <c r="Q8250" t="str">
        <f t="shared" si="128"/>
        <v>71631480-Usluge inspekcijskog pregleda puteva</v>
      </c>
    </row>
    <row r="8251" spans="1:17" x14ac:dyDescent="0.3">
      <c r="A8251">
        <v>8250</v>
      </c>
      <c r="B8251">
        <v>71631480</v>
      </c>
      <c r="C8251" t="s">
        <v>8202</v>
      </c>
      <c r="E8251" s="11">
        <v>8251</v>
      </c>
      <c r="F8251" s="12">
        <v>71631490</v>
      </c>
      <c r="G8251" s="13" t="s">
        <v>8203</v>
      </c>
      <c r="Q8251" t="str">
        <f t="shared" si="128"/>
        <v>71631490-Usluge inspekcijskog pregleda uzletno-sletnih staza</v>
      </c>
    </row>
    <row r="8252" spans="1:17" x14ac:dyDescent="0.3">
      <c r="A8252">
        <v>8251</v>
      </c>
      <c r="B8252">
        <v>71631490</v>
      </c>
      <c r="C8252" t="s">
        <v>8203</v>
      </c>
      <c r="E8252" s="8">
        <v>8252</v>
      </c>
      <c r="F8252" s="9">
        <v>71632000</v>
      </c>
      <c r="G8252" s="10" t="s">
        <v>8204</v>
      </c>
      <c r="Q8252" t="str">
        <f t="shared" si="128"/>
        <v>71632000-Usluge tehničkih ispitivanja</v>
      </c>
    </row>
    <row r="8253" spans="1:17" x14ac:dyDescent="0.3">
      <c r="A8253">
        <v>8252</v>
      </c>
      <c r="B8253">
        <v>71632000</v>
      </c>
      <c r="C8253" t="s">
        <v>8204</v>
      </c>
      <c r="E8253" s="11">
        <v>8253</v>
      </c>
      <c r="F8253" s="12">
        <v>71632100</v>
      </c>
      <c r="G8253" s="13" t="s">
        <v>8205</v>
      </c>
      <c r="Q8253" t="str">
        <f t="shared" si="128"/>
        <v>71632100-Usluge ispitivanja ventila</v>
      </c>
    </row>
    <row r="8254" spans="1:17" x14ac:dyDescent="0.3">
      <c r="A8254">
        <v>8253</v>
      </c>
      <c r="B8254">
        <v>71632100</v>
      </c>
      <c r="C8254" t="s">
        <v>8205</v>
      </c>
      <c r="E8254" s="8">
        <v>8254</v>
      </c>
      <c r="F8254" s="9">
        <v>71632200</v>
      </c>
      <c r="G8254" s="10" t="s">
        <v>8206</v>
      </c>
      <c r="Q8254" t="str">
        <f t="shared" si="128"/>
        <v>71632200-Usluge neinvanzivnog ispitivanja</v>
      </c>
    </row>
    <row r="8255" spans="1:17" x14ac:dyDescent="0.3">
      <c r="A8255">
        <v>8254</v>
      </c>
      <c r="B8255">
        <v>71632200</v>
      </c>
      <c r="C8255" t="s">
        <v>8206</v>
      </c>
      <c r="E8255" s="11">
        <v>8255</v>
      </c>
      <c r="F8255" s="12">
        <v>71700000</v>
      </c>
      <c r="G8255" s="13" t="s">
        <v>8207</v>
      </c>
      <c r="Q8255" t="str">
        <f t="shared" si="128"/>
        <v>71700000-Usluge praćenja i nadzora</v>
      </c>
    </row>
    <row r="8256" spans="1:17" x14ac:dyDescent="0.3">
      <c r="A8256">
        <v>8255</v>
      </c>
      <c r="B8256">
        <v>71700000</v>
      </c>
      <c r="C8256" t="s">
        <v>8207</v>
      </c>
      <c r="E8256" s="8">
        <v>8256</v>
      </c>
      <c r="F8256" s="9">
        <v>71730000</v>
      </c>
      <c r="G8256" s="10" t="s">
        <v>8208</v>
      </c>
      <c r="Q8256" t="str">
        <f t="shared" si="128"/>
        <v>71730000-Usluge industrijske inspekcije</v>
      </c>
    </row>
    <row r="8257" spans="1:17" x14ac:dyDescent="0.3">
      <c r="A8257">
        <v>8256</v>
      </c>
      <c r="B8257">
        <v>71730000</v>
      </c>
      <c r="C8257" t="s">
        <v>8208</v>
      </c>
      <c r="E8257" s="11">
        <v>8257</v>
      </c>
      <c r="F8257" s="12">
        <v>71731000</v>
      </c>
      <c r="G8257" s="13" t="s">
        <v>8209</v>
      </c>
      <c r="Q8257" t="str">
        <f t="shared" si="128"/>
        <v>71731000-Usluge industrijske kontrole kvaliteta</v>
      </c>
    </row>
    <row r="8258" spans="1:17" x14ac:dyDescent="0.3">
      <c r="A8258">
        <v>8257</v>
      </c>
      <c r="B8258">
        <v>71731000</v>
      </c>
      <c r="C8258" t="s">
        <v>8209</v>
      </c>
      <c r="E8258" s="8">
        <v>8258</v>
      </c>
      <c r="F8258" s="9">
        <v>71800000</v>
      </c>
      <c r="G8258" s="10" t="s">
        <v>8210</v>
      </c>
      <c r="Q8258" t="str">
        <f t="shared" ref="Q8258:Q8321" si="129">F8258&amp; "-" &amp;G8258</f>
        <v>71800000-Savetodavne usluge za vodosnabdevanje i otpadne vode</v>
      </c>
    </row>
    <row r="8259" spans="1:17" x14ac:dyDescent="0.3">
      <c r="A8259">
        <v>8258</v>
      </c>
      <c r="B8259">
        <v>71800000</v>
      </c>
      <c r="C8259" t="s">
        <v>8210</v>
      </c>
      <c r="E8259" s="11">
        <v>8259</v>
      </c>
      <c r="F8259" s="12">
        <v>71900000</v>
      </c>
      <c r="G8259" s="13" t="s">
        <v>8211</v>
      </c>
      <c r="Q8259" t="str">
        <f t="shared" si="129"/>
        <v>71900000-Laboratorijske usluge</v>
      </c>
    </row>
    <row r="8260" spans="1:17" x14ac:dyDescent="0.3">
      <c r="A8260">
        <v>8259</v>
      </c>
      <c r="B8260">
        <v>71900000</v>
      </c>
      <c r="C8260" t="s">
        <v>8211</v>
      </c>
      <c r="E8260" s="8">
        <v>8260</v>
      </c>
      <c r="F8260" s="9">
        <v>72000000</v>
      </c>
      <c r="G8260" s="10" t="s">
        <v>8212</v>
      </c>
      <c r="Q8260" t="str">
        <f t="shared" si="129"/>
        <v>72000000-Usluge informacione tehnologije: savetodavne usluge, izrada aplikacija, internet i podrška</v>
      </c>
    </row>
    <row r="8261" spans="1:17" x14ac:dyDescent="0.3">
      <c r="A8261">
        <v>8260</v>
      </c>
      <c r="B8261">
        <v>72000000</v>
      </c>
      <c r="C8261" t="s">
        <v>8212</v>
      </c>
      <c r="E8261" s="11">
        <v>8261</v>
      </c>
      <c r="F8261" s="12">
        <v>72100000</v>
      </c>
      <c r="G8261" s="13" t="s">
        <v>8213</v>
      </c>
      <c r="Q8261" t="str">
        <f t="shared" si="129"/>
        <v>72100000-Savetodavne usluge u vezi sa hardverom</v>
      </c>
    </row>
    <row r="8262" spans="1:17" x14ac:dyDescent="0.3">
      <c r="A8262">
        <v>8261</v>
      </c>
      <c r="B8262">
        <v>72100000</v>
      </c>
      <c r="C8262" t="s">
        <v>8213</v>
      </c>
      <c r="E8262" s="8">
        <v>8262</v>
      </c>
      <c r="F8262" s="9">
        <v>72110000</v>
      </c>
      <c r="G8262" s="10" t="s">
        <v>8214</v>
      </c>
      <c r="Q8262" t="str">
        <f t="shared" si="129"/>
        <v>72110000-Savetodavne usluge u vezi sa izborom hardvera</v>
      </c>
    </row>
    <row r="8263" spans="1:17" x14ac:dyDescent="0.3">
      <c r="A8263">
        <v>8262</v>
      </c>
      <c r="B8263">
        <v>72110000</v>
      </c>
      <c r="C8263" t="s">
        <v>8214</v>
      </c>
      <c r="E8263" s="11">
        <v>8263</v>
      </c>
      <c r="F8263" s="12">
        <v>72120000</v>
      </c>
      <c r="G8263" s="13" t="s">
        <v>8215</v>
      </c>
      <c r="Q8263" t="str">
        <f t="shared" si="129"/>
        <v>72120000-Savetodavne usluge u vezi sa oporavkom hardvera posle kvara</v>
      </c>
    </row>
    <row r="8264" spans="1:17" x14ac:dyDescent="0.3">
      <c r="A8264">
        <v>8263</v>
      </c>
      <c r="B8264">
        <v>72120000</v>
      </c>
      <c r="C8264" t="s">
        <v>8215</v>
      </c>
      <c r="E8264" s="8">
        <v>8264</v>
      </c>
      <c r="F8264" s="9">
        <v>72130000</v>
      </c>
      <c r="G8264" s="10" t="s">
        <v>8216</v>
      </c>
      <c r="Q8264" t="str">
        <f t="shared" si="129"/>
        <v>72130000-Savetodavne usluge u vezi sa planiranjem smeštaja računara</v>
      </c>
    </row>
    <row r="8265" spans="1:17" x14ac:dyDescent="0.3">
      <c r="A8265">
        <v>8264</v>
      </c>
      <c r="B8265">
        <v>72130000</v>
      </c>
      <c r="C8265" t="s">
        <v>8216</v>
      </c>
      <c r="E8265" s="11">
        <v>8265</v>
      </c>
      <c r="F8265" s="12">
        <v>72140000</v>
      </c>
      <c r="G8265" s="13" t="s">
        <v>8217</v>
      </c>
      <c r="Q8265" t="str">
        <f t="shared" si="129"/>
        <v>72140000-Savetodavne usluge u vezi sa ispitivanjem kod preuzimanja računarskog hardvera</v>
      </c>
    </row>
    <row r="8266" spans="1:17" x14ac:dyDescent="0.3">
      <c r="A8266">
        <v>8265</v>
      </c>
      <c r="B8266">
        <v>72140000</v>
      </c>
      <c r="C8266" t="s">
        <v>8217</v>
      </c>
      <c r="E8266" s="8">
        <v>8266</v>
      </c>
      <c r="F8266" s="9">
        <v>72150000</v>
      </c>
      <c r="G8266" s="10" t="s">
        <v>8218</v>
      </c>
      <c r="Q8266" t="str">
        <f t="shared" si="129"/>
        <v>72150000-Savetodavne usluge u oblasti računarske revizije i hardverske savetodavne usluge</v>
      </c>
    </row>
    <row r="8267" spans="1:17" x14ac:dyDescent="0.3">
      <c r="A8267">
        <v>8266</v>
      </c>
      <c r="B8267">
        <v>72150000</v>
      </c>
      <c r="C8267" t="s">
        <v>8218</v>
      </c>
      <c r="E8267" s="11">
        <v>8267</v>
      </c>
      <c r="F8267" s="12">
        <v>72200000</v>
      </c>
      <c r="G8267" s="13" t="s">
        <v>8219</v>
      </c>
      <c r="Q8267" t="str">
        <f t="shared" si="129"/>
        <v>72200000-Usluge programiranja i savetodavne usluge</v>
      </c>
    </row>
    <row r="8268" spans="1:17" x14ac:dyDescent="0.3">
      <c r="A8268">
        <v>8267</v>
      </c>
      <c r="B8268">
        <v>72200000</v>
      </c>
      <c r="C8268" t="s">
        <v>8219</v>
      </c>
      <c r="E8268" s="8">
        <v>8268</v>
      </c>
      <c r="F8268" s="9">
        <v>72210000</v>
      </c>
      <c r="G8268" s="10" t="s">
        <v>8220</v>
      </c>
      <c r="Q8268" t="str">
        <f t="shared" si="129"/>
        <v>72210000-Usluge programiranja softverskih paket proizvoda</v>
      </c>
    </row>
    <row r="8269" spans="1:17" x14ac:dyDescent="0.3">
      <c r="A8269">
        <v>8268</v>
      </c>
      <c r="B8269">
        <v>72210000</v>
      </c>
      <c r="C8269" t="s">
        <v>8220</v>
      </c>
      <c r="E8269" s="11">
        <v>8269</v>
      </c>
      <c r="F8269" s="12">
        <v>72211000</v>
      </c>
      <c r="G8269" s="13" t="s">
        <v>8221</v>
      </c>
      <c r="Q8269" t="str">
        <f t="shared" si="129"/>
        <v>72211000-Usluge programiranja sistemskog i korisničkog softvera</v>
      </c>
    </row>
    <row r="8270" spans="1:17" x14ac:dyDescent="0.3">
      <c r="A8270">
        <v>8269</v>
      </c>
      <c r="B8270">
        <v>72211000</v>
      </c>
      <c r="C8270" t="s">
        <v>8221</v>
      </c>
      <c r="E8270" s="8">
        <v>8270</v>
      </c>
      <c r="F8270" s="9">
        <v>72212000</v>
      </c>
      <c r="G8270" s="10" t="s">
        <v>8222</v>
      </c>
      <c r="Q8270" t="str">
        <f t="shared" si="129"/>
        <v>72212000-Usluge programiranja aplikacijskog softvera</v>
      </c>
    </row>
    <row r="8271" spans="1:17" x14ac:dyDescent="0.3">
      <c r="A8271">
        <v>8270</v>
      </c>
      <c r="B8271">
        <v>72212000</v>
      </c>
      <c r="C8271" t="s">
        <v>8222</v>
      </c>
      <c r="E8271" s="11">
        <v>8271</v>
      </c>
      <c r="F8271" s="12">
        <v>72212100</v>
      </c>
      <c r="G8271" s="13" t="s">
        <v>8223</v>
      </c>
      <c r="Q8271" t="str">
        <f t="shared" si="129"/>
        <v>72212100-Usluge izrade industrijskog softvera</v>
      </c>
    </row>
    <row r="8272" spans="1:17" x14ac:dyDescent="0.3">
      <c r="A8272">
        <v>8271</v>
      </c>
      <c r="B8272">
        <v>72212100</v>
      </c>
      <c r="C8272" t="s">
        <v>8223</v>
      </c>
      <c r="E8272" s="8">
        <v>8272</v>
      </c>
      <c r="F8272" s="9">
        <v>72212110</v>
      </c>
      <c r="G8272" s="10" t="s">
        <v>8224</v>
      </c>
      <c r="Q8272" t="str">
        <f t="shared" si="129"/>
        <v>72212110-Usluge izrade softvera za prodajno mesto (POS)</v>
      </c>
    </row>
    <row r="8273" spans="1:17" x14ac:dyDescent="0.3">
      <c r="A8273">
        <v>8272</v>
      </c>
      <c r="B8273">
        <v>72212110</v>
      </c>
      <c r="C8273" t="s">
        <v>8224</v>
      </c>
      <c r="E8273" s="11">
        <v>8273</v>
      </c>
      <c r="F8273" s="12">
        <v>72212120</v>
      </c>
      <c r="G8273" s="13" t="s">
        <v>8225</v>
      </c>
      <c r="Q8273" t="str">
        <f t="shared" si="129"/>
        <v>72212120-Usluge izrade softvera za kontrolu leta</v>
      </c>
    </row>
    <row r="8274" spans="1:17" x14ac:dyDescent="0.3">
      <c r="A8274">
        <v>8273</v>
      </c>
      <c r="B8274">
        <v>72212120</v>
      </c>
      <c r="C8274" t="s">
        <v>8225</v>
      </c>
      <c r="E8274" s="8">
        <v>8274</v>
      </c>
      <c r="F8274" s="9">
        <v>72212121</v>
      </c>
      <c r="G8274" s="10" t="s">
        <v>8226</v>
      </c>
      <c r="Q8274" t="str">
        <f t="shared" si="129"/>
        <v>72212121-Usluge izrade softvera za kontrolu vazdušnog saobraćaja</v>
      </c>
    </row>
    <row r="8275" spans="1:17" x14ac:dyDescent="0.3">
      <c r="A8275">
        <v>8274</v>
      </c>
      <c r="B8275">
        <v>72212121</v>
      </c>
      <c r="C8275" t="s">
        <v>8226</v>
      </c>
      <c r="E8275" s="11">
        <v>8275</v>
      </c>
      <c r="F8275" s="12">
        <v>72212130</v>
      </c>
      <c r="G8275" s="13" t="s">
        <v>8227</v>
      </c>
      <c r="Q8275" t="str">
        <f t="shared" si="129"/>
        <v>72212130-Usluge izrade softvera za zemaljsku podršku i testiranje leta</v>
      </c>
    </row>
    <row r="8276" spans="1:17" x14ac:dyDescent="0.3">
      <c r="A8276">
        <v>8275</v>
      </c>
      <c r="B8276">
        <v>72212130</v>
      </c>
      <c r="C8276" t="s">
        <v>8227</v>
      </c>
      <c r="E8276" s="8">
        <v>8276</v>
      </c>
      <c r="F8276" s="9">
        <v>72212131</v>
      </c>
      <c r="G8276" s="10" t="s">
        <v>8228</v>
      </c>
      <c r="Q8276" t="str">
        <f t="shared" si="129"/>
        <v>72212131-Usluge izrade softvera za zemaljsku podršku</v>
      </c>
    </row>
    <row r="8277" spans="1:17" x14ac:dyDescent="0.3">
      <c r="A8277">
        <v>8276</v>
      </c>
      <c r="B8277">
        <v>72212131</v>
      </c>
      <c r="C8277" t="s">
        <v>8228</v>
      </c>
      <c r="E8277" s="11">
        <v>8277</v>
      </c>
      <c r="F8277" s="12">
        <v>72212132</v>
      </c>
      <c r="G8277" s="13" t="s">
        <v>8229</v>
      </c>
      <c r="Q8277" t="str">
        <f t="shared" si="129"/>
        <v>72212132-Usluge izrade softvera za testiranje letenja</v>
      </c>
    </row>
    <row r="8278" spans="1:17" x14ac:dyDescent="0.3">
      <c r="A8278">
        <v>8277</v>
      </c>
      <c r="B8278">
        <v>72212132</v>
      </c>
      <c r="C8278" t="s">
        <v>8229</v>
      </c>
      <c r="E8278" s="8">
        <v>8278</v>
      </c>
      <c r="F8278" s="9">
        <v>72212140</v>
      </c>
      <c r="G8278" s="10" t="s">
        <v>8230</v>
      </c>
      <c r="Q8278" t="str">
        <f t="shared" si="129"/>
        <v>72212140-Usluge izrade softvera za kontrolu železničkog saobraćaja</v>
      </c>
    </row>
    <row r="8279" spans="1:17" x14ac:dyDescent="0.3">
      <c r="A8279">
        <v>8278</v>
      </c>
      <c r="B8279">
        <v>72212140</v>
      </c>
      <c r="C8279" t="s">
        <v>8230</v>
      </c>
      <c r="E8279" s="11">
        <v>8279</v>
      </c>
      <c r="F8279" s="12">
        <v>72212150</v>
      </c>
      <c r="G8279" s="13" t="s">
        <v>8231</v>
      </c>
      <c r="Q8279" t="str">
        <f t="shared" si="129"/>
        <v>72212150-Usluge izrade softvera za nadzor u industriji</v>
      </c>
    </row>
    <row r="8280" spans="1:17" x14ac:dyDescent="0.3">
      <c r="A8280">
        <v>8279</v>
      </c>
      <c r="B8280">
        <v>72212150</v>
      </c>
      <c r="C8280" t="s">
        <v>8231</v>
      </c>
      <c r="E8280" s="8">
        <v>8280</v>
      </c>
      <c r="F8280" s="9">
        <v>72212160</v>
      </c>
      <c r="G8280" s="10" t="s">
        <v>8232</v>
      </c>
      <c r="Q8280" t="str">
        <f t="shared" si="129"/>
        <v>72212160-Usluge izrade softvera za biblioteke</v>
      </c>
    </row>
    <row r="8281" spans="1:17" x14ac:dyDescent="0.3">
      <c r="A8281">
        <v>8280</v>
      </c>
      <c r="B8281">
        <v>72212160</v>
      </c>
      <c r="C8281" t="s">
        <v>8232</v>
      </c>
      <c r="E8281" s="11">
        <v>8281</v>
      </c>
      <c r="F8281" s="12">
        <v>72212170</v>
      </c>
      <c r="G8281" s="13" t="s">
        <v>8233</v>
      </c>
      <c r="Q8281" t="str">
        <f t="shared" si="129"/>
        <v>72212170-Usluge izrade softvera za prilagođavanje</v>
      </c>
    </row>
    <row r="8282" spans="1:17" x14ac:dyDescent="0.3">
      <c r="A8282">
        <v>8281</v>
      </c>
      <c r="B8282">
        <v>72212170</v>
      </c>
      <c r="C8282" t="s">
        <v>8233</v>
      </c>
      <c r="E8282" s="8">
        <v>8282</v>
      </c>
      <c r="F8282" s="9">
        <v>72212180</v>
      </c>
      <c r="G8282" s="10" t="s">
        <v>8234</v>
      </c>
      <c r="Q8282" t="str">
        <f t="shared" si="129"/>
        <v>72212180-Usluge razvoja medicinskog softvera</v>
      </c>
    </row>
    <row r="8283" spans="1:17" x14ac:dyDescent="0.3">
      <c r="A8283">
        <v>8282</v>
      </c>
      <c r="B8283">
        <v>72212180</v>
      </c>
      <c r="C8283" t="s">
        <v>8234</v>
      </c>
      <c r="E8283" s="11">
        <v>8283</v>
      </c>
      <c r="F8283" s="12">
        <v>72212190</v>
      </c>
      <c r="G8283" s="13" t="s">
        <v>8235</v>
      </c>
      <c r="Q8283" t="str">
        <f t="shared" si="129"/>
        <v>72212190-Usluge izrade softvera za obrazovanje</v>
      </c>
    </row>
    <row r="8284" spans="1:17" x14ac:dyDescent="0.3">
      <c r="A8284">
        <v>8283</v>
      </c>
      <c r="B8284">
        <v>72212190</v>
      </c>
      <c r="C8284" t="s">
        <v>8235</v>
      </c>
      <c r="E8284" s="8">
        <v>8284</v>
      </c>
      <c r="F8284" s="9">
        <v>72212200</v>
      </c>
      <c r="G8284" s="10" t="s">
        <v>8236</v>
      </c>
      <c r="Q8284" t="str">
        <f t="shared" si="129"/>
        <v>72212200-Usluge izrade softvera za umrežavanje, internet i intranet</v>
      </c>
    </row>
    <row r="8285" spans="1:17" x14ac:dyDescent="0.3">
      <c r="A8285">
        <v>8284</v>
      </c>
      <c r="B8285">
        <v>72212200</v>
      </c>
      <c r="C8285" t="s">
        <v>8236</v>
      </c>
      <c r="E8285" s="11">
        <v>8285</v>
      </c>
      <c r="F8285" s="12">
        <v>72212210</v>
      </c>
      <c r="G8285" s="13" t="s">
        <v>8237</v>
      </c>
      <c r="Q8285" t="str">
        <f t="shared" si="129"/>
        <v>72212210-Usluge izrade softvera za umrežavanje</v>
      </c>
    </row>
    <row r="8286" spans="1:17" x14ac:dyDescent="0.3">
      <c r="A8286">
        <v>8285</v>
      </c>
      <c r="B8286">
        <v>72212210</v>
      </c>
      <c r="C8286" t="s">
        <v>8237</v>
      </c>
      <c r="E8286" s="8">
        <v>8286</v>
      </c>
      <c r="F8286" s="9">
        <v>72212211</v>
      </c>
      <c r="G8286" s="10" t="s">
        <v>8238</v>
      </c>
      <c r="Q8286" t="str">
        <f t="shared" si="129"/>
        <v>72212211-Usluge izrade softvera za međupovezivanje aplikacijskih platformi</v>
      </c>
    </row>
    <row r="8287" spans="1:17" x14ac:dyDescent="0.3">
      <c r="A8287">
        <v>8286</v>
      </c>
      <c r="B8287">
        <v>72212211</v>
      </c>
      <c r="C8287" t="s">
        <v>8238</v>
      </c>
      <c r="E8287" s="11">
        <v>8287</v>
      </c>
      <c r="F8287" s="12">
        <v>72212212</v>
      </c>
      <c r="G8287" s="13" t="s">
        <v>8239</v>
      </c>
      <c r="Q8287" t="str">
        <f t="shared" si="129"/>
        <v>72212212-Usluge izrade softvera za optičke disk (džuboks) servere</v>
      </c>
    </row>
    <row r="8288" spans="1:17" x14ac:dyDescent="0.3">
      <c r="A8288">
        <v>8287</v>
      </c>
      <c r="B8288">
        <v>72212212</v>
      </c>
      <c r="C8288" t="s">
        <v>8239</v>
      </c>
      <c r="E8288" s="8">
        <v>8288</v>
      </c>
      <c r="F8288" s="9">
        <v>72212213</v>
      </c>
      <c r="G8288" s="10" t="s">
        <v>8240</v>
      </c>
      <c r="Q8288" t="str">
        <f t="shared" si="129"/>
        <v>72212213-Usluge izrade softvera za proširenje operativnog sistema</v>
      </c>
    </row>
    <row r="8289" spans="1:17" x14ac:dyDescent="0.3">
      <c r="A8289">
        <v>8288</v>
      </c>
      <c r="B8289">
        <v>72212213</v>
      </c>
      <c r="C8289" t="s">
        <v>8240</v>
      </c>
      <c r="E8289" s="11">
        <v>8289</v>
      </c>
      <c r="F8289" s="12">
        <v>72212214</v>
      </c>
      <c r="G8289" s="13" t="s">
        <v>8241</v>
      </c>
      <c r="Q8289" t="str">
        <f t="shared" si="129"/>
        <v>72212214-Usluge izrade softvera za mrežni operativni sistem</v>
      </c>
    </row>
    <row r="8290" spans="1:17" x14ac:dyDescent="0.3">
      <c r="A8290">
        <v>8289</v>
      </c>
      <c r="B8290">
        <v>72212214</v>
      </c>
      <c r="C8290" t="s">
        <v>8241</v>
      </c>
      <c r="E8290" s="8">
        <v>8290</v>
      </c>
      <c r="F8290" s="9">
        <v>72212215</v>
      </c>
      <c r="G8290" s="10" t="s">
        <v>8242</v>
      </c>
      <c r="Q8290" t="str">
        <f t="shared" si="129"/>
        <v>72212215-Usluge izrade softvera za razvoj umrežavanja</v>
      </c>
    </row>
    <row r="8291" spans="1:17" x14ac:dyDescent="0.3">
      <c r="A8291">
        <v>8290</v>
      </c>
      <c r="B8291">
        <v>72212215</v>
      </c>
      <c r="C8291" t="s">
        <v>8242</v>
      </c>
      <c r="E8291" s="11">
        <v>8291</v>
      </c>
      <c r="F8291" s="12">
        <v>72212216</v>
      </c>
      <c r="G8291" s="13" t="s">
        <v>8243</v>
      </c>
      <c r="Q8291" t="str">
        <f t="shared" si="129"/>
        <v>72212216-Usluge izrade softvera za terminalsku emulaciju mrežne povezanosti</v>
      </c>
    </row>
    <row r="8292" spans="1:17" x14ac:dyDescent="0.3">
      <c r="A8292">
        <v>8291</v>
      </c>
      <c r="B8292">
        <v>72212216</v>
      </c>
      <c r="C8292" t="s">
        <v>8243</v>
      </c>
      <c r="E8292" s="8">
        <v>8292</v>
      </c>
      <c r="F8292" s="9">
        <v>72212217</v>
      </c>
      <c r="G8292" s="10" t="s">
        <v>8244</v>
      </c>
      <c r="Q8292" t="str">
        <f t="shared" si="129"/>
        <v>72212217-Usluge izrade softvera za obradu transakcija</v>
      </c>
    </row>
    <row r="8293" spans="1:17" x14ac:dyDescent="0.3">
      <c r="A8293">
        <v>8292</v>
      </c>
      <c r="B8293">
        <v>72212217</v>
      </c>
      <c r="C8293" t="s">
        <v>8244</v>
      </c>
      <c r="E8293" s="11">
        <v>8293</v>
      </c>
      <c r="F8293" s="12">
        <v>72212218</v>
      </c>
      <c r="G8293" s="13" t="s">
        <v>8245</v>
      </c>
      <c r="Q8293" t="str">
        <f t="shared" si="129"/>
        <v>72212218-Usluge izrade softvera za upravljanje dozvolama (licencama)</v>
      </c>
    </row>
    <row r="8294" spans="1:17" x14ac:dyDescent="0.3">
      <c r="A8294">
        <v>8293</v>
      </c>
      <c r="B8294">
        <v>72212218</v>
      </c>
      <c r="C8294" t="s">
        <v>8245</v>
      </c>
      <c r="E8294" s="8">
        <v>8294</v>
      </c>
      <c r="F8294" s="9">
        <v>72212219</v>
      </c>
      <c r="G8294" s="10" t="s">
        <v>8246</v>
      </c>
      <c r="Q8294" t="str">
        <f t="shared" si="129"/>
        <v>72212219-Usluge izrade softvera za razna umrežavanja</v>
      </c>
    </row>
    <row r="8295" spans="1:17" x14ac:dyDescent="0.3">
      <c r="A8295">
        <v>8294</v>
      </c>
      <c r="B8295">
        <v>72212219</v>
      </c>
      <c r="C8295" t="s">
        <v>8246</v>
      </c>
      <c r="E8295" s="11">
        <v>8295</v>
      </c>
      <c r="F8295" s="12">
        <v>72212220</v>
      </c>
      <c r="G8295" s="13" t="s">
        <v>8247</v>
      </c>
      <c r="Q8295" t="str">
        <f t="shared" si="129"/>
        <v>72212220-Usluge izrade softvera za internet i intranet</v>
      </c>
    </row>
    <row r="8296" spans="1:17" x14ac:dyDescent="0.3">
      <c r="A8296">
        <v>8295</v>
      </c>
      <c r="B8296">
        <v>72212220</v>
      </c>
      <c r="C8296" t="s">
        <v>8247</v>
      </c>
      <c r="E8296" s="8">
        <v>8296</v>
      </c>
      <c r="F8296" s="9">
        <v>72212221</v>
      </c>
      <c r="G8296" s="10" t="s">
        <v>8248</v>
      </c>
      <c r="Q8296" t="str">
        <f t="shared" si="129"/>
        <v>72212221-Usluge izrade softvera za pretraživanje interneta</v>
      </c>
    </row>
    <row r="8297" spans="1:17" x14ac:dyDescent="0.3">
      <c r="A8297">
        <v>8296</v>
      </c>
      <c r="B8297">
        <v>72212221</v>
      </c>
      <c r="C8297" t="s">
        <v>8248</v>
      </c>
      <c r="E8297" s="11">
        <v>8297</v>
      </c>
      <c r="F8297" s="12">
        <v>72212222</v>
      </c>
      <c r="G8297" s="13" t="s">
        <v>8249</v>
      </c>
      <c r="Q8297" t="str">
        <f t="shared" si="129"/>
        <v>72212222-Usluge izrade softvera za internet servere</v>
      </c>
    </row>
    <row r="8298" spans="1:17" x14ac:dyDescent="0.3">
      <c r="A8298">
        <v>8297</v>
      </c>
      <c r="B8298">
        <v>72212222</v>
      </c>
      <c r="C8298" t="s">
        <v>8249</v>
      </c>
      <c r="E8298" s="8">
        <v>8298</v>
      </c>
      <c r="F8298" s="9">
        <v>72212223</v>
      </c>
      <c r="G8298" s="10" t="s">
        <v>8250</v>
      </c>
      <c r="Q8298" t="str">
        <f t="shared" si="129"/>
        <v>72212223-Usluge izrade softvera za elektronsku poštu</v>
      </c>
    </row>
    <row r="8299" spans="1:17" x14ac:dyDescent="0.3">
      <c r="A8299">
        <v>8298</v>
      </c>
      <c r="B8299">
        <v>72212223</v>
      </c>
      <c r="C8299" t="s">
        <v>8250</v>
      </c>
      <c r="E8299" s="11">
        <v>8299</v>
      </c>
      <c r="F8299" s="12">
        <v>72212224</v>
      </c>
      <c r="G8299" s="13" t="s">
        <v>8251</v>
      </c>
      <c r="Q8299" t="str">
        <f t="shared" si="129"/>
        <v>72212224-Usluge izrade softvera za uređivanje internet stranica</v>
      </c>
    </row>
    <row r="8300" spans="1:17" x14ac:dyDescent="0.3">
      <c r="A8300">
        <v>8299</v>
      </c>
      <c r="B8300">
        <v>72212224</v>
      </c>
      <c r="C8300" t="s">
        <v>8251</v>
      </c>
      <c r="E8300" s="8">
        <v>8300</v>
      </c>
      <c r="F8300" s="9">
        <v>72212300</v>
      </c>
      <c r="G8300" s="10" t="s">
        <v>8252</v>
      </c>
      <c r="Q8300" t="str">
        <f t="shared" si="129"/>
        <v>72212300-Usluge izrade softvera za izradu dokumenta, crtanje, slikovni prikaz, vremensko planiranje i produktivnost</v>
      </c>
    </row>
    <row r="8301" spans="1:17" x14ac:dyDescent="0.3">
      <c r="A8301">
        <v>8300</v>
      </c>
      <c r="B8301">
        <v>72212300</v>
      </c>
      <c r="C8301" t="s">
        <v>8252</v>
      </c>
      <c r="E8301" s="11">
        <v>8301</v>
      </c>
      <c r="F8301" s="12">
        <v>72212310</v>
      </c>
      <c r="G8301" s="13" t="s">
        <v>8253</v>
      </c>
      <c r="Q8301" t="str">
        <f t="shared" si="129"/>
        <v>72212310-Usluge izrade softvera za izradu dokumenta</v>
      </c>
    </row>
    <row r="8302" spans="1:17" x14ac:dyDescent="0.3">
      <c r="A8302">
        <v>8301</v>
      </c>
      <c r="B8302">
        <v>72212310</v>
      </c>
      <c r="C8302" t="s">
        <v>8253</v>
      </c>
      <c r="E8302" s="8">
        <v>8302</v>
      </c>
      <c r="F8302" s="9">
        <v>72212311</v>
      </c>
      <c r="G8302" s="10" t="s">
        <v>8254</v>
      </c>
      <c r="Q8302" t="str">
        <f t="shared" si="129"/>
        <v>72212311-Usluge izrade softvera za upravljanje dokumentima</v>
      </c>
    </row>
    <row r="8303" spans="1:17" x14ac:dyDescent="0.3">
      <c r="A8303">
        <v>8302</v>
      </c>
      <c r="B8303">
        <v>72212311</v>
      </c>
      <c r="C8303" t="s">
        <v>8254</v>
      </c>
      <c r="E8303" s="11">
        <v>8303</v>
      </c>
      <c r="F8303" s="12">
        <v>72212312</v>
      </c>
      <c r="G8303" s="13" t="s">
        <v>8255</v>
      </c>
      <c r="Q8303" t="str">
        <f t="shared" si="129"/>
        <v>72212312-Usluge izrade softvera za elektronsko izdavaštvo</v>
      </c>
    </row>
    <row r="8304" spans="1:17" x14ac:dyDescent="0.3">
      <c r="A8304">
        <v>8303</v>
      </c>
      <c r="B8304">
        <v>72212312</v>
      </c>
      <c r="C8304" t="s">
        <v>8255</v>
      </c>
      <c r="E8304" s="8">
        <v>8304</v>
      </c>
      <c r="F8304" s="9">
        <v>72212313</v>
      </c>
      <c r="G8304" s="10" t="s">
        <v>8256</v>
      </c>
      <c r="Q8304" t="str">
        <f t="shared" si="129"/>
        <v>72212313-Usluge izrade softvera za optičko prepoznavanje znakova (OCR)</v>
      </c>
    </row>
    <row r="8305" spans="1:17" x14ac:dyDescent="0.3">
      <c r="A8305">
        <v>8304</v>
      </c>
      <c r="B8305">
        <v>72212313</v>
      </c>
      <c r="C8305" t="s">
        <v>8256</v>
      </c>
      <c r="E8305" s="11">
        <v>8305</v>
      </c>
      <c r="F8305" s="12">
        <v>72212314</v>
      </c>
      <c r="G8305" s="13" t="s">
        <v>8257</v>
      </c>
      <c r="Q8305" t="str">
        <f t="shared" si="129"/>
        <v>72212314-Usluge izrade softvera za prepoznavanje glasa</v>
      </c>
    </row>
    <row r="8306" spans="1:17" x14ac:dyDescent="0.3">
      <c r="A8306">
        <v>8305</v>
      </c>
      <c r="B8306">
        <v>72212314</v>
      </c>
      <c r="C8306" t="s">
        <v>8257</v>
      </c>
      <c r="E8306" s="8">
        <v>8306</v>
      </c>
      <c r="F8306" s="9">
        <v>72212315</v>
      </c>
      <c r="G8306" s="10" t="s">
        <v>8258</v>
      </c>
      <c r="Q8306" t="str">
        <f t="shared" si="129"/>
        <v>72212315-Usluge izrade softvera za stono izdavaštvo</v>
      </c>
    </row>
    <row r="8307" spans="1:17" x14ac:dyDescent="0.3">
      <c r="A8307">
        <v>8306</v>
      </c>
      <c r="B8307">
        <v>72212315</v>
      </c>
      <c r="C8307" t="s">
        <v>8258</v>
      </c>
      <c r="E8307" s="11">
        <v>8307</v>
      </c>
      <c r="F8307" s="12">
        <v>72212316</v>
      </c>
      <c r="G8307" s="13" t="s">
        <v>8259</v>
      </c>
      <c r="Q8307" t="str">
        <f t="shared" si="129"/>
        <v>72212316-Usluge izrade softvera za prezentacije</v>
      </c>
    </row>
    <row r="8308" spans="1:17" x14ac:dyDescent="0.3">
      <c r="A8308">
        <v>8307</v>
      </c>
      <c r="B8308">
        <v>72212316</v>
      </c>
      <c r="C8308" t="s">
        <v>8259</v>
      </c>
      <c r="E8308" s="8">
        <v>8308</v>
      </c>
      <c r="F8308" s="9">
        <v>72212317</v>
      </c>
      <c r="G8308" s="10" t="s">
        <v>8260</v>
      </c>
      <c r="Q8308" t="str">
        <f t="shared" si="129"/>
        <v>72212317-Usluge izrade softvera za obradu teksta</v>
      </c>
    </row>
    <row r="8309" spans="1:17" x14ac:dyDescent="0.3">
      <c r="A8309">
        <v>8308</v>
      </c>
      <c r="B8309">
        <v>72212317</v>
      </c>
      <c r="C8309" t="s">
        <v>8260</v>
      </c>
      <c r="E8309" s="11">
        <v>8309</v>
      </c>
      <c r="F8309" s="12">
        <v>72212318</v>
      </c>
      <c r="G8309" s="13" t="s">
        <v>8261</v>
      </c>
      <c r="Q8309" t="str">
        <f t="shared" si="129"/>
        <v>72212318-Usluge izrade softvera za skenere</v>
      </c>
    </row>
    <row r="8310" spans="1:17" x14ac:dyDescent="0.3">
      <c r="A8310">
        <v>8309</v>
      </c>
      <c r="B8310">
        <v>72212318</v>
      </c>
      <c r="C8310" t="s">
        <v>8261</v>
      </c>
      <c r="E8310" s="8">
        <v>8310</v>
      </c>
      <c r="F8310" s="9">
        <v>72212320</v>
      </c>
      <c r="G8310" s="10" t="s">
        <v>8262</v>
      </c>
      <c r="Q8310" t="str">
        <f t="shared" si="129"/>
        <v>72212320-Usluge izrade softvera za crtanje i slikovni prikaz</v>
      </c>
    </row>
    <row r="8311" spans="1:17" x14ac:dyDescent="0.3">
      <c r="A8311">
        <v>8310</v>
      </c>
      <c r="B8311">
        <v>72212320</v>
      </c>
      <c r="C8311" t="s">
        <v>8262</v>
      </c>
      <c r="E8311" s="11">
        <v>8311</v>
      </c>
      <c r="F8311" s="12">
        <v>72212321</v>
      </c>
      <c r="G8311" s="13" t="s">
        <v>8263</v>
      </c>
      <c r="Q8311" t="str">
        <f t="shared" si="129"/>
        <v>72212321-Usluge izrade softvera za projektovanje pomoću računara (CAD)</v>
      </c>
    </row>
    <row r="8312" spans="1:17" x14ac:dyDescent="0.3">
      <c r="A8312">
        <v>8311</v>
      </c>
      <c r="B8312">
        <v>72212321</v>
      </c>
      <c r="C8312" t="s">
        <v>8263</v>
      </c>
      <c r="E8312" s="8">
        <v>8312</v>
      </c>
      <c r="F8312" s="9">
        <v>72212322</v>
      </c>
      <c r="G8312" s="10" t="s">
        <v>8264</v>
      </c>
      <c r="Q8312" t="str">
        <f t="shared" si="129"/>
        <v>72212322-Usluge razvoja grafičkog softvera</v>
      </c>
    </row>
    <row r="8313" spans="1:17" x14ac:dyDescent="0.3">
      <c r="A8313">
        <v>8312</v>
      </c>
      <c r="B8313">
        <v>72212322</v>
      </c>
      <c r="C8313" t="s">
        <v>8264</v>
      </c>
      <c r="E8313" s="11">
        <v>8313</v>
      </c>
      <c r="F8313" s="12">
        <v>72212323</v>
      </c>
      <c r="G8313" s="13" t="s">
        <v>8265</v>
      </c>
      <c r="Q8313" t="str">
        <f t="shared" si="129"/>
        <v>72212323-Usluge izrade softvera za proizvodnju pomoću računara (CAM)</v>
      </c>
    </row>
    <row r="8314" spans="1:17" x14ac:dyDescent="0.3">
      <c r="A8314">
        <v>8313</v>
      </c>
      <c r="B8314">
        <v>72212323</v>
      </c>
      <c r="C8314" t="s">
        <v>8265</v>
      </c>
      <c r="E8314" s="8">
        <v>8314</v>
      </c>
      <c r="F8314" s="9">
        <v>72212324</v>
      </c>
      <c r="G8314" s="10" t="s">
        <v>8266</v>
      </c>
      <c r="Q8314" t="str">
        <f t="shared" si="129"/>
        <v>72212324-Usluge izrade softvera za grafikone</v>
      </c>
    </row>
    <row r="8315" spans="1:17" x14ac:dyDescent="0.3">
      <c r="A8315">
        <v>8314</v>
      </c>
      <c r="B8315">
        <v>72212324</v>
      </c>
      <c r="C8315" t="s">
        <v>8266</v>
      </c>
      <c r="E8315" s="11">
        <v>8315</v>
      </c>
      <c r="F8315" s="12">
        <v>72212325</v>
      </c>
      <c r="G8315" s="13" t="s">
        <v>8267</v>
      </c>
      <c r="Q8315" t="str">
        <f t="shared" si="129"/>
        <v>72212325-Usluge izrade softvera za pravljenje obrazaca</v>
      </c>
    </row>
    <row r="8316" spans="1:17" x14ac:dyDescent="0.3">
      <c r="A8316">
        <v>8315</v>
      </c>
      <c r="B8316">
        <v>72212325</v>
      </c>
      <c r="C8316" t="s">
        <v>8267</v>
      </c>
      <c r="E8316" s="8">
        <v>8316</v>
      </c>
      <c r="F8316" s="9">
        <v>72212326</v>
      </c>
      <c r="G8316" s="10" t="s">
        <v>8268</v>
      </c>
      <c r="Q8316" t="str">
        <f t="shared" si="129"/>
        <v>72212326-Usluge izrade softvera za izradu karata</v>
      </c>
    </row>
    <row r="8317" spans="1:17" x14ac:dyDescent="0.3">
      <c r="A8317">
        <v>8316</v>
      </c>
      <c r="B8317">
        <v>72212326</v>
      </c>
      <c r="C8317" t="s">
        <v>8268</v>
      </c>
      <c r="E8317" s="11">
        <v>8317</v>
      </c>
      <c r="F8317" s="12">
        <v>72212327</v>
      </c>
      <c r="G8317" s="13" t="s">
        <v>8269</v>
      </c>
      <c r="Q8317" t="str">
        <f t="shared" si="129"/>
        <v>72212327-Usluge izrade softvera za crtanje i slikanje</v>
      </c>
    </row>
    <row r="8318" spans="1:17" x14ac:dyDescent="0.3">
      <c r="A8318">
        <v>8317</v>
      </c>
      <c r="B8318">
        <v>72212327</v>
      </c>
      <c r="C8318" t="s">
        <v>8269</v>
      </c>
      <c r="E8318" s="8">
        <v>8318</v>
      </c>
      <c r="F8318" s="9">
        <v>72212328</v>
      </c>
      <c r="G8318" s="10" t="s">
        <v>8270</v>
      </c>
      <c r="Q8318" t="str">
        <f t="shared" si="129"/>
        <v>72212328-Usluge izrade softvera za obradu slike</v>
      </c>
    </row>
    <row r="8319" spans="1:17" x14ac:dyDescent="0.3">
      <c r="A8319">
        <v>8318</v>
      </c>
      <c r="B8319">
        <v>72212328</v>
      </c>
      <c r="C8319" t="s">
        <v>8270</v>
      </c>
      <c r="E8319" s="11">
        <v>8319</v>
      </c>
      <c r="F8319" s="12">
        <v>72212330</v>
      </c>
      <c r="G8319" s="13" t="s">
        <v>8271</v>
      </c>
      <c r="Q8319" t="str">
        <f t="shared" si="129"/>
        <v>72212330-Usluge izrade softvera za vremensko planiranje i produktivnost</v>
      </c>
    </row>
    <row r="8320" spans="1:17" x14ac:dyDescent="0.3">
      <c r="A8320">
        <v>8319</v>
      </c>
      <c r="B8320">
        <v>72212330</v>
      </c>
      <c r="C8320" t="s">
        <v>8271</v>
      </c>
      <c r="E8320" s="8">
        <v>8320</v>
      </c>
      <c r="F8320" s="9">
        <v>72212331</v>
      </c>
      <c r="G8320" s="10" t="s">
        <v>8272</v>
      </c>
      <c r="Q8320" t="str">
        <f t="shared" si="129"/>
        <v>72212331-Usluge izrade softvera za vođenje projekata</v>
      </c>
    </row>
    <row r="8321" spans="1:17" x14ac:dyDescent="0.3">
      <c r="A8321">
        <v>8320</v>
      </c>
      <c r="B8321">
        <v>72212331</v>
      </c>
      <c r="C8321" t="s">
        <v>8272</v>
      </c>
      <c r="E8321" s="11">
        <v>8321</v>
      </c>
      <c r="F8321" s="12">
        <v>72212332</v>
      </c>
      <c r="G8321" s="13" t="s">
        <v>8273</v>
      </c>
      <c r="Q8321" t="str">
        <f t="shared" si="129"/>
        <v>72212332-Usluge izrade softvera za vremensko planiranje</v>
      </c>
    </row>
    <row r="8322" spans="1:17" x14ac:dyDescent="0.3">
      <c r="A8322">
        <v>8321</v>
      </c>
      <c r="B8322">
        <v>72212332</v>
      </c>
      <c r="C8322" t="s">
        <v>8273</v>
      </c>
      <c r="E8322" s="8">
        <v>8322</v>
      </c>
      <c r="F8322" s="9">
        <v>72212333</v>
      </c>
      <c r="G8322" s="10" t="s">
        <v>8274</v>
      </c>
      <c r="Q8322" t="str">
        <f t="shared" ref="Q8322:Q8385" si="130">F8322&amp; "-" &amp;G8322</f>
        <v>72212333-Usluge izrade softvera za vođenje kontakata</v>
      </c>
    </row>
    <row r="8323" spans="1:17" x14ac:dyDescent="0.3">
      <c r="A8323">
        <v>8322</v>
      </c>
      <c r="B8323">
        <v>72212333</v>
      </c>
      <c r="C8323" t="s">
        <v>8274</v>
      </c>
      <c r="E8323" s="11">
        <v>8323</v>
      </c>
      <c r="F8323" s="12">
        <v>72212400</v>
      </c>
      <c r="G8323" s="13" t="s">
        <v>8275</v>
      </c>
      <c r="Q8323" t="str">
        <f t="shared" si="130"/>
        <v>72212400-Usluge izrade softvera za poslovne transakcije i lične poslove</v>
      </c>
    </row>
    <row r="8324" spans="1:17" x14ac:dyDescent="0.3">
      <c r="A8324">
        <v>8323</v>
      </c>
      <c r="B8324">
        <v>72212400</v>
      </c>
      <c r="C8324" t="s">
        <v>8275</v>
      </c>
      <c r="E8324" s="8">
        <v>8324</v>
      </c>
      <c r="F8324" s="9">
        <v>72212410</v>
      </c>
      <c r="G8324" s="10" t="s">
        <v>8276</v>
      </c>
      <c r="Q8324" t="str">
        <f t="shared" si="130"/>
        <v>72212410-Usluge izrade softvera za vođenje investicija i pripremu poreske prijave</v>
      </c>
    </row>
    <row r="8325" spans="1:17" x14ac:dyDescent="0.3">
      <c r="A8325">
        <v>8324</v>
      </c>
      <c r="B8325">
        <v>72212410</v>
      </c>
      <c r="C8325" t="s">
        <v>8276</v>
      </c>
      <c r="E8325" s="11">
        <v>8325</v>
      </c>
      <c r="F8325" s="12">
        <v>72212411</v>
      </c>
      <c r="G8325" s="13" t="s">
        <v>8277</v>
      </c>
      <c r="Q8325" t="str">
        <f t="shared" si="130"/>
        <v>72212411-Usluge izrade softvera za vođenje investicija</v>
      </c>
    </row>
    <row r="8326" spans="1:17" x14ac:dyDescent="0.3">
      <c r="A8326">
        <v>8325</v>
      </c>
      <c r="B8326">
        <v>72212411</v>
      </c>
      <c r="C8326" t="s">
        <v>8277</v>
      </c>
      <c r="E8326" s="8">
        <v>8326</v>
      </c>
      <c r="F8326" s="9">
        <v>72212412</v>
      </c>
      <c r="G8326" s="10" t="s">
        <v>8278</v>
      </c>
      <c r="Q8326" t="str">
        <f t="shared" si="130"/>
        <v>72212412-Usluge izrade softvera za pripremu poreske prijave</v>
      </c>
    </row>
    <row r="8327" spans="1:17" x14ac:dyDescent="0.3">
      <c r="A8327">
        <v>8326</v>
      </c>
      <c r="B8327">
        <v>72212412</v>
      </c>
      <c r="C8327" t="s">
        <v>8278</v>
      </c>
      <c r="E8327" s="11">
        <v>8327</v>
      </c>
      <c r="F8327" s="12">
        <v>72212420</v>
      </c>
      <c r="G8327" s="13" t="s">
        <v>8279</v>
      </c>
      <c r="Q8327" t="str">
        <f t="shared" si="130"/>
        <v>72212420-Usluge izrade softvera za upravljanje objektima i paketa usluga izrade softvera</v>
      </c>
    </row>
    <row r="8328" spans="1:17" x14ac:dyDescent="0.3">
      <c r="A8328">
        <v>8327</v>
      </c>
      <c r="B8328">
        <v>72212420</v>
      </c>
      <c r="C8328" t="s">
        <v>8279</v>
      </c>
      <c r="E8328" s="8">
        <v>8328</v>
      </c>
      <c r="F8328" s="9">
        <v>72212421</v>
      </c>
      <c r="G8328" s="10" t="s">
        <v>8280</v>
      </c>
      <c r="Q8328" t="str">
        <f t="shared" si="130"/>
        <v>72212421-Usluge izrade softvera za upravljanje objektima</v>
      </c>
    </row>
    <row r="8329" spans="1:17" x14ac:dyDescent="0.3">
      <c r="A8329">
        <v>8328</v>
      </c>
      <c r="B8329">
        <v>72212421</v>
      </c>
      <c r="C8329" t="s">
        <v>8280</v>
      </c>
      <c r="E8329" s="11">
        <v>8329</v>
      </c>
      <c r="F8329" s="12">
        <v>72212422</v>
      </c>
      <c r="G8329" s="13" t="s">
        <v>8281</v>
      </c>
      <c r="Q8329" t="str">
        <f t="shared" si="130"/>
        <v>72212422-Paket usluga izrade softvera</v>
      </c>
    </row>
    <row r="8330" spans="1:17" x14ac:dyDescent="0.3">
      <c r="A8330">
        <v>8329</v>
      </c>
      <c r="B8330">
        <v>72212422</v>
      </c>
      <c r="C8330" t="s">
        <v>8281</v>
      </c>
      <c r="E8330" s="8">
        <v>8330</v>
      </c>
      <c r="F8330" s="9">
        <v>72212430</v>
      </c>
      <c r="G8330" s="10" t="s">
        <v>8282</v>
      </c>
      <c r="Q8330" t="str">
        <f t="shared" si="130"/>
        <v>72212430-Usluge izrade softvera za vođenje inventara</v>
      </c>
    </row>
    <row r="8331" spans="1:17" x14ac:dyDescent="0.3">
      <c r="A8331">
        <v>8330</v>
      </c>
      <c r="B8331">
        <v>72212430</v>
      </c>
      <c r="C8331" t="s">
        <v>8282</v>
      </c>
      <c r="E8331" s="11">
        <v>8331</v>
      </c>
      <c r="F8331" s="12">
        <v>72212440</v>
      </c>
      <c r="G8331" s="13" t="s">
        <v>8283</v>
      </c>
      <c r="Q8331" t="str">
        <f t="shared" si="130"/>
        <v>72212440-Usluge izrade softvera za finansijsku analizu i računovodstvo</v>
      </c>
    </row>
    <row r="8332" spans="1:17" x14ac:dyDescent="0.3">
      <c r="A8332">
        <v>8331</v>
      </c>
      <c r="B8332">
        <v>72212440</v>
      </c>
      <c r="C8332" t="s">
        <v>8283</v>
      </c>
      <c r="E8332" s="8">
        <v>8332</v>
      </c>
      <c r="F8332" s="9">
        <v>72212441</v>
      </c>
      <c r="G8332" s="10" t="s">
        <v>8284</v>
      </c>
      <c r="Q8332" t="str">
        <f t="shared" si="130"/>
        <v>72212441-Usluge izrade softvera za finansijsku analizu</v>
      </c>
    </row>
    <row r="8333" spans="1:17" x14ac:dyDescent="0.3">
      <c r="A8333">
        <v>8332</v>
      </c>
      <c r="B8333">
        <v>72212441</v>
      </c>
      <c r="C8333" t="s">
        <v>8284</v>
      </c>
      <c r="E8333" s="11">
        <v>8333</v>
      </c>
      <c r="F8333" s="12">
        <v>72212442</v>
      </c>
      <c r="G8333" s="13" t="s">
        <v>8285</v>
      </c>
      <c r="Q8333" t="str">
        <f t="shared" si="130"/>
        <v>72212442-Usluge izrade softvera za finansijske sisteme</v>
      </c>
    </row>
    <row r="8334" spans="1:17" x14ac:dyDescent="0.3">
      <c r="A8334">
        <v>8333</v>
      </c>
      <c r="B8334">
        <v>72212442</v>
      </c>
      <c r="C8334" t="s">
        <v>8285</v>
      </c>
      <c r="E8334" s="8">
        <v>8334</v>
      </c>
      <c r="F8334" s="9">
        <v>72212443</v>
      </c>
      <c r="G8334" s="10" t="s">
        <v>8286</v>
      </c>
      <c r="Q8334" t="str">
        <f t="shared" si="130"/>
        <v>72212443-Usluge izrade softvera za računovodstvo</v>
      </c>
    </row>
    <row r="8335" spans="1:17" x14ac:dyDescent="0.3">
      <c r="A8335">
        <v>8334</v>
      </c>
      <c r="B8335">
        <v>72212443</v>
      </c>
      <c r="C8335" t="s">
        <v>8286</v>
      </c>
      <c r="E8335" s="11">
        <v>8335</v>
      </c>
      <c r="F8335" s="12">
        <v>72212445</v>
      </c>
      <c r="G8335" s="13" t="s">
        <v>8287</v>
      </c>
      <c r="Q8335" t="str">
        <f t="shared" si="130"/>
        <v>72212445-Usluge izrade softvera za odnose sa klijentima</v>
      </c>
    </row>
    <row r="8336" spans="1:17" x14ac:dyDescent="0.3">
      <c r="A8336">
        <v>8335</v>
      </c>
      <c r="B8336">
        <v>72212445</v>
      </c>
      <c r="C8336" t="s">
        <v>8287</v>
      </c>
      <c r="E8336" s="8">
        <v>8336</v>
      </c>
      <c r="F8336" s="9">
        <v>72212450</v>
      </c>
      <c r="G8336" s="10" t="s">
        <v>8288</v>
      </c>
      <c r="Q8336" t="str">
        <f t="shared" si="130"/>
        <v>72212450-Usluge izrade softvera za obračun vremena ili za ljudske resurse</v>
      </c>
    </row>
    <row r="8337" spans="1:17" x14ac:dyDescent="0.3">
      <c r="A8337">
        <v>8336</v>
      </c>
      <c r="B8337">
        <v>72212450</v>
      </c>
      <c r="C8337" t="s">
        <v>8288</v>
      </c>
      <c r="E8337" s="11">
        <v>8337</v>
      </c>
      <c r="F8337" s="12">
        <v>72212451</v>
      </c>
      <c r="G8337" s="13" t="s">
        <v>8289</v>
      </c>
      <c r="Q8337" t="str">
        <f t="shared" si="130"/>
        <v>72212451-Usluge izrade softvera za planiranje resursa preduzeća</v>
      </c>
    </row>
    <row r="8338" spans="1:17" x14ac:dyDescent="0.3">
      <c r="A8338">
        <v>8337</v>
      </c>
      <c r="B8338">
        <v>72212451</v>
      </c>
      <c r="C8338" t="s">
        <v>8289</v>
      </c>
      <c r="E8338" s="8">
        <v>8338</v>
      </c>
      <c r="F8338" s="9">
        <v>72212460</v>
      </c>
      <c r="G8338" s="10" t="s">
        <v>8290</v>
      </c>
      <c r="Q8338" t="str">
        <f t="shared" si="130"/>
        <v>72212460-Usluge izrade analitičkog, naučnog, matematičkog ili prognostičkog softvera</v>
      </c>
    </row>
    <row r="8339" spans="1:17" x14ac:dyDescent="0.3">
      <c r="A8339">
        <v>8338</v>
      </c>
      <c r="B8339">
        <v>72212460</v>
      </c>
      <c r="C8339" t="s">
        <v>8290</v>
      </c>
      <c r="E8339" s="11">
        <v>8339</v>
      </c>
      <c r="F8339" s="12">
        <v>72212461</v>
      </c>
      <c r="G8339" s="13" t="s">
        <v>8291</v>
      </c>
      <c r="Q8339" t="str">
        <f t="shared" si="130"/>
        <v>72212461-Usluge izrade analitičkog ili naučnog softvera</v>
      </c>
    </row>
    <row r="8340" spans="1:17" x14ac:dyDescent="0.3">
      <c r="A8340">
        <v>8339</v>
      </c>
      <c r="B8340">
        <v>72212461</v>
      </c>
      <c r="C8340" t="s">
        <v>8291</v>
      </c>
      <c r="E8340" s="8">
        <v>8340</v>
      </c>
      <c r="F8340" s="9">
        <v>72212462</v>
      </c>
      <c r="G8340" s="10" t="s">
        <v>8292</v>
      </c>
      <c r="Q8340" t="str">
        <f t="shared" si="130"/>
        <v>72212462-Usluge izrade matematičkog ili prognostičkog softvera</v>
      </c>
    </row>
    <row r="8341" spans="1:17" x14ac:dyDescent="0.3">
      <c r="A8341">
        <v>8340</v>
      </c>
      <c r="B8341">
        <v>72212462</v>
      </c>
      <c r="C8341" t="s">
        <v>8292</v>
      </c>
      <c r="E8341" s="11">
        <v>8341</v>
      </c>
      <c r="F8341" s="12">
        <v>72212463</v>
      </c>
      <c r="G8341" s="13" t="s">
        <v>8293</v>
      </c>
      <c r="Q8341" t="str">
        <f t="shared" si="130"/>
        <v>72212463-Usluge izrade statističkog softvera</v>
      </c>
    </row>
    <row r="8342" spans="1:17" x14ac:dyDescent="0.3">
      <c r="A8342">
        <v>8341</v>
      </c>
      <c r="B8342">
        <v>72212463</v>
      </c>
      <c r="C8342" t="s">
        <v>8293</v>
      </c>
      <c r="E8342" s="8">
        <v>8342</v>
      </c>
      <c r="F8342" s="9">
        <v>72212470</v>
      </c>
      <c r="G8342" s="10" t="s">
        <v>8294</v>
      </c>
      <c r="Q8342" t="str">
        <f t="shared" si="130"/>
        <v>72212470-Usluge izrade softvera za aukcije</v>
      </c>
    </row>
    <row r="8343" spans="1:17" x14ac:dyDescent="0.3">
      <c r="A8343">
        <v>8342</v>
      </c>
      <c r="B8343">
        <v>72212470</v>
      </c>
      <c r="C8343" t="s">
        <v>8294</v>
      </c>
      <c r="E8343" s="11">
        <v>8343</v>
      </c>
      <c r="F8343" s="12">
        <v>72212480</v>
      </c>
      <c r="G8343" s="13" t="s">
        <v>8295</v>
      </c>
      <c r="Q8343" t="str">
        <f t="shared" si="130"/>
        <v>72212480-Usluge izrade softvera za prodaju, plasman i poslovne informacije</v>
      </c>
    </row>
    <row r="8344" spans="1:17" x14ac:dyDescent="0.3">
      <c r="A8344">
        <v>8343</v>
      </c>
      <c r="B8344">
        <v>72212480</v>
      </c>
      <c r="C8344" t="s">
        <v>8295</v>
      </c>
      <c r="E8344" s="8">
        <v>8344</v>
      </c>
      <c r="F8344" s="9">
        <v>72212481</v>
      </c>
      <c r="G8344" s="10" t="s">
        <v>8296</v>
      </c>
      <c r="Q8344" t="str">
        <f t="shared" si="130"/>
        <v>72212481-Usluge izrade softvera za prodaju ili plasman</v>
      </c>
    </row>
    <row r="8345" spans="1:17" x14ac:dyDescent="0.3">
      <c r="A8345">
        <v>8344</v>
      </c>
      <c r="B8345">
        <v>72212481</v>
      </c>
      <c r="C8345" t="s">
        <v>8296</v>
      </c>
      <c r="E8345" s="11">
        <v>8345</v>
      </c>
      <c r="F8345" s="12">
        <v>72212482</v>
      </c>
      <c r="G8345" s="13" t="s">
        <v>8297</v>
      </c>
      <c r="Q8345" t="str">
        <f t="shared" si="130"/>
        <v>72212482-Usluge izrade softvera za poslovne informacije</v>
      </c>
    </row>
    <row r="8346" spans="1:17" x14ac:dyDescent="0.3">
      <c r="A8346">
        <v>8345</v>
      </c>
      <c r="B8346">
        <v>72212482</v>
      </c>
      <c r="C8346" t="s">
        <v>8297</v>
      </c>
      <c r="E8346" s="8">
        <v>8346</v>
      </c>
      <c r="F8346" s="9">
        <v>72212490</v>
      </c>
      <c r="G8346" s="10" t="s">
        <v>8298</v>
      </c>
      <c r="Q8346" t="str">
        <f t="shared" si="130"/>
        <v>72212490-Usluge izrade softvera za javne nabavke</v>
      </c>
    </row>
    <row r="8347" spans="1:17" x14ac:dyDescent="0.3">
      <c r="A8347">
        <v>8346</v>
      </c>
      <c r="B8347">
        <v>72212490</v>
      </c>
      <c r="C8347" t="s">
        <v>8298</v>
      </c>
      <c r="E8347" s="11">
        <v>8347</v>
      </c>
      <c r="F8347" s="12">
        <v>72212500</v>
      </c>
      <c r="G8347" s="13" t="s">
        <v>8299</v>
      </c>
      <c r="Q8347" t="str">
        <f t="shared" si="130"/>
        <v>72212500-Usluge izrade komunikacionog i multimedijalnog softvera</v>
      </c>
    </row>
    <row r="8348" spans="1:17" x14ac:dyDescent="0.3">
      <c r="A8348">
        <v>8347</v>
      </c>
      <c r="B8348">
        <v>72212500</v>
      </c>
      <c r="C8348" t="s">
        <v>8299</v>
      </c>
      <c r="E8348" s="8">
        <v>8348</v>
      </c>
      <c r="F8348" s="9">
        <v>72212510</v>
      </c>
      <c r="G8348" s="10" t="s">
        <v>8300</v>
      </c>
      <c r="Q8348" t="str">
        <f t="shared" si="130"/>
        <v>72212510-Usluge razvoja komunikacionog softvera</v>
      </c>
    </row>
    <row r="8349" spans="1:17" x14ac:dyDescent="0.3">
      <c r="A8349">
        <v>8348</v>
      </c>
      <c r="B8349">
        <v>72212510</v>
      </c>
      <c r="C8349" t="s">
        <v>8300</v>
      </c>
      <c r="E8349" s="11">
        <v>8349</v>
      </c>
      <c r="F8349" s="12">
        <v>72212511</v>
      </c>
      <c r="G8349" s="13" t="s">
        <v>8301</v>
      </c>
      <c r="Q8349" t="str">
        <f t="shared" si="130"/>
        <v>72212511-Usluge izrade softvera za stone računarske komunikacije</v>
      </c>
    </row>
    <row r="8350" spans="1:17" x14ac:dyDescent="0.3">
      <c r="A8350">
        <v>8349</v>
      </c>
      <c r="B8350">
        <v>72212511</v>
      </c>
      <c r="C8350" t="s">
        <v>8301</v>
      </c>
      <c r="E8350" s="8">
        <v>8350</v>
      </c>
      <c r="F8350" s="9">
        <v>72212512</v>
      </c>
      <c r="G8350" s="10" t="s">
        <v>8302</v>
      </c>
      <c r="Q8350" t="str">
        <f t="shared" si="130"/>
        <v>72212512-Usluge izrade softvera za interaktivni govorni odgovor</v>
      </c>
    </row>
    <row r="8351" spans="1:17" x14ac:dyDescent="0.3">
      <c r="A8351">
        <v>8350</v>
      </c>
      <c r="B8351">
        <v>72212512</v>
      </c>
      <c r="C8351" t="s">
        <v>8302</v>
      </c>
      <c r="E8351" s="11">
        <v>8351</v>
      </c>
      <c r="F8351" s="12">
        <v>72212513</v>
      </c>
      <c r="G8351" s="13" t="s">
        <v>8303</v>
      </c>
      <c r="Q8351" t="str">
        <f t="shared" si="130"/>
        <v>72212513-Usluge izrade softvera za modeme</v>
      </c>
    </row>
    <row r="8352" spans="1:17" x14ac:dyDescent="0.3">
      <c r="A8352">
        <v>8351</v>
      </c>
      <c r="B8352">
        <v>72212513</v>
      </c>
      <c r="C8352" t="s">
        <v>8303</v>
      </c>
      <c r="E8352" s="8">
        <v>8352</v>
      </c>
      <c r="F8352" s="9">
        <v>72212514</v>
      </c>
      <c r="G8352" s="10" t="s">
        <v>8304</v>
      </c>
      <c r="Q8352" t="str">
        <f t="shared" si="130"/>
        <v>72212514-Usluge izrade softvera za daljinski pristup</v>
      </c>
    </row>
    <row r="8353" spans="1:17" x14ac:dyDescent="0.3">
      <c r="A8353">
        <v>8352</v>
      </c>
      <c r="B8353">
        <v>72212514</v>
      </c>
      <c r="C8353" t="s">
        <v>8304</v>
      </c>
      <c r="E8353" s="11">
        <v>8353</v>
      </c>
      <c r="F8353" s="12">
        <v>72212515</v>
      </c>
      <c r="G8353" s="13" t="s">
        <v>8305</v>
      </c>
      <c r="Q8353" t="str">
        <f t="shared" si="130"/>
        <v>72212515-Usluge izrade softvera za video konferencije</v>
      </c>
    </row>
    <row r="8354" spans="1:17" x14ac:dyDescent="0.3">
      <c r="A8354">
        <v>8353</v>
      </c>
      <c r="B8354">
        <v>72212515</v>
      </c>
      <c r="C8354" t="s">
        <v>8305</v>
      </c>
      <c r="E8354" s="8">
        <v>8354</v>
      </c>
      <c r="F8354" s="9">
        <v>72212516</v>
      </c>
      <c r="G8354" s="10" t="s">
        <v>8306</v>
      </c>
      <c r="Q8354" t="str">
        <f t="shared" si="130"/>
        <v>72212516-Usluge izrade softvera za elektronsku razmenu</v>
      </c>
    </row>
    <row r="8355" spans="1:17" x14ac:dyDescent="0.3">
      <c r="A8355">
        <v>8354</v>
      </c>
      <c r="B8355">
        <v>72212516</v>
      </c>
      <c r="C8355" t="s">
        <v>8306</v>
      </c>
      <c r="E8355" s="11">
        <v>8355</v>
      </c>
      <c r="F8355" s="12">
        <v>72212517</v>
      </c>
      <c r="G8355" s="13" t="s">
        <v>8307</v>
      </c>
      <c r="Q8355" t="str">
        <f t="shared" si="130"/>
        <v>72212517-Usluge izrade softvera za informacione tehnologije</v>
      </c>
    </row>
    <row r="8356" spans="1:17" x14ac:dyDescent="0.3">
      <c r="A8356">
        <v>8355</v>
      </c>
      <c r="B8356">
        <v>72212517</v>
      </c>
      <c r="C8356" t="s">
        <v>8307</v>
      </c>
      <c r="E8356" s="8">
        <v>8356</v>
      </c>
      <c r="F8356" s="9">
        <v>72212518</v>
      </c>
      <c r="G8356" s="10" t="s">
        <v>8308</v>
      </c>
      <c r="Q8356" t="str">
        <f t="shared" si="130"/>
        <v>72212518-Usluge razvoja emulacionog softvera</v>
      </c>
    </row>
    <row r="8357" spans="1:17" x14ac:dyDescent="0.3">
      <c r="A8357">
        <v>8356</v>
      </c>
      <c r="B8357">
        <v>72212518</v>
      </c>
      <c r="C8357" t="s">
        <v>8308</v>
      </c>
      <c r="E8357" s="11">
        <v>8357</v>
      </c>
      <c r="F8357" s="12">
        <v>72212519</v>
      </c>
      <c r="G8357" s="13" t="s">
        <v>8309</v>
      </c>
      <c r="Q8357" t="str">
        <f t="shared" si="130"/>
        <v>72212519-Usluge izrade softvera za upravljanje memorijom</v>
      </c>
    </row>
    <row r="8358" spans="1:17" x14ac:dyDescent="0.3">
      <c r="A8358">
        <v>8357</v>
      </c>
      <c r="B8358">
        <v>72212519</v>
      </c>
      <c r="C8358" t="s">
        <v>8309</v>
      </c>
      <c r="E8358" s="8">
        <v>8358</v>
      </c>
      <c r="F8358" s="9">
        <v>72212520</v>
      </c>
      <c r="G8358" s="10" t="s">
        <v>8310</v>
      </c>
      <c r="Q8358" t="str">
        <f t="shared" si="130"/>
        <v>72212520-Usluge izrade softvera za multimedijske programske pakete</v>
      </c>
    </row>
    <row r="8359" spans="1:17" x14ac:dyDescent="0.3">
      <c r="A8359">
        <v>8358</v>
      </c>
      <c r="B8359">
        <v>72212520</v>
      </c>
      <c r="C8359" t="s">
        <v>8310</v>
      </c>
      <c r="E8359" s="11">
        <v>8359</v>
      </c>
      <c r="F8359" s="12">
        <v>72212521</v>
      </c>
      <c r="G8359" s="13" t="s">
        <v>8311</v>
      </c>
      <c r="Q8359" t="str">
        <f t="shared" si="130"/>
        <v>72212521-Usluge izrade softvera za uređivanje muzike ili zvuka</v>
      </c>
    </row>
    <row r="8360" spans="1:17" x14ac:dyDescent="0.3">
      <c r="A8360">
        <v>8359</v>
      </c>
      <c r="B8360">
        <v>72212521</v>
      </c>
      <c r="C8360" t="s">
        <v>8311</v>
      </c>
      <c r="E8360" s="8">
        <v>8360</v>
      </c>
      <c r="F8360" s="9">
        <v>72212522</v>
      </c>
      <c r="G8360" s="10" t="s">
        <v>8312</v>
      </c>
      <c r="Q8360" t="str">
        <f t="shared" si="130"/>
        <v>72212522-Usluge izrade softvera za virtuelne tastature</v>
      </c>
    </row>
    <row r="8361" spans="1:17" x14ac:dyDescent="0.3">
      <c r="A8361">
        <v>8360</v>
      </c>
      <c r="B8361">
        <v>72212522</v>
      </c>
      <c r="C8361" t="s">
        <v>8312</v>
      </c>
      <c r="E8361" s="11">
        <v>8361</v>
      </c>
      <c r="F8361" s="12">
        <v>72212600</v>
      </c>
      <c r="G8361" s="13" t="s">
        <v>8313</v>
      </c>
      <c r="Q8361" t="str">
        <f t="shared" si="130"/>
        <v>72212600-Usluge izrade softvera za baze podataka i operativnog softvera</v>
      </c>
    </row>
    <row r="8362" spans="1:17" x14ac:dyDescent="0.3">
      <c r="A8362">
        <v>8361</v>
      </c>
      <c r="B8362">
        <v>72212600</v>
      </c>
      <c r="C8362" t="s">
        <v>8313</v>
      </c>
      <c r="E8362" s="8">
        <v>8362</v>
      </c>
      <c r="F8362" s="9">
        <v>72212610</v>
      </c>
      <c r="G8362" s="10" t="s">
        <v>8314</v>
      </c>
      <c r="Q8362" t="str">
        <f t="shared" si="130"/>
        <v>72212610-Usluge izrade softvera za baze podataka</v>
      </c>
    </row>
    <row r="8363" spans="1:17" x14ac:dyDescent="0.3">
      <c r="A8363">
        <v>8362</v>
      </c>
      <c r="B8363">
        <v>72212610</v>
      </c>
      <c r="C8363" t="s">
        <v>8314</v>
      </c>
      <c r="E8363" s="11">
        <v>8363</v>
      </c>
      <c r="F8363" s="12">
        <v>72212620</v>
      </c>
      <c r="G8363" s="13" t="s">
        <v>8315</v>
      </c>
      <c r="Q8363" t="str">
        <f t="shared" si="130"/>
        <v>72212620-Usluge izrade softvera za operativni sistem centralnog računara</v>
      </c>
    </row>
    <row r="8364" spans="1:17" x14ac:dyDescent="0.3">
      <c r="A8364">
        <v>8363</v>
      </c>
      <c r="B8364">
        <v>72212620</v>
      </c>
      <c r="C8364" t="s">
        <v>8315</v>
      </c>
      <c r="E8364" s="8">
        <v>8364</v>
      </c>
      <c r="F8364" s="9">
        <v>72212630</v>
      </c>
      <c r="G8364" s="10" t="s">
        <v>8316</v>
      </c>
      <c r="Q8364" t="str">
        <f t="shared" si="130"/>
        <v>72212630-Usluge izrade softvera za operativni sistem miniračunara</v>
      </c>
    </row>
    <row r="8365" spans="1:17" x14ac:dyDescent="0.3">
      <c r="A8365">
        <v>8364</v>
      </c>
      <c r="B8365">
        <v>72212630</v>
      </c>
      <c r="C8365" t="s">
        <v>8316</v>
      </c>
      <c r="E8365" s="11">
        <v>8365</v>
      </c>
      <c r="F8365" s="12">
        <v>72212640</v>
      </c>
      <c r="G8365" s="13" t="s">
        <v>8317</v>
      </c>
      <c r="Q8365" t="str">
        <f t="shared" si="130"/>
        <v>72212640-Usluge izrade softvera za operativni sistem mikroračunara</v>
      </c>
    </row>
    <row r="8366" spans="1:17" x14ac:dyDescent="0.3">
      <c r="A8366">
        <v>8365</v>
      </c>
      <c r="B8366">
        <v>72212640</v>
      </c>
      <c r="C8366" t="s">
        <v>8317</v>
      </c>
      <c r="E8366" s="8">
        <v>8366</v>
      </c>
      <c r="F8366" s="9">
        <v>72212650</v>
      </c>
      <c r="G8366" s="10" t="s">
        <v>8318</v>
      </c>
      <c r="Q8366" t="str">
        <f t="shared" si="130"/>
        <v>72212650-Usluge izrade softvera za operativni sistem personalnog računara (PC)</v>
      </c>
    </row>
    <row r="8367" spans="1:17" x14ac:dyDescent="0.3">
      <c r="A8367">
        <v>8366</v>
      </c>
      <c r="B8367">
        <v>72212650</v>
      </c>
      <c r="C8367" t="s">
        <v>8318</v>
      </c>
      <c r="E8367" s="11">
        <v>8367</v>
      </c>
      <c r="F8367" s="12">
        <v>72212660</v>
      </c>
      <c r="G8367" s="13" t="s">
        <v>8319</v>
      </c>
      <c r="Q8367" t="str">
        <f t="shared" si="130"/>
        <v>72212660-Usluge izrade softvera za klasterovanje</v>
      </c>
    </row>
    <row r="8368" spans="1:17" x14ac:dyDescent="0.3">
      <c r="A8368">
        <v>8367</v>
      </c>
      <c r="B8368">
        <v>72212660</v>
      </c>
      <c r="C8368" t="s">
        <v>8319</v>
      </c>
      <c r="E8368" s="8">
        <v>8368</v>
      </c>
      <c r="F8368" s="9">
        <v>72212670</v>
      </c>
      <c r="G8368" s="10" t="s">
        <v>8320</v>
      </c>
      <c r="Q8368" t="str">
        <f t="shared" si="130"/>
        <v>72212670-Usluge izrade softvera za operativne sisteme u realnom vremenu</v>
      </c>
    </row>
    <row r="8369" spans="1:17" x14ac:dyDescent="0.3">
      <c r="A8369">
        <v>8368</v>
      </c>
      <c r="B8369">
        <v>72212670</v>
      </c>
      <c r="C8369" t="s">
        <v>8320</v>
      </c>
      <c r="E8369" s="11">
        <v>8369</v>
      </c>
      <c r="F8369" s="12">
        <v>72212700</v>
      </c>
      <c r="G8369" s="13" t="s">
        <v>8321</v>
      </c>
      <c r="Q8369" t="str">
        <f t="shared" si="130"/>
        <v>72212700-Podrška uslugama izrade softvera</v>
      </c>
    </row>
    <row r="8370" spans="1:17" x14ac:dyDescent="0.3">
      <c r="A8370">
        <v>8369</v>
      </c>
      <c r="B8370">
        <v>72212700</v>
      </c>
      <c r="C8370" t="s">
        <v>8321</v>
      </c>
      <c r="E8370" s="8">
        <v>8370</v>
      </c>
      <c r="F8370" s="9">
        <v>72212710</v>
      </c>
      <c r="G8370" s="10" t="s">
        <v>8322</v>
      </c>
      <c r="Q8370" t="str">
        <f t="shared" si="130"/>
        <v>72212710-Usluge izrade softvera za sigurnosno kopiranje (bekap) ili povraćaj oštećenih podataka</v>
      </c>
    </row>
    <row r="8371" spans="1:17" x14ac:dyDescent="0.3">
      <c r="A8371">
        <v>8370</v>
      </c>
      <c r="B8371">
        <v>72212710</v>
      </c>
      <c r="C8371" t="s">
        <v>8322</v>
      </c>
      <c r="E8371" s="11">
        <v>8371</v>
      </c>
      <c r="F8371" s="12">
        <v>72212720</v>
      </c>
      <c r="G8371" s="13" t="s">
        <v>8323</v>
      </c>
      <c r="Q8371" t="str">
        <f t="shared" si="130"/>
        <v>72212720-Usluge izrade softvera za bar-kodove</v>
      </c>
    </row>
    <row r="8372" spans="1:17" x14ac:dyDescent="0.3">
      <c r="A8372">
        <v>8371</v>
      </c>
      <c r="B8372">
        <v>72212720</v>
      </c>
      <c r="C8372" t="s">
        <v>8323</v>
      </c>
      <c r="E8372" s="8">
        <v>8372</v>
      </c>
      <c r="F8372" s="9">
        <v>72212730</v>
      </c>
      <c r="G8372" s="10" t="s">
        <v>8324</v>
      </c>
      <c r="Q8372" t="str">
        <f t="shared" si="130"/>
        <v>72212730-Usluge razvoja sigurnosnog softvera</v>
      </c>
    </row>
    <row r="8373" spans="1:17" x14ac:dyDescent="0.3">
      <c r="A8373">
        <v>8372</v>
      </c>
      <c r="B8373">
        <v>72212730</v>
      </c>
      <c r="C8373" t="s">
        <v>8324</v>
      </c>
      <c r="E8373" s="11">
        <v>8373</v>
      </c>
      <c r="F8373" s="12">
        <v>72212731</v>
      </c>
      <c r="G8373" s="13" t="s">
        <v>8325</v>
      </c>
      <c r="Q8373" t="str">
        <f t="shared" si="130"/>
        <v>72212731-Usluge izrade softvera za zaštitu datoteka</v>
      </c>
    </row>
    <row r="8374" spans="1:17" x14ac:dyDescent="0.3">
      <c r="A8374">
        <v>8373</v>
      </c>
      <c r="B8374">
        <v>72212731</v>
      </c>
      <c r="C8374" t="s">
        <v>8325</v>
      </c>
      <c r="E8374" s="8">
        <v>8374</v>
      </c>
      <c r="F8374" s="9">
        <v>72212732</v>
      </c>
      <c r="G8374" s="10" t="s">
        <v>8326</v>
      </c>
      <c r="Q8374" t="str">
        <f t="shared" si="130"/>
        <v>72212732-Usluge izrade softvera za zaštitu podataka</v>
      </c>
    </row>
    <row r="8375" spans="1:17" x14ac:dyDescent="0.3">
      <c r="A8375">
        <v>8374</v>
      </c>
      <c r="B8375">
        <v>72212732</v>
      </c>
      <c r="C8375" t="s">
        <v>8326</v>
      </c>
      <c r="E8375" s="11">
        <v>8375</v>
      </c>
      <c r="F8375" s="12">
        <v>72212740</v>
      </c>
      <c r="G8375" s="13" t="s">
        <v>8327</v>
      </c>
      <c r="Q8375" t="str">
        <f t="shared" si="130"/>
        <v>72212740-Usluge izrade softvera za prevođenje stranih jezika</v>
      </c>
    </row>
    <row r="8376" spans="1:17" x14ac:dyDescent="0.3">
      <c r="A8376">
        <v>8375</v>
      </c>
      <c r="B8376">
        <v>72212740</v>
      </c>
      <c r="C8376" t="s">
        <v>8327</v>
      </c>
      <c r="E8376" s="8">
        <v>8376</v>
      </c>
      <c r="F8376" s="9">
        <v>72212750</v>
      </c>
      <c r="G8376" s="10" t="s">
        <v>8328</v>
      </c>
      <c r="Q8376" t="str">
        <f t="shared" si="130"/>
        <v>72212750-Usluge izrade softvera za punjenje memorije</v>
      </c>
    </row>
    <row r="8377" spans="1:17" x14ac:dyDescent="0.3">
      <c r="A8377">
        <v>8376</v>
      </c>
      <c r="B8377">
        <v>72212750</v>
      </c>
      <c r="C8377" t="s">
        <v>8328</v>
      </c>
      <c r="E8377" s="11">
        <v>8377</v>
      </c>
      <c r="F8377" s="12">
        <v>72212760</v>
      </c>
      <c r="G8377" s="13" t="s">
        <v>8329</v>
      </c>
      <c r="Q8377" t="str">
        <f t="shared" si="130"/>
        <v>72212760-Usluge izrade softvera za zaštitu od virusa</v>
      </c>
    </row>
    <row r="8378" spans="1:17" x14ac:dyDescent="0.3">
      <c r="A8378">
        <v>8377</v>
      </c>
      <c r="B8378">
        <v>72212760</v>
      </c>
      <c r="C8378" t="s">
        <v>8329</v>
      </c>
      <c r="E8378" s="8">
        <v>8378</v>
      </c>
      <c r="F8378" s="9">
        <v>72212761</v>
      </c>
      <c r="G8378" s="10" t="s">
        <v>8330</v>
      </c>
      <c r="Q8378" t="str">
        <f t="shared" si="130"/>
        <v>72212761-Usluge razvoja antivirusnog softvera</v>
      </c>
    </row>
    <row r="8379" spans="1:17" x14ac:dyDescent="0.3">
      <c r="A8379">
        <v>8378</v>
      </c>
      <c r="B8379">
        <v>72212761</v>
      </c>
      <c r="C8379" t="s">
        <v>8330</v>
      </c>
      <c r="E8379" s="11">
        <v>8379</v>
      </c>
      <c r="F8379" s="12">
        <v>72212770</v>
      </c>
      <c r="G8379" s="13" t="s">
        <v>8331</v>
      </c>
      <c r="Q8379" t="str">
        <f t="shared" si="130"/>
        <v>72212770-Usluge izrade programa za opštu podršku, kompresovanje i štampu</v>
      </c>
    </row>
    <row r="8380" spans="1:17" x14ac:dyDescent="0.3">
      <c r="A8380">
        <v>8379</v>
      </c>
      <c r="B8380">
        <v>72212770</v>
      </c>
      <c r="C8380" t="s">
        <v>8331</v>
      </c>
      <c r="E8380" s="8">
        <v>8380</v>
      </c>
      <c r="F8380" s="9">
        <v>72212771</v>
      </c>
      <c r="G8380" s="10" t="s">
        <v>8332</v>
      </c>
      <c r="Q8380" t="str">
        <f t="shared" si="130"/>
        <v>72212771-Usluge izrade programa za opštu podršku</v>
      </c>
    </row>
    <row r="8381" spans="1:17" x14ac:dyDescent="0.3">
      <c r="A8381">
        <v>8380</v>
      </c>
      <c r="B8381">
        <v>72212771</v>
      </c>
      <c r="C8381" t="s">
        <v>8332</v>
      </c>
      <c r="E8381" s="11">
        <v>8381</v>
      </c>
      <c r="F8381" s="12">
        <v>72212772</v>
      </c>
      <c r="G8381" s="13" t="s">
        <v>8333</v>
      </c>
      <c r="Q8381" t="str">
        <f t="shared" si="130"/>
        <v>72212772-Usluge izrade programa za podršku štampanja</v>
      </c>
    </row>
    <row r="8382" spans="1:17" x14ac:dyDescent="0.3">
      <c r="A8382">
        <v>8381</v>
      </c>
      <c r="B8382">
        <v>72212772</v>
      </c>
      <c r="C8382" t="s">
        <v>8333</v>
      </c>
      <c r="E8382" s="8">
        <v>8382</v>
      </c>
      <c r="F8382" s="9">
        <v>72212780</v>
      </c>
      <c r="G8382" s="10" t="s">
        <v>8334</v>
      </c>
      <c r="Q8382" t="str">
        <f t="shared" si="130"/>
        <v>72212780-Usluge izrade softvera za upravljanje sistemom, snimanjem i sadržajem</v>
      </c>
    </row>
    <row r="8383" spans="1:17" x14ac:dyDescent="0.3">
      <c r="A8383">
        <v>8382</v>
      </c>
      <c r="B8383">
        <v>72212780</v>
      </c>
      <c r="C8383" t="s">
        <v>8334</v>
      </c>
      <c r="E8383" s="11">
        <v>8383</v>
      </c>
      <c r="F8383" s="12">
        <v>72212781</v>
      </c>
      <c r="G8383" s="13" t="s">
        <v>8335</v>
      </c>
      <c r="Q8383" t="str">
        <f t="shared" si="130"/>
        <v>72212781-Usluge izrade softvera za upravljanje sistemom</v>
      </c>
    </row>
    <row r="8384" spans="1:17" x14ac:dyDescent="0.3">
      <c r="A8384">
        <v>8383</v>
      </c>
      <c r="B8384">
        <v>72212781</v>
      </c>
      <c r="C8384" t="s">
        <v>8335</v>
      </c>
      <c r="E8384" s="8">
        <v>8384</v>
      </c>
      <c r="F8384" s="9">
        <v>72212782</v>
      </c>
      <c r="G8384" s="10" t="s">
        <v>8309</v>
      </c>
      <c r="Q8384" t="str">
        <f t="shared" si="130"/>
        <v>72212782-Usluge izrade softvera za upravljanje memorijom</v>
      </c>
    </row>
    <row r="8385" spans="1:17" x14ac:dyDescent="0.3">
      <c r="A8385">
        <v>8384</v>
      </c>
      <c r="B8385">
        <v>72212782</v>
      </c>
      <c r="C8385" t="s">
        <v>8309</v>
      </c>
      <c r="E8385" s="11">
        <v>8385</v>
      </c>
      <c r="F8385" s="12">
        <v>72212783</v>
      </c>
      <c r="G8385" s="13" t="s">
        <v>8336</v>
      </c>
      <c r="Q8385" t="str">
        <f t="shared" si="130"/>
        <v>72212783-Usluge izrade softvera za upravljanje sadržajem</v>
      </c>
    </row>
    <row r="8386" spans="1:17" x14ac:dyDescent="0.3">
      <c r="A8386">
        <v>8385</v>
      </c>
      <c r="B8386">
        <v>72212783</v>
      </c>
      <c r="C8386" t="s">
        <v>8336</v>
      </c>
      <c r="E8386" s="8">
        <v>8386</v>
      </c>
      <c r="F8386" s="9">
        <v>72212790</v>
      </c>
      <c r="G8386" s="10" t="s">
        <v>8337</v>
      </c>
      <c r="Q8386" t="str">
        <f t="shared" ref="Q8386:Q8449" si="131">F8386&amp; "-" &amp;G8386</f>
        <v>72212790-Usluge izrade softvera za proveru verzija</v>
      </c>
    </row>
    <row r="8387" spans="1:17" x14ac:dyDescent="0.3">
      <c r="A8387">
        <v>8386</v>
      </c>
      <c r="B8387">
        <v>72212790</v>
      </c>
      <c r="C8387" t="s">
        <v>8337</v>
      </c>
      <c r="E8387" s="11">
        <v>8387</v>
      </c>
      <c r="F8387" s="12">
        <v>72212900</v>
      </c>
      <c r="G8387" s="13" t="s">
        <v>8338</v>
      </c>
      <c r="Q8387" t="str">
        <f t="shared" si="131"/>
        <v>72212900-Usluge izrade raznih softvera i računarskih sistema</v>
      </c>
    </row>
    <row r="8388" spans="1:17" x14ac:dyDescent="0.3">
      <c r="A8388">
        <v>8387</v>
      </c>
      <c r="B8388">
        <v>72212900</v>
      </c>
      <c r="C8388" t="s">
        <v>8338</v>
      </c>
      <c r="E8388" s="8">
        <v>8388</v>
      </c>
      <c r="F8388" s="9">
        <v>72212910</v>
      </c>
      <c r="G8388" s="10" t="s">
        <v>8339</v>
      </c>
      <c r="Q8388" t="str">
        <f t="shared" si="131"/>
        <v>72212910-Usluge izrade softvera za računarske igrice, rodbinske veze i skrin sejvere</v>
      </c>
    </row>
    <row r="8389" spans="1:17" x14ac:dyDescent="0.3">
      <c r="A8389">
        <v>8388</v>
      </c>
      <c r="B8389">
        <v>72212910</v>
      </c>
      <c r="C8389" t="s">
        <v>8339</v>
      </c>
      <c r="E8389" s="11">
        <v>8389</v>
      </c>
      <c r="F8389" s="12">
        <v>72212911</v>
      </c>
      <c r="G8389" s="13" t="s">
        <v>8340</v>
      </c>
      <c r="Q8389" t="str">
        <f t="shared" si="131"/>
        <v>72212911-Usluge izrade softvera za računarske igrice</v>
      </c>
    </row>
    <row r="8390" spans="1:17" x14ac:dyDescent="0.3">
      <c r="A8390">
        <v>8389</v>
      </c>
      <c r="B8390">
        <v>72212911</v>
      </c>
      <c r="C8390" t="s">
        <v>8340</v>
      </c>
      <c r="E8390" s="8">
        <v>8390</v>
      </c>
      <c r="F8390" s="9">
        <v>72212920</v>
      </c>
      <c r="G8390" s="10" t="s">
        <v>8341</v>
      </c>
      <c r="Q8390" t="str">
        <f t="shared" si="131"/>
        <v>72212920-Usluge izrade softvera za automatizaciju kancelarijskog poslovanja</v>
      </c>
    </row>
    <row r="8391" spans="1:17" x14ac:dyDescent="0.3">
      <c r="A8391">
        <v>8390</v>
      </c>
      <c r="B8391">
        <v>72212920</v>
      </c>
      <c r="C8391" t="s">
        <v>8341</v>
      </c>
      <c r="E8391" s="11">
        <v>8391</v>
      </c>
      <c r="F8391" s="12">
        <v>72212930</v>
      </c>
      <c r="G8391" s="13" t="s">
        <v>8342</v>
      </c>
      <c r="Q8391" t="str">
        <f t="shared" si="131"/>
        <v>72212930-Usluge izrade softvera za obuku i zabavu</v>
      </c>
    </row>
    <row r="8392" spans="1:17" x14ac:dyDescent="0.3">
      <c r="A8392">
        <v>8391</v>
      </c>
      <c r="B8392">
        <v>72212930</v>
      </c>
      <c r="C8392" t="s">
        <v>8342</v>
      </c>
      <c r="E8392" s="8">
        <v>8392</v>
      </c>
      <c r="F8392" s="9">
        <v>72212931</v>
      </c>
      <c r="G8392" s="10" t="s">
        <v>8343</v>
      </c>
      <c r="Q8392" t="str">
        <f t="shared" si="131"/>
        <v>72212931-Usluge izrade softvera za obuku</v>
      </c>
    </row>
    <row r="8393" spans="1:17" x14ac:dyDescent="0.3">
      <c r="A8393">
        <v>8392</v>
      </c>
      <c r="B8393">
        <v>72212931</v>
      </c>
      <c r="C8393" t="s">
        <v>8343</v>
      </c>
      <c r="E8393" s="11">
        <v>8393</v>
      </c>
      <c r="F8393" s="12">
        <v>72212932</v>
      </c>
      <c r="G8393" s="13" t="s">
        <v>8344</v>
      </c>
      <c r="Q8393" t="str">
        <f t="shared" si="131"/>
        <v>72212932-Usluge izrade softvera za zabavu</v>
      </c>
    </row>
    <row r="8394" spans="1:17" x14ac:dyDescent="0.3">
      <c r="A8394">
        <v>8393</v>
      </c>
      <c r="B8394">
        <v>72212932</v>
      </c>
      <c r="C8394" t="s">
        <v>8344</v>
      </c>
      <c r="E8394" s="8">
        <v>8394</v>
      </c>
      <c r="F8394" s="9">
        <v>72212940</v>
      </c>
      <c r="G8394" s="10" t="s">
        <v>8345</v>
      </c>
      <c r="Q8394" t="str">
        <f t="shared" si="131"/>
        <v>72212940-Usluge izrade softvera za dizajniranje uzoraka i kalendare</v>
      </c>
    </row>
    <row r="8395" spans="1:17" x14ac:dyDescent="0.3">
      <c r="A8395">
        <v>8394</v>
      </c>
      <c r="B8395">
        <v>72212940</v>
      </c>
      <c r="C8395" t="s">
        <v>8345</v>
      </c>
      <c r="E8395" s="11">
        <v>8395</v>
      </c>
      <c r="F8395" s="12">
        <v>72212941</v>
      </c>
      <c r="G8395" s="13" t="s">
        <v>8346</v>
      </c>
      <c r="Q8395" t="str">
        <f t="shared" si="131"/>
        <v>72212941-Usluge izrade softvera za dizajniranje uzoraka</v>
      </c>
    </row>
    <row r="8396" spans="1:17" x14ac:dyDescent="0.3">
      <c r="A8396">
        <v>8395</v>
      </c>
      <c r="B8396">
        <v>72212941</v>
      </c>
      <c r="C8396" t="s">
        <v>8346</v>
      </c>
      <c r="E8396" s="8">
        <v>8396</v>
      </c>
      <c r="F8396" s="9">
        <v>72212942</v>
      </c>
      <c r="G8396" s="10" t="s">
        <v>8347</v>
      </c>
      <c r="Q8396" t="str">
        <f t="shared" si="131"/>
        <v>72212942-Usluge izrade softvera za kalendare</v>
      </c>
    </row>
    <row r="8397" spans="1:17" x14ac:dyDescent="0.3">
      <c r="A8397">
        <v>8396</v>
      </c>
      <c r="B8397">
        <v>72212942</v>
      </c>
      <c r="C8397" t="s">
        <v>8347</v>
      </c>
      <c r="E8397" s="11">
        <v>8397</v>
      </c>
      <c r="F8397" s="12">
        <v>72212960</v>
      </c>
      <c r="G8397" s="13" t="s">
        <v>8348</v>
      </c>
      <c r="Q8397" t="str">
        <f t="shared" si="131"/>
        <v>72212960-Usluge izrade sistemskog softvera i drajvera</v>
      </c>
    </row>
    <row r="8398" spans="1:17" x14ac:dyDescent="0.3">
      <c r="A8398">
        <v>8397</v>
      </c>
      <c r="B8398">
        <v>72212960</v>
      </c>
      <c r="C8398" t="s">
        <v>8348</v>
      </c>
      <c r="E8398" s="8">
        <v>8398</v>
      </c>
      <c r="F8398" s="9">
        <v>72212970</v>
      </c>
      <c r="G8398" s="10" t="s">
        <v>8349</v>
      </c>
      <c r="Q8398" t="str">
        <f t="shared" si="131"/>
        <v>72212970-Usluge izrade softvera za štampu</v>
      </c>
    </row>
    <row r="8399" spans="1:17" x14ac:dyDescent="0.3">
      <c r="A8399">
        <v>8398</v>
      </c>
      <c r="B8399">
        <v>72212970</v>
      </c>
      <c r="C8399" t="s">
        <v>8349</v>
      </c>
      <c r="E8399" s="11">
        <v>8399</v>
      </c>
      <c r="F8399" s="12">
        <v>72212971</v>
      </c>
      <c r="G8399" s="13" t="s">
        <v>8350</v>
      </c>
      <c r="Q8399" t="str">
        <f t="shared" si="131"/>
        <v>72212971-Usluge izrade softvera za izradu adresara</v>
      </c>
    </row>
    <row r="8400" spans="1:17" x14ac:dyDescent="0.3">
      <c r="A8400">
        <v>8399</v>
      </c>
      <c r="B8400">
        <v>72212971</v>
      </c>
      <c r="C8400" t="s">
        <v>8350</v>
      </c>
      <c r="E8400" s="8">
        <v>8400</v>
      </c>
      <c r="F8400" s="9">
        <v>72212972</v>
      </c>
      <c r="G8400" s="10" t="s">
        <v>8351</v>
      </c>
      <c r="Q8400" t="str">
        <f t="shared" si="131"/>
        <v>72212972-Usluge izrade softvera za izradu natpisa</v>
      </c>
    </row>
    <row r="8401" spans="1:17" x14ac:dyDescent="0.3">
      <c r="A8401">
        <v>8400</v>
      </c>
      <c r="B8401">
        <v>72212972</v>
      </c>
      <c r="C8401" t="s">
        <v>8351</v>
      </c>
      <c r="E8401" s="11">
        <v>8401</v>
      </c>
      <c r="F8401" s="12">
        <v>72212980</v>
      </c>
      <c r="G8401" s="13" t="s">
        <v>8352</v>
      </c>
      <c r="Q8401" t="str">
        <f t="shared" si="131"/>
        <v>72212980-Usluge izrade programskih jezika i alata</v>
      </c>
    </row>
    <row r="8402" spans="1:17" x14ac:dyDescent="0.3">
      <c r="A8402">
        <v>8401</v>
      </c>
      <c r="B8402">
        <v>72212980</v>
      </c>
      <c r="C8402" t="s">
        <v>8352</v>
      </c>
      <c r="E8402" s="8">
        <v>8402</v>
      </c>
      <c r="F8402" s="9">
        <v>72212981</v>
      </c>
      <c r="G8402" s="10" t="s">
        <v>8353</v>
      </c>
      <c r="Q8402" t="str">
        <f t="shared" si="131"/>
        <v>72212981-Usluge izrade kompilacijskog softvera</v>
      </c>
    </row>
    <row r="8403" spans="1:17" x14ac:dyDescent="0.3">
      <c r="A8403">
        <v>8402</v>
      </c>
      <c r="B8403">
        <v>72212981</v>
      </c>
      <c r="C8403" t="s">
        <v>8353</v>
      </c>
      <c r="E8403" s="11">
        <v>8403</v>
      </c>
      <c r="F8403" s="12">
        <v>72212982</v>
      </c>
      <c r="G8403" s="13" t="s">
        <v>8354</v>
      </c>
      <c r="Q8403" t="str">
        <f t="shared" si="131"/>
        <v>72212982-Usluge izrade softvera za upravljanje konfiguracijom</v>
      </c>
    </row>
    <row r="8404" spans="1:17" x14ac:dyDescent="0.3">
      <c r="A8404">
        <v>8403</v>
      </c>
      <c r="B8404">
        <v>72212982</v>
      </c>
      <c r="C8404" t="s">
        <v>8354</v>
      </c>
      <c r="E8404" s="8">
        <v>8404</v>
      </c>
      <c r="F8404" s="9">
        <v>72212983</v>
      </c>
      <c r="G8404" s="10" t="s">
        <v>8355</v>
      </c>
      <c r="Q8404" t="str">
        <f t="shared" si="131"/>
        <v>72212983-Usluge izrade razvojnog softvera</v>
      </c>
    </row>
    <row r="8405" spans="1:17" x14ac:dyDescent="0.3">
      <c r="A8405">
        <v>8404</v>
      </c>
      <c r="B8405">
        <v>72212983</v>
      </c>
      <c r="C8405" t="s">
        <v>8355</v>
      </c>
      <c r="E8405" s="11">
        <v>8405</v>
      </c>
      <c r="F8405" s="12">
        <v>72212984</v>
      </c>
      <c r="G8405" s="13" t="s">
        <v>8356</v>
      </c>
      <c r="Q8405" t="str">
        <f t="shared" si="131"/>
        <v>72212984-Usluge izrade softvera za ispitivanje programa</v>
      </c>
    </row>
    <row r="8406" spans="1:17" x14ac:dyDescent="0.3">
      <c r="A8406">
        <v>8405</v>
      </c>
      <c r="B8406">
        <v>72212984</v>
      </c>
      <c r="C8406" t="s">
        <v>8356</v>
      </c>
      <c r="E8406" s="8">
        <v>8406</v>
      </c>
      <c r="F8406" s="9">
        <v>72212985</v>
      </c>
      <c r="G8406" s="10" t="s">
        <v>8357</v>
      </c>
      <c r="Q8406" t="str">
        <f t="shared" si="131"/>
        <v>72212985-Usluge izrade softvera za uklanjanje grešaka</v>
      </c>
    </row>
    <row r="8407" spans="1:17" x14ac:dyDescent="0.3">
      <c r="A8407">
        <v>8406</v>
      </c>
      <c r="B8407">
        <v>72212985</v>
      </c>
      <c r="C8407" t="s">
        <v>8357</v>
      </c>
      <c r="E8407" s="11">
        <v>8407</v>
      </c>
      <c r="F8407" s="12">
        <v>72212990</v>
      </c>
      <c r="G8407" s="13" t="s">
        <v>8358</v>
      </c>
      <c r="Q8407" t="str">
        <f t="shared" si="131"/>
        <v>72212990-Usluge izrade softvera za tabele i za proširenja</v>
      </c>
    </row>
    <row r="8408" spans="1:17" x14ac:dyDescent="0.3">
      <c r="A8408">
        <v>8407</v>
      </c>
      <c r="B8408">
        <v>72212990</v>
      </c>
      <c r="C8408" t="s">
        <v>8358</v>
      </c>
      <c r="E8408" s="8">
        <v>8408</v>
      </c>
      <c r="F8408" s="9">
        <v>72212991</v>
      </c>
      <c r="G8408" s="10" t="s">
        <v>8359</v>
      </c>
      <c r="Q8408" t="str">
        <f t="shared" si="131"/>
        <v>72212991-Usluge izrade softvera za tabele</v>
      </c>
    </row>
    <row r="8409" spans="1:17" x14ac:dyDescent="0.3">
      <c r="A8409">
        <v>8408</v>
      </c>
      <c r="B8409">
        <v>72212991</v>
      </c>
      <c r="C8409" t="s">
        <v>8359</v>
      </c>
      <c r="E8409" s="11">
        <v>8409</v>
      </c>
      <c r="F8409" s="12">
        <v>72220000</v>
      </c>
      <c r="G8409" s="13" t="s">
        <v>8360</v>
      </c>
      <c r="Q8409" t="str">
        <f t="shared" si="131"/>
        <v>72220000-Usluge sistemskog i tehničkog savetovanja</v>
      </c>
    </row>
    <row r="8410" spans="1:17" x14ac:dyDescent="0.3">
      <c r="A8410">
        <v>8409</v>
      </c>
      <c r="B8410">
        <v>72220000</v>
      </c>
      <c r="C8410" t="s">
        <v>8360</v>
      </c>
      <c r="E8410" s="8">
        <v>8410</v>
      </c>
      <c r="F8410" s="9">
        <v>72221000</v>
      </c>
      <c r="G8410" s="10" t="s">
        <v>8361</v>
      </c>
      <c r="Q8410" t="str">
        <f t="shared" si="131"/>
        <v>72221000-Usluge savetovanja u oblasti poslovnih analiza</v>
      </c>
    </row>
    <row r="8411" spans="1:17" x14ac:dyDescent="0.3">
      <c r="A8411">
        <v>8410</v>
      </c>
      <c r="B8411">
        <v>72221000</v>
      </c>
      <c r="C8411" t="s">
        <v>8361</v>
      </c>
      <c r="E8411" s="11">
        <v>8411</v>
      </c>
      <c r="F8411" s="12">
        <v>72222000</v>
      </c>
      <c r="G8411" s="13" t="s">
        <v>8362</v>
      </c>
      <c r="Q8411" t="str">
        <f t="shared" si="131"/>
        <v>72222000-Usluge strateške revizije i planiranja informacionih sistema ili tehnologija</v>
      </c>
    </row>
    <row r="8412" spans="1:17" x14ac:dyDescent="0.3">
      <c r="A8412">
        <v>8411</v>
      </c>
      <c r="B8412">
        <v>72222000</v>
      </c>
      <c r="C8412" t="s">
        <v>8362</v>
      </c>
      <c r="E8412" s="8">
        <v>8412</v>
      </c>
      <c r="F8412" s="9">
        <v>72222100</v>
      </c>
      <c r="G8412" s="10" t="s">
        <v>8363</v>
      </c>
      <c r="Q8412" t="str">
        <f t="shared" si="131"/>
        <v>72222100-Usluge strateške revizije informacionih sistema ili tehnologija</v>
      </c>
    </row>
    <row r="8413" spans="1:17" x14ac:dyDescent="0.3">
      <c r="A8413">
        <v>8412</v>
      </c>
      <c r="B8413">
        <v>72222100</v>
      </c>
      <c r="C8413" t="s">
        <v>8363</v>
      </c>
      <c r="E8413" s="11">
        <v>8413</v>
      </c>
      <c r="F8413" s="12">
        <v>72222200</v>
      </c>
      <c r="G8413" s="13" t="s">
        <v>8364</v>
      </c>
      <c r="Q8413" t="str">
        <f t="shared" si="131"/>
        <v>72222200-Usluge planiranja informacionih sistema ili tehnologija</v>
      </c>
    </row>
    <row r="8414" spans="1:17" x14ac:dyDescent="0.3">
      <c r="A8414">
        <v>8413</v>
      </c>
      <c r="B8414">
        <v>72222200</v>
      </c>
      <c r="C8414" t="s">
        <v>8364</v>
      </c>
      <c r="E8414" s="8">
        <v>8414</v>
      </c>
      <c r="F8414" s="9">
        <v>72222300</v>
      </c>
      <c r="G8414" s="10" t="s">
        <v>8365</v>
      </c>
      <c r="Q8414" t="str">
        <f t="shared" si="131"/>
        <v>72222300-Usluge informacionih tehnologija</v>
      </c>
    </row>
    <row r="8415" spans="1:17" x14ac:dyDescent="0.3">
      <c r="A8415">
        <v>8414</v>
      </c>
      <c r="B8415">
        <v>72222300</v>
      </c>
      <c r="C8415" t="s">
        <v>8365</v>
      </c>
      <c r="E8415" s="11">
        <v>8415</v>
      </c>
      <c r="F8415" s="12">
        <v>72223000</v>
      </c>
      <c r="G8415" s="13" t="s">
        <v>8366</v>
      </c>
      <c r="Q8415" t="str">
        <f t="shared" si="131"/>
        <v>72223000-Usluge revizije zahteva informacionih tehnologija</v>
      </c>
    </row>
    <row r="8416" spans="1:17" x14ac:dyDescent="0.3">
      <c r="A8416">
        <v>8415</v>
      </c>
      <c r="B8416">
        <v>72223000</v>
      </c>
      <c r="C8416" t="s">
        <v>8366</v>
      </c>
      <c r="E8416" s="8">
        <v>8416</v>
      </c>
      <c r="F8416" s="9">
        <v>72224000</v>
      </c>
      <c r="G8416" s="10" t="s">
        <v>8367</v>
      </c>
      <c r="Q8416" t="str">
        <f t="shared" si="131"/>
        <v>72224000-Usluge savetovanja u oblasti vođenja projekata</v>
      </c>
    </row>
    <row r="8417" spans="1:17" x14ac:dyDescent="0.3">
      <c r="A8417">
        <v>8416</v>
      </c>
      <c r="B8417">
        <v>72224000</v>
      </c>
      <c r="C8417" t="s">
        <v>8367</v>
      </c>
      <c r="E8417" s="11">
        <v>8417</v>
      </c>
      <c r="F8417" s="12">
        <v>72224100</v>
      </c>
      <c r="G8417" s="13" t="s">
        <v>8368</v>
      </c>
      <c r="Q8417" t="str">
        <f t="shared" si="131"/>
        <v>72224100-Usluge planiranja implementacije sistema</v>
      </c>
    </row>
    <row r="8418" spans="1:17" x14ac:dyDescent="0.3">
      <c r="A8418">
        <v>8417</v>
      </c>
      <c r="B8418">
        <v>72224100</v>
      </c>
      <c r="C8418" t="s">
        <v>8368</v>
      </c>
      <c r="E8418" s="8">
        <v>8418</v>
      </c>
      <c r="F8418" s="9">
        <v>72224200</v>
      </c>
      <c r="G8418" s="10" t="s">
        <v>8369</v>
      </c>
      <c r="Q8418" t="str">
        <f t="shared" si="131"/>
        <v>72224200-Usluge planiranja garancije kvaliteta sistema</v>
      </c>
    </row>
    <row r="8419" spans="1:17" x14ac:dyDescent="0.3">
      <c r="A8419">
        <v>8418</v>
      </c>
      <c r="B8419">
        <v>72224200</v>
      </c>
      <c r="C8419" t="s">
        <v>8369</v>
      </c>
      <c r="E8419" s="11">
        <v>8419</v>
      </c>
      <c r="F8419" s="12">
        <v>72225000</v>
      </c>
      <c r="G8419" s="13" t="s">
        <v>8370</v>
      </c>
      <c r="Q8419" t="str">
        <f t="shared" si="131"/>
        <v>72225000-Usluge ocene i ispitivanja garancije kvaliteta sistema</v>
      </c>
    </row>
    <row r="8420" spans="1:17" x14ac:dyDescent="0.3">
      <c r="A8420">
        <v>8419</v>
      </c>
      <c r="B8420">
        <v>72225000</v>
      </c>
      <c r="C8420" t="s">
        <v>8370</v>
      </c>
      <c r="E8420" s="8">
        <v>8420</v>
      </c>
      <c r="F8420" s="9">
        <v>72226000</v>
      </c>
      <c r="G8420" s="10" t="s">
        <v>8371</v>
      </c>
      <c r="Q8420" t="str">
        <f t="shared" si="131"/>
        <v>72226000-Savetodavne usluge ispitivanja prihvatljivosti kod preuzimanja sistemskog softvera</v>
      </c>
    </row>
    <row r="8421" spans="1:17" x14ac:dyDescent="0.3">
      <c r="A8421">
        <v>8420</v>
      </c>
      <c r="B8421">
        <v>72226000</v>
      </c>
      <c r="C8421" t="s">
        <v>8371</v>
      </c>
      <c r="E8421" s="11">
        <v>8421</v>
      </c>
      <c r="F8421" s="12">
        <v>72227000</v>
      </c>
      <c r="G8421" s="13" t="s">
        <v>8372</v>
      </c>
      <c r="Q8421" t="str">
        <f t="shared" si="131"/>
        <v>72227000-Savetodavne usluge u vezi sa integracijom softvera</v>
      </c>
    </row>
    <row r="8422" spans="1:17" x14ac:dyDescent="0.3">
      <c r="A8422">
        <v>8421</v>
      </c>
      <c r="B8422">
        <v>72227000</v>
      </c>
      <c r="C8422" t="s">
        <v>8372</v>
      </c>
      <c r="E8422" s="8">
        <v>8422</v>
      </c>
      <c r="F8422" s="9">
        <v>72228000</v>
      </c>
      <c r="G8422" s="10" t="s">
        <v>8373</v>
      </c>
      <c r="Q8422" t="str">
        <f t="shared" si="131"/>
        <v>72228000-Savetodavne usluge u vezi sa integracijom hardvera</v>
      </c>
    </row>
    <row r="8423" spans="1:17" x14ac:dyDescent="0.3">
      <c r="A8423">
        <v>8422</v>
      </c>
      <c r="B8423">
        <v>72228000</v>
      </c>
      <c r="C8423" t="s">
        <v>8373</v>
      </c>
      <c r="E8423" s="11">
        <v>8423</v>
      </c>
      <c r="F8423" s="12">
        <v>72230000</v>
      </c>
      <c r="G8423" s="13" t="s">
        <v>8374</v>
      </c>
      <c r="Q8423" t="str">
        <f t="shared" si="131"/>
        <v>72230000-Usluge izrade softvera po narudžbi korisnika</v>
      </c>
    </row>
    <row r="8424" spans="1:17" x14ac:dyDescent="0.3">
      <c r="A8424">
        <v>8423</v>
      </c>
      <c r="B8424">
        <v>72230000</v>
      </c>
      <c r="C8424" t="s">
        <v>8374</v>
      </c>
      <c r="E8424" s="8">
        <v>8424</v>
      </c>
      <c r="F8424" s="9">
        <v>72231000</v>
      </c>
      <c r="G8424" s="10" t="s">
        <v>8375</v>
      </c>
      <c r="Q8424" t="str">
        <f t="shared" si="131"/>
        <v>72231000-Izrada softvera u vojne svrhe</v>
      </c>
    </row>
    <row r="8425" spans="1:17" x14ac:dyDescent="0.3">
      <c r="A8425">
        <v>8424</v>
      </c>
      <c r="B8425">
        <v>72231000</v>
      </c>
      <c r="C8425" t="s">
        <v>8375</v>
      </c>
      <c r="E8425" s="11">
        <v>8425</v>
      </c>
      <c r="F8425" s="12">
        <v>72232000</v>
      </c>
      <c r="G8425" s="13" t="s">
        <v>8376</v>
      </c>
      <c r="Q8425" t="str">
        <f t="shared" si="131"/>
        <v>72232000-Izrada softvera za obradu transakcija i softvera po narudžbi</v>
      </c>
    </row>
    <row r="8426" spans="1:17" x14ac:dyDescent="0.3">
      <c r="A8426">
        <v>8425</v>
      </c>
      <c r="B8426">
        <v>72232000</v>
      </c>
      <c r="C8426" t="s">
        <v>8376</v>
      </c>
      <c r="E8426" s="8">
        <v>8426</v>
      </c>
      <c r="F8426" s="9">
        <v>72240000</v>
      </c>
      <c r="G8426" s="10" t="s">
        <v>8377</v>
      </c>
      <c r="Q8426" t="str">
        <f t="shared" si="131"/>
        <v>72240000-Usluge sistemske analize i programiranja</v>
      </c>
    </row>
    <row r="8427" spans="1:17" x14ac:dyDescent="0.3">
      <c r="A8427">
        <v>8426</v>
      </c>
      <c r="B8427">
        <v>72240000</v>
      </c>
      <c r="C8427" t="s">
        <v>8377</v>
      </c>
      <c r="E8427" s="11">
        <v>8427</v>
      </c>
      <c r="F8427" s="12">
        <v>72241000</v>
      </c>
      <c r="G8427" s="13" t="s">
        <v>8378</v>
      </c>
      <c r="Q8427" t="str">
        <f t="shared" si="131"/>
        <v>72241000-Usluge određivanja glavnih planskih ciljeva</v>
      </c>
    </row>
    <row r="8428" spans="1:17" x14ac:dyDescent="0.3">
      <c r="A8428">
        <v>8427</v>
      </c>
      <c r="B8428">
        <v>72241000</v>
      </c>
      <c r="C8428" t="s">
        <v>8378</v>
      </c>
      <c r="E8428" s="8">
        <v>8428</v>
      </c>
      <c r="F8428" s="9">
        <v>72242000</v>
      </c>
      <c r="G8428" s="10" t="s">
        <v>8379</v>
      </c>
      <c r="Q8428" t="str">
        <f t="shared" si="131"/>
        <v>72242000-Usluge modeliranja dizajna</v>
      </c>
    </row>
    <row r="8429" spans="1:17" x14ac:dyDescent="0.3">
      <c r="A8429">
        <v>8428</v>
      </c>
      <c r="B8429">
        <v>72242000</v>
      </c>
      <c r="C8429" t="s">
        <v>8379</v>
      </c>
      <c r="E8429" s="11">
        <v>8429</v>
      </c>
      <c r="F8429" s="12">
        <v>72243000</v>
      </c>
      <c r="G8429" s="13" t="s">
        <v>8380</v>
      </c>
      <c r="Q8429" t="str">
        <f t="shared" si="131"/>
        <v>72243000-Usluge programiranja</v>
      </c>
    </row>
    <row r="8430" spans="1:17" x14ac:dyDescent="0.3">
      <c r="A8430">
        <v>8429</v>
      </c>
      <c r="B8430">
        <v>72243000</v>
      </c>
      <c r="C8430" t="s">
        <v>8380</v>
      </c>
      <c r="E8430" s="8">
        <v>8430</v>
      </c>
      <c r="F8430" s="9">
        <v>72244000</v>
      </c>
      <c r="G8430" s="10" t="s">
        <v>8381</v>
      </c>
      <c r="Q8430" t="str">
        <f t="shared" si="131"/>
        <v>72244000-Usluge izrade prototipa</v>
      </c>
    </row>
    <row r="8431" spans="1:17" x14ac:dyDescent="0.3">
      <c r="A8431">
        <v>8430</v>
      </c>
      <c r="B8431">
        <v>72244000</v>
      </c>
      <c r="C8431" t="s">
        <v>8381</v>
      </c>
      <c r="E8431" s="11">
        <v>8431</v>
      </c>
      <c r="F8431" s="12">
        <v>72245000</v>
      </c>
      <c r="G8431" s="13" t="s">
        <v>8382</v>
      </c>
      <c r="Q8431" t="str">
        <f t="shared" si="131"/>
        <v>72245000-Usluge analize ugovornih sistema i programiranja</v>
      </c>
    </row>
    <row r="8432" spans="1:17" x14ac:dyDescent="0.3">
      <c r="A8432">
        <v>8431</v>
      </c>
      <c r="B8432">
        <v>72245000</v>
      </c>
      <c r="C8432" t="s">
        <v>8382</v>
      </c>
      <c r="E8432" s="8">
        <v>8432</v>
      </c>
      <c r="F8432" s="9">
        <v>72246000</v>
      </c>
      <c r="G8432" s="10" t="s">
        <v>8383</v>
      </c>
      <c r="Q8432" t="str">
        <f t="shared" si="131"/>
        <v>72246000-Savetodavne usluge o sistemima</v>
      </c>
    </row>
    <row r="8433" spans="1:17" x14ac:dyDescent="0.3">
      <c r="A8433">
        <v>8432</v>
      </c>
      <c r="B8433">
        <v>72246000</v>
      </c>
      <c r="C8433" t="s">
        <v>8383</v>
      </c>
      <c r="E8433" s="11">
        <v>8433</v>
      </c>
      <c r="F8433" s="12">
        <v>72250000</v>
      </c>
      <c r="G8433" s="13" t="s">
        <v>8384</v>
      </c>
      <c r="Q8433" t="str">
        <f t="shared" si="131"/>
        <v>72250000-Sistemske usluge i usluge podrške</v>
      </c>
    </row>
    <row r="8434" spans="1:17" x14ac:dyDescent="0.3">
      <c r="A8434">
        <v>8433</v>
      </c>
      <c r="B8434">
        <v>72250000</v>
      </c>
      <c r="C8434" t="s">
        <v>8384</v>
      </c>
      <c r="E8434" s="8">
        <v>8434</v>
      </c>
      <c r="F8434" s="9">
        <v>72251000</v>
      </c>
      <c r="G8434" s="10" t="s">
        <v>8385</v>
      </c>
      <c r="Q8434" t="str">
        <f t="shared" si="131"/>
        <v>72251000-Usluge oporavka posle kvara</v>
      </c>
    </row>
    <row r="8435" spans="1:17" x14ac:dyDescent="0.3">
      <c r="A8435">
        <v>8434</v>
      </c>
      <c r="B8435">
        <v>72251000</v>
      </c>
      <c r="C8435" t="s">
        <v>8385</v>
      </c>
      <c r="E8435" s="11">
        <v>8435</v>
      </c>
      <c r="F8435" s="12">
        <v>72252000</v>
      </c>
      <c r="G8435" s="13" t="s">
        <v>8386</v>
      </c>
      <c r="Q8435" t="str">
        <f t="shared" si="131"/>
        <v>72252000-Usluge računarskog arhiviranja</v>
      </c>
    </row>
    <row r="8436" spans="1:17" x14ac:dyDescent="0.3">
      <c r="A8436">
        <v>8435</v>
      </c>
      <c r="B8436">
        <v>72252000</v>
      </c>
      <c r="C8436" t="s">
        <v>8386</v>
      </c>
      <c r="E8436" s="8">
        <v>8436</v>
      </c>
      <c r="F8436" s="9">
        <v>72253000</v>
      </c>
      <c r="G8436" s="10" t="s">
        <v>8387</v>
      </c>
      <c r="Q8436" t="str">
        <f t="shared" si="131"/>
        <v>72253000-Usluge službe za pomoć korisnicima i podršku</v>
      </c>
    </row>
    <row r="8437" spans="1:17" x14ac:dyDescent="0.3">
      <c r="A8437">
        <v>8436</v>
      </c>
      <c r="B8437">
        <v>72253000</v>
      </c>
      <c r="C8437" t="s">
        <v>8387</v>
      </c>
      <c r="E8437" s="11">
        <v>8437</v>
      </c>
      <c r="F8437" s="12">
        <v>72253100</v>
      </c>
      <c r="G8437" s="13" t="s">
        <v>8388</v>
      </c>
      <c r="Q8437" t="str">
        <f t="shared" si="131"/>
        <v>72253100-Usluge službe za pomoć korisnicima</v>
      </c>
    </row>
    <row r="8438" spans="1:17" x14ac:dyDescent="0.3">
      <c r="A8438">
        <v>8437</v>
      </c>
      <c r="B8438">
        <v>72253100</v>
      </c>
      <c r="C8438" t="s">
        <v>8388</v>
      </c>
      <c r="E8438" s="8">
        <v>8438</v>
      </c>
      <c r="F8438" s="9">
        <v>72253200</v>
      </c>
      <c r="G8438" s="10" t="s">
        <v>8389</v>
      </c>
      <c r="Q8438" t="str">
        <f t="shared" si="131"/>
        <v>72253200-Usluge sistemske podrške</v>
      </c>
    </row>
    <row r="8439" spans="1:17" x14ac:dyDescent="0.3">
      <c r="A8439">
        <v>8438</v>
      </c>
      <c r="B8439">
        <v>72253200</v>
      </c>
      <c r="C8439" t="s">
        <v>8389</v>
      </c>
      <c r="E8439" s="11">
        <v>8439</v>
      </c>
      <c r="F8439" s="12">
        <v>72254000</v>
      </c>
      <c r="G8439" s="13" t="s">
        <v>8390</v>
      </c>
      <c r="Q8439" t="str">
        <f t="shared" si="131"/>
        <v>72254000-Ispitivanje softvera</v>
      </c>
    </row>
    <row r="8440" spans="1:17" x14ac:dyDescent="0.3">
      <c r="A8440">
        <v>8439</v>
      </c>
      <c r="B8440">
        <v>72254000</v>
      </c>
      <c r="C8440" t="s">
        <v>8390</v>
      </c>
      <c r="E8440" s="8">
        <v>8440</v>
      </c>
      <c r="F8440" s="9">
        <v>72254100</v>
      </c>
      <c r="G8440" s="10" t="s">
        <v>8391</v>
      </c>
      <c r="Q8440" t="str">
        <f t="shared" si="131"/>
        <v>72254100-Usluge ispitivanja sistema</v>
      </c>
    </row>
    <row r="8441" spans="1:17" x14ac:dyDescent="0.3">
      <c r="A8441">
        <v>8440</v>
      </c>
      <c r="B8441">
        <v>72254100</v>
      </c>
      <c r="C8441" t="s">
        <v>8391</v>
      </c>
      <c r="E8441" s="11">
        <v>8441</v>
      </c>
      <c r="F8441" s="12">
        <v>72260000</v>
      </c>
      <c r="G8441" s="13" t="s">
        <v>8392</v>
      </c>
      <c r="Q8441" t="str">
        <f t="shared" si="131"/>
        <v>72260000-Usluge povezane sa softverom</v>
      </c>
    </row>
    <row r="8442" spans="1:17" x14ac:dyDescent="0.3">
      <c r="A8442">
        <v>8441</v>
      </c>
      <c r="B8442">
        <v>72260000</v>
      </c>
      <c r="C8442" t="s">
        <v>8392</v>
      </c>
      <c r="E8442" s="8">
        <v>8442</v>
      </c>
      <c r="F8442" s="9">
        <v>72261000</v>
      </c>
      <c r="G8442" s="10" t="s">
        <v>8393</v>
      </c>
      <c r="Q8442" t="str">
        <f t="shared" si="131"/>
        <v>72261000-Usluge softverske podrške</v>
      </c>
    </row>
    <row r="8443" spans="1:17" x14ac:dyDescent="0.3">
      <c r="A8443">
        <v>8442</v>
      </c>
      <c r="B8443">
        <v>72261000</v>
      </c>
      <c r="C8443" t="s">
        <v>8393</v>
      </c>
      <c r="E8443" s="11">
        <v>8443</v>
      </c>
      <c r="F8443" s="12">
        <v>72262000</v>
      </c>
      <c r="G8443" s="13" t="s">
        <v>8394</v>
      </c>
      <c r="Q8443" t="str">
        <f t="shared" si="131"/>
        <v>72262000-Usluge izrade softvera</v>
      </c>
    </row>
    <row r="8444" spans="1:17" x14ac:dyDescent="0.3">
      <c r="A8444">
        <v>8443</v>
      </c>
      <c r="B8444">
        <v>72262000</v>
      </c>
      <c r="C8444" t="s">
        <v>8394</v>
      </c>
      <c r="E8444" s="8">
        <v>8444</v>
      </c>
      <c r="F8444" s="9">
        <v>72263000</v>
      </c>
      <c r="G8444" s="10" t="s">
        <v>8395</v>
      </c>
      <c r="Q8444" t="str">
        <f t="shared" si="131"/>
        <v>72263000-Usluge izvođenja softvera</v>
      </c>
    </row>
    <row r="8445" spans="1:17" x14ac:dyDescent="0.3">
      <c r="A8445">
        <v>8444</v>
      </c>
      <c r="B8445">
        <v>72263000</v>
      </c>
      <c r="C8445" t="s">
        <v>8395</v>
      </c>
      <c r="E8445" s="11">
        <v>8445</v>
      </c>
      <c r="F8445" s="12">
        <v>72264000</v>
      </c>
      <c r="G8445" s="13" t="s">
        <v>8396</v>
      </c>
      <c r="Q8445" t="str">
        <f t="shared" si="131"/>
        <v>72264000-Usluge umnožavanja softvera</v>
      </c>
    </row>
    <row r="8446" spans="1:17" x14ac:dyDescent="0.3">
      <c r="A8446">
        <v>8445</v>
      </c>
      <c r="B8446">
        <v>72264000</v>
      </c>
      <c r="C8446" t="s">
        <v>8396</v>
      </c>
      <c r="E8446" s="8">
        <v>8446</v>
      </c>
      <c r="F8446" s="9">
        <v>72265000</v>
      </c>
      <c r="G8446" s="10" t="s">
        <v>8397</v>
      </c>
      <c r="Q8446" t="str">
        <f t="shared" si="131"/>
        <v>72265000-Usluge konfiguracije softvera</v>
      </c>
    </row>
    <row r="8447" spans="1:17" x14ac:dyDescent="0.3">
      <c r="A8447">
        <v>8446</v>
      </c>
      <c r="B8447">
        <v>72265000</v>
      </c>
      <c r="C8447" t="s">
        <v>8397</v>
      </c>
      <c r="E8447" s="11">
        <v>8447</v>
      </c>
      <c r="F8447" s="12">
        <v>72266000</v>
      </c>
      <c r="G8447" s="13" t="s">
        <v>8398</v>
      </c>
      <c r="Q8447" t="str">
        <f t="shared" si="131"/>
        <v>72266000-Usluge konsultovanja u vezi sa softverom</v>
      </c>
    </row>
    <row r="8448" spans="1:17" x14ac:dyDescent="0.3">
      <c r="A8448">
        <v>8447</v>
      </c>
      <c r="B8448">
        <v>72266000</v>
      </c>
      <c r="C8448" t="s">
        <v>8398</v>
      </c>
      <c r="E8448" s="8">
        <v>8448</v>
      </c>
      <c r="F8448" s="9">
        <v>72267000</v>
      </c>
      <c r="G8448" s="10" t="s">
        <v>8399</v>
      </c>
      <c r="Q8448" t="str">
        <f t="shared" si="131"/>
        <v>72267000-Usluge održavanja i popravke softvera</v>
      </c>
    </row>
    <row r="8449" spans="1:17" x14ac:dyDescent="0.3">
      <c r="A8449">
        <v>8448</v>
      </c>
      <c r="B8449">
        <v>72267000</v>
      </c>
      <c r="C8449" t="s">
        <v>8399</v>
      </c>
      <c r="E8449" s="11">
        <v>8449</v>
      </c>
      <c r="F8449" s="12">
        <v>72267100</v>
      </c>
      <c r="G8449" s="13" t="s">
        <v>8400</v>
      </c>
      <c r="Q8449" t="str">
        <f t="shared" si="131"/>
        <v>72267100-Održavanje softvera za informacione tehnologije</v>
      </c>
    </row>
    <row r="8450" spans="1:17" x14ac:dyDescent="0.3">
      <c r="A8450">
        <v>8449</v>
      </c>
      <c r="B8450">
        <v>72267100</v>
      </c>
      <c r="C8450" t="s">
        <v>8400</v>
      </c>
      <c r="E8450" s="8">
        <v>8450</v>
      </c>
      <c r="F8450" s="9">
        <v>72267200</v>
      </c>
      <c r="G8450" s="10" t="s">
        <v>8401</v>
      </c>
      <c r="Q8450" t="str">
        <f t="shared" ref="Q8450:Q8513" si="132">F8450&amp; "-" &amp;G8450</f>
        <v>72267200-Popravka softvera za informacione tehnologije</v>
      </c>
    </row>
    <row r="8451" spans="1:17" x14ac:dyDescent="0.3">
      <c r="A8451">
        <v>8450</v>
      </c>
      <c r="B8451">
        <v>72267200</v>
      </c>
      <c r="C8451" t="s">
        <v>8401</v>
      </c>
      <c r="E8451" s="11">
        <v>8451</v>
      </c>
      <c r="F8451" s="12">
        <v>72268000</v>
      </c>
      <c r="G8451" s="13" t="s">
        <v>8402</v>
      </c>
      <c r="Q8451" t="str">
        <f t="shared" si="132"/>
        <v>72268000-Usluge nabavke softvera</v>
      </c>
    </row>
    <row r="8452" spans="1:17" x14ac:dyDescent="0.3">
      <c r="A8452">
        <v>8451</v>
      </c>
      <c r="B8452">
        <v>72268000</v>
      </c>
      <c r="C8452" t="s">
        <v>8402</v>
      </c>
      <c r="E8452" s="8">
        <v>8452</v>
      </c>
      <c r="F8452" s="9">
        <v>72300000</v>
      </c>
      <c r="G8452" s="10" t="s">
        <v>8403</v>
      </c>
      <c r="Q8452" t="str">
        <f t="shared" si="132"/>
        <v>72300000-Usluge u vezi sa podacima</v>
      </c>
    </row>
    <row r="8453" spans="1:17" x14ac:dyDescent="0.3">
      <c r="A8453">
        <v>8452</v>
      </c>
      <c r="B8453">
        <v>72300000</v>
      </c>
      <c r="C8453" t="s">
        <v>8403</v>
      </c>
      <c r="E8453" s="11">
        <v>8453</v>
      </c>
      <c r="F8453" s="12">
        <v>72310000</v>
      </c>
      <c r="G8453" s="13" t="s">
        <v>8404</v>
      </c>
      <c r="Q8453" t="str">
        <f t="shared" si="132"/>
        <v>72310000-Usluge obrade podataka</v>
      </c>
    </row>
    <row r="8454" spans="1:17" x14ac:dyDescent="0.3">
      <c r="A8454">
        <v>8453</v>
      </c>
      <c r="B8454">
        <v>72310000</v>
      </c>
      <c r="C8454" t="s">
        <v>8404</v>
      </c>
      <c r="E8454" s="8">
        <v>8454</v>
      </c>
      <c r="F8454" s="9">
        <v>72311000</v>
      </c>
      <c r="G8454" s="10" t="s">
        <v>8405</v>
      </c>
      <c r="Q8454" t="str">
        <f t="shared" si="132"/>
        <v>72311000-Usluge izrade računarskih tabličnih prikaza</v>
      </c>
    </row>
    <row r="8455" spans="1:17" x14ac:dyDescent="0.3">
      <c r="A8455">
        <v>8454</v>
      </c>
      <c r="B8455">
        <v>72311000</v>
      </c>
      <c r="C8455" t="s">
        <v>8405</v>
      </c>
      <c r="E8455" s="11">
        <v>8455</v>
      </c>
      <c r="F8455" s="12">
        <v>72311100</v>
      </c>
      <c r="G8455" s="13" t="s">
        <v>8406</v>
      </c>
      <c r="Q8455" t="str">
        <f t="shared" si="132"/>
        <v>72311100-Usluge konverzije podataka</v>
      </c>
    </row>
    <row r="8456" spans="1:17" x14ac:dyDescent="0.3">
      <c r="A8456">
        <v>8455</v>
      </c>
      <c r="B8456">
        <v>72311100</v>
      </c>
      <c r="C8456" t="s">
        <v>8406</v>
      </c>
      <c r="E8456" s="8">
        <v>8456</v>
      </c>
      <c r="F8456" s="9">
        <v>72311200</v>
      </c>
      <c r="G8456" s="10" t="s">
        <v>8407</v>
      </c>
      <c r="Q8456" t="str">
        <f t="shared" si="132"/>
        <v>72311200-Usluge obrade grupa podataka</v>
      </c>
    </row>
    <row r="8457" spans="1:17" x14ac:dyDescent="0.3">
      <c r="A8457">
        <v>8456</v>
      </c>
      <c r="B8457">
        <v>72311200</v>
      </c>
      <c r="C8457" t="s">
        <v>8407</v>
      </c>
      <c r="E8457" s="11">
        <v>8457</v>
      </c>
      <c r="F8457" s="12">
        <v>72311300</v>
      </c>
      <c r="G8457" s="13" t="s">
        <v>8408</v>
      </c>
      <c r="Q8457" t="str">
        <f t="shared" si="132"/>
        <v>72311300-Usluge vremenskog zakupa računara</v>
      </c>
    </row>
    <row r="8458" spans="1:17" x14ac:dyDescent="0.3">
      <c r="A8458">
        <v>8457</v>
      </c>
      <c r="B8458">
        <v>72311300</v>
      </c>
      <c r="C8458" t="s">
        <v>8408</v>
      </c>
      <c r="E8458" s="8">
        <v>8458</v>
      </c>
      <c r="F8458" s="9">
        <v>72312000</v>
      </c>
      <c r="G8458" s="10" t="s">
        <v>8409</v>
      </c>
      <c r="Q8458" t="str">
        <f t="shared" si="132"/>
        <v>72312000-Usluge unosa podataka</v>
      </c>
    </row>
    <row r="8459" spans="1:17" x14ac:dyDescent="0.3">
      <c r="A8459">
        <v>8458</v>
      </c>
      <c r="B8459">
        <v>72312000</v>
      </c>
      <c r="C8459" t="s">
        <v>8409</v>
      </c>
      <c r="E8459" s="11">
        <v>8459</v>
      </c>
      <c r="F8459" s="12">
        <v>72312100</v>
      </c>
      <c r="G8459" s="13" t="s">
        <v>8410</v>
      </c>
      <c r="Q8459" t="str">
        <f t="shared" si="132"/>
        <v>72312100-Usluge pripreme podataka</v>
      </c>
    </row>
    <row r="8460" spans="1:17" x14ac:dyDescent="0.3">
      <c r="A8460">
        <v>8459</v>
      </c>
      <c r="B8460">
        <v>72312100</v>
      </c>
      <c r="C8460" t="s">
        <v>8410</v>
      </c>
      <c r="E8460" s="8">
        <v>8460</v>
      </c>
      <c r="F8460" s="9">
        <v>72312200</v>
      </c>
      <c r="G8460" s="10" t="s">
        <v>8411</v>
      </c>
      <c r="Q8460" t="str">
        <f t="shared" si="132"/>
        <v>72312200-Usluge optičkog prepoznavanja karaktera</v>
      </c>
    </row>
    <row r="8461" spans="1:17" x14ac:dyDescent="0.3">
      <c r="A8461">
        <v>8460</v>
      </c>
      <c r="B8461">
        <v>72312200</v>
      </c>
      <c r="C8461" t="s">
        <v>8411</v>
      </c>
      <c r="E8461" s="11">
        <v>8461</v>
      </c>
      <c r="F8461" s="12">
        <v>72313000</v>
      </c>
      <c r="G8461" s="13" t="s">
        <v>8412</v>
      </c>
      <c r="Q8461" t="str">
        <f t="shared" si="132"/>
        <v>72313000-Usluge preuzimanja podataka</v>
      </c>
    </row>
    <row r="8462" spans="1:17" x14ac:dyDescent="0.3">
      <c r="A8462">
        <v>8461</v>
      </c>
      <c r="B8462">
        <v>72313000</v>
      </c>
      <c r="C8462" t="s">
        <v>8412</v>
      </c>
      <c r="E8462" s="8">
        <v>8462</v>
      </c>
      <c r="F8462" s="9">
        <v>72314000</v>
      </c>
      <c r="G8462" s="10" t="s">
        <v>8413</v>
      </c>
      <c r="Q8462" t="str">
        <f t="shared" si="132"/>
        <v>72314000-Usluge prikupljanja i uparivanja podataka</v>
      </c>
    </row>
    <row r="8463" spans="1:17" x14ac:dyDescent="0.3">
      <c r="A8463">
        <v>8462</v>
      </c>
      <c r="B8463">
        <v>72314000</v>
      </c>
      <c r="C8463" t="s">
        <v>8413</v>
      </c>
      <c r="E8463" s="11">
        <v>8463</v>
      </c>
      <c r="F8463" s="12">
        <v>72315000</v>
      </c>
      <c r="G8463" s="13" t="s">
        <v>8414</v>
      </c>
      <c r="Q8463" t="str">
        <f t="shared" si="132"/>
        <v>72315000-Usluge upravljanja i podrške mrežama podataka</v>
      </c>
    </row>
    <row r="8464" spans="1:17" x14ac:dyDescent="0.3">
      <c r="A8464">
        <v>8463</v>
      </c>
      <c r="B8464">
        <v>72315000</v>
      </c>
      <c r="C8464" t="s">
        <v>8414</v>
      </c>
      <c r="E8464" s="8">
        <v>8464</v>
      </c>
      <c r="F8464" s="9">
        <v>72315100</v>
      </c>
      <c r="G8464" s="10" t="s">
        <v>8415</v>
      </c>
      <c r="Q8464" t="str">
        <f t="shared" si="132"/>
        <v>72315100-Usluge podrške mrežama podataka</v>
      </c>
    </row>
    <row r="8465" spans="1:17" x14ac:dyDescent="0.3">
      <c r="A8465">
        <v>8464</v>
      </c>
      <c r="B8465">
        <v>72315100</v>
      </c>
      <c r="C8465" t="s">
        <v>8415</v>
      </c>
      <c r="E8465" s="11">
        <v>8465</v>
      </c>
      <c r="F8465" s="12">
        <v>72315200</v>
      </c>
      <c r="G8465" s="13" t="s">
        <v>8416</v>
      </c>
      <c r="Q8465" t="str">
        <f t="shared" si="132"/>
        <v>72315200-Usluge upravljanja mrežama podataka</v>
      </c>
    </row>
    <row r="8466" spans="1:17" x14ac:dyDescent="0.3">
      <c r="A8466">
        <v>8465</v>
      </c>
      <c r="B8466">
        <v>72315200</v>
      </c>
      <c r="C8466" t="s">
        <v>8416</v>
      </c>
      <c r="E8466" s="8">
        <v>8466</v>
      </c>
      <c r="F8466" s="9">
        <v>72316000</v>
      </c>
      <c r="G8466" s="10" t="s">
        <v>8417</v>
      </c>
      <c r="Q8466" t="str">
        <f t="shared" si="132"/>
        <v>72316000-Usluge analize podataka</v>
      </c>
    </row>
    <row r="8467" spans="1:17" x14ac:dyDescent="0.3">
      <c r="A8467">
        <v>8466</v>
      </c>
      <c r="B8467">
        <v>72316000</v>
      </c>
      <c r="C8467" t="s">
        <v>8417</v>
      </c>
      <c r="E8467" s="11">
        <v>8467</v>
      </c>
      <c r="F8467" s="12">
        <v>72317000</v>
      </c>
      <c r="G8467" s="13" t="s">
        <v>8418</v>
      </c>
      <c r="Q8467" t="str">
        <f t="shared" si="132"/>
        <v>72317000-Usluge skladištenja podataka</v>
      </c>
    </row>
    <row r="8468" spans="1:17" x14ac:dyDescent="0.3">
      <c r="A8468">
        <v>8467</v>
      </c>
      <c r="B8468">
        <v>72317000</v>
      </c>
      <c r="C8468" t="s">
        <v>8418</v>
      </c>
      <c r="E8468" s="8">
        <v>8468</v>
      </c>
      <c r="F8468" s="9">
        <v>72318000</v>
      </c>
      <c r="G8468" s="10" t="s">
        <v>8419</v>
      </c>
      <c r="Q8468" t="str">
        <f t="shared" si="132"/>
        <v>72318000-Usluge prenosa podataka</v>
      </c>
    </row>
    <row r="8469" spans="1:17" x14ac:dyDescent="0.3">
      <c r="A8469">
        <v>8468</v>
      </c>
      <c r="B8469">
        <v>72318000</v>
      </c>
      <c r="C8469" t="s">
        <v>8419</v>
      </c>
      <c r="E8469" s="11">
        <v>8469</v>
      </c>
      <c r="F8469" s="12">
        <v>72319000</v>
      </c>
      <c r="G8469" s="13" t="s">
        <v>8420</v>
      </c>
      <c r="Q8469" t="str">
        <f t="shared" si="132"/>
        <v>72319000-Usluge dostavljanja podataka</v>
      </c>
    </row>
    <row r="8470" spans="1:17" x14ac:dyDescent="0.3">
      <c r="A8470">
        <v>8469</v>
      </c>
      <c r="B8470">
        <v>72319000</v>
      </c>
      <c r="C8470" t="s">
        <v>8420</v>
      </c>
      <c r="E8470" s="8">
        <v>8470</v>
      </c>
      <c r="F8470" s="9">
        <v>72320000</v>
      </c>
      <c r="G8470" s="10" t="s">
        <v>8421</v>
      </c>
      <c r="Q8470" t="str">
        <f t="shared" si="132"/>
        <v>72320000-Usluge baze podataka</v>
      </c>
    </row>
    <row r="8471" spans="1:17" x14ac:dyDescent="0.3">
      <c r="A8471">
        <v>8470</v>
      </c>
      <c r="B8471">
        <v>72320000</v>
      </c>
      <c r="C8471" t="s">
        <v>8421</v>
      </c>
      <c r="E8471" s="11">
        <v>8471</v>
      </c>
      <c r="F8471" s="12">
        <v>72321000</v>
      </c>
      <c r="G8471" s="13" t="s">
        <v>8422</v>
      </c>
      <c r="Q8471" t="str">
        <f t="shared" si="132"/>
        <v>72321000-Usluge baze podataka sa dodatnom vrednošću</v>
      </c>
    </row>
    <row r="8472" spans="1:17" x14ac:dyDescent="0.3">
      <c r="A8472">
        <v>8471</v>
      </c>
      <c r="B8472">
        <v>72321000</v>
      </c>
      <c r="C8472" t="s">
        <v>8422</v>
      </c>
      <c r="E8472" s="8">
        <v>8472</v>
      </c>
      <c r="F8472" s="9">
        <v>72322000</v>
      </c>
      <c r="G8472" s="10" t="s">
        <v>8423</v>
      </c>
      <c r="Q8472" t="str">
        <f t="shared" si="132"/>
        <v>72322000-Usluge upravljanja podacima</v>
      </c>
    </row>
    <row r="8473" spans="1:17" x14ac:dyDescent="0.3">
      <c r="A8473">
        <v>8472</v>
      </c>
      <c r="B8473">
        <v>72322000</v>
      </c>
      <c r="C8473" t="s">
        <v>8423</v>
      </c>
      <c r="E8473" s="11">
        <v>8473</v>
      </c>
      <c r="F8473" s="12">
        <v>72330000</v>
      </c>
      <c r="G8473" s="13" t="s">
        <v>8424</v>
      </c>
      <c r="Q8473" t="str">
        <f t="shared" si="132"/>
        <v>72330000-Usluge standardizacije i klasifikacije sadržaja ili podataka</v>
      </c>
    </row>
    <row r="8474" spans="1:17" x14ac:dyDescent="0.3">
      <c r="A8474">
        <v>8473</v>
      </c>
      <c r="B8474">
        <v>72330000</v>
      </c>
      <c r="C8474" t="s">
        <v>8424</v>
      </c>
      <c r="E8474" s="8">
        <v>8474</v>
      </c>
      <c r="F8474" s="9">
        <v>72400000</v>
      </c>
      <c r="G8474" s="10" t="s">
        <v>8425</v>
      </c>
      <c r="Q8474" t="str">
        <f t="shared" si="132"/>
        <v>72400000-Internet usluge</v>
      </c>
    </row>
    <row r="8475" spans="1:17" x14ac:dyDescent="0.3">
      <c r="A8475">
        <v>8474</v>
      </c>
      <c r="B8475">
        <v>72400000</v>
      </c>
      <c r="C8475" t="s">
        <v>8425</v>
      </c>
      <c r="E8475" s="11">
        <v>8475</v>
      </c>
      <c r="F8475" s="12">
        <v>72410000</v>
      </c>
      <c r="G8475" s="13" t="s">
        <v>8426</v>
      </c>
      <c r="Q8475" t="str">
        <f t="shared" si="132"/>
        <v>72410000-Usluge provajdera</v>
      </c>
    </row>
    <row r="8476" spans="1:17" x14ac:dyDescent="0.3">
      <c r="A8476">
        <v>8475</v>
      </c>
      <c r="B8476">
        <v>72410000</v>
      </c>
      <c r="C8476" t="s">
        <v>8426</v>
      </c>
      <c r="E8476" s="8">
        <v>8476</v>
      </c>
      <c r="F8476" s="9">
        <v>72411000</v>
      </c>
      <c r="G8476" s="10" t="s">
        <v>8427</v>
      </c>
      <c r="Q8476" t="str">
        <f t="shared" si="132"/>
        <v>72411000-Usluge internet provajdera (ISP)</v>
      </c>
    </row>
    <row r="8477" spans="1:17" x14ac:dyDescent="0.3">
      <c r="A8477">
        <v>8476</v>
      </c>
      <c r="B8477">
        <v>72411000</v>
      </c>
      <c r="C8477" t="s">
        <v>8427</v>
      </c>
      <c r="E8477" s="11">
        <v>8477</v>
      </c>
      <c r="F8477" s="12">
        <v>72412000</v>
      </c>
      <c r="G8477" s="13" t="s">
        <v>8428</v>
      </c>
      <c r="Q8477" t="str">
        <f t="shared" si="132"/>
        <v>72412000-Usluge provajdera elektronske pošte</v>
      </c>
    </row>
    <row r="8478" spans="1:17" x14ac:dyDescent="0.3">
      <c r="A8478">
        <v>8477</v>
      </c>
      <c r="B8478">
        <v>72412000</v>
      </c>
      <c r="C8478" t="s">
        <v>8428</v>
      </c>
      <c r="E8478" s="8">
        <v>8478</v>
      </c>
      <c r="F8478" s="9">
        <v>72413000</v>
      </c>
      <c r="G8478" s="10" t="s">
        <v>8429</v>
      </c>
      <c r="Q8478" t="str">
        <f t="shared" si="132"/>
        <v>72413000-Usluge dizajna internet stranica</v>
      </c>
    </row>
    <row r="8479" spans="1:17" x14ac:dyDescent="0.3">
      <c r="A8479">
        <v>8478</v>
      </c>
      <c r="B8479">
        <v>72413000</v>
      </c>
      <c r="C8479" t="s">
        <v>8429</v>
      </c>
      <c r="E8479" s="11">
        <v>8479</v>
      </c>
      <c r="F8479" s="12">
        <v>72414000</v>
      </c>
      <c r="G8479" s="13" t="s">
        <v>8430</v>
      </c>
      <c r="Q8479" t="str">
        <f t="shared" si="132"/>
        <v>72414000-Provajderi usluga pretraživanja interneta</v>
      </c>
    </row>
    <row r="8480" spans="1:17" x14ac:dyDescent="0.3">
      <c r="A8480">
        <v>8479</v>
      </c>
      <c r="B8480">
        <v>72414000</v>
      </c>
      <c r="C8480" t="s">
        <v>8430</v>
      </c>
      <c r="E8480" s="8">
        <v>8480</v>
      </c>
      <c r="F8480" s="9">
        <v>72415000</v>
      </c>
      <c r="G8480" s="10" t="s">
        <v>8431</v>
      </c>
      <c r="Q8480" t="str">
        <f t="shared" si="132"/>
        <v>72415000-Usluge hostinga internet stranica</v>
      </c>
    </row>
    <row r="8481" spans="1:17" x14ac:dyDescent="0.3">
      <c r="A8481">
        <v>8480</v>
      </c>
      <c r="B8481">
        <v>72415000</v>
      </c>
      <c r="C8481" t="s">
        <v>8431</v>
      </c>
      <c r="E8481" s="11">
        <v>8481</v>
      </c>
      <c r="F8481" s="12">
        <v>72416000</v>
      </c>
      <c r="G8481" s="13" t="s">
        <v>8432</v>
      </c>
      <c r="Q8481" t="str">
        <f t="shared" si="132"/>
        <v>72416000-Provajderi aplikacionih usluga</v>
      </c>
    </row>
    <row r="8482" spans="1:17" x14ac:dyDescent="0.3">
      <c r="A8482">
        <v>8481</v>
      </c>
      <c r="B8482">
        <v>72416000</v>
      </c>
      <c r="C8482" t="s">
        <v>8432</v>
      </c>
      <c r="E8482" s="8">
        <v>8482</v>
      </c>
      <c r="F8482" s="9">
        <v>72417000</v>
      </c>
      <c r="G8482" s="10" t="s">
        <v>8433</v>
      </c>
      <c r="Q8482" t="str">
        <f t="shared" si="132"/>
        <v>72417000-Nazivi internet domena</v>
      </c>
    </row>
    <row r="8483" spans="1:17" x14ac:dyDescent="0.3">
      <c r="A8483">
        <v>8482</v>
      </c>
      <c r="B8483">
        <v>72417000</v>
      </c>
      <c r="C8483" t="s">
        <v>8433</v>
      </c>
      <c r="E8483" s="11">
        <v>8483</v>
      </c>
      <c r="F8483" s="12">
        <v>72420000</v>
      </c>
      <c r="G8483" s="13" t="s">
        <v>8434</v>
      </c>
      <c r="Q8483" t="str">
        <f t="shared" si="132"/>
        <v>72420000-Usluge razvoja interneta</v>
      </c>
    </row>
    <row r="8484" spans="1:17" x14ac:dyDescent="0.3">
      <c r="A8484">
        <v>8483</v>
      </c>
      <c r="B8484">
        <v>72420000</v>
      </c>
      <c r="C8484" t="s">
        <v>8434</v>
      </c>
      <c r="E8484" s="8">
        <v>8484</v>
      </c>
      <c r="F8484" s="9">
        <v>72421000</v>
      </c>
      <c r="G8484" s="10" t="s">
        <v>8435</v>
      </c>
      <c r="Q8484" t="str">
        <f t="shared" si="132"/>
        <v>72421000-Usluge razvoja korisničkih aplikacija za internet ili intranet</v>
      </c>
    </row>
    <row r="8485" spans="1:17" x14ac:dyDescent="0.3">
      <c r="A8485">
        <v>8484</v>
      </c>
      <c r="B8485">
        <v>72421000</v>
      </c>
      <c r="C8485" t="s">
        <v>8435</v>
      </c>
      <c r="E8485" s="11">
        <v>8485</v>
      </c>
      <c r="F8485" s="12">
        <v>72422000</v>
      </c>
      <c r="G8485" s="13" t="s">
        <v>8436</v>
      </c>
      <c r="Q8485" t="str">
        <f t="shared" si="132"/>
        <v>72422000-Usluge razvoja serverskih aplikacija za internet ili intranet</v>
      </c>
    </row>
    <row r="8486" spans="1:17" x14ac:dyDescent="0.3">
      <c r="A8486">
        <v>8485</v>
      </c>
      <c r="B8486">
        <v>72422000</v>
      </c>
      <c r="C8486" t="s">
        <v>8436</v>
      </c>
      <c r="E8486" s="8">
        <v>8486</v>
      </c>
      <c r="F8486" s="9">
        <v>72500000</v>
      </c>
      <c r="G8486" s="10" t="s">
        <v>8437</v>
      </c>
      <c r="Q8486" t="str">
        <f t="shared" si="132"/>
        <v>72500000-Usluge u vezi sa računarima</v>
      </c>
    </row>
    <row r="8487" spans="1:17" x14ac:dyDescent="0.3">
      <c r="A8487">
        <v>8486</v>
      </c>
      <c r="B8487">
        <v>72500000</v>
      </c>
      <c r="C8487" t="s">
        <v>8437</v>
      </c>
      <c r="E8487" s="11">
        <v>8487</v>
      </c>
      <c r="F8487" s="12">
        <v>72510000</v>
      </c>
      <c r="G8487" s="13" t="s">
        <v>8438</v>
      </c>
      <c r="Q8487" t="str">
        <f t="shared" si="132"/>
        <v>72510000-Usluge upravljanja vezi sa računarima</v>
      </c>
    </row>
    <row r="8488" spans="1:17" x14ac:dyDescent="0.3">
      <c r="A8488">
        <v>8487</v>
      </c>
      <c r="B8488">
        <v>72510000</v>
      </c>
      <c r="C8488" t="s">
        <v>8438</v>
      </c>
      <c r="E8488" s="8">
        <v>8488</v>
      </c>
      <c r="F8488" s="9">
        <v>72511000</v>
      </c>
      <c r="G8488" s="10" t="s">
        <v>8439</v>
      </c>
      <c r="Q8488" t="str">
        <f t="shared" si="132"/>
        <v>72511000-Softverske usluge za mrežno upravljanje</v>
      </c>
    </row>
    <row r="8489" spans="1:17" x14ac:dyDescent="0.3">
      <c r="A8489">
        <v>8488</v>
      </c>
      <c r="B8489">
        <v>72511000</v>
      </c>
      <c r="C8489" t="s">
        <v>8439</v>
      </c>
      <c r="E8489" s="11">
        <v>8489</v>
      </c>
      <c r="F8489" s="12">
        <v>72512000</v>
      </c>
      <c r="G8489" s="13" t="s">
        <v>8440</v>
      </c>
      <c r="Q8489" t="str">
        <f t="shared" si="132"/>
        <v>72512000-Usluge vođenja dokumentacije</v>
      </c>
    </row>
    <row r="8490" spans="1:17" x14ac:dyDescent="0.3">
      <c r="A8490">
        <v>8489</v>
      </c>
      <c r="B8490">
        <v>72512000</v>
      </c>
      <c r="C8490" t="s">
        <v>8440</v>
      </c>
      <c r="E8490" s="8">
        <v>8490</v>
      </c>
      <c r="F8490" s="9">
        <v>72513000</v>
      </c>
      <c r="G8490" s="10" t="s">
        <v>8441</v>
      </c>
      <c r="Q8490" t="str">
        <f t="shared" si="132"/>
        <v>72513000-Usluge automatizacije kancelarijskog poslovanja</v>
      </c>
    </row>
    <row r="8491" spans="1:17" x14ac:dyDescent="0.3">
      <c r="A8491">
        <v>8490</v>
      </c>
      <c r="B8491">
        <v>72513000</v>
      </c>
      <c r="C8491" t="s">
        <v>8441</v>
      </c>
      <c r="E8491" s="11">
        <v>8491</v>
      </c>
      <c r="F8491" s="12">
        <v>72514000</v>
      </c>
      <c r="G8491" s="13" t="s">
        <v>8442</v>
      </c>
      <c r="Q8491" t="str">
        <f t="shared" si="132"/>
        <v>72514000-Usluge upravljanja računarskim uređajima</v>
      </c>
    </row>
    <row r="8492" spans="1:17" x14ac:dyDescent="0.3">
      <c r="A8492">
        <v>8491</v>
      </c>
      <c r="B8492">
        <v>72514000</v>
      </c>
      <c r="C8492" t="s">
        <v>8442</v>
      </c>
      <c r="E8492" s="8">
        <v>8492</v>
      </c>
      <c r="F8492" s="9">
        <v>72514100</v>
      </c>
      <c r="G8492" s="10" t="s">
        <v>8443</v>
      </c>
      <c r="Q8492" t="str">
        <f t="shared" si="132"/>
        <v>72514100-Usluge upravljanja sredstvima koje obuhvataju rad računara</v>
      </c>
    </row>
    <row r="8493" spans="1:17" x14ac:dyDescent="0.3">
      <c r="A8493">
        <v>8492</v>
      </c>
      <c r="B8493">
        <v>72514100</v>
      </c>
      <c r="C8493" t="s">
        <v>8443</v>
      </c>
      <c r="E8493" s="11">
        <v>8493</v>
      </c>
      <c r="F8493" s="12">
        <v>72514200</v>
      </c>
      <c r="G8493" s="13" t="s">
        <v>8444</v>
      </c>
      <c r="Q8493" t="str">
        <f t="shared" si="132"/>
        <v>72514200-Usluge upravljanja sredstvima za razvoj računarskih sistema</v>
      </c>
    </row>
    <row r="8494" spans="1:17" x14ac:dyDescent="0.3">
      <c r="A8494">
        <v>8493</v>
      </c>
      <c r="B8494">
        <v>72514200</v>
      </c>
      <c r="C8494" t="s">
        <v>8444</v>
      </c>
      <c r="E8494" s="8">
        <v>8494</v>
      </c>
      <c r="F8494" s="9">
        <v>72514300</v>
      </c>
      <c r="G8494" s="10" t="s">
        <v>8445</v>
      </c>
      <c r="Q8494" t="str">
        <f t="shared" si="132"/>
        <v>72514300-Usluge upravljanja sredstvima za održavanje računarskih sistema</v>
      </c>
    </row>
    <row r="8495" spans="1:17" x14ac:dyDescent="0.3">
      <c r="A8495">
        <v>8494</v>
      </c>
      <c r="B8495">
        <v>72514300</v>
      </c>
      <c r="C8495" t="s">
        <v>8445</v>
      </c>
      <c r="E8495" s="11">
        <v>8495</v>
      </c>
      <c r="F8495" s="12">
        <v>72540000</v>
      </c>
      <c r="G8495" s="13" t="s">
        <v>8446</v>
      </c>
      <c r="Q8495" t="str">
        <f t="shared" si="132"/>
        <v>72540000-Usluge nadogradnje računara</v>
      </c>
    </row>
    <row r="8496" spans="1:17" x14ac:dyDescent="0.3">
      <c r="A8496">
        <v>8495</v>
      </c>
      <c r="B8496">
        <v>72540000</v>
      </c>
      <c r="C8496" t="s">
        <v>8446</v>
      </c>
      <c r="E8496" s="8">
        <v>8496</v>
      </c>
      <c r="F8496" s="9">
        <v>72541000</v>
      </c>
      <c r="G8496" s="10" t="s">
        <v>8447</v>
      </c>
      <c r="Q8496" t="str">
        <f t="shared" si="132"/>
        <v>72541000-Usluge proširenja računara</v>
      </c>
    </row>
    <row r="8497" spans="1:17" x14ac:dyDescent="0.3">
      <c r="A8497">
        <v>8496</v>
      </c>
      <c r="B8497">
        <v>72541000</v>
      </c>
      <c r="C8497" t="s">
        <v>8447</v>
      </c>
      <c r="E8497" s="11">
        <v>8497</v>
      </c>
      <c r="F8497" s="12">
        <v>72541100</v>
      </c>
      <c r="G8497" s="13" t="s">
        <v>8448</v>
      </c>
      <c r="Q8497" t="str">
        <f t="shared" si="132"/>
        <v>72541100-Usluge proširenja memorije</v>
      </c>
    </row>
    <row r="8498" spans="1:17" x14ac:dyDescent="0.3">
      <c r="A8498">
        <v>8497</v>
      </c>
      <c r="B8498">
        <v>72541100</v>
      </c>
      <c r="C8498" t="s">
        <v>8448</v>
      </c>
      <c r="E8498" s="8">
        <v>8498</v>
      </c>
      <c r="F8498" s="9">
        <v>72590000</v>
      </c>
      <c r="G8498" s="10" t="s">
        <v>8449</v>
      </c>
      <c r="Q8498" t="str">
        <f t="shared" si="132"/>
        <v>72590000-Profesionalne usluge u vezi sa računarima</v>
      </c>
    </row>
    <row r="8499" spans="1:17" x14ac:dyDescent="0.3">
      <c r="A8499">
        <v>8498</v>
      </c>
      <c r="B8499">
        <v>72590000</v>
      </c>
      <c r="C8499" t="s">
        <v>8449</v>
      </c>
      <c r="E8499" s="11">
        <v>8499</v>
      </c>
      <c r="F8499" s="12">
        <v>72591000</v>
      </c>
      <c r="G8499" s="13" t="s">
        <v>8450</v>
      </c>
      <c r="Q8499" t="str">
        <f t="shared" si="132"/>
        <v>72591000-Izrada sporazuma o nivou usluga</v>
      </c>
    </row>
    <row r="8500" spans="1:17" x14ac:dyDescent="0.3">
      <c r="A8500">
        <v>8499</v>
      </c>
      <c r="B8500">
        <v>72591000</v>
      </c>
      <c r="C8500" t="s">
        <v>8450</v>
      </c>
      <c r="E8500" s="8">
        <v>8500</v>
      </c>
      <c r="F8500" s="9">
        <v>72600000</v>
      </c>
      <c r="G8500" s="10" t="s">
        <v>8451</v>
      </c>
      <c r="Q8500" t="str">
        <f t="shared" si="132"/>
        <v>72600000-Usluge računarske podrške i savetovanja</v>
      </c>
    </row>
    <row r="8501" spans="1:17" x14ac:dyDescent="0.3">
      <c r="A8501">
        <v>8500</v>
      </c>
      <c r="B8501">
        <v>72600000</v>
      </c>
      <c r="C8501" t="s">
        <v>8451</v>
      </c>
      <c r="E8501" s="11">
        <v>8501</v>
      </c>
      <c r="F8501" s="12">
        <v>72610000</v>
      </c>
      <c r="G8501" s="13" t="s">
        <v>8452</v>
      </c>
      <c r="Q8501" t="str">
        <f t="shared" si="132"/>
        <v>72610000-Usluge računarske podrške</v>
      </c>
    </row>
    <row r="8502" spans="1:17" x14ac:dyDescent="0.3">
      <c r="A8502">
        <v>8501</v>
      </c>
      <c r="B8502">
        <v>72610000</v>
      </c>
      <c r="C8502" t="s">
        <v>8452</v>
      </c>
      <c r="E8502" s="8">
        <v>8502</v>
      </c>
      <c r="F8502" s="9">
        <v>72611000</v>
      </c>
      <c r="G8502" s="10" t="s">
        <v>8453</v>
      </c>
      <c r="Q8502" t="str">
        <f t="shared" si="132"/>
        <v>72611000-Usluge tehničke računarske podrške</v>
      </c>
    </row>
    <row r="8503" spans="1:17" x14ac:dyDescent="0.3">
      <c r="A8503">
        <v>8502</v>
      </c>
      <c r="B8503">
        <v>72611000</v>
      </c>
      <c r="C8503" t="s">
        <v>8453</v>
      </c>
      <c r="E8503" s="11">
        <v>8503</v>
      </c>
      <c r="F8503" s="12">
        <v>72700000</v>
      </c>
      <c r="G8503" s="13" t="s">
        <v>8454</v>
      </c>
      <c r="Q8503" t="str">
        <f t="shared" si="132"/>
        <v>72700000-Usluge računarske mreže</v>
      </c>
    </row>
    <row r="8504" spans="1:17" x14ac:dyDescent="0.3">
      <c r="A8504">
        <v>8503</v>
      </c>
      <c r="B8504">
        <v>72700000</v>
      </c>
      <c r="C8504" t="s">
        <v>8454</v>
      </c>
      <c r="E8504" s="8">
        <v>8504</v>
      </c>
      <c r="F8504" s="9">
        <v>72710000</v>
      </c>
      <c r="G8504" s="10" t="s">
        <v>8455</v>
      </c>
      <c r="Q8504" t="str">
        <f t="shared" si="132"/>
        <v>72710000-Usluge lokalne mreže</v>
      </c>
    </row>
    <row r="8505" spans="1:17" x14ac:dyDescent="0.3">
      <c r="A8505">
        <v>8504</v>
      </c>
      <c r="B8505">
        <v>72710000</v>
      </c>
      <c r="C8505" t="s">
        <v>8455</v>
      </c>
      <c r="E8505" s="11">
        <v>8505</v>
      </c>
      <c r="F8505" s="12">
        <v>72720000</v>
      </c>
      <c r="G8505" s="13" t="s">
        <v>8456</v>
      </c>
      <c r="Q8505" t="str">
        <f t="shared" si="132"/>
        <v>72720000-Usluge mreža za široko područje (WAN)</v>
      </c>
    </row>
    <row r="8506" spans="1:17" x14ac:dyDescent="0.3">
      <c r="A8506">
        <v>8505</v>
      </c>
      <c r="B8506">
        <v>72720000</v>
      </c>
      <c r="C8506" t="s">
        <v>8456</v>
      </c>
      <c r="E8506" s="8">
        <v>8506</v>
      </c>
      <c r="F8506" s="9">
        <v>72800000</v>
      </c>
      <c r="G8506" s="10" t="s">
        <v>8457</v>
      </c>
      <c r="Q8506" t="str">
        <f t="shared" si="132"/>
        <v>72800000-Usluge računarske revizije i ispitivanja</v>
      </c>
    </row>
    <row r="8507" spans="1:17" x14ac:dyDescent="0.3">
      <c r="A8507">
        <v>8506</v>
      </c>
      <c r="B8507">
        <v>72800000</v>
      </c>
      <c r="C8507" t="s">
        <v>8457</v>
      </c>
      <c r="E8507" s="11">
        <v>8507</v>
      </c>
      <c r="F8507" s="12">
        <v>72810000</v>
      </c>
      <c r="G8507" s="13" t="s">
        <v>8458</v>
      </c>
      <c r="Q8507" t="str">
        <f t="shared" si="132"/>
        <v>72810000-Usluge računarske revizije</v>
      </c>
    </row>
    <row r="8508" spans="1:17" x14ac:dyDescent="0.3">
      <c r="A8508">
        <v>8507</v>
      </c>
      <c r="B8508">
        <v>72810000</v>
      </c>
      <c r="C8508" t="s">
        <v>8458</v>
      </c>
      <c r="E8508" s="8">
        <v>8508</v>
      </c>
      <c r="F8508" s="9">
        <v>72820000</v>
      </c>
      <c r="G8508" s="10" t="s">
        <v>8459</v>
      </c>
      <c r="Q8508" t="str">
        <f t="shared" si="132"/>
        <v>72820000-Usluge računarskog ispitivanja</v>
      </c>
    </row>
    <row r="8509" spans="1:17" x14ac:dyDescent="0.3">
      <c r="A8509">
        <v>8508</v>
      </c>
      <c r="B8509">
        <v>72820000</v>
      </c>
      <c r="C8509" t="s">
        <v>8459</v>
      </c>
      <c r="E8509" s="11">
        <v>8509</v>
      </c>
      <c r="F8509" s="12">
        <v>72900000</v>
      </c>
      <c r="G8509" s="13" t="s">
        <v>8460</v>
      </c>
      <c r="Q8509" t="str">
        <f t="shared" si="132"/>
        <v>72900000-Usluge računarskog sigurnosnog kopiranja (bekap) i kataloške konverzije</v>
      </c>
    </row>
    <row r="8510" spans="1:17" x14ac:dyDescent="0.3">
      <c r="A8510">
        <v>8509</v>
      </c>
      <c r="B8510">
        <v>72900000</v>
      </c>
      <c r="C8510" t="s">
        <v>8460</v>
      </c>
      <c r="E8510" s="8">
        <v>8510</v>
      </c>
      <c r="F8510" s="9">
        <v>72910000</v>
      </c>
      <c r="G8510" s="10" t="s">
        <v>8461</v>
      </c>
      <c r="Q8510" t="str">
        <f t="shared" si="132"/>
        <v>72910000-Usluge računarskog sigurnosnog kopiranja (bekap)</v>
      </c>
    </row>
    <row r="8511" spans="1:17" x14ac:dyDescent="0.3">
      <c r="A8511">
        <v>8510</v>
      </c>
      <c r="B8511">
        <v>72910000</v>
      </c>
      <c r="C8511" t="s">
        <v>8461</v>
      </c>
      <c r="E8511" s="11">
        <v>8511</v>
      </c>
      <c r="F8511" s="12">
        <v>72920000</v>
      </c>
      <c r="G8511" s="13" t="s">
        <v>8462</v>
      </c>
      <c r="Q8511" t="str">
        <f t="shared" si="132"/>
        <v>72920000-Usluge računarske kataloške konverzije</v>
      </c>
    </row>
    <row r="8512" spans="1:17" x14ac:dyDescent="0.3">
      <c r="A8512">
        <v>8511</v>
      </c>
      <c r="B8512">
        <v>72920000</v>
      </c>
      <c r="C8512" t="s">
        <v>8462</v>
      </c>
      <c r="E8512" s="8">
        <v>8512</v>
      </c>
      <c r="F8512" s="9">
        <v>73000000</v>
      </c>
      <c r="G8512" s="10" t="s">
        <v>8463</v>
      </c>
      <c r="Q8512" t="str">
        <f t="shared" si="132"/>
        <v>73000000-Usluge istraživanja i razvoja i prateće savetodavne usluge</v>
      </c>
    </row>
    <row r="8513" spans="1:17" x14ac:dyDescent="0.3">
      <c r="A8513">
        <v>8512</v>
      </c>
      <c r="B8513">
        <v>73000000</v>
      </c>
      <c r="C8513" t="s">
        <v>8463</v>
      </c>
      <c r="E8513" s="11">
        <v>8513</v>
      </c>
      <c r="F8513" s="12">
        <v>73100000</v>
      </c>
      <c r="G8513" s="13" t="s">
        <v>8464</v>
      </c>
      <c r="Q8513" t="str">
        <f t="shared" si="132"/>
        <v>73100000-Usluge u oblasti istraživanja i eksperimentalnog razvoja</v>
      </c>
    </row>
    <row r="8514" spans="1:17" x14ac:dyDescent="0.3">
      <c r="A8514">
        <v>8513</v>
      </c>
      <c r="B8514">
        <v>73100000</v>
      </c>
      <c r="C8514" t="s">
        <v>8464</v>
      </c>
      <c r="E8514" s="8">
        <v>8514</v>
      </c>
      <c r="F8514" s="9">
        <v>73110000</v>
      </c>
      <c r="G8514" s="10" t="s">
        <v>8465</v>
      </c>
      <c r="Q8514" t="str">
        <f t="shared" ref="Q8514:Q8577" si="133">F8514&amp; "-" &amp;G8514</f>
        <v>73110000-Usluge istraživanja</v>
      </c>
    </row>
    <row r="8515" spans="1:17" x14ac:dyDescent="0.3">
      <c r="A8515">
        <v>8514</v>
      </c>
      <c r="B8515">
        <v>73110000</v>
      </c>
      <c r="C8515" t="s">
        <v>8465</v>
      </c>
      <c r="E8515" s="11">
        <v>8515</v>
      </c>
      <c r="F8515" s="12">
        <v>73111000</v>
      </c>
      <c r="G8515" s="13" t="s">
        <v>8466</v>
      </c>
      <c r="Q8515" t="str">
        <f t="shared" si="133"/>
        <v>73111000-Usluge istraživačkih laboratorija</v>
      </c>
    </row>
    <row r="8516" spans="1:17" x14ac:dyDescent="0.3">
      <c r="A8516">
        <v>8515</v>
      </c>
      <c r="B8516">
        <v>73111000</v>
      </c>
      <c r="C8516" t="s">
        <v>8466</v>
      </c>
      <c r="E8516" s="8">
        <v>8516</v>
      </c>
      <c r="F8516" s="9">
        <v>73112000</v>
      </c>
      <c r="G8516" s="10" t="s">
        <v>8467</v>
      </c>
      <c r="Q8516" t="str">
        <f t="shared" si="133"/>
        <v>73112000-Usluge istraživanja mora</v>
      </c>
    </row>
    <row r="8517" spans="1:17" x14ac:dyDescent="0.3">
      <c r="A8517">
        <v>8516</v>
      </c>
      <c r="B8517">
        <v>73112000</v>
      </c>
      <c r="C8517" t="s">
        <v>8467</v>
      </c>
      <c r="E8517" s="11">
        <v>8517</v>
      </c>
      <c r="F8517" s="12">
        <v>73120000</v>
      </c>
      <c r="G8517" s="13" t="s">
        <v>8468</v>
      </c>
      <c r="Q8517" t="str">
        <f t="shared" si="133"/>
        <v>73120000-Usluge eksperimentalnog razvoja</v>
      </c>
    </row>
    <row r="8518" spans="1:17" x14ac:dyDescent="0.3">
      <c r="A8518">
        <v>8517</v>
      </c>
      <c r="B8518">
        <v>73120000</v>
      </c>
      <c r="C8518" t="s">
        <v>8468</v>
      </c>
      <c r="E8518" s="8">
        <v>8518</v>
      </c>
      <c r="F8518" s="9">
        <v>73200000</v>
      </c>
      <c r="G8518" s="10" t="s">
        <v>8469</v>
      </c>
      <c r="Q8518" t="str">
        <f t="shared" si="133"/>
        <v>73200000-Savetodavne usluge u oblasti istraživanja i razvoja</v>
      </c>
    </row>
    <row r="8519" spans="1:17" x14ac:dyDescent="0.3">
      <c r="A8519">
        <v>8518</v>
      </c>
      <c r="B8519">
        <v>73200000</v>
      </c>
      <c r="C8519" t="s">
        <v>8469</v>
      </c>
      <c r="E8519" s="11">
        <v>8519</v>
      </c>
      <c r="F8519" s="12">
        <v>73210000</v>
      </c>
      <c r="G8519" s="13" t="s">
        <v>8470</v>
      </c>
      <c r="Q8519" t="str">
        <f t="shared" si="133"/>
        <v>73210000-Savetodavne usluge u oblasti istraživanja</v>
      </c>
    </row>
    <row r="8520" spans="1:17" x14ac:dyDescent="0.3">
      <c r="A8520">
        <v>8519</v>
      </c>
      <c r="B8520">
        <v>73210000</v>
      </c>
      <c r="C8520" t="s">
        <v>8470</v>
      </c>
      <c r="E8520" s="8">
        <v>8520</v>
      </c>
      <c r="F8520" s="9">
        <v>73220000</v>
      </c>
      <c r="G8520" s="10" t="s">
        <v>8471</v>
      </c>
      <c r="Q8520" t="str">
        <f t="shared" si="133"/>
        <v>73220000-Savetodavne usluge u oblasti razvoja</v>
      </c>
    </row>
    <row r="8521" spans="1:17" x14ac:dyDescent="0.3">
      <c r="A8521">
        <v>8520</v>
      </c>
      <c r="B8521">
        <v>73220000</v>
      </c>
      <c r="C8521" t="s">
        <v>8471</v>
      </c>
      <c r="E8521" s="11">
        <v>8521</v>
      </c>
      <c r="F8521" s="12">
        <v>73300000</v>
      </c>
      <c r="G8521" s="13" t="s">
        <v>8472</v>
      </c>
      <c r="Q8521" t="str">
        <f t="shared" si="133"/>
        <v>73300000-Planiranje i sprovođenje istraživanja i razvoja</v>
      </c>
    </row>
    <row r="8522" spans="1:17" x14ac:dyDescent="0.3">
      <c r="A8522">
        <v>8521</v>
      </c>
      <c r="B8522">
        <v>73300000</v>
      </c>
      <c r="C8522" t="s">
        <v>8472</v>
      </c>
      <c r="E8522" s="8">
        <v>8522</v>
      </c>
      <c r="F8522" s="9">
        <v>73400000</v>
      </c>
      <c r="G8522" s="10" t="s">
        <v>8473</v>
      </c>
      <c r="Q8522" t="str">
        <f t="shared" si="133"/>
        <v>73400000-Usluge istraživanja i razvoja kod bezbednosnih i odbrambenih materijala</v>
      </c>
    </row>
    <row r="8523" spans="1:17" x14ac:dyDescent="0.3">
      <c r="A8523">
        <v>8522</v>
      </c>
      <c r="B8523">
        <v>73400000</v>
      </c>
      <c r="C8523" t="s">
        <v>8473</v>
      </c>
      <c r="E8523" s="11">
        <v>8523</v>
      </c>
      <c r="F8523" s="12">
        <v>73410000</v>
      </c>
      <c r="G8523" s="13" t="s">
        <v>8474</v>
      </c>
      <c r="Q8523" t="str">
        <f t="shared" si="133"/>
        <v>73410000-Vojna istraživanja i tehnologija</v>
      </c>
    </row>
    <row r="8524" spans="1:17" x14ac:dyDescent="0.3">
      <c r="A8524">
        <v>8523</v>
      </c>
      <c r="B8524">
        <v>73410000</v>
      </c>
      <c r="C8524" t="s">
        <v>8474</v>
      </c>
      <c r="E8524" s="8">
        <v>8524</v>
      </c>
      <c r="F8524" s="9">
        <v>73420000</v>
      </c>
      <c r="G8524" s="10" t="s">
        <v>8475</v>
      </c>
      <c r="Q8524" t="str">
        <f t="shared" si="133"/>
        <v>73420000-Preliminarna studija izvodljivosti i tehnološka prezentacija</v>
      </c>
    </row>
    <row r="8525" spans="1:17" x14ac:dyDescent="0.3">
      <c r="A8525">
        <v>8524</v>
      </c>
      <c r="B8525">
        <v>73420000</v>
      </c>
      <c r="C8525" t="s">
        <v>8475</v>
      </c>
      <c r="E8525" s="11">
        <v>8525</v>
      </c>
      <c r="F8525" s="12">
        <v>73421000</v>
      </c>
      <c r="G8525" s="13" t="s">
        <v>8476</v>
      </c>
      <c r="Q8525" t="str">
        <f t="shared" si="133"/>
        <v>73421000-Razvoj bezbednosne opreme</v>
      </c>
    </row>
    <row r="8526" spans="1:17" x14ac:dyDescent="0.3">
      <c r="A8526">
        <v>8525</v>
      </c>
      <c r="B8526">
        <v>73421000</v>
      </c>
      <c r="C8526" t="s">
        <v>8476</v>
      </c>
      <c r="E8526" s="8">
        <v>8526</v>
      </c>
      <c r="F8526" s="9">
        <v>73422000</v>
      </c>
      <c r="G8526" s="10" t="s">
        <v>8477</v>
      </c>
      <c r="Q8526" t="str">
        <f t="shared" si="133"/>
        <v>73422000-Razvoj vatrenog oružja i municije</v>
      </c>
    </row>
    <row r="8527" spans="1:17" x14ac:dyDescent="0.3">
      <c r="A8527">
        <v>8526</v>
      </c>
      <c r="B8527">
        <v>73422000</v>
      </c>
      <c r="C8527" t="s">
        <v>8477</v>
      </c>
      <c r="E8527" s="11">
        <v>8527</v>
      </c>
      <c r="F8527" s="12">
        <v>73423000</v>
      </c>
      <c r="G8527" s="13" t="s">
        <v>8478</v>
      </c>
      <c r="Q8527" t="str">
        <f t="shared" si="133"/>
        <v>73423000-Razvoj vojnih vozila</v>
      </c>
    </row>
    <row r="8528" spans="1:17" x14ac:dyDescent="0.3">
      <c r="A8528">
        <v>8527</v>
      </c>
      <c r="B8528">
        <v>73423000</v>
      </c>
      <c r="C8528" t="s">
        <v>8478</v>
      </c>
      <c r="E8528" s="8">
        <v>8528</v>
      </c>
      <c r="F8528" s="9">
        <v>73424000</v>
      </c>
      <c r="G8528" s="10" t="s">
        <v>8479</v>
      </c>
      <c r="Q8528" t="str">
        <f t="shared" si="133"/>
        <v>73424000-Razvoj ratnih brodova</v>
      </c>
    </row>
    <row r="8529" spans="1:17" x14ac:dyDescent="0.3">
      <c r="A8529">
        <v>8528</v>
      </c>
      <c r="B8529">
        <v>73424000</v>
      </c>
      <c r="C8529" t="s">
        <v>8479</v>
      </c>
      <c r="E8529" s="11">
        <v>8529</v>
      </c>
      <c r="F8529" s="12">
        <v>73425000</v>
      </c>
      <c r="G8529" s="13" t="s">
        <v>8480</v>
      </c>
      <c r="Q8529" t="str">
        <f t="shared" si="133"/>
        <v>73425000-Razvoj vojnih letelica, raketa i svemirskih letelica</v>
      </c>
    </row>
    <row r="8530" spans="1:17" x14ac:dyDescent="0.3">
      <c r="A8530">
        <v>8529</v>
      </c>
      <c r="B8530">
        <v>73425000</v>
      </c>
      <c r="C8530" t="s">
        <v>8480</v>
      </c>
      <c r="E8530" s="8">
        <v>8530</v>
      </c>
      <c r="F8530" s="9">
        <v>73426000</v>
      </c>
      <c r="G8530" s="10" t="s">
        <v>8481</v>
      </c>
      <c r="Q8530" t="str">
        <f t="shared" si="133"/>
        <v>73426000-Razvoj vojnih elektronskih sistema</v>
      </c>
    </row>
    <row r="8531" spans="1:17" x14ac:dyDescent="0.3">
      <c r="A8531">
        <v>8530</v>
      </c>
      <c r="B8531">
        <v>73426000</v>
      </c>
      <c r="C8531" t="s">
        <v>8481</v>
      </c>
      <c r="E8531" s="11">
        <v>8531</v>
      </c>
      <c r="F8531" s="12">
        <v>73430000</v>
      </c>
      <c r="G8531" s="13" t="s">
        <v>8482</v>
      </c>
      <c r="Q8531" t="str">
        <f t="shared" si="133"/>
        <v>73430000-Ispitivanje i ocenjivanje</v>
      </c>
    </row>
    <row r="8532" spans="1:17" x14ac:dyDescent="0.3">
      <c r="A8532">
        <v>8531</v>
      </c>
      <c r="B8532">
        <v>73430000</v>
      </c>
      <c r="C8532" t="s">
        <v>8482</v>
      </c>
      <c r="E8532" s="8">
        <v>8532</v>
      </c>
      <c r="F8532" s="9">
        <v>73431000</v>
      </c>
      <c r="G8532" s="10" t="s">
        <v>8483</v>
      </c>
      <c r="Q8532" t="str">
        <f t="shared" si="133"/>
        <v>73431000-Ispitivanje i ocenjivanje bezbednosne opreme</v>
      </c>
    </row>
    <row r="8533" spans="1:17" x14ac:dyDescent="0.3">
      <c r="A8533">
        <v>8532</v>
      </c>
      <c r="B8533">
        <v>73431000</v>
      </c>
      <c r="C8533" t="s">
        <v>8483</v>
      </c>
      <c r="E8533" s="11">
        <v>8533</v>
      </c>
      <c r="F8533" s="12">
        <v>73432000</v>
      </c>
      <c r="G8533" s="13" t="s">
        <v>8484</v>
      </c>
      <c r="Q8533" t="str">
        <f t="shared" si="133"/>
        <v>73432000-Ispitivanje i ocenjivanje vatrenog oružja i municije</v>
      </c>
    </row>
    <row r="8534" spans="1:17" x14ac:dyDescent="0.3">
      <c r="A8534">
        <v>8533</v>
      </c>
      <c r="B8534">
        <v>73432000</v>
      </c>
      <c r="C8534" t="s">
        <v>8484</v>
      </c>
      <c r="E8534" s="8">
        <v>8534</v>
      </c>
      <c r="F8534" s="9">
        <v>73433000</v>
      </c>
      <c r="G8534" s="10" t="s">
        <v>8485</v>
      </c>
      <c r="Q8534" t="str">
        <f t="shared" si="133"/>
        <v>73433000-Ispitivanje i ocenjivanje vojnih vozila</v>
      </c>
    </row>
    <row r="8535" spans="1:17" x14ac:dyDescent="0.3">
      <c r="A8535">
        <v>8534</v>
      </c>
      <c r="B8535">
        <v>73433000</v>
      </c>
      <c r="C8535" t="s">
        <v>8485</v>
      </c>
      <c r="E8535" s="11">
        <v>8535</v>
      </c>
      <c r="F8535" s="12">
        <v>73434000</v>
      </c>
      <c r="G8535" s="13" t="s">
        <v>8486</v>
      </c>
      <c r="Q8535" t="str">
        <f t="shared" si="133"/>
        <v>73434000-Ispitivanje i ocenjivanje ratnih brodova</v>
      </c>
    </row>
    <row r="8536" spans="1:17" x14ac:dyDescent="0.3">
      <c r="A8536">
        <v>8535</v>
      </c>
      <c r="B8536">
        <v>73434000</v>
      </c>
      <c r="C8536" t="s">
        <v>8486</v>
      </c>
      <c r="E8536" s="8">
        <v>8536</v>
      </c>
      <c r="F8536" s="9">
        <v>73435000</v>
      </c>
      <c r="G8536" s="10" t="s">
        <v>8487</v>
      </c>
      <c r="Q8536" t="str">
        <f t="shared" si="133"/>
        <v>73435000-Ispitivanje i ocenjivanje vojnih letelica, raketa i svemirskih letelica</v>
      </c>
    </row>
    <row r="8537" spans="1:17" x14ac:dyDescent="0.3">
      <c r="A8537">
        <v>8536</v>
      </c>
      <c r="B8537">
        <v>73435000</v>
      </c>
      <c r="C8537" t="s">
        <v>8487</v>
      </c>
      <c r="E8537" s="11">
        <v>8537</v>
      </c>
      <c r="F8537" s="12">
        <v>73436000</v>
      </c>
      <c r="G8537" s="13" t="s">
        <v>8488</v>
      </c>
      <c r="Q8537" t="str">
        <f t="shared" si="133"/>
        <v>73436000-Ispitivanje i ocenjivanje vojnih elektronskih sistema</v>
      </c>
    </row>
    <row r="8538" spans="1:17" x14ac:dyDescent="0.3">
      <c r="A8538">
        <v>8537</v>
      </c>
      <c r="B8538">
        <v>73436000</v>
      </c>
      <c r="C8538" t="s">
        <v>8488</v>
      </c>
      <c r="E8538" s="8">
        <v>8538</v>
      </c>
      <c r="F8538" s="9">
        <v>75000000</v>
      </c>
      <c r="G8538" s="10" t="s">
        <v>8489</v>
      </c>
      <c r="Q8538" t="str">
        <f t="shared" si="133"/>
        <v>75000000-Usluge uprave, odbrane i socijalnog osiguranja</v>
      </c>
    </row>
    <row r="8539" spans="1:17" x14ac:dyDescent="0.3">
      <c r="A8539">
        <v>8538</v>
      </c>
      <c r="B8539">
        <v>75000000</v>
      </c>
      <c r="C8539" t="s">
        <v>8489</v>
      </c>
      <c r="E8539" s="11">
        <v>8539</v>
      </c>
      <c r="F8539" s="12">
        <v>75100000</v>
      </c>
      <c r="G8539" s="13" t="s">
        <v>8490</v>
      </c>
      <c r="Q8539" t="str">
        <f t="shared" si="133"/>
        <v>75100000-Usluge uprave</v>
      </c>
    </row>
    <row r="8540" spans="1:17" x14ac:dyDescent="0.3">
      <c r="A8540">
        <v>8539</v>
      </c>
      <c r="B8540">
        <v>75100000</v>
      </c>
      <c r="C8540" t="s">
        <v>8490</v>
      </c>
      <c r="E8540" s="8">
        <v>8540</v>
      </c>
      <c r="F8540" s="9">
        <v>75110000</v>
      </c>
      <c r="G8540" s="10" t="s">
        <v>8491</v>
      </c>
      <c r="Q8540" t="str">
        <f t="shared" si="133"/>
        <v>75110000-Opšte usluge javnih službi</v>
      </c>
    </row>
    <row r="8541" spans="1:17" x14ac:dyDescent="0.3">
      <c r="A8541">
        <v>8540</v>
      </c>
      <c r="B8541">
        <v>75110000</v>
      </c>
      <c r="C8541" t="s">
        <v>8491</v>
      </c>
      <c r="E8541" s="11">
        <v>8541</v>
      </c>
      <c r="F8541" s="12">
        <v>75111000</v>
      </c>
      <c r="G8541" s="13" t="s">
        <v>8492</v>
      </c>
      <c r="Q8541" t="str">
        <f t="shared" si="133"/>
        <v>75111000-Usluge izvršnih i zakonodavnih službi</v>
      </c>
    </row>
    <row r="8542" spans="1:17" x14ac:dyDescent="0.3">
      <c r="A8542">
        <v>8541</v>
      </c>
      <c r="B8542">
        <v>75111000</v>
      </c>
      <c r="C8542" t="s">
        <v>8492</v>
      </c>
      <c r="E8542" s="8">
        <v>8542</v>
      </c>
      <c r="F8542" s="9">
        <v>75111100</v>
      </c>
      <c r="G8542" s="10" t="s">
        <v>8493</v>
      </c>
      <c r="Q8542" t="str">
        <f t="shared" si="133"/>
        <v>75111100-Usluge izvršnih službi</v>
      </c>
    </row>
    <row r="8543" spans="1:17" x14ac:dyDescent="0.3">
      <c r="A8543">
        <v>8542</v>
      </c>
      <c r="B8543">
        <v>75111100</v>
      </c>
      <c r="C8543" t="s">
        <v>8493</v>
      </c>
      <c r="E8543" s="11">
        <v>8543</v>
      </c>
      <c r="F8543" s="12">
        <v>75111200</v>
      </c>
      <c r="G8543" s="13" t="s">
        <v>8494</v>
      </c>
      <c r="Q8543" t="str">
        <f t="shared" si="133"/>
        <v>75111200-Usluge zakonodavnih službi</v>
      </c>
    </row>
    <row r="8544" spans="1:17" x14ac:dyDescent="0.3">
      <c r="A8544">
        <v>8543</v>
      </c>
      <c r="B8544">
        <v>75111200</v>
      </c>
      <c r="C8544" t="s">
        <v>8494</v>
      </c>
      <c r="E8544" s="8">
        <v>8544</v>
      </c>
      <c r="F8544" s="9">
        <v>75112000</v>
      </c>
      <c r="G8544" s="10" t="s">
        <v>8495</v>
      </c>
      <c r="Q8544" t="str">
        <f t="shared" si="133"/>
        <v>75112000-Administrativne usluge u poslovanju preduzeća</v>
      </c>
    </row>
    <row r="8545" spans="1:17" x14ac:dyDescent="0.3">
      <c r="A8545">
        <v>8544</v>
      </c>
      <c r="B8545">
        <v>75112000</v>
      </c>
      <c r="C8545" t="s">
        <v>8495</v>
      </c>
      <c r="E8545" s="11">
        <v>8545</v>
      </c>
      <c r="F8545" s="12">
        <v>75112100</v>
      </c>
      <c r="G8545" s="13" t="s">
        <v>8496</v>
      </c>
      <c r="Q8545" t="str">
        <f t="shared" si="133"/>
        <v>75112100-Usluge na projektu razvoja uprave</v>
      </c>
    </row>
    <row r="8546" spans="1:17" x14ac:dyDescent="0.3">
      <c r="A8546">
        <v>8545</v>
      </c>
      <c r="B8546">
        <v>75112100</v>
      </c>
      <c r="C8546" t="s">
        <v>8496</v>
      </c>
      <c r="E8546" s="8">
        <v>8546</v>
      </c>
      <c r="F8546" s="9">
        <v>75120000</v>
      </c>
      <c r="G8546" s="10" t="s">
        <v>8497</v>
      </c>
      <c r="Q8546" t="str">
        <f t="shared" si="133"/>
        <v>75120000-Administrativne usluge agencija</v>
      </c>
    </row>
    <row r="8547" spans="1:17" x14ac:dyDescent="0.3">
      <c r="A8547">
        <v>8546</v>
      </c>
      <c r="B8547">
        <v>75120000</v>
      </c>
      <c r="C8547" t="s">
        <v>8497</v>
      </c>
      <c r="E8547" s="11">
        <v>8547</v>
      </c>
      <c r="F8547" s="12">
        <v>75121000</v>
      </c>
      <c r="G8547" s="13" t="s">
        <v>8498</v>
      </c>
      <c r="Q8547" t="str">
        <f t="shared" si="133"/>
        <v>75121000-Administrativne usluge u obrazovanju</v>
      </c>
    </row>
    <row r="8548" spans="1:17" x14ac:dyDescent="0.3">
      <c r="A8548">
        <v>8547</v>
      </c>
      <c r="B8548">
        <v>75121000</v>
      </c>
      <c r="C8548" t="s">
        <v>8498</v>
      </c>
      <c r="E8548" s="8">
        <v>8548</v>
      </c>
      <c r="F8548" s="9">
        <v>75122000</v>
      </c>
      <c r="G8548" s="10" t="s">
        <v>8499</v>
      </c>
      <c r="Q8548" t="str">
        <f t="shared" si="133"/>
        <v>75122000-Administrativne usluge u zdravstvu</v>
      </c>
    </row>
    <row r="8549" spans="1:17" x14ac:dyDescent="0.3">
      <c r="A8549">
        <v>8548</v>
      </c>
      <c r="B8549">
        <v>75122000</v>
      </c>
      <c r="C8549" t="s">
        <v>8499</v>
      </c>
      <c r="E8549" s="11">
        <v>8549</v>
      </c>
      <c r="F8549" s="12">
        <v>75123000</v>
      </c>
      <c r="G8549" s="13" t="s">
        <v>8500</v>
      </c>
      <c r="Q8549" t="str">
        <f t="shared" si="133"/>
        <v>75123000-Administrativne stambene usluge</v>
      </c>
    </row>
    <row r="8550" spans="1:17" x14ac:dyDescent="0.3">
      <c r="A8550">
        <v>8549</v>
      </c>
      <c r="B8550">
        <v>75123000</v>
      </c>
      <c r="C8550" t="s">
        <v>8500</v>
      </c>
      <c r="E8550" s="8">
        <v>8550</v>
      </c>
      <c r="F8550" s="9">
        <v>75124000</v>
      </c>
      <c r="G8550" s="10" t="s">
        <v>8501</v>
      </c>
      <c r="Q8550" t="str">
        <f t="shared" si="133"/>
        <v>75124000-Administrativne usluge u oblasti rekreacije, kulture i religije</v>
      </c>
    </row>
    <row r="8551" spans="1:17" x14ac:dyDescent="0.3">
      <c r="A8551">
        <v>8550</v>
      </c>
      <c r="B8551">
        <v>75124000</v>
      </c>
      <c r="C8551" t="s">
        <v>8501</v>
      </c>
      <c r="E8551" s="11">
        <v>8551</v>
      </c>
      <c r="F8551" s="12">
        <v>75125000</v>
      </c>
      <c r="G8551" s="13" t="s">
        <v>8502</v>
      </c>
      <c r="Q8551" t="str">
        <f t="shared" si="133"/>
        <v>75125000-Administrativne usluge u turističkom poslovanju</v>
      </c>
    </row>
    <row r="8552" spans="1:17" x14ac:dyDescent="0.3">
      <c r="A8552">
        <v>8551</v>
      </c>
      <c r="B8552">
        <v>75125000</v>
      </c>
      <c r="C8552" t="s">
        <v>8502</v>
      </c>
      <c r="E8552" s="8">
        <v>8552</v>
      </c>
      <c r="F8552" s="9">
        <v>75130000</v>
      </c>
      <c r="G8552" s="10" t="s">
        <v>8503</v>
      </c>
      <c r="Q8552" t="str">
        <f t="shared" si="133"/>
        <v>75130000-Pomoćne usluge za državnu upravu</v>
      </c>
    </row>
    <row r="8553" spans="1:17" x14ac:dyDescent="0.3">
      <c r="A8553">
        <v>8552</v>
      </c>
      <c r="B8553">
        <v>75130000</v>
      </c>
      <c r="C8553" t="s">
        <v>8503</v>
      </c>
      <c r="E8553" s="11">
        <v>8553</v>
      </c>
      <c r="F8553" s="12">
        <v>75131000</v>
      </c>
      <c r="G8553" s="13" t="s">
        <v>8504</v>
      </c>
      <c r="Q8553" t="str">
        <f t="shared" si="133"/>
        <v>75131000-Usluge državne uprave</v>
      </c>
    </row>
    <row r="8554" spans="1:17" x14ac:dyDescent="0.3">
      <c r="A8554">
        <v>8553</v>
      </c>
      <c r="B8554">
        <v>75131000</v>
      </c>
      <c r="C8554" t="s">
        <v>8504</v>
      </c>
      <c r="E8554" s="8">
        <v>8554</v>
      </c>
      <c r="F8554" s="9">
        <v>75131100</v>
      </c>
      <c r="G8554" s="10" t="s">
        <v>8505</v>
      </c>
      <c r="Q8554" t="str">
        <f t="shared" si="133"/>
        <v>75131100-Opšte kadrovske usluge za državnu upravu</v>
      </c>
    </row>
    <row r="8555" spans="1:17" x14ac:dyDescent="0.3">
      <c r="A8555">
        <v>8554</v>
      </c>
      <c r="B8555">
        <v>75131100</v>
      </c>
      <c r="C8555" t="s">
        <v>8505</v>
      </c>
      <c r="E8555" s="11">
        <v>8555</v>
      </c>
      <c r="F8555" s="12">
        <v>75200000</v>
      </c>
      <c r="G8555" s="13" t="s">
        <v>8506</v>
      </c>
      <c r="Q8555" t="str">
        <f t="shared" si="133"/>
        <v>75200000-Pružanje usluga zajednici</v>
      </c>
    </row>
    <row r="8556" spans="1:17" x14ac:dyDescent="0.3">
      <c r="A8556">
        <v>8555</v>
      </c>
      <c r="B8556">
        <v>75200000</v>
      </c>
      <c r="C8556" t="s">
        <v>8506</v>
      </c>
      <c r="E8556" s="8">
        <v>8556</v>
      </c>
      <c r="F8556" s="9">
        <v>75210000</v>
      </c>
      <c r="G8556" s="10" t="s">
        <v>8507</v>
      </c>
      <c r="Q8556" t="str">
        <f t="shared" si="133"/>
        <v>75210000-Usluge u oblasti spoljnih poslova i druge usluge</v>
      </c>
    </row>
    <row r="8557" spans="1:17" x14ac:dyDescent="0.3">
      <c r="A8557">
        <v>8556</v>
      </c>
      <c r="B8557">
        <v>75210000</v>
      </c>
      <c r="C8557" t="s">
        <v>8507</v>
      </c>
      <c r="E8557" s="11">
        <v>8557</v>
      </c>
      <c r="F8557" s="12">
        <v>75211000</v>
      </c>
      <c r="G8557" s="13" t="s">
        <v>8508</v>
      </c>
      <c r="Q8557" t="str">
        <f t="shared" si="133"/>
        <v>75211000-Usluge u oblasti spoljnih poslova</v>
      </c>
    </row>
    <row r="8558" spans="1:17" x14ac:dyDescent="0.3">
      <c r="A8558">
        <v>8557</v>
      </c>
      <c r="B8558">
        <v>75211000</v>
      </c>
      <c r="C8558" t="s">
        <v>8508</v>
      </c>
      <c r="E8558" s="8">
        <v>8558</v>
      </c>
      <c r="F8558" s="9">
        <v>75211100</v>
      </c>
      <c r="G8558" s="10" t="s">
        <v>8509</v>
      </c>
      <c r="Q8558" t="str">
        <f t="shared" si="133"/>
        <v>75211100-Diplomatske usluge</v>
      </c>
    </row>
    <row r="8559" spans="1:17" x14ac:dyDescent="0.3">
      <c r="A8559">
        <v>8558</v>
      </c>
      <c r="B8559">
        <v>75211100</v>
      </c>
      <c r="C8559" t="s">
        <v>8509</v>
      </c>
      <c r="E8559" s="11">
        <v>8559</v>
      </c>
      <c r="F8559" s="12">
        <v>75211110</v>
      </c>
      <c r="G8559" s="13" t="s">
        <v>8510</v>
      </c>
      <c r="Q8559" t="str">
        <f t="shared" si="133"/>
        <v>75211110-Konzularne usluge</v>
      </c>
    </row>
    <row r="8560" spans="1:17" x14ac:dyDescent="0.3">
      <c r="A8560">
        <v>8559</v>
      </c>
      <c r="B8560">
        <v>75211110</v>
      </c>
      <c r="C8560" t="s">
        <v>8510</v>
      </c>
      <c r="E8560" s="8">
        <v>8560</v>
      </c>
      <c r="F8560" s="9">
        <v>75211200</v>
      </c>
      <c r="G8560" s="10" t="s">
        <v>8511</v>
      </c>
      <c r="Q8560" t="str">
        <f t="shared" si="133"/>
        <v>75211200-Usluge povezane sa inostranom ekonomskom pomoći</v>
      </c>
    </row>
    <row r="8561" spans="1:17" x14ac:dyDescent="0.3">
      <c r="A8561">
        <v>8560</v>
      </c>
      <c r="B8561">
        <v>75211200</v>
      </c>
      <c r="C8561" t="s">
        <v>8511</v>
      </c>
      <c r="E8561" s="11">
        <v>8561</v>
      </c>
      <c r="F8561" s="12">
        <v>75211300</v>
      </c>
      <c r="G8561" s="13" t="s">
        <v>8512</v>
      </c>
      <c r="Q8561" t="str">
        <f t="shared" si="133"/>
        <v>75211300-Usluge povezane sa inostranom vojnom pomoći</v>
      </c>
    </row>
    <row r="8562" spans="1:17" x14ac:dyDescent="0.3">
      <c r="A8562">
        <v>8561</v>
      </c>
      <c r="B8562">
        <v>75211300</v>
      </c>
      <c r="C8562" t="s">
        <v>8512</v>
      </c>
      <c r="E8562" s="8">
        <v>8562</v>
      </c>
      <c r="F8562" s="9">
        <v>75220000</v>
      </c>
      <c r="G8562" s="10" t="s">
        <v>8513</v>
      </c>
      <c r="Q8562" t="str">
        <f t="shared" si="133"/>
        <v>75220000-Odbrambene usluge</v>
      </c>
    </row>
    <row r="8563" spans="1:17" x14ac:dyDescent="0.3">
      <c r="A8563">
        <v>8562</v>
      </c>
      <c r="B8563">
        <v>75220000</v>
      </c>
      <c r="C8563" t="s">
        <v>8513</v>
      </c>
      <c r="E8563" s="11">
        <v>8563</v>
      </c>
      <c r="F8563" s="12">
        <v>75221000</v>
      </c>
      <c r="G8563" s="13" t="s">
        <v>8514</v>
      </c>
      <c r="Q8563" t="str">
        <f t="shared" si="133"/>
        <v>75221000-Usluge vojne odbrane</v>
      </c>
    </row>
    <row r="8564" spans="1:17" x14ac:dyDescent="0.3">
      <c r="A8564">
        <v>8563</v>
      </c>
      <c r="B8564">
        <v>75221000</v>
      </c>
      <c r="C8564" t="s">
        <v>8514</v>
      </c>
      <c r="E8564" s="8">
        <v>8564</v>
      </c>
      <c r="F8564" s="9">
        <v>75222000</v>
      </c>
      <c r="G8564" s="10" t="s">
        <v>8515</v>
      </c>
      <c r="Q8564" t="str">
        <f t="shared" si="133"/>
        <v>75222000-Usluge civilne odbrane</v>
      </c>
    </row>
    <row r="8565" spans="1:17" x14ac:dyDescent="0.3">
      <c r="A8565">
        <v>8564</v>
      </c>
      <c r="B8565">
        <v>75222000</v>
      </c>
      <c r="C8565" t="s">
        <v>8515</v>
      </c>
      <c r="E8565" s="11">
        <v>8565</v>
      </c>
      <c r="F8565" s="12">
        <v>75230000</v>
      </c>
      <c r="G8565" s="13" t="s">
        <v>8516</v>
      </c>
      <c r="Q8565" t="str">
        <f t="shared" si="133"/>
        <v>75230000-Usluge pravosuđa</v>
      </c>
    </row>
    <row r="8566" spans="1:17" x14ac:dyDescent="0.3">
      <c r="A8566">
        <v>8565</v>
      </c>
      <c r="B8566">
        <v>75230000</v>
      </c>
      <c r="C8566" t="s">
        <v>8516</v>
      </c>
      <c r="E8566" s="8">
        <v>8566</v>
      </c>
      <c r="F8566" s="9">
        <v>75231000</v>
      </c>
      <c r="G8566" s="10" t="s">
        <v>8517</v>
      </c>
      <c r="Q8566" t="str">
        <f t="shared" si="133"/>
        <v>75231000-Usluge sudstva</v>
      </c>
    </row>
    <row r="8567" spans="1:17" x14ac:dyDescent="0.3">
      <c r="A8567">
        <v>8566</v>
      </c>
      <c r="B8567">
        <v>75231000</v>
      </c>
      <c r="C8567" t="s">
        <v>8517</v>
      </c>
      <c r="E8567" s="11">
        <v>8567</v>
      </c>
      <c r="F8567" s="12">
        <v>75231100</v>
      </c>
      <c r="G8567" s="13" t="s">
        <v>8518</v>
      </c>
      <c r="Q8567" t="str">
        <f t="shared" si="133"/>
        <v>75231100-Administrativne usluge u sudovima</v>
      </c>
    </row>
    <row r="8568" spans="1:17" x14ac:dyDescent="0.3">
      <c r="A8568">
        <v>8567</v>
      </c>
      <c r="B8568">
        <v>75231100</v>
      </c>
      <c r="C8568" t="s">
        <v>8518</v>
      </c>
      <c r="E8568" s="8">
        <v>8568</v>
      </c>
      <c r="F8568" s="9">
        <v>75231200</v>
      </c>
      <c r="G8568" s="10" t="s">
        <v>8519</v>
      </c>
      <c r="Q8568" t="str">
        <f t="shared" si="133"/>
        <v>75231200-Usluge u vezi sa pritvaranjem ili rehabilitacijom osuđenih lica</v>
      </c>
    </row>
    <row r="8569" spans="1:17" x14ac:dyDescent="0.3">
      <c r="A8569">
        <v>8568</v>
      </c>
      <c r="B8569">
        <v>75231200</v>
      </c>
      <c r="C8569" t="s">
        <v>8519</v>
      </c>
      <c r="E8569" s="11">
        <v>8569</v>
      </c>
      <c r="F8569" s="12">
        <v>75231210</v>
      </c>
      <c r="G8569" s="13" t="s">
        <v>8520</v>
      </c>
      <c r="Q8569" t="str">
        <f t="shared" si="133"/>
        <v>75231210-Usluge u vezi sa zatvorima</v>
      </c>
    </row>
    <row r="8570" spans="1:17" x14ac:dyDescent="0.3">
      <c r="A8570">
        <v>8569</v>
      </c>
      <c r="B8570">
        <v>75231210</v>
      </c>
      <c r="C8570" t="s">
        <v>8520</v>
      </c>
      <c r="E8570" s="8">
        <v>8570</v>
      </c>
      <c r="F8570" s="9">
        <v>75231220</v>
      </c>
      <c r="G8570" s="10" t="s">
        <v>8521</v>
      </c>
      <c r="Q8570" t="str">
        <f t="shared" si="133"/>
        <v>75231220-Usluge sprovođenja zatvorenika</v>
      </c>
    </row>
    <row r="8571" spans="1:17" x14ac:dyDescent="0.3">
      <c r="A8571">
        <v>8570</v>
      </c>
      <c r="B8571">
        <v>75231220</v>
      </c>
      <c r="C8571" t="s">
        <v>8521</v>
      </c>
      <c r="E8571" s="11">
        <v>8571</v>
      </c>
      <c r="F8571" s="12">
        <v>75231230</v>
      </c>
      <c r="G8571" s="13" t="s">
        <v>8522</v>
      </c>
      <c r="Q8571" t="str">
        <f t="shared" si="133"/>
        <v>75231230-Zatvorske usluge</v>
      </c>
    </row>
    <row r="8572" spans="1:17" x14ac:dyDescent="0.3">
      <c r="A8572">
        <v>8571</v>
      </c>
      <c r="B8572">
        <v>75231230</v>
      </c>
      <c r="C8572" t="s">
        <v>8522</v>
      </c>
      <c r="E8572" s="8">
        <v>8572</v>
      </c>
      <c r="F8572" s="9">
        <v>75231240</v>
      </c>
      <c r="G8572" s="10" t="s">
        <v>8523</v>
      </c>
      <c r="Q8572" t="str">
        <f t="shared" si="133"/>
        <v>75231240-Usluge u vezi sa uslovnim osudama</v>
      </c>
    </row>
    <row r="8573" spans="1:17" x14ac:dyDescent="0.3">
      <c r="A8573">
        <v>8572</v>
      </c>
      <c r="B8573">
        <v>75231240</v>
      </c>
      <c r="C8573" t="s">
        <v>8523</v>
      </c>
      <c r="E8573" s="11">
        <v>8573</v>
      </c>
      <c r="F8573" s="12">
        <v>75240000</v>
      </c>
      <c r="G8573" s="13" t="s">
        <v>8524</v>
      </c>
      <c r="Q8573" t="str">
        <f t="shared" si="133"/>
        <v>75240000-Usluge u oblasti javne bezbednosti, reda i mira</v>
      </c>
    </row>
    <row r="8574" spans="1:17" x14ac:dyDescent="0.3">
      <c r="A8574">
        <v>8573</v>
      </c>
      <c r="B8574">
        <v>75240000</v>
      </c>
      <c r="C8574" t="s">
        <v>8524</v>
      </c>
      <c r="E8574" s="8">
        <v>8574</v>
      </c>
      <c r="F8574" s="9">
        <v>75241000</v>
      </c>
      <c r="G8574" s="10" t="s">
        <v>8525</v>
      </c>
      <c r="Q8574" t="str">
        <f t="shared" si="133"/>
        <v>75241000-Usluge u oblasti javne bezbednosti</v>
      </c>
    </row>
    <row r="8575" spans="1:17" x14ac:dyDescent="0.3">
      <c r="A8575">
        <v>8574</v>
      </c>
      <c r="B8575">
        <v>75241000</v>
      </c>
      <c r="C8575" t="s">
        <v>8525</v>
      </c>
      <c r="E8575" s="11">
        <v>8575</v>
      </c>
      <c r="F8575" s="12">
        <v>75241100</v>
      </c>
      <c r="G8575" s="13" t="s">
        <v>8526</v>
      </c>
      <c r="Q8575" t="str">
        <f t="shared" si="133"/>
        <v>75241100-Usluge policije</v>
      </c>
    </row>
    <row r="8576" spans="1:17" x14ac:dyDescent="0.3">
      <c r="A8576">
        <v>8575</v>
      </c>
      <c r="B8576">
        <v>75241100</v>
      </c>
      <c r="C8576" t="s">
        <v>8526</v>
      </c>
      <c r="E8576" s="8">
        <v>8576</v>
      </c>
      <c r="F8576" s="9">
        <v>75242000</v>
      </c>
      <c r="G8576" s="10" t="s">
        <v>8527</v>
      </c>
      <c r="Q8576" t="str">
        <f t="shared" si="133"/>
        <v>75242000-Usluge u oblasti javnog reda i mira</v>
      </c>
    </row>
    <row r="8577" spans="1:17" x14ac:dyDescent="0.3">
      <c r="A8577">
        <v>8576</v>
      </c>
      <c r="B8577">
        <v>75242000</v>
      </c>
      <c r="C8577" t="s">
        <v>8527</v>
      </c>
      <c r="E8577" s="11">
        <v>8577</v>
      </c>
      <c r="F8577" s="12">
        <v>75242100</v>
      </c>
      <c r="G8577" s="13" t="s">
        <v>8528</v>
      </c>
      <c r="Q8577" t="str">
        <f t="shared" si="133"/>
        <v>75242100-Usluge u oblasti javnog reda</v>
      </c>
    </row>
    <row r="8578" spans="1:17" x14ac:dyDescent="0.3">
      <c r="A8578">
        <v>8577</v>
      </c>
      <c r="B8578">
        <v>75242100</v>
      </c>
      <c r="C8578" t="s">
        <v>8528</v>
      </c>
      <c r="E8578" s="8">
        <v>8578</v>
      </c>
      <c r="F8578" s="9">
        <v>75242110</v>
      </c>
      <c r="G8578" s="10" t="s">
        <v>8529</v>
      </c>
      <c r="Q8578" t="str">
        <f t="shared" ref="Q8578:Q8641" si="134">F8578&amp; "-" &amp;G8578</f>
        <v>75242110-Usluge sudskih izvršitelja</v>
      </c>
    </row>
    <row r="8579" spans="1:17" x14ac:dyDescent="0.3">
      <c r="A8579">
        <v>8578</v>
      </c>
      <c r="B8579">
        <v>75242110</v>
      </c>
      <c r="C8579" t="s">
        <v>8529</v>
      </c>
      <c r="E8579" s="11">
        <v>8579</v>
      </c>
      <c r="F8579" s="12">
        <v>75250000</v>
      </c>
      <c r="G8579" s="13" t="s">
        <v>8530</v>
      </c>
      <c r="Q8579" t="str">
        <f t="shared" si="134"/>
        <v>75250000-Usluge vatrogasne službe i usluge spašavanja</v>
      </c>
    </row>
    <row r="8580" spans="1:17" x14ac:dyDescent="0.3">
      <c r="A8580">
        <v>8579</v>
      </c>
      <c r="B8580">
        <v>75250000</v>
      </c>
      <c r="C8580" t="s">
        <v>8530</v>
      </c>
      <c r="E8580" s="8">
        <v>8580</v>
      </c>
      <c r="F8580" s="9">
        <v>75251000</v>
      </c>
      <c r="G8580" s="10" t="s">
        <v>8531</v>
      </c>
      <c r="Q8580" t="str">
        <f t="shared" si="134"/>
        <v>75251000-Usluge vatrogasne službe</v>
      </c>
    </row>
    <row r="8581" spans="1:17" x14ac:dyDescent="0.3">
      <c r="A8581">
        <v>8580</v>
      </c>
      <c r="B8581">
        <v>75251000</v>
      </c>
      <c r="C8581" t="s">
        <v>8531</v>
      </c>
      <c r="E8581" s="11">
        <v>8581</v>
      </c>
      <c r="F8581" s="12">
        <v>75251100</v>
      </c>
      <c r="G8581" s="13" t="s">
        <v>8532</v>
      </c>
      <c r="Q8581" t="str">
        <f t="shared" si="134"/>
        <v>75251100-Usluge gašenja požara</v>
      </c>
    </row>
    <row r="8582" spans="1:17" x14ac:dyDescent="0.3">
      <c r="A8582">
        <v>8581</v>
      </c>
      <c r="B8582">
        <v>75251100</v>
      </c>
      <c r="C8582" t="s">
        <v>8532</v>
      </c>
      <c r="E8582" s="8">
        <v>8582</v>
      </c>
      <c r="F8582" s="9">
        <v>75251110</v>
      </c>
      <c r="G8582" s="10" t="s">
        <v>8533</v>
      </c>
      <c r="Q8582" t="str">
        <f t="shared" si="134"/>
        <v>75251110-Usluge sprečavanja požara</v>
      </c>
    </row>
    <row r="8583" spans="1:17" x14ac:dyDescent="0.3">
      <c r="A8583">
        <v>8582</v>
      </c>
      <c r="B8583">
        <v>75251110</v>
      </c>
      <c r="C8583" t="s">
        <v>8533</v>
      </c>
      <c r="E8583" s="11">
        <v>8583</v>
      </c>
      <c r="F8583" s="12">
        <v>75251120</v>
      </c>
      <c r="G8583" s="13" t="s">
        <v>8534</v>
      </c>
      <c r="Q8583" t="str">
        <f t="shared" si="134"/>
        <v>75251120-Usluge gašenja šumskih požara</v>
      </c>
    </row>
    <row r="8584" spans="1:17" x14ac:dyDescent="0.3">
      <c r="A8584">
        <v>8583</v>
      </c>
      <c r="B8584">
        <v>75251120</v>
      </c>
      <c r="C8584" t="s">
        <v>8534</v>
      </c>
      <c r="E8584" s="8">
        <v>8584</v>
      </c>
      <c r="F8584" s="9">
        <v>75252000</v>
      </c>
      <c r="G8584" s="10" t="s">
        <v>8535</v>
      </c>
      <c r="Q8584" t="str">
        <f t="shared" si="134"/>
        <v>75252000-Usluge spašavanja</v>
      </c>
    </row>
    <row r="8585" spans="1:17" x14ac:dyDescent="0.3">
      <c r="A8585">
        <v>8584</v>
      </c>
      <c r="B8585">
        <v>75252000</v>
      </c>
      <c r="C8585" t="s">
        <v>8535</v>
      </c>
      <c r="E8585" s="11">
        <v>8585</v>
      </c>
      <c r="F8585" s="12">
        <v>75300000</v>
      </c>
      <c r="G8585" s="13" t="s">
        <v>8536</v>
      </c>
      <c r="Q8585" t="str">
        <f t="shared" si="134"/>
        <v>75300000-Usluge obaveznog socijalnog osiguranja</v>
      </c>
    </row>
    <row r="8586" spans="1:17" x14ac:dyDescent="0.3">
      <c r="A8586">
        <v>8585</v>
      </c>
      <c r="B8586">
        <v>75300000</v>
      </c>
      <c r="C8586" t="s">
        <v>8536</v>
      </c>
      <c r="E8586" s="8">
        <v>8586</v>
      </c>
      <c r="F8586" s="9">
        <v>75310000</v>
      </c>
      <c r="G8586" s="10" t="s">
        <v>8537</v>
      </c>
      <c r="Q8586" t="str">
        <f t="shared" si="134"/>
        <v>75310000-Usluge u vezi sa raznim naknadama</v>
      </c>
    </row>
    <row r="8587" spans="1:17" x14ac:dyDescent="0.3">
      <c r="A8587">
        <v>8586</v>
      </c>
      <c r="B8587">
        <v>75310000</v>
      </c>
      <c r="C8587" t="s">
        <v>8537</v>
      </c>
      <c r="E8587" s="11">
        <v>8587</v>
      </c>
      <c r="F8587" s="12">
        <v>75311000</v>
      </c>
      <c r="G8587" s="13" t="s">
        <v>8538</v>
      </c>
      <c r="Q8587" t="str">
        <f t="shared" si="134"/>
        <v>75311000-Naknade u slučaju bolesti</v>
      </c>
    </row>
    <row r="8588" spans="1:17" x14ac:dyDescent="0.3">
      <c r="A8588">
        <v>8587</v>
      </c>
      <c r="B8588">
        <v>75311000</v>
      </c>
      <c r="C8588" t="s">
        <v>8538</v>
      </c>
      <c r="E8588" s="8">
        <v>8588</v>
      </c>
      <c r="F8588" s="9">
        <v>75312000</v>
      </c>
      <c r="G8588" s="10" t="s">
        <v>8539</v>
      </c>
      <c r="Q8588" t="str">
        <f t="shared" si="134"/>
        <v>75312000-Naknade za porodiljsko odsustvo</v>
      </c>
    </row>
    <row r="8589" spans="1:17" x14ac:dyDescent="0.3">
      <c r="A8589">
        <v>8588</v>
      </c>
      <c r="B8589">
        <v>75312000</v>
      </c>
      <c r="C8589" t="s">
        <v>8539</v>
      </c>
      <c r="E8589" s="11">
        <v>8589</v>
      </c>
      <c r="F8589" s="12">
        <v>75313000</v>
      </c>
      <c r="G8589" s="13" t="s">
        <v>8540</v>
      </c>
      <c r="Q8589" t="str">
        <f t="shared" si="134"/>
        <v>75313000-Davanja za slučaj invalidnosti</v>
      </c>
    </row>
    <row r="8590" spans="1:17" x14ac:dyDescent="0.3">
      <c r="A8590">
        <v>8589</v>
      </c>
      <c r="B8590">
        <v>75313000</v>
      </c>
      <c r="C8590" t="s">
        <v>8540</v>
      </c>
      <c r="E8590" s="8">
        <v>8590</v>
      </c>
      <c r="F8590" s="9">
        <v>75313100</v>
      </c>
      <c r="G8590" s="10" t="s">
        <v>8541</v>
      </c>
      <c r="Q8590" t="str">
        <f t="shared" si="134"/>
        <v>75313100-Naknade za privremenu nesposobnost</v>
      </c>
    </row>
    <row r="8591" spans="1:17" x14ac:dyDescent="0.3">
      <c r="A8591">
        <v>8590</v>
      </c>
      <c r="B8591">
        <v>75313100</v>
      </c>
      <c r="C8591" t="s">
        <v>8541</v>
      </c>
      <c r="E8591" s="11">
        <v>8591</v>
      </c>
      <c r="F8591" s="12">
        <v>75314000</v>
      </c>
      <c r="G8591" s="13" t="s">
        <v>8542</v>
      </c>
      <c r="Q8591" t="str">
        <f t="shared" si="134"/>
        <v>75314000-Naknade za nezaposlenost</v>
      </c>
    </row>
    <row r="8592" spans="1:17" x14ac:dyDescent="0.3">
      <c r="A8592">
        <v>8591</v>
      </c>
      <c r="B8592">
        <v>75314000</v>
      </c>
      <c r="C8592" t="s">
        <v>8542</v>
      </c>
      <c r="E8592" s="8">
        <v>8592</v>
      </c>
      <c r="F8592" s="9">
        <v>75320000</v>
      </c>
      <c r="G8592" s="10" t="s">
        <v>8543</v>
      </c>
      <c r="Q8592" t="str">
        <f t="shared" si="134"/>
        <v>75320000-Penzijske šeme za državne službenike</v>
      </c>
    </row>
    <row r="8593" spans="1:17" x14ac:dyDescent="0.3">
      <c r="A8593">
        <v>8592</v>
      </c>
      <c r="B8593">
        <v>75320000</v>
      </c>
      <c r="C8593" t="s">
        <v>8543</v>
      </c>
      <c r="E8593" s="11">
        <v>8593</v>
      </c>
      <c r="F8593" s="12">
        <v>75330000</v>
      </c>
      <c r="G8593" s="13" t="s">
        <v>8544</v>
      </c>
      <c r="Q8593" t="str">
        <f t="shared" si="134"/>
        <v>75330000-Porodični dodatak</v>
      </c>
    </row>
    <row r="8594" spans="1:17" x14ac:dyDescent="0.3">
      <c r="A8594">
        <v>8593</v>
      </c>
      <c r="B8594">
        <v>75330000</v>
      </c>
      <c r="C8594" t="s">
        <v>8544</v>
      </c>
      <c r="E8594" s="8">
        <v>8594</v>
      </c>
      <c r="F8594" s="9">
        <v>75340000</v>
      </c>
      <c r="G8594" s="10" t="s">
        <v>8545</v>
      </c>
      <c r="Q8594" t="str">
        <f t="shared" si="134"/>
        <v>75340000-Dečiji dodatak</v>
      </c>
    </row>
    <row r="8595" spans="1:17" x14ac:dyDescent="0.3">
      <c r="A8595">
        <v>8594</v>
      </c>
      <c r="B8595">
        <v>75340000</v>
      </c>
      <c r="C8595" t="s">
        <v>8545</v>
      </c>
      <c r="E8595" s="11">
        <v>8595</v>
      </c>
      <c r="F8595" s="12">
        <v>76000000</v>
      </c>
      <c r="G8595" s="13" t="s">
        <v>8546</v>
      </c>
      <c r="Q8595" t="str">
        <f t="shared" si="134"/>
        <v>76000000-Usluge povezane sa industrijom nafte i gasa</v>
      </c>
    </row>
    <row r="8596" spans="1:17" x14ac:dyDescent="0.3">
      <c r="A8596">
        <v>8595</v>
      </c>
      <c r="B8596">
        <v>76000000</v>
      </c>
      <c r="C8596" t="s">
        <v>8546</v>
      </c>
      <c r="E8596" s="8">
        <v>8596</v>
      </c>
      <c r="F8596" s="9">
        <v>76100000</v>
      </c>
      <c r="G8596" s="10" t="s">
        <v>8547</v>
      </c>
      <c r="Q8596" t="str">
        <f t="shared" si="134"/>
        <v>76100000-Profesionalne usluge u industriji gasa</v>
      </c>
    </row>
    <row r="8597" spans="1:17" x14ac:dyDescent="0.3">
      <c r="A8597">
        <v>8596</v>
      </c>
      <c r="B8597">
        <v>76100000</v>
      </c>
      <c r="C8597" t="s">
        <v>8547</v>
      </c>
      <c r="E8597" s="11">
        <v>8597</v>
      </c>
      <c r="F8597" s="12">
        <v>76110000</v>
      </c>
      <c r="G8597" s="13" t="s">
        <v>8548</v>
      </c>
      <c r="Q8597" t="str">
        <f t="shared" si="134"/>
        <v>76110000-Usluge u vezi sa vađenjem gasa</v>
      </c>
    </row>
    <row r="8598" spans="1:17" x14ac:dyDescent="0.3">
      <c r="A8598">
        <v>8597</v>
      </c>
      <c r="B8598">
        <v>76110000</v>
      </c>
      <c r="C8598" t="s">
        <v>8548</v>
      </c>
      <c r="E8598" s="8">
        <v>8598</v>
      </c>
      <c r="F8598" s="9">
        <v>76111000</v>
      </c>
      <c r="G8598" s="10" t="s">
        <v>8549</v>
      </c>
      <c r="Q8598" t="str">
        <f t="shared" si="134"/>
        <v>76111000-Usluge regasifikacije</v>
      </c>
    </row>
    <row r="8599" spans="1:17" x14ac:dyDescent="0.3">
      <c r="A8599">
        <v>8598</v>
      </c>
      <c r="B8599">
        <v>76111000</v>
      </c>
      <c r="C8599" t="s">
        <v>8549</v>
      </c>
      <c r="E8599" s="11">
        <v>8599</v>
      </c>
      <c r="F8599" s="12">
        <v>76120000</v>
      </c>
      <c r="G8599" s="13" t="s">
        <v>8550</v>
      </c>
      <c r="Q8599" t="str">
        <f t="shared" si="134"/>
        <v>76120000-Usluge ronjenja u vezi sa vađenjem gasa</v>
      </c>
    </row>
    <row r="8600" spans="1:17" x14ac:dyDescent="0.3">
      <c r="A8600">
        <v>8599</v>
      </c>
      <c r="B8600">
        <v>76120000</v>
      </c>
      <c r="C8600" t="s">
        <v>8550</v>
      </c>
      <c r="E8600" s="8">
        <v>8600</v>
      </c>
      <c r="F8600" s="9">
        <v>76121000</v>
      </c>
      <c r="G8600" s="10" t="s">
        <v>8551</v>
      </c>
      <c r="Q8600" t="str">
        <f t="shared" si="134"/>
        <v>76121000-Usluge ronjenja u vezi sa podmorskim bušotinama</v>
      </c>
    </row>
    <row r="8601" spans="1:17" x14ac:dyDescent="0.3">
      <c r="A8601">
        <v>8600</v>
      </c>
      <c r="B8601">
        <v>76121000</v>
      </c>
      <c r="C8601" t="s">
        <v>8551</v>
      </c>
      <c r="E8601" s="11">
        <v>8601</v>
      </c>
      <c r="F8601" s="12">
        <v>76200000</v>
      </c>
      <c r="G8601" s="13" t="s">
        <v>8552</v>
      </c>
      <c r="Q8601" t="str">
        <f t="shared" si="134"/>
        <v>76200000-Profesionalne usluge za naftnu industriju</v>
      </c>
    </row>
    <row r="8602" spans="1:17" x14ac:dyDescent="0.3">
      <c r="A8602">
        <v>8601</v>
      </c>
      <c r="B8602">
        <v>76200000</v>
      </c>
      <c r="C8602" t="s">
        <v>8552</v>
      </c>
      <c r="E8602" s="8">
        <v>8602</v>
      </c>
      <c r="F8602" s="9">
        <v>76210000</v>
      </c>
      <c r="G8602" s="10" t="s">
        <v>8553</v>
      </c>
      <c r="Q8602" t="str">
        <f t="shared" si="134"/>
        <v>76210000-Usluge u vezi sa vađenjem nafte</v>
      </c>
    </row>
    <row r="8603" spans="1:17" x14ac:dyDescent="0.3">
      <c r="A8603">
        <v>8602</v>
      </c>
      <c r="B8603">
        <v>76210000</v>
      </c>
      <c r="C8603" t="s">
        <v>8553</v>
      </c>
      <c r="E8603" s="11">
        <v>8603</v>
      </c>
      <c r="F8603" s="12">
        <v>76211000</v>
      </c>
      <c r="G8603" s="13" t="s">
        <v>8554</v>
      </c>
      <c r="Q8603" t="str">
        <f t="shared" si="134"/>
        <v>76211000-Usluge oblaganja zaštitnih cevi u bušotinama</v>
      </c>
    </row>
    <row r="8604" spans="1:17" x14ac:dyDescent="0.3">
      <c r="A8604">
        <v>8603</v>
      </c>
      <c r="B8604">
        <v>76211000</v>
      </c>
      <c r="C8604" t="s">
        <v>8554</v>
      </c>
      <c r="E8604" s="8">
        <v>8604</v>
      </c>
      <c r="F8604" s="9">
        <v>76211100</v>
      </c>
      <c r="G8604" s="10" t="s">
        <v>8555</v>
      </c>
      <c r="Q8604" t="str">
        <f t="shared" si="134"/>
        <v>76211100-Usluge oblaganja</v>
      </c>
    </row>
    <row r="8605" spans="1:17" x14ac:dyDescent="0.3">
      <c r="A8605">
        <v>8604</v>
      </c>
      <c r="B8605">
        <v>76211100</v>
      </c>
      <c r="C8605" t="s">
        <v>8555</v>
      </c>
      <c r="E8605" s="11">
        <v>8605</v>
      </c>
      <c r="F8605" s="12">
        <v>76211110</v>
      </c>
      <c r="G8605" s="13" t="s">
        <v>8556</v>
      </c>
      <c r="Q8605" t="str">
        <f t="shared" si="134"/>
        <v>76211110-Usluge oblaganja ispitnih bušotina</v>
      </c>
    </row>
    <row r="8606" spans="1:17" x14ac:dyDescent="0.3">
      <c r="A8606">
        <v>8605</v>
      </c>
      <c r="B8606">
        <v>76211110</v>
      </c>
      <c r="C8606" t="s">
        <v>8556</v>
      </c>
      <c r="E8606" s="8">
        <v>8606</v>
      </c>
      <c r="F8606" s="9">
        <v>76211120</v>
      </c>
      <c r="G8606" s="10" t="s">
        <v>8557</v>
      </c>
      <c r="Q8606" t="str">
        <f t="shared" si="134"/>
        <v>76211120-Usluge oblaganja bušotine izvorišta</v>
      </c>
    </row>
    <row r="8607" spans="1:17" x14ac:dyDescent="0.3">
      <c r="A8607">
        <v>8606</v>
      </c>
      <c r="B8607">
        <v>76211120</v>
      </c>
      <c r="C8607" t="s">
        <v>8557</v>
      </c>
      <c r="E8607" s="11">
        <v>8607</v>
      </c>
      <c r="F8607" s="12">
        <v>76211200</v>
      </c>
      <c r="G8607" s="13" t="s">
        <v>8558</v>
      </c>
      <c r="Q8607" t="str">
        <f t="shared" si="134"/>
        <v>76211200-Usluge analize isplake</v>
      </c>
    </row>
    <row r="8608" spans="1:17" x14ac:dyDescent="0.3">
      <c r="A8608">
        <v>8607</v>
      </c>
      <c r="B8608">
        <v>76211200</v>
      </c>
      <c r="C8608" t="s">
        <v>8558</v>
      </c>
      <c r="E8608" s="8">
        <v>8608</v>
      </c>
      <c r="F8608" s="9">
        <v>76300000</v>
      </c>
      <c r="G8608" s="10" t="s">
        <v>8559</v>
      </c>
      <c r="Q8608" t="str">
        <f t="shared" si="134"/>
        <v>76300000-Usluge bušenja</v>
      </c>
    </row>
    <row r="8609" spans="1:17" x14ac:dyDescent="0.3">
      <c r="A8609">
        <v>8608</v>
      </c>
      <c r="B8609">
        <v>76300000</v>
      </c>
      <c r="C8609" t="s">
        <v>8559</v>
      </c>
      <c r="E8609" s="11">
        <v>8609</v>
      </c>
      <c r="F8609" s="12">
        <v>76310000</v>
      </c>
      <c r="G8609" s="13" t="s">
        <v>8560</v>
      </c>
      <c r="Q8609" t="str">
        <f t="shared" si="134"/>
        <v>76310000-Usluge bušenja povezane sa vađenjem gasa</v>
      </c>
    </row>
    <row r="8610" spans="1:17" x14ac:dyDescent="0.3">
      <c r="A8610">
        <v>8609</v>
      </c>
      <c r="B8610">
        <v>76310000</v>
      </c>
      <c r="C8610" t="s">
        <v>8560</v>
      </c>
      <c r="E8610" s="8">
        <v>8610</v>
      </c>
      <c r="F8610" s="9">
        <v>76320000</v>
      </c>
      <c r="G8610" s="10" t="s">
        <v>8561</v>
      </c>
      <c r="Q8610" t="str">
        <f t="shared" si="134"/>
        <v>76320000-Usluge bušenja na moru</v>
      </c>
    </row>
    <row r="8611" spans="1:17" x14ac:dyDescent="0.3">
      <c r="A8611">
        <v>8610</v>
      </c>
      <c r="B8611">
        <v>76320000</v>
      </c>
      <c r="C8611" t="s">
        <v>8561</v>
      </c>
      <c r="E8611" s="11">
        <v>8611</v>
      </c>
      <c r="F8611" s="12">
        <v>76330000</v>
      </c>
      <c r="G8611" s="13" t="s">
        <v>8562</v>
      </c>
      <c r="Q8611" t="str">
        <f t="shared" si="134"/>
        <v>76330000-Usluge bušenja turbinskom bušilicom</v>
      </c>
    </row>
    <row r="8612" spans="1:17" x14ac:dyDescent="0.3">
      <c r="A8612">
        <v>8611</v>
      </c>
      <c r="B8612">
        <v>76330000</v>
      </c>
      <c r="C8612" t="s">
        <v>8562</v>
      </c>
      <c r="E8612" s="8">
        <v>8612</v>
      </c>
      <c r="F8612" s="9">
        <v>76331000</v>
      </c>
      <c r="G8612" s="10" t="s">
        <v>8563</v>
      </c>
      <c r="Q8612" t="str">
        <f t="shared" si="134"/>
        <v>76331000-Usluge bušenja turbinskom bušilicom sa vretenom</v>
      </c>
    </row>
    <row r="8613" spans="1:17" x14ac:dyDescent="0.3">
      <c r="A8613">
        <v>8612</v>
      </c>
      <c r="B8613">
        <v>76331000</v>
      </c>
      <c r="C8613" t="s">
        <v>8563</v>
      </c>
      <c r="E8613" s="11">
        <v>8613</v>
      </c>
      <c r="F8613" s="12">
        <v>76340000</v>
      </c>
      <c r="G8613" s="13" t="s">
        <v>8564</v>
      </c>
      <c r="Q8613" t="str">
        <f t="shared" si="134"/>
        <v>76340000-Bušenje jezgra</v>
      </c>
    </row>
    <row r="8614" spans="1:17" x14ac:dyDescent="0.3">
      <c r="A8614">
        <v>8613</v>
      </c>
      <c r="B8614">
        <v>76340000</v>
      </c>
      <c r="C8614" t="s">
        <v>8564</v>
      </c>
      <c r="E8614" s="8">
        <v>8614</v>
      </c>
      <c r="F8614" s="9">
        <v>76400000</v>
      </c>
      <c r="G8614" s="10" t="s">
        <v>8565</v>
      </c>
      <c r="Q8614" t="str">
        <f t="shared" si="134"/>
        <v>76400000-Usluge određivanja položaja platforme</v>
      </c>
    </row>
    <row r="8615" spans="1:17" x14ac:dyDescent="0.3">
      <c r="A8615">
        <v>8614</v>
      </c>
      <c r="B8615">
        <v>76400000</v>
      </c>
      <c r="C8615" t="s">
        <v>8565</v>
      </c>
      <c r="E8615" s="11">
        <v>8615</v>
      </c>
      <c r="F8615" s="12">
        <v>76410000</v>
      </c>
      <c r="G8615" s="13" t="s">
        <v>8566</v>
      </c>
      <c r="Q8615" t="str">
        <f t="shared" si="134"/>
        <v>76410000-Usluge uvođenja zaštitnih i proizvodnih cevi u bušotine</v>
      </c>
    </row>
    <row r="8616" spans="1:17" x14ac:dyDescent="0.3">
      <c r="A8616">
        <v>8615</v>
      </c>
      <c r="B8616">
        <v>76410000</v>
      </c>
      <c r="C8616" t="s">
        <v>8566</v>
      </c>
      <c r="E8616" s="8">
        <v>8616</v>
      </c>
      <c r="F8616" s="9">
        <v>76411000</v>
      </c>
      <c r="G8616" s="10" t="s">
        <v>8567</v>
      </c>
      <c r="Q8616" t="str">
        <f t="shared" si="134"/>
        <v>76411000-Usluge uvođenja zaštitnih cevi u bušotine</v>
      </c>
    </row>
    <row r="8617" spans="1:17" x14ac:dyDescent="0.3">
      <c r="A8617">
        <v>8616</v>
      </c>
      <c r="B8617">
        <v>76411000</v>
      </c>
      <c r="C8617" t="s">
        <v>8567</v>
      </c>
      <c r="E8617" s="11">
        <v>8617</v>
      </c>
      <c r="F8617" s="12">
        <v>76411100</v>
      </c>
      <c r="G8617" s="13" t="s">
        <v>8568</v>
      </c>
      <c r="Q8617" t="str">
        <f t="shared" si="134"/>
        <v>76411100-Usluge tima za uvođenje zaštitnih cevi u bušotine</v>
      </c>
    </row>
    <row r="8618" spans="1:17" x14ac:dyDescent="0.3">
      <c r="A8618">
        <v>8617</v>
      </c>
      <c r="B8618">
        <v>76411100</v>
      </c>
      <c r="C8618" t="s">
        <v>8568</v>
      </c>
      <c r="E8618" s="8">
        <v>8618</v>
      </c>
      <c r="F8618" s="9">
        <v>76411200</v>
      </c>
      <c r="G8618" s="10" t="s">
        <v>8569</v>
      </c>
      <c r="Q8618" t="str">
        <f t="shared" si="134"/>
        <v>76411200-Usluge planiranja uvođenja zaštitnih cevi u bušotine</v>
      </c>
    </row>
    <row r="8619" spans="1:17" x14ac:dyDescent="0.3">
      <c r="A8619">
        <v>8618</v>
      </c>
      <c r="B8619">
        <v>76411200</v>
      </c>
      <c r="C8619" t="s">
        <v>8569</v>
      </c>
      <c r="E8619" s="11">
        <v>8619</v>
      </c>
      <c r="F8619" s="12">
        <v>76411300</v>
      </c>
      <c r="G8619" s="13" t="s">
        <v>8570</v>
      </c>
      <c r="Q8619" t="str">
        <f t="shared" si="134"/>
        <v>76411300-Usluge izrade zaštitnih cevi za bušotine</v>
      </c>
    </row>
    <row r="8620" spans="1:17" x14ac:dyDescent="0.3">
      <c r="A8620">
        <v>8619</v>
      </c>
      <c r="B8620">
        <v>76411300</v>
      </c>
      <c r="C8620" t="s">
        <v>8570</v>
      </c>
      <c r="E8620" s="8">
        <v>8620</v>
      </c>
      <c r="F8620" s="9">
        <v>76411400</v>
      </c>
      <c r="G8620" s="10" t="s">
        <v>8571</v>
      </c>
      <c r="Q8620" t="str">
        <f t="shared" si="134"/>
        <v>76411400-Usluge dovršenja uvođenja zaštitnih cevi u bušotine</v>
      </c>
    </row>
    <row r="8621" spans="1:17" x14ac:dyDescent="0.3">
      <c r="A8621">
        <v>8620</v>
      </c>
      <c r="B8621">
        <v>76411400</v>
      </c>
      <c r="C8621" t="s">
        <v>8571</v>
      </c>
      <c r="E8621" s="11">
        <v>8621</v>
      </c>
      <c r="F8621" s="12">
        <v>76420000</v>
      </c>
      <c r="G8621" s="13" t="s">
        <v>8572</v>
      </c>
      <c r="Q8621" t="str">
        <f t="shared" si="134"/>
        <v>76420000-Usluge cementiranja bušotine</v>
      </c>
    </row>
    <row r="8622" spans="1:17" x14ac:dyDescent="0.3">
      <c r="A8622">
        <v>8621</v>
      </c>
      <c r="B8622">
        <v>76420000</v>
      </c>
      <c r="C8622" t="s">
        <v>8572</v>
      </c>
      <c r="E8622" s="8">
        <v>8622</v>
      </c>
      <c r="F8622" s="9">
        <v>76421000</v>
      </c>
      <c r="G8622" s="10" t="s">
        <v>8573</v>
      </c>
      <c r="Q8622" t="str">
        <f t="shared" si="134"/>
        <v>76421000-Usluge cementiranja obloge</v>
      </c>
    </row>
    <row r="8623" spans="1:17" x14ac:dyDescent="0.3">
      <c r="A8623">
        <v>8622</v>
      </c>
      <c r="B8623">
        <v>76421000</v>
      </c>
      <c r="C8623" t="s">
        <v>8573</v>
      </c>
      <c r="E8623" s="11">
        <v>8623</v>
      </c>
      <c r="F8623" s="12">
        <v>76422000</v>
      </c>
      <c r="G8623" s="13" t="s">
        <v>8574</v>
      </c>
      <c r="Q8623" t="str">
        <f t="shared" si="134"/>
        <v>76422000-Usluge cementiranja čepa</v>
      </c>
    </row>
    <row r="8624" spans="1:17" x14ac:dyDescent="0.3">
      <c r="A8624">
        <v>8623</v>
      </c>
      <c r="B8624">
        <v>76422000</v>
      </c>
      <c r="C8624" t="s">
        <v>8574</v>
      </c>
      <c r="E8624" s="8">
        <v>8624</v>
      </c>
      <c r="F8624" s="9">
        <v>76423000</v>
      </c>
      <c r="G8624" s="10" t="s">
        <v>8575</v>
      </c>
      <c r="Q8624" t="str">
        <f t="shared" si="134"/>
        <v>76423000-Usluge betoniranja penastim betonom</v>
      </c>
    </row>
    <row r="8625" spans="1:17" x14ac:dyDescent="0.3">
      <c r="A8625">
        <v>8624</v>
      </c>
      <c r="B8625">
        <v>76423000</v>
      </c>
      <c r="C8625" t="s">
        <v>8575</v>
      </c>
      <c r="E8625" s="11">
        <v>8625</v>
      </c>
      <c r="F8625" s="12">
        <v>76430000</v>
      </c>
      <c r="G8625" s="13" t="s">
        <v>8576</v>
      </c>
      <c r="Q8625" t="str">
        <f t="shared" si="134"/>
        <v>76430000-Usluge bušenja bušotina i proizvodne usluge</v>
      </c>
    </row>
    <row r="8626" spans="1:17" x14ac:dyDescent="0.3">
      <c r="A8626">
        <v>8625</v>
      </c>
      <c r="B8626">
        <v>76430000</v>
      </c>
      <c r="C8626" t="s">
        <v>8576</v>
      </c>
      <c r="E8626" s="8">
        <v>8626</v>
      </c>
      <c r="F8626" s="9">
        <v>76431000</v>
      </c>
      <c r="G8626" s="10" t="s">
        <v>8577</v>
      </c>
      <c r="Q8626" t="str">
        <f t="shared" si="134"/>
        <v>76431000-Usluge bušenja bušotine</v>
      </c>
    </row>
    <row r="8627" spans="1:17" x14ac:dyDescent="0.3">
      <c r="A8627">
        <v>8626</v>
      </c>
      <c r="B8627">
        <v>76431000</v>
      </c>
      <c r="C8627" t="s">
        <v>8577</v>
      </c>
      <c r="E8627" s="11">
        <v>8627</v>
      </c>
      <c r="F8627" s="12">
        <v>76431100</v>
      </c>
      <c r="G8627" s="13" t="s">
        <v>8578</v>
      </c>
      <c r="Q8627" t="str">
        <f t="shared" si="134"/>
        <v>76431100-Usluge kontrole bušenja bušotine</v>
      </c>
    </row>
    <row r="8628" spans="1:17" x14ac:dyDescent="0.3">
      <c r="A8628">
        <v>8627</v>
      </c>
      <c r="B8628">
        <v>76431100</v>
      </c>
      <c r="C8628" t="s">
        <v>8578</v>
      </c>
      <c r="E8628" s="8">
        <v>8628</v>
      </c>
      <c r="F8628" s="9">
        <v>76431200</v>
      </c>
      <c r="G8628" s="10" t="s">
        <v>8579</v>
      </c>
      <c r="Q8628" t="str">
        <f t="shared" si="134"/>
        <v>76431200-Usluge podizanja cevi kod bušenja bušotine</v>
      </c>
    </row>
    <row r="8629" spans="1:17" x14ac:dyDescent="0.3">
      <c r="A8629">
        <v>8628</v>
      </c>
      <c r="B8629">
        <v>76431200</v>
      </c>
      <c r="C8629" t="s">
        <v>8579</v>
      </c>
      <c r="E8629" s="11">
        <v>8629</v>
      </c>
      <c r="F8629" s="12">
        <v>76431300</v>
      </c>
      <c r="G8629" s="13" t="s">
        <v>8580</v>
      </c>
      <c r="Q8629" t="str">
        <f t="shared" si="134"/>
        <v>76431300-Usluge odlaganja cevi kod bušenja bušotine</v>
      </c>
    </row>
    <row r="8630" spans="1:17" x14ac:dyDescent="0.3">
      <c r="A8630">
        <v>8629</v>
      </c>
      <c r="B8630">
        <v>76431300</v>
      </c>
      <c r="C8630" t="s">
        <v>8580</v>
      </c>
      <c r="E8630" s="8">
        <v>8630</v>
      </c>
      <c r="F8630" s="9">
        <v>76431400</v>
      </c>
      <c r="G8630" s="10" t="s">
        <v>8581</v>
      </c>
      <c r="Q8630" t="str">
        <f t="shared" si="134"/>
        <v>76431400-Usluge bušenja levkastih bušotina</v>
      </c>
    </row>
    <row r="8631" spans="1:17" x14ac:dyDescent="0.3">
      <c r="A8631">
        <v>8630</v>
      </c>
      <c r="B8631">
        <v>76431400</v>
      </c>
      <c r="C8631" t="s">
        <v>8581</v>
      </c>
      <c r="E8631" s="11">
        <v>8631</v>
      </c>
      <c r="F8631" s="12">
        <v>76431500</v>
      </c>
      <c r="G8631" s="13" t="s">
        <v>8582</v>
      </c>
      <c r="Q8631" t="str">
        <f t="shared" si="134"/>
        <v>76431500-Usluge nadzora bušenja</v>
      </c>
    </row>
    <row r="8632" spans="1:17" x14ac:dyDescent="0.3">
      <c r="A8632">
        <v>8631</v>
      </c>
      <c r="B8632">
        <v>76431500</v>
      </c>
      <c r="C8632" t="s">
        <v>8582</v>
      </c>
      <c r="E8632" s="8">
        <v>8632</v>
      </c>
      <c r="F8632" s="9">
        <v>76431600</v>
      </c>
      <c r="G8632" s="10" t="s">
        <v>8583</v>
      </c>
      <c r="Q8632" t="str">
        <f t="shared" si="134"/>
        <v>76431600-Usluge nadzora bušotine</v>
      </c>
    </row>
    <row r="8633" spans="1:17" x14ac:dyDescent="0.3">
      <c r="A8633">
        <v>8632</v>
      </c>
      <c r="B8633">
        <v>76431600</v>
      </c>
      <c r="C8633" t="s">
        <v>8583</v>
      </c>
      <c r="E8633" s="11">
        <v>8633</v>
      </c>
      <c r="F8633" s="12">
        <v>76440000</v>
      </c>
      <c r="G8633" s="13" t="s">
        <v>8584</v>
      </c>
      <c r="Q8633" t="str">
        <f t="shared" si="134"/>
        <v>76440000-Usluge merenja bušotine</v>
      </c>
    </row>
    <row r="8634" spans="1:17" x14ac:dyDescent="0.3">
      <c r="A8634">
        <v>8633</v>
      </c>
      <c r="B8634">
        <v>76440000</v>
      </c>
      <c r="C8634" t="s">
        <v>8584</v>
      </c>
      <c r="E8634" s="8">
        <v>8634</v>
      </c>
      <c r="F8634" s="9">
        <v>76441000</v>
      </c>
      <c r="G8634" s="10" t="s">
        <v>8585</v>
      </c>
      <c r="Q8634" t="str">
        <f t="shared" si="134"/>
        <v>76441000-Usluge merenja obložene bušotine</v>
      </c>
    </row>
    <row r="8635" spans="1:17" x14ac:dyDescent="0.3">
      <c r="A8635">
        <v>8634</v>
      </c>
      <c r="B8635">
        <v>76441000</v>
      </c>
      <c r="C8635" t="s">
        <v>8585</v>
      </c>
      <c r="E8635" s="11">
        <v>8635</v>
      </c>
      <c r="F8635" s="12">
        <v>76442000</v>
      </c>
      <c r="G8635" s="13" t="s">
        <v>8586</v>
      </c>
      <c r="Q8635" t="str">
        <f t="shared" si="134"/>
        <v>76442000-Usluge merenja otvorene bušotine</v>
      </c>
    </row>
    <row r="8636" spans="1:17" x14ac:dyDescent="0.3">
      <c r="A8636">
        <v>8635</v>
      </c>
      <c r="B8636">
        <v>76442000</v>
      </c>
      <c r="C8636" t="s">
        <v>8586</v>
      </c>
      <c r="E8636" s="8">
        <v>8636</v>
      </c>
      <c r="F8636" s="9">
        <v>76443000</v>
      </c>
      <c r="G8636" s="10" t="s">
        <v>8587</v>
      </c>
      <c r="Q8636" t="str">
        <f t="shared" si="134"/>
        <v>76443000-Ostale usluge merenja</v>
      </c>
    </row>
    <row r="8637" spans="1:17" x14ac:dyDescent="0.3">
      <c r="A8637">
        <v>8636</v>
      </c>
      <c r="B8637">
        <v>76443000</v>
      </c>
      <c r="C8637" t="s">
        <v>8587</v>
      </c>
      <c r="E8637" s="11">
        <v>8637</v>
      </c>
      <c r="F8637" s="12">
        <v>76450000</v>
      </c>
      <c r="G8637" s="13" t="s">
        <v>8588</v>
      </c>
      <c r="Q8637" t="str">
        <f t="shared" si="134"/>
        <v>76450000-Usluge upravljanja bušotinom</v>
      </c>
    </row>
    <row r="8638" spans="1:17" x14ac:dyDescent="0.3">
      <c r="A8638">
        <v>8637</v>
      </c>
      <c r="B8638">
        <v>76450000</v>
      </c>
      <c r="C8638" t="s">
        <v>8588</v>
      </c>
      <c r="E8638" s="8">
        <v>8638</v>
      </c>
      <c r="F8638" s="9">
        <v>76460000</v>
      </c>
      <c r="G8638" s="10" t="s">
        <v>8589</v>
      </c>
      <c r="Q8638" t="str">
        <f t="shared" si="134"/>
        <v>76460000-Usluge podrške u vezi sa bušotinom</v>
      </c>
    </row>
    <row r="8639" spans="1:17" x14ac:dyDescent="0.3">
      <c r="A8639">
        <v>8638</v>
      </c>
      <c r="B8639">
        <v>76460000</v>
      </c>
      <c r="C8639" t="s">
        <v>8589</v>
      </c>
      <c r="E8639" s="11">
        <v>8639</v>
      </c>
      <c r="F8639" s="12">
        <v>76470000</v>
      </c>
      <c r="G8639" s="13" t="s">
        <v>8590</v>
      </c>
      <c r="Q8639" t="str">
        <f t="shared" si="134"/>
        <v>76470000-Usluge ispitivanja bušotine</v>
      </c>
    </row>
    <row r="8640" spans="1:17" x14ac:dyDescent="0.3">
      <c r="A8640">
        <v>8639</v>
      </c>
      <c r="B8640">
        <v>76470000</v>
      </c>
      <c r="C8640" t="s">
        <v>8590</v>
      </c>
      <c r="E8640" s="8">
        <v>8640</v>
      </c>
      <c r="F8640" s="9">
        <v>76471000</v>
      </c>
      <c r="G8640" s="10" t="s">
        <v>8591</v>
      </c>
      <c r="Q8640" t="str">
        <f t="shared" si="134"/>
        <v>76471000-Usluge ispitivanja raspukline bušotine</v>
      </c>
    </row>
    <row r="8641" spans="1:17" x14ac:dyDescent="0.3">
      <c r="A8641">
        <v>8640</v>
      </c>
      <c r="B8641">
        <v>76471000</v>
      </c>
      <c r="C8641" t="s">
        <v>8591</v>
      </c>
      <c r="E8641" s="11">
        <v>8641</v>
      </c>
      <c r="F8641" s="12">
        <v>76472000</v>
      </c>
      <c r="G8641" s="13" t="s">
        <v>8592</v>
      </c>
      <c r="Q8641" t="str">
        <f t="shared" si="134"/>
        <v>76472000-Usluge pregleda ili ispitivanja mesta bušenja</v>
      </c>
    </row>
    <row r="8642" spans="1:17" x14ac:dyDescent="0.3">
      <c r="A8642">
        <v>8641</v>
      </c>
      <c r="B8642">
        <v>76472000</v>
      </c>
      <c r="C8642" t="s">
        <v>8592</v>
      </c>
      <c r="E8642" s="8">
        <v>8642</v>
      </c>
      <c r="F8642" s="9">
        <v>76473000</v>
      </c>
      <c r="G8642" s="10" t="s">
        <v>8593</v>
      </c>
      <c r="Q8642" t="str">
        <f t="shared" ref="Q8642:Q8705" si="135">F8642&amp; "-" &amp;G8642</f>
        <v>76473000-Usluge ispitivanja opreme bušotine</v>
      </c>
    </row>
    <row r="8643" spans="1:17" x14ac:dyDescent="0.3">
      <c r="A8643">
        <v>8642</v>
      </c>
      <c r="B8643">
        <v>76473000</v>
      </c>
      <c r="C8643" t="s">
        <v>8593</v>
      </c>
      <c r="E8643" s="11">
        <v>8643</v>
      </c>
      <c r="F8643" s="12">
        <v>76480000</v>
      </c>
      <c r="G8643" s="13" t="s">
        <v>8594</v>
      </c>
      <c r="Q8643" t="str">
        <f t="shared" si="135"/>
        <v>76480000-Usluge postavljanja cevi</v>
      </c>
    </row>
    <row r="8644" spans="1:17" x14ac:dyDescent="0.3">
      <c r="A8644">
        <v>8643</v>
      </c>
      <c r="B8644">
        <v>76480000</v>
      </c>
      <c r="C8644" t="s">
        <v>8594</v>
      </c>
      <c r="E8644" s="8">
        <v>8644</v>
      </c>
      <c r="F8644" s="9">
        <v>76490000</v>
      </c>
      <c r="G8644" s="10" t="s">
        <v>8595</v>
      </c>
      <c r="Q8644" t="str">
        <f t="shared" si="135"/>
        <v>76490000-Usluge ispunjavanja bušotine</v>
      </c>
    </row>
    <row r="8645" spans="1:17" x14ac:dyDescent="0.3">
      <c r="A8645">
        <v>8644</v>
      </c>
      <c r="B8645">
        <v>76490000</v>
      </c>
      <c r="C8645" t="s">
        <v>8595</v>
      </c>
      <c r="E8645" s="11">
        <v>8645</v>
      </c>
      <c r="F8645" s="12">
        <v>76491000</v>
      </c>
      <c r="G8645" s="13" t="s">
        <v>8596</v>
      </c>
      <c r="Q8645" t="str">
        <f t="shared" si="135"/>
        <v>76491000-Usluge začepljivanja bušotine</v>
      </c>
    </row>
    <row r="8646" spans="1:17" x14ac:dyDescent="0.3">
      <c r="A8646">
        <v>8645</v>
      </c>
      <c r="B8646">
        <v>76491000</v>
      </c>
      <c r="C8646" t="s">
        <v>8596</v>
      </c>
      <c r="E8646" s="8">
        <v>8646</v>
      </c>
      <c r="F8646" s="9">
        <v>76492000</v>
      </c>
      <c r="G8646" s="10" t="s">
        <v>8597</v>
      </c>
      <c r="Q8646" t="str">
        <f t="shared" si="135"/>
        <v>76492000-Usluge određivanja položaja bušotine</v>
      </c>
    </row>
    <row r="8647" spans="1:17" x14ac:dyDescent="0.3">
      <c r="A8647">
        <v>8646</v>
      </c>
      <c r="B8647">
        <v>76492000</v>
      </c>
      <c r="C8647" t="s">
        <v>8597</v>
      </c>
      <c r="E8647" s="11">
        <v>8647</v>
      </c>
      <c r="F8647" s="12">
        <v>76500000</v>
      </c>
      <c r="G8647" s="13" t="s">
        <v>8598</v>
      </c>
      <c r="Q8647" t="str">
        <f t="shared" si="135"/>
        <v>76500000-Usluge na kopnu i na moru</v>
      </c>
    </row>
    <row r="8648" spans="1:17" x14ac:dyDescent="0.3">
      <c r="A8648">
        <v>8647</v>
      </c>
      <c r="B8648">
        <v>76500000</v>
      </c>
      <c r="C8648" t="s">
        <v>8598</v>
      </c>
      <c r="E8648" s="8">
        <v>8648</v>
      </c>
      <c r="F8648" s="9">
        <v>76510000</v>
      </c>
      <c r="G8648" s="10" t="s">
        <v>8599</v>
      </c>
      <c r="Q8648" t="str">
        <f t="shared" si="135"/>
        <v>76510000-Usluge na kopnu</v>
      </c>
    </row>
    <row r="8649" spans="1:17" x14ac:dyDescent="0.3">
      <c r="A8649">
        <v>8648</v>
      </c>
      <c r="B8649">
        <v>76510000</v>
      </c>
      <c r="C8649" t="s">
        <v>8599</v>
      </c>
      <c r="E8649" s="11">
        <v>8649</v>
      </c>
      <c r="F8649" s="12">
        <v>76520000</v>
      </c>
      <c r="G8649" s="13" t="s">
        <v>8600</v>
      </c>
      <c r="Q8649" t="str">
        <f t="shared" si="135"/>
        <v>76520000-Usluge na moru</v>
      </c>
    </row>
    <row r="8650" spans="1:17" x14ac:dyDescent="0.3">
      <c r="A8650">
        <v>8649</v>
      </c>
      <c r="B8650">
        <v>76520000</v>
      </c>
      <c r="C8650" t="s">
        <v>8600</v>
      </c>
      <c r="E8650" s="8">
        <v>8650</v>
      </c>
      <c r="F8650" s="9">
        <v>76521000</v>
      </c>
      <c r="G8650" s="10" t="s">
        <v>8601</v>
      </c>
      <c r="Q8650" t="str">
        <f t="shared" si="135"/>
        <v>76521000-Usluge instalacije na moru</v>
      </c>
    </row>
    <row r="8651" spans="1:17" x14ac:dyDescent="0.3">
      <c r="A8651">
        <v>8650</v>
      </c>
      <c r="B8651">
        <v>76521000</v>
      </c>
      <c r="C8651" t="s">
        <v>8601</v>
      </c>
      <c r="E8651" s="11">
        <v>8651</v>
      </c>
      <c r="F8651" s="12">
        <v>76522000</v>
      </c>
      <c r="G8651" s="13" t="s">
        <v>8602</v>
      </c>
      <c r="Q8651" t="str">
        <f t="shared" si="135"/>
        <v>76522000-Usluge brodova za snabdevanje na moru</v>
      </c>
    </row>
    <row r="8652" spans="1:17" x14ac:dyDescent="0.3">
      <c r="A8652">
        <v>8651</v>
      </c>
      <c r="B8652">
        <v>76522000</v>
      </c>
      <c r="C8652" t="s">
        <v>8602</v>
      </c>
      <c r="E8652" s="8">
        <v>8652</v>
      </c>
      <c r="F8652" s="9">
        <v>76530000</v>
      </c>
      <c r="G8652" s="10" t="s">
        <v>8603</v>
      </c>
      <c r="Q8652" t="str">
        <f t="shared" si="135"/>
        <v>76530000-Usluge u vezi sa bušotinskom rupom</v>
      </c>
    </row>
    <row r="8653" spans="1:17" x14ac:dyDescent="0.3">
      <c r="A8653">
        <v>8652</v>
      </c>
      <c r="B8653">
        <v>76530000</v>
      </c>
      <c r="C8653" t="s">
        <v>8603</v>
      </c>
      <c r="E8653" s="11">
        <v>8653</v>
      </c>
      <c r="F8653" s="12">
        <v>76531000</v>
      </c>
      <c r="G8653" s="13" t="s">
        <v>8604</v>
      </c>
      <c r="Q8653" t="str">
        <f t="shared" si="135"/>
        <v>76531000-Usluge bušotinske karotaže</v>
      </c>
    </row>
    <row r="8654" spans="1:17" x14ac:dyDescent="0.3">
      <c r="A8654">
        <v>8653</v>
      </c>
      <c r="B8654">
        <v>76531000</v>
      </c>
      <c r="C8654" t="s">
        <v>8604</v>
      </c>
      <c r="E8654" s="8">
        <v>8654</v>
      </c>
      <c r="F8654" s="9">
        <v>76532000</v>
      </c>
      <c r="G8654" s="10" t="s">
        <v>8605</v>
      </c>
      <c r="Q8654" t="str">
        <f t="shared" si="135"/>
        <v>76532000-Usluge pumpanja u bušotinskoj rupi</v>
      </c>
    </row>
    <row r="8655" spans="1:17" x14ac:dyDescent="0.3">
      <c r="A8655">
        <v>8654</v>
      </c>
      <c r="B8655">
        <v>76532000</v>
      </c>
      <c r="C8655" t="s">
        <v>8605</v>
      </c>
      <c r="E8655" s="11">
        <v>8655</v>
      </c>
      <c r="F8655" s="12">
        <v>76533000</v>
      </c>
      <c r="G8655" s="13" t="s">
        <v>8606</v>
      </c>
      <c r="Q8655" t="str">
        <f t="shared" si="135"/>
        <v>76533000-Usluge snimanja bušotinske rupe</v>
      </c>
    </row>
    <row r="8656" spans="1:17" x14ac:dyDescent="0.3">
      <c r="A8656">
        <v>8655</v>
      </c>
      <c r="B8656">
        <v>76533000</v>
      </c>
      <c r="C8656" t="s">
        <v>8606</v>
      </c>
      <c r="E8656" s="8">
        <v>8656</v>
      </c>
      <c r="F8656" s="9">
        <v>76534000</v>
      </c>
      <c r="G8656" s="10" t="s">
        <v>8607</v>
      </c>
      <c r="Q8656" t="str">
        <f t="shared" si="135"/>
        <v>76534000-Usluge širenja bušotinske rupe</v>
      </c>
    </row>
    <row r="8657" spans="1:17" x14ac:dyDescent="0.3">
      <c r="A8657">
        <v>8656</v>
      </c>
      <c r="B8657">
        <v>76534000</v>
      </c>
      <c r="C8657" t="s">
        <v>8607</v>
      </c>
      <c r="E8657" s="11">
        <v>8657</v>
      </c>
      <c r="F8657" s="12">
        <v>76535000</v>
      </c>
      <c r="G8657" s="13" t="s">
        <v>8608</v>
      </c>
      <c r="Q8657" t="str">
        <f t="shared" si="135"/>
        <v>76535000-Usluge otvaranja bušotinske rupe</v>
      </c>
    </row>
    <row r="8658" spans="1:17" x14ac:dyDescent="0.3">
      <c r="A8658">
        <v>8657</v>
      </c>
      <c r="B8658">
        <v>76535000</v>
      </c>
      <c r="C8658" t="s">
        <v>8608</v>
      </c>
      <c r="E8658" s="8">
        <v>8658</v>
      </c>
      <c r="F8658" s="9">
        <v>76536000</v>
      </c>
      <c r="G8658" s="10" t="s">
        <v>8609</v>
      </c>
      <c r="Q8658" t="str">
        <f t="shared" si="135"/>
        <v>76536000-Usluge nadzora vibracija bušotinske rupe</v>
      </c>
    </row>
    <row r="8659" spans="1:17" x14ac:dyDescent="0.3">
      <c r="A8659">
        <v>8658</v>
      </c>
      <c r="B8659">
        <v>76536000</v>
      </c>
      <c r="C8659" t="s">
        <v>8609</v>
      </c>
      <c r="E8659" s="11">
        <v>8659</v>
      </c>
      <c r="F8659" s="12">
        <v>76537000</v>
      </c>
      <c r="G8659" s="13" t="s">
        <v>8610</v>
      </c>
      <c r="Q8659" t="str">
        <f t="shared" si="135"/>
        <v>76537000-Usluge u vezi sa alatima za bušotinske rupe</v>
      </c>
    </row>
    <row r="8660" spans="1:17" x14ac:dyDescent="0.3">
      <c r="A8660">
        <v>8659</v>
      </c>
      <c r="B8660">
        <v>76537000</v>
      </c>
      <c r="C8660" t="s">
        <v>8610</v>
      </c>
      <c r="E8660" s="8">
        <v>8660</v>
      </c>
      <c r="F8660" s="9">
        <v>76537100</v>
      </c>
      <c r="G8660" s="10" t="s">
        <v>8611</v>
      </c>
      <c r="Q8660" t="str">
        <f t="shared" si="135"/>
        <v>76537100-Usluge u vezi sa alatima za bušotinske rupe naftnih polja</v>
      </c>
    </row>
    <row r="8661" spans="1:17" x14ac:dyDescent="0.3">
      <c r="A8661">
        <v>8660</v>
      </c>
      <c r="B8661">
        <v>76537100</v>
      </c>
      <c r="C8661" t="s">
        <v>8611</v>
      </c>
      <c r="E8661" s="11">
        <v>8661</v>
      </c>
      <c r="F8661" s="12">
        <v>76600000</v>
      </c>
      <c r="G8661" s="13" t="s">
        <v>8612</v>
      </c>
      <c r="Q8661" t="str">
        <f t="shared" si="135"/>
        <v>76600000-Usluge pregleda cevovoda</v>
      </c>
    </row>
    <row r="8662" spans="1:17" x14ac:dyDescent="0.3">
      <c r="A8662">
        <v>8661</v>
      </c>
      <c r="B8662">
        <v>76600000</v>
      </c>
      <c r="C8662" t="s">
        <v>8612</v>
      </c>
      <c r="E8662" s="8">
        <v>8662</v>
      </c>
      <c r="F8662" s="9">
        <v>77000000</v>
      </c>
      <c r="G8662" s="10" t="s">
        <v>8613</v>
      </c>
      <c r="Q8662" t="str">
        <f t="shared" si="135"/>
        <v>77000000-Usluge u oblasti poljoprivrede, šumarstva, hortikulture, akvakulture i pčelarstva</v>
      </c>
    </row>
    <row r="8663" spans="1:17" x14ac:dyDescent="0.3">
      <c r="A8663">
        <v>8662</v>
      </c>
      <c r="B8663">
        <v>77000000</v>
      </c>
      <c r="C8663" t="s">
        <v>8613</v>
      </c>
      <c r="E8663" s="11">
        <v>8663</v>
      </c>
      <c r="F8663" s="12">
        <v>77100000</v>
      </c>
      <c r="G8663" s="13" t="s">
        <v>8614</v>
      </c>
      <c r="Q8663" t="str">
        <f t="shared" si="135"/>
        <v>77100000-Usluge u oblasti poljoprivrede</v>
      </c>
    </row>
    <row r="8664" spans="1:17" x14ac:dyDescent="0.3">
      <c r="A8664">
        <v>8663</v>
      </c>
      <c r="B8664">
        <v>77100000</v>
      </c>
      <c r="C8664" t="s">
        <v>8614</v>
      </c>
      <c r="E8664" s="8">
        <v>8664</v>
      </c>
      <c r="F8664" s="9">
        <v>77110000</v>
      </c>
      <c r="G8664" s="10" t="s">
        <v>8615</v>
      </c>
      <c r="Q8664" t="str">
        <f t="shared" si="135"/>
        <v>77110000-Usluge povezane sa poljoprivrednom proizvodnjom</v>
      </c>
    </row>
    <row r="8665" spans="1:17" x14ac:dyDescent="0.3">
      <c r="A8665">
        <v>8664</v>
      </c>
      <c r="B8665">
        <v>77110000</v>
      </c>
      <c r="C8665" t="s">
        <v>8615</v>
      </c>
      <c r="E8665" s="11">
        <v>8665</v>
      </c>
      <c r="F8665" s="12">
        <v>77111000</v>
      </c>
      <c r="G8665" s="13" t="s">
        <v>8616</v>
      </c>
      <c r="Q8665" t="str">
        <f t="shared" si="135"/>
        <v>77111000-Usluge iznajmljivanja poljoprivrednih mašina sa rukovaocem</v>
      </c>
    </row>
    <row r="8666" spans="1:17" x14ac:dyDescent="0.3">
      <c r="A8666">
        <v>8665</v>
      </c>
      <c r="B8666">
        <v>77111000</v>
      </c>
      <c r="C8666" t="s">
        <v>8616</v>
      </c>
      <c r="E8666" s="8">
        <v>8666</v>
      </c>
      <c r="F8666" s="9">
        <v>77112000</v>
      </c>
      <c r="G8666" s="10" t="s">
        <v>8617</v>
      </c>
      <c r="Q8666" t="str">
        <f t="shared" si="135"/>
        <v>77112000-Usluge iznajmljivanja kosilica ili poljoprivredne opreme sa rukovaocem</v>
      </c>
    </row>
    <row r="8667" spans="1:17" x14ac:dyDescent="0.3">
      <c r="A8667">
        <v>8666</v>
      </c>
      <c r="B8667">
        <v>77112000</v>
      </c>
      <c r="C8667" t="s">
        <v>8617</v>
      </c>
      <c r="E8667" s="11">
        <v>8667</v>
      </c>
      <c r="F8667" s="12">
        <v>77120000</v>
      </c>
      <c r="G8667" s="13" t="s">
        <v>8618</v>
      </c>
      <c r="Q8667" t="str">
        <f t="shared" si="135"/>
        <v>77120000-Usluge kompostiranja</v>
      </c>
    </row>
    <row r="8668" spans="1:17" x14ac:dyDescent="0.3">
      <c r="A8668">
        <v>8667</v>
      </c>
      <c r="B8668">
        <v>77120000</v>
      </c>
      <c r="C8668" t="s">
        <v>8618</v>
      </c>
      <c r="E8668" s="8">
        <v>8668</v>
      </c>
      <c r="F8668" s="9">
        <v>77200000</v>
      </c>
      <c r="G8668" s="10" t="s">
        <v>8619</v>
      </c>
      <c r="Q8668" t="str">
        <f t="shared" si="135"/>
        <v>77200000-Šumarske usluge</v>
      </c>
    </row>
    <row r="8669" spans="1:17" x14ac:dyDescent="0.3">
      <c r="A8669">
        <v>8668</v>
      </c>
      <c r="B8669">
        <v>77200000</v>
      </c>
      <c r="C8669" t="s">
        <v>8619</v>
      </c>
      <c r="E8669" s="11">
        <v>8669</v>
      </c>
      <c r="F8669" s="12">
        <v>77210000</v>
      </c>
      <c r="G8669" s="13" t="s">
        <v>8620</v>
      </c>
      <c r="Q8669" t="str">
        <f t="shared" si="135"/>
        <v>77210000-Usluge seče šuma</v>
      </c>
    </row>
    <row r="8670" spans="1:17" x14ac:dyDescent="0.3">
      <c r="A8670">
        <v>8669</v>
      </c>
      <c r="B8670">
        <v>77210000</v>
      </c>
      <c r="C8670" t="s">
        <v>8620</v>
      </c>
      <c r="E8670" s="8">
        <v>8670</v>
      </c>
      <c r="F8670" s="9">
        <v>77211000</v>
      </c>
      <c r="G8670" s="10" t="s">
        <v>8621</v>
      </c>
      <c r="Q8670" t="str">
        <f t="shared" si="135"/>
        <v>77211000-Usluge povezane sa sečom šuma</v>
      </c>
    </row>
    <row r="8671" spans="1:17" x14ac:dyDescent="0.3">
      <c r="A8671">
        <v>8670</v>
      </c>
      <c r="B8671">
        <v>77211000</v>
      </c>
      <c r="C8671" t="s">
        <v>8621</v>
      </c>
      <c r="E8671" s="11">
        <v>8671</v>
      </c>
      <c r="F8671" s="12">
        <v>77211100</v>
      </c>
      <c r="G8671" s="13" t="s">
        <v>8622</v>
      </c>
      <c r="Q8671" t="str">
        <f t="shared" si="135"/>
        <v>77211100-Usluge eksploatacije drva</v>
      </c>
    </row>
    <row r="8672" spans="1:17" x14ac:dyDescent="0.3">
      <c r="A8672">
        <v>8671</v>
      </c>
      <c r="B8672">
        <v>77211100</v>
      </c>
      <c r="C8672" t="s">
        <v>8622</v>
      </c>
      <c r="E8672" s="8">
        <v>8672</v>
      </c>
      <c r="F8672" s="9">
        <v>77211200</v>
      </c>
      <c r="G8672" s="10" t="s">
        <v>8623</v>
      </c>
      <c r="Q8672" t="str">
        <f t="shared" si="135"/>
        <v>77211200-Prevoz trupaca unutar šume</v>
      </c>
    </row>
    <row r="8673" spans="1:17" x14ac:dyDescent="0.3">
      <c r="A8673">
        <v>8672</v>
      </c>
      <c r="B8673">
        <v>77211200</v>
      </c>
      <c r="C8673" t="s">
        <v>8623</v>
      </c>
      <c r="E8673" s="11">
        <v>8673</v>
      </c>
      <c r="F8673" s="12">
        <v>77211300</v>
      </c>
      <c r="G8673" s="13" t="s">
        <v>8624</v>
      </c>
      <c r="Q8673" t="str">
        <f t="shared" si="135"/>
        <v>77211300-Usluge krčenja</v>
      </c>
    </row>
    <row r="8674" spans="1:17" x14ac:dyDescent="0.3">
      <c r="A8674">
        <v>8673</v>
      </c>
      <c r="B8674">
        <v>77211300</v>
      </c>
      <c r="C8674" t="s">
        <v>8624</v>
      </c>
      <c r="E8674" s="8">
        <v>8674</v>
      </c>
      <c r="F8674" s="9">
        <v>77211400</v>
      </c>
      <c r="G8674" s="10" t="s">
        <v>8625</v>
      </c>
      <c r="Q8674" t="str">
        <f t="shared" si="135"/>
        <v>77211400-Usluge seče drveća</v>
      </c>
    </row>
    <row r="8675" spans="1:17" x14ac:dyDescent="0.3">
      <c r="A8675">
        <v>8674</v>
      </c>
      <c r="B8675">
        <v>77211400</v>
      </c>
      <c r="C8675" t="s">
        <v>8625</v>
      </c>
      <c r="E8675" s="11">
        <v>8675</v>
      </c>
      <c r="F8675" s="12">
        <v>77211500</v>
      </c>
      <c r="G8675" s="13" t="s">
        <v>8626</v>
      </c>
      <c r="Q8675" t="str">
        <f t="shared" si="135"/>
        <v>77211500-Usluge održavanja drveća</v>
      </c>
    </row>
    <row r="8676" spans="1:17" x14ac:dyDescent="0.3">
      <c r="A8676">
        <v>8675</v>
      </c>
      <c r="B8676">
        <v>77211500</v>
      </c>
      <c r="C8676" t="s">
        <v>8626</v>
      </c>
      <c r="E8676" s="8">
        <v>8676</v>
      </c>
      <c r="F8676" s="9">
        <v>77211600</v>
      </c>
      <c r="G8676" s="10" t="s">
        <v>8627</v>
      </c>
      <c r="Q8676" t="str">
        <f t="shared" si="135"/>
        <v>77211600-Sađenje drveća</v>
      </c>
    </row>
    <row r="8677" spans="1:17" x14ac:dyDescent="0.3">
      <c r="A8677">
        <v>8676</v>
      </c>
      <c r="B8677">
        <v>77211600</v>
      </c>
      <c r="C8677" t="s">
        <v>8627</v>
      </c>
      <c r="E8677" s="11">
        <v>8677</v>
      </c>
      <c r="F8677" s="12">
        <v>77220000</v>
      </c>
      <c r="G8677" s="13" t="s">
        <v>8628</v>
      </c>
      <c r="Q8677" t="str">
        <f t="shared" si="135"/>
        <v>77220000-Usluge impregniranja drveta</v>
      </c>
    </row>
    <row r="8678" spans="1:17" x14ac:dyDescent="0.3">
      <c r="A8678">
        <v>8677</v>
      </c>
      <c r="B8678">
        <v>77220000</v>
      </c>
      <c r="C8678" t="s">
        <v>8628</v>
      </c>
      <c r="E8678" s="8">
        <v>8678</v>
      </c>
      <c r="F8678" s="9">
        <v>77230000</v>
      </c>
      <c r="G8678" s="10" t="s">
        <v>8629</v>
      </c>
      <c r="Q8678" t="str">
        <f t="shared" si="135"/>
        <v>77230000-Usluge povezane sa šumarstvom</v>
      </c>
    </row>
    <row r="8679" spans="1:17" x14ac:dyDescent="0.3">
      <c r="A8679">
        <v>8678</v>
      </c>
      <c r="B8679">
        <v>77230000</v>
      </c>
      <c r="C8679" t="s">
        <v>8629</v>
      </c>
      <c r="E8679" s="11">
        <v>8679</v>
      </c>
      <c r="F8679" s="12">
        <v>77231000</v>
      </c>
      <c r="G8679" s="13" t="s">
        <v>8630</v>
      </c>
      <c r="Q8679" t="str">
        <f t="shared" si="135"/>
        <v>77231000-Usluge upravljanja u šumarstvu</v>
      </c>
    </row>
    <row r="8680" spans="1:17" x14ac:dyDescent="0.3">
      <c r="A8680">
        <v>8679</v>
      </c>
      <c r="B8680">
        <v>77231000</v>
      </c>
      <c r="C8680" t="s">
        <v>8630</v>
      </c>
      <c r="E8680" s="8">
        <v>8680</v>
      </c>
      <c r="F8680" s="9">
        <v>77231100</v>
      </c>
      <c r="G8680" s="10" t="s">
        <v>8631</v>
      </c>
      <c r="Q8680" t="str">
        <f t="shared" si="135"/>
        <v>77231100-Usluge upravljanja šumskim resursima</v>
      </c>
    </row>
    <row r="8681" spans="1:17" x14ac:dyDescent="0.3">
      <c r="A8681">
        <v>8680</v>
      </c>
      <c r="B8681">
        <v>77231100</v>
      </c>
      <c r="C8681" t="s">
        <v>8631</v>
      </c>
      <c r="E8681" s="11">
        <v>8681</v>
      </c>
      <c r="F8681" s="12">
        <v>77231200</v>
      </c>
      <c r="G8681" s="13" t="s">
        <v>8632</v>
      </c>
      <c r="Q8681" t="str">
        <f t="shared" si="135"/>
        <v>77231200-Usluge suzbijanja šumskih štetočina</v>
      </c>
    </row>
    <row r="8682" spans="1:17" x14ac:dyDescent="0.3">
      <c r="A8682">
        <v>8681</v>
      </c>
      <c r="B8682">
        <v>77231200</v>
      </c>
      <c r="C8682" t="s">
        <v>8632</v>
      </c>
      <c r="E8682" s="8">
        <v>8682</v>
      </c>
      <c r="F8682" s="9">
        <v>77231300</v>
      </c>
      <c r="G8682" s="10" t="s">
        <v>8633</v>
      </c>
      <c r="Q8682" t="str">
        <f t="shared" si="135"/>
        <v>77231300-Usluge upravljanja šumama</v>
      </c>
    </row>
    <row r="8683" spans="1:17" x14ac:dyDescent="0.3">
      <c r="A8683">
        <v>8682</v>
      </c>
      <c r="B8683">
        <v>77231300</v>
      </c>
      <c r="C8683" t="s">
        <v>8633</v>
      </c>
      <c r="E8683" s="11">
        <v>8683</v>
      </c>
      <c r="F8683" s="12">
        <v>77231400</v>
      </c>
      <c r="G8683" s="13" t="s">
        <v>8634</v>
      </c>
      <c r="Q8683" t="str">
        <f t="shared" si="135"/>
        <v>77231400-Usluge popisivanja šuma</v>
      </c>
    </row>
    <row r="8684" spans="1:17" x14ac:dyDescent="0.3">
      <c r="A8684">
        <v>8683</v>
      </c>
      <c r="B8684">
        <v>77231400</v>
      </c>
      <c r="C8684" t="s">
        <v>8634</v>
      </c>
      <c r="E8684" s="8">
        <v>8684</v>
      </c>
      <c r="F8684" s="9">
        <v>77231500</v>
      </c>
      <c r="G8684" s="10" t="s">
        <v>8635</v>
      </c>
      <c r="Q8684" t="str">
        <f t="shared" si="135"/>
        <v>77231500-Usluge praćenja ili ocenjivanja šuma</v>
      </c>
    </row>
    <row r="8685" spans="1:17" x14ac:dyDescent="0.3">
      <c r="A8685">
        <v>8684</v>
      </c>
      <c r="B8685">
        <v>77231500</v>
      </c>
      <c r="C8685" t="s">
        <v>8635</v>
      </c>
      <c r="E8685" s="11">
        <v>8685</v>
      </c>
      <c r="F8685" s="12">
        <v>77231600</v>
      </c>
      <c r="G8685" s="13" t="s">
        <v>8636</v>
      </c>
      <c r="Q8685" t="str">
        <f t="shared" si="135"/>
        <v>77231600-Usluge pošumljavanja</v>
      </c>
    </row>
    <row r="8686" spans="1:17" x14ac:dyDescent="0.3">
      <c r="A8686">
        <v>8685</v>
      </c>
      <c r="B8686">
        <v>77231600</v>
      </c>
      <c r="C8686" t="s">
        <v>8636</v>
      </c>
      <c r="E8686" s="8">
        <v>8686</v>
      </c>
      <c r="F8686" s="9">
        <v>77231700</v>
      </c>
      <c r="G8686" s="10" t="s">
        <v>8637</v>
      </c>
      <c r="Q8686" t="str">
        <f t="shared" si="135"/>
        <v>77231700-Usluge širenja šuma</v>
      </c>
    </row>
    <row r="8687" spans="1:17" x14ac:dyDescent="0.3">
      <c r="A8687">
        <v>8686</v>
      </c>
      <c r="B8687">
        <v>77231700</v>
      </c>
      <c r="C8687" t="s">
        <v>8637</v>
      </c>
      <c r="E8687" s="11">
        <v>8687</v>
      </c>
      <c r="F8687" s="12">
        <v>77231800</v>
      </c>
      <c r="G8687" s="13" t="s">
        <v>8638</v>
      </c>
      <c r="Q8687" t="str">
        <f t="shared" si="135"/>
        <v>77231800-Usluge upravljanja šumskim rasadnicima</v>
      </c>
    </row>
    <row r="8688" spans="1:17" x14ac:dyDescent="0.3">
      <c r="A8688">
        <v>8687</v>
      </c>
      <c r="B8688">
        <v>77231800</v>
      </c>
      <c r="C8688" t="s">
        <v>8638</v>
      </c>
      <c r="E8688" s="8">
        <v>8688</v>
      </c>
      <c r="F8688" s="9">
        <v>77231900</v>
      </c>
      <c r="G8688" s="10" t="s">
        <v>8639</v>
      </c>
      <c r="Q8688" t="str">
        <f t="shared" si="135"/>
        <v>77231900-Usluge sektorskog planiranja šuma</v>
      </c>
    </row>
    <row r="8689" spans="1:17" x14ac:dyDescent="0.3">
      <c r="A8689">
        <v>8688</v>
      </c>
      <c r="B8689">
        <v>77231900</v>
      </c>
      <c r="C8689" t="s">
        <v>8639</v>
      </c>
      <c r="E8689" s="11">
        <v>8689</v>
      </c>
      <c r="F8689" s="12">
        <v>77300000</v>
      </c>
      <c r="G8689" s="13" t="s">
        <v>8640</v>
      </c>
      <c r="Q8689" t="str">
        <f t="shared" si="135"/>
        <v>77300000-Usluge u oblasti hortikulture</v>
      </c>
    </row>
    <row r="8690" spans="1:17" x14ac:dyDescent="0.3">
      <c r="A8690">
        <v>8689</v>
      </c>
      <c r="B8690">
        <v>77300000</v>
      </c>
      <c r="C8690" t="s">
        <v>8640</v>
      </c>
      <c r="E8690" s="8">
        <v>8690</v>
      </c>
      <c r="F8690" s="9">
        <v>77310000</v>
      </c>
      <c r="G8690" s="10" t="s">
        <v>8641</v>
      </c>
      <c r="Q8690" t="str">
        <f t="shared" si="135"/>
        <v>77310000-Usluge sadnje i održavanja zelenih površina</v>
      </c>
    </row>
    <row r="8691" spans="1:17" x14ac:dyDescent="0.3">
      <c r="A8691">
        <v>8690</v>
      </c>
      <c r="B8691">
        <v>77310000</v>
      </c>
      <c r="C8691" t="s">
        <v>8641</v>
      </c>
      <c r="E8691" s="11">
        <v>8691</v>
      </c>
      <c r="F8691" s="12">
        <v>77311000</v>
      </c>
      <c r="G8691" s="13" t="s">
        <v>8642</v>
      </c>
      <c r="Q8691" t="str">
        <f t="shared" si="135"/>
        <v>77311000-Usluge održavanja ukrasnih bašti i parkova</v>
      </c>
    </row>
    <row r="8692" spans="1:17" x14ac:dyDescent="0.3">
      <c r="A8692">
        <v>8691</v>
      </c>
      <c r="B8692">
        <v>77311000</v>
      </c>
      <c r="C8692" t="s">
        <v>8642</v>
      </c>
      <c r="E8692" s="8">
        <v>8692</v>
      </c>
      <c r="F8692" s="9">
        <v>77312000</v>
      </c>
      <c r="G8692" s="10" t="s">
        <v>8643</v>
      </c>
      <c r="Q8692" t="str">
        <f t="shared" si="135"/>
        <v>77312000-Usluge plevljenja korova</v>
      </c>
    </row>
    <row r="8693" spans="1:17" x14ac:dyDescent="0.3">
      <c r="A8693">
        <v>8692</v>
      </c>
      <c r="B8693">
        <v>77312000</v>
      </c>
      <c r="C8693" t="s">
        <v>8643</v>
      </c>
      <c r="E8693" s="11">
        <v>8693</v>
      </c>
      <c r="F8693" s="12">
        <v>77312100</v>
      </c>
      <c r="G8693" s="13" t="s">
        <v>8644</v>
      </c>
      <c r="Q8693" t="str">
        <f t="shared" si="135"/>
        <v>77312100-Usluge uništavanja korova</v>
      </c>
    </row>
    <row r="8694" spans="1:17" x14ac:dyDescent="0.3">
      <c r="A8694">
        <v>8693</v>
      </c>
      <c r="B8694">
        <v>77312100</v>
      </c>
      <c r="C8694" t="s">
        <v>8644</v>
      </c>
      <c r="E8694" s="8">
        <v>8694</v>
      </c>
      <c r="F8694" s="9">
        <v>77313000</v>
      </c>
      <c r="G8694" s="10" t="s">
        <v>8645</v>
      </c>
      <c r="Q8694" t="str">
        <f t="shared" si="135"/>
        <v>77313000-Usluge održavanja parkova</v>
      </c>
    </row>
    <row r="8695" spans="1:17" x14ac:dyDescent="0.3">
      <c r="A8695">
        <v>8694</v>
      </c>
      <c r="B8695">
        <v>77313000</v>
      </c>
      <c r="C8695" t="s">
        <v>8645</v>
      </c>
      <c r="E8695" s="11">
        <v>8695</v>
      </c>
      <c r="F8695" s="12">
        <v>77314000</v>
      </c>
      <c r="G8695" s="13" t="s">
        <v>8646</v>
      </c>
      <c r="Q8695" t="str">
        <f t="shared" si="135"/>
        <v>77314000-Usluge održavanja terena</v>
      </c>
    </row>
    <row r="8696" spans="1:17" x14ac:dyDescent="0.3">
      <c r="A8696">
        <v>8695</v>
      </c>
      <c r="B8696">
        <v>77314000</v>
      </c>
      <c r="C8696" t="s">
        <v>8646</v>
      </c>
      <c r="E8696" s="8">
        <v>8696</v>
      </c>
      <c r="F8696" s="9">
        <v>77314100</v>
      </c>
      <c r="G8696" s="10" t="s">
        <v>8647</v>
      </c>
      <c r="Q8696" t="str">
        <f t="shared" si="135"/>
        <v>77314100-Usluge zatravljivanja</v>
      </c>
    </row>
    <row r="8697" spans="1:17" x14ac:dyDescent="0.3">
      <c r="A8697">
        <v>8696</v>
      </c>
      <c r="B8697">
        <v>77314100</v>
      </c>
      <c r="C8697" t="s">
        <v>8647</v>
      </c>
      <c r="E8697" s="11">
        <v>8697</v>
      </c>
      <c r="F8697" s="12">
        <v>77315000</v>
      </c>
      <c r="G8697" s="13" t="s">
        <v>8648</v>
      </c>
      <c r="Q8697" t="str">
        <f t="shared" si="135"/>
        <v>77315000-Usluge sejanja</v>
      </c>
    </row>
    <row r="8698" spans="1:17" x14ac:dyDescent="0.3">
      <c r="A8698">
        <v>8697</v>
      </c>
      <c r="B8698">
        <v>77315000</v>
      </c>
      <c r="C8698" t="s">
        <v>8648</v>
      </c>
      <c r="E8698" s="8">
        <v>8698</v>
      </c>
      <c r="F8698" s="9">
        <v>77320000</v>
      </c>
      <c r="G8698" s="10" t="s">
        <v>8649</v>
      </c>
      <c r="Q8698" t="str">
        <f t="shared" si="135"/>
        <v>77320000-Usluge održavanja sportskih terena</v>
      </c>
    </row>
    <row r="8699" spans="1:17" x14ac:dyDescent="0.3">
      <c r="A8699">
        <v>8698</v>
      </c>
      <c r="B8699">
        <v>77320000</v>
      </c>
      <c r="C8699" t="s">
        <v>8649</v>
      </c>
      <c r="E8699" s="11">
        <v>8699</v>
      </c>
      <c r="F8699" s="12">
        <v>77330000</v>
      </c>
      <c r="G8699" s="13" t="s">
        <v>8650</v>
      </c>
      <c r="Q8699" t="str">
        <f t="shared" si="135"/>
        <v>77330000-Usluge cvetnih aranžmana</v>
      </c>
    </row>
    <row r="8700" spans="1:17" x14ac:dyDescent="0.3">
      <c r="A8700">
        <v>8699</v>
      </c>
      <c r="B8700">
        <v>77330000</v>
      </c>
      <c r="C8700" t="s">
        <v>8650</v>
      </c>
      <c r="E8700" s="8">
        <v>8700</v>
      </c>
      <c r="F8700" s="9">
        <v>77340000</v>
      </c>
      <c r="G8700" s="10" t="s">
        <v>8651</v>
      </c>
      <c r="Q8700" t="str">
        <f t="shared" si="135"/>
        <v>77340000-Usluge orezivanja drveća i šišanja žive ograde</v>
      </c>
    </row>
    <row r="8701" spans="1:17" x14ac:dyDescent="0.3">
      <c r="A8701">
        <v>8700</v>
      </c>
      <c r="B8701">
        <v>77340000</v>
      </c>
      <c r="C8701" t="s">
        <v>8651</v>
      </c>
      <c r="E8701" s="11">
        <v>8701</v>
      </c>
      <c r="F8701" s="12">
        <v>77341000</v>
      </c>
      <c r="G8701" s="13" t="s">
        <v>8652</v>
      </c>
      <c r="Q8701" t="str">
        <f t="shared" si="135"/>
        <v>77341000-Obrezivanje drveća</v>
      </c>
    </row>
    <row r="8702" spans="1:17" x14ac:dyDescent="0.3">
      <c r="A8702">
        <v>8701</v>
      </c>
      <c r="B8702">
        <v>77341000</v>
      </c>
      <c r="C8702" t="s">
        <v>8652</v>
      </c>
      <c r="E8702" s="8">
        <v>8702</v>
      </c>
      <c r="F8702" s="9">
        <v>77342000</v>
      </c>
      <c r="G8702" s="10" t="s">
        <v>8653</v>
      </c>
      <c r="Q8702" t="str">
        <f t="shared" si="135"/>
        <v>77342000-Šišanje žive ograde</v>
      </c>
    </row>
    <row r="8703" spans="1:17" x14ac:dyDescent="0.3">
      <c r="A8703">
        <v>8702</v>
      </c>
      <c r="B8703">
        <v>77342000</v>
      </c>
      <c r="C8703" t="s">
        <v>8653</v>
      </c>
      <c r="E8703" s="11">
        <v>8703</v>
      </c>
      <c r="F8703" s="12">
        <v>77400000</v>
      </c>
      <c r="G8703" s="13" t="s">
        <v>8654</v>
      </c>
      <c r="Q8703" t="str">
        <f t="shared" si="135"/>
        <v>77400000-Usluge u oblasti zoologije</v>
      </c>
    </row>
    <row r="8704" spans="1:17" x14ac:dyDescent="0.3">
      <c r="A8704">
        <v>8703</v>
      </c>
      <c r="B8704">
        <v>77400000</v>
      </c>
      <c r="C8704" t="s">
        <v>8654</v>
      </c>
      <c r="E8704" s="8">
        <v>8704</v>
      </c>
      <c r="F8704" s="9">
        <v>77500000</v>
      </c>
      <c r="G8704" s="10" t="s">
        <v>8655</v>
      </c>
      <c r="Q8704" t="str">
        <f t="shared" si="135"/>
        <v>77500000-Usluge uzgoja životinja</v>
      </c>
    </row>
    <row r="8705" spans="1:17" x14ac:dyDescent="0.3">
      <c r="A8705">
        <v>8704</v>
      </c>
      <c r="B8705">
        <v>77500000</v>
      </c>
      <c r="C8705" t="s">
        <v>8655</v>
      </c>
      <c r="E8705" s="11">
        <v>8705</v>
      </c>
      <c r="F8705" s="12">
        <v>77510000</v>
      </c>
      <c r="G8705" s="13" t="s">
        <v>8656</v>
      </c>
      <c r="Q8705" t="str">
        <f t="shared" si="135"/>
        <v>77510000-Usluge razmnožavanja divljači</v>
      </c>
    </row>
    <row r="8706" spans="1:17" x14ac:dyDescent="0.3">
      <c r="A8706">
        <v>8705</v>
      </c>
      <c r="B8706">
        <v>77510000</v>
      </c>
      <c r="C8706" t="s">
        <v>8656</v>
      </c>
      <c r="E8706" s="8">
        <v>8706</v>
      </c>
      <c r="F8706" s="9">
        <v>77600000</v>
      </c>
      <c r="G8706" s="10" t="s">
        <v>8657</v>
      </c>
      <c r="Q8706" t="str">
        <f t="shared" ref="Q8706:Q8769" si="136">F8706&amp; "-" &amp;G8706</f>
        <v>77600000-Usluge u lovu</v>
      </c>
    </row>
    <row r="8707" spans="1:17" x14ac:dyDescent="0.3">
      <c r="A8707">
        <v>8706</v>
      </c>
      <c r="B8707">
        <v>77600000</v>
      </c>
      <c r="C8707" t="s">
        <v>8657</v>
      </c>
      <c r="E8707" s="11">
        <v>8707</v>
      </c>
      <c r="F8707" s="12">
        <v>77610000</v>
      </c>
      <c r="G8707" s="13" t="s">
        <v>8658</v>
      </c>
      <c r="Q8707" t="str">
        <f t="shared" si="136"/>
        <v>77610000-Usluge postavljanja zamki (stupica)</v>
      </c>
    </row>
    <row r="8708" spans="1:17" x14ac:dyDescent="0.3">
      <c r="A8708">
        <v>8707</v>
      </c>
      <c r="B8708">
        <v>77610000</v>
      </c>
      <c r="C8708" t="s">
        <v>8658</v>
      </c>
      <c r="E8708" s="8">
        <v>8708</v>
      </c>
      <c r="F8708" s="9">
        <v>77700000</v>
      </c>
      <c r="G8708" s="10" t="s">
        <v>8659</v>
      </c>
      <c r="Q8708" t="str">
        <f t="shared" si="136"/>
        <v>77700000-Usluge povezane sa ribarstvom</v>
      </c>
    </row>
    <row r="8709" spans="1:17" x14ac:dyDescent="0.3">
      <c r="A8709">
        <v>8708</v>
      </c>
      <c r="B8709">
        <v>77700000</v>
      </c>
      <c r="C8709" t="s">
        <v>8659</v>
      </c>
      <c r="E8709" s="11">
        <v>8709</v>
      </c>
      <c r="F8709" s="12">
        <v>77800000</v>
      </c>
      <c r="G8709" s="13" t="s">
        <v>8660</v>
      </c>
      <c r="Q8709" t="str">
        <f t="shared" si="136"/>
        <v>77800000-Usluge akvakulture</v>
      </c>
    </row>
    <row r="8710" spans="1:17" x14ac:dyDescent="0.3">
      <c r="A8710">
        <v>8709</v>
      </c>
      <c r="B8710">
        <v>77800000</v>
      </c>
      <c r="C8710" t="s">
        <v>8660</v>
      </c>
      <c r="E8710" s="8">
        <v>8710</v>
      </c>
      <c r="F8710" s="9">
        <v>77810000</v>
      </c>
      <c r="G8710" s="10" t="s">
        <v>8661</v>
      </c>
      <c r="Q8710" t="str">
        <f t="shared" si="136"/>
        <v>77810000-Usluge marikulture</v>
      </c>
    </row>
    <row r="8711" spans="1:17" x14ac:dyDescent="0.3">
      <c r="A8711">
        <v>8710</v>
      </c>
      <c r="B8711">
        <v>77810000</v>
      </c>
      <c r="C8711" t="s">
        <v>8661</v>
      </c>
      <c r="E8711" s="11">
        <v>8711</v>
      </c>
      <c r="F8711" s="12">
        <v>77820000</v>
      </c>
      <c r="G8711" s="13" t="s">
        <v>8662</v>
      </c>
      <c r="Q8711" t="str">
        <f t="shared" si="136"/>
        <v>77820000-Usluge gajenja ostriga</v>
      </c>
    </row>
    <row r="8712" spans="1:17" x14ac:dyDescent="0.3">
      <c r="A8712">
        <v>8711</v>
      </c>
      <c r="B8712">
        <v>77820000</v>
      </c>
      <c r="C8712" t="s">
        <v>8662</v>
      </c>
      <c r="E8712" s="8">
        <v>8712</v>
      </c>
      <c r="F8712" s="9">
        <v>77830000</v>
      </c>
      <c r="G8712" s="10" t="s">
        <v>8663</v>
      </c>
      <c r="Q8712" t="str">
        <f t="shared" si="136"/>
        <v>77830000-Usluge gajenja školjki, rakova i ljuskara</v>
      </c>
    </row>
    <row r="8713" spans="1:17" x14ac:dyDescent="0.3">
      <c r="A8713">
        <v>8712</v>
      </c>
      <c r="B8713">
        <v>77830000</v>
      </c>
      <c r="C8713" t="s">
        <v>8663</v>
      </c>
      <c r="E8713" s="11">
        <v>8713</v>
      </c>
      <c r="F8713" s="12">
        <v>77840000</v>
      </c>
      <c r="G8713" s="13" t="s">
        <v>8664</v>
      </c>
      <c r="Q8713" t="str">
        <f t="shared" si="136"/>
        <v>77840000-Usluge gajenja kozica ili škampi</v>
      </c>
    </row>
    <row r="8714" spans="1:17" x14ac:dyDescent="0.3">
      <c r="A8714">
        <v>8713</v>
      </c>
      <c r="B8714">
        <v>77840000</v>
      </c>
      <c r="C8714" t="s">
        <v>8664</v>
      </c>
      <c r="E8714" s="8">
        <v>8714</v>
      </c>
      <c r="F8714" s="9">
        <v>77850000</v>
      </c>
      <c r="G8714" s="10" t="s">
        <v>8665</v>
      </c>
      <c r="Q8714" t="str">
        <f t="shared" si="136"/>
        <v>77850000-Usluge uzgajanja riba</v>
      </c>
    </row>
    <row r="8715" spans="1:17" x14ac:dyDescent="0.3">
      <c r="A8715">
        <v>8714</v>
      </c>
      <c r="B8715">
        <v>77850000</v>
      </c>
      <c r="C8715" t="s">
        <v>8665</v>
      </c>
      <c r="E8715" s="11">
        <v>8715</v>
      </c>
      <c r="F8715" s="12">
        <v>77900000</v>
      </c>
      <c r="G8715" s="13" t="s">
        <v>8666</v>
      </c>
      <c r="Q8715" t="str">
        <f t="shared" si="136"/>
        <v>77900000-Usluge pčelarstva</v>
      </c>
    </row>
    <row r="8716" spans="1:17" x14ac:dyDescent="0.3">
      <c r="A8716">
        <v>8715</v>
      </c>
      <c r="B8716">
        <v>77900000</v>
      </c>
      <c r="C8716" t="s">
        <v>8666</v>
      </c>
      <c r="E8716" s="8">
        <v>8716</v>
      </c>
      <c r="F8716" s="9">
        <v>79000000</v>
      </c>
      <c r="G8716" s="10" t="s">
        <v>8667</v>
      </c>
      <c r="Q8716" t="str">
        <f t="shared" si="136"/>
        <v>79000000-Poslovne usluge: pravo, marketing, savetovanje, zapošljavanje, štampanje i obezbeđenje</v>
      </c>
    </row>
    <row r="8717" spans="1:17" x14ac:dyDescent="0.3">
      <c r="A8717">
        <v>8716</v>
      </c>
      <c r="B8717">
        <v>79000000</v>
      </c>
      <c r="C8717" t="s">
        <v>8667</v>
      </c>
      <c r="E8717" s="11">
        <v>8717</v>
      </c>
      <c r="F8717" s="12">
        <v>79100000</v>
      </c>
      <c r="G8717" s="13" t="s">
        <v>8668</v>
      </c>
      <c r="Q8717" t="str">
        <f t="shared" si="136"/>
        <v>79100000-Pravne usluge</v>
      </c>
    </row>
    <row r="8718" spans="1:17" x14ac:dyDescent="0.3">
      <c r="A8718">
        <v>8717</v>
      </c>
      <c r="B8718">
        <v>79100000</v>
      </c>
      <c r="C8718" t="s">
        <v>8668</v>
      </c>
      <c r="E8718" s="8">
        <v>8718</v>
      </c>
      <c r="F8718" s="9">
        <v>79110000</v>
      </c>
      <c r="G8718" s="10" t="s">
        <v>8669</v>
      </c>
      <c r="Q8718" t="str">
        <f t="shared" si="136"/>
        <v>79110000-Pravni saveti i zastupanje</v>
      </c>
    </row>
    <row r="8719" spans="1:17" x14ac:dyDescent="0.3">
      <c r="A8719">
        <v>8718</v>
      </c>
      <c r="B8719">
        <v>79110000</v>
      </c>
      <c r="C8719" t="s">
        <v>8669</v>
      </c>
      <c r="E8719" s="11">
        <v>8719</v>
      </c>
      <c r="F8719" s="12">
        <v>79111000</v>
      </c>
      <c r="G8719" s="13" t="s">
        <v>8670</v>
      </c>
      <c r="Q8719" t="str">
        <f t="shared" si="136"/>
        <v>79111000-Pravni saveti</v>
      </c>
    </row>
    <row r="8720" spans="1:17" x14ac:dyDescent="0.3">
      <c r="A8720">
        <v>8719</v>
      </c>
      <c r="B8720">
        <v>79111000</v>
      </c>
      <c r="C8720" t="s">
        <v>8670</v>
      </c>
      <c r="E8720" s="8">
        <v>8720</v>
      </c>
      <c r="F8720" s="9">
        <v>79112000</v>
      </c>
      <c r="G8720" s="10" t="s">
        <v>8671</v>
      </c>
      <c r="Q8720" t="str">
        <f t="shared" si="136"/>
        <v>79112000-Pravno zastupanje</v>
      </c>
    </row>
    <row r="8721" spans="1:17" x14ac:dyDescent="0.3">
      <c r="A8721">
        <v>8720</v>
      </c>
      <c r="B8721">
        <v>79112000</v>
      </c>
      <c r="C8721" t="s">
        <v>8671</v>
      </c>
      <c r="E8721" s="11">
        <v>8721</v>
      </c>
      <c r="F8721" s="12">
        <v>79112100</v>
      </c>
      <c r="G8721" s="13" t="s">
        <v>8672</v>
      </c>
      <c r="Q8721" t="str">
        <f t="shared" si="136"/>
        <v>79112100-Usluge zastupanja deoničara</v>
      </c>
    </row>
    <row r="8722" spans="1:17" x14ac:dyDescent="0.3">
      <c r="A8722">
        <v>8721</v>
      </c>
      <c r="B8722">
        <v>79112100</v>
      </c>
      <c r="C8722" t="s">
        <v>8672</v>
      </c>
      <c r="E8722" s="8">
        <v>8722</v>
      </c>
      <c r="F8722" s="9">
        <v>79120000</v>
      </c>
      <c r="G8722" s="10" t="s">
        <v>8673</v>
      </c>
      <c r="Q8722" t="str">
        <f t="shared" si="136"/>
        <v>79120000-Savetodavne usluge u pogledu patenta i autorskih prava</v>
      </c>
    </row>
    <row r="8723" spans="1:17" x14ac:dyDescent="0.3">
      <c r="A8723">
        <v>8722</v>
      </c>
      <c r="B8723">
        <v>79120000</v>
      </c>
      <c r="C8723" t="s">
        <v>8673</v>
      </c>
      <c r="E8723" s="11">
        <v>8723</v>
      </c>
      <c r="F8723" s="12">
        <v>79121000</v>
      </c>
      <c r="G8723" s="13" t="s">
        <v>8674</v>
      </c>
      <c r="Q8723" t="str">
        <f t="shared" si="136"/>
        <v>79121000-Savetodavne usluge u pogledu autorskih prava</v>
      </c>
    </row>
    <row r="8724" spans="1:17" x14ac:dyDescent="0.3">
      <c r="A8724">
        <v>8723</v>
      </c>
      <c r="B8724">
        <v>79121000</v>
      </c>
      <c r="C8724" t="s">
        <v>8674</v>
      </c>
      <c r="E8724" s="8">
        <v>8724</v>
      </c>
      <c r="F8724" s="9">
        <v>79121100</v>
      </c>
      <c r="G8724" s="10" t="s">
        <v>8675</v>
      </c>
      <c r="Q8724" t="str">
        <f t="shared" si="136"/>
        <v>79121100-Savetodavne usluge u pogledu autorskih prava na softver</v>
      </c>
    </row>
    <row r="8725" spans="1:17" x14ac:dyDescent="0.3">
      <c r="A8725">
        <v>8724</v>
      </c>
      <c r="B8725">
        <v>79121100</v>
      </c>
      <c r="C8725" t="s">
        <v>8675</v>
      </c>
      <c r="E8725" s="11">
        <v>8725</v>
      </c>
      <c r="F8725" s="12">
        <v>79130000</v>
      </c>
      <c r="G8725" s="13" t="s">
        <v>8676</v>
      </c>
      <c r="Q8725" t="str">
        <f t="shared" si="136"/>
        <v>79130000-Usluge pravnog dokumentovanja i overavanja</v>
      </c>
    </row>
    <row r="8726" spans="1:17" x14ac:dyDescent="0.3">
      <c r="A8726">
        <v>8725</v>
      </c>
      <c r="B8726">
        <v>79130000</v>
      </c>
      <c r="C8726" t="s">
        <v>8676</v>
      </c>
      <c r="E8726" s="8">
        <v>8726</v>
      </c>
      <c r="F8726" s="9">
        <v>79131000</v>
      </c>
      <c r="G8726" s="10" t="s">
        <v>8677</v>
      </c>
      <c r="Q8726" t="str">
        <f t="shared" si="136"/>
        <v>79131000-Usluge dokumentovanja</v>
      </c>
    </row>
    <row r="8727" spans="1:17" x14ac:dyDescent="0.3">
      <c r="A8727">
        <v>8726</v>
      </c>
      <c r="B8727">
        <v>79131000</v>
      </c>
      <c r="C8727" t="s">
        <v>8677</v>
      </c>
      <c r="E8727" s="11">
        <v>8727</v>
      </c>
      <c r="F8727" s="12">
        <v>79132000</v>
      </c>
      <c r="G8727" s="13" t="s">
        <v>8678</v>
      </c>
      <c r="Q8727" t="str">
        <f t="shared" si="136"/>
        <v>79132000-Usluge overavanja</v>
      </c>
    </row>
    <row r="8728" spans="1:17" x14ac:dyDescent="0.3">
      <c r="A8728">
        <v>8727</v>
      </c>
      <c r="B8728">
        <v>79132000</v>
      </c>
      <c r="C8728" t="s">
        <v>8678</v>
      </c>
      <c r="E8728" s="8">
        <v>8728</v>
      </c>
      <c r="F8728" s="9">
        <v>79132100</v>
      </c>
      <c r="G8728" s="10" t="s">
        <v>8679</v>
      </c>
      <c r="Q8728" t="str">
        <f t="shared" si="136"/>
        <v>79132100-Usluge overavanja elektronskog potpisa</v>
      </c>
    </row>
    <row r="8729" spans="1:17" x14ac:dyDescent="0.3">
      <c r="A8729">
        <v>8728</v>
      </c>
      <c r="B8729">
        <v>79132100</v>
      </c>
      <c r="C8729" t="s">
        <v>8679</v>
      </c>
      <c r="E8729" s="11">
        <v>8729</v>
      </c>
      <c r="F8729" s="12">
        <v>79140000</v>
      </c>
      <c r="G8729" s="13" t="s">
        <v>8680</v>
      </c>
      <c r="Q8729" t="str">
        <f t="shared" si="136"/>
        <v>79140000-Usluge pružanja pravnih saveta i informacija</v>
      </c>
    </row>
    <row r="8730" spans="1:17" x14ac:dyDescent="0.3">
      <c r="A8730">
        <v>8729</v>
      </c>
      <c r="B8730">
        <v>79140000</v>
      </c>
      <c r="C8730" t="s">
        <v>8680</v>
      </c>
      <c r="E8730" s="8">
        <v>8730</v>
      </c>
      <c r="F8730" s="9">
        <v>79200000</v>
      </c>
      <c r="G8730" s="10" t="s">
        <v>8681</v>
      </c>
      <c r="Q8730" t="str">
        <f t="shared" si="136"/>
        <v>79200000-Računovodstvene, revizorske i poreske usluge</v>
      </c>
    </row>
    <row r="8731" spans="1:17" x14ac:dyDescent="0.3">
      <c r="A8731">
        <v>8730</v>
      </c>
      <c r="B8731">
        <v>79200000</v>
      </c>
      <c r="C8731" t="s">
        <v>8681</v>
      </c>
      <c r="E8731" s="11">
        <v>8731</v>
      </c>
      <c r="F8731" s="12">
        <v>79210000</v>
      </c>
      <c r="G8731" s="13" t="s">
        <v>8682</v>
      </c>
      <c r="Q8731" t="str">
        <f t="shared" si="136"/>
        <v>79210000-Računovodstvene i revizorske usluge</v>
      </c>
    </row>
    <row r="8732" spans="1:17" x14ac:dyDescent="0.3">
      <c r="A8732">
        <v>8731</v>
      </c>
      <c r="B8732">
        <v>79210000</v>
      </c>
      <c r="C8732" t="s">
        <v>8682</v>
      </c>
      <c r="E8732" s="8">
        <v>8732</v>
      </c>
      <c r="F8732" s="9">
        <v>79211000</v>
      </c>
      <c r="G8732" s="10" t="s">
        <v>8683</v>
      </c>
      <c r="Q8732" t="str">
        <f t="shared" si="136"/>
        <v>79211000-Računovodstvene usluge</v>
      </c>
    </row>
    <row r="8733" spans="1:17" x14ac:dyDescent="0.3">
      <c r="A8733">
        <v>8732</v>
      </c>
      <c r="B8733">
        <v>79211000</v>
      </c>
      <c r="C8733" t="s">
        <v>8683</v>
      </c>
      <c r="E8733" s="11">
        <v>8733</v>
      </c>
      <c r="F8733" s="12">
        <v>79211100</v>
      </c>
      <c r="G8733" s="13" t="s">
        <v>8684</v>
      </c>
      <c r="Q8733" t="str">
        <f t="shared" si="136"/>
        <v>79211100-Knjigovodstvene usluge</v>
      </c>
    </row>
    <row r="8734" spans="1:17" x14ac:dyDescent="0.3">
      <c r="A8734">
        <v>8733</v>
      </c>
      <c r="B8734">
        <v>79211100</v>
      </c>
      <c r="C8734" t="s">
        <v>8684</v>
      </c>
      <c r="E8734" s="8">
        <v>8734</v>
      </c>
      <c r="F8734" s="9">
        <v>79211110</v>
      </c>
      <c r="G8734" s="10" t="s">
        <v>8685</v>
      </c>
      <c r="Q8734" t="str">
        <f t="shared" si="136"/>
        <v>79211110-Usluge obračuna plata</v>
      </c>
    </row>
    <row r="8735" spans="1:17" x14ac:dyDescent="0.3">
      <c r="A8735">
        <v>8734</v>
      </c>
      <c r="B8735">
        <v>79211110</v>
      </c>
      <c r="C8735" t="s">
        <v>8685</v>
      </c>
      <c r="E8735" s="11">
        <v>8735</v>
      </c>
      <c r="F8735" s="12">
        <v>79211120</v>
      </c>
      <c r="G8735" s="13" t="s">
        <v>8686</v>
      </c>
      <c r="Q8735" t="str">
        <f t="shared" si="136"/>
        <v>79211120-Usluge vođenja evidencije prodaje i nabavke</v>
      </c>
    </row>
    <row r="8736" spans="1:17" x14ac:dyDescent="0.3">
      <c r="A8736">
        <v>8735</v>
      </c>
      <c r="B8736">
        <v>79211120</v>
      </c>
      <c r="C8736" t="s">
        <v>8686</v>
      </c>
      <c r="E8736" s="8">
        <v>8736</v>
      </c>
      <c r="F8736" s="9">
        <v>79211200</v>
      </c>
      <c r="G8736" s="10" t="s">
        <v>8687</v>
      </c>
      <c r="Q8736" t="str">
        <f t="shared" si="136"/>
        <v>79211200-Usluge izrade finansijskih izveštaja</v>
      </c>
    </row>
    <row r="8737" spans="1:17" x14ac:dyDescent="0.3">
      <c r="A8737">
        <v>8736</v>
      </c>
      <c r="B8737">
        <v>79211200</v>
      </c>
      <c r="C8737" t="s">
        <v>8687</v>
      </c>
      <c r="E8737" s="11">
        <v>8737</v>
      </c>
      <c r="F8737" s="12">
        <v>79212000</v>
      </c>
      <c r="G8737" s="13" t="s">
        <v>8688</v>
      </c>
      <c r="Q8737" t="str">
        <f t="shared" si="136"/>
        <v>79212000-Revizorske usluge</v>
      </c>
    </row>
    <row r="8738" spans="1:17" x14ac:dyDescent="0.3">
      <c r="A8738">
        <v>8737</v>
      </c>
      <c r="B8738">
        <v>79212000</v>
      </c>
      <c r="C8738" t="s">
        <v>8688</v>
      </c>
      <c r="E8738" s="8">
        <v>8738</v>
      </c>
      <c r="F8738" s="9">
        <v>79212100</v>
      </c>
      <c r="G8738" s="10" t="s">
        <v>8689</v>
      </c>
      <c r="Q8738" t="str">
        <f t="shared" si="136"/>
        <v>79212100-Usluge finansijske revizije</v>
      </c>
    </row>
    <row r="8739" spans="1:17" x14ac:dyDescent="0.3">
      <c r="A8739">
        <v>8738</v>
      </c>
      <c r="B8739">
        <v>79212100</v>
      </c>
      <c r="C8739" t="s">
        <v>8689</v>
      </c>
      <c r="E8739" s="11">
        <v>8739</v>
      </c>
      <c r="F8739" s="12">
        <v>79212110</v>
      </c>
      <c r="G8739" s="13" t="s">
        <v>8690</v>
      </c>
      <c r="Q8739" t="str">
        <f t="shared" si="136"/>
        <v>79212110-Usluge ocenjivanja upravljanja preduzećima</v>
      </c>
    </row>
    <row r="8740" spans="1:17" x14ac:dyDescent="0.3">
      <c r="A8740">
        <v>8739</v>
      </c>
      <c r="B8740">
        <v>79212110</v>
      </c>
      <c r="C8740" t="s">
        <v>8690</v>
      </c>
      <c r="E8740" s="8">
        <v>8740</v>
      </c>
      <c r="F8740" s="9">
        <v>79212200</v>
      </c>
      <c r="G8740" s="10" t="s">
        <v>8691</v>
      </c>
      <c r="Q8740" t="str">
        <f t="shared" si="136"/>
        <v>79212200-Usluge interne revizije</v>
      </c>
    </row>
    <row r="8741" spans="1:17" x14ac:dyDescent="0.3">
      <c r="A8741">
        <v>8740</v>
      </c>
      <c r="B8741">
        <v>79212200</v>
      </c>
      <c r="C8741" t="s">
        <v>8691</v>
      </c>
      <c r="E8741" s="11">
        <v>8741</v>
      </c>
      <c r="F8741" s="12">
        <v>79212300</v>
      </c>
      <c r="G8741" s="13" t="s">
        <v>8692</v>
      </c>
      <c r="Q8741" t="str">
        <f t="shared" si="136"/>
        <v>79212300-Usluge obavezne revizije</v>
      </c>
    </row>
    <row r="8742" spans="1:17" x14ac:dyDescent="0.3">
      <c r="A8742">
        <v>8741</v>
      </c>
      <c r="B8742">
        <v>79212300</v>
      </c>
      <c r="C8742" t="s">
        <v>8692</v>
      </c>
      <c r="E8742" s="8">
        <v>8742</v>
      </c>
      <c r="F8742" s="9">
        <v>79212400</v>
      </c>
      <c r="G8742" s="10" t="s">
        <v>8693</v>
      </c>
      <c r="Q8742" t="str">
        <f t="shared" si="136"/>
        <v>79212400-Usluge revizije kod prevara i pronevera</v>
      </c>
    </row>
    <row r="8743" spans="1:17" x14ac:dyDescent="0.3">
      <c r="A8743">
        <v>8742</v>
      </c>
      <c r="B8743">
        <v>79212400</v>
      </c>
      <c r="C8743" t="s">
        <v>8693</v>
      </c>
      <c r="E8743" s="11">
        <v>8743</v>
      </c>
      <c r="F8743" s="12">
        <v>79212500</v>
      </c>
      <c r="G8743" s="13" t="s">
        <v>8694</v>
      </c>
      <c r="Q8743" t="str">
        <f t="shared" si="136"/>
        <v>79212500-Usluge računovodstvene revizije</v>
      </c>
    </row>
    <row r="8744" spans="1:17" x14ac:dyDescent="0.3">
      <c r="A8744">
        <v>8743</v>
      </c>
      <c r="B8744">
        <v>79212500</v>
      </c>
      <c r="C8744" t="s">
        <v>8694</v>
      </c>
      <c r="E8744" s="8">
        <v>8744</v>
      </c>
      <c r="F8744" s="9">
        <v>79220000</v>
      </c>
      <c r="G8744" s="10" t="s">
        <v>8695</v>
      </c>
      <c r="Q8744" t="str">
        <f t="shared" si="136"/>
        <v>79220000-Fiskalne usluge</v>
      </c>
    </row>
    <row r="8745" spans="1:17" x14ac:dyDescent="0.3">
      <c r="A8745">
        <v>8744</v>
      </c>
      <c r="B8745">
        <v>79220000</v>
      </c>
      <c r="C8745" t="s">
        <v>8695</v>
      </c>
      <c r="E8745" s="11">
        <v>8745</v>
      </c>
      <c r="F8745" s="12">
        <v>79221000</v>
      </c>
      <c r="G8745" s="13" t="s">
        <v>8696</v>
      </c>
      <c r="Q8745" t="str">
        <f t="shared" si="136"/>
        <v>79221000-Savetodavne usluge u oblasti poreza</v>
      </c>
    </row>
    <row r="8746" spans="1:17" x14ac:dyDescent="0.3">
      <c r="A8746">
        <v>8745</v>
      </c>
      <c r="B8746">
        <v>79221000</v>
      </c>
      <c r="C8746" t="s">
        <v>8696</v>
      </c>
      <c r="E8746" s="8">
        <v>8746</v>
      </c>
      <c r="F8746" s="9">
        <v>79222000</v>
      </c>
      <c r="G8746" s="10" t="s">
        <v>8697</v>
      </c>
      <c r="Q8746" t="str">
        <f t="shared" si="136"/>
        <v>79222000-Usluge pripremanja poreskih prijava za povraćaj poreza</v>
      </c>
    </row>
    <row r="8747" spans="1:17" x14ac:dyDescent="0.3">
      <c r="A8747">
        <v>8746</v>
      </c>
      <c r="B8747">
        <v>79222000</v>
      </c>
      <c r="C8747" t="s">
        <v>8697</v>
      </c>
      <c r="E8747" s="11">
        <v>8747</v>
      </c>
      <c r="F8747" s="12">
        <v>79223000</v>
      </c>
      <c r="G8747" s="13" t="s">
        <v>8698</v>
      </c>
      <c r="Q8747" t="str">
        <f t="shared" si="136"/>
        <v>79223000-Usluge carinskog posredovanja</v>
      </c>
    </row>
    <row r="8748" spans="1:17" x14ac:dyDescent="0.3">
      <c r="A8748">
        <v>8747</v>
      </c>
      <c r="B8748">
        <v>79223000</v>
      </c>
      <c r="C8748" t="s">
        <v>8698</v>
      </c>
      <c r="E8748" s="8">
        <v>8748</v>
      </c>
      <c r="F8748" s="9">
        <v>79300000</v>
      </c>
      <c r="G8748" s="10" t="s">
        <v>8699</v>
      </c>
      <c r="Q8748" t="str">
        <f t="shared" si="136"/>
        <v>79300000-Usluge istraživanja tržišta i privrede; anketiranje i statistički podaci</v>
      </c>
    </row>
    <row r="8749" spans="1:17" x14ac:dyDescent="0.3">
      <c r="A8749">
        <v>8748</v>
      </c>
      <c r="B8749">
        <v>79300000</v>
      </c>
      <c r="C8749" t="s">
        <v>8699</v>
      </c>
      <c r="E8749" s="11">
        <v>8749</v>
      </c>
      <c r="F8749" s="12">
        <v>79310000</v>
      </c>
      <c r="G8749" s="13" t="s">
        <v>8700</v>
      </c>
      <c r="Q8749" t="str">
        <f t="shared" si="136"/>
        <v>79310000-Usluge istraživanja tržišta</v>
      </c>
    </row>
    <row r="8750" spans="1:17" x14ac:dyDescent="0.3">
      <c r="A8750">
        <v>8749</v>
      </c>
      <c r="B8750">
        <v>79310000</v>
      </c>
      <c r="C8750" t="s">
        <v>8700</v>
      </c>
      <c r="E8750" s="8">
        <v>8750</v>
      </c>
      <c r="F8750" s="9">
        <v>79311000</v>
      </c>
      <c r="G8750" s="10" t="s">
        <v>8701</v>
      </c>
      <c r="Q8750" t="str">
        <f t="shared" si="136"/>
        <v>79311000-Usluge anketiranja</v>
      </c>
    </row>
    <row r="8751" spans="1:17" x14ac:dyDescent="0.3">
      <c r="A8751">
        <v>8750</v>
      </c>
      <c r="B8751">
        <v>79311000</v>
      </c>
      <c r="C8751" t="s">
        <v>8701</v>
      </c>
      <c r="E8751" s="11">
        <v>8751</v>
      </c>
      <c r="F8751" s="12">
        <v>79311100</v>
      </c>
      <c r="G8751" s="13" t="s">
        <v>8702</v>
      </c>
      <c r="Q8751" t="str">
        <f t="shared" si="136"/>
        <v>79311100-Usluge formulisanja ankete</v>
      </c>
    </row>
    <row r="8752" spans="1:17" x14ac:dyDescent="0.3">
      <c r="A8752">
        <v>8751</v>
      </c>
      <c r="B8752">
        <v>79311100</v>
      </c>
      <c r="C8752" t="s">
        <v>8702</v>
      </c>
      <c r="E8752" s="8">
        <v>8752</v>
      </c>
      <c r="F8752" s="9">
        <v>79311200</v>
      </c>
      <c r="G8752" s="10" t="s">
        <v>8703</v>
      </c>
      <c r="Q8752" t="str">
        <f t="shared" si="136"/>
        <v>79311200-Sprovođenje anketiranja</v>
      </c>
    </row>
    <row r="8753" spans="1:17" x14ac:dyDescent="0.3">
      <c r="A8753">
        <v>8752</v>
      </c>
      <c r="B8753">
        <v>79311200</v>
      </c>
      <c r="C8753" t="s">
        <v>8703</v>
      </c>
      <c r="E8753" s="11">
        <v>8753</v>
      </c>
      <c r="F8753" s="12">
        <v>79311210</v>
      </c>
      <c r="G8753" s="13" t="s">
        <v>8704</v>
      </c>
      <c r="Q8753" t="str">
        <f t="shared" si="136"/>
        <v>79311210-Usluge anketiranja putem telefona</v>
      </c>
    </row>
    <row r="8754" spans="1:17" x14ac:dyDescent="0.3">
      <c r="A8754">
        <v>8753</v>
      </c>
      <c r="B8754">
        <v>79311210</v>
      </c>
      <c r="C8754" t="s">
        <v>8704</v>
      </c>
      <c r="E8754" s="8">
        <v>8754</v>
      </c>
      <c r="F8754" s="9">
        <v>79311300</v>
      </c>
      <c r="G8754" s="10" t="s">
        <v>8705</v>
      </c>
      <c r="Q8754" t="str">
        <f t="shared" si="136"/>
        <v>79311300-Usluge analize anketiranja</v>
      </c>
    </row>
    <row r="8755" spans="1:17" x14ac:dyDescent="0.3">
      <c r="A8755">
        <v>8754</v>
      </c>
      <c r="B8755">
        <v>79311300</v>
      </c>
      <c r="C8755" t="s">
        <v>8705</v>
      </c>
      <c r="E8755" s="11">
        <v>8755</v>
      </c>
      <c r="F8755" s="12">
        <v>79311400</v>
      </c>
      <c r="G8755" s="13" t="s">
        <v>8706</v>
      </c>
      <c r="Q8755" t="str">
        <f t="shared" si="136"/>
        <v>79311400-Usluge ekonomskog istraživanja</v>
      </c>
    </row>
    <row r="8756" spans="1:17" x14ac:dyDescent="0.3">
      <c r="A8756">
        <v>8755</v>
      </c>
      <c r="B8756">
        <v>79311400</v>
      </c>
      <c r="C8756" t="s">
        <v>8706</v>
      </c>
      <c r="E8756" s="8">
        <v>8756</v>
      </c>
      <c r="F8756" s="9">
        <v>79311410</v>
      </c>
      <c r="G8756" s="10" t="s">
        <v>8707</v>
      </c>
      <c r="Q8756" t="str">
        <f t="shared" si="136"/>
        <v>79311410-Ocena ekonomskog dejstva</v>
      </c>
    </row>
    <row r="8757" spans="1:17" x14ac:dyDescent="0.3">
      <c r="A8757">
        <v>8756</v>
      </c>
      <c r="B8757">
        <v>79311410</v>
      </c>
      <c r="C8757" t="s">
        <v>8707</v>
      </c>
      <c r="E8757" s="11">
        <v>8757</v>
      </c>
      <c r="F8757" s="12">
        <v>79312000</v>
      </c>
      <c r="G8757" s="13" t="s">
        <v>8708</v>
      </c>
      <c r="Q8757" t="str">
        <f t="shared" si="136"/>
        <v>79312000-Usluge ispitivanja tržišta</v>
      </c>
    </row>
    <row r="8758" spans="1:17" x14ac:dyDescent="0.3">
      <c r="A8758">
        <v>8757</v>
      </c>
      <c r="B8758">
        <v>79312000</v>
      </c>
      <c r="C8758" t="s">
        <v>8708</v>
      </c>
      <c r="E8758" s="8">
        <v>8758</v>
      </c>
      <c r="F8758" s="9">
        <v>79313000</v>
      </c>
      <c r="G8758" s="10" t="s">
        <v>8709</v>
      </c>
      <c r="Q8758" t="str">
        <f t="shared" si="136"/>
        <v>79313000-Usluge utvrđivanja učinka poslovanja</v>
      </c>
    </row>
    <row r="8759" spans="1:17" x14ac:dyDescent="0.3">
      <c r="A8759">
        <v>8758</v>
      </c>
      <c r="B8759">
        <v>79313000</v>
      </c>
      <c r="C8759" t="s">
        <v>8709</v>
      </c>
      <c r="E8759" s="11">
        <v>8759</v>
      </c>
      <c r="F8759" s="12">
        <v>79314000</v>
      </c>
      <c r="G8759" s="13" t="s">
        <v>8710</v>
      </c>
      <c r="Q8759" t="str">
        <f t="shared" si="136"/>
        <v>79314000-Izrada studije izvodljivosti</v>
      </c>
    </row>
    <row r="8760" spans="1:17" x14ac:dyDescent="0.3">
      <c r="A8760">
        <v>8759</v>
      </c>
      <c r="B8760">
        <v>79314000</v>
      </c>
      <c r="C8760" t="s">
        <v>8710</v>
      </c>
      <c r="E8760" s="8">
        <v>8760</v>
      </c>
      <c r="F8760" s="9">
        <v>79315000</v>
      </c>
      <c r="G8760" s="10" t="s">
        <v>8711</v>
      </c>
      <c r="Q8760" t="str">
        <f t="shared" si="136"/>
        <v>79315000-Usluge socioloških istraživanja</v>
      </c>
    </row>
    <row r="8761" spans="1:17" x14ac:dyDescent="0.3">
      <c r="A8761">
        <v>8760</v>
      </c>
      <c r="B8761">
        <v>79315000</v>
      </c>
      <c r="C8761" t="s">
        <v>8711</v>
      </c>
      <c r="E8761" s="11">
        <v>8761</v>
      </c>
      <c r="F8761" s="12">
        <v>79320000</v>
      </c>
      <c r="G8761" s="13" t="s">
        <v>8712</v>
      </c>
      <c r="Q8761" t="str">
        <f t="shared" si="136"/>
        <v>79320000-Usluge ispitivanja javnog mnjenja</v>
      </c>
    </row>
    <row r="8762" spans="1:17" x14ac:dyDescent="0.3">
      <c r="A8762">
        <v>8761</v>
      </c>
      <c r="B8762">
        <v>79320000</v>
      </c>
      <c r="C8762" t="s">
        <v>8712</v>
      </c>
      <c r="E8762" s="8">
        <v>8762</v>
      </c>
      <c r="F8762" s="9">
        <v>79330000</v>
      </c>
      <c r="G8762" s="10" t="s">
        <v>8713</v>
      </c>
      <c r="Q8762" t="str">
        <f t="shared" si="136"/>
        <v>79330000-Statističke usluge</v>
      </c>
    </row>
    <row r="8763" spans="1:17" x14ac:dyDescent="0.3">
      <c r="A8763">
        <v>8762</v>
      </c>
      <c r="B8763">
        <v>79330000</v>
      </c>
      <c r="C8763" t="s">
        <v>8713</v>
      </c>
      <c r="E8763" s="11">
        <v>8763</v>
      </c>
      <c r="F8763" s="12">
        <v>79340000</v>
      </c>
      <c r="G8763" s="13" t="s">
        <v>8714</v>
      </c>
      <c r="Q8763" t="str">
        <f t="shared" si="136"/>
        <v>79340000-Usluge oglašavanja i marketinga</v>
      </c>
    </row>
    <row r="8764" spans="1:17" x14ac:dyDescent="0.3">
      <c r="A8764">
        <v>8763</v>
      </c>
      <c r="B8764">
        <v>79340000</v>
      </c>
      <c r="C8764" t="s">
        <v>8714</v>
      </c>
      <c r="E8764" s="8">
        <v>8764</v>
      </c>
      <c r="F8764" s="9">
        <v>79341000</v>
      </c>
      <c r="G8764" s="10" t="s">
        <v>8715</v>
      </c>
      <c r="Q8764" t="str">
        <f t="shared" si="136"/>
        <v>79341000-Usluge oglašavanja</v>
      </c>
    </row>
    <row r="8765" spans="1:17" x14ac:dyDescent="0.3">
      <c r="A8765">
        <v>8764</v>
      </c>
      <c r="B8765">
        <v>79341000</v>
      </c>
      <c r="C8765" t="s">
        <v>8715</v>
      </c>
      <c r="E8765" s="11">
        <v>8765</v>
      </c>
      <c r="F8765" s="12">
        <v>79341100</v>
      </c>
      <c r="G8765" s="13" t="s">
        <v>8716</v>
      </c>
      <c r="Q8765" t="str">
        <f t="shared" si="136"/>
        <v>79341100-Savetodavne usluge u oblasti oglašavanja</v>
      </c>
    </row>
    <row r="8766" spans="1:17" x14ac:dyDescent="0.3">
      <c r="A8766">
        <v>8765</v>
      </c>
      <c r="B8766">
        <v>79341100</v>
      </c>
      <c r="C8766" t="s">
        <v>8716</v>
      </c>
      <c r="E8766" s="8">
        <v>8766</v>
      </c>
      <c r="F8766" s="9">
        <v>79341200</v>
      </c>
      <c r="G8766" s="10" t="s">
        <v>8717</v>
      </c>
      <c r="Q8766" t="str">
        <f t="shared" si="136"/>
        <v>79341200-Usluge sprovođenja oglašavanja</v>
      </c>
    </row>
    <row r="8767" spans="1:17" x14ac:dyDescent="0.3">
      <c r="A8767">
        <v>8766</v>
      </c>
      <c r="B8767">
        <v>79341200</v>
      </c>
      <c r="C8767" t="s">
        <v>8717</v>
      </c>
      <c r="E8767" s="11">
        <v>8767</v>
      </c>
      <c r="F8767" s="12">
        <v>79341400</v>
      </c>
      <c r="G8767" s="13" t="s">
        <v>8718</v>
      </c>
      <c r="Q8767" t="str">
        <f t="shared" si="136"/>
        <v>79341400-Usluge oglašavanja kampanje</v>
      </c>
    </row>
    <row r="8768" spans="1:17" x14ac:dyDescent="0.3">
      <c r="A8768">
        <v>8767</v>
      </c>
      <c r="B8768">
        <v>79341400</v>
      </c>
      <c r="C8768" t="s">
        <v>8718</v>
      </c>
      <c r="E8768" s="8">
        <v>8768</v>
      </c>
      <c r="F8768" s="9">
        <v>79341500</v>
      </c>
      <c r="G8768" s="10" t="s">
        <v>8719</v>
      </c>
      <c r="Q8768" t="str">
        <f t="shared" si="136"/>
        <v>79341500-Usluge oglašavanja iz vazduha</v>
      </c>
    </row>
    <row r="8769" spans="1:17" x14ac:dyDescent="0.3">
      <c r="A8769">
        <v>8768</v>
      </c>
      <c r="B8769">
        <v>79341500</v>
      </c>
      <c r="C8769" t="s">
        <v>8719</v>
      </c>
      <c r="E8769" s="11">
        <v>8769</v>
      </c>
      <c r="F8769" s="12">
        <v>79342000</v>
      </c>
      <c r="G8769" s="13" t="s">
        <v>8720</v>
      </c>
      <c r="Q8769" t="str">
        <f t="shared" si="136"/>
        <v>79342000-Usluge marketinga</v>
      </c>
    </row>
    <row r="8770" spans="1:17" x14ac:dyDescent="0.3">
      <c r="A8770">
        <v>8769</v>
      </c>
      <c r="B8770">
        <v>79342000</v>
      </c>
      <c r="C8770" t="s">
        <v>8720</v>
      </c>
      <c r="E8770" s="8">
        <v>8770</v>
      </c>
      <c r="F8770" s="9">
        <v>79342100</v>
      </c>
      <c r="G8770" s="10" t="s">
        <v>8721</v>
      </c>
      <c r="Q8770" t="str">
        <f t="shared" ref="Q8770:Q8833" si="137">F8770&amp; "-" &amp;G8770</f>
        <v>79342100-Usluge neposrednog marketinga</v>
      </c>
    </row>
    <row r="8771" spans="1:17" x14ac:dyDescent="0.3">
      <c r="A8771">
        <v>8770</v>
      </c>
      <c r="B8771">
        <v>79342100</v>
      </c>
      <c r="C8771" t="s">
        <v>8721</v>
      </c>
      <c r="E8771" s="11">
        <v>8771</v>
      </c>
      <c r="F8771" s="12">
        <v>79342200</v>
      </c>
      <c r="G8771" s="13" t="s">
        <v>8722</v>
      </c>
      <c r="Q8771" t="str">
        <f t="shared" si="137"/>
        <v>79342200-Usluge promovisanja</v>
      </c>
    </row>
    <row r="8772" spans="1:17" x14ac:dyDescent="0.3">
      <c r="A8772">
        <v>8771</v>
      </c>
      <c r="B8772">
        <v>79342200</v>
      </c>
      <c r="C8772" t="s">
        <v>8722</v>
      </c>
      <c r="E8772" s="8">
        <v>8772</v>
      </c>
      <c r="F8772" s="9">
        <v>79342300</v>
      </c>
      <c r="G8772" s="10" t="s">
        <v>8723</v>
      </c>
      <c r="Q8772" t="str">
        <f t="shared" si="137"/>
        <v>79342300-Korisničke usluge</v>
      </c>
    </row>
    <row r="8773" spans="1:17" x14ac:dyDescent="0.3">
      <c r="A8773">
        <v>8772</v>
      </c>
      <c r="B8773">
        <v>79342300</v>
      </c>
      <c r="C8773" t="s">
        <v>8723</v>
      </c>
      <c r="E8773" s="11">
        <v>8773</v>
      </c>
      <c r="F8773" s="12">
        <v>79342310</v>
      </c>
      <c r="G8773" s="13" t="s">
        <v>8724</v>
      </c>
      <c r="Q8773" t="str">
        <f t="shared" si="137"/>
        <v>79342310-Usluge anketiranja korisnika</v>
      </c>
    </row>
    <row r="8774" spans="1:17" x14ac:dyDescent="0.3">
      <c r="A8774">
        <v>8773</v>
      </c>
      <c r="B8774">
        <v>79342310</v>
      </c>
      <c r="C8774" t="s">
        <v>8724</v>
      </c>
      <c r="E8774" s="8">
        <v>8774</v>
      </c>
      <c r="F8774" s="9">
        <v>79342311</v>
      </c>
      <c r="G8774" s="10" t="s">
        <v>8725</v>
      </c>
      <c r="Q8774" t="str">
        <f t="shared" si="137"/>
        <v>79342311-Ispitivanje zadovoljstva korisnika</v>
      </c>
    </row>
    <row r="8775" spans="1:17" x14ac:dyDescent="0.3">
      <c r="A8775">
        <v>8774</v>
      </c>
      <c r="B8775">
        <v>79342311</v>
      </c>
      <c r="C8775" t="s">
        <v>8725</v>
      </c>
      <c r="E8775" s="11">
        <v>8775</v>
      </c>
      <c r="F8775" s="12">
        <v>79342320</v>
      </c>
      <c r="G8775" s="13" t="s">
        <v>8726</v>
      </c>
      <c r="Q8775" t="str">
        <f t="shared" si="137"/>
        <v>79342320-Usluge brige o korisnicima</v>
      </c>
    </row>
    <row r="8776" spans="1:17" x14ac:dyDescent="0.3">
      <c r="A8776">
        <v>8775</v>
      </c>
      <c r="B8776">
        <v>79342320</v>
      </c>
      <c r="C8776" t="s">
        <v>8726</v>
      </c>
      <c r="E8776" s="8">
        <v>8776</v>
      </c>
      <c r="F8776" s="9">
        <v>79342321</v>
      </c>
      <c r="G8776" s="10" t="s">
        <v>8727</v>
      </c>
      <c r="Q8776" t="str">
        <f t="shared" si="137"/>
        <v>79342321-Program lojalnosti korisnika</v>
      </c>
    </row>
    <row r="8777" spans="1:17" x14ac:dyDescent="0.3">
      <c r="A8777">
        <v>8776</v>
      </c>
      <c r="B8777">
        <v>79342321</v>
      </c>
      <c r="C8777" t="s">
        <v>8727</v>
      </c>
      <c r="E8777" s="11">
        <v>8777</v>
      </c>
      <c r="F8777" s="12">
        <v>79342400</v>
      </c>
      <c r="G8777" s="13" t="s">
        <v>8728</v>
      </c>
      <c r="Q8777" t="str">
        <f t="shared" si="137"/>
        <v>79342400-Aukcione usluge</v>
      </c>
    </row>
    <row r="8778" spans="1:17" x14ac:dyDescent="0.3">
      <c r="A8778">
        <v>8777</v>
      </c>
      <c r="B8778">
        <v>79342400</v>
      </c>
      <c r="C8778" t="s">
        <v>8728</v>
      </c>
      <c r="E8778" s="8">
        <v>8778</v>
      </c>
      <c r="F8778" s="9">
        <v>79342410</v>
      </c>
      <c r="G8778" s="10" t="s">
        <v>8729</v>
      </c>
      <c r="Q8778" t="str">
        <f t="shared" si="137"/>
        <v>79342410-Usluge elektronske aukcije</v>
      </c>
    </row>
    <row r="8779" spans="1:17" x14ac:dyDescent="0.3">
      <c r="A8779">
        <v>8778</v>
      </c>
      <c r="B8779">
        <v>79342410</v>
      </c>
      <c r="C8779" t="s">
        <v>8729</v>
      </c>
      <c r="E8779" s="11">
        <v>8779</v>
      </c>
      <c r="F8779" s="12">
        <v>79400000</v>
      </c>
      <c r="G8779" s="13" t="s">
        <v>8730</v>
      </c>
      <c r="Q8779" t="str">
        <f t="shared" si="137"/>
        <v>79400000-Usluge savetovanja u poslovanju i upravljanju i srodne usluge</v>
      </c>
    </row>
    <row r="8780" spans="1:17" x14ac:dyDescent="0.3">
      <c r="A8780">
        <v>8779</v>
      </c>
      <c r="B8780">
        <v>79400000</v>
      </c>
      <c r="C8780" t="s">
        <v>8730</v>
      </c>
      <c r="E8780" s="8">
        <v>8780</v>
      </c>
      <c r="F8780" s="9">
        <v>79410000</v>
      </c>
      <c r="G8780" s="10" t="s">
        <v>8731</v>
      </c>
      <c r="Q8780" t="str">
        <f t="shared" si="137"/>
        <v>79410000-Usluge savetovanja u poslovanju i upravljanju</v>
      </c>
    </row>
    <row r="8781" spans="1:17" x14ac:dyDescent="0.3">
      <c r="A8781">
        <v>8780</v>
      </c>
      <c r="B8781">
        <v>79410000</v>
      </c>
      <c r="C8781" t="s">
        <v>8731</v>
      </c>
      <c r="E8781" s="11">
        <v>8781</v>
      </c>
      <c r="F8781" s="12">
        <v>79411000</v>
      </c>
      <c r="G8781" s="13" t="s">
        <v>8732</v>
      </c>
      <c r="Q8781" t="str">
        <f t="shared" si="137"/>
        <v>79411000-Usluge opšteg savetovanja u upravljanju</v>
      </c>
    </row>
    <row r="8782" spans="1:17" x14ac:dyDescent="0.3">
      <c r="A8782">
        <v>8781</v>
      </c>
      <c r="B8782">
        <v>79411000</v>
      </c>
      <c r="C8782" t="s">
        <v>8732</v>
      </c>
      <c r="E8782" s="8">
        <v>8782</v>
      </c>
      <c r="F8782" s="9">
        <v>79411100</v>
      </c>
      <c r="G8782" s="10" t="s">
        <v>8733</v>
      </c>
      <c r="Q8782" t="str">
        <f t="shared" si="137"/>
        <v>79411100-Usluge savetovanja u razvoju poslovanja</v>
      </c>
    </row>
    <row r="8783" spans="1:17" x14ac:dyDescent="0.3">
      <c r="A8783">
        <v>8782</v>
      </c>
      <c r="B8783">
        <v>79411100</v>
      </c>
      <c r="C8783" t="s">
        <v>8733</v>
      </c>
      <c r="E8783" s="11">
        <v>8783</v>
      </c>
      <c r="F8783" s="12">
        <v>79412000</v>
      </c>
      <c r="G8783" s="13" t="s">
        <v>8734</v>
      </c>
      <c r="Q8783" t="str">
        <f t="shared" si="137"/>
        <v>79412000-Usluge savetovanja u oblasti finansijskog upravljanja</v>
      </c>
    </row>
    <row r="8784" spans="1:17" x14ac:dyDescent="0.3">
      <c r="A8784">
        <v>8783</v>
      </c>
      <c r="B8784">
        <v>79412000</v>
      </c>
      <c r="C8784" t="s">
        <v>8734</v>
      </c>
      <c r="E8784" s="8">
        <v>8784</v>
      </c>
      <c r="F8784" s="9">
        <v>79413000</v>
      </c>
      <c r="G8784" s="10" t="s">
        <v>8735</v>
      </c>
      <c r="Q8784" t="str">
        <f t="shared" si="137"/>
        <v>79413000-Usluge savetovanja u upravljanju marketingom</v>
      </c>
    </row>
    <row r="8785" spans="1:17" x14ac:dyDescent="0.3">
      <c r="A8785">
        <v>8784</v>
      </c>
      <c r="B8785">
        <v>79413000</v>
      </c>
      <c r="C8785" t="s">
        <v>8735</v>
      </c>
      <c r="E8785" s="11">
        <v>8785</v>
      </c>
      <c r="F8785" s="12">
        <v>79414000</v>
      </c>
      <c r="G8785" s="13" t="s">
        <v>8736</v>
      </c>
      <c r="Q8785" t="str">
        <f t="shared" si="137"/>
        <v>79414000-Usluge savetovanja u upravljanju kadrovima</v>
      </c>
    </row>
    <row r="8786" spans="1:17" x14ac:dyDescent="0.3">
      <c r="A8786">
        <v>8785</v>
      </c>
      <c r="B8786">
        <v>79414000</v>
      </c>
      <c r="C8786" t="s">
        <v>8736</v>
      </c>
      <c r="E8786" s="8">
        <v>8786</v>
      </c>
      <c r="F8786" s="9">
        <v>79415000</v>
      </c>
      <c r="G8786" s="10" t="s">
        <v>8737</v>
      </c>
      <c r="Q8786" t="str">
        <f t="shared" si="137"/>
        <v>79415000-Usluge savetovanja u upravljanju proizvodnjom</v>
      </c>
    </row>
    <row r="8787" spans="1:17" x14ac:dyDescent="0.3">
      <c r="A8787">
        <v>8786</v>
      </c>
      <c r="B8787">
        <v>79415000</v>
      </c>
      <c r="C8787" t="s">
        <v>8737</v>
      </c>
      <c r="E8787" s="11">
        <v>8787</v>
      </c>
      <c r="F8787" s="12">
        <v>79415200</v>
      </c>
      <c r="G8787" s="13" t="s">
        <v>8738</v>
      </c>
      <c r="Q8787" t="str">
        <f t="shared" si="137"/>
        <v>79415200-Usluge savetovanja u dizajnu</v>
      </c>
    </row>
    <row r="8788" spans="1:17" x14ac:dyDescent="0.3">
      <c r="A8788">
        <v>8787</v>
      </c>
      <c r="B8788">
        <v>79415200</v>
      </c>
      <c r="C8788" t="s">
        <v>8738</v>
      </c>
      <c r="E8788" s="8">
        <v>8788</v>
      </c>
      <c r="F8788" s="9">
        <v>79416000</v>
      </c>
      <c r="G8788" s="10" t="s">
        <v>8739</v>
      </c>
      <c r="Q8788" t="str">
        <f t="shared" si="137"/>
        <v>79416000-Usluge u oblasti odnosa sa javnošću</v>
      </c>
    </row>
    <row r="8789" spans="1:17" x14ac:dyDescent="0.3">
      <c r="A8789">
        <v>8788</v>
      </c>
      <c r="B8789">
        <v>79416000</v>
      </c>
      <c r="C8789" t="s">
        <v>8739</v>
      </c>
      <c r="E8789" s="11">
        <v>8789</v>
      </c>
      <c r="F8789" s="12">
        <v>79416100</v>
      </c>
      <c r="G8789" s="13" t="s">
        <v>8740</v>
      </c>
      <c r="Q8789" t="str">
        <f t="shared" si="137"/>
        <v>79416100-Usluge upravljanja u oblasti odnosa sa javnošću</v>
      </c>
    </row>
    <row r="8790" spans="1:17" x14ac:dyDescent="0.3">
      <c r="A8790">
        <v>8789</v>
      </c>
      <c r="B8790">
        <v>79416100</v>
      </c>
      <c r="C8790" t="s">
        <v>8740</v>
      </c>
      <c r="E8790" s="8">
        <v>8790</v>
      </c>
      <c r="F8790" s="9">
        <v>79416200</v>
      </c>
      <c r="G8790" s="10" t="s">
        <v>8741</v>
      </c>
      <c r="Q8790" t="str">
        <f t="shared" si="137"/>
        <v>79416200-Usluge savetovanja u oblasti odnosa sa javnošću</v>
      </c>
    </row>
    <row r="8791" spans="1:17" x14ac:dyDescent="0.3">
      <c r="A8791">
        <v>8790</v>
      </c>
      <c r="B8791">
        <v>79416200</v>
      </c>
      <c r="C8791" t="s">
        <v>8741</v>
      </c>
      <c r="E8791" s="11">
        <v>8791</v>
      </c>
      <c r="F8791" s="12">
        <v>79417000</v>
      </c>
      <c r="G8791" s="13" t="s">
        <v>8742</v>
      </c>
      <c r="Q8791" t="str">
        <f t="shared" si="137"/>
        <v>79417000-Usluge savetovanja u oblasti bezbednosti</v>
      </c>
    </row>
    <row r="8792" spans="1:17" x14ac:dyDescent="0.3">
      <c r="A8792">
        <v>8791</v>
      </c>
      <c r="B8792">
        <v>79417000</v>
      </c>
      <c r="C8792" t="s">
        <v>8742</v>
      </c>
      <c r="E8792" s="8">
        <v>8792</v>
      </c>
      <c r="F8792" s="9">
        <v>79418000</v>
      </c>
      <c r="G8792" s="10" t="s">
        <v>8743</v>
      </c>
      <c r="Q8792" t="str">
        <f t="shared" si="137"/>
        <v>79418000-Usluge savetovanja u oblasti javnih nabavki</v>
      </c>
    </row>
    <row r="8793" spans="1:17" x14ac:dyDescent="0.3">
      <c r="A8793">
        <v>8792</v>
      </c>
      <c r="B8793">
        <v>79418000</v>
      </c>
      <c r="C8793" t="s">
        <v>8743</v>
      </c>
      <c r="E8793" s="11">
        <v>8793</v>
      </c>
      <c r="F8793" s="12">
        <v>79419000</v>
      </c>
      <c r="G8793" s="13" t="s">
        <v>8744</v>
      </c>
      <c r="Q8793" t="str">
        <f t="shared" si="137"/>
        <v>79419000-Usluge savetovanja u oblasti ocenjivanja</v>
      </c>
    </row>
    <row r="8794" spans="1:17" x14ac:dyDescent="0.3">
      <c r="A8794">
        <v>8793</v>
      </c>
      <c r="B8794">
        <v>79419000</v>
      </c>
      <c r="C8794" t="s">
        <v>8744</v>
      </c>
      <c r="E8794" s="8">
        <v>8794</v>
      </c>
      <c r="F8794" s="9">
        <v>79420000</v>
      </c>
      <c r="G8794" s="10" t="s">
        <v>8745</v>
      </c>
      <c r="Q8794" t="str">
        <f t="shared" si="137"/>
        <v>79420000-Usluge povezane sa upravljanjem</v>
      </c>
    </row>
    <row r="8795" spans="1:17" x14ac:dyDescent="0.3">
      <c r="A8795">
        <v>8794</v>
      </c>
      <c r="B8795">
        <v>79420000</v>
      </c>
      <c r="C8795" t="s">
        <v>8745</v>
      </c>
      <c r="E8795" s="11">
        <v>8795</v>
      </c>
      <c r="F8795" s="12">
        <v>79421000</v>
      </c>
      <c r="G8795" s="13" t="s">
        <v>8746</v>
      </c>
      <c r="Q8795" t="str">
        <f t="shared" si="137"/>
        <v>79421000-Usluge upravljanja projektima izuzev građevinskih radova</v>
      </c>
    </row>
    <row r="8796" spans="1:17" x14ac:dyDescent="0.3">
      <c r="A8796">
        <v>8795</v>
      </c>
      <c r="B8796">
        <v>79421000</v>
      </c>
      <c r="C8796" t="s">
        <v>8746</v>
      </c>
      <c r="E8796" s="8">
        <v>8796</v>
      </c>
      <c r="F8796" s="9">
        <v>79421100</v>
      </c>
      <c r="G8796" s="10" t="s">
        <v>8747</v>
      </c>
      <c r="Q8796" t="str">
        <f t="shared" si="137"/>
        <v>79421100-Usluge nadzora projekata izuzev građevinskih radova</v>
      </c>
    </row>
    <row r="8797" spans="1:17" x14ac:dyDescent="0.3">
      <c r="A8797">
        <v>8796</v>
      </c>
      <c r="B8797">
        <v>79421100</v>
      </c>
      <c r="C8797" t="s">
        <v>8747</v>
      </c>
      <c r="E8797" s="11">
        <v>8797</v>
      </c>
      <c r="F8797" s="12">
        <v>79421200</v>
      </c>
      <c r="G8797" s="13" t="s">
        <v>8748</v>
      </c>
      <c r="Q8797" t="str">
        <f t="shared" si="137"/>
        <v>79421200-Usluge pripreme projekata izuzev građevinskih radova</v>
      </c>
    </row>
    <row r="8798" spans="1:17" x14ac:dyDescent="0.3">
      <c r="A8798">
        <v>8797</v>
      </c>
      <c r="B8798">
        <v>79421200</v>
      </c>
      <c r="C8798" t="s">
        <v>8748</v>
      </c>
      <c r="E8798" s="8">
        <v>8798</v>
      </c>
      <c r="F8798" s="9">
        <v>79422000</v>
      </c>
      <c r="G8798" s="10" t="s">
        <v>8749</v>
      </c>
      <c r="Q8798" t="str">
        <f t="shared" si="137"/>
        <v>79422000-Usluge arbitraže i mirenja</v>
      </c>
    </row>
    <row r="8799" spans="1:17" x14ac:dyDescent="0.3">
      <c r="A8799">
        <v>8798</v>
      </c>
      <c r="B8799">
        <v>79422000</v>
      </c>
      <c r="C8799" t="s">
        <v>8749</v>
      </c>
      <c r="E8799" s="11">
        <v>8799</v>
      </c>
      <c r="F8799" s="12">
        <v>79430000</v>
      </c>
      <c r="G8799" s="13" t="s">
        <v>8750</v>
      </c>
      <c r="Q8799" t="str">
        <f t="shared" si="137"/>
        <v>79430000-Usluge upravljanja kriznim situacijama</v>
      </c>
    </row>
    <row r="8800" spans="1:17" x14ac:dyDescent="0.3">
      <c r="A8800">
        <v>8799</v>
      </c>
      <c r="B8800">
        <v>79430000</v>
      </c>
      <c r="C8800" t="s">
        <v>8750</v>
      </c>
      <c r="E8800" s="8">
        <v>8800</v>
      </c>
      <c r="F8800" s="9">
        <v>79500000</v>
      </c>
      <c r="G8800" s="10" t="s">
        <v>8751</v>
      </c>
      <c r="Q8800" t="str">
        <f t="shared" si="137"/>
        <v>79500000-Pomoćne kancelarijske usluge</v>
      </c>
    </row>
    <row r="8801" spans="1:17" x14ac:dyDescent="0.3">
      <c r="A8801">
        <v>8800</v>
      </c>
      <c r="B8801">
        <v>79500000</v>
      </c>
      <c r="C8801" t="s">
        <v>8751</v>
      </c>
      <c r="E8801" s="11">
        <v>8801</v>
      </c>
      <c r="F8801" s="12">
        <v>79510000</v>
      </c>
      <c r="G8801" s="13" t="s">
        <v>8752</v>
      </c>
      <c r="Q8801" t="str">
        <f t="shared" si="137"/>
        <v>79510000-Usluge odgovaranja na telefonske pozive</v>
      </c>
    </row>
    <row r="8802" spans="1:17" x14ac:dyDescent="0.3">
      <c r="A8802">
        <v>8801</v>
      </c>
      <c r="B8802">
        <v>79510000</v>
      </c>
      <c r="C8802" t="s">
        <v>8752</v>
      </c>
      <c r="E8802" s="8">
        <v>8802</v>
      </c>
      <c r="F8802" s="9">
        <v>79511000</v>
      </c>
      <c r="G8802" s="10" t="s">
        <v>8753</v>
      </c>
      <c r="Q8802" t="str">
        <f t="shared" si="137"/>
        <v>79511000-Usluge telefonskih operatera</v>
      </c>
    </row>
    <row r="8803" spans="1:17" x14ac:dyDescent="0.3">
      <c r="A8803">
        <v>8802</v>
      </c>
      <c r="B8803">
        <v>79511000</v>
      </c>
      <c r="C8803" t="s">
        <v>8753</v>
      </c>
      <c r="E8803" s="11">
        <v>8803</v>
      </c>
      <c r="F8803" s="12">
        <v>79512000</v>
      </c>
      <c r="G8803" s="13" t="s">
        <v>8754</v>
      </c>
      <c r="Q8803" t="str">
        <f t="shared" si="137"/>
        <v>79512000-Pozivni centar</v>
      </c>
    </row>
    <row r="8804" spans="1:17" x14ac:dyDescent="0.3">
      <c r="A8804">
        <v>8803</v>
      </c>
      <c r="B8804">
        <v>79512000</v>
      </c>
      <c r="C8804" t="s">
        <v>8754</v>
      </c>
      <c r="E8804" s="8">
        <v>8804</v>
      </c>
      <c r="F8804" s="9">
        <v>79520000</v>
      </c>
      <c r="G8804" s="10" t="s">
        <v>8755</v>
      </c>
      <c r="Q8804" t="str">
        <f t="shared" si="137"/>
        <v>79520000-Reprografske usluge</v>
      </c>
    </row>
    <row r="8805" spans="1:17" x14ac:dyDescent="0.3">
      <c r="A8805">
        <v>8804</v>
      </c>
      <c r="B8805">
        <v>79520000</v>
      </c>
      <c r="C8805" t="s">
        <v>8755</v>
      </c>
      <c r="E8805" s="11">
        <v>8805</v>
      </c>
      <c r="F8805" s="12">
        <v>79521000</v>
      </c>
      <c r="G8805" s="13" t="s">
        <v>8756</v>
      </c>
      <c r="Q8805" t="str">
        <f t="shared" si="137"/>
        <v>79521000-Usluge fotokopiranja</v>
      </c>
    </row>
    <row r="8806" spans="1:17" x14ac:dyDescent="0.3">
      <c r="A8806">
        <v>8805</v>
      </c>
      <c r="B8806">
        <v>79521000</v>
      </c>
      <c r="C8806" t="s">
        <v>8756</v>
      </c>
      <c r="E8806" s="8">
        <v>8806</v>
      </c>
      <c r="F8806" s="9">
        <v>79530000</v>
      </c>
      <c r="G8806" s="10" t="s">
        <v>8757</v>
      </c>
      <c r="Q8806" t="str">
        <f t="shared" si="137"/>
        <v>79530000-Usluge prevođenja</v>
      </c>
    </row>
    <row r="8807" spans="1:17" x14ac:dyDescent="0.3">
      <c r="A8807">
        <v>8806</v>
      </c>
      <c r="B8807">
        <v>79530000</v>
      </c>
      <c r="C8807" t="s">
        <v>8757</v>
      </c>
      <c r="E8807" s="11">
        <v>8807</v>
      </c>
      <c r="F8807" s="12">
        <v>79540000</v>
      </c>
      <c r="G8807" s="13" t="s">
        <v>8758</v>
      </c>
      <c r="Q8807" t="str">
        <f t="shared" si="137"/>
        <v>79540000-Usluge usmenog prevođenja</v>
      </c>
    </row>
    <row r="8808" spans="1:17" x14ac:dyDescent="0.3">
      <c r="A8808">
        <v>8807</v>
      </c>
      <c r="B8808">
        <v>79540000</v>
      </c>
      <c r="C8808" t="s">
        <v>8758</v>
      </c>
      <c r="E8808" s="8">
        <v>8808</v>
      </c>
      <c r="F8808" s="9">
        <v>79550000</v>
      </c>
      <c r="G8808" s="10" t="s">
        <v>8759</v>
      </c>
      <c r="Q8808" t="str">
        <f t="shared" si="137"/>
        <v>79550000-Usluge kucanja teksta, obrade teksta i stonog izdavaštva</v>
      </c>
    </row>
    <row r="8809" spans="1:17" x14ac:dyDescent="0.3">
      <c r="A8809">
        <v>8808</v>
      </c>
      <c r="B8809">
        <v>79550000</v>
      </c>
      <c r="C8809" t="s">
        <v>8759</v>
      </c>
      <c r="E8809" s="11">
        <v>8809</v>
      </c>
      <c r="F8809" s="12">
        <v>79551000</v>
      </c>
      <c r="G8809" s="13" t="s">
        <v>8760</v>
      </c>
      <c r="Q8809" t="str">
        <f t="shared" si="137"/>
        <v>79551000-Usluge kucanja teksta</v>
      </c>
    </row>
    <row r="8810" spans="1:17" x14ac:dyDescent="0.3">
      <c r="A8810">
        <v>8809</v>
      </c>
      <c r="B8810">
        <v>79551000</v>
      </c>
      <c r="C8810" t="s">
        <v>8760</v>
      </c>
      <c r="E8810" s="8">
        <v>8810</v>
      </c>
      <c r="F8810" s="9">
        <v>79552000</v>
      </c>
      <c r="G8810" s="10" t="s">
        <v>8761</v>
      </c>
      <c r="Q8810" t="str">
        <f t="shared" si="137"/>
        <v>79552000-Usluge obrade teksta</v>
      </c>
    </row>
    <row r="8811" spans="1:17" x14ac:dyDescent="0.3">
      <c r="A8811">
        <v>8810</v>
      </c>
      <c r="B8811">
        <v>79552000</v>
      </c>
      <c r="C8811" t="s">
        <v>8761</v>
      </c>
      <c r="E8811" s="11">
        <v>8811</v>
      </c>
      <c r="F8811" s="12">
        <v>79553000</v>
      </c>
      <c r="G8811" s="13" t="s">
        <v>8762</v>
      </c>
      <c r="Q8811" t="str">
        <f t="shared" si="137"/>
        <v>79553000-Usluge stonog izdavaštva</v>
      </c>
    </row>
    <row r="8812" spans="1:17" x14ac:dyDescent="0.3">
      <c r="A8812">
        <v>8811</v>
      </c>
      <c r="B8812">
        <v>79553000</v>
      </c>
      <c r="C8812" t="s">
        <v>8762</v>
      </c>
      <c r="E8812" s="8">
        <v>8812</v>
      </c>
      <c r="F8812" s="9">
        <v>79560000</v>
      </c>
      <c r="G8812" s="10" t="s">
        <v>8763</v>
      </c>
      <c r="Q8812" t="str">
        <f t="shared" si="137"/>
        <v>79560000-Usluge razvrstavanja i odlaganja u kartoteku</v>
      </c>
    </row>
    <row r="8813" spans="1:17" x14ac:dyDescent="0.3">
      <c r="A8813">
        <v>8812</v>
      </c>
      <c r="B8813">
        <v>79560000</v>
      </c>
      <c r="C8813" t="s">
        <v>8763</v>
      </c>
      <c r="E8813" s="11">
        <v>8813</v>
      </c>
      <c r="F8813" s="12">
        <v>79570000</v>
      </c>
      <c r="G8813" s="13" t="s">
        <v>8764</v>
      </c>
      <c r="Q8813" t="str">
        <f t="shared" si="137"/>
        <v>79570000-Usluge sastavljanja spiska adresa za dostavljanje pošte i slanja poštom</v>
      </c>
    </row>
    <row r="8814" spans="1:17" x14ac:dyDescent="0.3">
      <c r="A8814">
        <v>8813</v>
      </c>
      <c r="B8814">
        <v>79570000</v>
      </c>
      <c r="C8814" t="s">
        <v>8764</v>
      </c>
      <c r="E8814" s="8">
        <v>8814</v>
      </c>
      <c r="F8814" s="9">
        <v>79571000</v>
      </c>
      <c r="G8814" s="10" t="s">
        <v>8765</v>
      </c>
      <c r="Q8814" t="str">
        <f t="shared" si="137"/>
        <v>79571000-Usluge slanja poštom</v>
      </c>
    </row>
    <row r="8815" spans="1:17" x14ac:dyDescent="0.3">
      <c r="A8815">
        <v>8814</v>
      </c>
      <c r="B8815">
        <v>79571000</v>
      </c>
      <c r="C8815" t="s">
        <v>8765</v>
      </c>
      <c r="E8815" s="11">
        <v>8815</v>
      </c>
      <c r="F8815" s="12">
        <v>79600000</v>
      </c>
      <c r="G8815" s="13" t="s">
        <v>8766</v>
      </c>
      <c r="Q8815" t="str">
        <f t="shared" si="137"/>
        <v>79600000-Usluge zapošljavanja</v>
      </c>
    </row>
    <row r="8816" spans="1:17" x14ac:dyDescent="0.3">
      <c r="A8816">
        <v>8815</v>
      </c>
      <c r="B8816">
        <v>79600000</v>
      </c>
      <c r="C8816" t="s">
        <v>8766</v>
      </c>
      <c r="E8816" s="8">
        <v>8816</v>
      </c>
      <c r="F8816" s="9">
        <v>79610000</v>
      </c>
      <c r="G8816" s="10" t="s">
        <v>8767</v>
      </c>
      <c r="Q8816" t="str">
        <f t="shared" si="137"/>
        <v>79610000-Usluge posredovanja pri zapošljavanju osoblja</v>
      </c>
    </row>
    <row r="8817" spans="1:17" x14ac:dyDescent="0.3">
      <c r="A8817">
        <v>8816</v>
      </c>
      <c r="B8817">
        <v>79610000</v>
      </c>
      <c r="C8817" t="s">
        <v>8767</v>
      </c>
      <c r="E8817" s="11">
        <v>8817</v>
      </c>
      <c r="F8817" s="12">
        <v>79611000</v>
      </c>
      <c r="G8817" s="13" t="s">
        <v>8768</v>
      </c>
      <c r="Q8817" t="str">
        <f t="shared" si="137"/>
        <v>79611000-Usluge pronalaženja radnih mesta</v>
      </c>
    </row>
    <row r="8818" spans="1:17" x14ac:dyDescent="0.3">
      <c r="A8818">
        <v>8817</v>
      </c>
      <c r="B8818">
        <v>79611000</v>
      </c>
      <c r="C8818" t="s">
        <v>8768</v>
      </c>
      <c r="E8818" s="8">
        <v>8818</v>
      </c>
      <c r="F8818" s="9">
        <v>79612000</v>
      </c>
      <c r="G8818" s="10" t="s">
        <v>8769</v>
      </c>
      <c r="Q8818" t="str">
        <f t="shared" si="137"/>
        <v>79612000-Usluge zapošljavanja pomoćnog kancelarijskog osoblja</v>
      </c>
    </row>
    <row r="8819" spans="1:17" x14ac:dyDescent="0.3">
      <c r="A8819">
        <v>8818</v>
      </c>
      <c r="B8819">
        <v>79612000</v>
      </c>
      <c r="C8819" t="s">
        <v>8769</v>
      </c>
      <c r="E8819" s="11">
        <v>8819</v>
      </c>
      <c r="F8819" s="12">
        <v>79613000</v>
      </c>
      <c r="G8819" s="13" t="s">
        <v>8770</v>
      </c>
      <c r="Q8819" t="str">
        <f t="shared" si="137"/>
        <v>79613000-Usluge premeštanja zaposlenih</v>
      </c>
    </row>
    <row r="8820" spans="1:17" x14ac:dyDescent="0.3">
      <c r="A8820">
        <v>8819</v>
      </c>
      <c r="B8820">
        <v>79613000</v>
      </c>
      <c r="C8820" t="s">
        <v>8770</v>
      </c>
      <c r="E8820" s="8">
        <v>8820</v>
      </c>
      <c r="F8820" s="9">
        <v>79620000</v>
      </c>
      <c r="G8820" s="10" t="s">
        <v>8771</v>
      </c>
      <c r="Q8820" t="str">
        <f t="shared" si="137"/>
        <v>79620000-Usluge obezbeđenja osoblja uključujući osoblje za rad na određeno vreme</v>
      </c>
    </row>
    <row r="8821" spans="1:17" x14ac:dyDescent="0.3">
      <c r="A8821">
        <v>8820</v>
      </c>
      <c r="B8821">
        <v>79620000</v>
      </c>
      <c r="C8821" t="s">
        <v>8771</v>
      </c>
      <c r="E8821" s="11">
        <v>8821</v>
      </c>
      <c r="F8821" s="12">
        <v>79621000</v>
      </c>
      <c r="G8821" s="13" t="s">
        <v>8772</v>
      </c>
      <c r="Q8821" t="str">
        <f t="shared" si="137"/>
        <v>79621000-Usluge obezbeđenja kancelarijskog osoblja</v>
      </c>
    </row>
    <row r="8822" spans="1:17" x14ac:dyDescent="0.3">
      <c r="A8822">
        <v>8821</v>
      </c>
      <c r="B8822">
        <v>79621000</v>
      </c>
      <c r="C8822" t="s">
        <v>8772</v>
      </c>
      <c r="E8822" s="8">
        <v>8822</v>
      </c>
      <c r="F8822" s="9">
        <v>79622000</v>
      </c>
      <c r="G8822" s="10" t="s">
        <v>8773</v>
      </c>
      <c r="Q8822" t="str">
        <f t="shared" si="137"/>
        <v>79622000-Usluge obezbeđenja osoblja za pomoć u domaćinstvu</v>
      </c>
    </row>
    <row r="8823" spans="1:17" x14ac:dyDescent="0.3">
      <c r="A8823">
        <v>8822</v>
      </c>
      <c r="B8823">
        <v>79622000</v>
      </c>
      <c r="C8823" t="s">
        <v>8773</v>
      </c>
      <c r="E8823" s="11">
        <v>8823</v>
      </c>
      <c r="F8823" s="12">
        <v>79623000</v>
      </c>
      <c r="G8823" s="13" t="s">
        <v>8774</v>
      </c>
      <c r="Q8823" t="str">
        <f t="shared" si="137"/>
        <v>79623000-Usluge obezbeđenja radnika u trgovini ili industriji</v>
      </c>
    </row>
    <row r="8824" spans="1:17" x14ac:dyDescent="0.3">
      <c r="A8824">
        <v>8823</v>
      </c>
      <c r="B8824">
        <v>79623000</v>
      </c>
      <c r="C8824" t="s">
        <v>8774</v>
      </c>
      <c r="E8824" s="8">
        <v>8824</v>
      </c>
      <c r="F8824" s="9">
        <v>79624000</v>
      </c>
      <c r="G8824" s="10" t="s">
        <v>8775</v>
      </c>
      <c r="Q8824" t="str">
        <f t="shared" si="137"/>
        <v>79624000-Usluge obezbeđenja osoblja za negu</v>
      </c>
    </row>
    <row r="8825" spans="1:17" x14ac:dyDescent="0.3">
      <c r="A8825">
        <v>8824</v>
      </c>
      <c r="B8825">
        <v>79624000</v>
      </c>
      <c r="C8825" t="s">
        <v>8775</v>
      </c>
      <c r="E8825" s="11">
        <v>8825</v>
      </c>
      <c r="F8825" s="12">
        <v>79625000</v>
      </c>
      <c r="G8825" s="13" t="s">
        <v>8776</v>
      </c>
      <c r="Q8825" t="str">
        <f t="shared" si="137"/>
        <v>79625000-Usluge obezbeđenja medicinskog osoblja</v>
      </c>
    </row>
    <row r="8826" spans="1:17" x14ac:dyDescent="0.3">
      <c r="A8826">
        <v>8825</v>
      </c>
      <c r="B8826">
        <v>79625000</v>
      </c>
      <c r="C8826" t="s">
        <v>8776</v>
      </c>
      <c r="E8826" s="8">
        <v>8826</v>
      </c>
      <c r="F8826" s="9">
        <v>79630000</v>
      </c>
      <c r="G8826" s="10" t="s">
        <v>8777</v>
      </c>
      <c r="Q8826" t="str">
        <f t="shared" si="137"/>
        <v>79630000-Usluge u vezi sa osobljem, izuzev zapošljavanja i obezbeđivanja osoblja</v>
      </c>
    </row>
    <row r="8827" spans="1:17" x14ac:dyDescent="0.3">
      <c r="A8827">
        <v>8826</v>
      </c>
      <c r="B8827">
        <v>79630000</v>
      </c>
      <c r="C8827" t="s">
        <v>8777</v>
      </c>
      <c r="E8827" s="11">
        <v>8827</v>
      </c>
      <c r="F8827" s="12">
        <v>79631000</v>
      </c>
      <c r="G8827" s="13" t="s">
        <v>8778</v>
      </c>
      <c r="Q8827" t="str">
        <f t="shared" si="137"/>
        <v>79631000-Usluge u oblasti kadrova i obračuna plata</v>
      </c>
    </row>
    <row r="8828" spans="1:17" x14ac:dyDescent="0.3">
      <c r="A8828">
        <v>8827</v>
      </c>
      <c r="B8828">
        <v>79631000</v>
      </c>
      <c r="C8828" t="s">
        <v>8778</v>
      </c>
      <c r="E8828" s="8">
        <v>8828</v>
      </c>
      <c r="F8828" s="9">
        <v>79632000</v>
      </c>
      <c r="G8828" s="10" t="s">
        <v>8779</v>
      </c>
      <c r="Q8828" t="str">
        <f t="shared" si="137"/>
        <v>79632000-Usluge obuke osoblja</v>
      </c>
    </row>
    <row r="8829" spans="1:17" x14ac:dyDescent="0.3">
      <c r="A8829">
        <v>8828</v>
      </c>
      <c r="B8829">
        <v>79632000</v>
      </c>
      <c r="C8829" t="s">
        <v>8779</v>
      </c>
      <c r="E8829" s="11">
        <v>8829</v>
      </c>
      <c r="F8829" s="12">
        <v>79633000</v>
      </c>
      <c r="G8829" s="13" t="s">
        <v>8780</v>
      </c>
      <c r="Q8829" t="str">
        <f t="shared" si="137"/>
        <v>79633000-Usluge u vezi sa usavršavanjem osoblja</v>
      </c>
    </row>
    <row r="8830" spans="1:17" x14ac:dyDescent="0.3">
      <c r="A8830">
        <v>8829</v>
      </c>
      <c r="B8830">
        <v>79633000</v>
      </c>
      <c r="C8830" t="s">
        <v>8780</v>
      </c>
      <c r="E8830" s="8">
        <v>8830</v>
      </c>
      <c r="F8830" s="9">
        <v>79634000</v>
      </c>
      <c r="G8830" s="10" t="s">
        <v>8781</v>
      </c>
      <c r="Q8830" t="str">
        <f t="shared" si="137"/>
        <v>79634000-Usluge profesionalnog usmeravanja</v>
      </c>
    </row>
    <row r="8831" spans="1:17" x14ac:dyDescent="0.3">
      <c r="A8831">
        <v>8830</v>
      </c>
      <c r="B8831">
        <v>79634000</v>
      </c>
      <c r="C8831" t="s">
        <v>8781</v>
      </c>
      <c r="E8831" s="11">
        <v>8831</v>
      </c>
      <c r="F8831" s="12">
        <v>79635000</v>
      </c>
      <c r="G8831" s="13" t="s">
        <v>8782</v>
      </c>
      <c r="Q8831" t="str">
        <f t="shared" si="137"/>
        <v>79635000-Usluge centra za ocenjivanje radi zapošljavanja</v>
      </c>
    </row>
    <row r="8832" spans="1:17" x14ac:dyDescent="0.3">
      <c r="A8832">
        <v>8831</v>
      </c>
      <c r="B8832">
        <v>79635000</v>
      </c>
      <c r="C8832" t="s">
        <v>8782</v>
      </c>
      <c r="E8832" s="8">
        <v>8832</v>
      </c>
      <c r="F8832" s="9">
        <v>79700000</v>
      </c>
      <c r="G8832" s="10" t="s">
        <v>8783</v>
      </c>
      <c r="Q8832" t="str">
        <f t="shared" si="137"/>
        <v>79700000-Usluge istrage i obezbeđenja</v>
      </c>
    </row>
    <row r="8833" spans="1:17" x14ac:dyDescent="0.3">
      <c r="A8833">
        <v>8832</v>
      </c>
      <c r="B8833">
        <v>79700000</v>
      </c>
      <c r="C8833" t="s">
        <v>8783</v>
      </c>
      <c r="E8833" s="11">
        <v>8833</v>
      </c>
      <c r="F8833" s="12">
        <v>79710000</v>
      </c>
      <c r="G8833" s="13" t="s">
        <v>8784</v>
      </c>
      <c r="Q8833" t="str">
        <f t="shared" si="137"/>
        <v>79710000-Usluge obezbeđenja</v>
      </c>
    </row>
    <row r="8834" spans="1:17" x14ac:dyDescent="0.3">
      <c r="A8834">
        <v>8833</v>
      </c>
      <c r="B8834">
        <v>79710000</v>
      </c>
      <c r="C8834" t="s">
        <v>8784</v>
      </c>
      <c r="E8834" s="8">
        <v>8834</v>
      </c>
      <c r="F8834" s="9">
        <v>79711000</v>
      </c>
      <c r="G8834" s="10" t="s">
        <v>8785</v>
      </c>
      <c r="Q8834" t="str">
        <f t="shared" ref="Q8834:Q8897" si="138">F8834&amp; "-" &amp;G8834</f>
        <v>79711000-Usluge nadzora alarmnih uređaja</v>
      </c>
    </row>
    <row r="8835" spans="1:17" x14ac:dyDescent="0.3">
      <c r="A8835">
        <v>8834</v>
      </c>
      <c r="B8835">
        <v>79711000</v>
      </c>
      <c r="C8835" t="s">
        <v>8785</v>
      </c>
      <c r="E8835" s="11">
        <v>8835</v>
      </c>
      <c r="F8835" s="12">
        <v>79713000</v>
      </c>
      <c r="G8835" s="13" t="s">
        <v>8786</v>
      </c>
      <c r="Q8835" t="str">
        <f t="shared" si="138"/>
        <v>79713000-Čuvarske službe</v>
      </c>
    </row>
    <row r="8836" spans="1:17" x14ac:dyDescent="0.3">
      <c r="A8836">
        <v>8835</v>
      </c>
      <c r="B8836">
        <v>79713000</v>
      </c>
      <c r="C8836" t="s">
        <v>8786</v>
      </c>
      <c r="E8836" s="8">
        <v>8836</v>
      </c>
      <c r="F8836" s="9">
        <v>79714000</v>
      </c>
      <c r="G8836" s="10" t="s">
        <v>8787</v>
      </c>
      <c r="Q8836" t="str">
        <f t="shared" si="138"/>
        <v>79714000-Usluge nadzora</v>
      </c>
    </row>
    <row r="8837" spans="1:17" x14ac:dyDescent="0.3">
      <c r="A8837">
        <v>8836</v>
      </c>
      <c r="B8837">
        <v>79714000</v>
      </c>
      <c r="C8837" t="s">
        <v>8787</v>
      </c>
      <c r="E8837" s="11">
        <v>8837</v>
      </c>
      <c r="F8837" s="12">
        <v>79714100</v>
      </c>
      <c r="G8837" s="13" t="s">
        <v>8788</v>
      </c>
      <c r="Q8837" t="str">
        <f t="shared" si="138"/>
        <v>79714100-Usluge potrage</v>
      </c>
    </row>
    <row r="8838" spans="1:17" x14ac:dyDescent="0.3">
      <c r="A8838">
        <v>8837</v>
      </c>
      <c r="B8838">
        <v>79714100</v>
      </c>
      <c r="C8838" t="s">
        <v>8788</v>
      </c>
      <c r="E8838" s="8">
        <v>8838</v>
      </c>
      <c r="F8838" s="9">
        <v>79714110</v>
      </c>
      <c r="G8838" s="10" t="s">
        <v>8789</v>
      </c>
      <c r="Q8838" t="str">
        <f t="shared" si="138"/>
        <v>79714110-Usluge potrage za beguncima</v>
      </c>
    </row>
    <row r="8839" spans="1:17" x14ac:dyDescent="0.3">
      <c r="A8839">
        <v>8838</v>
      </c>
      <c r="B8839">
        <v>79714110</v>
      </c>
      <c r="C8839" t="s">
        <v>8789</v>
      </c>
      <c r="E8839" s="11">
        <v>8839</v>
      </c>
      <c r="F8839" s="12">
        <v>79715000</v>
      </c>
      <c r="G8839" s="13" t="s">
        <v>8790</v>
      </c>
      <c r="Q8839" t="str">
        <f t="shared" si="138"/>
        <v>79715000-Usluge patrolnih službi</v>
      </c>
    </row>
    <row r="8840" spans="1:17" x14ac:dyDescent="0.3">
      <c r="A8840">
        <v>8839</v>
      </c>
      <c r="B8840">
        <v>79715000</v>
      </c>
      <c r="C8840" t="s">
        <v>8790</v>
      </c>
      <c r="E8840" s="8">
        <v>8840</v>
      </c>
      <c r="F8840" s="9">
        <v>79716000</v>
      </c>
      <c r="G8840" s="10" t="s">
        <v>8791</v>
      </c>
      <c r="Q8840" t="str">
        <f t="shared" si="138"/>
        <v>79716000-Usluge izdavanja identifikacionih znački</v>
      </c>
    </row>
    <row r="8841" spans="1:17" x14ac:dyDescent="0.3">
      <c r="A8841">
        <v>8840</v>
      </c>
      <c r="B8841">
        <v>79716000</v>
      </c>
      <c r="C8841" t="s">
        <v>8791</v>
      </c>
      <c r="E8841" s="11">
        <v>8841</v>
      </c>
      <c r="F8841" s="12">
        <v>79720000</v>
      </c>
      <c r="G8841" s="13" t="s">
        <v>8792</v>
      </c>
      <c r="Q8841" t="str">
        <f t="shared" si="138"/>
        <v>79720000-Usluge istrage</v>
      </c>
    </row>
    <row r="8842" spans="1:17" x14ac:dyDescent="0.3">
      <c r="A8842">
        <v>8841</v>
      </c>
      <c r="B8842">
        <v>79720000</v>
      </c>
      <c r="C8842" t="s">
        <v>8792</v>
      </c>
      <c r="E8842" s="8">
        <v>8842</v>
      </c>
      <c r="F8842" s="9">
        <v>79721000</v>
      </c>
      <c r="G8842" s="10" t="s">
        <v>8793</v>
      </c>
      <c r="Q8842" t="str">
        <f t="shared" si="138"/>
        <v>79721000-Usluge detektivskih agencija</v>
      </c>
    </row>
    <row r="8843" spans="1:17" x14ac:dyDescent="0.3">
      <c r="A8843">
        <v>8842</v>
      </c>
      <c r="B8843">
        <v>79721000</v>
      </c>
      <c r="C8843" t="s">
        <v>8793</v>
      </c>
      <c r="E8843" s="11">
        <v>8843</v>
      </c>
      <c r="F8843" s="12">
        <v>79722000</v>
      </c>
      <c r="G8843" s="13" t="s">
        <v>8794</v>
      </c>
      <c r="Q8843" t="str">
        <f t="shared" si="138"/>
        <v>79722000-Grafološke usluge</v>
      </c>
    </row>
    <row r="8844" spans="1:17" x14ac:dyDescent="0.3">
      <c r="A8844">
        <v>8843</v>
      </c>
      <c r="B8844">
        <v>79722000</v>
      </c>
      <c r="C8844" t="s">
        <v>8794</v>
      </c>
      <c r="E8844" s="8">
        <v>8844</v>
      </c>
      <c r="F8844" s="9">
        <v>79723000</v>
      </c>
      <c r="G8844" s="10" t="s">
        <v>8795</v>
      </c>
      <c r="Q8844" t="str">
        <f t="shared" si="138"/>
        <v>79723000-Usluge analize otpada</v>
      </c>
    </row>
    <row r="8845" spans="1:17" x14ac:dyDescent="0.3">
      <c r="A8845">
        <v>8844</v>
      </c>
      <c r="B8845">
        <v>79723000</v>
      </c>
      <c r="C8845" t="s">
        <v>8795</v>
      </c>
      <c r="E8845" s="11">
        <v>8845</v>
      </c>
      <c r="F8845" s="12">
        <v>79800000</v>
      </c>
      <c r="G8845" s="13" t="s">
        <v>8796</v>
      </c>
      <c r="Q8845" t="str">
        <f t="shared" si="138"/>
        <v>79800000-Usluge štampanja i srodne usluge</v>
      </c>
    </row>
    <row r="8846" spans="1:17" x14ac:dyDescent="0.3">
      <c r="A8846">
        <v>8845</v>
      </c>
      <c r="B8846">
        <v>79800000</v>
      </c>
      <c r="C8846" t="s">
        <v>8796</v>
      </c>
      <c r="E8846" s="8">
        <v>8846</v>
      </c>
      <c r="F8846" s="9">
        <v>79810000</v>
      </c>
      <c r="G8846" s="10" t="s">
        <v>8797</v>
      </c>
      <c r="Q8846" t="str">
        <f t="shared" si="138"/>
        <v>79810000-Usluge štampanja</v>
      </c>
    </row>
    <row r="8847" spans="1:17" x14ac:dyDescent="0.3">
      <c r="A8847">
        <v>8846</v>
      </c>
      <c r="B8847">
        <v>79810000</v>
      </c>
      <c r="C8847" t="s">
        <v>8797</v>
      </c>
      <c r="E8847" s="11">
        <v>8847</v>
      </c>
      <c r="F8847" s="12">
        <v>79811000</v>
      </c>
      <c r="G8847" s="13" t="s">
        <v>8798</v>
      </c>
      <c r="Q8847" t="str">
        <f t="shared" si="138"/>
        <v>79811000-Usluge digitalne štampe</v>
      </c>
    </row>
    <row r="8848" spans="1:17" x14ac:dyDescent="0.3">
      <c r="A8848">
        <v>8847</v>
      </c>
      <c r="B8848">
        <v>79811000</v>
      </c>
      <c r="C8848" t="s">
        <v>8798</v>
      </c>
      <c r="E8848" s="8">
        <v>8848</v>
      </c>
      <c r="F8848" s="9">
        <v>79812000</v>
      </c>
      <c r="G8848" s="10" t="s">
        <v>8799</v>
      </c>
      <c r="Q8848" t="str">
        <f t="shared" si="138"/>
        <v>79812000-Usluge štampanja novčanica</v>
      </c>
    </row>
    <row r="8849" spans="1:17" x14ac:dyDescent="0.3">
      <c r="A8849">
        <v>8848</v>
      </c>
      <c r="B8849">
        <v>79812000</v>
      </c>
      <c r="C8849" t="s">
        <v>8799</v>
      </c>
      <c r="E8849" s="11">
        <v>8849</v>
      </c>
      <c r="F8849" s="12">
        <v>79820000</v>
      </c>
      <c r="G8849" s="13" t="s">
        <v>8800</v>
      </c>
      <c r="Q8849" t="str">
        <f t="shared" si="138"/>
        <v>79820000-Usluge u vezi sa štampanjem</v>
      </c>
    </row>
    <row r="8850" spans="1:17" x14ac:dyDescent="0.3">
      <c r="A8850">
        <v>8849</v>
      </c>
      <c r="B8850">
        <v>79820000</v>
      </c>
      <c r="C8850" t="s">
        <v>8800</v>
      </c>
      <c r="E8850" s="8">
        <v>8850</v>
      </c>
      <c r="F8850" s="9">
        <v>79821000</v>
      </c>
      <c r="G8850" s="10" t="s">
        <v>8801</v>
      </c>
      <c r="Q8850" t="str">
        <f t="shared" si="138"/>
        <v>79821000-Usluge završne obrade u štampanju</v>
      </c>
    </row>
    <row r="8851" spans="1:17" x14ac:dyDescent="0.3">
      <c r="A8851">
        <v>8850</v>
      </c>
      <c r="B8851">
        <v>79821000</v>
      </c>
      <c r="C8851" t="s">
        <v>8801</v>
      </c>
      <c r="E8851" s="11">
        <v>8851</v>
      </c>
      <c r="F8851" s="12">
        <v>79821100</v>
      </c>
      <c r="G8851" s="13" t="s">
        <v>8802</v>
      </c>
      <c r="Q8851" t="str">
        <f t="shared" si="138"/>
        <v>79821100-Usluge korekture</v>
      </c>
    </row>
    <row r="8852" spans="1:17" x14ac:dyDescent="0.3">
      <c r="A8852">
        <v>8851</v>
      </c>
      <c r="B8852">
        <v>79821100</v>
      </c>
      <c r="C8852" t="s">
        <v>8802</v>
      </c>
      <c r="E8852" s="8">
        <v>8852</v>
      </c>
      <c r="F8852" s="9">
        <v>79822000</v>
      </c>
      <c r="G8852" s="10" t="s">
        <v>8803</v>
      </c>
      <c r="Q8852" t="str">
        <f t="shared" si="138"/>
        <v>79822000-Usluge sastavljanja</v>
      </c>
    </row>
    <row r="8853" spans="1:17" x14ac:dyDescent="0.3">
      <c r="A8853">
        <v>8852</v>
      </c>
      <c r="B8853">
        <v>79822000</v>
      </c>
      <c r="C8853" t="s">
        <v>8803</v>
      </c>
      <c r="E8853" s="11">
        <v>8853</v>
      </c>
      <c r="F8853" s="12">
        <v>79822100</v>
      </c>
      <c r="G8853" s="13" t="s">
        <v>8804</v>
      </c>
      <c r="Q8853" t="str">
        <f t="shared" si="138"/>
        <v>79822100-Usluge izrade štamparskih ploča</v>
      </c>
    </row>
    <row r="8854" spans="1:17" x14ac:dyDescent="0.3">
      <c r="A8854">
        <v>8853</v>
      </c>
      <c r="B8854">
        <v>79822100</v>
      </c>
      <c r="C8854" t="s">
        <v>8804</v>
      </c>
      <c r="E8854" s="8">
        <v>8854</v>
      </c>
      <c r="F8854" s="9">
        <v>79822200</v>
      </c>
      <c r="G8854" s="10" t="s">
        <v>8805</v>
      </c>
      <c r="Q8854" t="str">
        <f t="shared" si="138"/>
        <v>79822200-Usluge fotogravure</v>
      </c>
    </row>
    <row r="8855" spans="1:17" x14ac:dyDescent="0.3">
      <c r="A8855">
        <v>8854</v>
      </c>
      <c r="B8855">
        <v>79822200</v>
      </c>
      <c r="C8855" t="s">
        <v>8805</v>
      </c>
      <c r="E8855" s="11">
        <v>8855</v>
      </c>
      <c r="F8855" s="12">
        <v>79822300</v>
      </c>
      <c r="G8855" s="13" t="s">
        <v>8806</v>
      </c>
      <c r="Q8855" t="str">
        <f t="shared" si="138"/>
        <v>79822300-Usluge slaganja tipografskih slova</v>
      </c>
    </row>
    <row r="8856" spans="1:17" x14ac:dyDescent="0.3">
      <c r="A8856">
        <v>8855</v>
      </c>
      <c r="B8856">
        <v>79822300</v>
      </c>
      <c r="C8856" t="s">
        <v>8806</v>
      </c>
      <c r="E8856" s="8">
        <v>8856</v>
      </c>
      <c r="F8856" s="9">
        <v>79822400</v>
      </c>
      <c r="G8856" s="10" t="s">
        <v>8807</v>
      </c>
      <c r="Q8856" t="str">
        <f t="shared" si="138"/>
        <v>79822400-Litografske usluge</v>
      </c>
    </row>
    <row r="8857" spans="1:17" x14ac:dyDescent="0.3">
      <c r="A8857">
        <v>8856</v>
      </c>
      <c r="B8857">
        <v>79822400</v>
      </c>
      <c r="C8857" t="s">
        <v>8807</v>
      </c>
      <c r="E8857" s="11">
        <v>8857</v>
      </c>
      <c r="F8857" s="12">
        <v>79822500</v>
      </c>
      <c r="G8857" s="13" t="s">
        <v>8808</v>
      </c>
      <c r="Q8857" t="str">
        <f t="shared" si="138"/>
        <v>79822500-Usluge grafičkog oblikovanja</v>
      </c>
    </row>
    <row r="8858" spans="1:17" x14ac:dyDescent="0.3">
      <c r="A8858">
        <v>8857</v>
      </c>
      <c r="B8858">
        <v>79822500</v>
      </c>
      <c r="C8858" t="s">
        <v>8808</v>
      </c>
      <c r="E8858" s="8">
        <v>8858</v>
      </c>
      <c r="F8858" s="9">
        <v>79823000</v>
      </c>
      <c r="G8858" s="10" t="s">
        <v>8809</v>
      </c>
      <c r="Q8858" t="str">
        <f t="shared" si="138"/>
        <v>79823000-Usluge štampanja i isporuke</v>
      </c>
    </row>
    <row r="8859" spans="1:17" x14ac:dyDescent="0.3">
      <c r="A8859">
        <v>8858</v>
      </c>
      <c r="B8859">
        <v>79823000</v>
      </c>
      <c r="C8859" t="s">
        <v>8809</v>
      </c>
      <c r="E8859" s="11">
        <v>8859</v>
      </c>
      <c r="F8859" s="12">
        <v>79824000</v>
      </c>
      <c r="G8859" s="13" t="s">
        <v>8810</v>
      </c>
      <c r="Q8859" t="str">
        <f t="shared" si="138"/>
        <v>79824000-Usluge štampanja i distribucije</v>
      </c>
    </row>
    <row r="8860" spans="1:17" x14ac:dyDescent="0.3">
      <c r="A8860">
        <v>8859</v>
      </c>
      <c r="B8860">
        <v>79824000</v>
      </c>
      <c r="C8860" t="s">
        <v>8810</v>
      </c>
      <c r="E8860" s="8">
        <v>8860</v>
      </c>
      <c r="F8860" s="9">
        <v>79900000</v>
      </c>
      <c r="G8860" s="10" t="s">
        <v>8811</v>
      </c>
      <c r="Q8860" t="str">
        <f t="shared" si="138"/>
        <v>79900000-Razne poslovne usluge i usluge povezane sa poslovanjem</v>
      </c>
    </row>
    <row r="8861" spans="1:17" x14ac:dyDescent="0.3">
      <c r="A8861">
        <v>8860</v>
      </c>
      <c r="B8861">
        <v>79900000</v>
      </c>
      <c r="C8861" t="s">
        <v>8811</v>
      </c>
      <c r="E8861" s="11">
        <v>8861</v>
      </c>
      <c r="F8861" s="12">
        <v>79910000</v>
      </c>
      <c r="G8861" s="13" t="s">
        <v>8812</v>
      </c>
      <c r="Q8861" t="str">
        <f t="shared" si="138"/>
        <v>79910000-Usluge upravljanja imovinom</v>
      </c>
    </row>
    <row r="8862" spans="1:17" x14ac:dyDescent="0.3">
      <c r="A8862">
        <v>8861</v>
      </c>
      <c r="B8862">
        <v>79910000</v>
      </c>
      <c r="C8862" t="s">
        <v>8812</v>
      </c>
      <c r="E8862" s="8">
        <v>8862</v>
      </c>
      <c r="F8862" s="9">
        <v>79920000</v>
      </c>
      <c r="G8862" s="10" t="s">
        <v>8813</v>
      </c>
      <c r="Q8862" t="str">
        <f t="shared" si="138"/>
        <v>79920000-Usluge pakovanja i srodne usluge</v>
      </c>
    </row>
    <row r="8863" spans="1:17" x14ac:dyDescent="0.3">
      <c r="A8863">
        <v>8862</v>
      </c>
      <c r="B8863">
        <v>79920000</v>
      </c>
      <c r="C8863" t="s">
        <v>8813</v>
      </c>
      <c r="E8863" s="11">
        <v>8863</v>
      </c>
      <c r="F8863" s="12">
        <v>79921000</v>
      </c>
      <c r="G8863" s="13" t="s">
        <v>8814</v>
      </c>
      <c r="Q8863" t="str">
        <f t="shared" si="138"/>
        <v>79921000-Usluge pakovanja</v>
      </c>
    </row>
    <row r="8864" spans="1:17" x14ac:dyDescent="0.3">
      <c r="A8864">
        <v>8863</v>
      </c>
      <c r="B8864">
        <v>79921000</v>
      </c>
      <c r="C8864" t="s">
        <v>8814</v>
      </c>
      <c r="E8864" s="8">
        <v>8864</v>
      </c>
      <c r="F8864" s="9">
        <v>79930000</v>
      </c>
      <c r="G8864" s="10" t="s">
        <v>8815</v>
      </c>
      <c r="Q8864" t="str">
        <f t="shared" si="138"/>
        <v>79930000-Usluge specijalnog dizajniranja</v>
      </c>
    </row>
    <row r="8865" spans="1:17" x14ac:dyDescent="0.3">
      <c r="A8865">
        <v>8864</v>
      </c>
      <c r="B8865">
        <v>79930000</v>
      </c>
      <c r="C8865" t="s">
        <v>8815</v>
      </c>
      <c r="E8865" s="11">
        <v>8865</v>
      </c>
      <c r="F8865" s="12">
        <v>79931000</v>
      </c>
      <c r="G8865" s="13" t="s">
        <v>8816</v>
      </c>
      <c r="Q8865" t="str">
        <f t="shared" si="138"/>
        <v>79931000-Usluge unutrašnjeg opremanja</v>
      </c>
    </row>
    <row r="8866" spans="1:17" x14ac:dyDescent="0.3">
      <c r="A8866">
        <v>8865</v>
      </c>
      <c r="B8866">
        <v>79931000</v>
      </c>
      <c r="C8866" t="s">
        <v>8816</v>
      </c>
      <c r="E8866" s="8">
        <v>8866</v>
      </c>
      <c r="F8866" s="9">
        <v>79932000</v>
      </c>
      <c r="G8866" s="10" t="s">
        <v>8817</v>
      </c>
      <c r="Q8866" t="str">
        <f t="shared" si="138"/>
        <v>79932000-Usluge unutrašnjeg uređenja</v>
      </c>
    </row>
    <row r="8867" spans="1:17" x14ac:dyDescent="0.3">
      <c r="A8867">
        <v>8866</v>
      </c>
      <c r="B8867">
        <v>79932000</v>
      </c>
      <c r="C8867" t="s">
        <v>8817</v>
      </c>
      <c r="E8867" s="11">
        <v>8867</v>
      </c>
      <c r="F8867" s="12">
        <v>79933000</v>
      </c>
      <c r="G8867" s="13" t="s">
        <v>8818</v>
      </c>
      <c r="Q8867" t="str">
        <f t="shared" si="138"/>
        <v>79933000-Pomoćne usluge uređenja</v>
      </c>
    </row>
    <row r="8868" spans="1:17" x14ac:dyDescent="0.3">
      <c r="A8868">
        <v>8867</v>
      </c>
      <c r="B8868">
        <v>79933000</v>
      </c>
      <c r="C8868" t="s">
        <v>8818</v>
      </c>
      <c r="E8868" s="8">
        <v>8868</v>
      </c>
      <c r="F8868" s="9">
        <v>79934000</v>
      </c>
      <c r="G8868" s="10" t="s">
        <v>8819</v>
      </c>
      <c r="Q8868" t="str">
        <f t="shared" si="138"/>
        <v>79934000-Usluge dizajniranja nameštaja</v>
      </c>
    </row>
    <row r="8869" spans="1:17" x14ac:dyDescent="0.3">
      <c r="A8869">
        <v>8868</v>
      </c>
      <c r="B8869">
        <v>79934000</v>
      </c>
      <c r="C8869" t="s">
        <v>8819</v>
      </c>
      <c r="E8869" s="11">
        <v>8869</v>
      </c>
      <c r="F8869" s="12">
        <v>79940000</v>
      </c>
      <c r="G8869" s="13" t="s">
        <v>8820</v>
      </c>
      <c r="Q8869" t="str">
        <f t="shared" si="138"/>
        <v>79940000-Usluge agencije za naplatu</v>
      </c>
    </row>
    <row r="8870" spans="1:17" x14ac:dyDescent="0.3">
      <c r="A8870">
        <v>8869</v>
      </c>
      <c r="B8870">
        <v>79940000</v>
      </c>
      <c r="C8870" t="s">
        <v>8820</v>
      </c>
      <c r="E8870" s="8">
        <v>8870</v>
      </c>
      <c r="F8870" s="9">
        <v>79941000</v>
      </c>
      <c r="G8870" s="10" t="s">
        <v>8821</v>
      </c>
      <c r="Q8870" t="str">
        <f t="shared" si="138"/>
        <v>79941000-Usluge naplate putarine</v>
      </c>
    </row>
    <row r="8871" spans="1:17" x14ac:dyDescent="0.3">
      <c r="A8871">
        <v>8870</v>
      </c>
      <c r="B8871">
        <v>79941000</v>
      </c>
      <c r="C8871" t="s">
        <v>8821</v>
      </c>
      <c r="E8871" s="11">
        <v>8871</v>
      </c>
      <c r="F8871" s="12">
        <v>79950000</v>
      </c>
      <c r="G8871" s="13" t="s">
        <v>8822</v>
      </c>
      <c r="Q8871" t="str">
        <f t="shared" si="138"/>
        <v>79950000-Usluge organizovanja izložbi, sajmova i kongresa</v>
      </c>
    </row>
    <row r="8872" spans="1:17" x14ac:dyDescent="0.3">
      <c r="A8872">
        <v>8871</v>
      </c>
      <c r="B8872">
        <v>79950000</v>
      </c>
      <c r="C8872" t="s">
        <v>8822</v>
      </c>
      <c r="E8872" s="8">
        <v>8872</v>
      </c>
      <c r="F8872" s="9">
        <v>79951000</v>
      </c>
      <c r="G8872" s="10" t="s">
        <v>8823</v>
      </c>
      <c r="Q8872" t="str">
        <f t="shared" si="138"/>
        <v>79951000-Usluge organizovanja seminara</v>
      </c>
    </row>
    <row r="8873" spans="1:17" x14ac:dyDescent="0.3">
      <c r="A8873">
        <v>8872</v>
      </c>
      <c r="B8873">
        <v>79951000</v>
      </c>
      <c r="C8873" t="s">
        <v>8823</v>
      </c>
      <c r="E8873" s="11">
        <v>8873</v>
      </c>
      <c r="F8873" s="12">
        <v>79952000</v>
      </c>
      <c r="G8873" s="13" t="s">
        <v>8824</v>
      </c>
      <c r="Q8873" t="str">
        <f t="shared" si="138"/>
        <v>79952000-Organizovanje raznih dešavanja</v>
      </c>
    </row>
    <row r="8874" spans="1:17" x14ac:dyDescent="0.3">
      <c r="A8874">
        <v>8873</v>
      </c>
      <c r="B8874">
        <v>79952000</v>
      </c>
      <c r="C8874" t="s">
        <v>8824</v>
      </c>
      <c r="E8874" s="8">
        <v>8874</v>
      </c>
      <c r="F8874" s="9">
        <v>79952100</v>
      </c>
      <c r="G8874" s="10" t="s">
        <v>8825</v>
      </c>
      <c r="Q8874" t="str">
        <f t="shared" si="138"/>
        <v>79952100-Usluge organizovanja kulturnih dešavanja</v>
      </c>
    </row>
    <row r="8875" spans="1:17" x14ac:dyDescent="0.3">
      <c r="A8875">
        <v>8874</v>
      </c>
      <c r="B8875">
        <v>79952100</v>
      </c>
      <c r="C8875" t="s">
        <v>8825</v>
      </c>
      <c r="E8875" s="11">
        <v>8875</v>
      </c>
      <c r="F8875" s="12">
        <v>79953000</v>
      </c>
      <c r="G8875" s="13" t="s">
        <v>8826</v>
      </c>
      <c r="Q8875" t="str">
        <f t="shared" si="138"/>
        <v>79953000-Usluge organizovanja festivala</v>
      </c>
    </row>
    <row r="8876" spans="1:17" x14ac:dyDescent="0.3">
      <c r="A8876">
        <v>8875</v>
      </c>
      <c r="B8876">
        <v>79953000</v>
      </c>
      <c r="C8876" t="s">
        <v>8826</v>
      </c>
      <c r="E8876" s="8">
        <v>8876</v>
      </c>
      <c r="F8876" s="9">
        <v>79954000</v>
      </c>
      <c r="G8876" s="10" t="s">
        <v>8827</v>
      </c>
      <c r="Q8876" t="str">
        <f t="shared" si="138"/>
        <v>79954000-Usluge organizovanja proslava</v>
      </c>
    </row>
    <row r="8877" spans="1:17" x14ac:dyDescent="0.3">
      <c r="A8877">
        <v>8876</v>
      </c>
      <c r="B8877">
        <v>79954000</v>
      </c>
      <c r="C8877" t="s">
        <v>8827</v>
      </c>
      <c r="E8877" s="11">
        <v>8877</v>
      </c>
      <c r="F8877" s="12">
        <v>79955000</v>
      </c>
      <c r="G8877" s="13" t="s">
        <v>8828</v>
      </c>
      <c r="Q8877" t="str">
        <f t="shared" si="138"/>
        <v>79955000-Usluge organizovanja modnih revija</v>
      </c>
    </row>
    <row r="8878" spans="1:17" x14ac:dyDescent="0.3">
      <c r="A8878">
        <v>8877</v>
      </c>
      <c r="B8878">
        <v>79955000</v>
      </c>
      <c r="C8878" t="s">
        <v>8828</v>
      </c>
      <c r="E8878" s="8">
        <v>8878</v>
      </c>
      <c r="F8878" s="9">
        <v>79956000</v>
      </c>
      <c r="G8878" s="10" t="s">
        <v>8829</v>
      </c>
      <c r="Q8878" t="str">
        <f t="shared" si="138"/>
        <v>79956000-Usluge organizovanja izložbi i sajmova</v>
      </c>
    </row>
    <row r="8879" spans="1:17" x14ac:dyDescent="0.3">
      <c r="A8879">
        <v>8878</v>
      </c>
      <c r="B8879">
        <v>79956000</v>
      </c>
      <c r="C8879" t="s">
        <v>8829</v>
      </c>
      <c r="E8879" s="11">
        <v>8879</v>
      </c>
      <c r="F8879" s="12">
        <v>79957000</v>
      </c>
      <c r="G8879" s="13" t="s">
        <v>8830</v>
      </c>
      <c r="Q8879" t="str">
        <f t="shared" si="138"/>
        <v>79957000-Usluge organizovanja aukcija</v>
      </c>
    </row>
    <row r="8880" spans="1:17" x14ac:dyDescent="0.3">
      <c r="A8880">
        <v>8879</v>
      </c>
      <c r="B8880">
        <v>79957000</v>
      </c>
      <c r="C8880" t="s">
        <v>8830</v>
      </c>
      <c r="E8880" s="8">
        <v>8880</v>
      </c>
      <c r="F8880" s="9">
        <v>79960000</v>
      </c>
      <c r="G8880" s="10" t="s">
        <v>8831</v>
      </c>
      <c r="Q8880" t="str">
        <f t="shared" si="138"/>
        <v>79960000-Fotografske i pomoćne usluge</v>
      </c>
    </row>
    <row r="8881" spans="1:17" x14ac:dyDescent="0.3">
      <c r="A8881">
        <v>8880</v>
      </c>
      <c r="B8881">
        <v>79960000</v>
      </c>
      <c r="C8881" t="s">
        <v>8831</v>
      </c>
      <c r="E8881" s="11">
        <v>8881</v>
      </c>
      <c r="F8881" s="12">
        <v>79961000</v>
      </c>
      <c r="G8881" s="13" t="s">
        <v>8832</v>
      </c>
      <c r="Q8881" t="str">
        <f t="shared" si="138"/>
        <v>79961000-Fotografske usluge</v>
      </c>
    </row>
    <row r="8882" spans="1:17" x14ac:dyDescent="0.3">
      <c r="A8882">
        <v>8881</v>
      </c>
      <c r="B8882">
        <v>79961000</v>
      </c>
      <c r="C8882" t="s">
        <v>8832</v>
      </c>
      <c r="E8882" s="8">
        <v>8882</v>
      </c>
      <c r="F8882" s="9">
        <v>79961100</v>
      </c>
      <c r="G8882" s="10" t="s">
        <v>8833</v>
      </c>
      <c r="Q8882" t="str">
        <f t="shared" si="138"/>
        <v>79961100-Usluge reklamnog fotografisanja</v>
      </c>
    </row>
    <row r="8883" spans="1:17" x14ac:dyDescent="0.3">
      <c r="A8883">
        <v>8882</v>
      </c>
      <c r="B8883">
        <v>79961100</v>
      </c>
      <c r="C8883" t="s">
        <v>8833</v>
      </c>
      <c r="E8883" s="11">
        <v>8883</v>
      </c>
      <c r="F8883" s="12">
        <v>79961200</v>
      </c>
      <c r="G8883" s="13" t="s">
        <v>8834</v>
      </c>
      <c r="Q8883" t="str">
        <f t="shared" si="138"/>
        <v>79961200-Usluge fotografisanja iz vazduha</v>
      </c>
    </row>
    <row r="8884" spans="1:17" x14ac:dyDescent="0.3">
      <c r="A8884">
        <v>8883</v>
      </c>
      <c r="B8884">
        <v>79961200</v>
      </c>
      <c r="C8884" t="s">
        <v>8834</v>
      </c>
      <c r="E8884" s="8">
        <v>8884</v>
      </c>
      <c r="F8884" s="9">
        <v>79961300</v>
      </c>
      <c r="G8884" s="10" t="s">
        <v>8835</v>
      </c>
      <c r="Q8884" t="str">
        <f t="shared" si="138"/>
        <v>79961300-Specijalizovane fotografske usluge</v>
      </c>
    </row>
    <row r="8885" spans="1:17" x14ac:dyDescent="0.3">
      <c r="A8885">
        <v>8884</v>
      </c>
      <c r="B8885">
        <v>79961300</v>
      </c>
      <c r="C8885" t="s">
        <v>8835</v>
      </c>
      <c r="E8885" s="11">
        <v>8885</v>
      </c>
      <c r="F8885" s="12">
        <v>79961310</v>
      </c>
      <c r="G8885" s="13" t="s">
        <v>8836</v>
      </c>
      <c r="Q8885" t="str">
        <f t="shared" si="138"/>
        <v>79961310-Usluge fotografisanja bušotinske rupe</v>
      </c>
    </row>
    <row r="8886" spans="1:17" x14ac:dyDescent="0.3">
      <c r="A8886">
        <v>8885</v>
      </c>
      <c r="B8886">
        <v>79961310</v>
      </c>
      <c r="C8886" t="s">
        <v>8836</v>
      </c>
      <c r="E8886" s="8">
        <v>8886</v>
      </c>
      <c r="F8886" s="9">
        <v>79961320</v>
      </c>
      <c r="G8886" s="10" t="s">
        <v>8837</v>
      </c>
      <c r="Q8886" t="str">
        <f t="shared" si="138"/>
        <v>79961320-Usluge podvodnog fotografisanja</v>
      </c>
    </row>
    <row r="8887" spans="1:17" x14ac:dyDescent="0.3">
      <c r="A8887">
        <v>8886</v>
      </c>
      <c r="B8887">
        <v>79961320</v>
      </c>
      <c r="C8887" t="s">
        <v>8837</v>
      </c>
      <c r="E8887" s="11">
        <v>8887</v>
      </c>
      <c r="F8887" s="12">
        <v>79961330</v>
      </c>
      <c r="G8887" s="13" t="s">
        <v>8838</v>
      </c>
      <c r="Q8887" t="str">
        <f t="shared" si="138"/>
        <v>79961330-Usluge snimanja na mikrofilm</v>
      </c>
    </row>
    <row r="8888" spans="1:17" x14ac:dyDescent="0.3">
      <c r="A8888">
        <v>8887</v>
      </c>
      <c r="B8888">
        <v>79961330</v>
      </c>
      <c r="C8888" t="s">
        <v>8838</v>
      </c>
      <c r="E8888" s="8">
        <v>8888</v>
      </c>
      <c r="F8888" s="9">
        <v>79961340</v>
      </c>
      <c r="G8888" s="10" t="s">
        <v>8839</v>
      </c>
      <c r="Q8888" t="str">
        <f t="shared" si="138"/>
        <v>79961340-Usluge rendgenskog snimanja</v>
      </c>
    </row>
    <row r="8889" spans="1:17" x14ac:dyDescent="0.3">
      <c r="A8889">
        <v>8888</v>
      </c>
      <c r="B8889">
        <v>79961340</v>
      </c>
      <c r="C8889" t="s">
        <v>8839</v>
      </c>
      <c r="E8889" s="11">
        <v>8889</v>
      </c>
      <c r="F8889" s="12">
        <v>79961350</v>
      </c>
      <c r="G8889" s="13" t="s">
        <v>8840</v>
      </c>
      <c r="Q8889" t="str">
        <f t="shared" si="138"/>
        <v>79961350-Usluge studijskog fotografisanja</v>
      </c>
    </row>
    <row r="8890" spans="1:17" x14ac:dyDescent="0.3">
      <c r="A8890">
        <v>8889</v>
      </c>
      <c r="B8890">
        <v>79961350</v>
      </c>
      <c r="C8890" t="s">
        <v>8840</v>
      </c>
      <c r="E8890" s="8">
        <v>8890</v>
      </c>
      <c r="F8890" s="9">
        <v>79962000</v>
      </c>
      <c r="G8890" s="10" t="s">
        <v>8841</v>
      </c>
      <c r="Q8890" t="str">
        <f t="shared" si="138"/>
        <v>79962000-Usluge razvijanja fotografskih filmova</v>
      </c>
    </row>
    <row r="8891" spans="1:17" x14ac:dyDescent="0.3">
      <c r="A8891">
        <v>8890</v>
      </c>
      <c r="B8891">
        <v>79962000</v>
      </c>
      <c r="C8891" t="s">
        <v>8841</v>
      </c>
      <c r="E8891" s="11">
        <v>8891</v>
      </c>
      <c r="F8891" s="12">
        <v>79963000</v>
      </c>
      <c r="G8891" s="13" t="s">
        <v>8842</v>
      </c>
      <c r="Q8891" t="str">
        <f t="shared" si="138"/>
        <v>79963000-Usluge restauracije, kopiranja i retuširanja fotografija</v>
      </c>
    </row>
    <row r="8892" spans="1:17" x14ac:dyDescent="0.3">
      <c r="A8892">
        <v>8891</v>
      </c>
      <c r="B8892">
        <v>79963000</v>
      </c>
      <c r="C8892" t="s">
        <v>8842</v>
      </c>
      <c r="E8892" s="8">
        <v>8892</v>
      </c>
      <c r="F8892" s="9">
        <v>79970000</v>
      </c>
      <c r="G8892" s="10" t="s">
        <v>8843</v>
      </c>
      <c r="Q8892" t="str">
        <f t="shared" si="138"/>
        <v>79970000-Izdavačke usluge</v>
      </c>
    </row>
    <row r="8893" spans="1:17" x14ac:dyDescent="0.3">
      <c r="A8893">
        <v>8892</v>
      </c>
      <c r="B8893">
        <v>79970000</v>
      </c>
      <c r="C8893" t="s">
        <v>8843</v>
      </c>
      <c r="E8893" s="11">
        <v>8893</v>
      </c>
      <c r="F8893" s="12">
        <v>79971000</v>
      </c>
      <c r="G8893" s="13" t="s">
        <v>8844</v>
      </c>
      <c r="Q8893" t="str">
        <f t="shared" si="138"/>
        <v>79971000-Usluge povezivanja knjiga i završne obrade knjiga</v>
      </c>
    </row>
    <row r="8894" spans="1:17" x14ac:dyDescent="0.3">
      <c r="A8894">
        <v>8893</v>
      </c>
      <c r="B8894">
        <v>79971000</v>
      </c>
      <c r="C8894" t="s">
        <v>8844</v>
      </c>
      <c r="E8894" s="8">
        <v>8894</v>
      </c>
      <c r="F8894" s="9">
        <v>79971100</v>
      </c>
      <c r="G8894" s="10" t="s">
        <v>8845</v>
      </c>
      <c r="Q8894" t="str">
        <f t="shared" si="138"/>
        <v>79971100-Usluge završne obrade knjiga</v>
      </c>
    </row>
    <row r="8895" spans="1:17" x14ac:dyDescent="0.3">
      <c r="A8895">
        <v>8894</v>
      </c>
      <c r="B8895">
        <v>79971100</v>
      </c>
      <c r="C8895" t="s">
        <v>8845</v>
      </c>
      <c r="E8895" s="11">
        <v>8895</v>
      </c>
      <c r="F8895" s="12">
        <v>79971200</v>
      </c>
      <c r="G8895" s="13" t="s">
        <v>8846</v>
      </c>
      <c r="Q8895" t="str">
        <f t="shared" si="138"/>
        <v>79971200-Usluge povezivanja knjiga</v>
      </c>
    </row>
    <row r="8896" spans="1:17" x14ac:dyDescent="0.3">
      <c r="A8896">
        <v>8895</v>
      </c>
      <c r="B8896">
        <v>79971200</v>
      </c>
      <c r="C8896" t="s">
        <v>8846</v>
      </c>
      <c r="E8896" s="8">
        <v>8896</v>
      </c>
      <c r="F8896" s="9">
        <v>79972000</v>
      </c>
      <c r="G8896" s="10" t="s">
        <v>8847</v>
      </c>
      <c r="Q8896" t="str">
        <f t="shared" si="138"/>
        <v>79972000-Usluge izdavanja jezičkih rečnika</v>
      </c>
    </row>
    <row r="8897" spans="1:17" x14ac:dyDescent="0.3">
      <c r="A8897">
        <v>8896</v>
      </c>
      <c r="B8897">
        <v>79972000</v>
      </c>
      <c r="C8897" t="s">
        <v>8847</v>
      </c>
      <c r="E8897" s="11">
        <v>8897</v>
      </c>
      <c r="F8897" s="12">
        <v>79972100</v>
      </c>
      <c r="G8897" s="13" t="s">
        <v>8848</v>
      </c>
      <c r="Q8897" t="str">
        <f t="shared" si="138"/>
        <v>79972100-Usluge izdavanja rečnika regionalnih jezika</v>
      </c>
    </row>
    <row r="8898" spans="1:17" x14ac:dyDescent="0.3">
      <c r="A8898">
        <v>8897</v>
      </c>
      <c r="B8898">
        <v>79972100</v>
      </c>
      <c r="C8898" t="s">
        <v>8848</v>
      </c>
      <c r="E8898" s="8">
        <v>8898</v>
      </c>
      <c r="F8898" s="9">
        <v>79980000</v>
      </c>
      <c r="G8898" s="10" t="s">
        <v>8849</v>
      </c>
      <c r="Q8898" t="str">
        <f t="shared" ref="Q8898:Q8961" si="139">F8898&amp; "-" &amp;G8898</f>
        <v>79980000-Pretplatničke usluge</v>
      </c>
    </row>
    <row r="8899" spans="1:17" x14ac:dyDescent="0.3">
      <c r="A8899">
        <v>8898</v>
      </c>
      <c r="B8899">
        <v>79980000</v>
      </c>
      <c r="C8899" t="s">
        <v>8849</v>
      </c>
      <c r="E8899" s="11">
        <v>8899</v>
      </c>
      <c r="F8899" s="12">
        <v>79990000</v>
      </c>
      <c r="G8899" s="13" t="s">
        <v>8850</v>
      </c>
      <c r="Q8899" t="str">
        <f t="shared" si="139"/>
        <v>79990000-Razne usluge u vezi sa poslovanjem</v>
      </c>
    </row>
    <row r="8900" spans="1:17" x14ac:dyDescent="0.3">
      <c r="A8900">
        <v>8899</v>
      </c>
      <c r="B8900">
        <v>79990000</v>
      </c>
      <c r="C8900" t="s">
        <v>8850</v>
      </c>
      <c r="E8900" s="8">
        <v>8900</v>
      </c>
      <c r="F8900" s="9">
        <v>79991000</v>
      </c>
      <c r="G8900" s="10" t="s">
        <v>8851</v>
      </c>
      <c r="Q8900" t="str">
        <f t="shared" si="139"/>
        <v>79991000-Usluge kontrole zaliha</v>
      </c>
    </row>
    <row r="8901" spans="1:17" x14ac:dyDescent="0.3">
      <c r="A8901">
        <v>8900</v>
      </c>
      <c r="B8901">
        <v>79991000</v>
      </c>
      <c r="C8901" t="s">
        <v>8851</v>
      </c>
      <c r="E8901" s="11">
        <v>8901</v>
      </c>
      <c r="F8901" s="12">
        <v>79992000</v>
      </c>
      <c r="G8901" s="13" t="s">
        <v>8852</v>
      </c>
      <c r="Q8901" t="str">
        <f t="shared" si="139"/>
        <v>79992000-Usluge recepcije</v>
      </c>
    </row>
    <row r="8902" spans="1:17" x14ac:dyDescent="0.3">
      <c r="A8902">
        <v>8901</v>
      </c>
      <c r="B8902">
        <v>79992000</v>
      </c>
      <c r="C8902" t="s">
        <v>8852</v>
      </c>
      <c r="E8902" s="8">
        <v>8902</v>
      </c>
      <c r="F8902" s="9">
        <v>79993000</v>
      </c>
      <c r="G8902" s="10" t="s">
        <v>8853</v>
      </c>
      <c r="Q8902" t="str">
        <f t="shared" si="139"/>
        <v>79993000-Usluge upravljanja zgradama i objektima</v>
      </c>
    </row>
    <row r="8903" spans="1:17" x14ac:dyDescent="0.3">
      <c r="A8903">
        <v>8902</v>
      </c>
      <c r="B8903">
        <v>79993000</v>
      </c>
      <c r="C8903" t="s">
        <v>8853</v>
      </c>
      <c r="E8903" s="11">
        <v>8903</v>
      </c>
      <c r="F8903" s="12">
        <v>79993100</v>
      </c>
      <c r="G8903" s="13" t="s">
        <v>8854</v>
      </c>
      <c r="Q8903" t="str">
        <f t="shared" si="139"/>
        <v>79993100-Usluge upravljanja objektima</v>
      </c>
    </row>
    <row r="8904" spans="1:17" x14ac:dyDescent="0.3">
      <c r="A8904">
        <v>8903</v>
      </c>
      <c r="B8904">
        <v>79993100</v>
      </c>
      <c r="C8904" t="s">
        <v>8854</v>
      </c>
      <c r="E8904" s="8">
        <v>8904</v>
      </c>
      <c r="F8904" s="9">
        <v>79994000</v>
      </c>
      <c r="G8904" s="10" t="s">
        <v>8855</v>
      </c>
      <c r="Q8904" t="str">
        <f t="shared" si="139"/>
        <v>79994000-Usluge upravljanja ugovorima</v>
      </c>
    </row>
    <row r="8905" spans="1:17" x14ac:dyDescent="0.3">
      <c r="A8905">
        <v>8904</v>
      </c>
      <c r="B8905">
        <v>79994000</v>
      </c>
      <c r="C8905" t="s">
        <v>8855</v>
      </c>
      <c r="E8905" s="11">
        <v>8905</v>
      </c>
      <c r="F8905" s="12">
        <v>79995000</v>
      </c>
      <c r="G8905" s="13" t="s">
        <v>8856</v>
      </c>
      <c r="Q8905" t="str">
        <f t="shared" si="139"/>
        <v>79995000-Usluge upravljanja bibliotekama</v>
      </c>
    </row>
    <row r="8906" spans="1:17" x14ac:dyDescent="0.3">
      <c r="A8906">
        <v>8905</v>
      </c>
      <c r="B8906">
        <v>79995000</v>
      </c>
      <c r="C8906" t="s">
        <v>8856</v>
      </c>
      <c r="E8906" s="8">
        <v>8906</v>
      </c>
      <c r="F8906" s="9">
        <v>79995100</v>
      </c>
      <c r="G8906" s="10" t="s">
        <v>8857</v>
      </c>
      <c r="Q8906" t="str">
        <f t="shared" si="139"/>
        <v>79995100-Usluge arhiviranja</v>
      </c>
    </row>
    <row r="8907" spans="1:17" x14ac:dyDescent="0.3">
      <c r="A8907">
        <v>8906</v>
      </c>
      <c r="B8907">
        <v>79995100</v>
      </c>
      <c r="C8907" t="s">
        <v>8857</v>
      </c>
      <c r="E8907" s="11">
        <v>8907</v>
      </c>
      <c r="F8907" s="12">
        <v>79995200</v>
      </c>
      <c r="G8907" s="13" t="s">
        <v>8858</v>
      </c>
      <c r="Q8907" t="str">
        <f t="shared" si="139"/>
        <v>79995200-Usluge katalogizacije</v>
      </c>
    </row>
    <row r="8908" spans="1:17" x14ac:dyDescent="0.3">
      <c r="A8908">
        <v>8907</v>
      </c>
      <c r="B8908">
        <v>79995200</v>
      </c>
      <c r="C8908" t="s">
        <v>8858</v>
      </c>
      <c r="E8908" s="8">
        <v>8908</v>
      </c>
      <c r="F8908" s="9">
        <v>79996000</v>
      </c>
      <c r="G8908" s="10" t="s">
        <v>8859</v>
      </c>
      <c r="Q8908" t="str">
        <f t="shared" si="139"/>
        <v>79996000-Usluge organizacije poslovanja</v>
      </c>
    </row>
    <row r="8909" spans="1:17" x14ac:dyDescent="0.3">
      <c r="A8909">
        <v>8908</v>
      </c>
      <c r="B8909">
        <v>79996000</v>
      </c>
      <c r="C8909" t="s">
        <v>8859</v>
      </c>
      <c r="E8909" s="11">
        <v>8909</v>
      </c>
      <c r="F8909" s="12">
        <v>79996100</v>
      </c>
      <c r="G8909" s="13" t="s">
        <v>8860</v>
      </c>
      <c r="Q8909" t="str">
        <f t="shared" si="139"/>
        <v>79996100-Usluge upravljanja dokumentacijom</v>
      </c>
    </row>
    <row r="8910" spans="1:17" x14ac:dyDescent="0.3">
      <c r="A8910">
        <v>8909</v>
      </c>
      <c r="B8910">
        <v>79996100</v>
      </c>
      <c r="C8910" t="s">
        <v>8860</v>
      </c>
      <c r="E8910" s="8">
        <v>8910</v>
      </c>
      <c r="F8910" s="9">
        <v>79997000</v>
      </c>
      <c r="G8910" s="10" t="s">
        <v>8861</v>
      </c>
      <c r="Q8910" t="str">
        <f t="shared" si="139"/>
        <v>79997000-Usluge u vezi sa poslovnim putovanjima</v>
      </c>
    </row>
    <row r="8911" spans="1:17" x14ac:dyDescent="0.3">
      <c r="A8911">
        <v>8910</v>
      </c>
      <c r="B8911">
        <v>79997000</v>
      </c>
      <c r="C8911" t="s">
        <v>8861</v>
      </c>
      <c r="E8911" s="11">
        <v>8911</v>
      </c>
      <c r="F8911" s="12">
        <v>79998000</v>
      </c>
      <c r="G8911" s="13" t="s">
        <v>8862</v>
      </c>
      <c r="Q8911" t="str">
        <f t="shared" si="139"/>
        <v>79998000-Usluge podučavanja</v>
      </c>
    </row>
    <row r="8912" spans="1:17" x14ac:dyDescent="0.3">
      <c r="A8912">
        <v>8911</v>
      </c>
      <c r="B8912">
        <v>79998000</v>
      </c>
      <c r="C8912" t="s">
        <v>8862</v>
      </c>
      <c r="E8912" s="8">
        <v>8912</v>
      </c>
      <c r="F8912" s="9">
        <v>79999000</v>
      </c>
      <c r="G8912" s="10" t="s">
        <v>8863</v>
      </c>
      <c r="Q8912" t="str">
        <f t="shared" si="139"/>
        <v>79999000-Usluge skeniranja i fakturisanja</v>
      </c>
    </row>
    <row r="8913" spans="1:17" x14ac:dyDescent="0.3">
      <c r="A8913">
        <v>8912</v>
      </c>
      <c r="B8913">
        <v>79999000</v>
      </c>
      <c r="C8913" t="s">
        <v>8863</v>
      </c>
      <c r="E8913" s="11">
        <v>8913</v>
      </c>
      <c r="F8913" s="12">
        <v>79999100</v>
      </c>
      <c r="G8913" s="13" t="s">
        <v>8864</v>
      </c>
      <c r="Q8913" t="str">
        <f t="shared" si="139"/>
        <v>79999100-Usluge skeniranja</v>
      </c>
    </row>
    <row r="8914" spans="1:17" x14ac:dyDescent="0.3">
      <c r="A8914">
        <v>8913</v>
      </c>
      <c r="B8914">
        <v>79999100</v>
      </c>
      <c r="C8914" t="s">
        <v>8864</v>
      </c>
      <c r="E8914" s="8">
        <v>8914</v>
      </c>
      <c r="F8914" s="9">
        <v>79999200</v>
      </c>
      <c r="G8914" s="10" t="s">
        <v>8865</v>
      </c>
      <c r="Q8914" t="str">
        <f t="shared" si="139"/>
        <v>79999200-Usluge fakturisanja</v>
      </c>
    </row>
    <row r="8915" spans="1:17" x14ac:dyDescent="0.3">
      <c r="A8915">
        <v>8914</v>
      </c>
      <c r="B8915">
        <v>79999200</v>
      </c>
      <c r="C8915" t="s">
        <v>8865</v>
      </c>
      <c r="E8915" s="11">
        <v>8915</v>
      </c>
      <c r="F8915" s="12">
        <v>80000000</v>
      </c>
      <c r="G8915" s="13" t="s">
        <v>8866</v>
      </c>
      <c r="Q8915" t="str">
        <f t="shared" si="139"/>
        <v>80000000-Usluge obrazovanja i stručnog osposobljavanja</v>
      </c>
    </row>
    <row r="8916" spans="1:17" x14ac:dyDescent="0.3">
      <c r="A8916">
        <v>8915</v>
      </c>
      <c r="B8916">
        <v>80000000</v>
      </c>
      <c r="C8916" t="s">
        <v>8866</v>
      </c>
      <c r="E8916" s="8">
        <v>8916</v>
      </c>
      <c r="F8916" s="9">
        <v>80100000</v>
      </c>
      <c r="G8916" s="10" t="s">
        <v>8867</v>
      </c>
      <c r="Q8916" t="str">
        <f t="shared" si="139"/>
        <v>80100000-Usluge osnovnog obrazovanja</v>
      </c>
    </row>
    <row r="8917" spans="1:17" x14ac:dyDescent="0.3">
      <c r="A8917">
        <v>8916</v>
      </c>
      <c r="B8917">
        <v>80100000</v>
      </c>
      <c r="C8917" t="s">
        <v>8867</v>
      </c>
      <c r="E8917" s="11">
        <v>8917</v>
      </c>
      <c r="F8917" s="12">
        <v>80110000</v>
      </c>
      <c r="G8917" s="13" t="s">
        <v>8868</v>
      </c>
      <c r="Q8917" t="str">
        <f t="shared" si="139"/>
        <v>80110000-Usluge predškolskog vaspitanja</v>
      </c>
    </row>
    <row r="8918" spans="1:17" x14ac:dyDescent="0.3">
      <c r="A8918">
        <v>8917</v>
      </c>
      <c r="B8918">
        <v>80110000</v>
      </c>
      <c r="C8918" t="s">
        <v>8868</v>
      </c>
      <c r="E8918" s="8">
        <v>8918</v>
      </c>
      <c r="F8918" s="9">
        <v>80200000</v>
      </c>
      <c r="G8918" s="10" t="s">
        <v>8869</v>
      </c>
      <c r="Q8918" t="str">
        <f t="shared" si="139"/>
        <v>80200000-Usluge srednjeg obrazovanja</v>
      </c>
    </row>
    <row r="8919" spans="1:17" x14ac:dyDescent="0.3">
      <c r="A8919">
        <v>8918</v>
      </c>
      <c r="B8919">
        <v>80200000</v>
      </c>
      <c r="C8919" t="s">
        <v>8869</v>
      </c>
      <c r="E8919" s="11">
        <v>8919</v>
      </c>
      <c r="F8919" s="12">
        <v>80210000</v>
      </c>
      <c r="G8919" s="13" t="s">
        <v>8870</v>
      </c>
      <c r="Q8919" t="str">
        <f t="shared" si="139"/>
        <v>80210000-Usluge srednjeg tehničkog i stručnog obrazovanja</v>
      </c>
    </row>
    <row r="8920" spans="1:17" x14ac:dyDescent="0.3">
      <c r="A8920">
        <v>8919</v>
      </c>
      <c r="B8920">
        <v>80210000</v>
      </c>
      <c r="C8920" t="s">
        <v>8870</v>
      </c>
      <c r="E8920" s="8">
        <v>8920</v>
      </c>
      <c r="F8920" s="9">
        <v>80211000</v>
      </c>
      <c r="G8920" s="10" t="s">
        <v>8871</v>
      </c>
      <c r="Q8920" t="str">
        <f t="shared" si="139"/>
        <v>80211000-Usluge srednjeg tehničkog obrazovanja</v>
      </c>
    </row>
    <row r="8921" spans="1:17" x14ac:dyDescent="0.3">
      <c r="A8921">
        <v>8920</v>
      </c>
      <c r="B8921">
        <v>80211000</v>
      </c>
      <c r="C8921" t="s">
        <v>8871</v>
      </c>
      <c r="E8921" s="11">
        <v>8921</v>
      </c>
      <c r="F8921" s="12">
        <v>80212000</v>
      </c>
      <c r="G8921" s="13" t="s">
        <v>8872</v>
      </c>
      <c r="Q8921" t="str">
        <f t="shared" si="139"/>
        <v>80212000-Usluge srednjeg stručnog obrazovanja</v>
      </c>
    </row>
    <row r="8922" spans="1:17" x14ac:dyDescent="0.3">
      <c r="A8922">
        <v>8921</v>
      </c>
      <c r="B8922">
        <v>80212000</v>
      </c>
      <c r="C8922" t="s">
        <v>8872</v>
      </c>
      <c r="E8922" s="8">
        <v>8922</v>
      </c>
      <c r="F8922" s="9">
        <v>80300000</v>
      </c>
      <c r="G8922" s="10" t="s">
        <v>8873</v>
      </c>
      <c r="Q8922" t="str">
        <f t="shared" si="139"/>
        <v>80300000-Usluge visokog obrazovanja</v>
      </c>
    </row>
    <row r="8923" spans="1:17" x14ac:dyDescent="0.3">
      <c r="A8923">
        <v>8922</v>
      </c>
      <c r="B8923">
        <v>80300000</v>
      </c>
      <c r="C8923" t="s">
        <v>8873</v>
      </c>
      <c r="E8923" s="11">
        <v>8923</v>
      </c>
      <c r="F8923" s="12">
        <v>80310000</v>
      </c>
      <c r="G8923" s="13" t="s">
        <v>8874</v>
      </c>
      <c r="Q8923" t="str">
        <f t="shared" si="139"/>
        <v>80310000-Usluge obrazovanja mladih</v>
      </c>
    </row>
    <row r="8924" spans="1:17" x14ac:dyDescent="0.3">
      <c r="A8924">
        <v>8923</v>
      </c>
      <c r="B8924">
        <v>80310000</v>
      </c>
      <c r="C8924" t="s">
        <v>8874</v>
      </c>
      <c r="E8924" s="8">
        <v>8924</v>
      </c>
      <c r="F8924" s="9">
        <v>80320000</v>
      </c>
      <c r="G8924" s="10" t="s">
        <v>8875</v>
      </c>
      <c r="Q8924" t="str">
        <f t="shared" si="139"/>
        <v>80320000-Usluge obrazovanja u oblasti medicine</v>
      </c>
    </row>
    <row r="8925" spans="1:17" x14ac:dyDescent="0.3">
      <c r="A8925">
        <v>8924</v>
      </c>
      <c r="B8925">
        <v>80320000</v>
      </c>
      <c r="C8925" t="s">
        <v>8875</v>
      </c>
      <c r="E8925" s="11">
        <v>8925</v>
      </c>
      <c r="F8925" s="12">
        <v>80330000</v>
      </c>
      <c r="G8925" s="13" t="s">
        <v>8876</v>
      </c>
      <c r="Q8925" t="str">
        <f t="shared" si="139"/>
        <v>80330000-Usluge obrazovanja u oblasti bezbednosti</v>
      </c>
    </row>
    <row r="8926" spans="1:17" x14ac:dyDescent="0.3">
      <c r="A8926">
        <v>8925</v>
      </c>
      <c r="B8926">
        <v>80330000</v>
      </c>
      <c r="C8926" t="s">
        <v>8876</v>
      </c>
      <c r="E8926" s="8">
        <v>8926</v>
      </c>
      <c r="F8926" s="9">
        <v>80340000</v>
      </c>
      <c r="G8926" s="10" t="s">
        <v>8877</v>
      </c>
      <c r="Q8926" t="str">
        <f t="shared" si="139"/>
        <v>80340000-Usluge specijalnog obrazovanja</v>
      </c>
    </row>
    <row r="8927" spans="1:17" x14ac:dyDescent="0.3">
      <c r="A8927">
        <v>8926</v>
      </c>
      <c r="B8927">
        <v>80340000</v>
      </c>
      <c r="C8927" t="s">
        <v>8877</v>
      </c>
      <c r="E8927" s="11">
        <v>8927</v>
      </c>
      <c r="F8927" s="12">
        <v>80400000</v>
      </c>
      <c r="G8927" s="13" t="s">
        <v>8878</v>
      </c>
      <c r="Q8927" t="str">
        <f t="shared" si="139"/>
        <v>80400000-Usluge obrazovanja odraslih i druge usluge obrazovanja</v>
      </c>
    </row>
    <row r="8928" spans="1:17" x14ac:dyDescent="0.3">
      <c r="A8928">
        <v>8927</v>
      </c>
      <c r="B8928">
        <v>80400000</v>
      </c>
      <c r="C8928" t="s">
        <v>8878</v>
      </c>
      <c r="E8928" s="8">
        <v>8928</v>
      </c>
      <c r="F8928" s="9">
        <v>80410000</v>
      </c>
      <c r="G8928" s="10" t="s">
        <v>8879</v>
      </c>
      <c r="Q8928" t="str">
        <f t="shared" si="139"/>
        <v>80410000-Usluge raznih škola</v>
      </c>
    </row>
    <row r="8929" spans="1:17" x14ac:dyDescent="0.3">
      <c r="A8929">
        <v>8928</v>
      </c>
      <c r="B8929">
        <v>80410000</v>
      </c>
      <c r="C8929" t="s">
        <v>8879</v>
      </c>
      <c r="E8929" s="11">
        <v>8929</v>
      </c>
      <c r="F8929" s="12">
        <v>80411000</v>
      </c>
      <c r="G8929" s="13" t="s">
        <v>8880</v>
      </c>
      <c r="Q8929" t="str">
        <f t="shared" si="139"/>
        <v>80411000-Usluge autoškola</v>
      </c>
    </row>
    <row r="8930" spans="1:17" x14ac:dyDescent="0.3">
      <c r="A8930">
        <v>8929</v>
      </c>
      <c r="B8930">
        <v>80411000</v>
      </c>
      <c r="C8930" t="s">
        <v>8880</v>
      </c>
      <c r="E8930" s="8">
        <v>8930</v>
      </c>
      <c r="F8930" s="9">
        <v>80411100</v>
      </c>
      <c r="G8930" s="10" t="s">
        <v>8881</v>
      </c>
      <c r="Q8930" t="str">
        <f t="shared" si="139"/>
        <v>80411100-Usluge pripreme za polaganje vozačkih ispita</v>
      </c>
    </row>
    <row r="8931" spans="1:17" x14ac:dyDescent="0.3">
      <c r="A8931">
        <v>8930</v>
      </c>
      <c r="B8931">
        <v>80411100</v>
      </c>
      <c r="C8931" t="s">
        <v>8881</v>
      </c>
      <c r="E8931" s="11">
        <v>8931</v>
      </c>
      <c r="F8931" s="12">
        <v>80411200</v>
      </c>
      <c r="G8931" s="13" t="s">
        <v>8882</v>
      </c>
      <c r="Q8931" t="str">
        <f t="shared" si="139"/>
        <v>80411200-Časovi vožnje</v>
      </c>
    </row>
    <row r="8932" spans="1:17" x14ac:dyDescent="0.3">
      <c r="A8932">
        <v>8931</v>
      </c>
      <c r="B8932">
        <v>80411200</v>
      </c>
      <c r="C8932" t="s">
        <v>8882</v>
      </c>
      <c r="E8932" s="8">
        <v>8932</v>
      </c>
      <c r="F8932" s="9">
        <v>80412000</v>
      </c>
      <c r="G8932" s="10" t="s">
        <v>8883</v>
      </c>
      <c r="Q8932" t="str">
        <f t="shared" si="139"/>
        <v>80412000-Usluge škola letenja</v>
      </c>
    </row>
    <row r="8933" spans="1:17" x14ac:dyDescent="0.3">
      <c r="A8933">
        <v>8932</v>
      </c>
      <c r="B8933">
        <v>80412000</v>
      </c>
      <c r="C8933" t="s">
        <v>8883</v>
      </c>
      <c r="E8933" s="11">
        <v>8933</v>
      </c>
      <c r="F8933" s="12">
        <v>80413000</v>
      </c>
      <c r="G8933" s="13" t="s">
        <v>8884</v>
      </c>
      <c r="Q8933" t="str">
        <f t="shared" si="139"/>
        <v>80413000-Usluge škola jedrenja</v>
      </c>
    </row>
    <row r="8934" spans="1:17" x14ac:dyDescent="0.3">
      <c r="A8934">
        <v>8933</v>
      </c>
      <c r="B8934">
        <v>80413000</v>
      </c>
      <c r="C8934" t="s">
        <v>8884</v>
      </c>
      <c r="E8934" s="8">
        <v>8934</v>
      </c>
      <c r="F8934" s="9">
        <v>80414000</v>
      </c>
      <c r="G8934" s="10" t="s">
        <v>8885</v>
      </c>
      <c r="Q8934" t="str">
        <f t="shared" si="139"/>
        <v>80414000-Usluge škola ronjenja</v>
      </c>
    </row>
    <row r="8935" spans="1:17" x14ac:dyDescent="0.3">
      <c r="A8935">
        <v>8934</v>
      </c>
      <c r="B8935">
        <v>80414000</v>
      </c>
      <c r="C8935" t="s">
        <v>8885</v>
      </c>
      <c r="E8935" s="11">
        <v>8935</v>
      </c>
      <c r="F8935" s="12">
        <v>80415000</v>
      </c>
      <c r="G8935" s="13" t="s">
        <v>8886</v>
      </c>
      <c r="Q8935" t="str">
        <f t="shared" si="139"/>
        <v>80415000-Usluge škola skijanja</v>
      </c>
    </row>
    <row r="8936" spans="1:17" x14ac:dyDescent="0.3">
      <c r="A8936">
        <v>8935</v>
      </c>
      <c r="B8936">
        <v>80415000</v>
      </c>
      <c r="C8936" t="s">
        <v>8886</v>
      </c>
      <c r="E8936" s="8">
        <v>8936</v>
      </c>
      <c r="F8936" s="9">
        <v>80420000</v>
      </c>
      <c r="G8936" s="10" t="s">
        <v>8887</v>
      </c>
      <c r="Q8936" t="str">
        <f t="shared" si="139"/>
        <v>80420000-Usluge obrazovanja elektronskim putem</v>
      </c>
    </row>
    <row r="8937" spans="1:17" x14ac:dyDescent="0.3">
      <c r="A8937">
        <v>8936</v>
      </c>
      <c r="B8937">
        <v>80420000</v>
      </c>
      <c r="C8937" t="s">
        <v>8887</v>
      </c>
      <c r="E8937" s="11">
        <v>8937</v>
      </c>
      <c r="F8937" s="12">
        <v>80430000</v>
      </c>
      <c r="G8937" s="13" t="s">
        <v>8888</v>
      </c>
      <c r="Q8937" t="str">
        <f t="shared" si="139"/>
        <v>80430000-Usluge obrazovanja odraslih na nivou univerziteta</v>
      </c>
    </row>
    <row r="8938" spans="1:17" x14ac:dyDescent="0.3">
      <c r="A8938">
        <v>8937</v>
      </c>
      <c r="B8938">
        <v>80430000</v>
      </c>
      <c r="C8938" t="s">
        <v>8888</v>
      </c>
      <c r="E8938" s="8">
        <v>8938</v>
      </c>
      <c r="F8938" s="9">
        <v>80490000</v>
      </c>
      <c r="G8938" s="10" t="s">
        <v>8889</v>
      </c>
      <c r="Q8938" t="str">
        <f t="shared" si="139"/>
        <v>80490000-Upravljanje obrazovnim centrom</v>
      </c>
    </row>
    <row r="8939" spans="1:17" x14ac:dyDescent="0.3">
      <c r="A8939">
        <v>8938</v>
      </c>
      <c r="B8939">
        <v>80490000</v>
      </c>
      <c r="C8939" t="s">
        <v>8889</v>
      </c>
      <c r="E8939" s="11">
        <v>8939</v>
      </c>
      <c r="F8939" s="12">
        <v>80500000</v>
      </c>
      <c r="G8939" s="13" t="s">
        <v>8890</v>
      </c>
      <c r="Q8939" t="str">
        <f t="shared" si="139"/>
        <v>80500000-Usluge obuke</v>
      </c>
    </row>
    <row r="8940" spans="1:17" x14ac:dyDescent="0.3">
      <c r="A8940">
        <v>8939</v>
      </c>
      <c r="B8940">
        <v>80500000</v>
      </c>
      <c r="C8940" t="s">
        <v>8890</v>
      </c>
      <c r="E8940" s="8">
        <v>8940</v>
      </c>
      <c r="F8940" s="9">
        <v>80510000</v>
      </c>
      <c r="G8940" s="10" t="s">
        <v>8891</v>
      </c>
      <c r="Q8940" t="str">
        <f t="shared" si="139"/>
        <v>80510000-Usluge specijalističke obuke</v>
      </c>
    </row>
    <row r="8941" spans="1:17" x14ac:dyDescent="0.3">
      <c r="A8941">
        <v>8940</v>
      </c>
      <c r="B8941">
        <v>80510000</v>
      </c>
      <c r="C8941" t="s">
        <v>8891</v>
      </c>
      <c r="E8941" s="11">
        <v>8941</v>
      </c>
      <c r="F8941" s="12">
        <v>80511000</v>
      </c>
      <c r="G8941" s="13" t="s">
        <v>8779</v>
      </c>
      <c r="Q8941" t="str">
        <f t="shared" si="139"/>
        <v>80511000-Usluge obuke osoblja</v>
      </c>
    </row>
    <row r="8942" spans="1:17" x14ac:dyDescent="0.3">
      <c r="A8942">
        <v>8941</v>
      </c>
      <c r="B8942">
        <v>80511000</v>
      </c>
      <c r="C8942" t="s">
        <v>8779</v>
      </c>
      <c r="E8942" s="8">
        <v>8942</v>
      </c>
      <c r="F8942" s="9">
        <v>80512000</v>
      </c>
      <c r="G8942" s="10" t="s">
        <v>8892</v>
      </c>
      <c r="Q8942" t="str">
        <f t="shared" si="139"/>
        <v>80512000-Usluge obuke pasa</v>
      </c>
    </row>
    <row r="8943" spans="1:17" x14ac:dyDescent="0.3">
      <c r="A8943">
        <v>8942</v>
      </c>
      <c r="B8943">
        <v>80512000</v>
      </c>
      <c r="C8943" t="s">
        <v>8892</v>
      </c>
      <c r="E8943" s="11">
        <v>8943</v>
      </c>
      <c r="F8943" s="12">
        <v>80513000</v>
      </c>
      <c r="G8943" s="13" t="s">
        <v>8893</v>
      </c>
      <c r="Q8943" t="str">
        <f t="shared" si="139"/>
        <v>80513000-Usluge škole jahanja</v>
      </c>
    </row>
    <row r="8944" spans="1:17" x14ac:dyDescent="0.3">
      <c r="A8944">
        <v>8943</v>
      </c>
      <c r="B8944">
        <v>80513000</v>
      </c>
      <c r="C8944" t="s">
        <v>8893</v>
      </c>
      <c r="E8944" s="8">
        <v>8944</v>
      </c>
      <c r="F8944" s="9">
        <v>80520000</v>
      </c>
      <c r="G8944" s="10" t="s">
        <v>8894</v>
      </c>
      <c r="Q8944" t="str">
        <f t="shared" si="139"/>
        <v>80520000-Objekti za  obuku</v>
      </c>
    </row>
    <row r="8945" spans="1:17" x14ac:dyDescent="0.3">
      <c r="A8945">
        <v>8944</v>
      </c>
      <c r="B8945">
        <v>80520000</v>
      </c>
      <c r="C8945" t="s">
        <v>8894</v>
      </c>
      <c r="E8945" s="11">
        <v>8945</v>
      </c>
      <c r="F8945" s="12">
        <v>80521000</v>
      </c>
      <c r="G8945" s="13" t="s">
        <v>8895</v>
      </c>
      <c r="Q8945" t="str">
        <f t="shared" si="139"/>
        <v>80521000-Usluge izrade programa obuke</v>
      </c>
    </row>
    <row r="8946" spans="1:17" x14ac:dyDescent="0.3">
      <c r="A8946">
        <v>8945</v>
      </c>
      <c r="B8946">
        <v>80521000</v>
      </c>
      <c r="C8946" t="s">
        <v>8895</v>
      </c>
      <c r="E8946" s="8">
        <v>8946</v>
      </c>
      <c r="F8946" s="9">
        <v>80522000</v>
      </c>
      <c r="G8946" s="10" t="s">
        <v>8896</v>
      </c>
      <c r="Q8946" t="str">
        <f t="shared" si="139"/>
        <v>80522000-Obrazovni seminari za osposobljavanje</v>
      </c>
    </row>
    <row r="8947" spans="1:17" x14ac:dyDescent="0.3">
      <c r="A8947">
        <v>8946</v>
      </c>
      <c r="B8947">
        <v>80522000</v>
      </c>
      <c r="C8947" t="s">
        <v>8896</v>
      </c>
      <c r="E8947" s="11">
        <v>8947</v>
      </c>
      <c r="F8947" s="12">
        <v>80530000</v>
      </c>
      <c r="G8947" s="13" t="s">
        <v>8897</v>
      </c>
      <c r="Q8947" t="str">
        <f t="shared" si="139"/>
        <v>80530000-Usluge stručnog osposobljavanja</v>
      </c>
    </row>
    <row r="8948" spans="1:17" x14ac:dyDescent="0.3">
      <c r="A8948">
        <v>8947</v>
      </c>
      <c r="B8948">
        <v>80530000</v>
      </c>
      <c r="C8948" t="s">
        <v>8897</v>
      </c>
      <c r="E8948" s="8">
        <v>8948</v>
      </c>
      <c r="F8948" s="9">
        <v>80531000</v>
      </c>
      <c r="G8948" s="10" t="s">
        <v>8898</v>
      </c>
      <c r="Q8948" t="str">
        <f t="shared" si="139"/>
        <v>80531000-Usluge industrijske i tehničke obuke</v>
      </c>
    </row>
    <row r="8949" spans="1:17" x14ac:dyDescent="0.3">
      <c r="A8949">
        <v>8948</v>
      </c>
      <c r="B8949">
        <v>80531000</v>
      </c>
      <c r="C8949" t="s">
        <v>8898</v>
      </c>
      <c r="E8949" s="11">
        <v>8949</v>
      </c>
      <c r="F8949" s="12">
        <v>80531100</v>
      </c>
      <c r="G8949" s="13" t="s">
        <v>8899</v>
      </c>
      <c r="Q8949" t="str">
        <f t="shared" si="139"/>
        <v>80531100-Usluge industrijske obuke</v>
      </c>
    </row>
    <row r="8950" spans="1:17" x14ac:dyDescent="0.3">
      <c r="A8950">
        <v>8949</v>
      </c>
      <c r="B8950">
        <v>80531100</v>
      </c>
      <c r="C8950" t="s">
        <v>8899</v>
      </c>
      <c r="E8950" s="8">
        <v>8950</v>
      </c>
      <c r="F8950" s="9">
        <v>80531200</v>
      </c>
      <c r="G8950" s="10" t="s">
        <v>8900</v>
      </c>
      <c r="Q8950" t="str">
        <f t="shared" si="139"/>
        <v>80531200-Usluge tehničke obuke</v>
      </c>
    </row>
    <row r="8951" spans="1:17" x14ac:dyDescent="0.3">
      <c r="A8951">
        <v>8950</v>
      </c>
      <c r="B8951">
        <v>80531200</v>
      </c>
      <c r="C8951" t="s">
        <v>8900</v>
      </c>
      <c r="E8951" s="11">
        <v>8951</v>
      </c>
      <c r="F8951" s="12">
        <v>80532000</v>
      </c>
      <c r="G8951" s="13" t="s">
        <v>8901</v>
      </c>
      <c r="Q8951" t="str">
        <f t="shared" si="139"/>
        <v>80532000-Usluge obuke za upravljanje</v>
      </c>
    </row>
    <row r="8952" spans="1:17" x14ac:dyDescent="0.3">
      <c r="A8952">
        <v>8951</v>
      </c>
      <c r="B8952">
        <v>80532000</v>
      </c>
      <c r="C8952" t="s">
        <v>8901</v>
      </c>
      <c r="E8952" s="8">
        <v>8952</v>
      </c>
      <c r="F8952" s="9">
        <v>80533000</v>
      </c>
      <c r="G8952" s="10" t="s">
        <v>8902</v>
      </c>
      <c r="Q8952" t="str">
        <f t="shared" si="139"/>
        <v>80533000-Usluge upoznavanja sa radom na računaru</v>
      </c>
    </row>
    <row r="8953" spans="1:17" x14ac:dyDescent="0.3">
      <c r="A8953">
        <v>8952</v>
      </c>
      <c r="B8953">
        <v>80533000</v>
      </c>
      <c r="C8953" t="s">
        <v>8902</v>
      </c>
      <c r="E8953" s="11">
        <v>8953</v>
      </c>
      <c r="F8953" s="12">
        <v>80533100</v>
      </c>
      <c r="G8953" s="13" t="s">
        <v>8903</v>
      </c>
      <c r="Q8953" t="str">
        <f t="shared" si="139"/>
        <v>80533100-Usluge obuke za rad na računaru</v>
      </c>
    </row>
    <row r="8954" spans="1:17" x14ac:dyDescent="0.3">
      <c r="A8954">
        <v>8953</v>
      </c>
      <c r="B8954">
        <v>80533100</v>
      </c>
      <c r="C8954" t="s">
        <v>8903</v>
      </c>
      <c r="E8954" s="8">
        <v>8954</v>
      </c>
      <c r="F8954" s="9">
        <v>80533200</v>
      </c>
      <c r="G8954" s="10" t="s">
        <v>8904</v>
      </c>
      <c r="Q8954" t="str">
        <f t="shared" si="139"/>
        <v>80533200-Informatički tečajevi</v>
      </c>
    </row>
    <row r="8955" spans="1:17" x14ac:dyDescent="0.3">
      <c r="A8955">
        <v>8954</v>
      </c>
      <c r="B8955">
        <v>80533200</v>
      </c>
      <c r="C8955" t="s">
        <v>8904</v>
      </c>
      <c r="E8955" s="11">
        <v>8955</v>
      </c>
      <c r="F8955" s="12">
        <v>80540000</v>
      </c>
      <c r="G8955" s="13" t="s">
        <v>8905</v>
      </c>
      <c r="Q8955" t="str">
        <f t="shared" si="139"/>
        <v>80540000-Usluge obuke u oblasti zaštite životne sredine</v>
      </c>
    </row>
    <row r="8956" spans="1:17" x14ac:dyDescent="0.3">
      <c r="A8956">
        <v>8955</v>
      </c>
      <c r="B8956">
        <v>80540000</v>
      </c>
      <c r="C8956" t="s">
        <v>8905</v>
      </c>
      <c r="E8956" s="8">
        <v>8956</v>
      </c>
      <c r="F8956" s="9">
        <v>80550000</v>
      </c>
      <c r="G8956" s="10" t="s">
        <v>8906</v>
      </c>
      <c r="Q8956" t="str">
        <f t="shared" si="139"/>
        <v>80550000-Usluge obuke u oblasti bezbednosti</v>
      </c>
    </row>
    <row r="8957" spans="1:17" x14ac:dyDescent="0.3">
      <c r="A8957">
        <v>8956</v>
      </c>
      <c r="B8957">
        <v>80550000</v>
      </c>
      <c r="C8957" t="s">
        <v>8906</v>
      </c>
      <c r="E8957" s="11">
        <v>8957</v>
      </c>
      <c r="F8957" s="12">
        <v>80560000</v>
      </c>
      <c r="G8957" s="13" t="s">
        <v>8907</v>
      </c>
      <c r="Q8957" t="str">
        <f t="shared" si="139"/>
        <v>80560000-Usluge obuke o zdravstvenoj zaštiti i prvoj pomoći</v>
      </c>
    </row>
    <row r="8958" spans="1:17" x14ac:dyDescent="0.3">
      <c r="A8958">
        <v>8957</v>
      </c>
      <c r="B8958">
        <v>80560000</v>
      </c>
      <c r="C8958" t="s">
        <v>8907</v>
      </c>
      <c r="E8958" s="8">
        <v>8958</v>
      </c>
      <c r="F8958" s="9">
        <v>80561000</v>
      </c>
      <c r="G8958" s="10" t="s">
        <v>8908</v>
      </c>
      <c r="Q8958" t="str">
        <f t="shared" si="139"/>
        <v>80561000-Usluge obuke u oblasti zdravstva</v>
      </c>
    </row>
    <row r="8959" spans="1:17" x14ac:dyDescent="0.3">
      <c r="A8959">
        <v>8958</v>
      </c>
      <c r="B8959">
        <v>80561000</v>
      </c>
      <c r="C8959" t="s">
        <v>8908</v>
      </c>
      <c r="E8959" s="11">
        <v>8959</v>
      </c>
      <c r="F8959" s="12">
        <v>80562000</v>
      </c>
      <c r="G8959" s="13" t="s">
        <v>8909</v>
      </c>
      <c r="Q8959" t="str">
        <f t="shared" si="139"/>
        <v>80562000-Usluge obuke za prvu pomoć</v>
      </c>
    </row>
    <row r="8960" spans="1:17" x14ac:dyDescent="0.3">
      <c r="A8960">
        <v>8959</v>
      </c>
      <c r="B8960">
        <v>80562000</v>
      </c>
      <c r="C8960" t="s">
        <v>8909</v>
      </c>
      <c r="E8960" s="8">
        <v>8960</v>
      </c>
      <c r="F8960" s="9">
        <v>80570000</v>
      </c>
      <c r="G8960" s="10" t="s">
        <v>8910</v>
      </c>
      <c r="Q8960" t="str">
        <f t="shared" si="139"/>
        <v>80570000-Usluge obuke za razvoj ličnosti</v>
      </c>
    </row>
    <row r="8961" spans="1:17" x14ac:dyDescent="0.3">
      <c r="A8961">
        <v>8960</v>
      </c>
      <c r="B8961">
        <v>80570000</v>
      </c>
      <c r="C8961" t="s">
        <v>8910</v>
      </c>
      <c r="E8961" s="11">
        <v>8961</v>
      </c>
      <c r="F8961" s="12">
        <v>80580000</v>
      </c>
      <c r="G8961" s="13" t="s">
        <v>8911</v>
      </c>
      <c r="Q8961" t="str">
        <f t="shared" si="139"/>
        <v>80580000-Organizovanje tečajeva za učenje jezika</v>
      </c>
    </row>
    <row r="8962" spans="1:17" x14ac:dyDescent="0.3">
      <c r="A8962">
        <v>8961</v>
      </c>
      <c r="B8962">
        <v>80580000</v>
      </c>
      <c r="C8962" t="s">
        <v>8911</v>
      </c>
      <c r="E8962" s="8">
        <v>8962</v>
      </c>
      <c r="F8962" s="9">
        <v>80590000</v>
      </c>
      <c r="G8962" s="10" t="s">
        <v>8912</v>
      </c>
      <c r="Q8962" t="str">
        <f t="shared" ref="Q8962:Q9025" si="140">F8962&amp; "-" &amp;G8962</f>
        <v>80590000-Usluge mentorstva</v>
      </c>
    </row>
    <row r="8963" spans="1:17" x14ac:dyDescent="0.3">
      <c r="A8963">
        <v>8962</v>
      </c>
      <c r="B8963">
        <v>80590000</v>
      </c>
      <c r="C8963" t="s">
        <v>8912</v>
      </c>
      <c r="E8963" s="11">
        <v>8963</v>
      </c>
      <c r="F8963" s="12">
        <v>80600000</v>
      </c>
      <c r="G8963" s="13" t="s">
        <v>8913</v>
      </c>
      <c r="Q8963" t="str">
        <f t="shared" si="140"/>
        <v>80600000-Usluge obuke u oblasti odbrambenih i bezbednosnih sredstava</v>
      </c>
    </row>
    <row r="8964" spans="1:17" x14ac:dyDescent="0.3">
      <c r="A8964">
        <v>8963</v>
      </c>
      <c r="B8964">
        <v>80600000</v>
      </c>
      <c r="C8964" t="s">
        <v>8913</v>
      </c>
      <c r="E8964" s="8">
        <v>8964</v>
      </c>
      <c r="F8964" s="9">
        <v>80610000</v>
      </c>
      <c r="G8964" s="10" t="s">
        <v>8914</v>
      </c>
      <c r="Q8964" t="str">
        <f t="shared" si="140"/>
        <v>80610000-Obuka i simulacija u vezi sa bezbednosnom opremom</v>
      </c>
    </row>
    <row r="8965" spans="1:17" x14ac:dyDescent="0.3">
      <c r="A8965">
        <v>8964</v>
      </c>
      <c r="B8965">
        <v>80610000</v>
      </c>
      <c r="C8965" t="s">
        <v>8914</v>
      </c>
      <c r="E8965" s="11">
        <v>8965</v>
      </c>
      <c r="F8965" s="12">
        <v>80620000</v>
      </c>
      <c r="G8965" s="13" t="s">
        <v>8915</v>
      </c>
      <c r="Q8965" t="str">
        <f t="shared" si="140"/>
        <v>80620000-Obuka i simulacija u vezi sa vatrenim oružjem i municijom</v>
      </c>
    </row>
    <row r="8966" spans="1:17" x14ac:dyDescent="0.3">
      <c r="A8966">
        <v>8965</v>
      </c>
      <c r="B8966">
        <v>80620000</v>
      </c>
      <c r="C8966" t="s">
        <v>8915</v>
      </c>
      <c r="E8966" s="8">
        <v>8966</v>
      </c>
      <c r="F8966" s="9">
        <v>80630000</v>
      </c>
      <c r="G8966" s="10" t="s">
        <v>8916</v>
      </c>
      <c r="Q8966" t="str">
        <f t="shared" si="140"/>
        <v>80630000-Obuka i simulacija u vezi sa vojnim vozilima</v>
      </c>
    </row>
    <row r="8967" spans="1:17" x14ac:dyDescent="0.3">
      <c r="A8967">
        <v>8966</v>
      </c>
      <c r="B8967">
        <v>80630000</v>
      </c>
      <c r="C8967" t="s">
        <v>8916</v>
      </c>
      <c r="E8967" s="11">
        <v>8967</v>
      </c>
      <c r="F8967" s="12">
        <v>80640000</v>
      </c>
      <c r="G8967" s="13" t="s">
        <v>8917</v>
      </c>
      <c r="Q8967" t="str">
        <f t="shared" si="140"/>
        <v>80640000-Obuka i simulacija u vezi sa ratnim brodovima</v>
      </c>
    </row>
    <row r="8968" spans="1:17" x14ac:dyDescent="0.3">
      <c r="A8968">
        <v>8967</v>
      </c>
      <c r="B8968">
        <v>80640000</v>
      </c>
      <c r="C8968" t="s">
        <v>8917</v>
      </c>
      <c r="E8968" s="8">
        <v>8968</v>
      </c>
      <c r="F8968" s="9">
        <v>80650000</v>
      </c>
      <c r="G8968" s="10" t="s">
        <v>8918</v>
      </c>
      <c r="Q8968" t="str">
        <f t="shared" si="140"/>
        <v>80650000-Obuka i simulacija u vezi sa letelicama, raketama i svemirskim letelicama</v>
      </c>
    </row>
    <row r="8969" spans="1:17" x14ac:dyDescent="0.3">
      <c r="A8969">
        <v>8968</v>
      </c>
      <c r="B8969">
        <v>80650000</v>
      </c>
      <c r="C8969" t="s">
        <v>8918</v>
      </c>
      <c r="E8969" s="11">
        <v>8969</v>
      </c>
      <c r="F8969" s="12">
        <v>80660000</v>
      </c>
      <c r="G8969" s="13" t="s">
        <v>8919</v>
      </c>
      <c r="Q8969" t="str">
        <f t="shared" si="140"/>
        <v>80660000-Obuka i simulacija u vezi sa vojnim elektronskim sistemima</v>
      </c>
    </row>
    <row r="8970" spans="1:17" x14ac:dyDescent="0.3">
      <c r="A8970">
        <v>8969</v>
      </c>
      <c r="B8970">
        <v>80660000</v>
      </c>
      <c r="C8970" t="s">
        <v>8919</v>
      </c>
      <c r="E8970" s="8">
        <v>8970</v>
      </c>
      <c r="F8970" s="9">
        <v>85000000</v>
      </c>
      <c r="G8970" s="10" t="s">
        <v>8920</v>
      </c>
      <c r="Q8970" t="str">
        <f t="shared" si="140"/>
        <v>85000000-Zdravstvene i socijalne usluge</v>
      </c>
    </row>
    <row r="8971" spans="1:17" x14ac:dyDescent="0.3">
      <c r="A8971">
        <v>8970</v>
      </c>
      <c r="B8971">
        <v>85000000</v>
      </c>
      <c r="C8971" t="s">
        <v>8920</v>
      </c>
      <c r="E8971" s="11">
        <v>8971</v>
      </c>
      <c r="F8971" s="12">
        <v>85100000</v>
      </c>
      <c r="G8971" s="13" t="s">
        <v>8921</v>
      </c>
      <c r="Q8971" t="str">
        <f t="shared" si="140"/>
        <v>85100000-Zdravstvene usluge</v>
      </c>
    </row>
    <row r="8972" spans="1:17" x14ac:dyDescent="0.3">
      <c r="A8972">
        <v>8971</v>
      </c>
      <c r="B8972">
        <v>85100000</v>
      </c>
      <c r="C8972" t="s">
        <v>8921</v>
      </c>
      <c r="E8972" s="8">
        <v>8972</v>
      </c>
      <c r="F8972" s="9">
        <v>85110000</v>
      </c>
      <c r="G8972" s="10" t="s">
        <v>8922</v>
      </c>
      <c r="Q8972" t="str">
        <f t="shared" si="140"/>
        <v>85110000-Bolničke i sa njima povezane usluge</v>
      </c>
    </row>
    <row r="8973" spans="1:17" x14ac:dyDescent="0.3">
      <c r="A8973">
        <v>8972</v>
      </c>
      <c r="B8973">
        <v>85110000</v>
      </c>
      <c r="C8973" t="s">
        <v>8922</v>
      </c>
      <c r="E8973" s="11">
        <v>8973</v>
      </c>
      <c r="F8973" s="12">
        <v>85111000</v>
      </c>
      <c r="G8973" s="13" t="s">
        <v>8923</v>
      </c>
      <c r="Q8973" t="str">
        <f t="shared" si="140"/>
        <v>85111000-Bolničke usluge</v>
      </c>
    </row>
    <row r="8974" spans="1:17" x14ac:dyDescent="0.3">
      <c r="A8974">
        <v>8973</v>
      </c>
      <c r="B8974">
        <v>85111000</v>
      </c>
      <c r="C8974" t="s">
        <v>8923</v>
      </c>
      <c r="E8974" s="8">
        <v>8974</v>
      </c>
      <c r="F8974" s="9">
        <v>85111100</v>
      </c>
      <c r="G8974" s="10" t="s">
        <v>8924</v>
      </c>
      <c r="Q8974" t="str">
        <f t="shared" si="140"/>
        <v>85111100-Bolničke usluge u oblasti hirurgije</v>
      </c>
    </row>
    <row r="8975" spans="1:17" x14ac:dyDescent="0.3">
      <c r="A8975">
        <v>8974</v>
      </c>
      <c r="B8975">
        <v>85111100</v>
      </c>
      <c r="C8975" t="s">
        <v>8924</v>
      </c>
      <c r="E8975" s="11">
        <v>8975</v>
      </c>
      <c r="F8975" s="12">
        <v>85111200</v>
      </c>
      <c r="G8975" s="13" t="s">
        <v>8925</v>
      </c>
      <c r="Q8975" t="str">
        <f t="shared" si="140"/>
        <v>85111200-Usluge medicinske nege u bolnicama</v>
      </c>
    </row>
    <row r="8976" spans="1:17" x14ac:dyDescent="0.3">
      <c r="A8976">
        <v>8975</v>
      </c>
      <c r="B8976">
        <v>85111200</v>
      </c>
      <c r="C8976" t="s">
        <v>8925</v>
      </c>
      <c r="E8976" s="8">
        <v>8976</v>
      </c>
      <c r="F8976" s="9">
        <v>85111300</v>
      </c>
      <c r="G8976" s="10" t="s">
        <v>8926</v>
      </c>
      <c r="Q8976" t="str">
        <f t="shared" si="140"/>
        <v>85111300-Bolničke usluge u oblasti ginekologije</v>
      </c>
    </row>
    <row r="8977" spans="1:17" x14ac:dyDescent="0.3">
      <c r="A8977">
        <v>8976</v>
      </c>
      <c r="B8977">
        <v>85111300</v>
      </c>
      <c r="C8977" t="s">
        <v>8926</v>
      </c>
      <c r="E8977" s="11">
        <v>8977</v>
      </c>
      <c r="F8977" s="12">
        <v>85111310</v>
      </c>
      <c r="G8977" s="13" t="s">
        <v>8927</v>
      </c>
      <c r="Q8977" t="str">
        <f t="shared" si="140"/>
        <v>85111310-Usluge oplodnje in vitro</v>
      </c>
    </row>
    <row r="8978" spans="1:17" x14ac:dyDescent="0.3">
      <c r="A8978">
        <v>8977</v>
      </c>
      <c r="B8978">
        <v>85111310</v>
      </c>
      <c r="C8978" t="s">
        <v>8927</v>
      </c>
      <c r="E8978" s="8">
        <v>8978</v>
      </c>
      <c r="F8978" s="9">
        <v>85111320</v>
      </c>
      <c r="G8978" s="10" t="s">
        <v>8928</v>
      </c>
      <c r="Q8978" t="str">
        <f t="shared" si="140"/>
        <v>85111320-Bolničke usluge u oblasti akušerstva</v>
      </c>
    </row>
    <row r="8979" spans="1:17" x14ac:dyDescent="0.3">
      <c r="A8979">
        <v>8978</v>
      </c>
      <c r="B8979">
        <v>85111320</v>
      </c>
      <c r="C8979" t="s">
        <v>8928</v>
      </c>
      <c r="E8979" s="11">
        <v>8979</v>
      </c>
      <c r="F8979" s="12">
        <v>85111400</v>
      </c>
      <c r="G8979" s="13" t="s">
        <v>8929</v>
      </c>
      <c r="Q8979" t="str">
        <f t="shared" si="140"/>
        <v>85111400-Bolničke usluge u oblasti rehabilitacije</v>
      </c>
    </row>
    <row r="8980" spans="1:17" x14ac:dyDescent="0.3">
      <c r="A8980">
        <v>8979</v>
      </c>
      <c r="B8980">
        <v>85111400</v>
      </c>
      <c r="C8980" t="s">
        <v>8929</v>
      </c>
      <c r="E8980" s="8">
        <v>8980</v>
      </c>
      <c r="F8980" s="9">
        <v>85111500</v>
      </c>
      <c r="G8980" s="10" t="s">
        <v>8930</v>
      </c>
      <c r="Q8980" t="str">
        <f t="shared" si="140"/>
        <v>85111500-Bolničke usluge u oblasti psihijatrije</v>
      </c>
    </row>
    <row r="8981" spans="1:17" x14ac:dyDescent="0.3">
      <c r="A8981">
        <v>8980</v>
      </c>
      <c r="B8981">
        <v>85111500</v>
      </c>
      <c r="C8981" t="s">
        <v>8930</v>
      </c>
      <c r="E8981" s="11">
        <v>8981</v>
      </c>
      <c r="F8981" s="12">
        <v>85111600</v>
      </c>
      <c r="G8981" s="13" t="s">
        <v>8931</v>
      </c>
      <c r="Q8981" t="str">
        <f t="shared" si="140"/>
        <v>85111600-Usluge u oblasti ortotike</v>
      </c>
    </row>
    <row r="8982" spans="1:17" x14ac:dyDescent="0.3">
      <c r="A8982">
        <v>8981</v>
      </c>
      <c r="B8982">
        <v>85111600</v>
      </c>
      <c r="C8982" t="s">
        <v>8931</v>
      </c>
      <c r="E8982" s="8">
        <v>8982</v>
      </c>
      <c r="F8982" s="9">
        <v>85111700</v>
      </c>
      <c r="G8982" s="10" t="s">
        <v>8932</v>
      </c>
      <c r="Q8982" t="str">
        <f t="shared" si="140"/>
        <v>85111700-Usluge u oblasti oksigenoterapije</v>
      </c>
    </row>
    <row r="8983" spans="1:17" x14ac:dyDescent="0.3">
      <c r="A8983">
        <v>8982</v>
      </c>
      <c r="B8983">
        <v>85111700</v>
      </c>
      <c r="C8983" t="s">
        <v>8932</v>
      </c>
      <c r="E8983" s="11">
        <v>8983</v>
      </c>
      <c r="F8983" s="12">
        <v>85111800</v>
      </c>
      <c r="G8983" s="13" t="s">
        <v>8933</v>
      </c>
      <c r="Q8983" t="str">
        <f t="shared" si="140"/>
        <v>85111800-Usluge u oblasti patologije</v>
      </c>
    </row>
    <row r="8984" spans="1:17" x14ac:dyDescent="0.3">
      <c r="A8984">
        <v>8983</v>
      </c>
      <c r="B8984">
        <v>85111800</v>
      </c>
      <c r="C8984" t="s">
        <v>8933</v>
      </c>
      <c r="E8984" s="8">
        <v>8984</v>
      </c>
      <c r="F8984" s="9">
        <v>85111810</v>
      </c>
      <c r="G8984" s="10" t="s">
        <v>8934</v>
      </c>
      <c r="Q8984" t="str">
        <f t="shared" si="140"/>
        <v>85111810-Usluge u oblasti analize krvi</v>
      </c>
    </row>
    <row r="8985" spans="1:17" x14ac:dyDescent="0.3">
      <c r="A8985">
        <v>8984</v>
      </c>
      <c r="B8985">
        <v>85111810</v>
      </c>
      <c r="C8985" t="s">
        <v>8934</v>
      </c>
      <c r="E8985" s="11">
        <v>8985</v>
      </c>
      <c r="F8985" s="12">
        <v>85111820</v>
      </c>
      <c r="G8985" s="13" t="s">
        <v>8935</v>
      </c>
      <c r="Q8985" t="str">
        <f t="shared" si="140"/>
        <v>85111820-Usluge u oblasti bakteriološke analize</v>
      </c>
    </row>
    <row r="8986" spans="1:17" x14ac:dyDescent="0.3">
      <c r="A8986">
        <v>8985</v>
      </c>
      <c r="B8986">
        <v>85111820</v>
      </c>
      <c r="C8986" t="s">
        <v>8935</v>
      </c>
      <c r="E8986" s="8">
        <v>8986</v>
      </c>
      <c r="F8986" s="9">
        <v>85111900</v>
      </c>
      <c r="G8986" s="10" t="s">
        <v>8936</v>
      </c>
      <c r="Q8986" t="str">
        <f t="shared" si="140"/>
        <v>85111900-Bolničke usluge u oblasti dijalize</v>
      </c>
    </row>
    <row r="8987" spans="1:17" x14ac:dyDescent="0.3">
      <c r="A8987">
        <v>8986</v>
      </c>
      <c r="B8987">
        <v>85111900</v>
      </c>
      <c r="C8987" t="s">
        <v>8936</v>
      </c>
      <c r="E8987" s="11">
        <v>8987</v>
      </c>
      <c r="F8987" s="12">
        <v>85112000</v>
      </c>
      <c r="G8987" s="13" t="s">
        <v>8937</v>
      </c>
      <c r="Q8987" t="str">
        <f t="shared" si="140"/>
        <v>85112000-Pomoćne usluge u bolnicama</v>
      </c>
    </row>
    <row r="8988" spans="1:17" x14ac:dyDescent="0.3">
      <c r="A8988">
        <v>8987</v>
      </c>
      <c r="B8988">
        <v>85112000</v>
      </c>
      <c r="C8988" t="s">
        <v>8937</v>
      </c>
      <c r="E8988" s="8">
        <v>8988</v>
      </c>
      <c r="F8988" s="9">
        <v>85112100</v>
      </c>
      <c r="G8988" s="10" t="s">
        <v>8938</v>
      </c>
      <c r="Q8988" t="str">
        <f t="shared" si="140"/>
        <v>85112100-Usluge snabdevanja bolnica posteljnom</v>
      </c>
    </row>
    <row r="8989" spans="1:17" x14ac:dyDescent="0.3">
      <c r="A8989">
        <v>8988</v>
      </c>
      <c r="B8989">
        <v>85112100</v>
      </c>
      <c r="C8989" t="s">
        <v>8938</v>
      </c>
      <c r="E8989" s="11">
        <v>8989</v>
      </c>
      <c r="F8989" s="12">
        <v>85112200</v>
      </c>
      <c r="G8989" s="13" t="s">
        <v>8939</v>
      </c>
      <c r="Q8989" t="str">
        <f t="shared" si="140"/>
        <v>85112200-Usluge dnevne bolnice</v>
      </c>
    </row>
    <row r="8990" spans="1:17" x14ac:dyDescent="0.3">
      <c r="A8990">
        <v>8989</v>
      </c>
      <c r="B8990">
        <v>85112200</v>
      </c>
      <c r="C8990" t="s">
        <v>8939</v>
      </c>
      <c r="E8990" s="8">
        <v>8990</v>
      </c>
      <c r="F8990" s="9">
        <v>85120000</v>
      </c>
      <c r="G8990" s="10" t="s">
        <v>8940</v>
      </c>
      <c r="Q8990" t="str">
        <f t="shared" si="140"/>
        <v>85120000-Usluge lekarskih ordinacija i srodne usluge</v>
      </c>
    </row>
    <row r="8991" spans="1:17" x14ac:dyDescent="0.3">
      <c r="A8991">
        <v>8990</v>
      </c>
      <c r="B8991">
        <v>85120000</v>
      </c>
      <c r="C8991" t="s">
        <v>8940</v>
      </c>
      <c r="E8991" s="11">
        <v>8991</v>
      </c>
      <c r="F8991" s="12">
        <v>85121000</v>
      </c>
      <c r="G8991" s="13" t="s">
        <v>8941</v>
      </c>
      <c r="Q8991" t="str">
        <f t="shared" si="140"/>
        <v>85121000-Usluge lekarskih ordinacija</v>
      </c>
    </row>
    <row r="8992" spans="1:17" x14ac:dyDescent="0.3">
      <c r="A8992">
        <v>8991</v>
      </c>
      <c r="B8992">
        <v>85121000</v>
      </c>
      <c r="C8992" t="s">
        <v>8941</v>
      </c>
      <c r="E8992" s="8">
        <v>8992</v>
      </c>
      <c r="F8992" s="9">
        <v>85121100</v>
      </c>
      <c r="G8992" s="10" t="s">
        <v>8942</v>
      </c>
      <c r="Q8992" t="str">
        <f t="shared" si="140"/>
        <v>85121100-Usluge lekara opšte prakse</v>
      </c>
    </row>
    <row r="8993" spans="1:17" x14ac:dyDescent="0.3">
      <c r="A8993">
        <v>8992</v>
      </c>
      <c r="B8993">
        <v>85121100</v>
      </c>
      <c r="C8993" t="s">
        <v>8942</v>
      </c>
      <c r="E8993" s="11">
        <v>8993</v>
      </c>
      <c r="F8993" s="12">
        <v>85121200</v>
      </c>
      <c r="G8993" s="13" t="s">
        <v>8943</v>
      </c>
      <c r="Q8993" t="str">
        <f t="shared" si="140"/>
        <v>85121200-Usluge lekara specijalista</v>
      </c>
    </row>
    <row r="8994" spans="1:17" x14ac:dyDescent="0.3">
      <c r="A8994">
        <v>8993</v>
      </c>
      <c r="B8994">
        <v>85121200</v>
      </c>
      <c r="C8994" t="s">
        <v>8943</v>
      </c>
      <c r="E8994" s="8">
        <v>8994</v>
      </c>
      <c r="F8994" s="9">
        <v>85121210</v>
      </c>
      <c r="G8994" s="10" t="s">
        <v>8944</v>
      </c>
      <c r="Q8994" t="str">
        <f t="shared" si="140"/>
        <v>85121210-Usluge ginekologa specijaliste ili akušera specijaliste</v>
      </c>
    </row>
    <row r="8995" spans="1:17" x14ac:dyDescent="0.3">
      <c r="A8995">
        <v>8994</v>
      </c>
      <c r="B8995">
        <v>85121210</v>
      </c>
      <c r="C8995" t="s">
        <v>8944</v>
      </c>
      <c r="E8995" s="11">
        <v>8995</v>
      </c>
      <c r="F8995" s="12">
        <v>85121220</v>
      </c>
      <c r="G8995" s="13" t="s">
        <v>8945</v>
      </c>
      <c r="Q8995" t="str">
        <f t="shared" si="140"/>
        <v>85121220-Usluge nefrologa specijaliste ili neurologa specijaliste</v>
      </c>
    </row>
    <row r="8996" spans="1:17" x14ac:dyDescent="0.3">
      <c r="A8996">
        <v>8995</v>
      </c>
      <c r="B8996">
        <v>85121220</v>
      </c>
      <c r="C8996" t="s">
        <v>8945</v>
      </c>
      <c r="E8996" s="8">
        <v>8996</v>
      </c>
      <c r="F8996" s="9">
        <v>85121230</v>
      </c>
      <c r="G8996" s="10" t="s">
        <v>8946</v>
      </c>
      <c r="Q8996" t="str">
        <f t="shared" si="140"/>
        <v>85121230-Usluge kardiologa specijaliste ili pulmologa specijaliste</v>
      </c>
    </row>
    <row r="8997" spans="1:17" x14ac:dyDescent="0.3">
      <c r="A8997">
        <v>8996</v>
      </c>
      <c r="B8997">
        <v>85121230</v>
      </c>
      <c r="C8997" t="s">
        <v>8946</v>
      </c>
      <c r="E8997" s="11">
        <v>8997</v>
      </c>
      <c r="F8997" s="12">
        <v>85121231</v>
      </c>
      <c r="G8997" s="13" t="s">
        <v>8947</v>
      </c>
      <c r="Q8997" t="str">
        <f t="shared" si="140"/>
        <v>85121231-Usluge kardiologa specijaliste</v>
      </c>
    </row>
    <row r="8998" spans="1:17" x14ac:dyDescent="0.3">
      <c r="A8998">
        <v>8997</v>
      </c>
      <c r="B8998">
        <v>85121231</v>
      </c>
      <c r="C8998" t="s">
        <v>8947</v>
      </c>
      <c r="E8998" s="8">
        <v>8998</v>
      </c>
      <c r="F8998" s="9">
        <v>85121232</v>
      </c>
      <c r="G8998" s="10" t="s">
        <v>8948</v>
      </c>
      <c r="Q8998" t="str">
        <f t="shared" si="140"/>
        <v>85121232-Usluge pulmologa specijaliste</v>
      </c>
    </row>
    <row r="8999" spans="1:17" x14ac:dyDescent="0.3">
      <c r="A8999">
        <v>8998</v>
      </c>
      <c r="B8999">
        <v>85121232</v>
      </c>
      <c r="C8999" t="s">
        <v>8948</v>
      </c>
      <c r="E8999" s="11">
        <v>8999</v>
      </c>
      <c r="F8999" s="12">
        <v>85121240</v>
      </c>
      <c r="G8999" s="13" t="s">
        <v>8949</v>
      </c>
      <c r="Q8999" t="str">
        <f t="shared" si="140"/>
        <v>85121240-Usluge otorinolaringologa specijaliste ili audiologa specijaliste</v>
      </c>
    </row>
    <row r="9000" spans="1:17" x14ac:dyDescent="0.3">
      <c r="A9000">
        <v>8999</v>
      </c>
      <c r="B9000">
        <v>85121240</v>
      </c>
      <c r="C9000" t="s">
        <v>8949</v>
      </c>
      <c r="E9000" s="8">
        <v>9000</v>
      </c>
      <c r="F9000" s="9">
        <v>85121250</v>
      </c>
      <c r="G9000" s="10" t="s">
        <v>8950</v>
      </c>
      <c r="Q9000" t="str">
        <f t="shared" si="140"/>
        <v>85121250-Usluge gastroenterologa specijaliste i gerijatra specijaliste</v>
      </c>
    </row>
    <row r="9001" spans="1:17" x14ac:dyDescent="0.3">
      <c r="A9001">
        <v>9000</v>
      </c>
      <c r="B9001">
        <v>85121250</v>
      </c>
      <c r="C9001" t="s">
        <v>8950</v>
      </c>
      <c r="E9001" s="11">
        <v>9001</v>
      </c>
      <c r="F9001" s="12">
        <v>85121251</v>
      </c>
      <c r="G9001" s="13" t="s">
        <v>8951</v>
      </c>
      <c r="Q9001" t="str">
        <f t="shared" si="140"/>
        <v>85121251-Usluge gastro-eneterologa specijaliste</v>
      </c>
    </row>
    <row r="9002" spans="1:17" x14ac:dyDescent="0.3">
      <c r="A9002">
        <v>9001</v>
      </c>
      <c r="B9002">
        <v>85121251</v>
      </c>
      <c r="C9002" t="s">
        <v>8951</v>
      </c>
      <c r="E9002" s="8">
        <v>9002</v>
      </c>
      <c r="F9002" s="9">
        <v>85121252</v>
      </c>
      <c r="G9002" s="10" t="s">
        <v>8952</v>
      </c>
      <c r="Q9002" t="str">
        <f t="shared" si="140"/>
        <v>85121252-Usluge gerijatra specijaliste</v>
      </c>
    </row>
    <row r="9003" spans="1:17" x14ac:dyDescent="0.3">
      <c r="A9003">
        <v>9002</v>
      </c>
      <c r="B9003">
        <v>85121252</v>
      </c>
      <c r="C9003" t="s">
        <v>8952</v>
      </c>
      <c r="E9003" s="11">
        <v>9003</v>
      </c>
      <c r="F9003" s="12">
        <v>85121270</v>
      </c>
      <c r="G9003" s="13" t="s">
        <v>8953</v>
      </c>
      <c r="Q9003" t="str">
        <f t="shared" si="140"/>
        <v>85121270-Usluge psihijatra specijaliste ili psihologa specijaliste</v>
      </c>
    </row>
    <row r="9004" spans="1:17" x14ac:dyDescent="0.3">
      <c r="A9004">
        <v>9003</v>
      </c>
      <c r="B9004">
        <v>85121270</v>
      </c>
      <c r="C9004" t="s">
        <v>8953</v>
      </c>
      <c r="E9004" s="8">
        <v>9004</v>
      </c>
      <c r="F9004" s="9">
        <v>85121271</v>
      </c>
      <c r="G9004" s="10" t="s">
        <v>8954</v>
      </c>
      <c r="Q9004" t="str">
        <f t="shared" si="140"/>
        <v>85121271-Usluge domova za lica sa psihičkim problemima</v>
      </c>
    </row>
    <row r="9005" spans="1:17" x14ac:dyDescent="0.3">
      <c r="A9005">
        <v>9004</v>
      </c>
      <c r="B9005">
        <v>85121271</v>
      </c>
      <c r="C9005" t="s">
        <v>8954</v>
      </c>
      <c r="E9005" s="11">
        <v>9005</v>
      </c>
      <c r="F9005" s="12">
        <v>85121280</v>
      </c>
      <c r="G9005" s="13" t="s">
        <v>8955</v>
      </c>
      <c r="Q9005" t="str">
        <f t="shared" si="140"/>
        <v>85121280-Usluge oftalmologa specijaliste, dermatologa specijaliste ili ortopeda specijaliste</v>
      </c>
    </row>
    <row r="9006" spans="1:17" x14ac:dyDescent="0.3">
      <c r="A9006">
        <v>9005</v>
      </c>
      <c r="B9006">
        <v>85121280</v>
      </c>
      <c r="C9006" t="s">
        <v>8955</v>
      </c>
      <c r="E9006" s="8">
        <v>9006</v>
      </c>
      <c r="F9006" s="9">
        <v>85121281</v>
      </c>
      <c r="G9006" s="10" t="s">
        <v>8956</v>
      </c>
      <c r="Q9006" t="str">
        <f t="shared" si="140"/>
        <v>85121281-Usluge oftalmologa specijaliste</v>
      </c>
    </row>
    <row r="9007" spans="1:17" x14ac:dyDescent="0.3">
      <c r="A9007">
        <v>9006</v>
      </c>
      <c r="B9007">
        <v>85121281</v>
      </c>
      <c r="C9007" t="s">
        <v>8956</v>
      </c>
      <c r="E9007" s="11">
        <v>9007</v>
      </c>
      <c r="F9007" s="12">
        <v>85121282</v>
      </c>
      <c r="G9007" s="13" t="s">
        <v>8957</v>
      </c>
      <c r="Q9007" t="str">
        <f t="shared" si="140"/>
        <v>85121282-Usluge dermatologa specijaliste</v>
      </c>
    </row>
    <row r="9008" spans="1:17" x14ac:dyDescent="0.3">
      <c r="A9008">
        <v>9007</v>
      </c>
      <c r="B9008">
        <v>85121282</v>
      </c>
      <c r="C9008" t="s">
        <v>8957</v>
      </c>
      <c r="E9008" s="8">
        <v>9008</v>
      </c>
      <c r="F9008" s="9">
        <v>85121283</v>
      </c>
      <c r="G9008" s="10" t="s">
        <v>8958</v>
      </c>
      <c r="Q9008" t="str">
        <f t="shared" si="140"/>
        <v>85121283-Usluge ortopeda specijaliste</v>
      </c>
    </row>
    <row r="9009" spans="1:17" x14ac:dyDescent="0.3">
      <c r="A9009">
        <v>9008</v>
      </c>
      <c r="B9009">
        <v>85121283</v>
      </c>
      <c r="C9009" t="s">
        <v>8958</v>
      </c>
      <c r="E9009" s="11">
        <v>9009</v>
      </c>
      <c r="F9009" s="12">
        <v>85121290</v>
      </c>
      <c r="G9009" s="13" t="s">
        <v>8959</v>
      </c>
      <c r="Q9009" t="str">
        <f t="shared" si="140"/>
        <v>85121290-Usluge pedijatra specijaliste ili urologa specijaliste</v>
      </c>
    </row>
    <row r="9010" spans="1:17" x14ac:dyDescent="0.3">
      <c r="A9010">
        <v>9009</v>
      </c>
      <c r="B9010">
        <v>85121290</v>
      </c>
      <c r="C9010" t="s">
        <v>8959</v>
      </c>
      <c r="E9010" s="8">
        <v>9010</v>
      </c>
      <c r="F9010" s="9">
        <v>85121291</v>
      </c>
      <c r="G9010" s="10" t="s">
        <v>8960</v>
      </c>
      <c r="Q9010" t="str">
        <f t="shared" si="140"/>
        <v>85121291-Usluge pedijatra specijaliste</v>
      </c>
    </row>
    <row r="9011" spans="1:17" x14ac:dyDescent="0.3">
      <c r="A9011">
        <v>9010</v>
      </c>
      <c r="B9011">
        <v>85121291</v>
      </c>
      <c r="C9011" t="s">
        <v>8960</v>
      </c>
      <c r="E9011" s="11">
        <v>9011</v>
      </c>
      <c r="F9011" s="12">
        <v>85121292</v>
      </c>
      <c r="G9011" s="13" t="s">
        <v>8961</v>
      </c>
      <c r="Q9011" t="str">
        <f t="shared" si="140"/>
        <v>85121292-Usluge urologa specijaliste</v>
      </c>
    </row>
    <row r="9012" spans="1:17" x14ac:dyDescent="0.3">
      <c r="A9012">
        <v>9011</v>
      </c>
      <c r="B9012">
        <v>85121292</v>
      </c>
      <c r="C9012" t="s">
        <v>8961</v>
      </c>
      <c r="E9012" s="8">
        <v>9012</v>
      </c>
      <c r="F9012" s="9">
        <v>85121300</v>
      </c>
      <c r="G9012" s="10" t="s">
        <v>8962</v>
      </c>
      <c r="Q9012" t="str">
        <f t="shared" si="140"/>
        <v>85121300-Usluge hirurga specijaliste</v>
      </c>
    </row>
    <row r="9013" spans="1:17" x14ac:dyDescent="0.3">
      <c r="A9013">
        <v>9012</v>
      </c>
      <c r="B9013">
        <v>85121300</v>
      </c>
      <c r="C9013" t="s">
        <v>8962</v>
      </c>
      <c r="E9013" s="11">
        <v>9013</v>
      </c>
      <c r="F9013" s="12">
        <v>85130000</v>
      </c>
      <c r="G9013" s="13" t="s">
        <v>8963</v>
      </c>
      <c r="Q9013" t="str">
        <f t="shared" si="140"/>
        <v>85130000-Usluge stomatoloških ordinacija i srodne usluge</v>
      </c>
    </row>
    <row r="9014" spans="1:17" x14ac:dyDescent="0.3">
      <c r="A9014">
        <v>9013</v>
      </c>
      <c r="B9014">
        <v>85130000</v>
      </c>
      <c r="C9014" t="s">
        <v>8963</v>
      </c>
      <c r="E9014" s="8">
        <v>9014</v>
      </c>
      <c r="F9014" s="9">
        <v>85131000</v>
      </c>
      <c r="G9014" s="10" t="s">
        <v>8964</v>
      </c>
      <c r="Q9014" t="str">
        <f t="shared" si="140"/>
        <v>85131000-Usluge stomatoloških ordinacija</v>
      </c>
    </row>
    <row r="9015" spans="1:17" x14ac:dyDescent="0.3">
      <c r="A9015">
        <v>9014</v>
      </c>
      <c r="B9015">
        <v>85131000</v>
      </c>
      <c r="C9015" t="s">
        <v>8964</v>
      </c>
      <c r="E9015" s="11">
        <v>9015</v>
      </c>
      <c r="F9015" s="12">
        <v>85131100</v>
      </c>
      <c r="G9015" s="13" t="s">
        <v>8965</v>
      </c>
      <c r="Q9015" t="str">
        <f t="shared" si="140"/>
        <v>85131100-Usluge ortodonta specijaliste</v>
      </c>
    </row>
    <row r="9016" spans="1:17" x14ac:dyDescent="0.3">
      <c r="A9016">
        <v>9015</v>
      </c>
      <c r="B9016">
        <v>85131100</v>
      </c>
      <c r="C9016" t="s">
        <v>8965</v>
      </c>
      <c r="E9016" s="8">
        <v>9016</v>
      </c>
      <c r="F9016" s="9">
        <v>85131110</v>
      </c>
      <c r="G9016" s="10" t="s">
        <v>8966</v>
      </c>
      <c r="Q9016" t="str">
        <f t="shared" si="140"/>
        <v>85131110-Ortodontske hirurške usluge</v>
      </c>
    </row>
    <row r="9017" spans="1:17" x14ac:dyDescent="0.3">
      <c r="A9017">
        <v>9016</v>
      </c>
      <c r="B9017">
        <v>85131110</v>
      </c>
      <c r="C9017" t="s">
        <v>8966</v>
      </c>
      <c r="E9017" s="11">
        <v>9017</v>
      </c>
      <c r="F9017" s="12">
        <v>85140000</v>
      </c>
      <c r="G9017" s="13" t="s">
        <v>8967</v>
      </c>
      <c r="Q9017" t="str">
        <f t="shared" si="140"/>
        <v>85140000-Razne zdravstvene usluge</v>
      </c>
    </row>
    <row r="9018" spans="1:17" x14ac:dyDescent="0.3">
      <c r="A9018">
        <v>9017</v>
      </c>
      <c r="B9018">
        <v>85140000</v>
      </c>
      <c r="C9018" t="s">
        <v>8967</v>
      </c>
      <c r="E9018" s="8">
        <v>9018</v>
      </c>
      <c r="F9018" s="9">
        <v>85141000</v>
      </c>
      <c r="G9018" s="10" t="s">
        <v>8968</v>
      </c>
      <c r="Q9018" t="str">
        <f t="shared" si="140"/>
        <v>85141000-Usluge medicinskog osoblja</v>
      </c>
    </row>
    <row r="9019" spans="1:17" x14ac:dyDescent="0.3">
      <c r="A9019">
        <v>9018</v>
      </c>
      <c r="B9019">
        <v>85141000</v>
      </c>
      <c r="C9019" t="s">
        <v>8968</v>
      </c>
      <c r="E9019" s="11">
        <v>9019</v>
      </c>
      <c r="F9019" s="12">
        <v>85141100</v>
      </c>
      <c r="G9019" s="13" t="s">
        <v>8969</v>
      </c>
      <c r="Q9019" t="str">
        <f t="shared" si="140"/>
        <v>85141100-Usluge babica</v>
      </c>
    </row>
    <row r="9020" spans="1:17" x14ac:dyDescent="0.3">
      <c r="A9020">
        <v>9019</v>
      </c>
      <c r="B9020">
        <v>85141100</v>
      </c>
      <c r="C9020" t="s">
        <v>8969</v>
      </c>
      <c r="E9020" s="8">
        <v>9020</v>
      </c>
      <c r="F9020" s="9">
        <v>85141200</v>
      </c>
      <c r="G9020" s="10" t="s">
        <v>8970</v>
      </c>
      <c r="Q9020" t="str">
        <f t="shared" si="140"/>
        <v>85141200-Usluge medicinskih sestara</v>
      </c>
    </row>
    <row r="9021" spans="1:17" x14ac:dyDescent="0.3">
      <c r="A9021">
        <v>9020</v>
      </c>
      <c r="B9021">
        <v>85141200</v>
      </c>
      <c r="C9021" t="s">
        <v>8970</v>
      </c>
      <c r="E9021" s="11">
        <v>9021</v>
      </c>
      <c r="F9021" s="12">
        <v>85141210</v>
      </c>
      <c r="G9021" s="13" t="s">
        <v>8971</v>
      </c>
      <c r="Q9021" t="str">
        <f t="shared" si="140"/>
        <v>85141210-Usluge kućne medicinske nege</v>
      </c>
    </row>
    <row r="9022" spans="1:17" x14ac:dyDescent="0.3">
      <c r="A9022">
        <v>9021</v>
      </c>
      <c r="B9022">
        <v>85141210</v>
      </c>
      <c r="C9022" t="s">
        <v>8971</v>
      </c>
      <c r="E9022" s="8">
        <v>9022</v>
      </c>
      <c r="F9022" s="9">
        <v>85141211</v>
      </c>
      <c r="G9022" s="10" t="s">
        <v>8972</v>
      </c>
      <c r="Q9022" t="str">
        <f t="shared" si="140"/>
        <v>85141211-Usluge kućne dijalize</v>
      </c>
    </row>
    <row r="9023" spans="1:17" x14ac:dyDescent="0.3">
      <c r="A9023">
        <v>9022</v>
      </c>
      <c r="B9023">
        <v>85141211</v>
      </c>
      <c r="C9023" t="s">
        <v>8972</v>
      </c>
      <c r="E9023" s="11">
        <v>9023</v>
      </c>
      <c r="F9023" s="12">
        <v>85141220</v>
      </c>
      <c r="G9023" s="13" t="s">
        <v>8973</v>
      </c>
      <c r="Q9023" t="str">
        <f t="shared" si="140"/>
        <v>85141220-Savetodavne usluge medicinskih sestara</v>
      </c>
    </row>
    <row r="9024" spans="1:17" x14ac:dyDescent="0.3">
      <c r="A9024">
        <v>9023</v>
      </c>
      <c r="B9024">
        <v>85141220</v>
      </c>
      <c r="C9024" t="s">
        <v>8973</v>
      </c>
      <c r="E9024" s="8">
        <v>9024</v>
      </c>
      <c r="F9024" s="9">
        <v>85142000</v>
      </c>
      <c r="G9024" s="10" t="s">
        <v>8974</v>
      </c>
      <c r="Q9024" t="str">
        <f t="shared" si="140"/>
        <v>85142000-Paramedikalne usluge</v>
      </c>
    </row>
    <row r="9025" spans="1:17" x14ac:dyDescent="0.3">
      <c r="A9025">
        <v>9024</v>
      </c>
      <c r="B9025">
        <v>85142000</v>
      </c>
      <c r="C9025" t="s">
        <v>8974</v>
      </c>
      <c r="E9025" s="11">
        <v>9025</v>
      </c>
      <c r="F9025" s="12">
        <v>85142100</v>
      </c>
      <c r="G9025" s="13" t="s">
        <v>8975</v>
      </c>
      <c r="Q9025" t="str">
        <f t="shared" si="140"/>
        <v>85142100-Fizioterapijske usluge</v>
      </c>
    </row>
    <row r="9026" spans="1:17" x14ac:dyDescent="0.3">
      <c r="A9026">
        <v>9025</v>
      </c>
      <c r="B9026">
        <v>85142100</v>
      </c>
      <c r="C9026" t="s">
        <v>8975</v>
      </c>
      <c r="E9026" s="8">
        <v>9026</v>
      </c>
      <c r="F9026" s="9">
        <v>85142200</v>
      </c>
      <c r="G9026" s="10" t="s">
        <v>8976</v>
      </c>
      <c r="Q9026" t="str">
        <f t="shared" ref="Q9026:Q9089" si="141">F9026&amp; "-" &amp;G9026</f>
        <v>85142200-Homeopatske usluge</v>
      </c>
    </row>
    <row r="9027" spans="1:17" x14ac:dyDescent="0.3">
      <c r="A9027">
        <v>9026</v>
      </c>
      <c r="B9027">
        <v>85142200</v>
      </c>
      <c r="C9027" t="s">
        <v>8976</v>
      </c>
      <c r="E9027" s="11">
        <v>9027</v>
      </c>
      <c r="F9027" s="12">
        <v>85142300</v>
      </c>
      <c r="G9027" s="13" t="s">
        <v>8977</v>
      </c>
      <c r="Q9027" t="str">
        <f t="shared" si="141"/>
        <v>85142300-Usluge u oblasti higijene</v>
      </c>
    </row>
    <row r="9028" spans="1:17" x14ac:dyDescent="0.3">
      <c r="A9028">
        <v>9027</v>
      </c>
      <c r="B9028">
        <v>85142300</v>
      </c>
      <c r="C9028" t="s">
        <v>8977</v>
      </c>
      <c r="E9028" s="8">
        <v>9028</v>
      </c>
      <c r="F9028" s="9">
        <v>85142400</v>
      </c>
      <c r="G9028" s="10" t="s">
        <v>8978</v>
      </c>
      <c r="Q9028" t="str">
        <f t="shared" si="141"/>
        <v>85142400-Kućna dostava proizvoda za inkontinenciju</v>
      </c>
    </row>
    <row r="9029" spans="1:17" x14ac:dyDescent="0.3">
      <c r="A9029">
        <v>9028</v>
      </c>
      <c r="B9029">
        <v>85142400</v>
      </c>
      <c r="C9029" t="s">
        <v>8978</v>
      </c>
      <c r="E9029" s="11">
        <v>9029</v>
      </c>
      <c r="F9029" s="12">
        <v>85143000</v>
      </c>
      <c r="G9029" s="13" t="s">
        <v>8979</v>
      </c>
      <c r="Q9029" t="str">
        <f t="shared" si="141"/>
        <v>85143000-Usluge vozila hitne pomoći</v>
      </c>
    </row>
    <row r="9030" spans="1:17" x14ac:dyDescent="0.3">
      <c r="A9030">
        <v>9029</v>
      </c>
      <c r="B9030">
        <v>85143000</v>
      </c>
      <c r="C9030" t="s">
        <v>8979</v>
      </c>
      <c r="E9030" s="8">
        <v>9030</v>
      </c>
      <c r="F9030" s="9">
        <v>85144000</v>
      </c>
      <c r="G9030" s="10" t="s">
        <v>8980</v>
      </c>
      <c r="Q9030" t="str">
        <f t="shared" si="141"/>
        <v>85144000-Usluge domova sa zdravstvenom negom</v>
      </c>
    </row>
    <row r="9031" spans="1:17" x14ac:dyDescent="0.3">
      <c r="A9031">
        <v>9030</v>
      </c>
      <c r="B9031">
        <v>85144000</v>
      </c>
      <c r="C9031" t="s">
        <v>8980</v>
      </c>
      <c r="E9031" s="11">
        <v>9031</v>
      </c>
      <c r="F9031" s="12">
        <v>85144100</v>
      </c>
      <c r="G9031" s="13" t="s">
        <v>8981</v>
      </c>
      <c r="Q9031" t="str">
        <f t="shared" si="141"/>
        <v>85144100-Usluge domova za staranje o starim i nemoćnim licima</v>
      </c>
    </row>
    <row r="9032" spans="1:17" x14ac:dyDescent="0.3">
      <c r="A9032">
        <v>9031</v>
      </c>
      <c r="B9032">
        <v>85144100</v>
      </c>
      <c r="C9032" t="s">
        <v>8981</v>
      </c>
      <c r="E9032" s="8">
        <v>9032</v>
      </c>
      <c r="F9032" s="9">
        <v>85145000</v>
      </c>
      <c r="G9032" s="10" t="s">
        <v>8982</v>
      </c>
      <c r="Q9032" t="str">
        <f t="shared" si="141"/>
        <v>85145000-Usluge medicinskih laboratorija</v>
      </c>
    </row>
    <row r="9033" spans="1:17" x14ac:dyDescent="0.3">
      <c r="A9033">
        <v>9032</v>
      </c>
      <c r="B9033">
        <v>85145000</v>
      </c>
      <c r="C9033" t="s">
        <v>8982</v>
      </c>
      <c r="E9033" s="11">
        <v>9033</v>
      </c>
      <c r="F9033" s="12">
        <v>85146000</v>
      </c>
      <c r="G9033" s="13" t="s">
        <v>8983</v>
      </c>
      <c r="Q9033" t="str">
        <f t="shared" si="141"/>
        <v>85146000-Usluge banaka krvi</v>
      </c>
    </row>
    <row r="9034" spans="1:17" x14ac:dyDescent="0.3">
      <c r="A9034">
        <v>9033</v>
      </c>
      <c r="B9034">
        <v>85146000</v>
      </c>
      <c r="C9034" t="s">
        <v>8983</v>
      </c>
      <c r="E9034" s="8">
        <v>9034</v>
      </c>
      <c r="F9034" s="9">
        <v>85146100</v>
      </c>
      <c r="G9034" s="10" t="s">
        <v>8984</v>
      </c>
      <c r="Q9034" t="str">
        <f t="shared" si="141"/>
        <v>85146100-Usluge banaka sperme</v>
      </c>
    </row>
    <row r="9035" spans="1:17" x14ac:dyDescent="0.3">
      <c r="A9035">
        <v>9034</v>
      </c>
      <c r="B9035">
        <v>85146100</v>
      </c>
      <c r="C9035" t="s">
        <v>8984</v>
      </c>
      <c r="E9035" s="11">
        <v>9035</v>
      </c>
      <c r="F9035" s="12">
        <v>85146200</v>
      </c>
      <c r="G9035" s="13" t="s">
        <v>8985</v>
      </c>
      <c r="Q9035" t="str">
        <f t="shared" si="141"/>
        <v>85146200-Usluge banaka organa za transplantaciju</v>
      </c>
    </row>
    <row r="9036" spans="1:17" x14ac:dyDescent="0.3">
      <c r="A9036">
        <v>9035</v>
      </c>
      <c r="B9036">
        <v>85146200</v>
      </c>
      <c r="C9036" t="s">
        <v>8985</v>
      </c>
      <c r="E9036" s="8">
        <v>9036</v>
      </c>
      <c r="F9036" s="9">
        <v>85147000</v>
      </c>
      <c r="G9036" s="10" t="s">
        <v>8986</v>
      </c>
      <c r="Q9036" t="str">
        <f t="shared" si="141"/>
        <v>85147000-Zdravstvene usluge u preduzećima</v>
      </c>
    </row>
    <row r="9037" spans="1:17" x14ac:dyDescent="0.3">
      <c r="A9037">
        <v>9036</v>
      </c>
      <c r="B9037">
        <v>85147000</v>
      </c>
      <c r="C9037" t="s">
        <v>8986</v>
      </c>
      <c r="E9037" s="11">
        <v>9037</v>
      </c>
      <c r="F9037" s="12">
        <v>85148000</v>
      </c>
      <c r="G9037" s="13" t="s">
        <v>8987</v>
      </c>
      <c r="Q9037" t="str">
        <f t="shared" si="141"/>
        <v>85148000-Usluge medicinskih analiza</v>
      </c>
    </row>
    <row r="9038" spans="1:17" x14ac:dyDescent="0.3">
      <c r="A9038">
        <v>9037</v>
      </c>
      <c r="B9038">
        <v>85148000</v>
      </c>
      <c r="C9038" t="s">
        <v>8987</v>
      </c>
      <c r="E9038" s="8">
        <v>9038</v>
      </c>
      <c r="F9038" s="9">
        <v>85149000</v>
      </c>
      <c r="G9038" s="10" t="s">
        <v>8988</v>
      </c>
      <c r="Q9038" t="str">
        <f t="shared" si="141"/>
        <v>85149000-Apotekarske usluge</v>
      </c>
    </row>
    <row r="9039" spans="1:17" x14ac:dyDescent="0.3">
      <c r="A9039">
        <v>9038</v>
      </c>
      <c r="B9039">
        <v>85149000</v>
      </c>
      <c r="C9039" t="s">
        <v>8988</v>
      </c>
      <c r="E9039" s="11">
        <v>9039</v>
      </c>
      <c r="F9039" s="12">
        <v>85150000</v>
      </c>
      <c r="G9039" s="13" t="s">
        <v>8989</v>
      </c>
      <c r="Q9039" t="str">
        <f t="shared" si="141"/>
        <v>85150000-Usluge medicinskog snimanja</v>
      </c>
    </row>
    <row r="9040" spans="1:17" x14ac:dyDescent="0.3">
      <c r="A9040">
        <v>9039</v>
      </c>
      <c r="B9040">
        <v>85150000</v>
      </c>
      <c r="C9040" t="s">
        <v>8989</v>
      </c>
      <c r="E9040" s="8">
        <v>9040</v>
      </c>
      <c r="F9040" s="9">
        <v>85160000</v>
      </c>
      <c r="G9040" s="10" t="s">
        <v>8990</v>
      </c>
      <c r="Q9040" t="str">
        <f t="shared" si="141"/>
        <v>85160000-Optičarske usluge</v>
      </c>
    </row>
    <row r="9041" spans="1:17" x14ac:dyDescent="0.3">
      <c r="A9041">
        <v>9040</v>
      </c>
      <c r="B9041">
        <v>85160000</v>
      </c>
      <c r="C9041" t="s">
        <v>8990</v>
      </c>
      <c r="E9041" s="11">
        <v>9041</v>
      </c>
      <c r="F9041" s="12">
        <v>85170000</v>
      </c>
      <c r="G9041" s="13" t="s">
        <v>8991</v>
      </c>
      <c r="Q9041" t="str">
        <f t="shared" si="141"/>
        <v>85170000-Usluge akupunkture i kiropraktičara</v>
      </c>
    </row>
    <row r="9042" spans="1:17" x14ac:dyDescent="0.3">
      <c r="A9042">
        <v>9041</v>
      </c>
      <c r="B9042">
        <v>85170000</v>
      </c>
      <c r="C9042" t="s">
        <v>8991</v>
      </c>
      <c r="E9042" s="8">
        <v>9042</v>
      </c>
      <c r="F9042" s="9">
        <v>85171000</v>
      </c>
      <c r="G9042" s="10" t="s">
        <v>8992</v>
      </c>
      <c r="Q9042" t="str">
        <f t="shared" si="141"/>
        <v>85171000-Usluge akupunkture</v>
      </c>
    </row>
    <row r="9043" spans="1:17" x14ac:dyDescent="0.3">
      <c r="A9043">
        <v>9042</v>
      </c>
      <c r="B9043">
        <v>85171000</v>
      </c>
      <c r="C9043" t="s">
        <v>8992</v>
      </c>
      <c r="E9043" s="11">
        <v>9043</v>
      </c>
      <c r="F9043" s="12">
        <v>85172000</v>
      </c>
      <c r="G9043" s="13" t="s">
        <v>8993</v>
      </c>
      <c r="Q9043" t="str">
        <f t="shared" si="141"/>
        <v>85172000-Usluge kiropraktičara</v>
      </c>
    </row>
    <row r="9044" spans="1:17" x14ac:dyDescent="0.3">
      <c r="A9044">
        <v>9043</v>
      </c>
      <c r="B9044">
        <v>85172000</v>
      </c>
      <c r="C9044" t="s">
        <v>8993</v>
      </c>
      <c r="E9044" s="8">
        <v>9044</v>
      </c>
      <c r="F9044" s="9">
        <v>85200000</v>
      </c>
      <c r="G9044" s="10" t="s">
        <v>8994</v>
      </c>
      <c r="Q9044" t="str">
        <f t="shared" si="141"/>
        <v>85200000-Veterinarske usluge</v>
      </c>
    </row>
    <row r="9045" spans="1:17" x14ac:dyDescent="0.3">
      <c r="A9045">
        <v>9044</v>
      </c>
      <c r="B9045">
        <v>85200000</v>
      </c>
      <c r="C9045" t="s">
        <v>8994</v>
      </c>
      <c r="E9045" s="11">
        <v>9045</v>
      </c>
      <c r="F9045" s="12">
        <v>85210000</v>
      </c>
      <c r="G9045" s="13" t="s">
        <v>8995</v>
      </c>
      <c r="Q9045" t="str">
        <f t="shared" si="141"/>
        <v>85210000-Farme za gajenje mladih domaćih životinja</v>
      </c>
    </row>
    <row r="9046" spans="1:17" x14ac:dyDescent="0.3">
      <c r="A9046">
        <v>9045</v>
      </c>
      <c r="B9046">
        <v>85210000</v>
      </c>
      <c r="C9046" t="s">
        <v>8995</v>
      </c>
      <c r="E9046" s="8">
        <v>9046</v>
      </c>
      <c r="F9046" s="9">
        <v>85300000</v>
      </c>
      <c r="G9046" s="10" t="s">
        <v>8996</v>
      </c>
      <c r="Q9046" t="str">
        <f t="shared" si="141"/>
        <v>85300000-Usluge socijalne zaštite i srodne usluge</v>
      </c>
    </row>
    <row r="9047" spans="1:17" x14ac:dyDescent="0.3">
      <c r="A9047">
        <v>9046</v>
      </c>
      <c r="B9047">
        <v>85300000</v>
      </c>
      <c r="C9047" t="s">
        <v>8996</v>
      </c>
      <c r="E9047" s="11">
        <v>9047</v>
      </c>
      <c r="F9047" s="12">
        <v>85310000</v>
      </c>
      <c r="G9047" s="13" t="s">
        <v>8997</v>
      </c>
      <c r="Q9047" t="str">
        <f t="shared" si="141"/>
        <v>85310000-Usluge socijalne zaštite</v>
      </c>
    </row>
    <row r="9048" spans="1:17" x14ac:dyDescent="0.3">
      <c r="A9048">
        <v>9047</v>
      </c>
      <c r="B9048">
        <v>85310000</v>
      </c>
      <c r="C9048" t="s">
        <v>8997</v>
      </c>
      <c r="E9048" s="8">
        <v>9048</v>
      </c>
      <c r="F9048" s="9">
        <v>85311000</v>
      </c>
      <c r="G9048" s="10" t="s">
        <v>8998</v>
      </c>
      <c r="Q9048" t="str">
        <f t="shared" si="141"/>
        <v>85311000-Usluge socijalne zaštite sa smeštajem</v>
      </c>
    </row>
    <row r="9049" spans="1:17" x14ac:dyDescent="0.3">
      <c r="A9049">
        <v>9048</v>
      </c>
      <c r="B9049">
        <v>85311000</v>
      </c>
      <c r="C9049" t="s">
        <v>8998</v>
      </c>
      <c r="E9049" s="11">
        <v>9049</v>
      </c>
      <c r="F9049" s="12">
        <v>85311100</v>
      </c>
      <c r="G9049" s="13" t="s">
        <v>8999</v>
      </c>
      <c r="Q9049" t="str">
        <f t="shared" si="141"/>
        <v>85311100-Usluge socijalne zaštite za starije osobe</v>
      </c>
    </row>
    <row r="9050" spans="1:17" x14ac:dyDescent="0.3">
      <c r="A9050">
        <v>9049</v>
      </c>
      <c r="B9050">
        <v>85311100</v>
      </c>
      <c r="C9050" t="s">
        <v>8999</v>
      </c>
      <c r="E9050" s="8">
        <v>9050</v>
      </c>
      <c r="F9050" s="9">
        <v>85311200</v>
      </c>
      <c r="G9050" s="10" t="s">
        <v>9000</v>
      </c>
      <c r="Q9050" t="str">
        <f t="shared" si="141"/>
        <v>85311200-Usluge socijalne zaštite za osobe sa invaliditetom</v>
      </c>
    </row>
    <row r="9051" spans="1:17" x14ac:dyDescent="0.3">
      <c r="A9051">
        <v>9050</v>
      </c>
      <c r="B9051">
        <v>85311200</v>
      </c>
      <c r="C9051" t="s">
        <v>9000</v>
      </c>
      <c r="E9051" s="11">
        <v>9051</v>
      </c>
      <c r="F9051" s="12">
        <v>85311300</v>
      </c>
      <c r="G9051" s="13" t="s">
        <v>9001</v>
      </c>
      <c r="Q9051" t="str">
        <f t="shared" si="141"/>
        <v>85311300-Usluge socijalne zaštite za decu i mlade</v>
      </c>
    </row>
    <row r="9052" spans="1:17" x14ac:dyDescent="0.3">
      <c r="A9052">
        <v>9051</v>
      </c>
      <c r="B9052">
        <v>85311300</v>
      </c>
      <c r="C9052" t="s">
        <v>9001</v>
      </c>
      <c r="E9052" s="8">
        <v>9052</v>
      </c>
      <c r="F9052" s="9">
        <v>85312000</v>
      </c>
      <c r="G9052" s="10" t="s">
        <v>9002</v>
      </c>
      <c r="Q9052" t="str">
        <f t="shared" si="141"/>
        <v>85312000-Usluge socijalne zaštite bez smeštaja</v>
      </c>
    </row>
    <row r="9053" spans="1:17" x14ac:dyDescent="0.3">
      <c r="A9053">
        <v>9052</v>
      </c>
      <c r="B9053">
        <v>85312000</v>
      </c>
      <c r="C9053" t="s">
        <v>9002</v>
      </c>
      <c r="E9053" s="11">
        <v>9053</v>
      </c>
      <c r="F9053" s="12">
        <v>85312100</v>
      </c>
      <c r="G9053" s="13" t="s">
        <v>9003</v>
      </c>
      <c r="Q9053" t="str">
        <f t="shared" si="141"/>
        <v>85312100-Dnevne usluge u zajednici</v>
      </c>
    </row>
    <row r="9054" spans="1:17" x14ac:dyDescent="0.3">
      <c r="A9054">
        <v>9053</v>
      </c>
      <c r="B9054">
        <v>85312100</v>
      </c>
      <c r="C9054" t="s">
        <v>9003</v>
      </c>
      <c r="E9054" s="8">
        <v>9054</v>
      </c>
      <c r="F9054" s="9">
        <v>85312110</v>
      </c>
      <c r="G9054" s="10" t="s">
        <v>9004</v>
      </c>
      <c r="Q9054" t="str">
        <f t="shared" si="141"/>
        <v>85312110-Dnevne usluge u zajednici za decu</v>
      </c>
    </row>
    <row r="9055" spans="1:17" x14ac:dyDescent="0.3">
      <c r="A9055">
        <v>9054</v>
      </c>
      <c r="B9055">
        <v>85312110</v>
      </c>
      <c r="C9055" t="s">
        <v>9004</v>
      </c>
      <c r="E9055" s="11">
        <v>9055</v>
      </c>
      <c r="F9055" s="12">
        <v>85312120</v>
      </c>
      <c r="G9055" s="13" t="s">
        <v>9005</v>
      </c>
      <c r="Q9055" t="str">
        <f t="shared" si="141"/>
        <v>85312120-Dnevne usluge u zajednici za osobe sa invaliditetom i mlade osobe</v>
      </c>
    </row>
    <row r="9056" spans="1:17" x14ac:dyDescent="0.3">
      <c r="A9056">
        <v>9055</v>
      </c>
      <c r="B9056">
        <v>85312120</v>
      </c>
      <c r="C9056" t="s">
        <v>9005</v>
      </c>
      <c r="E9056" s="8">
        <v>9056</v>
      </c>
      <c r="F9056" s="9">
        <v>85312200</v>
      </c>
      <c r="G9056" s="10" t="s">
        <v>9006</v>
      </c>
      <c r="Q9056" t="str">
        <f t="shared" si="141"/>
        <v>85312200-Usluge snabdevanja i dostave namirnica</v>
      </c>
    </row>
    <row r="9057" spans="1:17" x14ac:dyDescent="0.3">
      <c r="A9057">
        <v>9056</v>
      </c>
      <c r="B9057">
        <v>85312200</v>
      </c>
      <c r="C9057" t="s">
        <v>9006</v>
      </c>
      <c r="E9057" s="11">
        <v>9057</v>
      </c>
      <c r="F9057" s="12">
        <v>85312300</v>
      </c>
      <c r="G9057" s="13" t="s">
        <v>9007</v>
      </c>
      <c r="Q9057" t="str">
        <f t="shared" si="141"/>
        <v>85312300-Usluge usmeravanja i savetovanja</v>
      </c>
    </row>
    <row r="9058" spans="1:17" x14ac:dyDescent="0.3">
      <c r="A9058">
        <v>9057</v>
      </c>
      <c r="B9058">
        <v>85312300</v>
      </c>
      <c r="C9058" t="s">
        <v>9007</v>
      </c>
      <c r="E9058" s="8">
        <v>9058</v>
      </c>
      <c r="F9058" s="9">
        <v>85312310</v>
      </c>
      <c r="G9058" s="10" t="s">
        <v>9008</v>
      </c>
      <c r="Q9058" t="str">
        <f t="shared" si="141"/>
        <v>85312310-Usluge usmeravanja</v>
      </c>
    </row>
    <row r="9059" spans="1:17" x14ac:dyDescent="0.3">
      <c r="A9059">
        <v>9058</v>
      </c>
      <c r="B9059">
        <v>85312310</v>
      </c>
      <c r="C9059" t="s">
        <v>9008</v>
      </c>
      <c r="E9059" s="11">
        <v>9059</v>
      </c>
      <c r="F9059" s="12">
        <v>85312320</v>
      </c>
      <c r="G9059" s="13" t="s">
        <v>9009</v>
      </c>
      <c r="Q9059" t="str">
        <f t="shared" si="141"/>
        <v>85312320-Usluge savetovanja</v>
      </c>
    </row>
    <row r="9060" spans="1:17" x14ac:dyDescent="0.3">
      <c r="A9060">
        <v>9059</v>
      </c>
      <c r="B9060">
        <v>85312320</v>
      </c>
      <c r="C9060" t="s">
        <v>9009</v>
      </c>
      <c r="E9060" s="8">
        <v>9060</v>
      </c>
      <c r="F9060" s="9">
        <v>85312330</v>
      </c>
      <c r="G9060" s="10" t="s">
        <v>9010</v>
      </c>
      <c r="Q9060" t="str">
        <f t="shared" si="141"/>
        <v>85312330-Usluge planiranja porodice</v>
      </c>
    </row>
    <row r="9061" spans="1:17" x14ac:dyDescent="0.3">
      <c r="A9061">
        <v>9060</v>
      </c>
      <c r="B9061">
        <v>85312330</v>
      </c>
      <c r="C9061" t="s">
        <v>9010</v>
      </c>
      <c r="E9061" s="11">
        <v>9061</v>
      </c>
      <c r="F9061" s="12">
        <v>85312400</v>
      </c>
      <c r="G9061" s="13" t="s">
        <v>9011</v>
      </c>
      <c r="Q9061" t="str">
        <f t="shared" si="141"/>
        <v>85312400-Usluge socijalne zaštite koje se ne pružaju u ustanovama</v>
      </c>
    </row>
    <row r="9062" spans="1:17" x14ac:dyDescent="0.3">
      <c r="A9062">
        <v>9061</v>
      </c>
      <c r="B9062">
        <v>85312400</v>
      </c>
      <c r="C9062" t="s">
        <v>9011</v>
      </c>
      <c r="E9062" s="8">
        <v>9062</v>
      </c>
      <c r="F9062" s="9">
        <v>85312500</v>
      </c>
      <c r="G9062" s="10" t="s">
        <v>9012</v>
      </c>
      <c r="Q9062" t="str">
        <f t="shared" si="141"/>
        <v>85312500-Usluge rehabilitacije</v>
      </c>
    </row>
    <row r="9063" spans="1:17" x14ac:dyDescent="0.3">
      <c r="A9063">
        <v>9062</v>
      </c>
      <c r="B9063">
        <v>85312500</v>
      </c>
      <c r="C9063" t="s">
        <v>9012</v>
      </c>
      <c r="E9063" s="11">
        <v>9063</v>
      </c>
      <c r="F9063" s="12">
        <v>85312510</v>
      </c>
      <c r="G9063" s="13" t="s">
        <v>9013</v>
      </c>
      <c r="Q9063" t="str">
        <f t="shared" si="141"/>
        <v>85312510-Usluge profesionalne rehabilitacije</v>
      </c>
    </row>
    <row r="9064" spans="1:17" x14ac:dyDescent="0.3">
      <c r="A9064">
        <v>9063</v>
      </c>
      <c r="B9064">
        <v>85312510</v>
      </c>
      <c r="C9064" t="s">
        <v>9013</v>
      </c>
      <c r="E9064" s="8">
        <v>9064</v>
      </c>
      <c r="F9064" s="9">
        <v>85320000</v>
      </c>
      <c r="G9064" s="10" t="s">
        <v>9014</v>
      </c>
      <c r="Q9064" t="str">
        <f t="shared" si="141"/>
        <v>85320000-Usluge socijalnih službi</v>
      </c>
    </row>
    <row r="9065" spans="1:17" x14ac:dyDescent="0.3">
      <c r="A9065">
        <v>9064</v>
      </c>
      <c r="B9065">
        <v>85320000</v>
      </c>
      <c r="C9065" t="s">
        <v>9014</v>
      </c>
      <c r="E9065" s="11">
        <v>9065</v>
      </c>
      <c r="F9065" s="12">
        <v>85321000</v>
      </c>
      <c r="G9065" s="13" t="s">
        <v>9015</v>
      </c>
      <c r="Q9065" t="str">
        <f t="shared" si="141"/>
        <v>85321000-Administrativne usluge socijalnih službi</v>
      </c>
    </row>
    <row r="9066" spans="1:17" x14ac:dyDescent="0.3">
      <c r="A9066">
        <v>9065</v>
      </c>
      <c r="B9066">
        <v>85321000</v>
      </c>
      <c r="C9066" t="s">
        <v>9015</v>
      </c>
      <c r="E9066" s="8">
        <v>9066</v>
      </c>
      <c r="F9066" s="9">
        <v>85322000</v>
      </c>
      <c r="G9066" s="10" t="s">
        <v>9016</v>
      </c>
      <c r="Q9066" t="str">
        <f t="shared" si="141"/>
        <v>85322000-Strategije i planovi lokalne zajednice</v>
      </c>
    </row>
    <row r="9067" spans="1:17" x14ac:dyDescent="0.3">
      <c r="A9067">
        <v>9066</v>
      </c>
      <c r="B9067">
        <v>85322000</v>
      </c>
      <c r="C9067" t="s">
        <v>9016</v>
      </c>
      <c r="E9067" s="11">
        <v>9067</v>
      </c>
      <c r="F9067" s="12">
        <v>85323000</v>
      </c>
      <c r="G9067" s="13" t="s">
        <v>9017</v>
      </c>
      <c r="Q9067" t="str">
        <f t="shared" si="141"/>
        <v>85323000-Zdravstvene usluge u zajednici</v>
      </c>
    </row>
    <row r="9068" spans="1:17" x14ac:dyDescent="0.3">
      <c r="A9068">
        <v>9067</v>
      </c>
      <c r="B9068">
        <v>85323000</v>
      </c>
      <c r="C9068" t="s">
        <v>9017</v>
      </c>
      <c r="E9068" s="8">
        <v>9068</v>
      </c>
      <c r="F9068" s="9">
        <v>90000000</v>
      </c>
      <c r="G9068" s="10" t="s">
        <v>9018</v>
      </c>
      <c r="Q9068" t="str">
        <f t="shared" si="141"/>
        <v>90000000-Usluge kanalizacije, odnošenja smeća, čišćenja i očuvanja životne sredine</v>
      </c>
    </row>
    <row r="9069" spans="1:17" x14ac:dyDescent="0.3">
      <c r="A9069">
        <v>9068</v>
      </c>
      <c r="B9069">
        <v>90000000</v>
      </c>
      <c r="C9069" t="s">
        <v>9018</v>
      </c>
      <c r="E9069" s="11">
        <v>9069</v>
      </c>
      <c r="F9069" s="12">
        <v>90400000</v>
      </c>
      <c r="G9069" s="13" t="s">
        <v>9019</v>
      </c>
      <c r="Q9069" t="str">
        <f t="shared" si="141"/>
        <v>90400000-Usluge kanalizacije</v>
      </c>
    </row>
    <row r="9070" spans="1:17" x14ac:dyDescent="0.3">
      <c r="A9070">
        <v>9069</v>
      </c>
      <c r="B9070">
        <v>90400000</v>
      </c>
      <c r="C9070" t="s">
        <v>9019</v>
      </c>
      <c r="E9070" s="8">
        <v>9070</v>
      </c>
      <c r="F9070" s="9">
        <v>90410000</v>
      </c>
      <c r="G9070" s="10" t="s">
        <v>9020</v>
      </c>
      <c r="Q9070" t="str">
        <f t="shared" si="141"/>
        <v>90410000-Usluge uklanjanja otpadnih voda</v>
      </c>
    </row>
    <row r="9071" spans="1:17" x14ac:dyDescent="0.3">
      <c r="A9071">
        <v>9070</v>
      </c>
      <c r="B9071">
        <v>90410000</v>
      </c>
      <c r="C9071" t="s">
        <v>9020</v>
      </c>
      <c r="E9071" s="11">
        <v>9071</v>
      </c>
      <c r="F9071" s="12">
        <v>90420000</v>
      </c>
      <c r="G9071" s="13" t="s">
        <v>9021</v>
      </c>
      <c r="Q9071" t="str">
        <f t="shared" si="141"/>
        <v>90420000-Usluge prerade otpadnih voda</v>
      </c>
    </row>
    <row r="9072" spans="1:17" x14ac:dyDescent="0.3">
      <c r="A9072">
        <v>9071</v>
      </c>
      <c r="B9072">
        <v>90420000</v>
      </c>
      <c r="C9072" t="s">
        <v>9021</v>
      </c>
      <c r="E9072" s="8">
        <v>9072</v>
      </c>
      <c r="F9072" s="9">
        <v>90430000</v>
      </c>
      <c r="G9072" s="10" t="s">
        <v>9022</v>
      </c>
      <c r="Q9072" t="str">
        <f t="shared" si="141"/>
        <v>90430000-Usluge odvođenja otpadnih voda</v>
      </c>
    </row>
    <row r="9073" spans="1:17" x14ac:dyDescent="0.3">
      <c r="A9073">
        <v>9072</v>
      </c>
      <c r="B9073">
        <v>90430000</v>
      </c>
      <c r="C9073" t="s">
        <v>9022</v>
      </c>
      <c r="E9073" s="11">
        <v>9073</v>
      </c>
      <c r="F9073" s="12">
        <v>90440000</v>
      </c>
      <c r="G9073" s="13" t="s">
        <v>9023</v>
      </c>
      <c r="Q9073" t="str">
        <f t="shared" si="141"/>
        <v>90440000-Usluge čišćenja septičkih jama</v>
      </c>
    </row>
    <row r="9074" spans="1:17" x14ac:dyDescent="0.3">
      <c r="A9074">
        <v>9073</v>
      </c>
      <c r="B9074">
        <v>90440000</v>
      </c>
      <c r="C9074" t="s">
        <v>9023</v>
      </c>
      <c r="E9074" s="8">
        <v>9074</v>
      </c>
      <c r="F9074" s="9">
        <v>90450000</v>
      </c>
      <c r="G9074" s="10" t="s">
        <v>9024</v>
      </c>
      <c r="Q9074" t="str">
        <f t="shared" si="141"/>
        <v>90450000-Usluge čišćenja septičkih cisterni</v>
      </c>
    </row>
    <row r="9075" spans="1:17" x14ac:dyDescent="0.3">
      <c r="A9075">
        <v>9074</v>
      </c>
      <c r="B9075">
        <v>90450000</v>
      </c>
      <c r="C9075" t="s">
        <v>9024</v>
      </c>
      <c r="E9075" s="11">
        <v>9075</v>
      </c>
      <c r="F9075" s="12">
        <v>90460000</v>
      </c>
      <c r="G9075" s="13" t="s">
        <v>9025</v>
      </c>
      <c r="Q9075" t="str">
        <f t="shared" si="141"/>
        <v>90460000-Usluge pražnjenja septičkih jama i septičkih cisterni</v>
      </c>
    </row>
    <row r="9076" spans="1:17" x14ac:dyDescent="0.3">
      <c r="A9076">
        <v>9075</v>
      </c>
      <c r="B9076">
        <v>90460000</v>
      </c>
      <c r="C9076" t="s">
        <v>9025</v>
      </c>
      <c r="E9076" s="8">
        <v>9076</v>
      </c>
      <c r="F9076" s="9">
        <v>90470000</v>
      </c>
      <c r="G9076" s="10" t="s">
        <v>9026</v>
      </c>
      <c r="Q9076" t="str">
        <f t="shared" si="141"/>
        <v>90470000-Usluge čišćenja kolektora za otpadne vode</v>
      </c>
    </row>
    <row r="9077" spans="1:17" x14ac:dyDescent="0.3">
      <c r="A9077">
        <v>9076</v>
      </c>
      <c r="B9077">
        <v>90470000</v>
      </c>
      <c r="C9077" t="s">
        <v>9026</v>
      </c>
      <c r="E9077" s="11">
        <v>9077</v>
      </c>
      <c r="F9077" s="12">
        <v>90480000</v>
      </c>
      <c r="G9077" s="13" t="s">
        <v>9027</v>
      </c>
      <c r="Q9077" t="str">
        <f t="shared" si="141"/>
        <v>90480000-Usluge upravljanja kanalizacijom</v>
      </c>
    </row>
    <row r="9078" spans="1:17" x14ac:dyDescent="0.3">
      <c r="A9078">
        <v>9077</v>
      </c>
      <c r="B9078">
        <v>90480000</v>
      </c>
      <c r="C9078" t="s">
        <v>9027</v>
      </c>
      <c r="E9078" s="8">
        <v>9078</v>
      </c>
      <c r="F9078" s="9">
        <v>90481000</v>
      </c>
      <c r="G9078" s="10" t="s">
        <v>9028</v>
      </c>
      <c r="Q9078" t="str">
        <f t="shared" si="141"/>
        <v>90481000-Usluge upravljanja postrojenjem za otpadne vode</v>
      </c>
    </row>
    <row r="9079" spans="1:17" x14ac:dyDescent="0.3">
      <c r="A9079">
        <v>9078</v>
      </c>
      <c r="B9079">
        <v>90481000</v>
      </c>
      <c r="C9079" t="s">
        <v>9028</v>
      </c>
      <c r="E9079" s="11">
        <v>9079</v>
      </c>
      <c r="F9079" s="12">
        <v>90490000</v>
      </c>
      <c r="G9079" s="13" t="s">
        <v>9029</v>
      </c>
      <c r="Q9079" t="str">
        <f t="shared" si="141"/>
        <v>90490000-Usluge pregleda kolektora otpadnih voda i savetodavne usluge u vezi sa preradom otpadnih voda</v>
      </c>
    </row>
    <row r="9080" spans="1:17" x14ac:dyDescent="0.3">
      <c r="A9080">
        <v>9079</v>
      </c>
      <c r="B9080">
        <v>90490000</v>
      </c>
      <c r="C9080" t="s">
        <v>9029</v>
      </c>
      <c r="E9080" s="8">
        <v>9080</v>
      </c>
      <c r="F9080" s="9">
        <v>90491000</v>
      </c>
      <c r="G9080" s="10" t="s">
        <v>9030</v>
      </c>
      <c r="Q9080" t="str">
        <f t="shared" si="141"/>
        <v>90491000-Usluge pregleda kolektora otpadnih voda</v>
      </c>
    </row>
    <row r="9081" spans="1:17" x14ac:dyDescent="0.3">
      <c r="A9081">
        <v>9080</v>
      </c>
      <c r="B9081">
        <v>90491000</v>
      </c>
      <c r="C9081" t="s">
        <v>9030</v>
      </c>
      <c r="E9081" s="11">
        <v>9081</v>
      </c>
      <c r="F9081" s="12">
        <v>90492000</v>
      </c>
      <c r="G9081" s="13" t="s">
        <v>9031</v>
      </c>
      <c r="Q9081" t="str">
        <f t="shared" si="141"/>
        <v>90492000-Savetodavne usluge u vezi sa preradom otpadnih voda</v>
      </c>
    </row>
    <row r="9082" spans="1:17" x14ac:dyDescent="0.3">
      <c r="A9082">
        <v>9081</v>
      </c>
      <c r="B9082">
        <v>90492000</v>
      </c>
      <c r="C9082" t="s">
        <v>9031</v>
      </c>
      <c r="E9082" s="8">
        <v>9082</v>
      </c>
      <c r="F9082" s="9">
        <v>90500000</v>
      </c>
      <c r="G9082" s="10" t="s">
        <v>9032</v>
      </c>
      <c r="Q9082" t="str">
        <f t="shared" si="141"/>
        <v>90500000-Usluge u vezi sa otpacima i otpadom</v>
      </c>
    </row>
    <row r="9083" spans="1:17" x14ac:dyDescent="0.3">
      <c r="A9083">
        <v>9082</v>
      </c>
      <c r="B9083">
        <v>90500000</v>
      </c>
      <c r="C9083" t="s">
        <v>9032</v>
      </c>
      <c r="E9083" s="11">
        <v>9083</v>
      </c>
      <c r="F9083" s="12">
        <v>90510000</v>
      </c>
      <c r="G9083" s="13" t="s">
        <v>9033</v>
      </c>
      <c r="Q9083" t="str">
        <f t="shared" si="141"/>
        <v>90510000-Odlaganje i prerada otpada</v>
      </c>
    </row>
    <row r="9084" spans="1:17" x14ac:dyDescent="0.3">
      <c r="A9084">
        <v>9083</v>
      </c>
      <c r="B9084">
        <v>90510000</v>
      </c>
      <c r="C9084" t="s">
        <v>9033</v>
      </c>
      <c r="E9084" s="8">
        <v>9084</v>
      </c>
      <c r="F9084" s="9">
        <v>90511000</v>
      </c>
      <c r="G9084" s="10" t="s">
        <v>9034</v>
      </c>
      <c r="Q9084" t="str">
        <f t="shared" si="141"/>
        <v>90511000-Usluge sakupljanja otpada</v>
      </c>
    </row>
    <row r="9085" spans="1:17" x14ac:dyDescent="0.3">
      <c r="A9085">
        <v>9084</v>
      </c>
      <c r="B9085">
        <v>90511000</v>
      </c>
      <c r="C9085" t="s">
        <v>9034</v>
      </c>
      <c r="E9085" s="11">
        <v>9085</v>
      </c>
      <c r="F9085" s="12">
        <v>90511100</v>
      </c>
      <c r="G9085" s="13" t="s">
        <v>9035</v>
      </c>
      <c r="Q9085" t="str">
        <f t="shared" si="141"/>
        <v>90511100-Usluge sakupljanja čvrstog komunalnog otpada</v>
      </c>
    </row>
    <row r="9086" spans="1:17" x14ac:dyDescent="0.3">
      <c r="A9086">
        <v>9085</v>
      </c>
      <c r="B9086">
        <v>90511100</v>
      </c>
      <c r="C9086" t="s">
        <v>9035</v>
      </c>
      <c r="E9086" s="8">
        <v>9086</v>
      </c>
      <c r="F9086" s="9">
        <v>90511200</v>
      </c>
      <c r="G9086" s="10" t="s">
        <v>9036</v>
      </c>
      <c r="Q9086" t="str">
        <f t="shared" si="141"/>
        <v>90511200-Usluge sakupljanja kućnog otpada</v>
      </c>
    </row>
    <row r="9087" spans="1:17" x14ac:dyDescent="0.3">
      <c r="A9087">
        <v>9086</v>
      </c>
      <c r="B9087">
        <v>90511200</v>
      </c>
      <c r="C9087" t="s">
        <v>9036</v>
      </c>
      <c r="E9087" s="11">
        <v>9087</v>
      </c>
      <c r="F9087" s="12">
        <v>90511300</v>
      </c>
      <c r="G9087" s="13" t="s">
        <v>9037</v>
      </c>
      <c r="Q9087" t="str">
        <f t="shared" si="141"/>
        <v>90511300-Usluge sakupljanja smeća</v>
      </c>
    </row>
    <row r="9088" spans="1:17" x14ac:dyDescent="0.3">
      <c r="A9088">
        <v>9087</v>
      </c>
      <c r="B9088">
        <v>90511300</v>
      </c>
      <c r="C9088" t="s">
        <v>9037</v>
      </c>
      <c r="E9088" s="8">
        <v>9088</v>
      </c>
      <c r="F9088" s="9">
        <v>90511400</v>
      </c>
      <c r="G9088" s="10" t="s">
        <v>9038</v>
      </c>
      <c r="Q9088" t="str">
        <f t="shared" si="141"/>
        <v>90511400-Usluge sakupljanja papira</v>
      </c>
    </row>
    <row r="9089" spans="1:17" x14ac:dyDescent="0.3">
      <c r="A9089">
        <v>9088</v>
      </c>
      <c r="B9089">
        <v>90511400</v>
      </c>
      <c r="C9089" t="s">
        <v>9038</v>
      </c>
      <c r="E9089" s="11">
        <v>9089</v>
      </c>
      <c r="F9089" s="12">
        <v>90512000</v>
      </c>
      <c r="G9089" s="13" t="s">
        <v>9039</v>
      </c>
      <c r="Q9089" t="str">
        <f t="shared" si="141"/>
        <v>90512000-Usluge prevoza otpada</v>
      </c>
    </row>
    <row r="9090" spans="1:17" x14ac:dyDescent="0.3">
      <c r="A9090">
        <v>9089</v>
      </c>
      <c r="B9090">
        <v>90512000</v>
      </c>
      <c r="C9090" t="s">
        <v>9039</v>
      </c>
      <c r="E9090" s="8">
        <v>9090</v>
      </c>
      <c r="F9090" s="9">
        <v>90513000</v>
      </c>
      <c r="G9090" s="10" t="s">
        <v>9040</v>
      </c>
      <c r="Q9090" t="str">
        <f t="shared" ref="Q9090:Q9153" si="142">F9090&amp; "-" &amp;G9090</f>
        <v>90513000-Usluge prerade i odlaganja bezopasnih otpadaka i otpada</v>
      </c>
    </row>
    <row r="9091" spans="1:17" x14ac:dyDescent="0.3">
      <c r="A9091">
        <v>9090</v>
      </c>
      <c r="B9091">
        <v>90513000</v>
      </c>
      <c r="C9091" t="s">
        <v>9040</v>
      </c>
      <c r="E9091" s="11">
        <v>9091</v>
      </c>
      <c r="F9091" s="12">
        <v>90513100</v>
      </c>
      <c r="G9091" s="13" t="s">
        <v>9041</v>
      </c>
      <c r="Q9091" t="str">
        <f t="shared" si="142"/>
        <v>90513100-Usluge odlaganja kućnog otpada</v>
      </c>
    </row>
    <row r="9092" spans="1:17" x14ac:dyDescent="0.3">
      <c r="A9092">
        <v>9091</v>
      </c>
      <c r="B9092">
        <v>90513100</v>
      </c>
      <c r="C9092" t="s">
        <v>9041</v>
      </c>
      <c r="E9092" s="8">
        <v>9092</v>
      </c>
      <c r="F9092" s="9">
        <v>90513200</v>
      </c>
      <c r="G9092" s="10" t="s">
        <v>9042</v>
      </c>
      <c r="Q9092" t="str">
        <f t="shared" si="142"/>
        <v>90513200-Usluge odlaganja čvrstog komunalnog otpada</v>
      </c>
    </row>
    <row r="9093" spans="1:17" x14ac:dyDescent="0.3">
      <c r="A9093">
        <v>9092</v>
      </c>
      <c r="B9093">
        <v>90513200</v>
      </c>
      <c r="C9093" t="s">
        <v>9042</v>
      </c>
      <c r="E9093" s="11">
        <v>9093</v>
      </c>
      <c r="F9093" s="12">
        <v>90513300</v>
      </c>
      <c r="G9093" s="13" t="s">
        <v>9043</v>
      </c>
      <c r="Q9093" t="str">
        <f t="shared" si="142"/>
        <v>90513300-Usluge spaljivanja otpada</v>
      </c>
    </row>
    <row r="9094" spans="1:17" x14ac:dyDescent="0.3">
      <c r="A9094">
        <v>9093</v>
      </c>
      <c r="B9094">
        <v>90513300</v>
      </c>
      <c r="C9094" t="s">
        <v>9043</v>
      </c>
      <c r="E9094" s="8">
        <v>9094</v>
      </c>
      <c r="F9094" s="9">
        <v>90513400</v>
      </c>
      <c r="G9094" s="10" t="s">
        <v>9044</v>
      </c>
      <c r="Q9094" t="str">
        <f t="shared" si="142"/>
        <v>90513400-Usluge odlaganja pepela</v>
      </c>
    </row>
    <row r="9095" spans="1:17" x14ac:dyDescent="0.3">
      <c r="A9095">
        <v>9094</v>
      </c>
      <c r="B9095">
        <v>90513400</v>
      </c>
      <c r="C9095" t="s">
        <v>9044</v>
      </c>
      <c r="E9095" s="11">
        <v>9095</v>
      </c>
      <c r="F9095" s="12">
        <v>90513500</v>
      </c>
      <c r="G9095" s="13" t="s">
        <v>9045</v>
      </c>
      <c r="Q9095" t="str">
        <f t="shared" si="142"/>
        <v>90513500-Prerada i odlaganje zagađenih voda</v>
      </c>
    </row>
    <row r="9096" spans="1:17" x14ac:dyDescent="0.3">
      <c r="A9096">
        <v>9095</v>
      </c>
      <c r="B9096">
        <v>90513500</v>
      </c>
      <c r="C9096" t="s">
        <v>9045</v>
      </c>
      <c r="E9096" s="8">
        <v>9096</v>
      </c>
      <c r="F9096" s="9">
        <v>90513600</v>
      </c>
      <c r="G9096" s="10" t="s">
        <v>9046</v>
      </c>
      <c r="Q9096" t="str">
        <f t="shared" si="142"/>
        <v>90513600-Usluge uklanjanja mulja</v>
      </c>
    </row>
    <row r="9097" spans="1:17" x14ac:dyDescent="0.3">
      <c r="A9097">
        <v>9096</v>
      </c>
      <c r="B9097">
        <v>90513600</v>
      </c>
      <c r="C9097" t="s">
        <v>9046</v>
      </c>
      <c r="E9097" s="11">
        <v>9097</v>
      </c>
      <c r="F9097" s="12">
        <v>90513700</v>
      </c>
      <c r="G9097" s="13" t="s">
        <v>9047</v>
      </c>
      <c r="Q9097" t="str">
        <f t="shared" si="142"/>
        <v>90513700-Usluge prevoza mulja</v>
      </c>
    </row>
    <row r="9098" spans="1:17" x14ac:dyDescent="0.3">
      <c r="A9098">
        <v>9097</v>
      </c>
      <c r="B9098">
        <v>90513700</v>
      </c>
      <c r="C9098" t="s">
        <v>9047</v>
      </c>
      <c r="E9098" s="8">
        <v>9098</v>
      </c>
      <c r="F9098" s="9">
        <v>90513800</v>
      </c>
      <c r="G9098" s="10" t="s">
        <v>9048</v>
      </c>
      <c r="Q9098" t="str">
        <f t="shared" si="142"/>
        <v>90513800-Usluge obrade mulja</v>
      </c>
    </row>
    <row r="9099" spans="1:17" x14ac:dyDescent="0.3">
      <c r="A9099">
        <v>9098</v>
      </c>
      <c r="B9099">
        <v>90513800</v>
      </c>
      <c r="C9099" t="s">
        <v>9048</v>
      </c>
      <c r="E9099" s="11">
        <v>9099</v>
      </c>
      <c r="F9099" s="12">
        <v>90513900</v>
      </c>
      <c r="G9099" s="13" t="s">
        <v>9049</v>
      </c>
      <c r="Q9099" t="str">
        <f t="shared" si="142"/>
        <v>90513900-Usluge odlaganja mulja</v>
      </c>
    </row>
    <row r="9100" spans="1:17" x14ac:dyDescent="0.3">
      <c r="A9100">
        <v>9099</v>
      </c>
      <c r="B9100">
        <v>90513900</v>
      </c>
      <c r="C9100" t="s">
        <v>9049</v>
      </c>
      <c r="E9100" s="8">
        <v>9100</v>
      </c>
      <c r="F9100" s="9">
        <v>90514000</v>
      </c>
      <c r="G9100" s="10" t="s">
        <v>9050</v>
      </c>
      <c r="Q9100" t="str">
        <f t="shared" si="142"/>
        <v>90514000-Usluge recikliranja otpada</v>
      </c>
    </row>
    <row r="9101" spans="1:17" x14ac:dyDescent="0.3">
      <c r="A9101">
        <v>9100</v>
      </c>
      <c r="B9101">
        <v>90514000</v>
      </c>
      <c r="C9101" t="s">
        <v>9050</v>
      </c>
      <c r="E9101" s="11">
        <v>9101</v>
      </c>
      <c r="F9101" s="12">
        <v>90520000</v>
      </c>
      <c r="G9101" s="13" t="s">
        <v>9051</v>
      </c>
      <c r="Q9101" t="str">
        <f t="shared" si="142"/>
        <v>90520000-Usluge u vezi sa radioaktivnim, otrovnim, medicinskim i opasnim otpadom</v>
      </c>
    </row>
    <row r="9102" spans="1:17" x14ac:dyDescent="0.3">
      <c r="A9102">
        <v>9101</v>
      </c>
      <c r="B9102">
        <v>90520000</v>
      </c>
      <c r="C9102" t="s">
        <v>9051</v>
      </c>
      <c r="E9102" s="8">
        <v>9102</v>
      </c>
      <c r="F9102" s="9">
        <v>90521000</v>
      </c>
      <c r="G9102" s="10" t="s">
        <v>9052</v>
      </c>
      <c r="Q9102" t="str">
        <f t="shared" si="142"/>
        <v>90521000-Usluge tretmana radioaktivnog otpada</v>
      </c>
    </row>
    <row r="9103" spans="1:17" x14ac:dyDescent="0.3">
      <c r="A9103">
        <v>9102</v>
      </c>
      <c r="B9103">
        <v>90521000</v>
      </c>
      <c r="C9103" t="s">
        <v>9052</v>
      </c>
      <c r="E9103" s="11">
        <v>9103</v>
      </c>
      <c r="F9103" s="12">
        <v>90521100</v>
      </c>
      <c r="G9103" s="13" t="s">
        <v>9053</v>
      </c>
      <c r="Q9103" t="str">
        <f t="shared" si="142"/>
        <v>90521100-Usluge sakupljanja radioaktivnog otpada</v>
      </c>
    </row>
    <row r="9104" spans="1:17" x14ac:dyDescent="0.3">
      <c r="A9104">
        <v>9103</v>
      </c>
      <c r="B9104">
        <v>90521100</v>
      </c>
      <c r="C9104" t="s">
        <v>9053</v>
      </c>
      <c r="E9104" s="8">
        <v>9104</v>
      </c>
      <c r="F9104" s="9">
        <v>90521200</v>
      </c>
      <c r="G9104" s="10" t="s">
        <v>9054</v>
      </c>
      <c r="Q9104" t="str">
        <f t="shared" si="142"/>
        <v>90521200-Usluge skladištenja radioaktivnog otpada</v>
      </c>
    </row>
    <row r="9105" spans="1:17" x14ac:dyDescent="0.3">
      <c r="A9105">
        <v>9104</v>
      </c>
      <c r="B9105">
        <v>90521200</v>
      </c>
      <c r="C9105" t="s">
        <v>9054</v>
      </c>
      <c r="E9105" s="11">
        <v>9105</v>
      </c>
      <c r="F9105" s="12">
        <v>90521300</v>
      </c>
      <c r="G9105" s="13" t="s">
        <v>9055</v>
      </c>
      <c r="Q9105" t="str">
        <f t="shared" si="142"/>
        <v>90521300-Odlaganje radioaktivnog otpada</v>
      </c>
    </row>
    <row r="9106" spans="1:17" x14ac:dyDescent="0.3">
      <c r="A9106">
        <v>9105</v>
      </c>
      <c r="B9106">
        <v>90521300</v>
      </c>
      <c r="C9106" t="s">
        <v>9055</v>
      </c>
      <c r="E9106" s="8">
        <v>9106</v>
      </c>
      <c r="F9106" s="9">
        <v>90521400</v>
      </c>
      <c r="G9106" s="10" t="s">
        <v>9056</v>
      </c>
      <c r="Q9106" t="str">
        <f t="shared" si="142"/>
        <v>90521400-Prevoz radioaktivnog otpada</v>
      </c>
    </row>
    <row r="9107" spans="1:17" x14ac:dyDescent="0.3">
      <c r="A9107">
        <v>9106</v>
      </c>
      <c r="B9107">
        <v>90521400</v>
      </c>
      <c r="C9107" t="s">
        <v>9056</v>
      </c>
      <c r="E9107" s="11">
        <v>9107</v>
      </c>
      <c r="F9107" s="12">
        <v>90521410</v>
      </c>
      <c r="G9107" s="13" t="s">
        <v>9057</v>
      </c>
      <c r="Q9107" t="str">
        <f t="shared" si="142"/>
        <v>90521410-Prevoz nuklearnog otpada niskog stepena radioaktivnosti</v>
      </c>
    </row>
    <row r="9108" spans="1:17" x14ac:dyDescent="0.3">
      <c r="A9108">
        <v>9107</v>
      </c>
      <c r="B9108">
        <v>90521410</v>
      </c>
      <c r="C9108" t="s">
        <v>9057</v>
      </c>
      <c r="E9108" s="8">
        <v>9108</v>
      </c>
      <c r="F9108" s="9">
        <v>90521420</v>
      </c>
      <c r="G9108" s="10" t="s">
        <v>9058</v>
      </c>
      <c r="Q9108" t="str">
        <f t="shared" si="142"/>
        <v>90521420-Prevoz otpada srednjeg stepena radioaktivnosti</v>
      </c>
    </row>
    <row r="9109" spans="1:17" x14ac:dyDescent="0.3">
      <c r="A9109">
        <v>9108</v>
      </c>
      <c r="B9109">
        <v>90521420</v>
      </c>
      <c r="C9109" t="s">
        <v>9058</v>
      </c>
      <c r="E9109" s="11">
        <v>9109</v>
      </c>
      <c r="F9109" s="12">
        <v>90521500</v>
      </c>
      <c r="G9109" s="13" t="s">
        <v>9059</v>
      </c>
      <c r="Q9109" t="str">
        <f t="shared" si="142"/>
        <v>90521500-Pakovanje radioaktivnog otpada</v>
      </c>
    </row>
    <row r="9110" spans="1:17" x14ac:dyDescent="0.3">
      <c r="A9110">
        <v>9109</v>
      </c>
      <c r="B9110">
        <v>90521500</v>
      </c>
      <c r="C9110" t="s">
        <v>9059</v>
      </c>
      <c r="E9110" s="8">
        <v>9110</v>
      </c>
      <c r="F9110" s="9">
        <v>90521510</v>
      </c>
      <c r="G9110" s="10" t="s">
        <v>9060</v>
      </c>
      <c r="Q9110" t="str">
        <f t="shared" si="142"/>
        <v>90521510-Pakovanje otpada niskog stepena radioaktivnosti</v>
      </c>
    </row>
    <row r="9111" spans="1:17" x14ac:dyDescent="0.3">
      <c r="A9111">
        <v>9110</v>
      </c>
      <c r="B9111">
        <v>90521510</v>
      </c>
      <c r="C9111" t="s">
        <v>9060</v>
      </c>
      <c r="E9111" s="11">
        <v>9111</v>
      </c>
      <c r="F9111" s="12">
        <v>90521520</v>
      </c>
      <c r="G9111" s="13" t="s">
        <v>9061</v>
      </c>
      <c r="Q9111" t="str">
        <f t="shared" si="142"/>
        <v>90521520-Pakovanje otpada srednjeg stepena radioaktivnosti</v>
      </c>
    </row>
    <row r="9112" spans="1:17" x14ac:dyDescent="0.3">
      <c r="A9112">
        <v>9111</v>
      </c>
      <c r="B9112">
        <v>90521520</v>
      </c>
      <c r="C9112" t="s">
        <v>9061</v>
      </c>
      <c r="E9112" s="8">
        <v>9112</v>
      </c>
      <c r="F9112" s="9">
        <v>90522000</v>
      </c>
      <c r="G9112" s="10" t="s">
        <v>9062</v>
      </c>
      <c r="Q9112" t="str">
        <f t="shared" si="142"/>
        <v>90522000-Usluge u vezi sa kontaminiranim tlom</v>
      </c>
    </row>
    <row r="9113" spans="1:17" x14ac:dyDescent="0.3">
      <c r="A9113">
        <v>9112</v>
      </c>
      <c r="B9113">
        <v>90522000</v>
      </c>
      <c r="C9113" t="s">
        <v>9062</v>
      </c>
      <c r="E9113" s="11">
        <v>9113</v>
      </c>
      <c r="F9113" s="12">
        <v>90522100</v>
      </c>
      <c r="G9113" s="13" t="s">
        <v>9063</v>
      </c>
      <c r="Q9113" t="str">
        <f t="shared" si="142"/>
        <v>90522100-Uklanjanje kontaminiranog tla</v>
      </c>
    </row>
    <row r="9114" spans="1:17" x14ac:dyDescent="0.3">
      <c r="A9114">
        <v>9113</v>
      </c>
      <c r="B9114">
        <v>90522100</v>
      </c>
      <c r="C9114" t="s">
        <v>9063</v>
      </c>
      <c r="E9114" s="8">
        <v>9114</v>
      </c>
      <c r="F9114" s="9">
        <v>90522200</v>
      </c>
      <c r="G9114" s="10" t="s">
        <v>9064</v>
      </c>
      <c r="Q9114" t="str">
        <f t="shared" si="142"/>
        <v>90522200-Odlaganje kontaminiranog tla</v>
      </c>
    </row>
    <row r="9115" spans="1:17" x14ac:dyDescent="0.3">
      <c r="A9115">
        <v>9114</v>
      </c>
      <c r="B9115">
        <v>90522200</v>
      </c>
      <c r="C9115" t="s">
        <v>9064</v>
      </c>
      <c r="E9115" s="11">
        <v>9115</v>
      </c>
      <c r="F9115" s="12">
        <v>90522300</v>
      </c>
      <c r="G9115" s="13" t="s">
        <v>9065</v>
      </c>
      <c r="Q9115" t="str">
        <f t="shared" si="142"/>
        <v>90522300-Usluge sanacije kontaminiranog tla</v>
      </c>
    </row>
    <row r="9116" spans="1:17" x14ac:dyDescent="0.3">
      <c r="A9116">
        <v>9115</v>
      </c>
      <c r="B9116">
        <v>90522300</v>
      </c>
      <c r="C9116" t="s">
        <v>9065</v>
      </c>
      <c r="E9116" s="8">
        <v>9116</v>
      </c>
      <c r="F9116" s="9">
        <v>90522400</v>
      </c>
      <c r="G9116" s="10" t="s">
        <v>9066</v>
      </c>
      <c r="Q9116" t="str">
        <f t="shared" si="142"/>
        <v>90522400-Čišćenje i sanacija tla</v>
      </c>
    </row>
    <row r="9117" spans="1:17" x14ac:dyDescent="0.3">
      <c r="A9117">
        <v>9116</v>
      </c>
      <c r="B9117">
        <v>90522400</v>
      </c>
      <c r="C9117" t="s">
        <v>9066</v>
      </c>
      <c r="E9117" s="11">
        <v>9117</v>
      </c>
      <c r="F9117" s="12">
        <v>90523000</v>
      </c>
      <c r="G9117" s="13" t="s">
        <v>9067</v>
      </c>
      <c r="Q9117" t="str">
        <f t="shared" si="142"/>
        <v>90523000-Usluge odlaganja toksičnog otpada, izuzev radioaktivnog otpada i kontaminiranog tla</v>
      </c>
    </row>
    <row r="9118" spans="1:17" x14ac:dyDescent="0.3">
      <c r="A9118">
        <v>9117</v>
      </c>
      <c r="B9118">
        <v>90523000</v>
      </c>
      <c r="C9118" t="s">
        <v>9067</v>
      </c>
      <c r="E9118" s="8">
        <v>9118</v>
      </c>
      <c r="F9118" s="9">
        <v>90523100</v>
      </c>
      <c r="G9118" s="10" t="s">
        <v>9068</v>
      </c>
      <c r="Q9118" t="str">
        <f t="shared" si="142"/>
        <v>90523100-Usluge odnošenja oružja i municije</v>
      </c>
    </row>
    <row r="9119" spans="1:17" x14ac:dyDescent="0.3">
      <c r="A9119">
        <v>9118</v>
      </c>
      <c r="B9119">
        <v>90523100</v>
      </c>
      <c r="C9119" t="s">
        <v>9068</v>
      </c>
      <c r="E9119" s="11">
        <v>9119</v>
      </c>
      <c r="F9119" s="12">
        <v>90523200</v>
      </c>
      <c r="G9119" s="13" t="s">
        <v>9069</v>
      </c>
      <c r="Q9119" t="str">
        <f t="shared" si="142"/>
        <v>90523200-Usluge uklanjanja bombi</v>
      </c>
    </row>
    <row r="9120" spans="1:17" x14ac:dyDescent="0.3">
      <c r="A9120">
        <v>9119</v>
      </c>
      <c r="B9120">
        <v>90523200</v>
      </c>
      <c r="C9120" t="s">
        <v>9069</v>
      </c>
      <c r="E9120" s="8">
        <v>9120</v>
      </c>
      <c r="F9120" s="9">
        <v>90523300</v>
      </c>
      <c r="G9120" s="10" t="s">
        <v>9070</v>
      </c>
      <c r="Q9120" t="str">
        <f t="shared" si="142"/>
        <v>90523300-Usluge čišćenja mina</v>
      </c>
    </row>
    <row r="9121" spans="1:17" x14ac:dyDescent="0.3">
      <c r="A9121">
        <v>9120</v>
      </c>
      <c r="B9121">
        <v>90523300</v>
      </c>
      <c r="C9121" t="s">
        <v>9070</v>
      </c>
      <c r="E9121" s="11">
        <v>9121</v>
      </c>
      <c r="F9121" s="12">
        <v>90524000</v>
      </c>
      <c r="G9121" s="13" t="s">
        <v>9071</v>
      </c>
      <c r="Q9121" t="str">
        <f t="shared" si="142"/>
        <v>90524000-Usluge u vezi sa medicinskim otpadom</v>
      </c>
    </row>
    <row r="9122" spans="1:17" x14ac:dyDescent="0.3">
      <c r="A9122">
        <v>9121</v>
      </c>
      <c r="B9122">
        <v>90524000</v>
      </c>
      <c r="C9122" t="s">
        <v>9071</v>
      </c>
      <c r="E9122" s="8">
        <v>9122</v>
      </c>
      <c r="F9122" s="9">
        <v>90524100</v>
      </c>
      <c r="G9122" s="10" t="s">
        <v>9072</v>
      </c>
      <c r="Q9122" t="str">
        <f t="shared" si="142"/>
        <v>90524100-Usluge prikupljanja medicinskog otpada</v>
      </c>
    </row>
    <row r="9123" spans="1:17" x14ac:dyDescent="0.3">
      <c r="A9123">
        <v>9122</v>
      </c>
      <c r="B9123">
        <v>90524100</v>
      </c>
      <c r="C9123" t="s">
        <v>9072</v>
      </c>
      <c r="E9123" s="11">
        <v>9123</v>
      </c>
      <c r="F9123" s="12">
        <v>90524200</v>
      </c>
      <c r="G9123" s="13" t="s">
        <v>9073</v>
      </c>
      <c r="Q9123" t="str">
        <f t="shared" si="142"/>
        <v>90524200-Usluge odlaganja medicinskog otpada</v>
      </c>
    </row>
    <row r="9124" spans="1:17" x14ac:dyDescent="0.3">
      <c r="A9124">
        <v>9123</v>
      </c>
      <c r="B9124">
        <v>90524200</v>
      </c>
      <c r="C9124" t="s">
        <v>9073</v>
      </c>
      <c r="E9124" s="8">
        <v>9124</v>
      </c>
      <c r="F9124" s="9">
        <v>90524300</v>
      </c>
      <c r="G9124" s="10" t="s">
        <v>9074</v>
      </c>
      <c r="Q9124" t="str">
        <f t="shared" si="142"/>
        <v>90524300-Usluge uklanjanja biološkog otpada</v>
      </c>
    </row>
    <row r="9125" spans="1:17" x14ac:dyDescent="0.3">
      <c r="A9125">
        <v>9124</v>
      </c>
      <c r="B9125">
        <v>90524300</v>
      </c>
      <c r="C9125" t="s">
        <v>9074</v>
      </c>
      <c r="E9125" s="11">
        <v>9125</v>
      </c>
      <c r="F9125" s="12">
        <v>90524400</v>
      </c>
      <c r="G9125" s="13" t="s">
        <v>9075</v>
      </c>
      <c r="Q9125" t="str">
        <f t="shared" si="142"/>
        <v>90524400-Skupljanje, prevoz i odlaganje bolničkog otpada</v>
      </c>
    </row>
    <row r="9126" spans="1:17" x14ac:dyDescent="0.3">
      <c r="A9126">
        <v>9125</v>
      </c>
      <c r="B9126">
        <v>90524400</v>
      </c>
      <c r="C9126" t="s">
        <v>9075</v>
      </c>
      <c r="E9126" s="8">
        <v>9126</v>
      </c>
      <c r="F9126" s="9">
        <v>90530000</v>
      </c>
      <c r="G9126" s="10" t="s">
        <v>9076</v>
      </c>
      <c r="Q9126" t="str">
        <f t="shared" si="142"/>
        <v>90530000-Upravljanje deponijama</v>
      </c>
    </row>
    <row r="9127" spans="1:17" x14ac:dyDescent="0.3">
      <c r="A9127">
        <v>9126</v>
      </c>
      <c r="B9127">
        <v>90530000</v>
      </c>
      <c r="C9127" t="s">
        <v>9076</v>
      </c>
      <c r="E9127" s="11">
        <v>9127</v>
      </c>
      <c r="F9127" s="12">
        <v>90531000</v>
      </c>
      <c r="G9127" s="13" t="s">
        <v>9077</v>
      </c>
      <c r="Q9127" t="str">
        <f t="shared" si="142"/>
        <v>90531000-Usluge upravljanja deponijama</v>
      </c>
    </row>
    <row r="9128" spans="1:17" x14ac:dyDescent="0.3">
      <c r="A9128">
        <v>9127</v>
      </c>
      <c r="B9128">
        <v>90531000</v>
      </c>
      <c r="C9128" t="s">
        <v>9077</v>
      </c>
      <c r="E9128" s="8">
        <v>9128</v>
      </c>
      <c r="F9128" s="9">
        <v>90532000</v>
      </c>
      <c r="G9128" s="10" t="s">
        <v>9078</v>
      </c>
      <c r="Q9128" t="str">
        <f t="shared" si="142"/>
        <v>90532000-Usluge upravljanja deponijama jalovine uglja</v>
      </c>
    </row>
    <row r="9129" spans="1:17" x14ac:dyDescent="0.3">
      <c r="A9129">
        <v>9128</v>
      </c>
      <c r="B9129">
        <v>90532000</v>
      </c>
      <c r="C9129" t="s">
        <v>9078</v>
      </c>
      <c r="E9129" s="11">
        <v>9129</v>
      </c>
      <c r="F9129" s="12">
        <v>90533000</v>
      </c>
      <c r="G9129" s="13" t="s">
        <v>9079</v>
      </c>
      <c r="Q9129" t="str">
        <f t="shared" si="142"/>
        <v>90533000-Usluge upravljanja đubrištima</v>
      </c>
    </row>
    <row r="9130" spans="1:17" x14ac:dyDescent="0.3">
      <c r="A9130">
        <v>9129</v>
      </c>
      <c r="B9130">
        <v>90533000</v>
      </c>
      <c r="C9130" t="s">
        <v>9079</v>
      </c>
      <c r="E9130" s="8">
        <v>9130</v>
      </c>
      <c r="F9130" s="9">
        <v>90600000</v>
      </c>
      <c r="G9130" s="10" t="s">
        <v>9080</v>
      </c>
      <c r="Q9130" t="str">
        <f t="shared" si="142"/>
        <v>90600000-Usluge čišćenja i sanitarne usluge u gradskim i seoskim sredinama i srodne usluge</v>
      </c>
    </row>
    <row r="9131" spans="1:17" x14ac:dyDescent="0.3">
      <c r="A9131">
        <v>9130</v>
      </c>
      <c r="B9131">
        <v>90600000</v>
      </c>
      <c r="C9131" t="s">
        <v>9080</v>
      </c>
      <c r="E9131" s="11">
        <v>9131</v>
      </c>
      <c r="F9131" s="12">
        <v>90610000</v>
      </c>
      <c r="G9131" s="13" t="s">
        <v>9081</v>
      </c>
      <c r="Q9131" t="str">
        <f t="shared" si="142"/>
        <v>90610000-Usluge čišćenja i brisanja ulica</v>
      </c>
    </row>
    <row r="9132" spans="1:17" x14ac:dyDescent="0.3">
      <c r="A9132">
        <v>9131</v>
      </c>
      <c r="B9132">
        <v>90610000</v>
      </c>
      <c r="C9132" t="s">
        <v>9081</v>
      </c>
      <c r="E9132" s="8">
        <v>9132</v>
      </c>
      <c r="F9132" s="9">
        <v>90611000</v>
      </c>
      <c r="G9132" s="10" t="s">
        <v>9082</v>
      </c>
      <c r="Q9132" t="str">
        <f t="shared" si="142"/>
        <v>90611000-Usluge čišćenja ulica</v>
      </c>
    </row>
    <row r="9133" spans="1:17" x14ac:dyDescent="0.3">
      <c r="A9133">
        <v>9132</v>
      </c>
      <c r="B9133">
        <v>90611000</v>
      </c>
      <c r="C9133" t="s">
        <v>9082</v>
      </c>
      <c r="E9133" s="11">
        <v>9133</v>
      </c>
      <c r="F9133" s="12">
        <v>90612000</v>
      </c>
      <c r="G9133" s="13" t="s">
        <v>9083</v>
      </c>
      <c r="Q9133" t="str">
        <f t="shared" si="142"/>
        <v>90612000-Usluge brisanja ulica</v>
      </c>
    </row>
    <row r="9134" spans="1:17" x14ac:dyDescent="0.3">
      <c r="A9134">
        <v>9133</v>
      </c>
      <c r="B9134">
        <v>90612000</v>
      </c>
      <c r="C9134" t="s">
        <v>9083</v>
      </c>
      <c r="E9134" s="8">
        <v>9134</v>
      </c>
      <c r="F9134" s="9">
        <v>90620000</v>
      </c>
      <c r="G9134" s="10" t="s">
        <v>9084</v>
      </c>
      <c r="Q9134" t="str">
        <f t="shared" si="142"/>
        <v>90620000-Usluge čišćenja snega</v>
      </c>
    </row>
    <row r="9135" spans="1:17" x14ac:dyDescent="0.3">
      <c r="A9135">
        <v>9134</v>
      </c>
      <c r="B9135">
        <v>90620000</v>
      </c>
      <c r="C9135" t="s">
        <v>9084</v>
      </c>
      <c r="E9135" s="11">
        <v>9135</v>
      </c>
      <c r="F9135" s="12">
        <v>90630000</v>
      </c>
      <c r="G9135" s="13" t="s">
        <v>9085</v>
      </c>
      <c r="Q9135" t="str">
        <f t="shared" si="142"/>
        <v>90630000-Usluge uklanjanja leda</v>
      </c>
    </row>
    <row r="9136" spans="1:17" x14ac:dyDescent="0.3">
      <c r="A9136">
        <v>9135</v>
      </c>
      <c r="B9136">
        <v>90630000</v>
      </c>
      <c r="C9136" t="s">
        <v>9085</v>
      </c>
      <c r="E9136" s="8">
        <v>9136</v>
      </c>
      <c r="F9136" s="9">
        <v>90640000</v>
      </c>
      <c r="G9136" s="10" t="s">
        <v>9086</v>
      </c>
      <c r="Q9136" t="str">
        <f t="shared" si="142"/>
        <v>90640000-Usluge čišćenja i pražnjenja slivnika</v>
      </c>
    </row>
    <row r="9137" spans="1:17" x14ac:dyDescent="0.3">
      <c r="A9137">
        <v>9136</v>
      </c>
      <c r="B9137">
        <v>90640000</v>
      </c>
      <c r="C9137" t="s">
        <v>9086</v>
      </c>
      <c r="E9137" s="11">
        <v>9137</v>
      </c>
      <c r="F9137" s="12">
        <v>90641000</v>
      </c>
      <c r="G9137" s="13" t="s">
        <v>9087</v>
      </c>
      <c r="Q9137" t="str">
        <f t="shared" si="142"/>
        <v>90641000-Usluge čišćenja slivnika</v>
      </c>
    </row>
    <row r="9138" spans="1:17" x14ac:dyDescent="0.3">
      <c r="A9138">
        <v>9137</v>
      </c>
      <c r="B9138">
        <v>90641000</v>
      </c>
      <c r="C9138" t="s">
        <v>9087</v>
      </c>
      <c r="E9138" s="8">
        <v>9138</v>
      </c>
      <c r="F9138" s="9">
        <v>90642000</v>
      </c>
      <c r="G9138" s="10" t="s">
        <v>9088</v>
      </c>
      <c r="Q9138" t="str">
        <f t="shared" si="142"/>
        <v>90642000-Usluge pražnjenja slivnika</v>
      </c>
    </row>
    <row r="9139" spans="1:17" x14ac:dyDescent="0.3">
      <c r="A9139">
        <v>9138</v>
      </c>
      <c r="B9139">
        <v>90642000</v>
      </c>
      <c r="C9139" t="s">
        <v>9088</v>
      </c>
      <c r="E9139" s="11">
        <v>9139</v>
      </c>
      <c r="F9139" s="12">
        <v>90650000</v>
      </c>
      <c r="G9139" s="13" t="s">
        <v>9089</v>
      </c>
      <c r="Q9139" t="str">
        <f t="shared" si="142"/>
        <v>90650000-Usluge uklanjanja azbesta</v>
      </c>
    </row>
    <row r="9140" spans="1:17" x14ac:dyDescent="0.3">
      <c r="A9140">
        <v>9139</v>
      </c>
      <c r="B9140">
        <v>90650000</v>
      </c>
      <c r="C9140" t="s">
        <v>9089</v>
      </c>
      <c r="E9140" s="8">
        <v>9140</v>
      </c>
      <c r="F9140" s="9">
        <v>90660000</v>
      </c>
      <c r="G9140" s="10" t="s">
        <v>9090</v>
      </c>
      <c r="Q9140" t="str">
        <f t="shared" si="142"/>
        <v>90660000-Usluge uklanjanja olova</v>
      </c>
    </row>
    <row r="9141" spans="1:17" x14ac:dyDescent="0.3">
      <c r="A9141">
        <v>9140</v>
      </c>
      <c r="B9141">
        <v>90660000</v>
      </c>
      <c r="C9141" t="s">
        <v>9090</v>
      </c>
      <c r="E9141" s="11">
        <v>9141</v>
      </c>
      <c r="F9141" s="12">
        <v>90670000</v>
      </c>
      <c r="G9141" s="13" t="s">
        <v>9091</v>
      </c>
      <c r="Q9141" t="str">
        <f t="shared" si="142"/>
        <v>90670000-Usluge dezinfekcije i uništavanja štetočina u gradskim i seoskim sredinama</v>
      </c>
    </row>
    <row r="9142" spans="1:17" x14ac:dyDescent="0.3">
      <c r="A9142">
        <v>9141</v>
      </c>
      <c r="B9142">
        <v>90670000</v>
      </c>
      <c r="C9142" t="s">
        <v>9091</v>
      </c>
      <c r="E9142" s="8">
        <v>9142</v>
      </c>
      <c r="F9142" s="9">
        <v>90680000</v>
      </c>
      <c r="G9142" s="10" t="s">
        <v>9092</v>
      </c>
      <c r="Q9142" t="str">
        <f t="shared" si="142"/>
        <v>90680000-Usluge čišćenja plaža</v>
      </c>
    </row>
    <row r="9143" spans="1:17" x14ac:dyDescent="0.3">
      <c r="A9143">
        <v>9142</v>
      </c>
      <c r="B9143">
        <v>90680000</v>
      </c>
      <c r="C9143" t="s">
        <v>9092</v>
      </c>
      <c r="E9143" s="11">
        <v>9143</v>
      </c>
      <c r="F9143" s="12">
        <v>90690000</v>
      </c>
      <c r="G9143" s="13" t="s">
        <v>9093</v>
      </c>
      <c r="Q9143" t="str">
        <f t="shared" si="142"/>
        <v>90690000-Usluge uklanjanja grafita</v>
      </c>
    </row>
    <row r="9144" spans="1:17" x14ac:dyDescent="0.3">
      <c r="A9144">
        <v>9143</v>
      </c>
      <c r="B9144">
        <v>90690000</v>
      </c>
      <c r="C9144" t="s">
        <v>9093</v>
      </c>
      <c r="E9144" s="8">
        <v>9144</v>
      </c>
      <c r="F9144" s="9">
        <v>90700000</v>
      </c>
      <c r="G9144" s="10" t="s">
        <v>9094</v>
      </c>
      <c r="Q9144" t="str">
        <f t="shared" si="142"/>
        <v>90700000-Usluge u oblasti zaštite životne sredine</v>
      </c>
    </row>
    <row r="9145" spans="1:17" x14ac:dyDescent="0.3">
      <c r="A9145">
        <v>9144</v>
      </c>
      <c r="B9145">
        <v>90700000</v>
      </c>
      <c r="C9145" t="s">
        <v>9094</v>
      </c>
      <c r="E9145" s="11">
        <v>9145</v>
      </c>
      <c r="F9145" s="12">
        <v>90710000</v>
      </c>
      <c r="G9145" s="13" t="s">
        <v>9095</v>
      </c>
      <c r="Q9145" t="str">
        <f t="shared" si="142"/>
        <v>90710000-Usluge upravljanja u oblasti životne sredine</v>
      </c>
    </row>
    <row r="9146" spans="1:17" x14ac:dyDescent="0.3">
      <c r="A9146">
        <v>9145</v>
      </c>
      <c r="B9146">
        <v>90710000</v>
      </c>
      <c r="C9146" t="s">
        <v>9095</v>
      </c>
      <c r="E9146" s="8">
        <v>9146</v>
      </c>
      <c r="F9146" s="9">
        <v>90711000</v>
      </c>
      <c r="G9146" s="10" t="s">
        <v>9096</v>
      </c>
      <c r="Q9146" t="str">
        <f t="shared" si="142"/>
        <v>90711000-Procena uticaja na životnu sredinu, osim u građevinarstvu</v>
      </c>
    </row>
    <row r="9147" spans="1:17" x14ac:dyDescent="0.3">
      <c r="A9147">
        <v>9146</v>
      </c>
      <c r="B9147">
        <v>90711000</v>
      </c>
      <c r="C9147" t="s">
        <v>9096</v>
      </c>
      <c r="E9147" s="11">
        <v>9147</v>
      </c>
      <c r="F9147" s="12">
        <v>90711100</v>
      </c>
      <c r="G9147" s="13" t="s">
        <v>9097</v>
      </c>
      <c r="Q9147" t="str">
        <f t="shared" si="142"/>
        <v>90711100-Procena rizika ili opasnosti, osim u građevinarstvu</v>
      </c>
    </row>
    <row r="9148" spans="1:17" x14ac:dyDescent="0.3">
      <c r="A9148">
        <v>9147</v>
      </c>
      <c r="B9148">
        <v>90711100</v>
      </c>
      <c r="C9148" t="s">
        <v>9097</v>
      </c>
      <c r="E9148" s="8">
        <v>9148</v>
      </c>
      <c r="F9148" s="9">
        <v>90711200</v>
      </c>
      <c r="G9148" s="10" t="s">
        <v>9098</v>
      </c>
      <c r="Q9148" t="str">
        <f t="shared" si="142"/>
        <v>90711200-Standardi u zaštiti životne sredine, osim u građevinarstvu</v>
      </c>
    </row>
    <row r="9149" spans="1:17" x14ac:dyDescent="0.3">
      <c r="A9149">
        <v>9148</v>
      </c>
      <c r="B9149">
        <v>90711200</v>
      </c>
      <c r="C9149" t="s">
        <v>9098</v>
      </c>
      <c r="E9149" s="11">
        <v>9149</v>
      </c>
      <c r="F9149" s="12">
        <v>90711300</v>
      </c>
      <c r="G9149" s="13" t="s">
        <v>9099</v>
      </c>
      <c r="Q9149" t="str">
        <f t="shared" si="142"/>
        <v>90711300-Analiza indikatora životne sredine, osim u građevinarstvu</v>
      </c>
    </row>
    <row r="9150" spans="1:17" x14ac:dyDescent="0.3">
      <c r="A9150">
        <v>9149</v>
      </c>
      <c r="B9150">
        <v>90711300</v>
      </c>
      <c r="C9150" t="s">
        <v>9099</v>
      </c>
      <c r="E9150" s="8">
        <v>9150</v>
      </c>
      <c r="F9150" s="9">
        <v>90711400</v>
      </c>
      <c r="G9150" s="10" t="s">
        <v>9100</v>
      </c>
      <c r="Q9150" t="str">
        <f t="shared" si="142"/>
        <v>90711400-Usluge procene uticaja na životnu sredinu osim u građevinarstvu</v>
      </c>
    </row>
    <row r="9151" spans="1:17" x14ac:dyDescent="0.3">
      <c r="A9151">
        <v>9150</v>
      </c>
      <c r="B9151">
        <v>90711400</v>
      </c>
      <c r="C9151" t="s">
        <v>9100</v>
      </c>
      <c r="E9151" s="11">
        <v>9151</v>
      </c>
      <c r="F9151" s="12">
        <v>90711500</v>
      </c>
      <c r="G9151" s="13" t="s">
        <v>9101</v>
      </c>
      <c r="Q9151" t="str">
        <f t="shared" si="142"/>
        <v>90711500-Praćenje stanja životne sredine, osim u građevinarstvu</v>
      </c>
    </row>
    <row r="9152" spans="1:17" x14ac:dyDescent="0.3">
      <c r="A9152">
        <v>9151</v>
      </c>
      <c r="B9152">
        <v>90711500</v>
      </c>
      <c r="C9152" t="s">
        <v>9101</v>
      </c>
      <c r="E9152" s="8">
        <v>9152</v>
      </c>
      <c r="F9152" s="9">
        <v>90712000</v>
      </c>
      <c r="G9152" s="10" t="s">
        <v>9102</v>
      </c>
      <c r="Q9152" t="str">
        <f t="shared" si="142"/>
        <v>90712000-Ekološko planiranje</v>
      </c>
    </row>
    <row r="9153" spans="1:17" x14ac:dyDescent="0.3">
      <c r="A9153">
        <v>9152</v>
      </c>
      <c r="B9153">
        <v>90712000</v>
      </c>
      <c r="C9153" t="s">
        <v>9102</v>
      </c>
      <c r="E9153" s="11">
        <v>9153</v>
      </c>
      <c r="F9153" s="12">
        <v>90712100</v>
      </c>
      <c r="G9153" s="13" t="s">
        <v>9103</v>
      </c>
      <c r="Q9153" t="str">
        <f t="shared" si="142"/>
        <v>90712100-Ekološko planiranje urbanog razvoja</v>
      </c>
    </row>
    <row r="9154" spans="1:17" x14ac:dyDescent="0.3">
      <c r="A9154">
        <v>9153</v>
      </c>
      <c r="B9154">
        <v>90712100</v>
      </c>
      <c r="C9154" t="s">
        <v>9103</v>
      </c>
      <c r="E9154" s="8">
        <v>9154</v>
      </c>
      <c r="F9154" s="9">
        <v>90712200</v>
      </c>
      <c r="G9154" s="10" t="s">
        <v>9104</v>
      </c>
      <c r="Q9154" t="str">
        <f t="shared" ref="Q9154:Q9217" si="143">F9154&amp; "-" &amp;G9154</f>
        <v>90712200-Planiranje strategije očuvanja šuma</v>
      </c>
    </row>
    <row r="9155" spans="1:17" x14ac:dyDescent="0.3">
      <c r="A9155">
        <v>9154</v>
      </c>
      <c r="B9155">
        <v>90712200</v>
      </c>
      <c r="C9155" t="s">
        <v>9104</v>
      </c>
      <c r="E9155" s="11">
        <v>9155</v>
      </c>
      <c r="F9155" s="12">
        <v>90712300</v>
      </c>
      <c r="G9155" s="13" t="s">
        <v>9105</v>
      </c>
      <c r="Q9155" t="str">
        <f t="shared" si="143"/>
        <v>90712300-Planiranje strategije očuvanja morskih staništa</v>
      </c>
    </row>
    <row r="9156" spans="1:17" x14ac:dyDescent="0.3">
      <c r="A9156">
        <v>9155</v>
      </c>
      <c r="B9156">
        <v>90712300</v>
      </c>
      <c r="C9156" t="s">
        <v>9105</v>
      </c>
      <c r="E9156" s="8">
        <v>9156</v>
      </c>
      <c r="F9156" s="9">
        <v>90712400</v>
      </c>
      <c r="G9156" s="10" t="s">
        <v>9106</v>
      </c>
      <c r="Q9156" t="str">
        <f t="shared" si="143"/>
        <v>90712400-Usluge upravljanja prirodnim resursima ili usluge planiranja strategije očuvanja prirodnih resursa</v>
      </c>
    </row>
    <row r="9157" spans="1:17" x14ac:dyDescent="0.3">
      <c r="A9157">
        <v>9156</v>
      </c>
      <c r="B9157">
        <v>90712400</v>
      </c>
      <c r="C9157" t="s">
        <v>9106</v>
      </c>
      <c r="E9157" s="11">
        <v>9157</v>
      </c>
      <c r="F9157" s="12">
        <v>90712500</v>
      </c>
      <c r="G9157" s="13" t="s">
        <v>9107</v>
      </c>
      <c r="Q9157" t="str">
        <f t="shared" si="143"/>
        <v>90712500-Jačanje intitucionalnog kapaciteta ili planiranja u oblasti životne sredine</v>
      </c>
    </row>
    <row r="9158" spans="1:17" x14ac:dyDescent="0.3">
      <c r="A9158">
        <v>9157</v>
      </c>
      <c r="B9158">
        <v>90712500</v>
      </c>
      <c r="C9158" t="s">
        <v>9107</v>
      </c>
      <c r="E9158" s="8">
        <v>9158</v>
      </c>
      <c r="F9158" s="9">
        <v>90713000</v>
      </c>
      <c r="G9158" s="10" t="s">
        <v>9108</v>
      </c>
      <c r="Q9158" t="str">
        <f t="shared" si="143"/>
        <v>90713000-Usluge savetovanja u oblasti životne sredine</v>
      </c>
    </row>
    <row r="9159" spans="1:17" x14ac:dyDescent="0.3">
      <c r="A9159">
        <v>9158</v>
      </c>
      <c r="B9159">
        <v>90713000</v>
      </c>
      <c r="C9159" t="s">
        <v>9108</v>
      </c>
      <c r="E9159" s="11">
        <v>9159</v>
      </c>
      <c r="F9159" s="12">
        <v>90713100</v>
      </c>
      <c r="G9159" s="13" t="s">
        <v>9109</v>
      </c>
      <c r="Q9159" t="str">
        <f t="shared" si="143"/>
        <v>90713100-Usluge savetovanja u oblasti vodosnabdevanja i otpadnih voda, osim u građevinarstvu</v>
      </c>
    </row>
    <row r="9160" spans="1:17" x14ac:dyDescent="0.3">
      <c r="A9160">
        <v>9159</v>
      </c>
      <c r="B9160">
        <v>90713100</v>
      </c>
      <c r="C9160" t="s">
        <v>9109</v>
      </c>
      <c r="E9160" s="8">
        <v>9160</v>
      </c>
      <c r="F9160" s="9">
        <v>90714000</v>
      </c>
      <c r="G9160" s="10" t="s">
        <v>9110</v>
      </c>
      <c r="Q9160" t="str">
        <f t="shared" si="143"/>
        <v>90714000-Usluge revizije u oblasti životne sredine</v>
      </c>
    </row>
    <row r="9161" spans="1:17" x14ac:dyDescent="0.3">
      <c r="A9161">
        <v>9160</v>
      </c>
      <c r="B9161">
        <v>90714000</v>
      </c>
      <c r="C9161" t="s">
        <v>9110</v>
      </c>
      <c r="E9161" s="11">
        <v>9161</v>
      </c>
      <c r="F9161" s="12">
        <v>90714100</v>
      </c>
      <c r="G9161" s="13" t="s">
        <v>9111</v>
      </c>
      <c r="Q9161" t="str">
        <f t="shared" si="143"/>
        <v>90714100-Informacioni sistemi u oblasti zaštite životne sredine</v>
      </c>
    </row>
    <row r="9162" spans="1:17" x14ac:dyDescent="0.3">
      <c r="A9162">
        <v>9161</v>
      </c>
      <c r="B9162">
        <v>90714100</v>
      </c>
      <c r="C9162" t="s">
        <v>9111</v>
      </c>
      <c r="E9162" s="8">
        <v>9162</v>
      </c>
      <c r="F9162" s="9">
        <v>90714200</v>
      </c>
      <c r="G9162" s="10" t="s">
        <v>9112</v>
      </c>
      <c r="Q9162" t="str">
        <f t="shared" si="143"/>
        <v>90714200-Usluge revizije za preduzeća u oblasti životne sredine</v>
      </c>
    </row>
    <row r="9163" spans="1:17" x14ac:dyDescent="0.3">
      <c r="A9163">
        <v>9162</v>
      </c>
      <c r="B9163">
        <v>90714200</v>
      </c>
      <c r="C9163" t="s">
        <v>9112</v>
      </c>
      <c r="E9163" s="11">
        <v>9163</v>
      </c>
      <c r="F9163" s="12">
        <v>90714300</v>
      </c>
      <c r="G9163" s="13" t="s">
        <v>9113</v>
      </c>
      <c r="Q9163" t="str">
        <f t="shared" si="143"/>
        <v>90714300-Usluge sektorske revizije u oblasti životne sredine</v>
      </c>
    </row>
    <row r="9164" spans="1:17" x14ac:dyDescent="0.3">
      <c r="A9164">
        <v>9163</v>
      </c>
      <c r="B9164">
        <v>90714300</v>
      </c>
      <c r="C9164" t="s">
        <v>9113</v>
      </c>
      <c r="E9164" s="8">
        <v>9164</v>
      </c>
      <c r="F9164" s="9">
        <v>90714400</v>
      </c>
      <c r="G9164" s="10" t="s">
        <v>9114</v>
      </c>
      <c r="Q9164" t="str">
        <f t="shared" si="143"/>
        <v>90714400-Usluge revizije prema delatnostima u oblasti životne sredine</v>
      </c>
    </row>
    <row r="9165" spans="1:17" x14ac:dyDescent="0.3">
      <c r="A9165">
        <v>9164</v>
      </c>
      <c r="B9165">
        <v>90714400</v>
      </c>
      <c r="C9165" t="s">
        <v>9114</v>
      </c>
      <c r="E9165" s="11">
        <v>9165</v>
      </c>
      <c r="F9165" s="12">
        <v>90714500</v>
      </c>
      <c r="G9165" s="13" t="s">
        <v>9115</v>
      </c>
      <c r="Q9165" t="str">
        <f t="shared" si="143"/>
        <v>90714500-Usluge kontrole kvaliteta životne sredine</v>
      </c>
    </row>
    <row r="9166" spans="1:17" x14ac:dyDescent="0.3">
      <c r="A9166">
        <v>9165</v>
      </c>
      <c r="B9166">
        <v>90714500</v>
      </c>
      <c r="C9166" t="s">
        <v>9115</v>
      </c>
      <c r="E9166" s="8">
        <v>9166</v>
      </c>
      <c r="F9166" s="9">
        <v>90714600</v>
      </c>
      <c r="G9166" s="10" t="s">
        <v>9116</v>
      </c>
      <c r="Q9166" t="str">
        <f t="shared" si="143"/>
        <v>90714600-Usluge kontrole bezbednosti životne sredine</v>
      </c>
    </row>
    <row r="9167" spans="1:17" x14ac:dyDescent="0.3">
      <c r="A9167">
        <v>9166</v>
      </c>
      <c r="B9167">
        <v>90714600</v>
      </c>
      <c r="C9167" t="s">
        <v>9116</v>
      </c>
      <c r="E9167" s="11">
        <v>9167</v>
      </c>
      <c r="F9167" s="12">
        <v>90715000</v>
      </c>
      <c r="G9167" s="13" t="s">
        <v>9117</v>
      </c>
      <c r="Q9167" t="str">
        <f t="shared" si="143"/>
        <v>90715000-Usluge ispitivanja zagađenja</v>
      </c>
    </row>
    <row r="9168" spans="1:17" x14ac:dyDescent="0.3">
      <c r="A9168">
        <v>9167</v>
      </c>
      <c r="B9168">
        <v>90715000</v>
      </c>
      <c r="C9168" t="s">
        <v>9117</v>
      </c>
      <c r="E9168" s="8">
        <v>9168</v>
      </c>
      <c r="F9168" s="9">
        <v>90715100</v>
      </c>
      <c r="G9168" s="10" t="s">
        <v>9118</v>
      </c>
      <c r="Q9168" t="str">
        <f t="shared" si="143"/>
        <v>90715100-Usluge ispitivanja zagađenja hemikalijama i naftom</v>
      </c>
    </row>
    <row r="9169" spans="1:17" x14ac:dyDescent="0.3">
      <c r="A9169">
        <v>9168</v>
      </c>
      <c r="B9169">
        <v>90715100</v>
      </c>
      <c r="C9169" t="s">
        <v>9118</v>
      </c>
      <c r="E9169" s="11">
        <v>9169</v>
      </c>
      <c r="F9169" s="12">
        <v>90715110</v>
      </c>
      <c r="G9169" s="13" t="s">
        <v>9119</v>
      </c>
      <c r="Q9169" t="str">
        <f t="shared" si="143"/>
        <v>90715110-Terenska ispitivanja preduzeća za proizvodnju gasa</v>
      </c>
    </row>
    <row r="9170" spans="1:17" x14ac:dyDescent="0.3">
      <c r="A9170">
        <v>9169</v>
      </c>
      <c r="B9170">
        <v>90715110</v>
      </c>
      <c r="C9170" t="s">
        <v>9119</v>
      </c>
      <c r="E9170" s="8">
        <v>9170</v>
      </c>
      <c r="F9170" s="9">
        <v>90715120</v>
      </c>
      <c r="G9170" s="10" t="s">
        <v>9120</v>
      </c>
      <c r="Q9170" t="str">
        <f t="shared" si="143"/>
        <v>90715120-Terenska ispitivanja otpada iz hemijskih fabrika ili rafinerija nafte</v>
      </c>
    </row>
    <row r="9171" spans="1:17" x14ac:dyDescent="0.3">
      <c r="A9171">
        <v>9170</v>
      </c>
      <c r="B9171">
        <v>90715120</v>
      </c>
      <c r="C9171" t="s">
        <v>9120</v>
      </c>
      <c r="E9171" s="11">
        <v>9171</v>
      </c>
      <c r="F9171" s="12">
        <v>90715200</v>
      </c>
      <c r="G9171" s="13" t="s">
        <v>9121</v>
      </c>
      <c r="Q9171" t="str">
        <f t="shared" si="143"/>
        <v>90715200-Usluge ispitivanja drugih vrsta zagađenja</v>
      </c>
    </row>
    <row r="9172" spans="1:17" x14ac:dyDescent="0.3">
      <c r="A9172">
        <v>9171</v>
      </c>
      <c r="B9172">
        <v>90715200</v>
      </c>
      <c r="C9172" t="s">
        <v>9121</v>
      </c>
      <c r="E9172" s="8">
        <v>9172</v>
      </c>
      <c r="F9172" s="9">
        <v>90715210</v>
      </c>
      <c r="G9172" s="10" t="s">
        <v>9122</v>
      </c>
      <c r="Q9172" t="str">
        <f t="shared" si="143"/>
        <v>90715210-Terenska ispitivanja skladišta nafte ili naftnih terminala</v>
      </c>
    </row>
    <row r="9173" spans="1:17" x14ac:dyDescent="0.3">
      <c r="A9173">
        <v>9172</v>
      </c>
      <c r="B9173">
        <v>90715210</v>
      </c>
      <c r="C9173" t="s">
        <v>9122</v>
      </c>
      <c r="E9173" s="11">
        <v>9173</v>
      </c>
      <c r="F9173" s="12">
        <v>90715220</v>
      </c>
      <c r="G9173" s="13" t="s">
        <v>9123</v>
      </c>
      <c r="Q9173" t="str">
        <f t="shared" si="143"/>
        <v>90715220-Terenska ispitivanja proizvodnih pogona</v>
      </c>
    </row>
    <row r="9174" spans="1:17" x14ac:dyDescent="0.3">
      <c r="A9174">
        <v>9173</v>
      </c>
      <c r="B9174">
        <v>90715220</v>
      </c>
      <c r="C9174" t="s">
        <v>9123</v>
      </c>
      <c r="E9174" s="8">
        <v>9174</v>
      </c>
      <c r="F9174" s="9">
        <v>90715230</v>
      </c>
      <c r="G9174" s="10" t="s">
        <v>9124</v>
      </c>
      <c r="Q9174" t="str">
        <f t="shared" si="143"/>
        <v>90715230-Terenska ispitivanja industrijskog otpada</v>
      </c>
    </row>
    <row r="9175" spans="1:17" x14ac:dyDescent="0.3">
      <c r="A9175">
        <v>9174</v>
      </c>
      <c r="B9175">
        <v>90715230</v>
      </c>
      <c r="C9175" t="s">
        <v>9124</v>
      </c>
      <c r="E9175" s="11">
        <v>9175</v>
      </c>
      <c r="F9175" s="12">
        <v>90715240</v>
      </c>
      <c r="G9175" s="13" t="s">
        <v>9125</v>
      </c>
      <c r="Q9175" t="str">
        <f t="shared" si="143"/>
        <v>90715240-Terenska ispitivanja pogona za preradu drveta</v>
      </c>
    </row>
    <row r="9176" spans="1:17" x14ac:dyDescent="0.3">
      <c r="A9176">
        <v>9175</v>
      </c>
      <c r="B9176">
        <v>90715240</v>
      </c>
      <c r="C9176" t="s">
        <v>9125</v>
      </c>
      <c r="E9176" s="8">
        <v>9176</v>
      </c>
      <c r="F9176" s="9">
        <v>90715250</v>
      </c>
      <c r="G9176" s="10" t="s">
        <v>9126</v>
      </c>
      <c r="Q9176" t="str">
        <f t="shared" si="143"/>
        <v>90715250-Terenska ispitivanja pogona za hemijsko čišćenje</v>
      </c>
    </row>
    <row r="9177" spans="1:17" x14ac:dyDescent="0.3">
      <c r="A9177">
        <v>9176</v>
      </c>
      <c r="B9177">
        <v>90715250</v>
      </c>
      <c r="C9177" t="s">
        <v>9126</v>
      </c>
      <c r="E9177" s="11">
        <v>9177</v>
      </c>
      <c r="F9177" s="12">
        <v>90715260</v>
      </c>
      <c r="G9177" s="13" t="s">
        <v>9127</v>
      </c>
      <c r="Q9177" t="str">
        <f t="shared" si="143"/>
        <v>90715260-Terenska ispitivanja livnica</v>
      </c>
    </row>
    <row r="9178" spans="1:17" x14ac:dyDescent="0.3">
      <c r="A9178">
        <v>9177</v>
      </c>
      <c r="B9178">
        <v>90715260</v>
      </c>
      <c r="C9178" t="s">
        <v>9127</v>
      </c>
      <c r="E9178" s="8">
        <v>9178</v>
      </c>
      <c r="F9178" s="9">
        <v>90715270</v>
      </c>
      <c r="G9178" s="10" t="s">
        <v>9128</v>
      </c>
      <c r="Q9178" t="str">
        <f t="shared" si="143"/>
        <v>90715270-Terenska ispitivanja pogona za reciklažu</v>
      </c>
    </row>
    <row r="9179" spans="1:17" x14ac:dyDescent="0.3">
      <c r="A9179">
        <v>9178</v>
      </c>
      <c r="B9179">
        <v>90715270</v>
      </c>
      <c r="C9179" t="s">
        <v>9128</v>
      </c>
      <c r="E9179" s="11">
        <v>9179</v>
      </c>
      <c r="F9179" s="12">
        <v>90715280</v>
      </c>
      <c r="G9179" s="13" t="s">
        <v>9129</v>
      </c>
      <c r="Q9179" t="str">
        <f t="shared" si="143"/>
        <v>90715280-Terenska ispitivanja pogona za preradu hrane</v>
      </c>
    </row>
    <row r="9180" spans="1:17" x14ac:dyDescent="0.3">
      <c r="A9180">
        <v>9179</v>
      </c>
      <c r="B9180">
        <v>90715280</v>
      </c>
      <c r="C9180" t="s">
        <v>9129</v>
      </c>
      <c r="E9180" s="8">
        <v>9180</v>
      </c>
      <c r="F9180" s="9">
        <v>90720000</v>
      </c>
      <c r="G9180" s="10" t="s">
        <v>9130</v>
      </c>
      <c r="Q9180" t="str">
        <f t="shared" si="143"/>
        <v>90720000-Zaštita životne sredine</v>
      </c>
    </row>
    <row r="9181" spans="1:17" x14ac:dyDescent="0.3">
      <c r="A9181">
        <v>9180</v>
      </c>
      <c r="B9181">
        <v>90720000</v>
      </c>
      <c r="C9181" t="s">
        <v>9130</v>
      </c>
      <c r="E9181" s="11">
        <v>9181</v>
      </c>
      <c r="F9181" s="12">
        <v>90721000</v>
      </c>
      <c r="G9181" s="13" t="s">
        <v>9131</v>
      </c>
      <c r="Q9181" t="str">
        <f t="shared" si="143"/>
        <v>90721000-Usluge bezbednosti životne sredine</v>
      </c>
    </row>
    <row r="9182" spans="1:17" x14ac:dyDescent="0.3">
      <c r="A9182">
        <v>9181</v>
      </c>
      <c r="B9182">
        <v>90721000</v>
      </c>
      <c r="C9182" t="s">
        <v>9131</v>
      </c>
      <c r="E9182" s="8">
        <v>9182</v>
      </c>
      <c r="F9182" s="9">
        <v>90721100</v>
      </c>
      <c r="G9182" s="10" t="s">
        <v>9132</v>
      </c>
      <c r="Q9182" t="str">
        <f t="shared" si="143"/>
        <v>90721100-Usluge zaštite pejzaža</v>
      </c>
    </row>
    <row r="9183" spans="1:17" x14ac:dyDescent="0.3">
      <c r="A9183">
        <v>9182</v>
      </c>
      <c r="B9183">
        <v>90721100</v>
      </c>
      <c r="C9183" t="s">
        <v>9132</v>
      </c>
      <c r="E9183" s="11">
        <v>9183</v>
      </c>
      <c r="F9183" s="12">
        <v>90721200</v>
      </c>
      <c r="G9183" s="13" t="s">
        <v>9133</v>
      </c>
      <c r="Q9183" t="str">
        <f t="shared" si="143"/>
        <v>90721200-Usluge zaštite ozona</v>
      </c>
    </row>
    <row r="9184" spans="1:17" x14ac:dyDescent="0.3">
      <c r="A9184">
        <v>9183</v>
      </c>
      <c r="B9184">
        <v>90721200</v>
      </c>
      <c r="C9184" t="s">
        <v>9133</v>
      </c>
      <c r="E9184" s="8">
        <v>9184</v>
      </c>
      <c r="F9184" s="9">
        <v>90721300</v>
      </c>
      <c r="G9184" s="10" t="s">
        <v>9134</v>
      </c>
      <c r="Q9184" t="str">
        <f t="shared" si="143"/>
        <v>90721300-Usluge zaštite hrane ili hrane za životinje od zagađenja</v>
      </c>
    </row>
    <row r="9185" spans="1:17" x14ac:dyDescent="0.3">
      <c r="A9185">
        <v>9184</v>
      </c>
      <c r="B9185">
        <v>90721300</v>
      </c>
      <c r="C9185" t="s">
        <v>9134</v>
      </c>
      <c r="E9185" s="11">
        <v>9185</v>
      </c>
      <c r="F9185" s="12">
        <v>90721400</v>
      </c>
      <c r="G9185" s="13" t="s">
        <v>9135</v>
      </c>
      <c r="Q9185" t="str">
        <f t="shared" si="143"/>
        <v>90721400-Usluge zaštite genetskih resursa</v>
      </c>
    </row>
    <row r="9186" spans="1:17" x14ac:dyDescent="0.3">
      <c r="A9186">
        <v>9185</v>
      </c>
      <c r="B9186">
        <v>90721400</v>
      </c>
      <c r="C9186" t="s">
        <v>9135</v>
      </c>
      <c r="E9186" s="8">
        <v>9186</v>
      </c>
      <c r="F9186" s="9">
        <v>90721500</v>
      </c>
      <c r="G9186" s="10" t="s">
        <v>9136</v>
      </c>
      <c r="Q9186" t="str">
        <f t="shared" si="143"/>
        <v>90721500-Usluge zaštite od otrovnih materija</v>
      </c>
    </row>
    <row r="9187" spans="1:17" x14ac:dyDescent="0.3">
      <c r="A9187">
        <v>9186</v>
      </c>
      <c r="B9187">
        <v>90721500</v>
      </c>
      <c r="C9187" t="s">
        <v>9136</v>
      </c>
      <c r="E9187" s="11">
        <v>9187</v>
      </c>
      <c r="F9187" s="12">
        <v>90721600</v>
      </c>
      <c r="G9187" s="13" t="s">
        <v>9137</v>
      </c>
      <c r="Q9187" t="str">
        <f t="shared" si="143"/>
        <v>90721600-Usluge zaštite od zračenja</v>
      </c>
    </row>
    <row r="9188" spans="1:17" x14ac:dyDescent="0.3">
      <c r="A9188">
        <v>9187</v>
      </c>
      <c r="B9188">
        <v>90721600</v>
      </c>
      <c r="C9188" t="s">
        <v>9137</v>
      </c>
      <c r="E9188" s="8">
        <v>9188</v>
      </c>
      <c r="F9188" s="9">
        <v>90721700</v>
      </c>
      <c r="G9188" s="10" t="s">
        <v>9138</v>
      </c>
      <c r="Q9188" t="str">
        <f t="shared" si="143"/>
        <v>90721700-Usluge zaštite ugroženih vrsta</v>
      </c>
    </row>
    <row r="9189" spans="1:17" x14ac:dyDescent="0.3">
      <c r="A9189">
        <v>9188</v>
      </c>
      <c r="B9189">
        <v>90721700</v>
      </c>
      <c r="C9189" t="s">
        <v>9138</v>
      </c>
      <c r="E9189" s="11">
        <v>9189</v>
      </c>
      <c r="F9189" s="12">
        <v>90721800</v>
      </c>
      <c r="G9189" s="13" t="s">
        <v>9139</v>
      </c>
      <c r="Q9189" t="str">
        <f t="shared" si="143"/>
        <v>90721800-Usluge zaštite od prirodnih rizika ili opasnosti</v>
      </c>
    </row>
    <row r="9190" spans="1:17" x14ac:dyDescent="0.3">
      <c r="A9190">
        <v>9189</v>
      </c>
      <c r="B9190">
        <v>90721800</v>
      </c>
      <c r="C9190" t="s">
        <v>9139</v>
      </c>
      <c r="E9190" s="8">
        <v>9190</v>
      </c>
      <c r="F9190" s="9">
        <v>90722000</v>
      </c>
      <c r="G9190" s="10" t="s">
        <v>9140</v>
      </c>
      <c r="Q9190" t="str">
        <f t="shared" si="143"/>
        <v>90722000-Sanacija životne sredine</v>
      </c>
    </row>
    <row r="9191" spans="1:17" x14ac:dyDescent="0.3">
      <c r="A9191">
        <v>9190</v>
      </c>
      <c r="B9191">
        <v>90722000</v>
      </c>
      <c r="C9191" t="s">
        <v>9140</v>
      </c>
      <c r="E9191" s="11">
        <v>9191</v>
      </c>
      <c r="F9191" s="12">
        <v>90722100</v>
      </c>
      <c r="G9191" s="13" t="s">
        <v>9141</v>
      </c>
      <c r="Q9191" t="str">
        <f t="shared" si="143"/>
        <v>90722100-Sanacija industrijskog područja</v>
      </c>
    </row>
    <row r="9192" spans="1:17" x14ac:dyDescent="0.3">
      <c r="A9192">
        <v>9191</v>
      </c>
      <c r="B9192">
        <v>90722100</v>
      </c>
      <c r="C9192" t="s">
        <v>9141</v>
      </c>
      <c r="E9192" s="8">
        <v>9192</v>
      </c>
      <c r="F9192" s="9">
        <v>90722200</v>
      </c>
      <c r="G9192" s="10" t="s">
        <v>9142</v>
      </c>
      <c r="Q9192" t="str">
        <f t="shared" si="143"/>
        <v>90722200-Usluge dekontaminacije životne sredine</v>
      </c>
    </row>
    <row r="9193" spans="1:17" x14ac:dyDescent="0.3">
      <c r="A9193">
        <v>9192</v>
      </c>
      <c r="B9193">
        <v>90722200</v>
      </c>
      <c r="C9193" t="s">
        <v>9142</v>
      </c>
      <c r="E9193" s="11">
        <v>9193</v>
      </c>
      <c r="F9193" s="12">
        <v>90722300</v>
      </c>
      <c r="G9193" s="13" t="s">
        <v>9143</v>
      </c>
      <c r="Q9193" t="str">
        <f t="shared" si="143"/>
        <v>90722300-Usluge rekultivacije zemljišta</v>
      </c>
    </row>
    <row r="9194" spans="1:17" x14ac:dyDescent="0.3">
      <c r="A9194">
        <v>9193</v>
      </c>
      <c r="B9194">
        <v>90722300</v>
      </c>
      <c r="C9194" t="s">
        <v>9143</v>
      </c>
      <c r="E9194" s="8">
        <v>9194</v>
      </c>
      <c r="F9194" s="9">
        <v>90730000</v>
      </c>
      <c r="G9194" s="10" t="s">
        <v>9144</v>
      </c>
      <c r="Q9194" t="str">
        <f t="shared" si="143"/>
        <v>90730000-Pronalaženje, praćenje i sanacija zagađenja</v>
      </c>
    </row>
    <row r="9195" spans="1:17" x14ac:dyDescent="0.3">
      <c r="A9195">
        <v>9194</v>
      </c>
      <c r="B9195">
        <v>90730000</v>
      </c>
      <c r="C9195" t="s">
        <v>9144</v>
      </c>
      <c r="E9195" s="11">
        <v>9195</v>
      </c>
      <c r="F9195" s="12">
        <v>90731000</v>
      </c>
      <c r="G9195" s="13" t="s">
        <v>9145</v>
      </c>
      <c r="Q9195" t="str">
        <f t="shared" si="143"/>
        <v>90731000-Usluge u vezi sa zagađenjem vazduha</v>
      </c>
    </row>
    <row r="9196" spans="1:17" x14ac:dyDescent="0.3">
      <c r="A9196">
        <v>9195</v>
      </c>
      <c r="B9196">
        <v>90731000</v>
      </c>
      <c r="C9196" t="s">
        <v>9145</v>
      </c>
      <c r="E9196" s="8">
        <v>9196</v>
      </c>
      <c r="F9196" s="9">
        <v>90731100</v>
      </c>
      <c r="G9196" s="10" t="s">
        <v>9146</v>
      </c>
      <c r="Q9196" t="str">
        <f t="shared" si="143"/>
        <v>90731100-Upravljanje kvalitetom vazduha</v>
      </c>
    </row>
    <row r="9197" spans="1:17" x14ac:dyDescent="0.3">
      <c r="A9197">
        <v>9196</v>
      </c>
      <c r="B9197">
        <v>90731100</v>
      </c>
      <c r="C9197" t="s">
        <v>9146</v>
      </c>
      <c r="E9197" s="11">
        <v>9197</v>
      </c>
      <c r="F9197" s="12">
        <v>90731200</v>
      </c>
      <c r="G9197" s="13" t="s">
        <v>9147</v>
      </c>
      <c r="Q9197" t="str">
        <f t="shared" si="143"/>
        <v>90731200-Usluge prekograničnog upravljanja ili praćenja zagađenja vazduha</v>
      </c>
    </row>
    <row r="9198" spans="1:17" x14ac:dyDescent="0.3">
      <c r="A9198">
        <v>9197</v>
      </c>
      <c r="B9198">
        <v>90731200</v>
      </c>
      <c r="C9198" t="s">
        <v>9147</v>
      </c>
      <c r="E9198" s="8">
        <v>9198</v>
      </c>
      <c r="F9198" s="9">
        <v>90731210</v>
      </c>
      <c r="G9198" s="10" t="s">
        <v>9148</v>
      </c>
      <c r="Q9198" t="str">
        <f t="shared" si="143"/>
        <v>90731210-Kupovina dozvola za emisije CO2</v>
      </c>
    </row>
    <row r="9199" spans="1:17" x14ac:dyDescent="0.3">
      <c r="A9199">
        <v>9198</v>
      </c>
      <c r="B9199">
        <v>90731210</v>
      </c>
      <c r="C9199" t="s">
        <v>9148</v>
      </c>
      <c r="E9199" s="11">
        <v>9199</v>
      </c>
      <c r="F9199" s="12">
        <v>90731300</v>
      </c>
      <c r="G9199" s="13" t="s">
        <v>9149</v>
      </c>
      <c r="Q9199" t="str">
        <f t="shared" si="143"/>
        <v>90731300-Usluge zaštite od zagađenja vazduha</v>
      </c>
    </row>
    <row r="9200" spans="1:17" x14ac:dyDescent="0.3">
      <c r="A9200">
        <v>9199</v>
      </c>
      <c r="B9200">
        <v>90731300</v>
      </c>
      <c r="C9200" t="s">
        <v>9149</v>
      </c>
      <c r="E9200" s="8">
        <v>9200</v>
      </c>
      <c r="F9200" s="9">
        <v>90731400</v>
      </c>
      <c r="G9200" s="10" t="s">
        <v>9150</v>
      </c>
      <c r="Q9200" t="str">
        <f t="shared" si="143"/>
        <v>90731400-Usluge monitoringa ili merenje zagađenja vazduha</v>
      </c>
    </row>
    <row r="9201" spans="1:17" x14ac:dyDescent="0.3">
      <c r="A9201">
        <v>9200</v>
      </c>
      <c r="B9201">
        <v>90731400</v>
      </c>
      <c r="C9201" t="s">
        <v>9150</v>
      </c>
      <c r="E9201" s="11">
        <v>9201</v>
      </c>
      <c r="F9201" s="12">
        <v>90731500</v>
      </c>
      <c r="G9201" s="13" t="s">
        <v>9151</v>
      </c>
      <c r="Q9201" t="str">
        <f t="shared" si="143"/>
        <v>90731500-Usluge otkrivanja otrovnog gasa</v>
      </c>
    </row>
    <row r="9202" spans="1:17" x14ac:dyDescent="0.3">
      <c r="A9202">
        <v>9201</v>
      </c>
      <c r="B9202">
        <v>90731500</v>
      </c>
      <c r="C9202" t="s">
        <v>9151</v>
      </c>
      <c r="E9202" s="8">
        <v>9202</v>
      </c>
      <c r="F9202" s="9">
        <v>90731600</v>
      </c>
      <c r="G9202" s="10" t="s">
        <v>9152</v>
      </c>
      <c r="Q9202" t="str">
        <f t="shared" si="143"/>
        <v>90731600-Monitoring metana</v>
      </c>
    </row>
    <row r="9203" spans="1:17" x14ac:dyDescent="0.3">
      <c r="A9203">
        <v>9202</v>
      </c>
      <c r="B9203">
        <v>90731600</v>
      </c>
      <c r="C9203" t="s">
        <v>9152</v>
      </c>
      <c r="E9203" s="11">
        <v>9203</v>
      </c>
      <c r="F9203" s="12">
        <v>90731700</v>
      </c>
      <c r="G9203" s="13" t="s">
        <v>9153</v>
      </c>
      <c r="Q9203" t="str">
        <f t="shared" si="143"/>
        <v>90731700-Usluge monitoringa ugljen dioksida</v>
      </c>
    </row>
    <row r="9204" spans="1:17" x14ac:dyDescent="0.3">
      <c r="A9204">
        <v>9203</v>
      </c>
      <c r="B9204">
        <v>90731700</v>
      </c>
      <c r="C9204" t="s">
        <v>9153</v>
      </c>
      <c r="E9204" s="8">
        <v>9204</v>
      </c>
      <c r="F9204" s="9">
        <v>90731800</v>
      </c>
      <c r="G9204" s="10" t="s">
        <v>9154</v>
      </c>
      <c r="Q9204" t="str">
        <f t="shared" si="143"/>
        <v>90731800-Praćenje koncentracije suspendovanih čestica u vazduhu</v>
      </c>
    </row>
    <row r="9205" spans="1:17" x14ac:dyDescent="0.3">
      <c r="A9205">
        <v>9204</v>
      </c>
      <c r="B9205">
        <v>90731800</v>
      </c>
      <c r="C9205" t="s">
        <v>9154</v>
      </c>
      <c r="E9205" s="11">
        <v>9205</v>
      </c>
      <c r="F9205" s="12">
        <v>90731900</v>
      </c>
      <c r="G9205" s="13" t="s">
        <v>9155</v>
      </c>
      <c r="Q9205" t="str">
        <f t="shared" si="143"/>
        <v>90731900-Usluge monitoringa oštećenja ozonskog omotača</v>
      </c>
    </row>
    <row r="9206" spans="1:17" x14ac:dyDescent="0.3">
      <c r="A9206">
        <v>9205</v>
      </c>
      <c r="B9206">
        <v>90731900</v>
      </c>
      <c r="C9206" t="s">
        <v>9155</v>
      </c>
      <c r="E9206" s="8">
        <v>9206</v>
      </c>
      <c r="F9206" s="9">
        <v>90732000</v>
      </c>
      <c r="G9206" s="10" t="s">
        <v>9156</v>
      </c>
      <c r="Q9206" t="str">
        <f t="shared" si="143"/>
        <v>90732000-Usluge u vezi sa zagađenjem zemljišta</v>
      </c>
    </row>
    <row r="9207" spans="1:17" x14ac:dyDescent="0.3">
      <c r="A9207">
        <v>9206</v>
      </c>
      <c r="B9207">
        <v>90732000</v>
      </c>
      <c r="C9207" t="s">
        <v>9156</v>
      </c>
      <c r="E9207" s="11">
        <v>9207</v>
      </c>
      <c r="F9207" s="12">
        <v>90732100</v>
      </c>
      <c r="G9207" s="13" t="s">
        <v>9157</v>
      </c>
      <c r="Q9207" t="str">
        <f t="shared" si="143"/>
        <v>90732100-Usluge zaštite od zagađenja zemljišta</v>
      </c>
    </row>
    <row r="9208" spans="1:17" x14ac:dyDescent="0.3">
      <c r="A9208">
        <v>9207</v>
      </c>
      <c r="B9208">
        <v>90732100</v>
      </c>
      <c r="C9208" t="s">
        <v>9157</v>
      </c>
      <c r="E9208" s="8">
        <v>9208</v>
      </c>
      <c r="F9208" s="9">
        <v>90732200</v>
      </c>
      <c r="G9208" s="10" t="s">
        <v>9158</v>
      </c>
      <c r="Q9208" t="str">
        <f t="shared" si="143"/>
        <v>90732200-Usluge uklanjanja zagađenog zemljišta</v>
      </c>
    </row>
    <row r="9209" spans="1:17" x14ac:dyDescent="0.3">
      <c r="A9209">
        <v>9208</v>
      </c>
      <c r="B9209">
        <v>90732200</v>
      </c>
      <c r="C9209" t="s">
        <v>9158</v>
      </c>
      <c r="E9209" s="11">
        <v>9209</v>
      </c>
      <c r="F9209" s="12">
        <v>90732300</v>
      </c>
      <c r="G9209" s="13" t="s">
        <v>9159</v>
      </c>
      <c r="Q9209" t="str">
        <f t="shared" si="143"/>
        <v>90732300-Obrada ili sanacija zagađenog zemljišta</v>
      </c>
    </row>
    <row r="9210" spans="1:17" x14ac:dyDescent="0.3">
      <c r="A9210">
        <v>9209</v>
      </c>
      <c r="B9210">
        <v>90732300</v>
      </c>
      <c r="C9210" t="s">
        <v>9159</v>
      </c>
      <c r="E9210" s="8">
        <v>9210</v>
      </c>
      <c r="F9210" s="9">
        <v>90732400</v>
      </c>
      <c r="G9210" s="10" t="s">
        <v>9160</v>
      </c>
      <c r="Q9210" t="str">
        <f t="shared" si="143"/>
        <v>90732400-Usluge savetovanja u vezi sa zagađenjem zemljišta</v>
      </c>
    </row>
    <row r="9211" spans="1:17" x14ac:dyDescent="0.3">
      <c r="A9211">
        <v>9210</v>
      </c>
      <c r="B9211">
        <v>90732400</v>
      </c>
      <c r="C9211" t="s">
        <v>9160</v>
      </c>
      <c r="E9211" s="11">
        <v>9211</v>
      </c>
      <c r="F9211" s="12">
        <v>90732500</v>
      </c>
      <c r="G9211" s="13" t="s">
        <v>9161</v>
      </c>
      <c r="Q9211" t="str">
        <f t="shared" si="143"/>
        <v>90732500-Kartiranje zagađenja zemljišta</v>
      </c>
    </row>
    <row r="9212" spans="1:17" x14ac:dyDescent="0.3">
      <c r="A9212">
        <v>9211</v>
      </c>
      <c r="B9212">
        <v>90732500</v>
      </c>
      <c r="C9212" t="s">
        <v>9161</v>
      </c>
      <c r="E9212" s="8">
        <v>9212</v>
      </c>
      <c r="F9212" s="9">
        <v>90732600</v>
      </c>
      <c r="G9212" s="10" t="s">
        <v>9162</v>
      </c>
      <c r="Q9212" t="str">
        <f t="shared" si="143"/>
        <v>90732600-Merenje ili praćenje zagađenja zemljišta</v>
      </c>
    </row>
    <row r="9213" spans="1:17" x14ac:dyDescent="0.3">
      <c r="A9213">
        <v>9212</v>
      </c>
      <c r="B9213">
        <v>90732600</v>
      </c>
      <c r="C9213" t="s">
        <v>9162</v>
      </c>
      <c r="E9213" s="11">
        <v>9213</v>
      </c>
      <c r="F9213" s="12">
        <v>90732700</v>
      </c>
      <c r="G9213" s="13" t="s">
        <v>9163</v>
      </c>
      <c r="Q9213" t="str">
        <f t="shared" si="143"/>
        <v>90732700-Procena zagađenja organskim đubrivima</v>
      </c>
    </row>
    <row r="9214" spans="1:17" x14ac:dyDescent="0.3">
      <c r="A9214">
        <v>9213</v>
      </c>
      <c r="B9214">
        <v>90732700</v>
      </c>
      <c r="C9214" t="s">
        <v>9163</v>
      </c>
      <c r="E9214" s="8">
        <v>9214</v>
      </c>
      <c r="F9214" s="9">
        <v>90732800</v>
      </c>
      <c r="G9214" s="10" t="s">
        <v>9164</v>
      </c>
      <c r="Q9214" t="str">
        <f t="shared" si="143"/>
        <v>90732800-Procena zagađenja pesticidima</v>
      </c>
    </row>
    <row r="9215" spans="1:17" x14ac:dyDescent="0.3">
      <c r="A9215">
        <v>9214</v>
      </c>
      <c r="B9215">
        <v>90732800</v>
      </c>
      <c r="C9215" t="s">
        <v>9164</v>
      </c>
      <c r="E9215" s="11">
        <v>9215</v>
      </c>
      <c r="F9215" s="12">
        <v>90732900</v>
      </c>
      <c r="G9215" s="13" t="s">
        <v>9165</v>
      </c>
      <c r="Q9215" t="str">
        <f t="shared" si="143"/>
        <v>90732900-Procena zagađenja nitratima i fosfatima</v>
      </c>
    </row>
    <row r="9216" spans="1:17" x14ac:dyDescent="0.3">
      <c r="A9216">
        <v>9215</v>
      </c>
      <c r="B9216">
        <v>90732900</v>
      </c>
      <c r="C9216" t="s">
        <v>9165</v>
      </c>
      <c r="E9216" s="8">
        <v>9216</v>
      </c>
      <c r="F9216" s="9">
        <v>90732910</v>
      </c>
      <c r="G9216" s="10" t="s">
        <v>9166</v>
      </c>
      <c r="Q9216" t="str">
        <f t="shared" si="143"/>
        <v>90732910-Procena zagađenja nitratima</v>
      </c>
    </row>
    <row r="9217" spans="1:17" x14ac:dyDescent="0.3">
      <c r="A9217">
        <v>9216</v>
      </c>
      <c r="B9217">
        <v>90732910</v>
      </c>
      <c r="C9217" t="s">
        <v>9166</v>
      </c>
      <c r="E9217" s="11">
        <v>9217</v>
      </c>
      <c r="F9217" s="12">
        <v>90732920</v>
      </c>
      <c r="G9217" s="13" t="s">
        <v>9167</v>
      </c>
      <c r="Q9217" t="str">
        <f t="shared" si="143"/>
        <v>90732920-Procena zagađenja fosfatima</v>
      </c>
    </row>
    <row r="9218" spans="1:17" x14ac:dyDescent="0.3">
      <c r="A9218">
        <v>9217</v>
      </c>
      <c r="B9218">
        <v>90732920</v>
      </c>
      <c r="C9218" t="s">
        <v>9167</v>
      </c>
      <c r="E9218" s="8">
        <v>9218</v>
      </c>
      <c r="F9218" s="9">
        <v>90733000</v>
      </c>
      <c r="G9218" s="10" t="s">
        <v>9168</v>
      </c>
      <c r="Q9218" t="str">
        <f t="shared" ref="Q9218:Q9281" si="144">F9218&amp; "-" &amp;G9218</f>
        <v>90733000-Usluge u vezi sa zagađenjem vode</v>
      </c>
    </row>
    <row r="9219" spans="1:17" x14ac:dyDescent="0.3">
      <c r="A9219">
        <v>9218</v>
      </c>
      <c r="B9219">
        <v>90733000</v>
      </c>
      <c r="C9219" t="s">
        <v>9168</v>
      </c>
      <c r="E9219" s="11">
        <v>9219</v>
      </c>
      <c r="F9219" s="12">
        <v>90733100</v>
      </c>
      <c r="G9219" s="13" t="s">
        <v>9169</v>
      </c>
      <c r="Q9219" t="str">
        <f t="shared" si="144"/>
        <v>90733100-Usluge praćenja ili nadzora nad zagađenjem površinskih voda</v>
      </c>
    </row>
    <row r="9220" spans="1:17" x14ac:dyDescent="0.3">
      <c r="A9220">
        <v>9219</v>
      </c>
      <c r="B9220">
        <v>90733100</v>
      </c>
      <c r="C9220" t="s">
        <v>9169</v>
      </c>
      <c r="E9220" s="8">
        <v>9220</v>
      </c>
      <c r="F9220" s="9">
        <v>90733200</v>
      </c>
      <c r="G9220" s="10" t="s">
        <v>9170</v>
      </c>
      <c r="Q9220" t="str">
        <f t="shared" si="144"/>
        <v>90733200-Usluge sanacije zagađenih površinskih voda</v>
      </c>
    </row>
    <row r="9221" spans="1:17" x14ac:dyDescent="0.3">
      <c r="A9221">
        <v>9220</v>
      </c>
      <c r="B9221">
        <v>90733200</v>
      </c>
      <c r="C9221" t="s">
        <v>9170</v>
      </c>
      <c r="E9221" s="11">
        <v>9221</v>
      </c>
      <c r="F9221" s="12">
        <v>90733300</v>
      </c>
      <c r="G9221" s="13" t="s">
        <v>9171</v>
      </c>
      <c r="Q9221" t="str">
        <f t="shared" si="144"/>
        <v>90733300-Usluge zaštite površinskih voda od zagađenja</v>
      </c>
    </row>
    <row r="9222" spans="1:17" x14ac:dyDescent="0.3">
      <c r="A9222">
        <v>9221</v>
      </c>
      <c r="B9222">
        <v>90733300</v>
      </c>
      <c r="C9222" t="s">
        <v>9171</v>
      </c>
      <c r="E9222" s="8">
        <v>9222</v>
      </c>
      <c r="F9222" s="9">
        <v>90733400</v>
      </c>
      <c r="G9222" s="10" t="s">
        <v>9172</v>
      </c>
      <c r="Q9222" t="str">
        <f t="shared" si="144"/>
        <v>90733400-Usluge čišćenja površinskih voda</v>
      </c>
    </row>
    <row r="9223" spans="1:17" x14ac:dyDescent="0.3">
      <c r="A9223">
        <v>9222</v>
      </c>
      <c r="B9223">
        <v>90733400</v>
      </c>
      <c r="C9223" t="s">
        <v>9172</v>
      </c>
      <c r="E9223" s="11">
        <v>9223</v>
      </c>
      <c r="F9223" s="12">
        <v>90733500</v>
      </c>
      <c r="G9223" s="13" t="s">
        <v>9173</v>
      </c>
      <c r="Q9223" t="str">
        <f t="shared" si="144"/>
        <v>90733500-Usluge odvodnjavanja zagađenih površinskih voda</v>
      </c>
    </row>
    <row r="9224" spans="1:17" x14ac:dyDescent="0.3">
      <c r="A9224">
        <v>9223</v>
      </c>
      <c r="B9224">
        <v>90733500</v>
      </c>
      <c r="C9224" t="s">
        <v>9173</v>
      </c>
      <c r="E9224" s="8">
        <v>9224</v>
      </c>
      <c r="F9224" s="9">
        <v>90733600</v>
      </c>
      <c r="G9224" s="10" t="s">
        <v>9174</v>
      </c>
      <c r="Q9224" t="str">
        <f t="shared" si="144"/>
        <v>90733600-Prekogranične usluge upravljanja zagađenim vodama ili stavljanja pod nadzor zagađenih voda</v>
      </c>
    </row>
    <row r="9225" spans="1:17" x14ac:dyDescent="0.3">
      <c r="A9225">
        <v>9224</v>
      </c>
      <c r="B9225">
        <v>90733600</v>
      </c>
      <c r="C9225" t="s">
        <v>9174</v>
      </c>
      <c r="E9225" s="11">
        <v>9225</v>
      </c>
      <c r="F9225" s="12">
        <v>90733700</v>
      </c>
      <c r="G9225" s="13" t="s">
        <v>9175</v>
      </c>
      <c r="Q9225" t="str">
        <f t="shared" si="144"/>
        <v>90733700-Usluge praćenja ili nadzora nad zagađenjem podzemnih voda</v>
      </c>
    </row>
    <row r="9226" spans="1:17" x14ac:dyDescent="0.3">
      <c r="A9226">
        <v>9225</v>
      </c>
      <c r="B9226">
        <v>90733700</v>
      </c>
      <c r="C9226" t="s">
        <v>9175</v>
      </c>
      <c r="E9226" s="8">
        <v>9226</v>
      </c>
      <c r="F9226" s="9">
        <v>90733800</v>
      </c>
      <c r="G9226" s="10" t="s">
        <v>9176</v>
      </c>
      <c r="Q9226" t="str">
        <f t="shared" si="144"/>
        <v>90733800-Usluge odvodnjavanja zagađenih podzemnih voda</v>
      </c>
    </row>
    <row r="9227" spans="1:17" x14ac:dyDescent="0.3">
      <c r="A9227">
        <v>9226</v>
      </c>
      <c r="B9227">
        <v>90733800</v>
      </c>
      <c r="C9227" t="s">
        <v>9176</v>
      </c>
      <c r="E9227" s="11">
        <v>9227</v>
      </c>
      <c r="F9227" s="12">
        <v>90733900</v>
      </c>
      <c r="G9227" s="13" t="s">
        <v>9177</v>
      </c>
      <c r="Q9227" t="str">
        <f t="shared" si="144"/>
        <v>90733900-Usluge čišćenja ili sanacije zagađenih podzemnih voda</v>
      </c>
    </row>
    <row r="9228" spans="1:17" x14ac:dyDescent="0.3">
      <c r="A9228">
        <v>9227</v>
      </c>
      <c r="B9228">
        <v>90733900</v>
      </c>
      <c r="C9228" t="s">
        <v>9177</v>
      </c>
      <c r="E9228" s="8">
        <v>9228</v>
      </c>
      <c r="F9228" s="9">
        <v>90740000</v>
      </c>
      <c r="G9228" s="10" t="s">
        <v>9178</v>
      </c>
      <c r="Q9228" t="str">
        <f t="shared" si="144"/>
        <v>90740000-Usluge pronalaženja i praćenja zagađivača i usluge sanacije</v>
      </c>
    </row>
    <row r="9229" spans="1:17" x14ac:dyDescent="0.3">
      <c r="A9229">
        <v>9228</v>
      </c>
      <c r="B9229">
        <v>90740000</v>
      </c>
      <c r="C9229" t="s">
        <v>9178</v>
      </c>
      <c r="E9229" s="11">
        <v>9229</v>
      </c>
      <c r="F9229" s="12">
        <v>90741000</v>
      </c>
      <c r="G9229" s="13" t="s">
        <v>9179</v>
      </c>
      <c r="Q9229" t="str">
        <f t="shared" si="144"/>
        <v>90741000-Usluge u vezi sa zagađenjem naftom</v>
      </c>
    </row>
    <row r="9230" spans="1:17" x14ac:dyDescent="0.3">
      <c r="A9230">
        <v>9229</v>
      </c>
      <c r="B9230">
        <v>90741000</v>
      </c>
      <c r="C9230" t="s">
        <v>9179</v>
      </c>
      <c r="E9230" s="8">
        <v>9230</v>
      </c>
      <c r="F9230" s="9">
        <v>90741100</v>
      </c>
      <c r="G9230" s="10" t="s">
        <v>9180</v>
      </c>
      <c r="Q9230" t="str">
        <f t="shared" si="144"/>
        <v>90741100-Usluge praćenja izlivanja nafte</v>
      </c>
    </row>
    <row r="9231" spans="1:17" x14ac:dyDescent="0.3">
      <c r="A9231">
        <v>9230</v>
      </c>
      <c r="B9231">
        <v>90741100</v>
      </c>
      <c r="C9231" t="s">
        <v>9180</v>
      </c>
      <c r="E9231" s="11">
        <v>9231</v>
      </c>
      <c r="F9231" s="12">
        <v>90741200</v>
      </c>
      <c r="G9231" s="13" t="s">
        <v>9181</v>
      </c>
      <c r="Q9231" t="str">
        <f t="shared" si="144"/>
        <v>90741200-Usluge kontrole izlivanja nafte</v>
      </c>
    </row>
    <row r="9232" spans="1:17" x14ac:dyDescent="0.3">
      <c r="A9232">
        <v>9231</v>
      </c>
      <c r="B9232">
        <v>90741200</v>
      </c>
      <c r="C9232" t="s">
        <v>9181</v>
      </c>
      <c r="E9232" s="8">
        <v>9232</v>
      </c>
      <c r="F9232" s="9">
        <v>90741300</v>
      </c>
      <c r="G9232" s="10" t="s">
        <v>9182</v>
      </c>
      <c r="Q9232" t="str">
        <f t="shared" si="144"/>
        <v>90741300-Usluge sanacije posle izlivanja nafte</v>
      </c>
    </row>
    <row r="9233" spans="1:17" x14ac:dyDescent="0.3">
      <c r="A9233">
        <v>9232</v>
      </c>
      <c r="B9233">
        <v>90741300</v>
      </c>
      <c r="C9233" t="s">
        <v>9182</v>
      </c>
      <c r="E9233" s="11">
        <v>9233</v>
      </c>
      <c r="F9233" s="12">
        <v>90742000</v>
      </c>
      <c r="G9233" s="13" t="s">
        <v>9183</v>
      </c>
      <c r="Q9233" t="str">
        <f t="shared" si="144"/>
        <v>90742000-Usluge u vezi sa zagađenjem bukom</v>
      </c>
    </row>
    <row r="9234" spans="1:17" x14ac:dyDescent="0.3">
      <c r="A9234">
        <v>9233</v>
      </c>
      <c r="B9234">
        <v>90742000</v>
      </c>
      <c r="C9234" t="s">
        <v>9183</v>
      </c>
      <c r="E9234" s="8">
        <v>9234</v>
      </c>
      <c r="F9234" s="9">
        <v>90742100</v>
      </c>
      <c r="G9234" s="10" t="s">
        <v>9184</v>
      </c>
      <c r="Q9234" t="str">
        <f t="shared" si="144"/>
        <v>90742100-Usluge kontrole buke</v>
      </c>
    </row>
    <row r="9235" spans="1:17" x14ac:dyDescent="0.3">
      <c r="A9235">
        <v>9234</v>
      </c>
      <c r="B9235">
        <v>90742100</v>
      </c>
      <c r="C9235" t="s">
        <v>9184</v>
      </c>
      <c r="E9235" s="11">
        <v>9235</v>
      </c>
      <c r="F9235" s="12">
        <v>90742200</v>
      </c>
      <c r="G9235" s="13" t="s">
        <v>9185</v>
      </c>
      <c r="Q9235" t="str">
        <f t="shared" si="144"/>
        <v>90742200-Usluge zaštite od zagađenja bukom</v>
      </c>
    </row>
    <row r="9236" spans="1:17" x14ac:dyDescent="0.3">
      <c r="A9236">
        <v>9235</v>
      </c>
      <c r="B9236">
        <v>90742200</v>
      </c>
      <c r="C9236" t="s">
        <v>9185</v>
      </c>
      <c r="E9236" s="8">
        <v>9236</v>
      </c>
      <c r="F9236" s="9">
        <v>90742300</v>
      </c>
      <c r="G9236" s="10" t="s">
        <v>9186</v>
      </c>
      <c r="Q9236" t="str">
        <f t="shared" si="144"/>
        <v>90742300-Usluge praćenja zagađenja bukom</v>
      </c>
    </row>
    <row r="9237" spans="1:17" x14ac:dyDescent="0.3">
      <c r="A9237">
        <v>9236</v>
      </c>
      <c r="B9237">
        <v>90742300</v>
      </c>
      <c r="C9237" t="s">
        <v>9186</v>
      </c>
      <c r="E9237" s="11">
        <v>9237</v>
      </c>
      <c r="F9237" s="12">
        <v>90742400</v>
      </c>
      <c r="G9237" s="13" t="s">
        <v>9187</v>
      </c>
      <c r="Q9237" t="str">
        <f t="shared" si="144"/>
        <v>90742400-Usluge savetovanja u vezi sa zagađenjem bukom</v>
      </c>
    </row>
    <row r="9238" spans="1:17" x14ac:dyDescent="0.3">
      <c r="A9238">
        <v>9237</v>
      </c>
      <c r="B9238">
        <v>90742400</v>
      </c>
      <c r="C9238" t="s">
        <v>9187</v>
      </c>
      <c r="E9238" s="8">
        <v>9238</v>
      </c>
      <c r="F9238" s="9">
        <v>90743000</v>
      </c>
      <c r="G9238" s="10" t="s">
        <v>9188</v>
      </c>
      <c r="Q9238" t="str">
        <f t="shared" si="144"/>
        <v>90743000-Usluge u vezi sa zagađenjem otrovnim materijama</v>
      </c>
    </row>
    <row r="9239" spans="1:17" x14ac:dyDescent="0.3">
      <c r="A9239">
        <v>9238</v>
      </c>
      <c r="B9239">
        <v>90743000</v>
      </c>
      <c r="C9239" t="s">
        <v>9188</v>
      </c>
      <c r="E9239" s="11">
        <v>9239</v>
      </c>
      <c r="F9239" s="12">
        <v>90743100</v>
      </c>
      <c r="G9239" s="13" t="s">
        <v>9189</v>
      </c>
      <c r="Q9239" t="str">
        <f t="shared" si="144"/>
        <v>90743100-Usluge praćenja otrovnih materija</v>
      </c>
    </row>
    <row r="9240" spans="1:17" x14ac:dyDescent="0.3">
      <c r="A9240">
        <v>9239</v>
      </c>
      <c r="B9240">
        <v>90743100</v>
      </c>
      <c r="C9240" t="s">
        <v>9189</v>
      </c>
      <c r="E9240" s="8">
        <v>9240</v>
      </c>
      <c r="F9240" s="9">
        <v>90743200</v>
      </c>
      <c r="G9240" s="10" t="s">
        <v>9190</v>
      </c>
      <c r="Q9240" t="str">
        <f t="shared" si="144"/>
        <v>90743200-Usluge sanacije kod otrovnih materija</v>
      </c>
    </row>
    <row r="9241" spans="1:17" x14ac:dyDescent="0.3">
      <c r="A9241">
        <v>9240</v>
      </c>
      <c r="B9241">
        <v>90743200</v>
      </c>
      <c r="C9241" t="s">
        <v>9190</v>
      </c>
      <c r="E9241" s="11">
        <v>9241</v>
      </c>
      <c r="F9241" s="12">
        <v>90900000</v>
      </c>
      <c r="G9241" s="13" t="s">
        <v>9191</v>
      </c>
      <c r="Q9241" t="str">
        <f t="shared" si="144"/>
        <v>90900000-Usluge čišćenja i sanitacije</v>
      </c>
    </row>
    <row r="9242" spans="1:17" x14ac:dyDescent="0.3">
      <c r="A9242">
        <v>9241</v>
      </c>
      <c r="B9242">
        <v>90900000</v>
      </c>
      <c r="C9242" t="s">
        <v>9191</v>
      </c>
      <c r="E9242" s="8">
        <v>9242</v>
      </c>
      <c r="F9242" s="9">
        <v>90910000</v>
      </c>
      <c r="G9242" s="10" t="s">
        <v>9192</v>
      </c>
      <c r="Q9242" t="str">
        <f t="shared" si="144"/>
        <v>90910000-Usluge čišćenja</v>
      </c>
    </row>
    <row r="9243" spans="1:17" x14ac:dyDescent="0.3">
      <c r="A9243">
        <v>9242</v>
      </c>
      <c r="B9243">
        <v>90910000</v>
      </c>
      <c r="C9243" t="s">
        <v>9192</v>
      </c>
      <c r="E9243" s="11">
        <v>9243</v>
      </c>
      <c r="F9243" s="12">
        <v>90911000</v>
      </c>
      <c r="G9243" s="13" t="s">
        <v>9193</v>
      </c>
      <c r="Q9243" t="str">
        <f t="shared" si="144"/>
        <v>90911000-Usluge čišćenja stambenih objekata, zgrada i prozora</v>
      </c>
    </row>
    <row r="9244" spans="1:17" x14ac:dyDescent="0.3">
      <c r="A9244">
        <v>9243</v>
      </c>
      <c r="B9244">
        <v>90911000</v>
      </c>
      <c r="C9244" t="s">
        <v>9193</v>
      </c>
      <c r="E9244" s="8">
        <v>9244</v>
      </c>
      <c r="F9244" s="9">
        <v>90911100</v>
      </c>
      <c r="G9244" s="10" t="s">
        <v>9194</v>
      </c>
      <c r="Q9244" t="str">
        <f t="shared" si="144"/>
        <v>90911100-Usluge čišćenja stambenih objekata</v>
      </c>
    </row>
    <row r="9245" spans="1:17" x14ac:dyDescent="0.3">
      <c r="A9245">
        <v>9244</v>
      </c>
      <c r="B9245">
        <v>90911100</v>
      </c>
      <c r="C9245" t="s">
        <v>9194</v>
      </c>
      <c r="E9245" s="11">
        <v>9245</v>
      </c>
      <c r="F9245" s="12">
        <v>90911200</v>
      </c>
      <c r="G9245" s="13" t="s">
        <v>9195</v>
      </c>
      <c r="Q9245" t="str">
        <f t="shared" si="144"/>
        <v>90911200-Usluge čišćenja zgrada</v>
      </c>
    </row>
    <row r="9246" spans="1:17" x14ac:dyDescent="0.3">
      <c r="A9246">
        <v>9245</v>
      </c>
      <c r="B9246">
        <v>90911200</v>
      </c>
      <c r="C9246" t="s">
        <v>9195</v>
      </c>
      <c r="E9246" s="8">
        <v>9246</v>
      </c>
      <c r="F9246" s="9">
        <v>90911300</v>
      </c>
      <c r="G9246" s="10" t="s">
        <v>9196</v>
      </c>
      <c r="Q9246" t="str">
        <f t="shared" si="144"/>
        <v>90911300-Usluge čišćenja prozora</v>
      </c>
    </row>
    <row r="9247" spans="1:17" x14ac:dyDescent="0.3">
      <c r="A9247">
        <v>9246</v>
      </c>
      <c r="B9247">
        <v>90911300</v>
      </c>
      <c r="C9247" t="s">
        <v>9196</v>
      </c>
      <c r="E9247" s="11">
        <v>9247</v>
      </c>
      <c r="F9247" s="12">
        <v>90912000</v>
      </c>
      <c r="G9247" s="13" t="s">
        <v>9197</v>
      </c>
      <c r="Q9247" t="str">
        <f t="shared" si="144"/>
        <v>90912000-Usluge čišćenja mlazom cevnih konstrukcija</v>
      </c>
    </row>
    <row r="9248" spans="1:17" x14ac:dyDescent="0.3">
      <c r="A9248">
        <v>9247</v>
      </c>
      <c r="B9248">
        <v>90912000</v>
      </c>
      <c r="C9248" t="s">
        <v>9197</v>
      </c>
      <c r="E9248" s="8">
        <v>9248</v>
      </c>
      <c r="F9248" s="9">
        <v>90913000</v>
      </c>
      <c r="G9248" s="10" t="s">
        <v>9198</v>
      </c>
      <c r="Q9248" t="str">
        <f t="shared" si="144"/>
        <v>90913000-Usluge čišćenja cisterni i rezervoara</v>
      </c>
    </row>
    <row r="9249" spans="1:17" x14ac:dyDescent="0.3">
      <c r="A9249">
        <v>9248</v>
      </c>
      <c r="B9249">
        <v>90913000</v>
      </c>
      <c r="C9249" t="s">
        <v>9198</v>
      </c>
      <c r="E9249" s="11">
        <v>9249</v>
      </c>
      <c r="F9249" s="12">
        <v>90913100</v>
      </c>
      <c r="G9249" s="13" t="s">
        <v>9199</v>
      </c>
      <c r="Q9249" t="str">
        <f t="shared" si="144"/>
        <v>90913100-Usluge čišćenja cisterni</v>
      </c>
    </row>
    <row r="9250" spans="1:17" x14ac:dyDescent="0.3">
      <c r="A9250">
        <v>9249</v>
      </c>
      <c r="B9250">
        <v>90913100</v>
      </c>
      <c r="C9250" t="s">
        <v>9199</v>
      </c>
      <c r="E9250" s="8">
        <v>9250</v>
      </c>
      <c r="F9250" s="9">
        <v>90913200</v>
      </c>
      <c r="G9250" s="10" t="s">
        <v>9200</v>
      </c>
      <c r="Q9250" t="str">
        <f t="shared" si="144"/>
        <v>90913200-Usluge čišćenja rezervoara</v>
      </c>
    </row>
    <row r="9251" spans="1:17" x14ac:dyDescent="0.3">
      <c r="A9251">
        <v>9250</v>
      </c>
      <c r="B9251">
        <v>90913200</v>
      </c>
      <c r="C9251" t="s">
        <v>9200</v>
      </c>
      <c r="E9251" s="11">
        <v>9251</v>
      </c>
      <c r="F9251" s="12">
        <v>90914000</v>
      </c>
      <c r="G9251" s="13" t="s">
        <v>9201</v>
      </c>
      <c r="Q9251" t="str">
        <f t="shared" si="144"/>
        <v>90914000-Usluge čišćenja parkirališta</v>
      </c>
    </row>
    <row r="9252" spans="1:17" x14ac:dyDescent="0.3">
      <c r="A9252">
        <v>9251</v>
      </c>
      <c r="B9252">
        <v>90914000</v>
      </c>
      <c r="C9252" t="s">
        <v>9201</v>
      </c>
      <c r="E9252" s="8">
        <v>9252</v>
      </c>
      <c r="F9252" s="9">
        <v>90915000</v>
      </c>
      <c r="G9252" s="10" t="s">
        <v>9202</v>
      </c>
      <c r="Q9252" t="str">
        <f t="shared" si="144"/>
        <v>90915000-Usluge čišćenja peći i dimnjaka</v>
      </c>
    </row>
    <row r="9253" spans="1:17" x14ac:dyDescent="0.3">
      <c r="A9253">
        <v>9252</v>
      </c>
      <c r="B9253">
        <v>90915000</v>
      </c>
      <c r="C9253" t="s">
        <v>9202</v>
      </c>
      <c r="E9253" s="11">
        <v>9253</v>
      </c>
      <c r="F9253" s="12">
        <v>90916000</v>
      </c>
      <c r="G9253" s="13" t="s">
        <v>9203</v>
      </c>
      <c r="Q9253" t="str">
        <f t="shared" si="144"/>
        <v>90916000-Usluge čišćenja telefonske opreme</v>
      </c>
    </row>
    <row r="9254" spans="1:17" x14ac:dyDescent="0.3">
      <c r="A9254">
        <v>9253</v>
      </c>
      <c r="B9254">
        <v>90916000</v>
      </c>
      <c r="C9254" t="s">
        <v>9203</v>
      </c>
      <c r="E9254" s="8">
        <v>9254</v>
      </c>
      <c r="F9254" s="9">
        <v>90917000</v>
      </c>
      <c r="G9254" s="10" t="s">
        <v>9204</v>
      </c>
      <c r="Q9254" t="str">
        <f t="shared" si="144"/>
        <v>90917000-Usluge čišćenja prevoznih sredstava</v>
      </c>
    </row>
    <row r="9255" spans="1:17" x14ac:dyDescent="0.3">
      <c r="A9255">
        <v>9254</v>
      </c>
      <c r="B9255">
        <v>90917000</v>
      </c>
      <c r="C9255" t="s">
        <v>9204</v>
      </c>
      <c r="E9255" s="11">
        <v>9255</v>
      </c>
      <c r="F9255" s="12">
        <v>90918000</v>
      </c>
      <c r="G9255" s="13" t="s">
        <v>9205</v>
      </c>
      <c r="Q9255" t="str">
        <f t="shared" si="144"/>
        <v>90918000-Usluge čišćenja posuda za otpad</v>
      </c>
    </row>
    <row r="9256" spans="1:17" x14ac:dyDescent="0.3">
      <c r="A9256">
        <v>9255</v>
      </c>
      <c r="B9256">
        <v>90918000</v>
      </c>
      <c r="C9256" t="s">
        <v>9205</v>
      </c>
      <c r="E9256" s="8">
        <v>9256</v>
      </c>
      <c r="F9256" s="9">
        <v>90919000</v>
      </c>
      <c r="G9256" s="10" t="s">
        <v>9206</v>
      </c>
      <c r="Q9256" t="str">
        <f t="shared" si="144"/>
        <v>90919000-Usluge čišćenja kancelarija, škola i kancelarijske opreme</v>
      </c>
    </row>
    <row r="9257" spans="1:17" x14ac:dyDescent="0.3">
      <c r="A9257">
        <v>9256</v>
      </c>
      <c r="B9257">
        <v>90919000</v>
      </c>
      <c r="C9257" t="s">
        <v>9206</v>
      </c>
      <c r="E9257" s="11">
        <v>9257</v>
      </c>
      <c r="F9257" s="12">
        <v>90919100</v>
      </c>
      <c r="G9257" s="13" t="s">
        <v>9207</v>
      </c>
      <c r="Q9257" t="str">
        <f t="shared" si="144"/>
        <v>90919100-Usluge čišćenja kancelarijske opreme</v>
      </c>
    </row>
    <row r="9258" spans="1:17" x14ac:dyDescent="0.3">
      <c r="A9258">
        <v>9257</v>
      </c>
      <c r="B9258">
        <v>90919100</v>
      </c>
      <c r="C9258" t="s">
        <v>9207</v>
      </c>
      <c r="E9258" s="8">
        <v>9258</v>
      </c>
      <c r="F9258" s="9">
        <v>90919200</v>
      </c>
      <c r="G9258" s="10" t="s">
        <v>9208</v>
      </c>
      <c r="Q9258" t="str">
        <f t="shared" si="144"/>
        <v>90919200-Usluge čišćenja kancelarija</v>
      </c>
    </row>
    <row r="9259" spans="1:17" x14ac:dyDescent="0.3">
      <c r="A9259">
        <v>9258</v>
      </c>
      <c r="B9259">
        <v>90919200</v>
      </c>
      <c r="C9259" t="s">
        <v>9208</v>
      </c>
      <c r="E9259" s="11">
        <v>9259</v>
      </c>
      <c r="F9259" s="12">
        <v>90919300</v>
      </c>
      <c r="G9259" s="13" t="s">
        <v>9209</v>
      </c>
      <c r="Q9259" t="str">
        <f t="shared" si="144"/>
        <v>90919300-Usluge čišćenja škola</v>
      </c>
    </row>
    <row r="9260" spans="1:17" x14ac:dyDescent="0.3">
      <c r="A9260">
        <v>9259</v>
      </c>
      <c r="B9260">
        <v>90919300</v>
      </c>
      <c r="C9260" t="s">
        <v>9209</v>
      </c>
      <c r="E9260" s="8">
        <v>9260</v>
      </c>
      <c r="F9260" s="9">
        <v>90920000</v>
      </c>
      <c r="G9260" s="10" t="s">
        <v>9210</v>
      </c>
      <c r="Q9260" t="str">
        <f t="shared" si="144"/>
        <v>90920000-Sanitarne usluge na objektima</v>
      </c>
    </row>
    <row r="9261" spans="1:17" x14ac:dyDescent="0.3">
      <c r="A9261">
        <v>9260</v>
      </c>
      <c r="B9261">
        <v>90920000</v>
      </c>
      <c r="C9261" t="s">
        <v>9210</v>
      </c>
      <c r="E9261" s="11">
        <v>9261</v>
      </c>
      <c r="F9261" s="12">
        <v>90921000</v>
      </c>
      <c r="G9261" s="13" t="s">
        <v>9211</v>
      </c>
      <c r="Q9261" t="str">
        <f t="shared" si="144"/>
        <v>90921000-Usluge dezinfekcije i uništavanja štetočina</v>
      </c>
    </row>
    <row r="9262" spans="1:17" x14ac:dyDescent="0.3">
      <c r="A9262">
        <v>9261</v>
      </c>
      <c r="B9262">
        <v>90921000</v>
      </c>
      <c r="C9262" t="s">
        <v>9211</v>
      </c>
      <c r="E9262" s="8">
        <v>9262</v>
      </c>
      <c r="F9262" s="9">
        <v>90922000</v>
      </c>
      <c r="G9262" s="10" t="s">
        <v>9212</v>
      </c>
      <c r="Q9262" t="str">
        <f t="shared" si="144"/>
        <v>90922000-Usluge suzbijanja štetočina</v>
      </c>
    </row>
    <row r="9263" spans="1:17" x14ac:dyDescent="0.3">
      <c r="A9263">
        <v>9262</v>
      </c>
      <c r="B9263">
        <v>90922000</v>
      </c>
      <c r="C9263" t="s">
        <v>9212</v>
      </c>
      <c r="E9263" s="11">
        <v>9263</v>
      </c>
      <c r="F9263" s="12">
        <v>90923000</v>
      </c>
      <c r="G9263" s="13" t="s">
        <v>9213</v>
      </c>
      <c r="Q9263" t="str">
        <f t="shared" si="144"/>
        <v>90923000-Usluge deratizacije</v>
      </c>
    </row>
    <row r="9264" spans="1:17" x14ac:dyDescent="0.3">
      <c r="A9264">
        <v>9263</v>
      </c>
      <c r="B9264">
        <v>90923000</v>
      </c>
      <c r="C9264" t="s">
        <v>9213</v>
      </c>
      <c r="E9264" s="8">
        <v>9264</v>
      </c>
      <c r="F9264" s="9">
        <v>90924000</v>
      </c>
      <c r="G9264" s="10" t="s">
        <v>9214</v>
      </c>
      <c r="Q9264" t="str">
        <f t="shared" si="144"/>
        <v>90924000-Usluge fumigacije</v>
      </c>
    </row>
    <row r="9265" spans="1:17" x14ac:dyDescent="0.3">
      <c r="A9265">
        <v>9264</v>
      </c>
      <c r="B9265">
        <v>90924000</v>
      </c>
      <c r="C9265" t="s">
        <v>9214</v>
      </c>
      <c r="E9265" s="11">
        <v>9265</v>
      </c>
      <c r="F9265" s="12">
        <v>92000000</v>
      </c>
      <c r="G9265" s="13" t="s">
        <v>9215</v>
      </c>
      <c r="Q9265" t="str">
        <f t="shared" si="144"/>
        <v>92000000-Usluge u oblasti rekreacije, kulture i sporta</v>
      </c>
    </row>
    <row r="9266" spans="1:17" x14ac:dyDescent="0.3">
      <c r="A9266">
        <v>9265</v>
      </c>
      <c r="B9266">
        <v>92000000</v>
      </c>
      <c r="C9266" t="s">
        <v>9215</v>
      </c>
      <c r="E9266" s="8">
        <v>9266</v>
      </c>
      <c r="F9266" s="9">
        <v>92100000</v>
      </c>
      <c r="G9266" s="10" t="s">
        <v>9216</v>
      </c>
      <c r="Q9266" t="str">
        <f t="shared" si="144"/>
        <v>92100000-Filmske i video usluge</v>
      </c>
    </row>
    <row r="9267" spans="1:17" x14ac:dyDescent="0.3">
      <c r="A9267">
        <v>9266</v>
      </c>
      <c r="B9267">
        <v>92100000</v>
      </c>
      <c r="C9267" t="s">
        <v>9216</v>
      </c>
      <c r="E9267" s="11">
        <v>9267</v>
      </c>
      <c r="F9267" s="12">
        <v>92110000</v>
      </c>
      <c r="G9267" s="13" t="s">
        <v>9217</v>
      </c>
      <c r="Q9267" t="str">
        <f t="shared" si="144"/>
        <v>92110000-Usluge produkcije filmskih i video traka i srodne usluge</v>
      </c>
    </row>
    <row r="9268" spans="1:17" x14ac:dyDescent="0.3">
      <c r="A9268">
        <v>9267</v>
      </c>
      <c r="B9268">
        <v>92110000</v>
      </c>
      <c r="C9268" t="s">
        <v>9217</v>
      </c>
      <c r="E9268" s="8">
        <v>9268</v>
      </c>
      <c r="F9268" s="9">
        <v>92111000</v>
      </c>
      <c r="G9268" s="10" t="s">
        <v>9218</v>
      </c>
      <c r="Q9268" t="str">
        <f t="shared" si="144"/>
        <v>92111000-Usluge produkcije filma i video snimaka</v>
      </c>
    </row>
    <row r="9269" spans="1:17" x14ac:dyDescent="0.3">
      <c r="A9269">
        <v>9268</v>
      </c>
      <c r="B9269">
        <v>92111000</v>
      </c>
      <c r="C9269" t="s">
        <v>9218</v>
      </c>
      <c r="E9269" s="11">
        <v>9269</v>
      </c>
      <c r="F9269" s="12">
        <v>92111100</v>
      </c>
      <c r="G9269" s="13" t="s">
        <v>9219</v>
      </c>
      <c r="Q9269" t="str">
        <f t="shared" si="144"/>
        <v>92111100-Produkcija obrazovnih filmova i video snimaka</v>
      </c>
    </row>
    <row r="9270" spans="1:17" x14ac:dyDescent="0.3">
      <c r="A9270">
        <v>9269</v>
      </c>
      <c r="B9270">
        <v>92111100</v>
      </c>
      <c r="C9270" t="s">
        <v>9219</v>
      </c>
      <c r="E9270" s="8">
        <v>9270</v>
      </c>
      <c r="F9270" s="9">
        <v>92111200</v>
      </c>
      <c r="G9270" s="10" t="s">
        <v>9220</v>
      </c>
      <c r="Q9270" t="str">
        <f t="shared" si="144"/>
        <v>92111200-Produkcija reklamnog, propagandnog i informativnog filma i video snimaka</v>
      </c>
    </row>
    <row r="9271" spans="1:17" x14ac:dyDescent="0.3">
      <c r="A9271">
        <v>9270</v>
      </c>
      <c r="B9271">
        <v>92111200</v>
      </c>
      <c r="C9271" t="s">
        <v>9220</v>
      </c>
      <c r="E9271" s="11">
        <v>9271</v>
      </c>
      <c r="F9271" s="12">
        <v>92111210</v>
      </c>
      <c r="G9271" s="13" t="s">
        <v>9221</v>
      </c>
      <c r="Q9271" t="str">
        <f t="shared" si="144"/>
        <v>92111210-Produkcija reklamnog filma</v>
      </c>
    </row>
    <row r="9272" spans="1:17" x14ac:dyDescent="0.3">
      <c r="A9272">
        <v>9271</v>
      </c>
      <c r="B9272">
        <v>92111210</v>
      </c>
      <c r="C9272" t="s">
        <v>9221</v>
      </c>
      <c r="E9272" s="8">
        <v>9272</v>
      </c>
      <c r="F9272" s="9">
        <v>92111220</v>
      </c>
      <c r="G9272" s="10" t="s">
        <v>9222</v>
      </c>
      <c r="Q9272" t="str">
        <f t="shared" si="144"/>
        <v>92111220-Produkcija reklamnih video snimaka</v>
      </c>
    </row>
    <row r="9273" spans="1:17" x14ac:dyDescent="0.3">
      <c r="A9273">
        <v>9272</v>
      </c>
      <c r="B9273">
        <v>92111220</v>
      </c>
      <c r="C9273" t="s">
        <v>9222</v>
      </c>
      <c r="E9273" s="11">
        <v>9273</v>
      </c>
      <c r="F9273" s="12">
        <v>92111230</v>
      </c>
      <c r="G9273" s="13" t="s">
        <v>9223</v>
      </c>
      <c r="Q9273" t="str">
        <f t="shared" si="144"/>
        <v>92111230-Produkcija propagandnog filma</v>
      </c>
    </row>
    <row r="9274" spans="1:17" x14ac:dyDescent="0.3">
      <c r="A9274">
        <v>9273</v>
      </c>
      <c r="B9274">
        <v>92111230</v>
      </c>
      <c r="C9274" t="s">
        <v>9223</v>
      </c>
      <c r="E9274" s="8">
        <v>9274</v>
      </c>
      <c r="F9274" s="9">
        <v>92111240</v>
      </c>
      <c r="G9274" s="10" t="s">
        <v>9224</v>
      </c>
      <c r="Q9274" t="str">
        <f t="shared" si="144"/>
        <v>92111240-Produkcija propagandnih video snimaka</v>
      </c>
    </row>
    <row r="9275" spans="1:17" x14ac:dyDescent="0.3">
      <c r="A9275">
        <v>9274</v>
      </c>
      <c r="B9275">
        <v>92111240</v>
      </c>
      <c r="C9275" t="s">
        <v>9224</v>
      </c>
      <c r="E9275" s="11">
        <v>9275</v>
      </c>
      <c r="F9275" s="12">
        <v>92111250</v>
      </c>
      <c r="G9275" s="13" t="s">
        <v>9225</v>
      </c>
      <c r="Q9275" t="str">
        <f t="shared" si="144"/>
        <v>92111250-Produkcija informativnog filma</v>
      </c>
    </row>
    <row r="9276" spans="1:17" x14ac:dyDescent="0.3">
      <c r="A9276">
        <v>9275</v>
      </c>
      <c r="B9276">
        <v>92111250</v>
      </c>
      <c r="C9276" t="s">
        <v>9225</v>
      </c>
      <c r="E9276" s="8">
        <v>9276</v>
      </c>
      <c r="F9276" s="9">
        <v>92111260</v>
      </c>
      <c r="G9276" s="10" t="s">
        <v>9226</v>
      </c>
      <c r="Q9276" t="str">
        <f t="shared" si="144"/>
        <v>92111260-Produkcija informativnih video snimaka</v>
      </c>
    </row>
    <row r="9277" spans="1:17" x14ac:dyDescent="0.3">
      <c r="A9277">
        <v>9276</v>
      </c>
      <c r="B9277">
        <v>92111260</v>
      </c>
      <c r="C9277" t="s">
        <v>9226</v>
      </c>
      <c r="E9277" s="11">
        <v>9277</v>
      </c>
      <c r="F9277" s="12">
        <v>92111300</v>
      </c>
      <c r="G9277" s="13" t="s">
        <v>9227</v>
      </c>
      <c r="Q9277" t="str">
        <f t="shared" si="144"/>
        <v>92111300-Produkcija zabavnog filma i video snimaka</v>
      </c>
    </row>
    <row r="9278" spans="1:17" x14ac:dyDescent="0.3">
      <c r="A9278">
        <v>9277</v>
      </c>
      <c r="B9278">
        <v>92111300</v>
      </c>
      <c r="C9278" t="s">
        <v>9227</v>
      </c>
      <c r="E9278" s="8">
        <v>9278</v>
      </c>
      <c r="F9278" s="9">
        <v>92111310</v>
      </c>
      <c r="G9278" s="10" t="s">
        <v>9228</v>
      </c>
      <c r="Q9278" t="str">
        <f t="shared" si="144"/>
        <v>92111310-Produkcija zabavnog filma</v>
      </c>
    </row>
    <row r="9279" spans="1:17" x14ac:dyDescent="0.3">
      <c r="A9279">
        <v>9278</v>
      </c>
      <c r="B9279">
        <v>92111310</v>
      </c>
      <c r="C9279" t="s">
        <v>9228</v>
      </c>
      <c r="E9279" s="11">
        <v>9279</v>
      </c>
      <c r="F9279" s="12">
        <v>92111320</v>
      </c>
      <c r="G9279" s="13" t="s">
        <v>9229</v>
      </c>
      <c r="Q9279" t="str">
        <f t="shared" si="144"/>
        <v>92111320-Produkcija zabavnih video snimaka</v>
      </c>
    </row>
    <row r="9280" spans="1:17" x14ac:dyDescent="0.3">
      <c r="A9280">
        <v>9279</v>
      </c>
      <c r="B9280">
        <v>92111320</v>
      </c>
      <c r="C9280" t="s">
        <v>9229</v>
      </c>
      <c r="E9280" s="8">
        <v>9280</v>
      </c>
      <c r="F9280" s="9">
        <v>92112000</v>
      </c>
      <c r="G9280" s="10" t="s">
        <v>9230</v>
      </c>
      <c r="Q9280" t="str">
        <f t="shared" si="144"/>
        <v>92112000-Usluge u vezi sa produkcijom filma i video snimaka</v>
      </c>
    </row>
    <row r="9281" spans="1:17" x14ac:dyDescent="0.3">
      <c r="A9281">
        <v>9280</v>
      </c>
      <c r="B9281">
        <v>92112000</v>
      </c>
      <c r="C9281" t="s">
        <v>9230</v>
      </c>
      <c r="E9281" s="11">
        <v>9281</v>
      </c>
      <c r="F9281" s="12">
        <v>92120000</v>
      </c>
      <c r="G9281" s="13" t="s">
        <v>9231</v>
      </c>
      <c r="Q9281" t="str">
        <f t="shared" si="144"/>
        <v>92120000-Usluge distribucije filma ili video snimaka</v>
      </c>
    </row>
    <row r="9282" spans="1:17" x14ac:dyDescent="0.3">
      <c r="A9282">
        <v>9281</v>
      </c>
      <c r="B9282">
        <v>92120000</v>
      </c>
      <c r="C9282" t="s">
        <v>9231</v>
      </c>
      <c r="E9282" s="8">
        <v>9282</v>
      </c>
      <c r="F9282" s="9">
        <v>92121000</v>
      </c>
      <c r="G9282" s="10" t="s">
        <v>9232</v>
      </c>
      <c r="Q9282" t="str">
        <f t="shared" ref="Q9282:Q9345" si="145">F9282&amp; "-" &amp;G9282</f>
        <v>92121000-Usluge distribucije video snimaka</v>
      </c>
    </row>
    <row r="9283" spans="1:17" x14ac:dyDescent="0.3">
      <c r="A9283">
        <v>9282</v>
      </c>
      <c r="B9283">
        <v>92121000</v>
      </c>
      <c r="C9283" t="s">
        <v>9232</v>
      </c>
      <c r="E9283" s="11">
        <v>9283</v>
      </c>
      <c r="F9283" s="12">
        <v>92122000</v>
      </c>
      <c r="G9283" s="13" t="s">
        <v>9233</v>
      </c>
      <c r="Q9283" t="str">
        <f t="shared" si="145"/>
        <v>92122000-Usluge distribucije filma</v>
      </c>
    </row>
    <row r="9284" spans="1:17" x14ac:dyDescent="0.3">
      <c r="A9284">
        <v>9283</v>
      </c>
      <c r="B9284">
        <v>92122000</v>
      </c>
      <c r="C9284" t="s">
        <v>9233</v>
      </c>
      <c r="E9284" s="8">
        <v>9284</v>
      </c>
      <c r="F9284" s="9">
        <v>92130000</v>
      </c>
      <c r="G9284" s="10" t="s">
        <v>9234</v>
      </c>
      <c r="Q9284" t="str">
        <f t="shared" si="145"/>
        <v>92130000-Usluge prikazivanja filma</v>
      </c>
    </row>
    <row r="9285" spans="1:17" x14ac:dyDescent="0.3">
      <c r="A9285">
        <v>9284</v>
      </c>
      <c r="B9285">
        <v>92130000</v>
      </c>
      <c r="C9285" t="s">
        <v>9234</v>
      </c>
      <c r="E9285" s="11">
        <v>9285</v>
      </c>
      <c r="F9285" s="12">
        <v>92140000</v>
      </c>
      <c r="G9285" s="13" t="s">
        <v>9235</v>
      </c>
      <c r="Q9285" t="str">
        <f t="shared" si="145"/>
        <v>92140000-Usluge prikazivanja video snimaka</v>
      </c>
    </row>
    <row r="9286" spans="1:17" x14ac:dyDescent="0.3">
      <c r="A9286">
        <v>9285</v>
      </c>
      <c r="B9286">
        <v>92140000</v>
      </c>
      <c r="C9286" t="s">
        <v>9235</v>
      </c>
      <c r="E9286" s="8">
        <v>9286</v>
      </c>
      <c r="F9286" s="9">
        <v>92200000</v>
      </c>
      <c r="G9286" s="10" t="s">
        <v>9236</v>
      </c>
      <c r="Q9286" t="str">
        <f t="shared" si="145"/>
        <v>92200000-Usluge radija i televizije</v>
      </c>
    </row>
    <row r="9287" spans="1:17" x14ac:dyDescent="0.3">
      <c r="A9287">
        <v>9286</v>
      </c>
      <c r="B9287">
        <v>92200000</v>
      </c>
      <c r="C9287" t="s">
        <v>9236</v>
      </c>
      <c r="E9287" s="11">
        <v>9287</v>
      </c>
      <c r="F9287" s="12">
        <v>92210000</v>
      </c>
      <c r="G9287" s="13" t="s">
        <v>9237</v>
      </c>
      <c r="Q9287" t="str">
        <f t="shared" si="145"/>
        <v>92210000-Radijske usluge</v>
      </c>
    </row>
    <row r="9288" spans="1:17" x14ac:dyDescent="0.3">
      <c r="A9288">
        <v>9287</v>
      </c>
      <c r="B9288">
        <v>92210000</v>
      </c>
      <c r="C9288" t="s">
        <v>9237</v>
      </c>
      <c r="E9288" s="8">
        <v>9288</v>
      </c>
      <c r="F9288" s="9">
        <v>92211000</v>
      </c>
      <c r="G9288" s="10" t="s">
        <v>9238</v>
      </c>
      <c r="Q9288" t="str">
        <f t="shared" si="145"/>
        <v>92211000-Usluge radio produkcije</v>
      </c>
    </row>
    <row r="9289" spans="1:17" x14ac:dyDescent="0.3">
      <c r="A9289">
        <v>9288</v>
      </c>
      <c r="B9289">
        <v>92211000</v>
      </c>
      <c r="C9289" t="s">
        <v>9238</v>
      </c>
      <c r="E9289" s="11">
        <v>9289</v>
      </c>
      <c r="F9289" s="12">
        <v>92213000</v>
      </c>
      <c r="G9289" s="13" t="s">
        <v>9239</v>
      </c>
      <c r="Q9289" t="str">
        <f t="shared" si="145"/>
        <v>92213000-Usluge radio sistema kratkog dometa</v>
      </c>
    </row>
    <row r="9290" spans="1:17" x14ac:dyDescent="0.3">
      <c r="A9290">
        <v>9289</v>
      </c>
      <c r="B9290">
        <v>92213000</v>
      </c>
      <c r="C9290" t="s">
        <v>9239</v>
      </c>
      <c r="E9290" s="8">
        <v>9290</v>
      </c>
      <c r="F9290" s="9">
        <v>92214000</v>
      </c>
      <c r="G9290" s="10" t="s">
        <v>9240</v>
      </c>
      <c r="Q9290" t="str">
        <f t="shared" si="145"/>
        <v>92214000-Usluge radijskog studija ili opreme</v>
      </c>
    </row>
    <row r="9291" spans="1:17" x14ac:dyDescent="0.3">
      <c r="A9291">
        <v>9290</v>
      </c>
      <c r="B9291">
        <v>92214000</v>
      </c>
      <c r="C9291" t="s">
        <v>9240</v>
      </c>
      <c r="E9291" s="11">
        <v>9291</v>
      </c>
      <c r="F9291" s="12">
        <v>92215000</v>
      </c>
      <c r="G9291" s="13" t="s">
        <v>9241</v>
      </c>
      <c r="Q9291" t="str">
        <f t="shared" si="145"/>
        <v>92215000-Opšte mobilne radio usluge (GMRS)</v>
      </c>
    </row>
    <row r="9292" spans="1:17" x14ac:dyDescent="0.3">
      <c r="A9292">
        <v>9291</v>
      </c>
      <c r="B9292">
        <v>92215000</v>
      </c>
      <c r="C9292" t="s">
        <v>9241</v>
      </c>
      <c r="E9292" s="8">
        <v>9292</v>
      </c>
      <c r="F9292" s="9">
        <v>92216000</v>
      </c>
      <c r="G9292" s="10" t="s">
        <v>9242</v>
      </c>
      <c r="Q9292" t="str">
        <f t="shared" si="145"/>
        <v>92216000-Usluge porodičnog radija (FRS)</v>
      </c>
    </row>
    <row r="9293" spans="1:17" x14ac:dyDescent="0.3">
      <c r="A9293">
        <v>9292</v>
      </c>
      <c r="B9293">
        <v>92216000</v>
      </c>
      <c r="C9293" t="s">
        <v>9242</v>
      </c>
      <c r="E9293" s="11">
        <v>9293</v>
      </c>
      <c r="F9293" s="12">
        <v>92217000</v>
      </c>
      <c r="G9293" s="13" t="s">
        <v>9243</v>
      </c>
      <c r="Q9293" t="str">
        <f t="shared" si="145"/>
        <v>92217000-Opšte mobilne radio usluge ili usluge porodičnog radija (GMRS / FRS)</v>
      </c>
    </row>
    <row r="9294" spans="1:17" x14ac:dyDescent="0.3">
      <c r="A9294">
        <v>9293</v>
      </c>
      <c r="B9294">
        <v>92217000</v>
      </c>
      <c r="C9294" t="s">
        <v>9243</v>
      </c>
      <c r="E9294" s="8">
        <v>9294</v>
      </c>
      <c r="F9294" s="9">
        <v>92220000</v>
      </c>
      <c r="G9294" s="10" t="s">
        <v>9244</v>
      </c>
      <c r="Q9294" t="str">
        <f t="shared" si="145"/>
        <v>92220000-Televizijske usluge</v>
      </c>
    </row>
    <row r="9295" spans="1:17" x14ac:dyDescent="0.3">
      <c r="A9295">
        <v>9294</v>
      </c>
      <c r="B9295">
        <v>92220000</v>
      </c>
      <c r="C9295" t="s">
        <v>9244</v>
      </c>
      <c r="E9295" s="11">
        <v>9295</v>
      </c>
      <c r="F9295" s="12">
        <v>92221000</v>
      </c>
      <c r="G9295" s="13" t="s">
        <v>9245</v>
      </c>
      <c r="Q9295" t="str">
        <f t="shared" si="145"/>
        <v>92221000-Usluge televizijske produkcije</v>
      </c>
    </row>
    <row r="9296" spans="1:17" x14ac:dyDescent="0.3">
      <c r="A9296">
        <v>9295</v>
      </c>
      <c r="B9296">
        <v>92221000</v>
      </c>
      <c r="C9296" t="s">
        <v>9245</v>
      </c>
      <c r="E9296" s="8">
        <v>9296</v>
      </c>
      <c r="F9296" s="9">
        <v>92222000</v>
      </c>
      <c r="G9296" s="10" t="s">
        <v>9246</v>
      </c>
      <c r="Q9296" t="str">
        <f t="shared" si="145"/>
        <v>92222000-Usluge televizije zatvorenog kruga</v>
      </c>
    </row>
    <row r="9297" spans="1:17" x14ac:dyDescent="0.3">
      <c r="A9297">
        <v>9296</v>
      </c>
      <c r="B9297">
        <v>92222000</v>
      </c>
      <c r="C9297" t="s">
        <v>9246</v>
      </c>
      <c r="E9297" s="11">
        <v>9297</v>
      </c>
      <c r="F9297" s="12">
        <v>92224000</v>
      </c>
      <c r="G9297" s="13" t="s">
        <v>9247</v>
      </c>
      <c r="Q9297" t="str">
        <f t="shared" si="145"/>
        <v>92224000-Digitalna televizija</v>
      </c>
    </row>
    <row r="9298" spans="1:17" x14ac:dyDescent="0.3">
      <c r="A9298">
        <v>9297</v>
      </c>
      <c r="B9298">
        <v>92224000</v>
      </c>
      <c r="C9298" t="s">
        <v>9247</v>
      </c>
      <c r="E9298" s="8">
        <v>9298</v>
      </c>
      <c r="F9298" s="9">
        <v>92225000</v>
      </c>
      <c r="G9298" s="10" t="s">
        <v>9248</v>
      </c>
      <c r="Q9298" t="str">
        <f t="shared" si="145"/>
        <v>92225000-Interaktivna televizija</v>
      </c>
    </row>
    <row r="9299" spans="1:17" x14ac:dyDescent="0.3">
      <c r="A9299">
        <v>9298</v>
      </c>
      <c r="B9299">
        <v>92225000</v>
      </c>
      <c r="C9299" t="s">
        <v>9248</v>
      </c>
      <c r="E9299" s="11">
        <v>9299</v>
      </c>
      <c r="F9299" s="12">
        <v>92225100</v>
      </c>
      <c r="G9299" s="13" t="s">
        <v>9249</v>
      </c>
      <c r="Q9299" t="str">
        <f t="shared" si="145"/>
        <v>92225100-Televizija sa emitovanjem filmova na zahtev</v>
      </c>
    </row>
    <row r="9300" spans="1:17" x14ac:dyDescent="0.3">
      <c r="A9300">
        <v>9299</v>
      </c>
      <c r="B9300">
        <v>92225100</v>
      </c>
      <c r="C9300" t="s">
        <v>9249</v>
      </c>
      <c r="E9300" s="8">
        <v>9300</v>
      </c>
      <c r="F9300" s="9">
        <v>92226000</v>
      </c>
      <c r="G9300" s="10" t="s">
        <v>9250</v>
      </c>
      <c r="Q9300" t="str">
        <f t="shared" si="145"/>
        <v>92226000-Tele-programiranje</v>
      </c>
    </row>
    <row r="9301" spans="1:17" x14ac:dyDescent="0.3">
      <c r="A9301">
        <v>9300</v>
      </c>
      <c r="B9301">
        <v>92226000</v>
      </c>
      <c r="C9301" t="s">
        <v>9250</v>
      </c>
      <c r="E9301" s="11">
        <v>9301</v>
      </c>
      <c r="F9301" s="12">
        <v>92230000</v>
      </c>
      <c r="G9301" s="13" t="s">
        <v>9251</v>
      </c>
      <c r="Q9301" t="str">
        <f t="shared" si="145"/>
        <v>92230000-Usluge kablovskog radija i televizije</v>
      </c>
    </row>
    <row r="9302" spans="1:17" x14ac:dyDescent="0.3">
      <c r="A9302">
        <v>9301</v>
      </c>
      <c r="B9302">
        <v>92230000</v>
      </c>
      <c r="C9302" t="s">
        <v>9251</v>
      </c>
      <c r="E9302" s="8">
        <v>9302</v>
      </c>
      <c r="F9302" s="9">
        <v>92231000</v>
      </c>
      <c r="G9302" s="10" t="s">
        <v>9252</v>
      </c>
      <c r="Q9302" t="str">
        <f t="shared" si="145"/>
        <v>92231000-Međunarodne bilateralne usluge i međunarodne privatne zakupljene linije</v>
      </c>
    </row>
    <row r="9303" spans="1:17" x14ac:dyDescent="0.3">
      <c r="A9303">
        <v>9302</v>
      </c>
      <c r="B9303">
        <v>92231000</v>
      </c>
      <c r="C9303" t="s">
        <v>9252</v>
      </c>
      <c r="E9303" s="11">
        <v>9303</v>
      </c>
      <c r="F9303" s="12">
        <v>92232000</v>
      </c>
      <c r="G9303" s="13" t="s">
        <v>9253</v>
      </c>
      <c r="Q9303" t="str">
        <f t="shared" si="145"/>
        <v>92232000-Kablovska TV</v>
      </c>
    </row>
    <row r="9304" spans="1:17" x14ac:dyDescent="0.3">
      <c r="A9304">
        <v>9303</v>
      </c>
      <c r="B9304">
        <v>92232000</v>
      </c>
      <c r="C9304" t="s">
        <v>9253</v>
      </c>
      <c r="E9304" s="8">
        <v>9304</v>
      </c>
      <c r="F9304" s="9">
        <v>92300000</v>
      </c>
      <c r="G9304" s="10" t="s">
        <v>9254</v>
      </c>
      <c r="Q9304" t="str">
        <f t="shared" si="145"/>
        <v>92300000-Zabavne usluge</v>
      </c>
    </row>
    <row r="9305" spans="1:17" x14ac:dyDescent="0.3">
      <c r="A9305">
        <v>9304</v>
      </c>
      <c r="B9305">
        <v>92300000</v>
      </c>
      <c r="C9305" t="s">
        <v>9254</v>
      </c>
      <c r="E9305" s="11">
        <v>9305</v>
      </c>
      <c r="F9305" s="12">
        <v>92310000</v>
      </c>
      <c r="G9305" s="13" t="s">
        <v>9255</v>
      </c>
      <c r="Q9305" t="str">
        <f t="shared" si="145"/>
        <v>92310000-Usluge umetničkog i literarnog stvaralaštva i usluge prikazivanja</v>
      </c>
    </row>
    <row r="9306" spans="1:17" x14ac:dyDescent="0.3">
      <c r="A9306">
        <v>9305</v>
      </c>
      <c r="B9306">
        <v>92310000</v>
      </c>
      <c r="C9306" t="s">
        <v>9255</v>
      </c>
      <c r="E9306" s="8">
        <v>9306</v>
      </c>
      <c r="F9306" s="9">
        <v>92311000</v>
      </c>
      <c r="G9306" s="10" t="s">
        <v>9256</v>
      </c>
      <c r="Q9306" t="str">
        <f t="shared" si="145"/>
        <v>92311000-Umetnička dela</v>
      </c>
    </row>
    <row r="9307" spans="1:17" x14ac:dyDescent="0.3">
      <c r="A9307">
        <v>9306</v>
      </c>
      <c r="B9307">
        <v>92311000</v>
      </c>
      <c r="C9307" t="s">
        <v>9256</v>
      </c>
      <c r="E9307" s="11">
        <v>9307</v>
      </c>
      <c r="F9307" s="12">
        <v>92312000</v>
      </c>
      <c r="G9307" s="13" t="s">
        <v>9257</v>
      </c>
      <c r="Q9307" t="str">
        <f t="shared" si="145"/>
        <v>92312000-Umetničke usluge</v>
      </c>
    </row>
    <row r="9308" spans="1:17" x14ac:dyDescent="0.3">
      <c r="A9308">
        <v>9307</v>
      </c>
      <c r="B9308">
        <v>92312000</v>
      </c>
      <c r="C9308" t="s">
        <v>9257</v>
      </c>
      <c r="E9308" s="8">
        <v>9308</v>
      </c>
      <c r="F9308" s="9">
        <v>92312100</v>
      </c>
      <c r="G9308" s="10" t="s">
        <v>9258</v>
      </c>
      <c r="Q9308" t="str">
        <f t="shared" si="145"/>
        <v>92312100-Zabavne usluge pozorišnih producenata, muzičkih grupa, muzičkih sastava i orkestara</v>
      </c>
    </row>
    <row r="9309" spans="1:17" x14ac:dyDescent="0.3">
      <c r="A9309">
        <v>9308</v>
      </c>
      <c r="B9309">
        <v>92312100</v>
      </c>
      <c r="C9309" t="s">
        <v>9258</v>
      </c>
      <c r="E9309" s="11">
        <v>9309</v>
      </c>
      <c r="F9309" s="12">
        <v>92312110</v>
      </c>
      <c r="G9309" s="13" t="s">
        <v>9259</v>
      </c>
      <c r="Q9309" t="str">
        <f t="shared" si="145"/>
        <v>92312110-Usluge pozorišne produkcije</v>
      </c>
    </row>
    <row r="9310" spans="1:17" x14ac:dyDescent="0.3">
      <c r="A9310">
        <v>9309</v>
      </c>
      <c r="B9310">
        <v>92312110</v>
      </c>
      <c r="C9310" t="s">
        <v>9259</v>
      </c>
      <c r="E9310" s="8">
        <v>9310</v>
      </c>
      <c r="F9310" s="9">
        <v>92312120</v>
      </c>
      <c r="G9310" s="10" t="s">
        <v>9260</v>
      </c>
      <c r="Q9310" t="str">
        <f t="shared" si="145"/>
        <v>92312120-Usluge muzičkih grupa</v>
      </c>
    </row>
    <row r="9311" spans="1:17" x14ac:dyDescent="0.3">
      <c r="A9311">
        <v>9310</v>
      </c>
      <c r="B9311">
        <v>92312120</v>
      </c>
      <c r="C9311" t="s">
        <v>9260</v>
      </c>
      <c r="E9311" s="11">
        <v>9311</v>
      </c>
      <c r="F9311" s="12">
        <v>92312130</v>
      </c>
      <c r="G9311" s="13" t="s">
        <v>9261</v>
      </c>
      <c r="Q9311" t="str">
        <f t="shared" si="145"/>
        <v>92312130-Usluge muzičkih sastava</v>
      </c>
    </row>
    <row r="9312" spans="1:17" x14ac:dyDescent="0.3">
      <c r="A9312">
        <v>9311</v>
      </c>
      <c r="B9312">
        <v>92312130</v>
      </c>
      <c r="C9312" t="s">
        <v>9261</v>
      </c>
      <c r="E9312" s="8">
        <v>9312</v>
      </c>
      <c r="F9312" s="9">
        <v>92312140</v>
      </c>
      <c r="G9312" s="10" t="s">
        <v>9262</v>
      </c>
      <c r="Q9312" t="str">
        <f t="shared" si="145"/>
        <v>92312140-Zabavne usluge orkestra</v>
      </c>
    </row>
    <row r="9313" spans="1:17" x14ac:dyDescent="0.3">
      <c r="A9313">
        <v>9312</v>
      </c>
      <c r="B9313">
        <v>92312140</v>
      </c>
      <c r="C9313" t="s">
        <v>9262</v>
      </c>
      <c r="E9313" s="11">
        <v>9313</v>
      </c>
      <c r="F9313" s="12">
        <v>92312200</v>
      </c>
      <c r="G9313" s="13" t="s">
        <v>9263</v>
      </c>
      <c r="Q9313" t="str">
        <f t="shared" si="145"/>
        <v>92312200-Usluge pisaca, kompozitora, vajara, zabavljača i drugih samostalnih umetnika</v>
      </c>
    </row>
    <row r="9314" spans="1:17" x14ac:dyDescent="0.3">
      <c r="A9314">
        <v>9313</v>
      </c>
      <c r="B9314">
        <v>92312200</v>
      </c>
      <c r="C9314" t="s">
        <v>9263</v>
      </c>
      <c r="E9314" s="8">
        <v>9314</v>
      </c>
      <c r="F9314" s="9">
        <v>92312210</v>
      </c>
      <c r="G9314" s="10" t="s">
        <v>9264</v>
      </c>
      <c r="Q9314" t="str">
        <f t="shared" si="145"/>
        <v>92312210-Usluge pisaca</v>
      </c>
    </row>
    <row r="9315" spans="1:17" x14ac:dyDescent="0.3">
      <c r="A9315">
        <v>9314</v>
      </c>
      <c r="B9315">
        <v>92312210</v>
      </c>
      <c r="C9315" t="s">
        <v>9264</v>
      </c>
      <c r="E9315" s="11">
        <v>9315</v>
      </c>
      <c r="F9315" s="12">
        <v>92312211</v>
      </c>
      <c r="G9315" s="13" t="s">
        <v>9265</v>
      </c>
      <c r="Q9315" t="str">
        <f t="shared" si="145"/>
        <v>92312211-Usluge agencija za pisanje</v>
      </c>
    </row>
    <row r="9316" spans="1:17" x14ac:dyDescent="0.3">
      <c r="A9316">
        <v>9315</v>
      </c>
      <c r="B9316">
        <v>92312211</v>
      </c>
      <c r="C9316" t="s">
        <v>9265</v>
      </c>
      <c r="E9316" s="8">
        <v>9316</v>
      </c>
      <c r="F9316" s="9">
        <v>92312212</v>
      </c>
      <c r="G9316" s="10" t="s">
        <v>9266</v>
      </c>
      <c r="Q9316" t="str">
        <f t="shared" si="145"/>
        <v>92312212-Usluge u vezi sa pripremom obrazovnih priručnika</v>
      </c>
    </row>
    <row r="9317" spans="1:17" x14ac:dyDescent="0.3">
      <c r="A9317">
        <v>9316</v>
      </c>
      <c r="B9317">
        <v>92312212</v>
      </c>
      <c r="C9317" t="s">
        <v>9266</v>
      </c>
      <c r="E9317" s="11">
        <v>9317</v>
      </c>
      <c r="F9317" s="12">
        <v>92312213</v>
      </c>
      <c r="G9317" s="13" t="s">
        <v>9267</v>
      </c>
      <c r="Q9317" t="str">
        <f t="shared" si="145"/>
        <v>92312213-Usluge autora tehničkih materijala</v>
      </c>
    </row>
    <row r="9318" spans="1:17" x14ac:dyDescent="0.3">
      <c r="A9318">
        <v>9317</v>
      </c>
      <c r="B9318">
        <v>92312213</v>
      </c>
      <c r="C9318" t="s">
        <v>9267</v>
      </c>
      <c r="E9318" s="8">
        <v>9318</v>
      </c>
      <c r="F9318" s="9">
        <v>92312220</v>
      </c>
      <c r="G9318" s="10" t="s">
        <v>9268</v>
      </c>
      <c r="Q9318" t="str">
        <f t="shared" si="145"/>
        <v>92312220-Usluge kompozitora</v>
      </c>
    </row>
    <row r="9319" spans="1:17" x14ac:dyDescent="0.3">
      <c r="A9319">
        <v>9318</v>
      </c>
      <c r="B9319">
        <v>92312220</v>
      </c>
      <c r="C9319" t="s">
        <v>9268</v>
      </c>
      <c r="E9319" s="11">
        <v>9319</v>
      </c>
      <c r="F9319" s="12">
        <v>92312230</v>
      </c>
      <c r="G9319" s="13" t="s">
        <v>9269</v>
      </c>
      <c r="Q9319" t="str">
        <f t="shared" si="145"/>
        <v>92312230-Usluge vajara</v>
      </c>
    </row>
    <row r="9320" spans="1:17" x14ac:dyDescent="0.3">
      <c r="A9320">
        <v>9319</v>
      </c>
      <c r="B9320">
        <v>92312230</v>
      </c>
      <c r="C9320" t="s">
        <v>9269</v>
      </c>
      <c r="E9320" s="8">
        <v>9320</v>
      </c>
      <c r="F9320" s="9">
        <v>92312240</v>
      </c>
      <c r="G9320" s="10" t="s">
        <v>9270</v>
      </c>
      <c r="Q9320" t="str">
        <f t="shared" si="145"/>
        <v>92312240-Usluge zabavljača</v>
      </c>
    </row>
    <row r="9321" spans="1:17" x14ac:dyDescent="0.3">
      <c r="A9321">
        <v>9320</v>
      </c>
      <c r="B9321">
        <v>92312240</v>
      </c>
      <c r="C9321" t="s">
        <v>9270</v>
      </c>
      <c r="E9321" s="11">
        <v>9321</v>
      </c>
      <c r="F9321" s="12">
        <v>92312250</v>
      </c>
      <c r="G9321" s="13" t="s">
        <v>9271</v>
      </c>
      <c r="Q9321" t="str">
        <f t="shared" si="145"/>
        <v>92312250-Usluge drugih samostalnih umetnika</v>
      </c>
    </row>
    <row r="9322" spans="1:17" x14ac:dyDescent="0.3">
      <c r="A9322">
        <v>9321</v>
      </c>
      <c r="B9322">
        <v>92312250</v>
      </c>
      <c r="C9322" t="s">
        <v>9271</v>
      </c>
      <c r="E9322" s="8">
        <v>9322</v>
      </c>
      <c r="F9322" s="9">
        <v>92312251</v>
      </c>
      <c r="G9322" s="10" t="s">
        <v>9272</v>
      </c>
      <c r="Q9322" t="str">
        <f t="shared" si="145"/>
        <v>92312251-Usluge disk-džokeja</v>
      </c>
    </row>
    <row r="9323" spans="1:17" x14ac:dyDescent="0.3">
      <c r="A9323">
        <v>9322</v>
      </c>
      <c r="B9323">
        <v>92312251</v>
      </c>
      <c r="C9323" t="s">
        <v>9272</v>
      </c>
      <c r="E9323" s="11">
        <v>9323</v>
      </c>
      <c r="F9323" s="12">
        <v>92320000</v>
      </c>
      <c r="G9323" s="13" t="s">
        <v>9273</v>
      </c>
      <c r="Q9323" t="str">
        <f t="shared" si="145"/>
        <v>92320000-Usluge vođenja umetničkih ustanova</v>
      </c>
    </row>
    <row r="9324" spans="1:17" x14ac:dyDescent="0.3">
      <c r="A9324">
        <v>9323</v>
      </c>
      <c r="B9324">
        <v>92320000</v>
      </c>
      <c r="C9324" t="s">
        <v>9273</v>
      </c>
      <c r="E9324" s="8">
        <v>9324</v>
      </c>
      <c r="F9324" s="9">
        <v>92330000</v>
      </c>
      <c r="G9324" s="10" t="s">
        <v>9274</v>
      </c>
      <c r="Q9324" t="str">
        <f t="shared" si="145"/>
        <v>92330000-Usluge prostora za rekreaciju</v>
      </c>
    </row>
    <row r="9325" spans="1:17" x14ac:dyDescent="0.3">
      <c r="A9325">
        <v>9324</v>
      </c>
      <c r="B9325">
        <v>92330000</v>
      </c>
      <c r="C9325" t="s">
        <v>9274</v>
      </c>
      <c r="E9325" s="11">
        <v>9325</v>
      </c>
      <c r="F9325" s="12">
        <v>92331000</v>
      </c>
      <c r="G9325" s="13" t="s">
        <v>9275</v>
      </c>
      <c r="Q9325" t="str">
        <f t="shared" si="145"/>
        <v>92331000-Usluge sajmova i zabavnih parkova</v>
      </c>
    </row>
    <row r="9326" spans="1:17" x14ac:dyDescent="0.3">
      <c r="A9326">
        <v>9325</v>
      </c>
      <c r="B9326">
        <v>92331000</v>
      </c>
      <c r="C9326" t="s">
        <v>9275</v>
      </c>
      <c r="E9326" s="8">
        <v>9326</v>
      </c>
      <c r="F9326" s="9">
        <v>92331100</v>
      </c>
      <c r="G9326" s="10" t="s">
        <v>9276</v>
      </c>
      <c r="Q9326" t="str">
        <f t="shared" si="145"/>
        <v>92331100-Usluge sajmova</v>
      </c>
    </row>
    <row r="9327" spans="1:17" x14ac:dyDescent="0.3">
      <c r="A9327">
        <v>9326</v>
      </c>
      <c r="B9327">
        <v>92331100</v>
      </c>
      <c r="C9327" t="s">
        <v>9276</v>
      </c>
      <c r="E9327" s="11">
        <v>9327</v>
      </c>
      <c r="F9327" s="12">
        <v>92331200</v>
      </c>
      <c r="G9327" s="13" t="s">
        <v>9277</v>
      </c>
      <c r="Q9327" t="str">
        <f t="shared" si="145"/>
        <v>92331200-Usluge zabavnih parkova</v>
      </c>
    </row>
    <row r="9328" spans="1:17" x14ac:dyDescent="0.3">
      <c r="A9328">
        <v>9327</v>
      </c>
      <c r="B9328">
        <v>92331200</v>
      </c>
      <c r="C9328" t="s">
        <v>9277</v>
      </c>
      <c r="E9328" s="8">
        <v>9328</v>
      </c>
      <c r="F9328" s="9">
        <v>92331210</v>
      </c>
      <c r="G9328" s="10" t="s">
        <v>9278</v>
      </c>
      <c r="Q9328" t="str">
        <f t="shared" si="145"/>
        <v>92331210-Usluge animiranja dece</v>
      </c>
    </row>
    <row r="9329" spans="1:17" x14ac:dyDescent="0.3">
      <c r="A9329">
        <v>9328</v>
      </c>
      <c r="B9329">
        <v>92331210</v>
      </c>
      <c r="C9329" t="s">
        <v>9278</v>
      </c>
      <c r="E9329" s="11">
        <v>9329</v>
      </c>
      <c r="F9329" s="12">
        <v>92332000</v>
      </c>
      <c r="G9329" s="13" t="s">
        <v>9279</v>
      </c>
      <c r="Q9329" t="str">
        <f t="shared" si="145"/>
        <v>92332000-Usluge na plaži</v>
      </c>
    </row>
    <row r="9330" spans="1:17" x14ac:dyDescent="0.3">
      <c r="A9330">
        <v>9329</v>
      </c>
      <c r="B9330">
        <v>92332000</v>
      </c>
      <c r="C9330" t="s">
        <v>9279</v>
      </c>
      <c r="E9330" s="8">
        <v>9330</v>
      </c>
      <c r="F9330" s="9">
        <v>92340000</v>
      </c>
      <c r="G9330" s="10" t="s">
        <v>9280</v>
      </c>
      <c r="Q9330" t="str">
        <f t="shared" si="145"/>
        <v>92340000-Usluge plesa i zabavnih predstava</v>
      </c>
    </row>
    <row r="9331" spans="1:17" x14ac:dyDescent="0.3">
      <c r="A9331">
        <v>9330</v>
      </c>
      <c r="B9331">
        <v>92340000</v>
      </c>
      <c r="C9331" t="s">
        <v>9280</v>
      </c>
      <c r="E9331" s="11">
        <v>9331</v>
      </c>
      <c r="F9331" s="12">
        <v>92341000</v>
      </c>
      <c r="G9331" s="13" t="s">
        <v>9281</v>
      </c>
      <c r="Q9331" t="str">
        <f t="shared" si="145"/>
        <v>92341000-Cirkuske usluge</v>
      </c>
    </row>
    <row r="9332" spans="1:17" x14ac:dyDescent="0.3">
      <c r="A9332">
        <v>9331</v>
      </c>
      <c r="B9332">
        <v>92341000</v>
      </c>
      <c r="C9332" t="s">
        <v>9281</v>
      </c>
      <c r="E9332" s="8">
        <v>9332</v>
      </c>
      <c r="F9332" s="9">
        <v>92342000</v>
      </c>
      <c r="G9332" s="10" t="s">
        <v>9282</v>
      </c>
      <c r="Q9332" t="str">
        <f t="shared" si="145"/>
        <v>92342000-Usluge plesnih tečajeva</v>
      </c>
    </row>
    <row r="9333" spans="1:17" x14ac:dyDescent="0.3">
      <c r="A9333">
        <v>9332</v>
      </c>
      <c r="B9333">
        <v>92342000</v>
      </c>
      <c r="C9333" t="s">
        <v>9282</v>
      </c>
      <c r="E9333" s="11">
        <v>9333</v>
      </c>
      <c r="F9333" s="12">
        <v>92342100</v>
      </c>
      <c r="G9333" s="13" t="s">
        <v>9283</v>
      </c>
      <c r="Q9333" t="str">
        <f t="shared" si="145"/>
        <v>92342100-Usluge tečajeva revijalnog plesa</v>
      </c>
    </row>
    <row r="9334" spans="1:17" x14ac:dyDescent="0.3">
      <c r="A9334">
        <v>9333</v>
      </c>
      <c r="B9334">
        <v>92342100</v>
      </c>
      <c r="C9334" t="s">
        <v>9283</v>
      </c>
      <c r="E9334" s="8">
        <v>9334</v>
      </c>
      <c r="F9334" s="9">
        <v>92342200</v>
      </c>
      <c r="G9334" s="10" t="s">
        <v>9284</v>
      </c>
      <c r="Q9334" t="str">
        <f t="shared" si="145"/>
        <v>92342200-Usluge tečajeva disko plesa</v>
      </c>
    </row>
    <row r="9335" spans="1:17" x14ac:dyDescent="0.3">
      <c r="A9335">
        <v>9334</v>
      </c>
      <c r="B9335">
        <v>92342200</v>
      </c>
      <c r="C9335" t="s">
        <v>9284</v>
      </c>
      <c r="E9335" s="11">
        <v>9335</v>
      </c>
      <c r="F9335" s="12">
        <v>92350000</v>
      </c>
      <c r="G9335" s="13" t="s">
        <v>9285</v>
      </c>
      <c r="Q9335" t="str">
        <f t="shared" si="145"/>
        <v>92350000-Usluge kockarnica i kladionica</v>
      </c>
    </row>
    <row r="9336" spans="1:17" x14ac:dyDescent="0.3">
      <c r="A9336">
        <v>9335</v>
      </c>
      <c r="B9336">
        <v>92350000</v>
      </c>
      <c r="C9336" t="s">
        <v>9285</v>
      </c>
      <c r="E9336" s="8">
        <v>9336</v>
      </c>
      <c r="F9336" s="9">
        <v>92351000</v>
      </c>
      <c r="G9336" s="10" t="s">
        <v>9286</v>
      </c>
      <c r="Q9336" t="str">
        <f t="shared" si="145"/>
        <v>92351000-Usluge kockarnica</v>
      </c>
    </row>
    <row r="9337" spans="1:17" x14ac:dyDescent="0.3">
      <c r="A9337">
        <v>9336</v>
      </c>
      <c r="B9337">
        <v>92351000</v>
      </c>
      <c r="C9337" t="s">
        <v>9286</v>
      </c>
      <c r="E9337" s="11">
        <v>9337</v>
      </c>
      <c r="F9337" s="12">
        <v>92351100</v>
      </c>
      <c r="G9337" s="13" t="s">
        <v>9287</v>
      </c>
      <c r="Q9337" t="str">
        <f t="shared" si="145"/>
        <v>92351100-Usluge vođenja lutrije</v>
      </c>
    </row>
    <row r="9338" spans="1:17" x14ac:dyDescent="0.3">
      <c r="A9338">
        <v>9337</v>
      </c>
      <c r="B9338">
        <v>92351100</v>
      </c>
      <c r="C9338" t="s">
        <v>9287</v>
      </c>
      <c r="E9338" s="8">
        <v>9338</v>
      </c>
      <c r="F9338" s="9">
        <v>92351200</v>
      </c>
      <c r="G9338" s="10" t="s">
        <v>9288</v>
      </c>
      <c r="Q9338" t="str">
        <f t="shared" si="145"/>
        <v>92351200-Usluge vođenja kazina</v>
      </c>
    </row>
    <row r="9339" spans="1:17" x14ac:dyDescent="0.3">
      <c r="A9339">
        <v>9338</v>
      </c>
      <c r="B9339">
        <v>92351200</v>
      </c>
      <c r="C9339" t="s">
        <v>9288</v>
      </c>
      <c r="E9339" s="11">
        <v>9339</v>
      </c>
      <c r="F9339" s="12">
        <v>92352000</v>
      </c>
      <c r="G9339" s="13" t="s">
        <v>9289</v>
      </c>
      <c r="Q9339" t="str">
        <f t="shared" si="145"/>
        <v>92352000-Usluge klađenja</v>
      </c>
    </row>
    <row r="9340" spans="1:17" x14ac:dyDescent="0.3">
      <c r="A9340">
        <v>9339</v>
      </c>
      <c r="B9340">
        <v>92352000</v>
      </c>
      <c r="C9340" t="s">
        <v>9289</v>
      </c>
      <c r="E9340" s="8">
        <v>9340</v>
      </c>
      <c r="F9340" s="9">
        <v>92352100</v>
      </c>
      <c r="G9340" s="10" t="s">
        <v>9290</v>
      </c>
      <c r="Q9340" t="str">
        <f t="shared" si="145"/>
        <v>92352100-Usluge upravljanja opremom za kladionice</v>
      </c>
    </row>
    <row r="9341" spans="1:17" x14ac:dyDescent="0.3">
      <c r="A9341">
        <v>9340</v>
      </c>
      <c r="B9341">
        <v>92352100</v>
      </c>
      <c r="C9341" t="s">
        <v>9290</v>
      </c>
      <c r="E9341" s="11">
        <v>9341</v>
      </c>
      <c r="F9341" s="12">
        <v>92352200</v>
      </c>
      <c r="G9341" s="13" t="s">
        <v>9291</v>
      </c>
      <c r="Q9341" t="str">
        <f t="shared" si="145"/>
        <v>92352200-Usluge primanja opklada</v>
      </c>
    </row>
    <row r="9342" spans="1:17" x14ac:dyDescent="0.3">
      <c r="A9342">
        <v>9341</v>
      </c>
      <c r="B9342">
        <v>92352200</v>
      </c>
      <c r="C9342" t="s">
        <v>9291</v>
      </c>
      <c r="E9342" s="8">
        <v>9342</v>
      </c>
      <c r="F9342" s="9">
        <v>92360000</v>
      </c>
      <c r="G9342" s="10" t="s">
        <v>9292</v>
      </c>
      <c r="Q9342" t="str">
        <f t="shared" si="145"/>
        <v>92360000-Pirotehničke usluge</v>
      </c>
    </row>
    <row r="9343" spans="1:17" x14ac:dyDescent="0.3">
      <c r="A9343">
        <v>9342</v>
      </c>
      <c r="B9343">
        <v>92360000</v>
      </c>
      <c r="C9343" t="s">
        <v>9292</v>
      </c>
      <c r="E9343" s="11">
        <v>9343</v>
      </c>
      <c r="F9343" s="12">
        <v>92370000</v>
      </c>
      <c r="G9343" s="13" t="s">
        <v>9293</v>
      </c>
      <c r="Q9343" t="str">
        <f t="shared" si="145"/>
        <v>92370000-Ton majstor</v>
      </c>
    </row>
    <row r="9344" spans="1:17" x14ac:dyDescent="0.3">
      <c r="A9344">
        <v>9343</v>
      </c>
      <c r="B9344">
        <v>92370000</v>
      </c>
      <c r="C9344" t="s">
        <v>9293</v>
      </c>
      <c r="E9344" s="8">
        <v>9344</v>
      </c>
      <c r="F9344" s="9">
        <v>92400000</v>
      </c>
      <c r="G9344" s="10" t="s">
        <v>9294</v>
      </c>
      <c r="Q9344" t="str">
        <f t="shared" si="145"/>
        <v>92400000-Usluge novinske agencije</v>
      </c>
    </row>
    <row r="9345" spans="1:17" x14ac:dyDescent="0.3">
      <c r="A9345">
        <v>9344</v>
      </c>
      <c r="B9345">
        <v>92400000</v>
      </c>
      <c r="C9345" t="s">
        <v>9294</v>
      </c>
      <c r="E9345" s="11">
        <v>9345</v>
      </c>
      <c r="F9345" s="12">
        <v>92500000</v>
      </c>
      <c r="G9345" s="13" t="s">
        <v>9295</v>
      </c>
      <c r="Q9345" t="str">
        <f t="shared" si="145"/>
        <v>92500000-Usluge biblioteke, arhiva, muzeja i druge usluge u oblasti kulture</v>
      </c>
    </row>
    <row r="9346" spans="1:17" x14ac:dyDescent="0.3">
      <c r="A9346">
        <v>9345</v>
      </c>
      <c r="B9346">
        <v>92500000</v>
      </c>
      <c r="C9346" t="s">
        <v>9295</v>
      </c>
      <c r="E9346" s="8">
        <v>9346</v>
      </c>
      <c r="F9346" s="9">
        <v>92510000</v>
      </c>
      <c r="G9346" s="10" t="s">
        <v>9296</v>
      </c>
      <c r="Q9346" t="str">
        <f t="shared" ref="Q9346:Q9409" si="146">F9346&amp; "-" &amp;G9346</f>
        <v>92510000-Usluge biblioteke i arhiva</v>
      </c>
    </row>
    <row r="9347" spans="1:17" x14ac:dyDescent="0.3">
      <c r="A9347">
        <v>9346</v>
      </c>
      <c r="B9347">
        <v>92510000</v>
      </c>
      <c r="C9347" t="s">
        <v>9296</v>
      </c>
      <c r="E9347" s="11">
        <v>9347</v>
      </c>
      <c r="F9347" s="12">
        <v>92511000</v>
      </c>
      <c r="G9347" s="13" t="s">
        <v>9297</v>
      </c>
      <c r="Q9347" t="str">
        <f t="shared" si="146"/>
        <v>92511000-Usluge biblioteke</v>
      </c>
    </row>
    <row r="9348" spans="1:17" x14ac:dyDescent="0.3">
      <c r="A9348">
        <v>9347</v>
      </c>
      <c r="B9348">
        <v>92511000</v>
      </c>
      <c r="C9348" t="s">
        <v>9297</v>
      </c>
      <c r="E9348" s="8">
        <v>9348</v>
      </c>
      <c r="F9348" s="9">
        <v>92512000</v>
      </c>
      <c r="G9348" s="10" t="s">
        <v>9298</v>
      </c>
      <c r="Q9348" t="str">
        <f t="shared" si="146"/>
        <v>92512000-Usluge arhiva</v>
      </c>
    </row>
    <row r="9349" spans="1:17" x14ac:dyDescent="0.3">
      <c r="A9349">
        <v>9348</v>
      </c>
      <c r="B9349">
        <v>92512000</v>
      </c>
      <c r="C9349" t="s">
        <v>9298</v>
      </c>
      <c r="E9349" s="11">
        <v>9349</v>
      </c>
      <c r="F9349" s="12">
        <v>92512100</v>
      </c>
      <c r="G9349" s="13" t="s">
        <v>9299</v>
      </c>
      <c r="Q9349" t="str">
        <f t="shared" si="146"/>
        <v>92512100-Usluge uništenja arhivske građe</v>
      </c>
    </row>
    <row r="9350" spans="1:17" x14ac:dyDescent="0.3">
      <c r="A9350">
        <v>9349</v>
      </c>
      <c r="B9350">
        <v>92512100</v>
      </c>
      <c r="C9350" t="s">
        <v>9299</v>
      </c>
      <c r="E9350" s="8">
        <v>9350</v>
      </c>
      <c r="F9350" s="9">
        <v>92520000</v>
      </c>
      <c r="G9350" s="10" t="s">
        <v>9300</v>
      </c>
      <c r="Q9350" t="str">
        <f t="shared" si="146"/>
        <v>92520000-Muzejske usluge i usluge očuvanja istorijskih mesta i građevina</v>
      </c>
    </row>
    <row r="9351" spans="1:17" x14ac:dyDescent="0.3">
      <c r="A9351">
        <v>9350</v>
      </c>
      <c r="B9351">
        <v>92520000</v>
      </c>
      <c r="C9351" t="s">
        <v>9300</v>
      </c>
      <c r="E9351" s="11">
        <v>9351</v>
      </c>
      <c r="F9351" s="12">
        <v>92521000</v>
      </c>
      <c r="G9351" s="13" t="s">
        <v>9301</v>
      </c>
      <c r="Q9351" t="str">
        <f t="shared" si="146"/>
        <v>92521000-Muzejske usluge</v>
      </c>
    </row>
    <row r="9352" spans="1:17" x14ac:dyDescent="0.3">
      <c r="A9352">
        <v>9351</v>
      </c>
      <c r="B9352">
        <v>92521000</v>
      </c>
      <c r="C9352" t="s">
        <v>9301</v>
      </c>
      <c r="E9352" s="8">
        <v>9352</v>
      </c>
      <c r="F9352" s="9">
        <v>92521100</v>
      </c>
      <c r="G9352" s="10" t="s">
        <v>9302</v>
      </c>
      <c r="Q9352" t="str">
        <f t="shared" si="146"/>
        <v>92521100-Usluge muzejskih izložbi</v>
      </c>
    </row>
    <row r="9353" spans="1:17" x14ac:dyDescent="0.3">
      <c r="A9353">
        <v>9352</v>
      </c>
      <c r="B9353">
        <v>92521100</v>
      </c>
      <c r="C9353" t="s">
        <v>9302</v>
      </c>
      <c r="E9353" s="11">
        <v>9353</v>
      </c>
      <c r="F9353" s="12">
        <v>92521200</v>
      </c>
      <c r="G9353" s="13" t="s">
        <v>9303</v>
      </c>
      <c r="Q9353" t="str">
        <f t="shared" si="146"/>
        <v>92521200-Usluge očuvanja eksponata i primeraka</v>
      </c>
    </row>
    <row r="9354" spans="1:17" x14ac:dyDescent="0.3">
      <c r="A9354">
        <v>9353</v>
      </c>
      <c r="B9354">
        <v>92521200</v>
      </c>
      <c r="C9354" t="s">
        <v>9303</v>
      </c>
      <c r="E9354" s="8">
        <v>9354</v>
      </c>
      <c r="F9354" s="9">
        <v>92521210</v>
      </c>
      <c r="G9354" s="10" t="s">
        <v>9304</v>
      </c>
      <c r="Q9354" t="str">
        <f t="shared" si="146"/>
        <v>92521210-Usluge očuvanja eksponata</v>
      </c>
    </row>
    <row r="9355" spans="1:17" x14ac:dyDescent="0.3">
      <c r="A9355">
        <v>9354</v>
      </c>
      <c r="B9355">
        <v>92521210</v>
      </c>
      <c r="C9355" t="s">
        <v>9304</v>
      </c>
      <c r="E9355" s="11">
        <v>9355</v>
      </c>
      <c r="F9355" s="12">
        <v>92521220</v>
      </c>
      <c r="G9355" s="13" t="s">
        <v>9305</v>
      </c>
      <c r="Q9355" t="str">
        <f t="shared" si="146"/>
        <v>92521220-Usluge očuvanja primeraka</v>
      </c>
    </row>
    <row r="9356" spans="1:17" x14ac:dyDescent="0.3">
      <c r="A9356">
        <v>9355</v>
      </c>
      <c r="B9356">
        <v>92521220</v>
      </c>
      <c r="C9356" t="s">
        <v>9305</v>
      </c>
      <c r="E9356" s="8">
        <v>9356</v>
      </c>
      <c r="F9356" s="9">
        <v>92522000</v>
      </c>
      <c r="G9356" s="10" t="s">
        <v>9306</v>
      </c>
      <c r="Q9356" t="str">
        <f t="shared" si="146"/>
        <v>92522000-Usluge očuvanja istorijskih mesta i zgrada</v>
      </c>
    </row>
    <row r="9357" spans="1:17" x14ac:dyDescent="0.3">
      <c r="A9357">
        <v>9356</v>
      </c>
      <c r="B9357">
        <v>92522000</v>
      </c>
      <c r="C9357" t="s">
        <v>9306</v>
      </c>
      <c r="E9357" s="11">
        <v>9357</v>
      </c>
      <c r="F9357" s="12">
        <v>92522100</v>
      </c>
      <c r="G9357" s="13" t="s">
        <v>9307</v>
      </c>
      <c r="Q9357" t="str">
        <f t="shared" si="146"/>
        <v>92522100-Usluge očuvanja istorijskih mesta</v>
      </c>
    </row>
    <row r="9358" spans="1:17" x14ac:dyDescent="0.3">
      <c r="A9358">
        <v>9357</v>
      </c>
      <c r="B9358">
        <v>92522100</v>
      </c>
      <c r="C9358" t="s">
        <v>9307</v>
      </c>
      <c r="E9358" s="8">
        <v>9358</v>
      </c>
      <c r="F9358" s="9">
        <v>92522200</v>
      </c>
      <c r="G9358" s="10" t="s">
        <v>9308</v>
      </c>
      <c r="Q9358" t="str">
        <f t="shared" si="146"/>
        <v>92522200-Usluge očuvanja istorijskih zgrada</v>
      </c>
    </row>
    <row r="9359" spans="1:17" x14ac:dyDescent="0.3">
      <c r="A9359">
        <v>9358</v>
      </c>
      <c r="B9359">
        <v>92522200</v>
      </c>
      <c r="C9359" t="s">
        <v>9308</v>
      </c>
      <c r="E9359" s="11">
        <v>9359</v>
      </c>
      <c r="F9359" s="12">
        <v>92530000</v>
      </c>
      <c r="G9359" s="13" t="s">
        <v>9309</v>
      </c>
      <c r="Q9359" t="str">
        <f t="shared" si="146"/>
        <v>92530000-Usluge botaničkog i zoološkog vrta i usluge prirodnog rezervata</v>
      </c>
    </row>
    <row r="9360" spans="1:17" x14ac:dyDescent="0.3">
      <c r="A9360">
        <v>9359</v>
      </c>
      <c r="B9360">
        <v>92530000</v>
      </c>
      <c r="C9360" t="s">
        <v>9309</v>
      </c>
      <c r="E9360" s="8">
        <v>9360</v>
      </c>
      <c r="F9360" s="9">
        <v>92531000</v>
      </c>
      <c r="G9360" s="10" t="s">
        <v>9310</v>
      </c>
      <c r="Q9360" t="str">
        <f t="shared" si="146"/>
        <v>92531000-Usluge botaničkog vrta</v>
      </c>
    </row>
    <row r="9361" spans="1:17" x14ac:dyDescent="0.3">
      <c r="A9361">
        <v>9360</v>
      </c>
      <c r="B9361">
        <v>92531000</v>
      </c>
      <c r="C9361" t="s">
        <v>9310</v>
      </c>
      <c r="E9361" s="11">
        <v>9361</v>
      </c>
      <c r="F9361" s="12">
        <v>92532000</v>
      </c>
      <c r="G9361" s="13" t="s">
        <v>9311</v>
      </c>
      <c r="Q9361" t="str">
        <f t="shared" si="146"/>
        <v>92532000-Usluge zoološkog vrta</v>
      </c>
    </row>
    <row r="9362" spans="1:17" x14ac:dyDescent="0.3">
      <c r="A9362">
        <v>9361</v>
      </c>
      <c r="B9362">
        <v>92532000</v>
      </c>
      <c r="C9362" t="s">
        <v>9311</v>
      </c>
      <c r="E9362" s="8">
        <v>9362</v>
      </c>
      <c r="F9362" s="9">
        <v>92533000</v>
      </c>
      <c r="G9362" s="10" t="s">
        <v>9312</v>
      </c>
      <c r="Q9362" t="str">
        <f t="shared" si="146"/>
        <v>92533000-Usluge prirodnog rezervata</v>
      </c>
    </row>
    <row r="9363" spans="1:17" x14ac:dyDescent="0.3">
      <c r="A9363">
        <v>9362</v>
      </c>
      <c r="B9363">
        <v>92533000</v>
      </c>
      <c r="C9363" t="s">
        <v>9312</v>
      </c>
      <c r="E9363" s="11">
        <v>9363</v>
      </c>
      <c r="F9363" s="12">
        <v>92534000</v>
      </c>
      <c r="G9363" s="13" t="s">
        <v>9313</v>
      </c>
      <c r="Q9363" t="str">
        <f t="shared" si="146"/>
        <v>92534000-Usluge očuvanja divljine</v>
      </c>
    </row>
    <row r="9364" spans="1:17" x14ac:dyDescent="0.3">
      <c r="A9364">
        <v>9363</v>
      </c>
      <c r="B9364">
        <v>92534000</v>
      </c>
      <c r="C9364" t="s">
        <v>9313</v>
      </c>
      <c r="E9364" s="8">
        <v>9364</v>
      </c>
      <c r="F9364" s="9">
        <v>92600000</v>
      </c>
      <c r="G9364" s="10" t="s">
        <v>9314</v>
      </c>
      <c r="Q9364" t="str">
        <f t="shared" si="146"/>
        <v>92600000-Usluge u oblasti sporta</v>
      </c>
    </row>
    <row r="9365" spans="1:17" x14ac:dyDescent="0.3">
      <c r="A9365">
        <v>9364</v>
      </c>
      <c r="B9365">
        <v>92600000</v>
      </c>
      <c r="C9365" t="s">
        <v>9314</v>
      </c>
      <c r="E9365" s="11">
        <v>9365</v>
      </c>
      <c r="F9365" s="12">
        <v>92610000</v>
      </c>
      <c r="G9365" s="13" t="s">
        <v>9315</v>
      </c>
      <c r="Q9365" t="str">
        <f t="shared" si="146"/>
        <v>92610000-Usluge upravljanja sportskim objektima</v>
      </c>
    </row>
    <row r="9366" spans="1:17" x14ac:dyDescent="0.3">
      <c r="A9366">
        <v>9365</v>
      </c>
      <c r="B9366">
        <v>92610000</v>
      </c>
      <c r="C9366" t="s">
        <v>9315</v>
      </c>
      <c r="E9366" s="8">
        <v>9366</v>
      </c>
      <c r="F9366" s="9">
        <v>92620000</v>
      </c>
      <c r="G9366" s="10" t="s">
        <v>9316</v>
      </c>
      <c r="Q9366" t="str">
        <f t="shared" si="146"/>
        <v>92620000-Usluge u vezi sa sportom</v>
      </c>
    </row>
    <row r="9367" spans="1:17" x14ac:dyDescent="0.3">
      <c r="A9367">
        <v>9366</v>
      </c>
      <c r="B9367">
        <v>92620000</v>
      </c>
      <c r="C9367" t="s">
        <v>9316</v>
      </c>
      <c r="E9367" s="11">
        <v>9367</v>
      </c>
      <c r="F9367" s="12">
        <v>92621000</v>
      </c>
      <c r="G9367" s="13" t="s">
        <v>9317</v>
      </c>
      <c r="Q9367" t="str">
        <f t="shared" si="146"/>
        <v>92621000-Usluge reklamiranja sportskih događaja</v>
      </c>
    </row>
    <row r="9368" spans="1:17" x14ac:dyDescent="0.3">
      <c r="A9368">
        <v>9367</v>
      </c>
      <c r="B9368">
        <v>92621000</v>
      </c>
      <c r="C9368" t="s">
        <v>9317</v>
      </c>
      <c r="E9368" s="8">
        <v>9368</v>
      </c>
      <c r="F9368" s="9">
        <v>92622000</v>
      </c>
      <c r="G9368" s="10" t="s">
        <v>9318</v>
      </c>
      <c r="Q9368" t="str">
        <f t="shared" si="146"/>
        <v>92622000-Usluge organizacije sportskih događaja</v>
      </c>
    </row>
    <row r="9369" spans="1:17" x14ac:dyDescent="0.3">
      <c r="A9369">
        <v>9368</v>
      </c>
      <c r="B9369">
        <v>92622000</v>
      </c>
      <c r="C9369" t="s">
        <v>9318</v>
      </c>
      <c r="E9369" s="11">
        <v>9369</v>
      </c>
      <c r="F9369" s="12">
        <v>92700000</v>
      </c>
      <c r="G9369" s="13" t="s">
        <v>9319</v>
      </c>
      <c r="Q9369" t="str">
        <f t="shared" si="146"/>
        <v>92700000-Usluge internet kafea</v>
      </c>
    </row>
    <row r="9370" spans="1:17" x14ac:dyDescent="0.3">
      <c r="A9370">
        <v>9369</v>
      </c>
      <c r="B9370">
        <v>92700000</v>
      </c>
      <c r="C9370" t="s">
        <v>9319</v>
      </c>
      <c r="E9370" s="8">
        <v>9370</v>
      </c>
      <c r="F9370" s="9">
        <v>98000000</v>
      </c>
      <c r="G9370" s="10" t="s">
        <v>9320</v>
      </c>
      <c r="Q9370" t="str">
        <f t="shared" si="146"/>
        <v>98000000-Ostale javne, društvene i lične usluge</v>
      </c>
    </row>
    <row r="9371" spans="1:17" x14ac:dyDescent="0.3">
      <c r="A9371">
        <v>9370</v>
      </c>
      <c r="B9371">
        <v>98000000</v>
      </c>
      <c r="C9371" t="s">
        <v>9320</v>
      </c>
      <c r="E9371" s="11">
        <v>9371</v>
      </c>
      <c r="F9371" s="12">
        <v>98100000</v>
      </c>
      <c r="G9371" s="13" t="s">
        <v>9321</v>
      </c>
      <c r="Q9371" t="str">
        <f t="shared" si="146"/>
        <v>98100000-Usluge članskih organizacija</v>
      </c>
    </row>
    <row r="9372" spans="1:17" x14ac:dyDescent="0.3">
      <c r="A9372">
        <v>9371</v>
      </c>
      <c r="B9372">
        <v>98100000</v>
      </c>
      <c r="C9372" t="s">
        <v>9321</v>
      </c>
      <c r="E9372" s="8">
        <v>9372</v>
      </c>
      <c r="F9372" s="9">
        <v>98110000</v>
      </c>
      <c r="G9372" s="10" t="s">
        <v>9322</v>
      </c>
      <c r="Q9372" t="str">
        <f t="shared" si="146"/>
        <v>98110000-Usluge poslovnih, strukovnih i specijalističkih organizacija</v>
      </c>
    </row>
    <row r="9373" spans="1:17" x14ac:dyDescent="0.3">
      <c r="A9373">
        <v>9372</v>
      </c>
      <c r="B9373">
        <v>98110000</v>
      </c>
      <c r="C9373" t="s">
        <v>9322</v>
      </c>
      <c r="E9373" s="11">
        <v>9373</v>
      </c>
      <c r="F9373" s="12">
        <v>98111000</v>
      </c>
      <c r="G9373" s="13" t="s">
        <v>9323</v>
      </c>
      <c r="Q9373" t="str">
        <f t="shared" si="146"/>
        <v>98111000-Usluge poslovnih organizacija</v>
      </c>
    </row>
    <row r="9374" spans="1:17" x14ac:dyDescent="0.3">
      <c r="A9374">
        <v>9373</v>
      </c>
      <c r="B9374">
        <v>98111000</v>
      </c>
      <c r="C9374" t="s">
        <v>9323</v>
      </c>
      <c r="E9374" s="8">
        <v>9374</v>
      </c>
      <c r="F9374" s="9">
        <v>98112000</v>
      </c>
      <c r="G9374" s="10" t="s">
        <v>9324</v>
      </c>
      <c r="Q9374" t="str">
        <f t="shared" si="146"/>
        <v>98112000-Usluge strukovnih organizacija</v>
      </c>
    </row>
    <row r="9375" spans="1:17" x14ac:dyDescent="0.3">
      <c r="A9375">
        <v>9374</v>
      </c>
      <c r="B9375">
        <v>98112000</v>
      </c>
      <c r="C9375" t="s">
        <v>9324</v>
      </c>
      <c r="E9375" s="11">
        <v>9375</v>
      </c>
      <c r="F9375" s="12">
        <v>98113000</v>
      </c>
      <c r="G9375" s="13" t="s">
        <v>9325</v>
      </c>
      <c r="Q9375" t="str">
        <f t="shared" si="146"/>
        <v>98113000-Usluge specijalističkih organizacija</v>
      </c>
    </row>
    <row r="9376" spans="1:17" x14ac:dyDescent="0.3">
      <c r="A9376">
        <v>9375</v>
      </c>
      <c r="B9376">
        <v>98113000</v>
      </c>
      <c r="C9376" t="s">
        <v>9325</v>
      </c>
      <c r="E9376" s="8">
        <v>9376</v>
      </c>
      <c r="F9376" s="9">
        <v>98113100</v>
      </c>
      <c r="G9376" s="10" t="s">
        <v>9326</v>
      </c>
      <c r="Q9376" t="str">
        <f t="shared" si="146"/>
        <v>98113100-Usluge u oblasti nuklearne bezbednosti</v>
      </c>
    </row>
    <row r="9377" spans="1:17" x14ac:dyDescent="0.3">
      <c r="A9377">
        <v>9376</v>
      </c>
      <c r="B9377">
        <v>98113100</v>
      </c>
      <c r="C9377" t="s">
        <v>9326</v>
      </c>
      <c r="E9377" s="11">
        <v>9377</v>
      </c>
      <c r="F9377" s="12">
        <v>98120000</v>
      </c>
      <c r="G9377" s="13" t="s">
        <v>9327</v>
      </c>
      <c r="Q9377" t="str">
        <f t="shared" si="146"/>
        <v>98120000-Usluge sindikata</v>
      </c>
    </row>
    <row r="9378" spans="1:17" x14ac:dyDescent="0.3">
      <c r="A9378">
        <v>9377</v>
      </c>
      <c r="B9378">
        <v>98120000</v>
      </c>
      <c r="C9378" t="s">
        <v>9327</v>
      </c>
      <c r="E9378" s="8">
        <v>9378</v>
      </c>
      <c r="F9378" s="9">
        <v>98130000</v>
      </c>
      <c r="G9378" s="10" t="s">
        <v>9328</v>
      </c>
      <c r="Q9378" t="str">
        <f t="shared" si="146"/>
        <v>98130000-Razne usluge članskih organizacija</v>
      </c>
    </row>
    <row r="9379" spans="1:17" x14ac:dyDescent="0.3">
      <c r="A9379">
        <v>9378</v>
      </c>
      <c r="B9379">
        <v>98130000</v>
      </c>
      <c r="C9379" t="s">
        <v>9328</v>
      </c>
      <c r="E9379" s="11">
        <v>9379</v>
      </c>
      <c r="F9379" s="12">
        <v>98131000</v>
      </c>
      <c r="G9379" s="13" t="s">
        <v>9329</v>
      </c>
      <c r="Q9379" t="str">
        <f t="shared" si="146"/>
        <v>98131000-Usluge verskih organizacija</v>
      </c>
    </row>
    <row r="9380" spans="1:17" x14ac:dyDescent="0.3">
      <c r="A9380">
        <v>9379</v>
      </c>
      <c r="B9380">
        <v>98131000</v>
      </c>
      <c r="C9380" t="s">
        <v>9329</v>
      </c>
      <c r="E9380" s="8">
        <v>9380</v>
      </c>
      <c r="F9380" s="9">
        <v>98132000</v>
      </c>
      <c r="G9380" s="10" t="s">
        <v>9330</v>
      </c>
      <c r="Q9380" t="str">
        <f t="shared" si="146"/>
        <v>98132000-Usluge političkih organizacija</v>
      </c>
    </row>
    <row r="9381" spans="1:17" x14ac:dyDescent="0.3">
      <c r="A9381">
        <v>9380</v>
      </c>
      <c r="B9381">
        <v>98132000</v>
      </c>
      <c r="C9381" t="s">
        <v>9330</v>
      </c>
      <c r="E9381" s="11">
        <v>9381</v>
      </c>
      <c r="F9381" s="12">
        <v>98133000</v>
      </c>
      <c r="G9381" s="13" t="s">
        <v>9331</v>
      </c>
      <c r="Q9381" t="str">
        <f t="shared" si="146"/>
        <v>98133000-Usluge društvenih članskih organizacija</v>
      </c>
    </row>
    <row r="9382" spans="1:17" x14ac:dyDescent="0.3">
      <c r="A9382">
        <v>9381</v>
      </c>
      <c r="B9382">
        <v>98133000</v>
      </c>
      <c r="C9382" t="s">
        <v>9331</v>
      </c>
      <c r="E9382" s="8">
        <v>9382</v>
      </c>
      <c r="F9382" s="9">
        <v>98133100</v>
      </c>
      <c r="G9382" s="10" t="s">
        <v>9332</v>
      </c>
      <c r="Q9382" t="str">
        <f t="shared" si="146"/>
        <v>98133100-Usluge poboljšanja položaja građana i podrške interesima zajednice</v>
      </c>
    </row>
    <row r="9383" spans="1:17" x14ac:dyDescent="0.3">
      <c r="A9383">
        <v>9382</v>
      </c>
      <c r="B9383">
        <v>98133100</v>
      </c>
      <c r="C9383" t="s">
        <v>9332</v>
      </c>
      <c r="E9383" s="11">
        <v>9383</v>
      </c>
      <c r="F9383" s="12">
        <v>98133110</v>
      </c>
      <c r="G9383" s="13" t="s">
        <v>9333</v>
      </c>
      <c r="Q9383" t="str">
        <f t="shared" si="146"/>
        <v>98133110-Usluge koje pružaju organizacije mladih</v>
      </c>
    </row>
    <row r="9384" spans="1:17" x14ac:dyDescent="0.3">
      <c r="A9384">
        <v>9383</v>
      </c>
      <c r="B9384">
        <v>98133110</v>
      </c>
      <c r="C9384" t="s">
        <v>9333</v>
      </c>
      <c r="E9384" s="8">
        <v>9384</v>
      </c>
      <c r="F9384" s="9">
        <v>98200000</v>
      </c>
      <c r="G9384" s="10" t="s">
        <v>9334</v>
      </c>
      <c r="Q9384" t="str">
        <f t="shared" si="146"/>
        <v>98200000-Usluge savetovanja o jednakim pravima</v>
      </c>
    </row>
    <row r="9385" spans="1:17" x14ac:dyDescent="0.3">
      <c r="A9385">
        <v>9384</v>
      </c>
      <c r="B9385">
        <v>98200000</v>
      </c>
      <c r="C9385" t="s">
        <v>9334</v>
      </c>
      <c r="E9385" s="11">
        <v>9385</v>
      </c>
      <c r="F9385" s="12">
        <v>98300000</v>
      </c>
      <c r="G9385" s="13" t="s">
        <v>9335</v>
      </c>
      <c r="Q9385" t="str">
        <f t="shared" si="146"/>
        <v>98300000-Razne usluge</v>
      </c>
    </row>
    <row r="9386" spans="1:17" x14ac:dyDescent="0.3">
      <c r="A9386">
        <v>9385</v>
      </c>
      <c r="B9386">
        <v>98300000</v>
      </c>
      <c r="C9386" t="s">
        <v>9335</v>
      </c>
      <c r="E9386" s="8">
        <v>9386</v>
      </c>
      <c r="F9386" s="9">
        <v>98310000</v>
      </c>
      <c r="G9386" s="10" t="s">
        <v>9336</v>
      </c>
      <c r="Q9386" t="str">
        <f t="shared" si="146"/>
        <v>98310000-Usluge pranja i hemijskog čišćenja</v>
      </c>
    </row>
    <row r="9387" spans="1:17" x14ac:dyDescent="0.3">
      <c r="A9387">
        <v>9386</v>
      </c>
      <c r="B9387">
        <v>98310000</v>
      </c>
      <c r="C9387" t="s">
        <v>9336</v>
      </c>
      <c r="E9387" s="11">
        <v>9387</v>
      </c>
      <c r="F9387" s="12">
        <v>98311000</v>
      </c>
      <c r="G9387" s="13" t="s">
        <v>9337</v>
      </c>
      <c r="Q9387" t="str">
        <f t="shared" si="146"/>
        <v>98311000-Usluge skupljanja i dostave rublja na pranje</v>
      </c>
    </row>
    <row r="9388" spans="1:17" x14ac:dyDescent="0.3">
      <c r="A9388">
        <v>9387</v>
      </c>
      <c r="B9388">
        <v>98311000</v>
      </c>
      <c r="C9388" t="s">
        <v>9337</v>
      </c>
      <c r="E9388" s="8">
        <v>9388</v>
      </c>
      <c r="F9388" s="9">
        <v>98311100</v>
      </c>
      <c r="G9388" s="10" t="s">
        <v>9338</v>
      </c>
      <c r="Q9388" t="str">
        <f t="shared" si="146"/>
        <v>98311100-Usluge upravljanja perionicom</v>
      </c>
    </row>
    <row r="9389" spans="1:17" x14ac:dyDescent="0.3">
      <c r="A9389">
        <v>9388</v>
      </c>
      <c r="B9389">
        <v>98311100</v>
      </c>
      <c r="C9389" t="s">
        <v>9338</v>
      </c>
      <c r="E9389" s="11">
        <v>9389</v>
      </c>
      <c r="F9389" s="12">
        <v>98311200</v>
      </c>
      <c r="G9389" s="13" t="s">
        <v>9339</v>
      </c>
      <c r="Q9389" t="str">
        <f t="shared" si="146"/>
        <v>98311200-Usluge vođenja perionice</v>
      </c>
    </row>
    <row r="9390" spans="1:17" x14ac:dyDescent="0.3">
      <c r="A9390">
        <v>9389</v>
      </c>
      <c r="B9390">
        <v>98311200</v>
      </c>
      <c r="C9390" t="s">
        <v>9339</v>
      </c>
      <c r="E9390" s="8">
        <v>9390</v>
      </c>
      <c r="F9390" s="9">
        <v>98312000</v>
      </c>
      <c r="G9390" s="10" t="s">
        <v>9340</v>
      </c>
      <c r="Q9390" t="str">
        <f t="shared" si="146"/>
        <v>98312000-Usluge čišćenja tekstila</v>
      </c>
    </row>
    <row r="9391" spans="1:17" x14ac:dyDescent="0.3">
      <c r="A9391">
        <v>9390</v>
      </c>
      <c r="B9391">
        <v>98312000</v>
      </c>
      <c r="C9391" t="s">
        <v>9340</v>
      </c>
      <c r="E9391" s="11">
        <v>9391</v>
      </c>
      <c r="F9391" s="12">
        <v>98312100</v>
      </c>
      <c r="G9391" s="13" t="s">
        <v>9341</v>
      </c>
      <c r="Q9391" t="str">
        <f t="shared" si="146"/>
        <v>98312100-Usluge impregnacije tekstila</v>
      </c>
    </row>
    <row r="9392" spans="1:17" x14ac:dyDescent="0.3">
      <c r="A9392">
        <v>9391</v>
      </c>
      <c r="B9392">
        <v>98312100</v>
      </c>
      <c r="C9392" t="s">
        <v>9341</v>
      </c>
      <c r="E9392" s="8">
        <v>9392</v>
      </c>
      <c r="F9392" s="9">
        <v>98313000</v>
      </c>
      <c r="G9392" s="10" t="s">
        <v>9342</v>
      </c>
      <c r="Q9392" t="str">
        <f t="shared" si="146"/>
        <v>98313000-Usluge čišćenja proizvoda od krzna</v>
      </c>
    </row>
    <row r="9393" spans="1:17" x14ac:dyDescent="0.3">
      <c r="A9393">
        <v>9392</v>
      </c>
      <c r="B9393">
        <v>98313000</v>
      </c>
      <c r="C9393" t="s">
        <v>9342</v>
      </c>
      <c r="E9393" s="11">
        <v>9393</v>
      </c>
      <c r="F9393" s="12">
        <v>98314000</v>
      </c>
      <c r="G9393" s="13" t="s">
        <v>9343</v>
      </c>
      <c r="Q9393" t="str">
        <f t="shared" si="146"/>
        <v>98314000-Usluge bojenja</v>
      </c>
    </row>
    <row r="9394" spans="1:17" x14ac:dyDescent="0.3">
      <c r="A9394">
        <v>9393</v>
      </c>
      <c r="B9394">
        <v>98314000</v>
      </c>
      <c r="C9394" t="s">
        <v>9343</v>
      </c>
      <c r="E9394" s="8">
        <v>9394</v>
      </c>
      <c r="F9394" s="9">
        <v>98315000</v>
      </c>
      <c r="G9394" s="10" t="s">
        <v>9344</v>
      </c>
      <c r="Q9394" t="str">
        <f t="shared" si="146"/>
        <v>98315000-Usluge peglanja</v>
      </c>
    </row>
    <row r="9395" spans="1:17" x14ac:dyDescent="0.3">
      <c r="A9395">
        <v>9394</v>
      </c>
      <c r="B9395">
        <v>98315000</v>
      </c>
      <c r="C9395" t="s">
        <v>9344</v>
      </c>
      <c r="E9395" s="11">
        <v>9395</v>
      </c>
      <c r="F9395" s="12">
        <v>98316000</v>
      </c>
      <c r="G9395" s="13" t="s">
        <v>9345</v>
      </c>
      <c r="Q9395" t="str">
        <f t="shared" si="146"/>
        <v>98316000-Usluge nanošenja boja</v>
      </c>
    </row>
    <row r="9396" spans="1:17" x14ac:dyDescent="0.3">
      <c r="A9396">
        <v>9395</v>
      </c>
      <c r="B9396">
        <v>98316000</v>
      </c>
      <c r="C9396" t="s">
        <v>9345</v>
      </c>
      <c r="E9396" s="8">
        <v>9396</v>
      </c>
      <c r="F9396" s="9">
        <v>98320000</v>
      </c>
      <c r="G9396" s="10" t="s">
        <v>9346</v>
      </c>
      <c r="Q9396" t="str">
        <f t="shared" si="146"/>
        <v>98320000-Frizerske usluge i usluge salona lepote</v>
      </c>
    </row>
    <row r="9397" spans="1:17" x14ac:dyDescent="0.3">
      <c r="A9397">
        <v>9396</v>
      </c>
      <c r="B9397">
        <v>98320000</v>
      </c>
      <c r="C9397" t="s">
        <v>9346</v>
      </c>
      <c r="E9397" s="11">
        <v>9397</v>
      </c>
      <c r="F9397" s="12">
        <v>98321000</v>
      </c>
      <c r="G9397" s="13" t="s">
        <v>9347</v>
      </c>
      <c r="Q9397" t="str">
        <f t="shared" si="146"/>
        <v>98321000-Frizerske usluge</v>
      </c>
    </row>
    <row r="9398" spans="1:17" x14ac:dyDescent="0.3">
      <c r="A9398">
        <v>9397</v>
      </c>
      <c r="B9398">
        <v>98321000</v>
      </c>
      <c r="C9398" t="s">
        <v>9347</v>
      </c>
      <c r="E9398" s="8">
        <v>9398</v>
      </c>
      <c r="F9398" s="9">
        <v>98321100</v>
      </c>
      <c r="G9398" s="10" t="s">
        <v>9348</v>
      </c>
      <c r="Q9398" t="str">
        <f t="shared" si="146"/>
        <v>98321100-Berberske usluge</v>
      </c>
    </row>
    <row r="9399" spans="1:17" x14ac:dyDescent="0.3">
      <c r="A9399">
        <v>9398</v>
      </c>
      <c r="B9399">
        <v>98321100</v>
      </c>
      <c r="C9399" t="s">
        <v>9348</v>
      </c>
      <c r="E9399" s="11">
        <v>9399</v>
      </c>
      <c r="F9399" s="12">
        <v>98322000</v>
      </c>
      <c r="G9399" s="13" t="s">
        <v>9349</v>
      </c>
      <c r="Q9399" t="str">
        <f t="shared" si="146"/>
        <v>98322000-Usluge salona lepote</v>
      </c>
    </row>
    <row r="9400" spans="1:17" x14ac:dyDescent="0.3">
      <c r="A9400">
        <v>9399</v>
      </c>
      <c r="B9400">
        <v>98322000</v>
      </c>
      <c r="C9400" t="s">
        <v>9349</v>
      </c>
      <c r="E9400" s="8">
        <v>9400</v>
      </c>
      <c r="F9400" s="9">
        <v>98322100</v>
      </c>
      <c r="G9400" s="10" t="s">
        <v>9350</v>
      </c>
      <c r="Q9400" t="str">
        <f t="shared" si="146"/>
        <v>98322100-Kozmetičke usluge, manikir i pedikir usluge</v>
      </c>
    </row>
    <row r="9401" spans="1:17" x14ac:dyDescent="0.3">
      <c r="A9401">
        <v>9400</v>
      </c>
      <c r="B9401">
        <v>98322100</v>
      </c>
      <c r="C9401" t="s">
        <v>9350</v>
      </c>
      <c r="E9401" s="11">
        <v>9401</v>
      </c>
      <c r="F9401" s="12">
        <v>98322110</v>
      </c>
      <c r="G9401" s="13" t="s">
        <v>9351</v>
      </c>
      <c r="Q9401" t="str">
        <f t="shared" si="146"/>
        <v>98322110-Kozmetičke usluge</v>
      </c>
    </row>
    <row r="9402" spans="1:17" x14ac:dyDescent="0.3">
      <c r="A9402">
        <v>9401</v>
      </c>
      <c r="B9402">
        <v>98322110</v>
      </c>
      <c r="C9402" t="s">
        <v>9351</v>
      </c>
      <c r="E9402" s="8">
        <v>9402</v>
      </c>
      <c r="F9402" s="9">
        <v>98322120</v>
      </c>
      <c r="G9402" s="10" t="s">
        <v>9352</v>
      </c>
      <c r="Q9402" t="str">
        <f t="shared" si="146"/>
        <v>98322120-Manikir usluge</v>
      </c>
    </row>
    <row r="9403" spans="1:17" x14ac:dyDescent="0.3">
      <c r="A9403">
        <v>9402</v>
      </c>
      <c r="B9403">
        <v>98322120</v>
      </c>
      <c r="C9403" t="s">
        <v>9352</v>
      </c>
      <c r="E9403" s="11">
        <v>9403</v>
      </c>
      <c r="F9403" s="12">
        <v>98322130</v>
      </c>
      <c r="G9403" s="13" t="s">
        <v>9353</v>
      </c>
      <c r="Q9403" t="str">
        <f t="shared" si="146"/>
        <v>98322130-Pedikir usluge</v>
      </c>
    </row>
    <row r="9404" spans="1:17" x14ac:dyDescent="0.3">
      <c r="A9404">
        <v>9403</v>
      </c>
      <c r="B9404">
        <v>98322130</v>
      </c>
      <c r="C9404" t="s">
        <v>9353</v>
      </c>
      <c r="E9404" s="8">
        <v>9404</v>
      </c>
      <c r="F9404" s="9">
        <v>98322140</v>
      </c>
      <c r="G9404" s="10" t="s">
        <v>9354</v>
      </c>
      <c r="Q9404" t="str">
        <f t="shared" si="146"/>
        <v>98322140-Usluge šminkanja</v>
      </c>
    </row>
    <row r="9405" spans="1:17" x14ac:dyDescent="0.3">
      <c r="A9405">
        <v>9404</v>
      </c>
      <c r="B9405">
        <v>98322140</v>
      </c>
      <c r="C9405" t="s">
        <v>9354</v>
      </c>
      <c r="E9405" s="11">
        <v>9405</v>
      </c>
      <c r="F9405" s="12">
        <v>98330000</v>
      </c>
      <c r="G9405" s="13" t="s">
        <v>9355</v>
      </c>
      <c r="Q9405" t="str">
        <f t="shared" si="146"/>
        <v>98330000-Usluge u vezi sa održavanjem fizičke kondicije</v>
      </c>
    </row>
    <row r="9406" spans="1:17" x14ac:dyDescent="0.3">
      <c r="A9406">
        <v>9405</v>
      </c>
      <c r="B9406">
        <v>98330000</v>
      </c>
      <c r="C9406" t="s">
        <v>9355</v>
      </c>
      <c r="E9406" s="8">
        <v>9406</v>
      </c>
      <c r="F9406" s="9">
        <v>98331000</v>
      </c>
      <c r="G9406" s="10" t="s">
        <v>9356</v>
      </c>
      <c r="Q9406" t="str">
        <f t="shared" si="146"/>
        <v>98331000-Usluge turskog kupatila</v>
      </c>
    </row>
    <row r="9407" spans="1:17" x14ac:dyDescent="0.3">
      <c r="A9407">
        <v>9406</v>
      </c>
      <c r="B9407">
        <v>98331000</v>
      </c>
      <c r="C9407" t="s">
        <v>9356</v>
      </c>
      <c r="E9407" s="11">
        <v>9407</v>
      </c>
      <c r="F9407" s="12">
        <v>98332000</v>
      </c>
      <c r="G9407" s="13" t="s">
        <v>9357</v>
      </c>
      <c r="Q9407" t="str">
        <f t="shared" si="146"/>
        <v>98332000-Banjske usluge</v>
      </c>
    </row>
    <row r="9408" spans="1:17" x14ac:dyDescent="0.3">
      <c r="A9408">
        <v>9407</v>
      </c>
      <c r="B9408">
        <v>98332000</v>
      </c>
      <c r="C9408" t="s">
        <v>9357</v>
      </c>
      <c r="E9408" s="8">
        <v>9408</v>
      </c>
      <c r="F9408" s="9">
        <v>98333000</v>
      </c>
      <c r="G9408" s="10" t="s">
        <v>9358</v>
      </c>
      <c r="Q9408" t="str">
        <f t="shared" si="146"/>
        <v>98333000-Usluge masaže</v>
      </c>
    </row>
    <row r="9409" spans="1:17" x14ac:dyDescent="0.3">
      <c r="A9409">
        <v>9408</v>
      </c>
      <c r="B9409">
        <v>98333000</v>
      </c>
      <c r="C9409" t="s">
        <v>9358</v>
      </c>
      <c r="E9409" s="11">
        <v>9409</v>
      </c>
      <c r="F9409" s="12">
        <v>98334000</v>
      </c>
      <c r="G9409" s="13" t="s">
        <v>9359</v>
      </c>
      <c r="Q9409" t="str">
        <f t="shared" si="146"/>
        <v>98334000-Usluge centara za negu tela („velnes“)</v>
      </c>
    </row>
    <row r="9410" spans="1:17" x14ac:dyDescent="0.3">
      <c r="A9410">
        <v>9409</v>
      </c>
      <c r="B9410">
        <v>98334000</v>
      </c>
      <c r="C9410" t="s">
        <v>9359</v>
      </c>
      <c r="E9410" s="8">
        <v>9410</v>
      </c>
      <c r="F9410" s="9">
        <v>98336000</v>
      </c>
      <c r="G9410" s="10" t="s">
        <v>9360</v>
      </c>
      <c r="Q9410" t="str">
        <f t="shared" ref="Q9410:Q9454" si="147">F9410&amp; "-" &amp;G9410</f>
        <v>98336000-Usluge treniranja, vežbanja i aerobika</v>
      </c>
    </row>
    <row r="9411" spans="1:17" x14ac:dyDescent="0.3">
      <c r="A9411">
        <v>9410</v>
      </c>
      <c r="B9411">
        <v>98336000</v>
      </c>
      <c r="C9411" t="s">
        <v>9360</v>
      </c>
      <c r="E9411" s="11">
        <v>9411</v>
      </c>
      <c r="F9411" s="12">
        <v>98340000</v>
      </c>
      <c r="G9411" s="13" t="s">
        <v>9361</v>
      </c>
      <c r="Q9411" t="str">
        <f t="shared" si="147"/>
        <v>98340000-Usluge smeštaja i kancelarijske usluge</v>
      </c>
    </row>
    <row r="9412" spans="1:17" x14ac:dyDescent="0.3">
      <c r="A9412">
        <v>9411</v>
      </c>
      <c r="B9412">
        <v>98340000</v>
      </c>
      <c r="C9412" t="s">
        <v>9361</v>
      </c>
      <c r="E9412" s="8">
        <v>9412</v>
      </c>
      <c r="F9412" s="9">
        <v>98341000</v>
      </c>
      <c r="G9412" s="10" t="s">
        <v>9362</v>
      </c>
      <c r="Q9412" t="str">
        <f t="shared" si="147"/>
        <v>98341000-Usluge smeštaja</v>
      </c>
    </row>
    <row r="9413" spans="1:17" x14ac:dyDescent="0.3">
      <c r="A9413">
        <v>9412</v>
      </c>
      <c r="B9413">
        <v>98341000</v>
      </c>
      <c r="C9413" t="s">
        <v>9362</v>
      </c>
      <c r="E9413" s="11">
        <v>9413</v>
      </c>
      <c r="F9413" s="12">
        <v>98341100</v>
      </c>
      <c r="G9413" s="13" t="s">
        <v>9363</v>
      </c>
      <c r="Q9413" t="str">
        <f t="shared" si="147"/>
        <v>98341100-Usluge upravljanja objektima za smeštaj</v>
      </c>
    </row>
    <row r="9414" spans="1:17" x14ac:dyDescent="0.3">
      <c r="A9414">
        <v>9413</v>
      </c>
      <c r="B9414">
        <v>98341100</v>
      </c>
      <c r="C9414" t="s">
        <v>9363</v>
      </c>
      <c r="E9414" s="8">
        <v>9414</v>
      </c>
      <c r="F9414" s="9">
        <v>98341110</v>
      </c>
      <c r="G9414" s="10" t="s">
        <v>9364</v>
      </c>
      <c r="Q9414" t="str">
        <f t="shared" si="147"/>
        <v>98341110-Usluge kućnih poslova</v>
      </c>
    </row>
    <row r="9415" spans="1:17" x14ac:dyDescent="0.3">
      <c r="A9415">
        <v>9414</v>
      </c>
      <c r="B9415">
        <v>98341110</v>
      </c>
      <c r="C9415" t="s">
        <v>9364</v>
      </c>
      <c r="E9415" s="11">
        <v>9415</v>
      </c>
      <c r="F9415" s="12">
        <v>98341120</v>
      </c>
      <c r="G9415" s="13" t="s">
        <v>9365</v>
      </c>
      <c r="Q9415" t="str">
        <f t="shared" si="147"/>
        <v>98341120-Usluge portira</v>
      </c>
    </row>
    <row r="9416" spans="1:17" x14ac:dyDescent="0.3">
      <c r="A9416">
        <v>9415</v>
      </c>
      <c r="B9416">
        <v>98341120</v>
      </c>
      <c r="C9416" t="s">
        <v>9365</v>
      </c>
      <c r="E9416" s="8">
        <v>9416</v>
      </c>
      <c r="F9416" s="9">
        <v>98341130</v>
      </c>
      <c r="G9416" s="10" t="s">
        <v>9366</v>
      </c>
      <c r="Q9416" t="str">
        <f t="shared" si="147"/>
        <v>98341130-Usluge domara</v>
      </c>
    </row>
    <row r="9417" spans="1:17" x14ac:dyDescent="0.3">
      <c r="A9417">
        <v>9416</v>
      </c>
      <c r="B9417">
        <v>98341130</v>
      </c>
      <c r="C9417" t="s">
        <v>9366</v>
      </c>
      <c r="E9417" s="11">
        <v>9417</v>
      </c>
      <c r="F9417" s="12">
        <v>98341140</v>
      </c>
      <c r="G9417" s="13" t="s">
        <v>9367</v>
      </c>
      <c r="Q9417" t="str">
        <f t="shared" si="147"/>
        <v>98341140-Usluge kućepazitelja</v>
      </c>
    </row>
    <row r="9418" spans="1:17" x14ac:dyDescent="0.3">
      <c r="A9418">
        <v>9417</v>
      </c>
      <c r="B9418">
        <v>98341140</v>
      </c>
      <c r="C9418" t="s">
        <v>9367</v>
      </c>
      <c r="E9418" s="8">
        <v>9418</v>
      </c>
      <c r="F9418" s="9">
        <v>98342000</v>
      </c>
      <c r="G9418" s="10" t="s">
        <v>9368</v>
      </c>
      <c r="Q9418" t="str">
        <f t="shared" si="147"/>
        <v>98342000-Usluge u vezi sa radnom sredinom</v>
      </c>
    </row>
    <row r="9419" spans="1:17" x14ac:dyDescent="0.3">
      <c r="A9419">
        <v>9418</v>
      </c>
      <c r="B9419">
        <v>98342000</v>
      </c>
      <c r="C9419" t="s">
        <v>9368</v>
      </c>
      <c r="E9419" s="11">
        <v>9419</v>
      </c>
      <c r="F9419" s="12">
        <v>98350000</v>
      </c>
      <c r="G9419" s="13" t="s">
        <v>9369</v>
      </c>
      <c r="Q9419" t="str">
        <f t="shared" si="147"/>
        <v>98350000-Usluge javnih objekata</v>
      </c>
    </row>
    <row r="9420" spans="1:17" x14ac:dyDescent="0.3">
      <c r="A9420">
        <v>9419</v>
      </c>
      <c r="B9420">
        <v>98350000</v>
      </c>
      <c r="C9420" t="s">
        <v>9369</v>
      </c>
      <c r="E9420" s="8">
        <v>9420</v>
      </c>
      <c r="F9420" s="9">
        <v>98351000</v>
      </c>
      <c r="G9420" s="10" t="s">
        <v>9370</v>
      </c>
      <c r="Q9420" t="str">
        <f t="shared" si="147"/>
        <v>98351000-Usluge upravljanja parkiralištima</v>
      </c>
    </row>
    <row r="9421" spans="1:17" x14ac:dyDescent="0.3">
      <c r="A9421">
        <v>9420</v>
      </c>
      <c r="B9421">
        <v>98351000</v>
      </c>
      <c r="C9421" t="s">
        <v>9370</v>
      </c>
      <c r="E9421" s="11">
        <v>9421</v>
      </c>
      <c r="F9421" s="12">
        <v>98351100</v>
      </c>
      <c r="G9421" s="13" t="s">
        <v>9371</v>
      </c>
      <c r="Q9421" t="str">
        <f t="shared" si="147"/>
        <v>98351100-Usluge parkirališta</v>
      </c>
    </row>
    <row r="9422" spans="1:17" x14ac:dyDescent="0.3">
      <c r="A9422">
        <v>9421</v>
      </c>
      <c r="B9422">
        <v>98351100</v>
      </c>
      <c r="C9422" t="s">
        <v>9371</v>
      </c>
      <c r="E9422" s="8">
        <v>9422</v>
      </c>
      <c r="F9422" s="9">
        <v>98351110</v>
      </c>
      <c r="G9422" s="10" t="s">
        <v>9372</v>
      </c>
      <c r="Q9422" t="str">
        <f t="shared" si="147"/>
        <v>98351110-Usluge sprovođenja propisa o parkiranju</v>
      </c>
    </row>
    <row r="9423" spans="1:17" x14ac:dyDescent="0.3">
      <c r="A9423">
        <v>9422</v>
      </c>
      <c r="B9423">
        <v>98351110</v>
      </c>
      <c r="C9423" t="s">
        <v>9372</v>
      </c>
      <c r="E9423" s="11">
        <v>9423</v>
      </c>
      <c r="F9423" s="12">
        <v>98360000</v>
      </c>
      <c r="G9423" s="13" t="s">
        <v>9373</v>
      </c>
      <c r="Q9423" t="str">
        <f t="shared" si="147"/>
        <v>98360000-Usluge marine</v>
      </c>
    </row>
    <row r="9424" spans="1:17" x14ac:dyDescent="0.3">
      <c r="A9424">
        <v>9423</v>
      </c>
      <c r="B9424">
        <v>98360000</v>
      </c>
      <c r="C9424" t="s">
        <v>9373</v>
      </c>
      <c r="E9424" s="8">
        <v>9424</v>
      </c>
      <c r="F9424" s="9">
        <v>98361000</v>
      </c>
      <c r="G9424" s="10" t="s">
        <v>9374</v>
      </c>
      <c r="Q9424" t="str">
        <f t="shared" si="147"/>
        <v>98361000-Usluge marine na vodi</v>
      </c>
    </row>
    <row r="9425" spans="1:17" x14ac:dyDescent="0.3">
      <c r="A9425">
        <v>9424</v>
      </c>
      <c r="B9425">
        <v>98361000</v>
      </c>
      <c r="C9425" t="s">
        <v>9374</v>
      </c>
      <c r="E9425" s="11">
        <v>9425</v>
      </c>
      <c r="F9425" s="12">
        <v>98362000</v>
      </c>
      <c r="G9425" s="13" t="s">
        <v>7797</v>
      </c>
      <c r="Q9425" t="str">
        <f t="shared" si="147"/>
        <v>98362000-Usluge upravljanja lukama</v>
      </c>
    </row>
    <row r="9426" spans="1:17" x14ac:dyDescent="0.3">
      <c r="A9426">
        <v>9425</v>
      </c>
      <c r="B9426">
        <v>98362000</v>
      </c>
      <c r="C9426" t="s">
        <v>7797</v>
      </c>
      <c r="E9426" s="8">
        <v>9426</v>
      </c>
      <c r="F9426" s="9">
        <v>98362100</v>
      </c>
      <c r="G9426" s="10" t="s">
        <v>9375</v>
      </c>
      <c r="Q9426" t="str">
        <f t="shared" si="147"/>
        <v>98362100-Pomoćne usluge u marinama</v>
      </c>
    </row>
    <row r="9427" spans="1:17" x14ac:dyDescent="0.3">
      <c r="A9427">
        <v>9426</v>
      </c>
      <c r="B9427">
        <v>98362100</v>
      </c>
      <c r="C9427" t="s">
        <v>9375</v>
      </c>
      <c r="E9427" s="11">
        <v>9427</v>
      </c>
      <c r="F9427" s="12">
        <v>98363000</v>
      </c>
      <c r="G9427" s="13" t="s">
        <v>9376</v>
      </c>
      <c r="Q9427" t="str">
        <f t="shared" si="147"/>
        <v>98363000-Ronilačke usluge</v>
      </c>
    </row>
    <row r="9428" spans="1:17" x14ac:dyDescent="0.3">
      <c r="A9428">
        <v>9427</v>
      </c>
      <c r="B9428">
        <v>98363000</v>
      </c>
      <c r="C9428" t="s">
        <v>9376</v>
      </c>
      <c r="E9428" s="8">
        <v>9428</v>
      </c>
      <c r="F9428" s="9">
        <v>98370000</v>
      </c>
      <c r="G9428" s="10" t="s">
        <v>9377</v>
      </c>
      <c r="Q9428" t="str">
        <f t="shared" si="147"/>
        <v>98370000-Pogrebne i prateće usluge</v>
      </c>
    </row>
    <row r="9429" spans="1:17" x14ac:dyDescent="0.3">
      <c r="A9429">
        <v>9428</v>
      </c>
      <c r="B9429">
        <v>98370000</v>
      </c>
      <c r="C9429" t="s">
        <v>9377</v>
      </c>
      <c r="E9429" s="11">
        <v>9429</v>
      </c>
      <c r="F9429" s="12">
        <v>98371000</v>
      </c>
      <c r="G9429" s="13" t="s">
        <v>9378</v>
      </c>
      <c r="Q9429" t="str">
        <f t="shared" si="147"/>
        <v>98371000-Pogrebne usluge</v>
      </c>
    </row>
    <row r="9430" spans="1:17" x14ac:dyDescent="0.3">
      <c r="A9430">
        <v>9429</v>
      </c>
      <c r="B9430">
        <v>98371000</v>
      </c>
      <c r="C9430" t="s">
        <v>9378</v>
      </c>
      <c r="E9430" s="8">
        <v>9430</v>
      </c>
      <c r="F9430" s="9">
        <v>98371100</v>
      </c>
      <c r="G9430" s="10" t="s">
        <v>9379</v>
      </c>
      <c r="Q9430" t="str">
        <f t="shared" si="147"/>
        <v>98371100-Usluge sahranjivanja i usluge kremiranja</v>
      </c>
    </row>
    <row r="9431" spans="1:17" x14ac:dyDescent="0.3">
      <c r="A9431">
        <v>9430</v>
      </c>
      <c r="B9431">
        <v>98371100</v>
      </c>
      <c r="C9431" t="s">
        <v>9379</v>
      </c>
      <c r="E9431" s="11">
        <v>9431</v>
      </c>
      <c r="F9431" s="12">
        <v>98371110</v>
      </c>
      <c r="G9431" s="13" t="s">
        <v>9380</v>
      </c>
      <c r="Q9431" t="str">
        <f t="shared" si="147"/>
        <v>98371110-Usluge sahranjivanja</v>
      </c>
    </row>
    <row r="9432" spans="1:17" x14ac:dyDescent="0.3">
      <c r="A9432">
        <v>9431</v>
      </c>
      <c r="B9432">
        <v>98371110</v>
      </c>
      <c r="C9432" t="s">
        <v>9380</v>
      </c>
      <c r="E9432" s="8">
        <v>9432</v>
      </c>
      <c r="F9432" s="9">
        <v>98371111</v>
      </c>
      <c r="G9432" s="10" t="s">
        <v>9381</v>
      </c>
      <c r="Q9432" t="str">
        <f t="shared" si="147"/>
        <v>98371111-Usluge održavanja groblja</v>
      </c>
    </row>
    <row r="9433" spans="1:17" x14ac:dyDescent="0.3">
      <c r="A9433">
        <v>9432</v>
      </c>
      <c r="B9433">
        <v>98371111</v>
      </c>
      <c r="C9433" t="s">
        <v>9381</v>
      </c>
      <c r="E9433" s="11">
        <v>9433</v>
      </c>
      <c r="F9433" s="12">
        <v>98371120</v>
      </c>
      <c r="G9433" s="13" t="s">
        <v>9382</v>
      </c>
      <c r="Q9433" t="str">
        <f t="shared" si="147"/>
        <v>98371120-Usluge kremacije</v>
      </c>
    </row>
    <row r="9434" spans="1:17" x14ac:dyDescent="0.3">
      <c r="A9434">
        <v>9433</v>
      </c>
      <c r="B9434">
        <v>98371120</v>
      </c>
      <c r="C9434" t="s">
        <v>9382</v>
      </c>
      <c r="E9434" s="8">
        <v>9434</v>
      </c>
      <c r="F9434" s="9">
        <v>98371200</v>
      </c>
      <c r="G9434" s="10" t="s">
        <v>9383</v>
      </c>
      <c r="Q9434" t="str">
        <f t="shared" si="147"/>
        <v>98371200-Usluge pogrebnika</v>
      </c>
    </row>
    <row r="9435" spans="1:17" x14ac:dyDescent="0.3">
      <c r="A9435">
        <v>9434</v>
      </c>
      <c r="B9435">
        <v>98371200</v>
      </c>
      <c r="C9435" t="s">
        <v>9383</v>
      </c>
      <c r="E9435" s="11">
        <v>9435</v>
      </c>
      <c r="F9435" s="12">
        <v>98380000</v>
      </c>
      <c r="G9435" s="13" t="s">
        <v>9384</v>
      </c>
      <c r="Q9435" t="str">
        <f t="shared" si="147"/>
        <v>98380000-Usluge štenara</v>
      </c>
    </row>
    <row r="9436" spans="1:17" x14ac:dyDescent="0.3">
      <c r="A9436">
        <v>9435</v>
      </c>
      <c r="B9436">
        <v>98380000</v>
      </c>
      <c r="C9436" t="s">
        <v>9384</v>
      </c>
      <c r="E9436" s="8">
        <v>9436</v>
      </c>
      <c r="F9436" s="9">
        <v>98390000</v>
      </c>
      <c r="G9436" s="10" t="s">
        <v>9385</v>
      </c>
      <c r="Q9436" t="str">
        <f t="shared" si="147"/>
        <v>98390000-Ostale usluge</v>
      </c>
    </row>
    <row r="9437" spans="1:17" x14ac:dyDescent="0.3">
      <c r="A9437">
        <v>9436</v>
      </c>
      <c r="B9437">
        <v>98390000</v>
      </c>
      <c r="C9437" t="s">
        <v>9385</v>
      </c>
      <c r="E9437" s="11">
        <v>9437</v>
      </c>
      <c r="F9437" s="12">
        <v>98391000</v>
      </c>
      <c r="G9437" s="13" t="s">
        <v>9386</v>
      </c>
      <c r="Q9437" t="str">
        <f t="shared" si="147"/>
        <v>98391000-Usluge otpisivanja opreme</v>
      </c>
    </row>
    <row r="9438" spans="1:17" x14ac:dyDescent="0.3">
      <c r="A9438">
        <v>9437</v>
      </c>
      <c r="B9438">
        <v>98391000</v>
      </c>
      <c r="C9438" t="s">
        <v>9386</v>
      </c>
      <c r="E9438" s="8">
        <v>9438</v>
      </c>
      <c r="F9438" s="9">
        <v>98392000</v>
      </c>
      <c r="G9438" s="10" t="s">
        <v>9387</v>
      </c>
      <c r="Q9438" t="str">
        <f t="shared" si="147"/>
        <v>98392000-Usluge preseljenja</v>
      </c>
    </row>
    <row r="9439" spans="1:17" x14ac:dyDescent="0.3">
      <c r="A9439">
        <v>9438</v>
      </c>
      <c r="B9439">
        <v>98392000</v>
      </c>
      <c r="C9439" t="s">
        <v>9387</v>
      </c>
      <c r="E9439" s="11">
        <v>9439</v>
      </c>
      <c r="F9439" s="12">
        <v>98393000</v>
      </c>
      <c r="G9439" s="13" t="s">
        <v>9388</v>
      </c>
      <c r="Q9439" t="str">
        <f t="shared" si="147"/>
        <v>98393000-Krojačke usluge</v>
      </c>
    </row>
    <row r="9440" spans="1:17" x14ac:dyDescent="0.3">
      <c r="A9440">
        <v>9439</v>
      </c>
      <c r="B9440">
        <v>98393000</v>
      </c>
      <c r="C9440" t="s">
        <v>9388</v>
      </c>
      <c r="E9440" s="8">
        <v>9440</v>
      </c>
      <c r="F9440" s="9">
        <v>98394000</v>
      </c>
      <c r="G9440" s="10" t="s">
        <v>9389</v>
      </c>
      <c r="Q9440" t="str">
        <f t="shared" si="147"/>
        <v>98394000-Tapetarske usluge</v>
      </c>
    </row>
    <row r="9441" spans="1:17" x14ac:dyDescent="0.3">
      <c r="A9441">
        <v>9440</v>
      </c>
      <c r="B9441">
        <v>98394000</v>
      </c>
      <c r="C9441" t="s">
        <v>9389</v>
      </c>
      <c r="E9441" s="11">
        <v>9441</v>
      </c>
      <c r="F9441" s="12">
        <v>98395000</v>
      </c>
      <c r="G9441" s="13" t="s">
        <v>9390</v>
      </c>
      <c r="Q9441" t="str">
        <f t="shared" si="147"/>
        <v>98395000-Bravarske usluge</v>
      </c>
    </row>
    <row r="9442" spans="1:17" x14ac:dyDescent="0.3">
      <c r="A9442">
        <v>9441</v>
      </c>
      <c r="B9442">
        <v>98395000</v>
      </c>
      <c r="C9442" t="s">
        <v>9390</v>
      </c>
      <c r="E9442" s="8">
        <v>9442</v>
      </c>
      <c r="F9442" s="9">
        <v>98396000</v>
      </c>
      <c r="G9442" s="10" t="s">
        <v>9391</v>
      </c>
      <c r="Q9442" t="str">
        <f t="shared" si="147"/>
        <v>98396000-Usluge štimovanja instrumenata</v>
      </c>
    </row>
    <row r="9443" spans="1:17" x14ac:dyDescent="0.3">
      <c r="A9443">
        <v>9442</v>
      </c>
      <c r="B9443">
        <v>98396000</v>
      </c>
      <c r="C9443" t="s">
        <v>9391</v>
      </c>
      <c r="E9443" s="11">
        <v>9443</v>
      </c>
      <c r="F9443" s="12">
        <v>98500000</v>
      </c>
      <c r="G9443" s="13" t="s">
        <v>9392</v>
      </c>
      <c r="Q9443" t="str">
        <f t="shared" si="147"/>
        <v>98500000-Privatna domaćinstva sa zaposlenim osobljem</v>
      </c>
    </row>
    <row r="9444" spans="1:17" x14ac:dyDescent="0.3">
      <c r="A9444">
        <v>9443</v>
      </c>
      <c r="B9444">
        <v>98500000</v>
      </c>
      <c r="C9444" t="s">
        <v>9392</v>
      </c>
      <c r="E9444" s="8">
        <v>9444</v>
      </c>
      <c r="F9444" s="9">
        <v>98510000</v>
      </c>
      <c r="G9444" s="10" t="s">
        <v>9393</v>
      </c>
      <c r="Q9444" t="str">
        <f t="shared" si="147"/>
        <v>98510000-Usluge trgovačkih i industrijskih radnika</v>
      </c>
    </row>
    <row r="9445" spans="1:17" x14ac:dyDescent="0.3">
      <c r="A9445">
        <v>9444</v>
      </c>
      <c r="B9445">
        <v>98510000</v>
      </c>
      <c r="C9445" t="s">
        <v>9393</v>
      </c>
      <c r="E9445" s="11">
        <v>9445</v>
      </c>
      <c r="F9445" s="12">
        <v>98511000</v>
      </c>
      <c r="G9445" s="13" t="s">
        <v>9394</v>
      </c>
      <c r="Q9445" t="str">
        <f t="shared" si="147"/>
        <v>98511000-Usluge trgovačkih radnika</v>
      </c>
    </row>
    <row r="9446" spans="1:17" x14ac:dyDescent="0.3">
      <c r="A9446">
        <v>9445</v>
      </c>
      <c r="B9446">
        <v>98511000</v>
      </c>
      <c r="C9446" t="s">
        <v>9394</v>
      </c>
      <c r="E9446" s="8">
        <v>9446</v>
      </c>
      <c r="F9446" s="9">
        <v>98512000</v>
      </c>
      <c r="G9446" s="10" t="s">
        <v>9395</v>
      </c>
      <c r="Q9446" t="str">
        <f t="shared" si="147"/>
        <v>98512000-Usluge industrijskih radnika</v>
      </c>
    </row>
    <row r="9447" spans="1:17" x14ac:dyDescent="0.3">
      <c r="A9447">
        <v>9446</v>
      </c>
      <c r="B9447">
        <v>98512000</v>
      </c>
      <c r="C9447" t="s">
        <v>9395</v>
      </c>
      <c r="E9447" s="11">
        <v>9447</v>
      </c>
      <c r="F9447" s="12">
        <v>98513000</v>
      </c>
      <c r="G9447" s="13" t="s">
        <v>9396</v>
      </c>
      <c r="Q9447" t="str">
        <f t="shared" si="147"/>
        <v>98513000-Usluge posredovanja za radnu snagu u domaćinstvu</v>
      </c>
    </row>
    <row r="9448" spans="1:17" x14ac:dyDescent="0.3">
      <c r="A9448">
        <v>9447</v>
      </c>
      <c r="B9448">
        <v>98513000</v>
      </c>
      <c r="C9448" t="s">
        <v>9396</v>
      </c>
      <c r="E9448" s="8">
        <v>9448</v>
      </c>
      <c r="F9448" s="9">
        <v>98513100</v>
      </c>
      <c r="G9448" s="10" t="s">
        <v>9397</v>
      </c>
      <c r="Q9448" t="str">
        <f t="shared" si="147"/>
        <v>98513100-Usluge agencijskog osoblja za domaćinstvo</v>
      </c>
    </row>
    <row r="9449" spans="1:17" x14ac:dyDescent="0.3">
      <c r="A9449">
        <v>9448</v>
      </c>
      <c r="B9449">
        <v>98513100</v>
      </c>
      <c r="C9449" t="s">
        <v>9397</v>
      </c>
      <c r="E9449" s="11">
        <v>9449</v>
      </c>
      <c r="F9449" s="12">
        <v>98513200</v>
      </c>
      <c r="G9449" s="13" t="s">
        <v>9398</v>
      </c>
      <c r="Q9449" t="str">
        <f t="shared" si="147"/>
        <v>98513200-Usluge kancelarijskog osoblja za domaćinstvo</v>
      </c>
    </row>
    <row r="9450" spans="1:17" x14ac:dyDescent="0.3">
      <c r="A9450">
        <v>9449</v>
      </c>
      <c r="B9450">
        <v>98513200</v>
      </c>
      <c r="C9450" t="s">
        <v>9398</v>
      </c>
      <c r="E9450" s="8">
        <v>9450</v>
      </c>
      <c r="F9450" s="9">
        <v>98513300</v>
      </c>
      <c r="G9450" s="10" t="s">
        <v>9399</v>
      </c>
      <c r="Q9450" t="str">
        <f t="shared" si="147"/>
        <v>98513300-Osoblje za rad na određeno vreme u domaćinstvu</v>
      </c>
    </row>
    <row r="9451" spans="1:17" x14ac:dyDescent="0.3">
      <c r="A9451">
        <v>9450</v>
      </c>
      <c r="B9451">
        <v>98513300</v>
      </c>
      <c r="C9451" t="s">
        <v>9399</v>
      </c>
      <c r="E9451" s="11">
        <v>9451</v>
      </c>
      <c r="F9451" s="12">
        <v>98513310</v>
      </c>
      <c r="G9451" s="13" t="s">
        <v>9400</v>
      </c>
      <c r="Q9451" t="str">
        <f t="shared" si="147"/>
        <v>98513310-Usluge pomoći u kući</v>
      </c>
    </row>
    <row r="9452" spans="1:17" x14ac:dyDescent="0.3">
      <c r="A9452">
        <v>9451</v>
      </c>
      <c r="B9452">
        <v>98513310</v>
      </c>
      <c r="C9452" t="s">
        <v>9400</v>
      </c>
      <c r="E9452" s="8">
        <v>9452</v>
      </c>
      <c r="F9452" s="9">
        <v>98514000</v>
      </c>
      <c r="G9452" s="10" t="s">
        <v>9401</v>
      </c>
      <c r="Q9452" t="str">
        <f t="shared" si="147"/>
        <v>98514000-Usluge u domaćinstvu</v>
      </c>
    </row>
    <row r="9453" spans="1:17" x14ac:dyDescent="0.3">
      <c r="A9453">
        <v>9452</v>
      </c>
      <c r="B9453">
        <v>98514000</v>
      </c>
      <c r="C9453" t="s">
        <v>9401</v>
      </c>
      <c r="E9453" s="11">
        <v>9453</v>
      </c>
      <c r="F9453" s="12">
        <v>98900000</v>
      </c>
      <c r="G9453" s="13" t="s">
        <v>9402</v>
      </c>
      <c r="Q9453" t="str">
        <f t="shared" si="147"/>
        <v>98900000-Usluge koje pružaju ekstrateritorijalne organizacije i tela</v>
      </c>
    </row>
    <row r="9454" spans="1:17" x14ac:dyDescent="0.3">
      <c r="A9454">
        <v>9453</v>
      </c>
      <c r="B9454">
        <v>98900000</v>
      </c>
      <c r="C9454" t="s">
        <v>9402</v>
      </c>
      <c r="E9454" s="8">
        <v>9454</v>
      </c>
      <c r="F9454" s="9">
        <v>98910000</v>
      </c>
      <c r="G9454" s="10" t="s">
        <v>9403</v>
      </c>
      <c r="Q9454" t="str">
        <f t="shared" si="147"/>
        <v>98910000-Usluge svojstvene međunarodnim organizacijama i telima</v>
      </c>
    </row>
    <row r="9455" spans="1:17" x14ac:dyDescent="0.3">
      <c r="A9455">
        <v>9454</v>
      </c>
      <c r="B9455">
        <v>98910000</v>
      </c>
      <c r="C9455" t="s">
        <v>9403</v>
      </c>
    </row>
  </sheetData>
  <sheetProtection password="C899" sheet="1" objects="1" scenarios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3"/>
  <sheetViews>
    <sheetView workbookViewId="0">
      <selection activeCell="N12" sqref="N12"/>
    </sheetView>
  </sheetViews>
  <sheetFormatPr defaultRowHeight="14.4" x14ac:dyDescent="0.3"/>
  <cols>
    <col min="1" max="1" width="4.6640625" bestFit="1" customWidth="1"/>
    <col min="2" max="2" width="8" bestFit="1" customWidth="1"/>
    <col min="3" max="3" width="28.5546875" bestFit="1" customWidth="1"/>
  </cols>
  <sheetData>
    <row r="1" spans="1:14" x14ac:dyDescent="0.3">
      <c r="A1" t="s">
        <v>9625</v>
      </c>
      <c r="B1" t="s">
        <v>9626</v>
      </c>
      <c r="C1" t="s">
        <v>9627</v>
      </c>
      <c r="D1">
        <v>2</v>
      </c>
      <c r="E1" t="s">
        <v>9404</v>
      </c>
      <c r="F1" t="s">
        <v>9405</v>
      </c>
      <c r="I1" t="str">
        <f>E1&amp;" -"&amp;F1</f>
        <v>RS -Srbija</v>
      </c>
    </row>
    <row r="2" spans="1:14" x14ac:dyDescent="0.3">
      <c r="A2">
        <v>2</v>
      </c>
      <c r="B2" t="s">
        <v>9404</v>
      </c>
      <c r="C2" t="s">
        <v>9405</v>
      </c>
      <c r="D2">
        <v>3</v>
      </c>
      <c r="E2" t="s">
        <v>9406</v>
      </c>
      <c r="F2" t="s">
        <v>9407</v>
      </c>
      <c r="I2" t="str">
        <f t="shared" ref="I2:I42" si="0">E2&amp;" -"&amp;F2</f>
        <v>RS1 -Srbija - sever</v>
      </c>
    </row>
    <row r="3" spans="1:14" x14ac:dyDescent="0.3">
      <c r="A3">
        <v>3</v>
      </c>
      <c r="B3" t="s">
        <v>9406</v>
      </c>
      <c r="C3" t="s">
        <v>9407</v>
      </c>
      <c r="D3">
        <v>4</v>
      </c>
      <c r="E3" t="s">
        <v>9408</v>
      </c>
      <c r="F3" t="s">
        <v>9409</v>
      </c>
      <c r="I3" t="str">
        <f t="shared" si="0"/>
        <v>RS11 -Beogradski region</v>
      </c>
    </row>
    <row r="4" spans="1:14" x14ac:dyDescent="0.3">
      <c r="A4">
        <v>4</v>
      </c>
      <c r="B4" t="s">
        <v>9408</v>
      </c>
      <c r="C4" t="s">
        <v>9409</v>
      </c>
      <c r="D4">
        <v>5</v>
      </c>
      <c r="E4" t="s">
        <v>9410</v>
      </c>
      <c r="F4" t="s">
        <v>9411</v>
      </c>
      <c r="I4" t="str">
        <f t="shared" si="0"/>
        <v>RS110 -Beogradska oblast</v>
      </c>
    </row>
    <row r="5" spans="1:14" x14ac:dyDescent="0.3">
      <c r="A5">
        <v>5</v>
      </c>
      <c r="B5" t="s">
        <v>9410</v>
      </c>
      <c r="C5" t="s">
        <v>9411</v>
      </c>
      <c r="D5">
        <v>6</v>
      </c>
      <c r="E5" t="s">
        <v>9412</v>
      </c>
      <c r="F5" t="s">
        <v>9413</v>
      </c>
      <c r="I5" t="str">
        <f t="shared" si="0"/>
        <v>RS12 -Region Vojvodine</v>
      </c>
    </row>
    <row r="6" spans="1:14" x14ac:dyDescent="0.3">
      <c r="A6">
        <v>6</v>
      </c>
      <c r="B6" t="s">
        <v>9412</v>
      </c>
      <c r="C6" t="s">
        <v>9413</v>
      </c>
      <c r="D6">
        <v>7</v>
      </c>
      <c r="E6" t="s">
        <v>9414</v>
      </c>
      <c r="F6" t="s">
        <v>9415</v>
      </c>
      <c r="I6" t="str">
        <f t="shared" si="0"/>
        <v>RS121 -Zapadnobačka oblast</v>
      </c>
    </row>
    <row r="7" spans="1:14" x14ac:dyDescent="0.3">
      <c r="A7">
        <v>7</v>
      </c>
      <c r="B7" t="s">
        <v>9414</v>
      </c>
      <c r="C7" t="s">
        <v>9415</v>
      </c>
      <c r="D7">
        <v>8</v>
      </c>
      <c r="E7" t="s">
        <v>9416</v>
      </c>
      <c r="F7" t="s">
        <v>9417</v>
      </c>
      <c r="I7" t="str">
        <f t="shared" si="0"/>
        <v>RS122 -Južnobanatska oblast</v>
      </c>
    </row>
    <row r="8" spans="1:14" x14ac:dyDescent="0.3">
      <c r="A8">
        <v>8</v>
      </c>
      <c r="B8" t="s">
        <v>9416</v>
      </c>
      <c r="C8" t="s">
        <v>9417</v>
      </c>
      <c r="D8">
        <v>9</v>
      </c>
      <c r="E8" t="s">
        <v>9418</v>
      </c>
      <c r="F8" t="s">
        <v>9419</v>
      </c>
      <c r="I8" t="str">
        <f t="shared" si="0"/>
        <v>RS123 -Južnobačka oblast</v>
      </c>
    </row>
    <row r="9" spans="1:14" x14ac:dyDescent="0.3">
      <c r="A9">
        <v>9</v>
      </c>
      <c r="B9" t="s">
        <v>9418</v>
      </c>
      <c r="C9" t="s">
        <v>9419</v>
      </c>
      <c r="D9">
        <v>10</v>
      </c>
      <c r="E9" t="s">
        <v>9420</v>
      </c>
      <c r="F9" t="s">
        <v>9421</v>
      </c>
      <c r="I9" t="str">
        <f t="shared" si="0"/>
        <v>RS124 -Severnobanatska oblast</v>
      </c>
    </row>
    <row r="10" spans="1:14" x14ac:dyDescent="0.3">
      <c r="A10">
        <v>10</v>
      </c>
      <c r="B10" t="s">
        <v>9420</v>
      </c>
      <c r="C10" t="s">
        <v>9421</v>
      </c>
      <c r="D10">
        <v>11</v>
      </c>
      <c r="E10" t="s">
        <v>9422</v>
      </c>
      <c r="F10" t="s">
        <v>9423</v>
      </c>
      <c r="I10" t="str">
        <f t="shared" si="0"/>
        <v>RS125 -Severnobačka oblast</v>
      </c>
      <c r="N10" t="s">
        <v>9680</v>
      </c>
    </row>
    <row r="11" spans="1:14" x14ac:dyDescent="0.3">
      <c r="A11">
        <v>11</v>
      </c>
      <c r="B11" t="s">
        <v>9422</v>
      </c>
      <c r="C11" t="s">
        <v>9423</v>
      </c>
      <c r="D11">
        <v>12</v>
      </c>
      <c r="E11" t="s">
        <v>9424</v>
      </c>
      <c r="F11" t="s">
        <v>9425</v>
      </c>
      <c r="I11" t="str">
        <f t="shared" si="0"/>
        <v>RS126 -Srednjobanatska oblast</v>
      </c>
    </row>
    <row r="12" spans="1:14" x14ac:dyDescent="0.3">
      <c r="A12">
        <v>12</v>
      </c>
      <c r="B12" t="s">
        <v>9424</v>
      </c>
      <c r="C12" t="s">
        <v>9425</v>
      </c>
      <c r="D12">
        <v>13</v>
      </c>
      <c r="E12" t="s">
        <v>9426</v>
      </c>
      <c r="F12" t="s">
        <v>9427</v>
      </c>
      <c r="I12" t="str">
        <f t="shared" si="0"/>
        <v>RS127 -Sremska oblast</v>
      </c>
    </row>
    <row r="13" spans="1:14" x14ac:dyDescent="0.3">
      <c r="A13">
        <v>13</v>
      </c>
      <c r="B13" t="s">
        <v>9426</v>
      </c>
      <c r="C13" t="s">
        <v>9427</v>
      </c>
      <c r="D13">
        <v>14</v>
      </c>
      <c r="E13" t="s">
        <v>9428</v>
      </c>
      <c r="F13" t="s">
        <v>9429</v>
      </c>
      <c r="I13" t="str">
        <f t="shared" si="0"/>
        <v>RS2 -Srbija - jug</v>
      </c>
    </row>
    <row r="14" spans="1:14" x14ac:dyDescent="0.3">
      <c r="A14">
        <v>14</v>
      </c>
      <c r="B14" t="s">
        <v>9428</v>
      </c>
      <c r="C14" t="s">
        <v>9429</v>
      </c>
      <c r="D14">
        <v>15</v>
      </c>
      <c r="E14" t="s">
        <v>9430</v>
      </c>
      <c r="F14" t="s">
        <v>9431</v>
      </c>
      <c r="I14" t="str">
        <f t="shared" si="0"/>
        <v>RS21 -Region Šumadije i Zapadne Srbije</v>
      </c>
    </row>
    <row r="15" spans="1:14" x14ac:dyDescent="0.3">
      <c r="A15">
        <v>15</v>
      </c>
      <c r="B15" t="s">
        <v>9430</v>
      </c>
      <c r="C15" t="s">
        <v>9431</v>
      </c>
      <c r="D15">
        <v>16</v>
      </c>
      <c r="E15" t="s">
        <v>9432</v>
      </c>
      <c r="F15" t="s">
        <v>9433</v>
      </c>
      <c r="I15" t="str">
        <f t="shared" si="0"/>
        <v>RS211 -Zlatiborska oblast</v>
      </c>
    </row>
    <row r="16" spans="1:14" x14ac:dyDescent="0.3">
      <c r="A16">
        <v>16</v>
      </c>
      <c r="B16" t="s">
        <v>9432</v>
      </c>
      <c r="C16" t="s">
        <v>9433</v>
      </c>
      <c r="D16">
        <v>17</v>
      </c>
      <c r="E16" t="s">
        <v>9434</v>
      </c>
      <c r="F16" t="s">
        <v>9435</v>
      </c>
      <c r="I16" t="str">
        <f t="shared" si="0"/>
        <v>RS212 -Kolubarska oblast</v>
      </c>
    </row>
    <row r="17" spans="1:9" x14ac:dyDescent="0.3">
      <c r="A17">
        <v>17</v>
      </c>
      <c r="B17" t="s">
        <v>9434</v>
      </c>
      <c r="C17" t="s">
        <v>9435</v>
      </c>
      <c r="D17">
        <v>18</v>
      </c>
      <c r="E17" t="s">
        <v>9436</v>
      </c>
      <c r="F17" t="s">
        <v>9437</v>
      </c>
      <c r="I17" t="str">
        <f t="shared" si="0"/>
        <v>RS213 -Mačvanska oblast</v>
      </c>
    </row>
    <row r="18" spans="1:9" x14ac:dyDescent="0.3">
      <c r="A18">
        <v>18</v>
      </c>
      <c r="B18" t="s">
        <v>9436</v>
      </c>
      <c r="C18" t="s">
        <v>9437</v>
      </c>
      <c r="D18">
        <v>19</v>
      </c>
      <c r="E18" t="s">
        <v>9438</v>
      </c>
      <c r="F18" t="s">
        <v>9439</v>
      </c>
      <c r="I18" t="str">
        <f t="shared" si="0"/>
        <v>RS214 -Moravička oblast</v>
      </c>
    </row>
    <row r="19" spans="1:9" x14ac:dyDescent="0.3">
      <c r="A19">
        <v>19</v>
      </c>
      <c r="B19" t="s">
        <v>9438</v>
      </c>
      <c r="C19" t="s">
        <v>9439</v>
      </c>
      <c r="D19">
        <v>20</v>
      </c>
      <c r="E19" t="s">
        <v>9440</v>
      </c>
      <c r="F19" t="s">
        <v>9441</v>
      </c>
      <c r="I19" t="str">
        <f t="shared" si="0"/>
        <v>RS215 -Pomoravska oblast</v>
      </c>
    </row>
    <row r="20" spans="1:9" x14ac:dyDescent="0.3">
      <c r="A20">
        <v>20</v>
      </c>
      <c r="B20" t="s">
        <v>9440</v>
      </c>
      <c r="C20" t="s">
        <v>9441</v>
      </c>
      <c r="D20">
        <v>21</v>
      </c>
      <c r="E20" t="s">
        <v>9442</v>
      </c>
      <c r="F20" t="s">
        <v>9443</v>
      </c>
      <c r="I20" t="str">
        <f t="shared" si="0"/>
        <v>RS216 -Rasinska oblast</v>
      </c>
    </row>
    <row r="21" spans="1:9" x14ac:dyDescent="0.3">
      <c r="A21">
        <v>21</v>
      </c>
      <c r="B21" t="s">
        <v>9442</v>
      </c>
      <c r="C21" t="s">
        <v>9443</v>
      </c>
      <c r="D21">
        <v>22</v>
      </c>
      <c r="E21" t="s">
        <v>9444</v>
      </c>
      <c r="F21" t="s">
        <v>9445</v>
      </c>
      <c r="I21" t="str">
        <f t="shared" si="0"/>
        <v>RS217 -Raška oblast</v>
      </c>
    </row>
    <row r="22" spans="1:9" x14ac:dyDescent="0.3">
      <c r="A22">
        <v>22</v>
      </c>
      <c r="B22" t="s">
        <v>9444</v>
      </c>
      <c r="C22" t="s">
        <v>9445</v>
      </c>
      <c r="D22">
        <v>23</v>
      </c>
      <c r="E22" t="s">
        <v>9446</v>
      </c>
      <c r="F22" t="s">
        <v>9447</v>
      </c>
      <c r="I22" t="str">
        <f t="shared" si="0"/>
        <v>RS218 -Šumadijska oblast</v>
      </c>
    </row>
    <row r="23" spans="1:9" x14ac:dyDescent="0.3">
      <c r="A23">
        <v>23</v>
      </c>
      <c r="B23" t="s">
        <v>9446</v>
      </c>
      <c r="C23" t="s">
        <v>9447</v>
      </c>
      <c r="D23">
        <v>24</v>
      </c>
      <c r="E23" t="s">
        <v>9448</v>
      </c>
      <c r="F23" t="s">
        <v>9449</v>
      </c>
      <c r="I23" t="str">
        <f t="shared" si="0"/>
        <v>RS22 -Region Južne i Istočne Srbije</v>
      </c>
    </row>
    <row r="24" spans="1:9" x14ac:dyDescent="0.3">
      <c r="A24">
        <v>24</v>
      </c>
      <c r="B24" t="s">
        <v>9448</v>
      </c>
      <c r="C24" t="s">
        <v>9449</v>
      </c>
      <c r="D24">
        <v>25</v>
      </c>
      <c r="E24" t="s">
        <v>9450</v>
      </c>
      <c r="F24" t="s">
        <v>9451</v>
      </c>
      <c r="I24" t="str">
        <f t="shared" si="0"/>
        <v>RS221 -Borska oblast</v>
      </c>
    </row>
    <row r="25" spans="1:9" x14ac:dyDescent="0.3">
      <c r="A25">
        <v>25</v>
      </c>
      <c r="B25" t="s">
        <v>9450</v>
      </c>
      <c r="C25" t="s">
        <v>9451</v>
      </c>
      <c r="D25">
        <v>26</v>
      </c>
      <c r="E25" t="s">
        <v>9452</v>
      </c>
      <c r="F25" t="s">
        <v>9453</v>
      </c>
      <c r="I25" t="str">
        <f t="shared" si="0"/>
        <v>RS222 -Braničevska oblast</v>
      </c>
    </row>
    <row r="26" spans="1:9" x14ac:dyDescent="0.3">
      <c r="A26">
        <v>26</v>
      </c>
      <c r="B26" t="s">
        <v>9452</v>
      </c>
      <c r="C26" t="s">
        <v>9453</v>
      </c>
      <c r="D26">
        <v>27</v>
      </c>
      <c r="E26" t="s">
        <v>9454</v>
      </c>
      <c r="F26" t="s">
        <v>9455</v>
      </c>
      <c r="I26" t="str">
        <f t="shared" si="0"/>
        <v>RS223 -Zaječarska oblast</v>
      </c>
    </row>
    <row r="27" spans="1:9" x14ac:dyDescent="0.3">
      <c r="A27">
        <v>27</v>
      </c>
      <c r="B27" t="s">
        <v>9454</v>
      </c>
      <c r="C27" t="s">
        <v>9455</v>
      </c>
      <c r="D27">
        <v>28</v>
      </c>
      <c r="E27" t="s">
        <v>9456</v>
      </c>
      <c r="F27" t="s">
        <v>9457</v>
      </c>
      <c r="I27" t="str">
        <f t="shared" si="0"/>
        <v>RS224 -Jablanička oblast</v>
      </c>
    </row>
    <row r="28" spans="1:9" x14ac:dyDescent="0.3">
      <c r="A28">
        <v>28</v>
      </c>
      <c r="B28" t="s">
        <v>9456</v>
      </c>
      <c r="C28" t="s">
        <v>9457</v>
      </c>
      <c r="D28">
        <v>29</v>
      </c>
      <c r="E28" t="s">
        <v>9458</v>
      </c>
      <c r="F28" t="s">
        <v>9459</v>
      </c>
      <c r="I28" t="str">
        <f t="shared" si="0"/>
        <v>RS225 -Nišavska oblast</v>
      </c>
    </row>
    <row r="29" spans="1:9" x14ac:dyDescent="0.3">
      <c r="A29">
        <v>29</v>
      </c>
      <c r="B29" t="s">
        <v>9458</v>
      </c>
      <c r="C29" t="s">
        <v>9459</v>
      </c>
      <c r="D29">
        <v>30</v>
      </c>
      <c r="E29" t="s">
        <v>9460</v>
      </c>
      <c r="F29" t="s">
        <v>9461</v>
      </c>
      <c r="I29" t="str">
        <f t="shared" si="0"/>
        <v>RS226 -Pirotska oblast</v>
      </c>
    </row>
    <row r="30" spans="1:9" x14ac:dyDescent="0.3">
      <c r="A30">
        <v>30</v>
      </c>
      <c r="B30" t="s">
        <v>9460</v>
      </c>
      <c r="C30" t="s">
        <v>9461</v>
      </c>
      <c r="D30">
        <v>31</v>
      </c>
      <c r="E30" t="s">
        <v>9462</v>
      </c>
      <c r="F30" t="s">
        <v>9463</v>
      </c>
      <c r="I30" t="str">
        <f t="shared" si="0"/>
        <v>RS227 -Podunavska oblast</v>
      </c>
    </row>
    <row r="31" spans="1:9" x14ac:dyDescent="0.3">
      <c r="A31">
        <v>31</v>
      </c>
      <c r="B31" t="s">
        <v>9462</v>
      </c>
      <c r="C31" t="s">
        <v>9463</v>
      </c>
      <c r="D31">
        <v>32</v>
      </c>
      <c r="E31" t="s">
        <v>9464</v>
      </c>
      <c r="F31" t="s">
        <v>9465</v>
      </c>
      <c r="I31" t="str">
        <f t="shared" si="0"/>
        <v>RS228 -Pčinjska oblast</v>
      </c>
    </row>
    <row r="32" spans="1:9" x14ac:dyDescent="0.3">
      <c r="A32">
        <v>32</v>
      </c>
      <c r="B32" t="s">
        <v>9464</v>
      </c>
      <c r="C32" t="s">
        <v>9465</v>
      </c>
      <c r="D32">
        <v>33</v>
      </c>
      <c r="E32" t="s">
        <v>9466</v>
      </c>
      <c r="F32" t="s">
        <v>9467</v>
      </c>
      <c r="I32" t="str">
        <f t="shared" si="0"/>
        <v>RS229 -Toplička oblast</v>
      </c>
    </row>
    <row r="33" spans="1:9" x14ac:dyDescent="0.3">
      <c r="A33">
        <v>33</v>
      </c>
      <c r="B33" t="s">
        <v>9466</v>
      </c>
      <c r="C33" t="s">
        <v>9467</v>
      </c>
      <c r="D33">
        <v>34</v>
      </c>
      <c r="E33" t="s">
        <v>9468</v>
      </c>
      <c r="F33" t="s">
        <v>9469</v>
      </c>
      <c r="I33" t="str">
        <f t="shared" si="0"/>
        <v>RS23 -Region Kosovo i Metohija</v>
      </c>
    </row>
    <row r="34" spans="1:9" x14ac:dyDescent="0.3">
      <c r="A34">
        <v>34</v>
      </c>
      <c r="B34" t="s">
        <v>9468</v>
      </c>
      <c r="C34" t="s">
        <v>9469</v>
      </c>
      <c r="D34">
        <v>35</v>
      </c>
      <c r="E34" t="s">
        <v>9470</v>
      </c>
      <c r="F34" t="s">
        <v>9471</v>
      </c>
      <c r="I34" t="str">
        <f t="shared" si="0"/>
        <v>RS231 -Kosovska oblast</v>
      </c>
    </row>
    <row r="35" spans="1:9" x14ac:dyDescent="0.3">
      <c r="A35">
        <v>35</v>
      </c>
      <c r="B35" t="s">
        <v>9470</v>
      </c>
      <c r="C35" t="s">
        <v>9471</v>
      </c>
      <c r="D35">
        <v>36</v>
      </c>
      <c r="E35" t="s">
        <v>9472</v>
      </c>
      <c r="F35" t="s">
        <v>9473</v>
      </c>
      <c r="I35" t="str">
        <f t="shared" si="0"/>
        <v>RS232 -Kosovsko-mitrovačka oblast</v>
      </c>
    </row>
    <row r="36" spans="1:9" x14ac:dyDescent="0.3">
      <c r="A36">
        <v>36</v>
      </c>
      <c r="B36" t="s">
        <v>9472</v>
      </c>
      <c r="C36" t="s">
        <v>9473</v>
      </c>
      <c r="D36">
        <v>37</v>
      </c>
      <c r="E36" t="s">
        <v>9474</v>
      </c>
      <c r="F36" t="s">
        <v>9475</v>
      </c>
      <c r="I36" t="str">
        <f t="shared" si="0"/>
        <v>RS233 -Kosovsko-pomoravska oblast</v>
      </c>
    </row>
    <row r="37" spans="1:9" x14ac:dyDescent="0.3">
      <c r="A37">
        <v>37</v>
      </c>
      <c r="B37" t="s">
        <v>9474</v>
      </c>
      <c r="C37" t="s">
        <v>9475</v>
      </c>
      <c r="D37">
        <v>38</v>
      </c>
      <c r="E37" t="s">
        <v>9476</v>
      </c>
      <c r="F37" t="s">
        <v>9477</v>
      </c>
      <c r="I37" t="str">
        <f t="shared" si="0"/>
        <v>RS234 -Pećka oblast</v>
      </c>
    </row>
    <row r="38" spans="1:9" x14ac:dyDescent="0.3">
      <c r="A38">
        <v>38</v>
      </c>
      <c r="B38" t="s">
        <v>9476</v>
      </c>
      <c r="C38" t="s">
        <v>9477</v>
      </c>
      <c r="D38">
        <v>39</v>
      </c>
      <c r="E38" t="s">
        <v>9478</v>
      </c>
      <c r="F38" t="s">
        <v>9479</v>
      </c>
      <c r="I38" t="str">
        <f t="shared" si="0"/>
        <v>RS235 -Prizrenska oblast</v>
      </c>
    </row>
    <row r="39" spans="1:9" x14ac:dyDescent="0.3">
      <c r="A39">
        <v>39</v>
      </c>
      <c r="B39" t="s">
        <v>9478</v>
      </c>
      <c r="C39" t="s">
        <v>9479</v>
      </c>
      <c r="D39">
        <v>1957</v>
      </c>
      <c r="E39" t="s">
        <v>9480</v>
      </c>
      <c r="F39" t="s">
        <v>9481</v>
      </c>
      <c r="I39" t="str">
        <f t="shared" si="0"/>
        <v>ME -ЦРНА ГОРА (CRNA GORA)</v>
      </c>
    </row>
    <row r="40" spans="1:9" x14ac:dyDescent="0.3">
      <c r="A40">
        <v>1957</v>
      </c>
      <c r="B40" t="s">
        <v>9480</v>
      </c>
      <c r="C40" t="s">
        <v>9481</v>
      </c>
      <c r="D40">
        <v>1958</v>
      </c>
      <c r="E40" t="s">
        <v>9482</v>
      </c>
      <c r="F40" t="s">
        <v>9481</v>
      </c>
      <c r="I40" t="str">
        <f t="shared" si="0"/>
        <v>ME0 -ЦРНА ГОРА (CRNA GORA)</v>
      </c>
    </row>
    <row r="41" spans="1:9" x14ac:dyDescent="0.3">
      <c r="A41">
        <v>1958</v>
      </c>
      <c r="B41" t="s">
        <v>9482</v>
      </c>
      <c r="C41" t="s">
        <v>9481</v>
      </c>
      <c r="D41">
        <v>1959</v>
      </c>
      <c r="E41" t="s">
        <v>9483</v>
      </c>
      <c r="F41" t="s">
        <v>9484</v>
      </c>
      <c r="I41" t="str">
        <f t="shared" si="0"/>
        <v>ME00 -Црна Гора (Crna Gora)</v>
      </c>
    </row>
    <row r="42" spans="1:9" x14ac:dyDescent="0.3">
      <c r="A42">
        <v>1959</v>
      </c>
      <c r="B42" t="s">
        <v>9483</v>
      </c>
      <c r="C42" t="s">
        <v>9484</v>
      </c>
      <c r="D42">
        <v>1960</v>
      </c>
      <c r="E42" t="s">
        <v>9485</v>
      </c>
      <c r="F42" t="s">
        <v>9484</v>
      </c>
      <c r="I42" t="str">
        <f t="shared" si="0"/>
        <v>ME000 -Црна Гора (Crna Gora)</v>
      </c>
    </row>
    <row r="43" spans="1:9" x14ac:dyDescent="0.3">
      <c r="A43">
        <v>1960</v>
      </c>
      <c r="B43" t="s">
        <v>9485</v>
      </c>
      <c r="C43" t="s">
        <v>9484</v>
      </c>
    </row>
  </sheetData>
  <sheetProtection password="C899" sheet="1" objects="1" scenarios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"/>
  <sheetViews>
    <sheetView workbookViewId="0">
      <selection activeCell="H17" sqref="H17"/>
    </sheetView>
  </sheetViews>
  <sheetFormatPr defaultRowHeight="14.4" x14ac:dyDescent="0.3"/>
  <cols>
    <col min="2" max="2" width="38.5546875" customWidth="1"/>
    <col min="3" max="3" width="40.33203125" customWidth="1"/>
  </cols>
  <sheetData>
    <row r="1" spans="1:4" x14ac:dyDescent="0.3">
      <c r="A1" s="1">
        <v>1</v>
      </c>
      <c r="B1" s="2" t="s">
        <v>9486</v>
      </c>
      <c r="C1" s="2" t="s">
        <v>9486</v>
      </c>
      <c r="D1" s="2" t="s">
        <v>9486</v>
      </c>
    </row>
    <row r="2" spans="1:4" x14ac:dyDescent="0.3">
      <c r="A2" s="3">
        <v>2</v>
      </c>
      <c r="B2" s="4" t="s">
        <v>9487</v>
      </c>
      <c r="C2" s="4" t="s">
        <v>9487</v>
      </c>
      <c r="D2" s="4" t="s">
        <v>9487</v>
      </c>
    </row>
    <row r="3" spans="1:4" x14ac:dyDescent="0.3">
      <c r="A3" s="1">
        <v>3</v>
      </c>
      <c r="B3" s="2" t="s">
        <v>9488</v>
      </c>
      <c r="C3" s="2" t="s">
        <v>9488</v>
      </c>
      <c r="D3" s="2" t="s">
        <v>9488</v>
      </c>
    </row>
    <row r="4" spans="1:4" x14ac:dyDescent="0.3">
      <c r="A4" s="3">
        <v>4</v>
      </c>
      <c r="B4" s="4" t="s">
        <v>9489</v>
      </c>
      <c r="C4" s="4" t="s">
        <v>9489</v>
      </c>
      <c r="D4" s="4" t="s">
        <v>9489</v>
      </c>
    </row>
    <row r="5" spans="1:4" x14ac:dyDescent="0.3">
      <c r="A5" s="1">
        <v>5</v>
      </c>
      <c r="B5" s="2" t="s">
        <v>9490</v>
      </c>
      <c r="C5" s="2" t="s">
        <v>9490</v>
      </c>
      <c r="D5" s="2" t="s">
        <v>9490</v>
      </c>
    </row>
    <row r="6" spans="1:4" x14ac:dyDescent="0.3">
      <c r="A6" s="3">
        <v>6</v>
      </c>
      <c r="B6" s="4" t="s">
        <v>9491</v>
      </c>
      <c r="C6" s="4" t="s">
        <v>9491</v>
      </c>
      <c r="D6" s="4" t="s">
        <v>9491</v>
      </c>
    </row>
    <row r="7" spans="1:4" x14ac:dyDescent="0.3">
      <c r="A7" s="1">
        <v>7</v>
      </c>
      <c r="B7" s="2" t="s">
        <v>9492</v>
      </c>
      <c r="C7" s="2" t="s">
        <v>9492</v>
      </c>
      <c r="D7" s="2" t="s">
        <v>9492</v>
      </c>
    </row>
    <row r="8" spans="1:4" x14ac:dyDescent="0.3">
      <c r="A8" s="15">
        <v>8</v>
      </c>
      <c r="B8" s="2" t="s">
        <v>9675</v>
      </c>
      <c r="C8" s="2" t="s">
        <v>9675</v>
      </c>
      <c r="D8" s="2" t="s">
        <v>9675</v>
      </c>
    </row>
    <row r="9" spans="1:4" x14ac:dyDescent="0.3">
      <c r="A9" s="15">
        <v>9</v>
      </c>
      <c r="B9" s="16" t="s">
        <v>9681</v>
      </c>
      <c r="C9" s="16" t="s">
        <v>9681</v>
      </c>
      <c r="D9" s="16" t="s">
        <v>9681</v>
      </c>
    </row>
    <row r="13" spans="1:4" x14ac:dyDescent="0.3">
      <c r="B13" t="s">
        <v>9676</v>
      </c>
      <c r="D13" t="s">
        <v>9682</v>
      </c>
    </row>
  </sheetData>
  <sheetProtection password="CB59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"/>
  <sheetViews>
    <sheetView workbookViewId="0">
      <selection activeCell="D15" sqref="D15"/>
    </sheetView>
  </sheetViews>
  <sheetFormatPr defaultRowHeight="14.4" x14ac:dyDescent="0.3"/>
  <cols>
    <col min="2" max="2" width="8.5546875" bestFit="1" customWidth="1"/>
    <col min="3" max="3" width="11.109375" bestFit="1" customWidth="1"/>
  </cols>
  <sheetData>
    <row r="1" spans="1:3" x14ac:dyDescent="0.3">
      <c r="A1" s="1">
        <v>1</v>
      </c>
      <c r="B1" s="2" t="s">
        <v>9493</v>
      </c>
      <c r="C1" s="2" t="s">
        <v>9493</v>
      </c>
    </row>
    <row r="2" spans="1:3" x14ac:dyDescent="0.3">
      <c r="A2" s="3">
        <v>2</v>
      </c>
      <c r="B2" s="4" t="s">
        <v>9494</v>
      </c>
      <c r="C2" s="4" t="s">
        <v>9494</v>
      </c>
    </row>
    <row r="3" spans="1:3" x14ac:dyDescent="0.3">
      <c r="A3" s="1">
        <v>3</v>
      </c>
      <c r="B3" s="2" t="s">
        <v>9495</v>
      </c>
      <c r="C3" s="2" t="s">
        <v>9495</v>
      </c>
    </row>
    <row r="4" spans="1:3" x14ac:dyDescent="0.3">
      <c r="A4" s="3">
        <v>4</v>
      </c>
      <c r="B4" s="4" t="s">
        <v>9496</v>
      </c>
      <c r="C4" s="4" t="s">
        <v>9496</v>
      </c>
    </row>
    <row r="11" spans="1:3" x14ac:dyDescent="0.3">
      <c r="C11" t="s">
        <v>9628</v>
      </c>
    </row>
  </sheetData>
  <sheetProtection password="C899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workbookViewId="0">
      <selection activeCell="C1" sqref="C1:C2"/>
    </sheetView>
  </sheetViews>
  <sheetFormatPr defaultRowHeight="14.4" x14ac:dyDescent="0.3"/>
  <sheetData>
    <row r="1" spans="1:3" x14ac:dyDescent="0.3">
      <c r="A1" s="1">
        <v>1</v>
      </c>
      <c r="B1" s="2" t="s">
        <v>9497</v>
      </c>
      <c r="C1" s="2" t="s">
        <v>9671</v>
      </c>
    </row>
    <row r="2" spans="1:3" x14ac:dyDescent="0.3">
      <c r="A2" s="3">
        <v>2</v>
      </c>
      <c r="B2" s="4" t="s">
        <v>9498</v>
      </c>
      <c r="C2" s="4" t="s">
        <v>9672</v>
      </c>
    </row>
    <row r="8" spans="1:3" x14ac:dyDescent="0.3">
      <c r="B8" t="s">
        <v>9630</v>
      </c>
    </row>
  </sheetData>
  <sheetProtection password="C899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8"/>
  <sheetViews>
    <sheetView topLeftCell="A41" workbookViewId="0">
      <selection activeCell="C53" sqref="C53"/>
    </sheetView>
  </sheetViews>
  <sheetFormatPr defaultRowHeight="14.4" x14ac:dyDescent="0.3"/>
  <cols>
    <col min="3" max="3" width="54.88671875" bestFit="1" customWidth="1"/>
  </cols>
  <sheetData>
    <row r="1" spans="1:4" x14ac:dyDescent="0.3">
      <c r="A1">
        <v>1</v>
      </c>
      <c r="B1" s="5">
        <v>421000</v>
      </c>
      <c r="C1" s="5" t="s">
        <v>9499</v>
      </c>
      <c r="D1" s="5"/>
    </row>
    <row r="2" spans="1:4" x14ac:dyDescent="0.3">
      <c r="A2">
        <v>2</v>
      </c>
      <c r="B2">
        <v>421100</v>
      </c>
      <c r="C2" t="s">
        <v>9500</v>
      </c>
    </row>
    <row r="3" spans="1:4" x14ac:dyDescent="0.3">
      <c r="A3">
        <v>3</v>
      </c>
      <c r="B3">
        <v>421200</v>
      </c>
      <c r="C3" t="s">
        <v>9501</v>
      </c>
    </row>
    <row r="4" spans="1:4" x14ac:dyDescent="0.3">
      <c r="A4">
        <v>4</v>
      </c>
      <c r="B4">
        <v>421300</v>
      </c>
      <c r="C4" t="s">
        <v>7890</v>
      </c>
    </row>
    <row r="5" spans="1:4" x14ac:dyDescent="0.3">
      <c r="A5">
        <v>5</v>
      </c>
      <c r="B5">
        <v>421400</v>
      </c>
      <c r="C5" t="s">
        <v>9502</v>
      </c>
    </row>
    <row r="6" spans="1:4" x14ac:dyDescent="0.3">
      <c r="A6">
        <v>6</v>
      </c>
      <c r="B6">
        <v>421500</v>
      </c>
      <c r="C6" t="s">
        <v>9503</v>
      </c>
    </row>
    <row r="7" spans="1:4" x14ac:dyDescent="0.3">
      <c r="A7">
        <v>7</v>
      </c>
      <c r="B7">
        <v>421600</v>
      </c>
      <c r="C7" t="s">
        <v>9504</v>
      </c>
    </row>
    <row r="8" spans="1:4" x14ac:dyDescent="0.3">
      <c r="A8">
        <v>8</v>
      </c>
      <c r="B8">
        <v>421900</v>
      </c>
      <c r="C8" t="s">
        <v>9505</v>
      </c>
    </row>
    <row r="9" spans="1:4" x14ac:dyDescent="0.3">
      <c r="A9">
        <v>9</v>
      </c>
      <c r="B9" s="5">
        <v>422000</v>
      </c>
      <c r="C9" s="5" t="s">
        <v>9506</v>
      </c>
    </row>
    <row r="10" spans="1:4" x14ac:dyDescent="0.3">
      <c r="A10">
        <v>10</v>
      </c>
      <c r="B10">
        <v>422100</v>
      </c>
      <c r="C10" t="s">
        <v>9507</v>
      </c>
    </row>
    <row r="11" spans="1:4" x14ac:dyDescent="0.3">
      <c r="A11">
        <v>11</v>
      </c>
      <c r="B11">
        <v>422200</v>
      </c>
      <c r="C11" t="s">
        <v>9508</v>
      </c>
    </row>
    <row r="12" spans="1:4" x14ac:dyDescent="0.3">
      <c r="A12">
        <v>12</v>
      </c>
      <c r="B12" s="5">
        <v>423000</v>
      </c>
      <c r="C12" s="5" t="s">
        <v>9509</v>
      </c>
    </row>
    <row r="13" spans="1:4" x14ac:dyDescent="0.3">
      <c r="A13">
        <v>13</v>
      </c>
      <c r="B13">
        <v>423100</v>
      </c>
      <c r="C13" t="s">
        <v>9510</v>
      </c>
    </row>
    <row r="14" spans="1:4" x14ac:dyDescent="0.3">
      <c r="A14">
        <v>14</v>
      </c>
      <c r="B14">
        <v>423200</v>
      </c>
      <c r="C14" t="s">
        <v>9511</v>
      </c>
    </row>
    <row r="15" spans="1:4" x14ac:dyDescent="0.3">
      <c r="A15">
        <v>15</v>
      </c>
      <c r="B15">
        <v>423300</v>
      </c>
      <c r="C15" t="s">
        <v>9512</v>
      </c>
    </row>
    <row r="16" spans="1:4" x14ac:dyDescent="0.3">
      <c r="A16">
        <v>16</v>
      </c>
      <c r="B16">
        <v>423400</v>
      </c>
      <c r="C16" t="s">
        <v>9513</v>
      </c>
    </row>
    <row r="17" spans="1:3" x14ac:dyDescent="0.3">
      <c r="A17">
        <v>17</v>
      </c>
      <c r="B17">
        <v>423500</v>
      </c>
      <c r="C17" t="s">
        <v>9514</v>
      </c>
    </row>
    <row r="18" spans="1:3" x14ac:dyDescent="0.3">
      <c r="A18">
        <v>18</v>
      </c>
      <c r="B18">
        <v>423600</v>
      </c>
      <c r="C18" t="s">
        <v>9515</v>
      </c>
    </row>
    <row r="19" spans="1:3" x14ac:dyDescent="0.3">
      <c r="A19">
        <v>19</v>
      </c>
      <c r="B19">
        <v>423700</v>
      </c>
      <c r="C19" t="s">
        <v>9516</v>
      </c>
    </row>
    <row r="20" spans="1:3" x14ac:dyDescent="0.3">
      <c r="A20">
        <v>20</v>
      </c>
      <c r="B20">
        <v>423900</v>
      </c>
      <c r="C20" t="s">
        <v>9517</v>
      </c>
    </row>
    <row r="21" spans="1:3" x14ac:dyDescent="0.3">
      <c r="A21">
        <v>21</v>
      </c>
      <c r="B21" s="5">
        <v>424000</v>
      </c>
      <c r="C21" s="5" t="s">
        <v>9518</v>
      </c>
    </row>
    <row r="22" spans="1:3" x14ac:dyDescent="0.3">
      <c r="A22">
        <v>22</v>
      </c>
      <c r="B22">
        <v>424100</v>
      </c>
      <c r="C22" t="s">
        <v>9519</v>
      </c>
    </row>
    <row r="23" spans="1:3" x14ac:dyDescent="0.3">
      <c r="A23">
        <v>23</v>
      </c>
      <c r="B23">
        <v>424200</v>
      </c>
      <c r="C23" t="s">
        <v>9520</v>
      </c>
    </row>
    <row r="24" spans="1:3" x14ac:dyDescent="0.3">
      <c r="A24">
        <v>24</v>
      </c>
      <c r="B24">
        <v>424300</v>
      </c>
      <c r="C24" t="s">
        <v>9521</v>
      </c>
    </row>
    <row r="25" spans="1:3" x14ac:dyDescent="0.3">
      <c r="A25">
        <v>25</v>
      </c>
      <c r="B25">
        <v>424600</v>
      </c>
      <c r="C25" t="s">
        <v>9522</v>
      </c>
    </row>
    <row r="26" spans="1:3" x14ac:dyDescent="0.3">
      <c r="A26">
        <v>26</v>
      </c>
      <c r="B26">
        <v>424900</v>
      </c>
      <c r="C26" t="s">
        <v>9523</v>
      </c>
    </row>
    <row r="27" spans="1:3" x14ac:dyDescent="0.3">
      <c r="A27">
        <v>27</v>
      </c>
      <c r="B27" s="5">
        <v>425000</v>
      </c>
      <c r="C27" s="5" t="s">
        <v>9524</v>
      </c>
    </row>
    <row r="28" spans="1:3" x14ac:dyDescent="0.3">
      <c r="A28">
        <v>28</v>
      </c>
      <c r="B28">
        <v>425100</v>
      </c>
      <c r="C28" t="s">
        <v>9525</v>
      </c>
    </row>
    <row r="29" spans="1:3" x14ac:dyDescent="0.3">
      <c r="A29">
        <v>29</v>
      </c>
      <c r="B29">
        <v>425200</v>
      </c>
      <c r="C29" t="s">
        <v>9526</v>
      </c>
    </row>
    <row r="30" spans="1:3" x14ac:dyDescent="0.3">
      <c r="A30">
        <v>30</v>
      </c>
      <c r="B30" s="5">
        <v>426000</v>
      </c>
      <c r="C30" s="5" t="s">
        <v>9527</v>
      </c>
    </row>
    <row r="31" spans="1:3" x14ac:dyDescent="0.3">
      <c r="A31">
        <v>31</v>
      </c>
      <c r="B31">
        <v>426100</v>
      </c>
      <c r="C31" t="s">
        <v>9528</v>
      </c>
    </row>
    <row r="32" spans="1:3" x14ac:dyDescent="0.3">
      <c r="A32">
        <v>32</v>
      </c>
      <c r="B32">
        <v>426300</v>
      </c>
      <c r="C32" t="s">
        <v>9529</v>
      </c>
    </row>
    <row r="33" spans="1:3" x14ac:dyDescent="0.3">
      <c r="A33">
        <v>33</v>
      </c>
      <c r="B33">
        <v>426400</v>
      </c>
      <c r="C33" t="s">
        <v>9530</v>
      </c>
    </row>
    <row r="34" spans="1:3" x14ac:dyDescent="0.3">
      <c r="A34">
        <v>34</v>
      </c>
      <c r="B34">
        <v>426700</v>
      </c>
      <c r="C34" t="s">
        <v>9531</v>
      </c>
    </row>
    <row r="35" spans="1:3" x14ac:dyDescent="0.3">
      <c r="A35">
        <v>35</v>
      </c>
      <c r="B35">
        <v>426800</v>
      </c>
      <c r="C35" t="s">
        <v>9532</v>
      </c>
    </row>
    <row r="36" spans="1:3" x14ac:dyDescent="0.3">
      <c r="A36">
        <v>36</v>
      </c>
      <c r="B36">
        <v>426900</v>
      </c>
      <c r="C36" t="s">
        <v>9533</v>
      </c>
    </row>
    <row r="37" spans="1:3" x14ac:dyDescent="0.3">
      <c r="A37">
        <v>37</v>
      </c>
      <c r="B37" s="5">
        <v>511000</v>
      </c>
      <c r="C37" s="5" t="s">
        <v>9534</v>
      </c>
    </row>
    <row r="38" spans="1:3" x14ac:dyDescent="0.3">
      <c r="A38">
        <v>38</v>
      </c>
      <c r="B38">
        <v>511100</v>
      </c>
      <c r="C38" t="s">
        <v>9535</v>
      </c>
    </row>
    <row r="39" spans="1:3" x14ac:dyDescent="0.3">
      <c r="A39">
        <v>39</v>
      </c>
      <c r="B39">
        <v>511200</v>
      </c>
      <c r="C39" t="s">
        <v>9536</v>
      </c>
    </row>
    <row r="40" spans="1:3" x14ac:dyDescent="0.3">
      <c r="A40">
        <v>40</v>
      </c>
      <c r="B40">
        <v>511300</v>
      </c>
      <c r="C40" t="s">
        <v>9537</v>
      </c>
    </row>
    <row r="41" spans="1:3" x14ac:dyDescent="0.3">
      <c r="A41">
        <v>41</v>
      </c>
      <c r="B41">
        <v>511400</v>
      </c>
      <c r="C41" t="s">
        <v>9538</v>
      </c>
    </row>
    <row r="42" spans="1:3" x14ac:dyDescent="0.3">
      <c r="A42">
        <v>42</v>
      </c>
      <c r="B42" s="5">
        <v>512000</v>
      </c>
      <c r="C42" s="5" t="s">
        <v>9539</v>
      </c>
    </row>
    <row r="43" spans="1:3" x14ac:dyDescent="0.3">
      <c r="A43">
        <v>43</v>
      </c>
      <c r="B43">
        <v>512100</v>
      </c>
      <c r="C43" t="s">
        <v>9540</v>
      </c>
    </row>
    <row r="44" spans="1:3" x14ac:dyDescent="0.3">
      <c r="A44">
        <v>44</v>
      </c>
      <c r="B44">
        <v>512200</v>
      </c>
      <c r="C44" t="s">
        <v>9541</v>
      </c>
    </row>
    <row r="45" spans="1:3" x14ac:dyDescent="0.3">
      <c r="A45">
        <v>45</v>
      </c>
      <c r="B45">
        <v>512800</v>
      </c>
      <c r="C45" t="s">
        <v>9542</v>
      </c>
    </row>
    <row r="46" spans="1:3" x14ac:dyDescent="0.3">
      <c r="B46">
        <v>512900</v>
      </c>
    </row>
    <row r="47" spans="1:3" x14ac:dyDescent="0.3">
      <c r="A47">
        <v>46</v>
      </c>
      <c r="B47" s="5">
        <v>515000</v>
      </c>
      <c r="C47" s="5" t="s">
        <v>9543</v>
      </c>
    </row>
    <row r="48" spans="1:3" x14ac:dyDescent="0.3">
      <c r="A48">
        <v>47</v>
      </c>
      <c r="B48">
        <v>515100</v>
      </c>
      <c r="C48" s="6" t="s">
        <v>9543</v>
      </c>
    </row>
  </sheetData>
  <sheetProtection password="C899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E216"/>
  <sheetViews>
    <sheetView tabSelected="1" view="pageBreakPreview" topLeftCell="A204" zoomScaleNormal="100" zoomScaleSheetLayoutView="100" workbookViewId="0">
      <selection activeCell="E206" sqref="E206"/>
    </sheetView>
  </sheetViews>
  <sheetFormatPr defaultColWidth="9.109375" defaultRowHeight="14.4" x14ac:dyDescent="0.3"/>
  <cols>
    <col min="1" max="1" width="7.44140625" style="93" customWidth="1"/>
    <col min="2" max="2" width="6.88671875" style="93" customWidth="1"/>
    <col min="3" max="3" width="10.6640625" style="89" customWidth="1"/>
    <col min="4" max="4" width="64" customWidth="1"/>
    <col min="5" max="5" width="13.6640625" style="89" customWidth="1"/>
    <col min="6" max="6" width="17.109375" style="101" customWidth="1"/>
    <col min="7" max="11" width="14.5546875" style="94" customWidth="1"/>
    <col min="12" max="12" width="30" style="95" customWidth="1"/>
    <col min="13" max="13" width="11.33203125" style="89" customWidth="1"/>
    <col min="14" max="14" width="13.5546875" style="89" customWidth="1"/>
    <col min="15" max="16" width="11.33203125" style="89" customWidth="1"/>
    <col min="17" max="17" width="40.5546875" style="90" customWidth="1"/>
    <col min="18" max="18" width="15.33203125" style="89" customWidth="1"/>
    <col min="19" max="19" width="7.6640625" style="95" customWidth="1"/>
    <col min="20" max="20" width="14.6640625" style="95" customWidth="1"/>
    <col min="21" max="21" width="13.44140625" style="96" hidden="1" customWidth="1"/>
    <col min="22" max="22" width="15" style="96" hidden="1" customWidth="1"/>
    <col min="23" max="23" width="7" style="96" hidden="1" customWidth="1"/>
    <col min="24" max="24" width="7" style="96" customWidth="1"/>
    <col min="25" max="25" width="35.109375" style="92" customWidth="1"/>
    <col min="26" max="26" width="12.88671875" style="92" customWidth="1"/>
    <col min="27" max="27" width="10.44140625" style="92" customWidth="1"/>
    <col min="28" max="28" width="10" style="92" customWidth="1"/>
    <col min="29" max="29" width="26.88671875" style="92" customWidth="1"/>
    <col min="30" max="30" width="14.33203125" style="96" customWidth="1"/>
    <col min="31" max="31" width="18.5546875" style="96" customWidth="1"/>
    <col min="32" max="32" width="13" style="96" customWidth="1"/>
    <col min="33" max="33" width="13.6640625" style="96" customWidth="1"/>
    <col min="34" max="34" width="18.33203125" style="96" customWidth="1"/>
    <col min="35" max="35" width="13" style="96" customWidth="1"/>
    <col min="36" max="36" width="12.109375" style="96" customWidth="1"/>
    <col min="37" max="37" width="9" style="96" customWidth="1"/>
    <col min="38" max="38" width="16.6640625" style="96" customWidth="1"/>
    <col min="39" max="39" width="13.44140625" style="400" customWidth="1"/>
    <col min="40" max="40" width="15.88671875" style="410" customWidth="1"/>
    <col min="41" max="41" width="35.5546875" style="96" customWidth="1"/>
    <col min="42" max="16384" width="9.109375" style="96"/>
  </cols>
  <sheetData>
    <row r="1" spans="2:40" ht="15" hidden="1" customHeight="1" x14ac:dyDescent="0.3">
      <c r="B1" s="113"/>
      <c r="C1" s="113"/>
      <c r="D1" s="113"/>
      <c r="Y1" s="96"/>
      <c r="Z1" s="96"/>
      <c r="AA1" s="96"/>
      <c r="AB1" s="96"/>
      <c r="AC1" s="96"/>
      <c r="AL1" s="595" t="s">
        <v>10104</v>
      </c>
      <c r="AM1" s="597" t="s">
        <v>10105</v>
      </c>
      <c r="AN1" s="599" t="s">
        <v>10106</v>
      </c>
    </row>
    <row r="2" spans="2:40" ht="21.75" hidden="1" customHeight="1" x14ac:dyDescent="0.3">
      <c r="B2" s="585" t="s">
        <v>10041</v>
      </c>
      <c r="C2" s="585"/>
      <c r="D2" s="585"/>
      <c r="O2" s="97"/>
      <c r="P2" s="97"/>
      <c r="R2" s="98"/>
      <c r="Y2" s="96"/>
      <c r="Z2" s="96"/>
      <c r="AA2" s="96"/>
      <c r="AB2" s="96"/>
      <c r="AC2" s="96"/>
      <c r="AL2" s="596"/>
      <c r="AM2" s="598"/>
      <c r="AN2" s="600"/>
    </row>
    <row r="3" spans="2:40" ht="21.75" hidden="1" customHeight="1" x14ac:dyDescent="0.3">
      <c r="B3" s="585"/>
      <c r="C3" s="585"/>
      <c r="D3" s="585"/>
      <c r="K3" s="100"/>
      <c r="L3" s="99"/>
      <c r="O3" s="97"/>
      <c r="P3" s="97"/>
      <c r="Q3" s="91"/>
      <c r="R3" s="98"/>
      <c r="Y3" s="96"/>
      <c r="Z3" s="96"/>
      <c r="AA3" s="96"/>
      <c r="AB3" s="96"/>
      <c r="AC3" s="96"/>
      <c r="AL3" s="350">
        <v>33</v>
      </c>
      <c r="AM3" s="399" t="s">
        <v>10107</v>
      </c>
      <c r="AN3" s="409" t="s">
        <v>10108</v>
      </c>
    </row>
    <row r="4" spans="2:40" ht="21.75" hidden="1" customHeight="1" x14ac:dyDescent="0.3">
      <c r="B4" s="585"/>
      <c r="C4" s="585"/>
      <c r="D4" s="585"/>
      <c r="Q4" s="91"/>
      <c r="Y4" s="96"/>
      <c r="Z4" s="96"/>
      <c r="AA4" s="96"/>
      <c r="AB4" s="96"/>
      <c r="AC4" s="96"/>
    </row>
    <row r="5" spans="2:40" ht="21.75" hidden="1" customHeight="1" x14ac:dyDescent="0.3">
      <c r="B5" s="585"/>
      <c r="C5" s="585"/>
      <c r="D5" s="585"/>
      <c r="Q5" s="91"/>
      <c r="Y5" s="96"/>
      <c r="Z5" s="96"/>
      <c r="AA5" s="96"/>
      <c r="AB5" s="96"/>
      <c r="AC5" s="96"/>
    </row>
    <row r="6" spans="2:40" ht="21.75" customHeight="1" x14ac:dyDescent="0.3">
      <c r="B6" s="585"/>
      <c r="C6" s="585"/>
      <c r="D6" s="585"/>
      <c r="Q6" s="91"/>
      <c r="Y6" s="96"/>
      <c r="Z6" s="96"/>
      <c r="AA6" s="96"/>
      <c r="AB6" s="96"/>
      <c r="AC6" s="96"/>
    </row>
    <row r="7" spans="2:40" x14ac:dyDescent="0.3">
      <c r="B7" s="585"/>
      <c r="C7" s="585"/>
      <c r="D7" s="585"/>
      <c r="Q7" s="91"/>
      <c r="Y7" s="96"/>
      <c r="Z7" s="96"/>
      <c r="AA7" s="96"/>
      <c r="AB7" s="96"/>
      <c r="AC7" s="96"/>
    </row>
    <row r="8" spans="2:40" x14ac:dyDescent="0.3">
      <c r="B8" s="585"/>
      <c r="C8" s="585"/>
      <c r="D8" s="585"/>
      <c r="Q8" s="91"/>
      <c r="Y8" s="96"/>
      <c r="Z8" s="96"/>
      <c r="AA8" s="96"/>
      <c r="AB8" s="96"/>
      <c r="AC8" s="96"/>
    </row>
    <row r="9" spans="2:40" x14ac:dyDescent="0.3">
      <c r="B9" s="585"/>
      <c r="C9" s="585"/>
      <c r="D9" s="585"/>
      <c r="Q9" s="91"/>
      <c r="Y9" s="96"/>
      <c r="Z9" s="96"/>
      <c r="AA9" s="96"/>
      <c r="AB9" s="96"/>
      <c r="AC9" s="96"/>
    </row>
    <row r="10" spans="2:40" ht="9" customHeight="1" x14ac:dyDescent="0.3">
      <c r="B10" s="585"/>
      <c r="C10" s="585"/>
      <c r="D10" s="585"/>
      <c r="Q10" s="91"/>
      <c r="Y10" s="96"/>
      <c r="Z10" s="96"/>
      <c r="AA10" s="96"/>
      <c r="AB10" s="96"/>
      <c r="AC10" s="96"/>
    </row>
    <row r="11" spans="2:40" ht="17.25" customHeight="1" x14ac:dyDescent="0.3">
      <c r="B11" s="585"/>
      <c r="C11" s="585"/>
      <c r="D11" s="585"/>
      <c r="Q11" s="91"/>
      <c r="Y11" s="102"/>
      <c r="Z11" s="102"/>
      <c r="AA11" s="102"/>
      <c r="AB11" s="102"/>
      <c r="AC11" s="102"/>
    </row>
    <row r="12" spans="2:40" ht="15" customHeight="1" x14ac:dyDescent="0.3">
      <c r="B12" s="586" t="s">
        <v>10288</v>
      </c>
      <c r="C12" s="586"/>
      <c r="D12" s="586"/>
      <c r="L12" s="92" t="s">
        <v>10138</v>
      </c>
      <c r="Q12" s="91"/>
      <c r="Y12" s="102"/>
      <c r="Z12" s="102"/>
      <c r="AA12" s="102"/>
      <c r="AB12" s="102"/>
      <c r="AC12" s="102"/>
    </row>
    <row r="13" spans="2:40" ht="18" customHeight="1" x14ac:dyDescent="0.3">
      <c r="B13" s="504" t="s">
        <v>10294</v>
      </c>
      <c r="C13" s="583"/>
      <c r="D13" s="565"/>
      <c r="L13" s="505" t="s">
        <v>10213</v>
      </c>
      <c r="Q13" s="91"/>
      <c r="Y13" s="102"/>
      <c r="Z13" s="102"/>
      <c r="AA13" s="102"/>
      <c r="AB13" s="102"/>
      <c r="AC13" s="102"/>
    </row>
    <row r="14" spans="2:40" ht="16.5" customHeight="1" x14ac:dyDescent="0.3">
      <c r="B14" s="586" t="s">
        <v>10082</v>
      </c>
      <c r="C14" s="586"/>
      <c r="D14" s="586"/>
      <c r="L14" s="92" t="s">
        <v>10223</v>
      </c>
      <c r="Q14" s="91"/>
      <c r="Y14" s="102"/>
      <c r="Z14" s="102"/>
      <c r="AA14" s="102"/>
      <c r="AB14" s="102"/>
      <c r="AC14" s="102"/>
    </row>
    <row r="15" spans="2:40" ht="16.5" customHeight="1" x14ac:dyDescent="0.3">
      <c r="B15" s="551"/>
      <c r="C15" s="551"/>
      <c r="D15" s="551"/>
      <c r="L15" s="431" t="s">
        <v>10295</v>
      </c>
      <c r="Q15" s="91"/>
      <c r="Y15" s="102"/>
      <c r="Z15" s="102"/>
      <c r="AA15" s="102"/>
      <c r="AB15" s="102"/>
      <c r="AC15" s="102"/>
    </row>
    <row r="16" spans="2:40" ht="12.75" customHeight="1" thickBot="1" x14ac:dyDescent="0.35">
      <c r="B16" s="102"/>
      <c r="C16" s="102"/>
      <c r="D16" s="104"/>
      <c r="Q16" s="91"/>
      <c r="Y16" s="102"/>
      <c r="Z16" s="102"/>
      <c r="AA16" s="102"/>
      <c r="AB16" s="102"/>
      <c r="AC16" s="102"/>
    </row>
    <row r="17" spans="1:161" ht="35.25" customHeight="1" thickBot="1" x14ac:dyDescent="0.3">
      <c r="A17" s="593" t="s">
        <v>9736</v>
      </c>
      <c r="B17" s="594"/>
      <c r="C17" s="594"/>
      <c r="D17" s="594"/>
      <c r="E17" s="594"/>
      <c r="F17" s="594"/>
      <c r="G17" s="594"/>
      <c r="H17" s="594"/>
      <c r="I17" s="594"/>
      <c r="J17" s="594"/>
      <c r="K17" s="594"/>
      <c r="L17" s="594"/>
      <c r="M17" s="594"/>
      <c r="N17" s="594"/>
      <c r="O17" s="594"/>
      <c r="P17" s="594"/>
      <c r="Q17" s="594"/>
      <c r="R17" s="594"/>
      <c r="S17" s="594"/>
      <c r="T17" s="594"/>
      <c r="U17" s="594"/>
      <c r="V17" s="594"/>
      <c r="W17" s="594"/>
      <c r="X17" s="594"/>
      <c r="Y17" s="612" t="s">
        <v>9723</v>
      </c>
      <c r="Z17" s="609" t="s">
        <v>10111</v>
      </c>
      <c r="AA17" s="609"/>
      <c r="AB17" s="609" t="s">
        <v>10102</v>
      </c>
      <c r="AC17" s="609" t="s">
        <v>10089</v>
      </c>
      <c r="AD17" s="610" t="s">
        <v>10090</v>
      </c>
      <c r="AE17" s="601" t="s">
        <v>10091</v>
      </c>
      <c r="AF17" s="601" t="s">
        <v>10114</v>
      </c>
      <c r="AG17" s="601" t="s">
        <v>10115</v>
      </c>
      <c r="AH17" s="601"/>
      <c r="AI17" s="601" t="s">
        <v>10092</v>
      </c>
      <c r="AJ17" s="601" t="s">
        <v>10093</v>
      </c>
      <c r="AK17" s="601" t="s">
        <v>10103</v>
      </c>
      <c r="AL17" s="601" t="s">
        <v>10104</v>
      </c>
      <c r="AM17" s="603" t="s">
        <v>10105</v>
      </c>
      <c r="AN17" s="605" t="s">
        <v>10106</v>
      </c>
      <c r="AO17" s="607" t="s">
        <v>9723</v>
      </c>
    </row>
    <row r="18" spans="1:161" s="288" customFormat="1" ht="104.25" customHeight="1" thickBot="1" x14ac:dyDescent="0.3">
      <c r="A18" s="289" t="s">
        <v>0</v>
      </c>
      <c r="B18" s="290" t="s">
        <v>9544</v>
      </c>
      <c r="C18" s="290" t="s">
        <v>9545</v>
      </c>
      <c r="D18" s="291" t="s">
        <v>9693</v>
      </c>
      <c r="E18" s="290" t="s">
        <v>9726</v>
      </c>
      <c r="F18" s="292" t="s">
        <v>9691</v>
      </c>
      <c r="G18" s="293" t="s">
        <v>9715</v>
      </c>
      <c r="H18" s="293" t="s">
        <v>9716</v>
      </c>
      <c r="I18" s="293" t="s">
        <v>9731</v>
      </c>
      <c r="J18" s="293" t="s">
        <v>9732</v>
      </c>
      <c r="K18" s="293" t="s">
        <v>9735</v>
      </c>
      <c r="L18" s="294" t="s">
        <v>1</v>
      </c>
      <c r="M18" s="295" t="s">
        <v>9692</v>
      </c>
      <c r="N18" s="295" t="s">
        <v>9674</v>
      </c>
      <c r="O18" s="295" t="s">
        <v>9624</v>
      </c>
      <c r="P18" s="296" t="s">
        <v>9734</v>
      </c>
      <c r="Q18" s="295" t="s">
        <v>16</v>
      </c>
      <c r="R18" s="295" t="s">
        <v>9730</v>
      </c>
      <c r="S18" s="295" t="s">
        <v>9728</v>
      </c>
      <c r="T18" s="295" t="s">
        <v>9729</v>
      </c>
      <c r="U18" s="295" t="s">
        <v>9727</v>
      </c>
      <c r="V18" s="295" t="s">
        <v>9608</v>
      </c>
      <c r="W18" s="295" t="s">
        <v>9722</v>
      </c>
      <c r="X18" s="297" t="s">
        <v>9722</v>
      </c>
      <c r="Y18" s="613"/>
      <c r="Z18" s="351" t="s">
        <v>10100</v>
      </c>
      <c r="AA18" s="351" t="s">
        <v>10101</v>
      </c>
      <c r="AB18" s="614"/>
      <c r="AC18" s="614"/>
      <c r="AD18" s="611"/>
      <c r="AE18" s="602"/>
      <c r="AF18" s="602"/>
      <c r="AG18" s="360" t="s">
        <v>10094</v>
      </c>
      <c r="AH18" s="360" t="s">
        <v>10095</v>
      </c>
      <c r="AI18" s="602"/>
      <c r="AJ18" s="602"/>
      <c r="AK18" s="602"/>
      <c r="AL18" s="602"/>
      <c r="AM18" s="604"/>
      <c r="AN18" s="606"/>
      <c r="AO18" s="608"/>
    </row>
    <row r="19" spans="1:161" s="95" customFormat="1" ht="15" thickBot="1" x14ac:dyDescent="0.35">
      <c r="A19" s="298" t="s">
        <v>2</v>
      </c>
      <c r="B19" s="299" t="s">
        <v>3</v>
      </c>
      <c r="C19" s="300" t="s">
        <v>4</v>
      </c>
      <c r="D19" s="301" t="s">
        <v>5</v>
      </c>
      <c r="E19" s="300" t="s">
        <v>9696</v>
      </c>
      <c r="F19" s="302" t="s">
        <v>9725</v>
      </c>
      <c r="G19" s="303" t="s">
        <v>9697</v>
      </c>
      <c r="H19" s="303" t="s">
        <v>6</v>
      </c>
      <c r="I19" s="303" t="s">
        <v>7</v>
      </c>
      <c r="J19" s="303" t="s">
        <v>8</v>
      </c>
      <c r="K19" s="303">
        <v>11</v>
      </c>
      <c r="L19" s="304" t="s">
        <v>10</v>
      </c>
      <c r="M19" s="305" t="s">
        <v>11</v>
      </c>
      <c r="N19" s="305" t="s">
        <v>12</v>
      </c>
      <c r="O19" s="305" t="s">
        <v>13</v>
      </c>
      <c r="P19" s="305" t="s">
        <v>14</v>
      </c>
      <c r="Q19" s="306" t="s">
        <v>9673</v>
      </c>
      <c r="R19" s="305" t="s">
        <v>9700</v>
      </c>
      <c r="S19" s="304" t="s">
        <v>9700</v>
      </c>
      <c r="T19" s="307">
        <v>19</v>
      </c>
      <c r="U19" s="307">
        <v>20</v>
      </c>
      <c r="V19" s="307">
        <v>20</v>
      </c>
      <c r="W19" s="307">
        <v>21</v>
      </c>
      <c r="X19" s="308">
        <v>20</v>
      </c>
      <c r="Y19" s="352" t="s">
        <v>9733</v>
      </c>
      <c r="Z19" s="353">
        <v>22</v>
      </c>
      <c r="AA19" s="354" t="s">
        <v>9799</v>
      </c>
      <c r="AB19" s="355" t="s">
        <v>9801</v>
      </c>
      <c r="AC19" s="356" t="s">
        <v>9802</v>
      </c>
      <c r="AD19" s="356" t="s">
        <v>9803</v>
      </c>
      <c r="AE19" s="357">
        <v>27</v>
      </c>
      <c r="AF19" s="357">
        <v>28</v>
      </c>
      <c r="AG19" s="357">
        <v>29</v>
      </c>
      <c r="AH19" s="357">
        <v>30</v>
      </c>
      <c r="AI19" s="357">
        <v>31</v>
      </c>
      <c r="AJ19" s="357">
        <v>32</v>
      </c>
      <c r="AK19" s="358">
        <v>33</v>
      </c>
      <c r="AL19" s="358">
        <v>34</v>
      </c>
      <c r="AM19" s="401" t="s">
        <v>10109</v>
      </c>
      <c r="AN19" s="411" t="s">
        <v>10110</v>
      </c>
      <c r="AO19" s="359">
        <v>37</v>
      </c>
    </row>
    <row r="20" spans="1:161" s="106" customFormat="1" ht="24.75" customHeight="1" thickBot="1" x14ac:dyDescent="0.3">
      <c r="A20" s="591" t="s">
        <v>9683</v>
      </c>
      <c r="B20" s="592"/>
      <c r="C20" s="592"/>
      <c r="D20" s="592"/>
      <c r="E20" s="309"/>
      <c r="F20" s="310">
        <f>F21+F22+F23</f>
        <v>3597129226.2900004</v>
      </c>
      <c r="G20" s="311"/>
      <c r="H20" s="311"/>
      <c r="I20" s="311"/>
      <c r="J20" s="311"/>
      <c r="K20" s="311"/>
      <c r="L20" s="312"/>
      <c r="M20" s="313"/>
      <c r="N20" s="313"/>
      <c r="O20" s="313"/>
      <c r="P20" s="313"/>
      <c r="Q20" s="314"/>
      <c r="R20" s="313"/>
      <c r="S20" s="312"/>
      <c r="T20" s="315"/>
      <c r="U20" s="315"/>
      <c r="V20" s="315"/>
      <c r="W20" s="315"/>
      <c r="X20" s="316"/>
      <c r="Y20" s="384"/>
      <c r="Z20" s="385"/>
      <c r="AA20" s="385"/>
      <c r="AB20" s="385"/>
      <c r="AC20" s="385"/>
      <c r="AD20" s="385"/>
      <c r="AE20" s="385"/>
      <c r="AF20" s="385"/>
      <c r="AG20" s="386" t="e">
        <f t="shared" ref="AG20:AH20" si="0">AG21+AG22+AG23</f>
        <v>#REF!</v>
      </c>
      <c r="AH20" s="386" t="e">
        <f t="shared" si="0"/>
        <v>#REF!</v>
      </c>
      <c r="AI20" s="385"/>
      <c r="AJ20" s="385"/>
      <c r="AK20" s="385"/>
      <c r="AL20" s="387"/>
      <c r="AM20" s="402"/>
      <c r="AN20" s="412"/>
      <c r="AO20" s="388"/>
    </row>
    <row r="21" spans="1:161" s="106" customFormat="1" ht="27" customHeight="1" thickBot="1" x14ac:dyDescent="0.3">
      <c r="A21" s="587" t="s">
        <v>9684</v>
      </c>
      <c r="B21" s="588"/>
      <c r="C21" s="588"/>
      <c r="D21" s="588"/>
      <c r="E21" s="107"/>
      <c r="F21" s="130">
        <f>F25</f>
        <v>1784973243.5</v>
      </c>
      <c r="G21" s="108"/>
      <c r="H21" s="108"/>
      <c r="I21" s="108"/>
      <c r="J21" s="108"/>
      <c r="K21" s="108"/>
      <c r="L21" s="109"/>
      <c r="M21" s="110"/>
      <c r="N21" s="110"/>
      <c r="O21" s="110"/>
      <c r="P21" s="110"/>
      <c r="Q21" s="111"/>
      <c r="R21" s="110"/>
      <c r="S21" s="109"/>
      <c r="T21" s="112"/>
      <c r="U21" s="112"/>
      <c r="V21" s="112"/>
      <c r="W21" s="112"/>
      <c r="X21" s="114"/>
      <c r="Y21" s="394"/>
      <c r="Z21" s="395"/>
      <c r="AA21" s="395"/>
      <c r="AB21" s="395"/>
      <c r="AC21" s="395"/>
      <c r="AD21" s="396"/>
      <c r="AE21" s="396"/>
      <c r="AF21" s="396"/>
      <c r="AG21" s="397" t="e">
        <f t="shared" ref="AG21:AH21" si="1">AG25</f>
        <v>#REF!</v>
      </c>
      <c r="AH21" s="397" t="e">
        <f t="shared" si="1"/>
        <v>#REF!</v>
      </c>
      <c r="AI21" s="396"/>
      <c r="AJ21" s="396"/>
      <c r="AK21" s="396"/>
      <c r="AL21" s="396"/>
      <c r="AM21" s="403"/>
      <c r="AN21" s="413"/>
      <c r="AO21" s="398"/>
    </row>
    <row r="22" spans="1:161" s="106" customFormat="1" ht="24" customHeight="1" thickBot="1" x14ac:dyDescent="0.3">
      <c r="A22" s="587" t="s">
        <v>9685</v>
      </c>
      <c r="B22" s="588"/>
      <c r="C22" s="588"/>
      <c r="D22" s="588"/>
      <c r="E22" s="107"/>
      <c r="F22" s="130">
        <f>F68</f>
        <v>1757060968.2900004</v>
      </c>
      <c r="G22" s="108"/>
      <c r="H22" s="108"/>
      <c r="I22" s="108"/>
      <c r="J22" s="108"/>
      <c r="K22" s="108"/>
      <c r="L22" s="109"/>
      <c r="M22" s="110"/>
      <c r="N22" s="110"/>
      <c r="O22" s="110"/>
      <c r="P22" s="110"/>
      <c r="Q22" s="111"/>
      <c r="R22" s="110"/>
      <c r="S22" s="109"/>
      <c r="T22" s="112"/>
      <c r="U22" s="112"/>
      <c r="V22" s="112"/>
      <c r="W22" s="112"/>
      <c r="X22" s="114"/>
      <c r="Y22" s="389"/>
      <c r="Z22" s="390"/>
      <c r="AA22" s="390"/>
      <c r="AB22" s="390"/>
      <c r="AC22" s="390"/>
      <c r="AD22" s="391"/>
      <c r="AE22" s="391"/>
      <c r="AF22" s="391"/>
      <c r="AG22" s="392">
        <f t="shared" ref="AG22:AH22" si="2">AG68</f>
        <v>465492629.75999999</v>
      </c>
      <c r="AH22" s="392">
        <f t="shared" si="2"/>
        <v>553324349.83999991</v>
      </c>
      <c r="AI22" s="391"/>
      <c r="AJ22" s="391"/>
      <c r="AK22" s="391"/>
      <c r="AL22" s="391"/>
      <c r="AM22" s="404"/>
      <c r="AN22" s="414"/>
      <c r="AO22" s="393"/>
    </row>
    <row r="23" spans="1:161" s="106" customFormat="1" ht="24" customHeight="1" thickBot="1" x14ac:dyDescent="0.3">
      <c r="A23" s="589" t="s">
        <v>9688</v>
      </c>
      <c r="B23" s="590"/>
      <c r="C23" s="590"/>
      <c r="D23" s="590"/>
      <c r="E23" s="317"/>
      <c r="F23" s="318">
        <f>F200</f>
        <v>55095014.5</v>
      </c>
      <c r="G23" s="319"/>
      <c r="H23" s="319"/>
      <c r="I23" s="319"/>
      <c r="J23" s="319"/>
      <c r="K23" s="319"/>
      <c r="L23" s="320"/>
      <c r="M23" s="321"/>
      <c r="N23" s="321"/>
      <c r="O23" s="321"/>
      <c r="P23" s="321"/>
      <c r="Q23" s="322"/>
      <c r="R23" s="321"/>
      <c r="S23" s="320"/>
      <c r="T23" s="323"/>
      <c r="U23" s="323"/>
      <c r="V23" s="323"/>
      <c r="W23" s="323"/>
      <c r="X23" s="324"/>
      <c r="Y23" s="375"/>
      <c r="Z23" s="376"/>
      <c r="AA23" s="376"/>
      <c r="AB23" s="376"/>
      <c r="AC23" s="376"/>
      <c r="AD23" s="377"/>
      <c r="AE23" s="377"/>
      <c r="AF23" s="377"/>
      <c r="AG23" s="378">
        <f t="shared" ref="AG23:AH23" si="3">AG200</f>
        <v>0</v>
      </c>
      <c r="AH23" s="378">
        <f t="shared" si="3"/>
        <v>0</v>
      </c>
      <c r="AI23" s="377"/>
      <c r="AJ23" s="377"/>
      <c r="AK23" s="377"/>
      <c r="AL23" s="377"/>
      <c r="AM23" s="405"/>
      <c r="AN23" s="415"/>
      <c r="AO23" s="379"/>
    </row>
    <row r="24" spans="1:161" s="105" customFormat="1" ht="22.5" customHeight="1" thickBot="1" x14ac:dyDescent="0.3">
      <c r="A24" s="277"/>
      <c r="B24" s="278"/>
      <c r="C24" s="279"/>
      <c r="D24" s="280" t="s">
        <v>9686</v>
      </c>
      <c r="E24" s="281"/>
      <c r="F24" s="282"/>
      <c r="G24" s="283"/>
      <c r="H24" s="283"/>
      <c r="I24" s="283"/>
      <c r="J24" s="283"/>
      <c r="K24" s="283"/>
      <c r="L24" s="284"/>
      <c r="M24" s="285"/>
      <c r="N24" s="285"/>
      <c r="O24" s="285"/>
      <c r="P24" s="285"/>
      <c r="Q24" s="281"/>
      <c r="R24" s="285"/>
      <c r="S24" s="284"/>
      <c r="T24" s="286"/>
      <c r="U24" s="286"/>
      <c r="V24" s="286"/>
      <c r="W24" s="286"/>
      <c r="X24" s="287"/>
      <c r="Y24" s="380"/>
      <c r="Z24" s="381"/>
      <c r="AA24" s="381"/>
      <c r="AB24" s="381"/>
      <c r="AC24" s="381"/>
      <c r="AD24" s="382"/>
      <c r="AE24" s="382"/>
      <c r="AF24" s="382"/>
      <c r="AG24" s="382"/>
      <c r="AH24" s="382"/>
      <c r="AI24" s="382"/>
      <c r="AJ24" s="382"/>
      <c r="AK24" s="382"/>
      <c r="AL24" s="382"/>
      <c r="AM24" s="406"/>
      <c r="AN24" s="416"/>
      <c r="AO24" s="383"/>
    </row>
    <row r="25" spans="1:161" s="95" customFormat="1" ht="25.5" customHeight="1" thickBot="1" x14ac:dyDescent="0.3">
      <c r="A25" s="262"/>
      <c r="B25" s="263"/>
      <c r="C25" s="264"/>
      <c r="D25" s="265" t="s">
        <v>9687</v>
      </c>
      <c r="E25" s="266"/>
      <c r="F25" s="267">
        <f>F26+F32+F33+F34+F38+F39+F40+F41+F42+F43+F44+F45+F46+F47+F49+F50+F51+F52+F53+F54+F55+F56+F57+F58+F59+F60+F61+F62</f>
        <v>1784973243.5</v>
      </c>
      <c r="G25" s="268"/>
      <c r="H25" s="269"/>
      <c r="I25" s="269"/>
      <c r="J25" s="269"/>
      <c r="K25" s="269"/>
      <c r="L25" s="270"/>
      <c r="M25" s="271"/>
      <c r="N25" s="271"/>
      <c r="O25" s="271"/>
      <c r="P25" s="271"/>
      <c r="Q25" s="272"/>
      <c r="R25" s="271"/>
      <c r="S25" s="270"/>
      <c r="T25" s="273"/>
      <c r="U25" s="273"/>
      <c r="V25" s="273"/>
      <c r="W25" s="273"/>
      <c r="X25" s="348"/>
      <c r="Y25" s="370"/>
      <c r="Z25" s="371"/>
      <c r="AA25" s="371"/>
      <c r="AB25" s="371"/>
      <c r="AC25" s="371"/>
      <c r="AD25" s="372"/>
      <c r="AE25" s="372"/>
      <c r="AF25" s="372"/>
      <c r="AG25" s="373" t="e">
        <f>AG26+AG32+AG33+AG34+AG38+AG39+AG40+AG41+AG42+AG43+AG44+AG45+AG46+AG47+AG49+AG50+AG51+#REF!+AG52+AG54+AG55+AG56+AG57+AG58+AG59+AG60+AG61</f>
        <v>#REF!</v>
      </c>
      <c r="AH25" s="373" t="e">
        <f>AH26+AH32+AH33+AH34+AH38+AH39+AH40+AH41+AH42+AH43+AH44+AH45+AH46+AH47+AH49+AH50+AH51+#REF!+AH52+AH54+AH55+AH56+AH57+AH58+AH59+AH60+AH61</f>
        <v>#REF!</v>
      </c>
      <c r="AI25" s="372"/>
      <c r="AJ25" s="372"/>
      <c r="AK25" s="372"/>
      <c r="AL25" s="372"/>
      <c r="AM25" s="407"/>
      <c r="AN25" s="417"/>
      <c r="AO25" s="374"/>
    </row>
    <row r="26" spans="1:161" s="120" customFormat="1" ht="45" customHeight="1" x14ac:dyDescent="0.3">
      <c r="A26" s="274">
        <v>1</v>
      </c>
      <c r="B26" s="233"/>
      <c r="C26" s="234" t="s">
        <v>9737</v>
      </c>
      <c r="D26" s="154" t="s">
        <v>9944</v>
      </c>
      <c r="E26" s="235" t="s">
        <v>9785</v>
      </c>
      <c r="F26" s="236">
        <f>SUM(F27:F31)</f>
        <v>5717000</v>
      </c>
      <c r="G26" s="236">
        <f t="shared" ref="G26:K26" si="4">SUM(G27:G31)</f>
        <v>3089500</v>
      </c>
      <c r="H26" s="236">
        <f t="shared" si="4"/>
        <v>2627500</v>
      </c>
      <c r="I26" s="236">
        <f t="shared" si="4"/>
        <v>0</v>
      </c>
      <c r="J26" s="236">
        <f t="shared" si="4"/>
        <v>0</v>
      </c>
      <c r="K26" s="236">
        <f t="shared" si="4"/>
        <v>0</v>
      </c>
      <c r="L26" s="164" t="s">
        <v>9864</v>
      </c>
      <c r="M26" s="165" t="s">
        <v>9849</v>
      </c>
      <c r="N26" s="237">
        <v>46266</v>
      </c>
      <c r="O26" s="237">
        <v>46631</v>
      </c>
      <c r="P26" s="135">
        <v>12</v>
      </c>
      <c r="Q26" s="177" t="s">
        <v>9898</v>
      </c>
      <c r="R26" s="178" t="s">
        <v>9742</v>
      </c>
      <c r="S26" s="179" t="s">
        <v>9750</v>
      </c>
      <c r="T26" s="179" t="s">
        <v>9743</v>
      </c>
      <c r="U26" s="179"/>
      <c r="V26" s="179"/>
      <c r="W26" s="179" t="s">
        <v>9743</v>
      </c>
      <c r="X26" s="179" t="s">
        <v>9743</v>
      </c>
      <c r="Y26" s="367"/>
      <c r="Z26" s="367"/>
      <c r="AA26" s="367"/>
      <c r="AB26" s="367"/>
      <c r="AC26" s="367" t="s">
        <v>9702</v>
      </c>
      <c r="AD26" s="368"/>
      <c r="AE26" s="368"/>
      <c r="AF26" s="368"/>
      <c r="AG26" s="369">
        <f t="shared" ref="AG26:AH26" si="5">SUM(AG27:AG31)</f>
        <v>0</v>
      </c>
      <c r="AH26" s="369">
        <f t="shared" si="5"/>
        <v>0</v>
      </c>
      <c r="AI26" s="368"/>
      <c r="AJ26" s="368"/>
      <c r="AK26" s="368"/>
      <c r="AL26" s="368"/>
      <c r="AM26" s="408">
        <f>AG26/F26</f>
        <v>0</v>
      </c>
      <c r="AN26" s="418">
        <f>F26-AG26</f>
        <v>5717000</v>
      </c>
      <c r="AO26" s="368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</row>
    <row r="27" spans="1:161" s="120" customFormat="1" ht="45" hidden="1" customHeight="1" x14ac:dyDescent="0.3">
      <c r="A27" s="228"/>
      <c r="B27" s="201" t="s">
        <v>9765</v>
      </c>
      <c r="C27" s="201" t="s">
        <v>9737</v>
      </c>
      <c r="D27" s="193" t="s">
        <v>9945</v>
      </c>
      <c r="E27" s="202">
        <v>421200</v>
      </c>
      <c r="F27" s="203">
        <f>SUM(G27:K27)</f>
        <v>135000</v>
      </c>
      <c r="G27" s="203">
        <v>135000</v>
      </c>
      <c r="H27" s="203">
        <v>0</v>
      </c>
      <c r="I27" s="203">
        <v>0</v>
      </c>
      <c r="J27" s="203">
        <v>0</v>
      </c>
      <c r="K27" s="203">
        <v>0</v>
      </c>
      <c r="L27" s="196" t="s">
        <v>9864</v>
      </c>
      <c r="M27" s="197" t="s">
        <v>9849</v>
      </c>
      <c r="N27" s="198">
        <v>46266</v>
      </c>
      <c r="O27" s="198">
        <v>46631</v>
      </c>
      <c r="P27" s="199">
        <v>12</v>
      </c>
      <c r="Q27" s="200" t="s">
        <v>9896</v>
      </c>
      <c r="R27" s="190" t="s">
        <v>9929</v>
      </c>
      <c r="S27" s="192"/>
      <c r="T27" s="192" t="s">
        <v>9743</v>
      </c>
      <c r="U27" s="192"/>
      <c r="V27" s="192"/>
      <c r="W27" s="192" t="s">
        <v>9743</v>
      </c>
      <c r="X27" s="191" t="s">
        <v>9743</v>
      </c>
      <c r="Y27" s="331"/>
      <c r="Z27" s="331"/>
      <c r="AA27" s="331"/>
      <c r="AB27" s="331"/>
      <c r="AC27" s="331"/>
      <c r="AD27" s="330"/>
      <c r="AE27" s="330"/>
      <c r="AF27" s="330"/>
      <c r="AG27" s="330"/>
      <c r="AH27" s="330"/>
      <c r="AI27" s="330"/>
      <c r="AJ27" s="330"/>
      <c r="AK27" s="330"/>
      <c r="AL27" s="330"/>
      <c r="AM27" s="408">
        <f>AG27/F27</f>
        <v>0</v>
      </c>
      <c r="AN27" s="418">
        <f>F27-AG27</f>
        <v>135000</v>
      </c>
      <c r="AO27" s="330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</row>
    <row r="28" spans="1:161" s="120" customFormat="1" ht="45" hidden="1" customHeight="1" x14ac:dyDescent="0.3">
      <c r="A28" s="228"/>
      <c r="B28" s="192" t="s">
        <v>9767</v>
      </c>
      <c r="C28" s="192" t="s">
        <v>9737</v>
      </c>
      <c r="D28" s="193" t="s">
        <v>9946</v>
      </c>
      <c r="E28" s="194">
        <v>421200</v>
      </c>
      <c r="F28" s="203">
        <f t="shared" ref="F28:F31" si="6">SUM(G28:K28)</f>
        <v>72000</v>
      </c>
      <c r="G28" s="195">
        <v>72000</v>
      </c>
      <c r="H28" s="195">
        <v>0</v>
      </c>
      <c r="I28" s="195">
        <v>0</v>
      </c>
      <c r="J28" s="195">
        <v>0</v>
      </c>
      <c r="K28" s="195">
        <v>0</v>
      </c>
      <c r="L28" s="196" t="s">
        <v>9864</v>
      </c>
      <c r="M28" s="197" t="s">
        <v>9849</v>
      </c>
      <c r="N28" s="198">
        <v>46266</v>
      </c>
      <c r="O28" s="198">
        <v>46631</v>
      </c>
      <c r="P28" s="199">
        <v>12</v>
      </c>
      <c r="Q28" s="200" t="s">
        <v>9947</v>
      </c>
      <c r="R28" s="190" t="s">
        <v>9929</v>
      </c>
      <c r="S28" s="197"/>
      <c r="T28" s="192" t="s">
        <v>9743</v>
      </c>
      <c r="U28" s="192"/>
      <c r="V28" s="192"/>
      <c r="W28" s="192" t="s">
        <v>9743</v>
      </c>
      <c r="X28" s="191" t="s">
        <v>9743</v>
      </c>
      <c r="Y28" s="331"/>
      <c r="Z28" s="331"/>
      <c r="AA28" s="331"/>
      <c r="AB28" s="331"/>
      <c r="AC28" s="331"/>
      <c r="AD28" s="330"/>
      <c r="AE28" s="330"/>
      <c r="AF28" s="330"/>
      <c r="AG28" s="330"/>
      <c r="AH28" s="330"/>
      <c r="AI28" s="330"/>
      <c r="AJ28" s="330"/>
      <c r="AK28" s="330"/>
      <c r="AL28" s="330"/>
      <c r="AM28" s="408">
        <f t="shared" ref="AM28:AM101" si="7">AG28/F28</f>
        <v>0</v>
      </c>
      <c r="AN28" s="418">
        <f t="shared" ref="AN28:AN101" si="8">F28-AG28</f>
        <v>72000</v>
      </c>
      <c r="AO28" s="330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</row>
    <row r="29" spans="1:161" s="120" customFormat="1" ht="45" hidden="1" customHeight="1" x14ac:dyDescent="0.3">
      <c r="A29" s="228"/>
      <c r="B29" s="192" t="s">
        <v>9891</v>
      </c>
      <c r="C29" s="192" t="s">
        <v>9737</v>
      </c>
      <c r="D29" s="193" t="s">
        <v>9948</v>
      </c>
      <c r="E29" s="194">
        <v>421200</v>
      </c>
      <c r="F29" s="203">
        <f t="shared" si="6"/>
        <v>5000000</v>
      </c>
      <c r="G29" s="195">
        <v>2500000</v>
      </c>
      <c r="H29" s="195">
        <v>2500000</v>
      </c>
      <c r="I29" s="195">
        <v>0</v>
      </c>
      <c r="J29" s="195">
        <v>0</v>
      </c>
      <c r="K29" s="195">
        <v>0</v>
      </c>
      <c r="L29" s="196" t="s">
        <v>9864</v>
      </c>
      <c r="M29" s="197" t="s">
        <v>9849</v>
      </c>
      <c r="N29" s="198">
        <v>46266</v>
      </c>
      <c r="O29" s="198">
        <v>46631</v>
      </c>
      <c r="P29" s="199">
        <v>12</v>
      </c>
      <c r="Q29" s="200" t="s">
        <v>9949</v>
      </c>
      <c r="R29" s="190" t="s">
        <v>9929</v>
      </c>
      <c r="S29" s="197"/>
      <c r="T29" s="192" t="s">
        <v>9743</v>
      </c>
      <c r="U29" s="192"/>
      <c r="V29" s="192"/>
      <c r="W29" s="192" t="s">
        <v>9743</v>
      </c>
      <c r="X29" s="191" t="s">
        <v>9743</v>
      </c>
      <c r="Y29" s="332" t="s">
        <v>10070</v>
      </c>
      <c r="Z29" s="332"/>
      <c r="AA29" s="332"/>
      <c r="AB29" s="332"/>
      <c r="AC29" s="332"/>
      <c r="AD29" s="330"/>
      <c r="AE29" s="330"/>
      <c r="AF29" s="330"/>
      <c r="AG29" s="330"/>
      <c r="AH29" s="330"/>
      <c r="AI29" s="330"/>
      <c r="AJ29" s="330"/>
      <c r="AK29" s="330"/>
      <c r="AL29" s="330"/>
      <c r="AM29" s="408">
        <f t="shared" si="7"/>
        <v>0</v>
      </c>
      <c r="AN29" s="418">
        <f t="shared" si="8"/>
        <v>5000000</v>
      </c>
      <c r="AO29" s="330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</row>
    <row r="30" spans="1:161" s="120" customFormat="1" ht="45" hidden="1" customHeight="1" x14ac:dyDescent="0.3">
      <c r="A30" s="228"/>
      <c r="B30" s="201" t="s">
        <v>9892</v>
      </c>
      <c r="C30" s="201" t="s">
        <v>9737</v>
      </c>
      <c r="D30" s="193" t="s">
        <v>9950</v>
      </c>
      <c r="E30" s="202">
        <v>421200</v>
      </c>
      <c r="F30" s="203">
        <f t="shared" si="6"/>
        <v>255000</v>
      </c>
      <c r="G30" s="238">
        <v>191250</v>
      </c>
      <c r="H30" s="238">
        <v>63750</v>
      </c>
      <c r="I30" s="203">
        <v>0</v>
      </c>
      <c r="J30" s="203">
        <v>0</v>
      </c>
      <c r="K30" s="203">
        <v>0</v>
      </c>
      <c r="L30" s="196" t="s">
        <v>9864</v>
      </c>
      <c r="M30" s="197" t="s">
        <v>9849</v>
      </c>
      <c r="N30" s="198">
        <v>46266</v>
      </c>
      <c r="O30" s="198">
        <v>46631</v>
      </c>
      <c r="P30" s="199">
        <v>12</v>
      </c>
      <c r="Q30" s="200" t="s">
        <v>9947</v>
      </c>
      <c r="R30" s="204" t="s">
        <v>9897</v>
      </c>
      <c r="S30" s="192"/>
      <c r="T30" s="192" t="s">
        <v>9743</v>
      </c>
      <c r="U30" s="192"/>
      <c r="V30" s="192"/>
      <c r="W30" s="192" t="s">
        <v>9743</v>
      </c>
      <c r="X30" s="191" t="s">
        <v>9743</v>
      </c>
      <c r="Y30" s="332" t="s">
        <v>10044</v>
      </c>
      <c r="Z30" s="332"/>
      <c r="AA30" s="332"/>
      <c r="AB30" s="332"/>
      <c r="AC30" s="332"/>
      <c r="AD30" s="330"/>
      <c r="AE30" s="330"/>
      <c r="AF30" s="330"/>
      <c r="AG30" s="330"/>
      <c r="AH30" s="330"/>
      <c r="AI30" s="330"/>
      <c r="AJ30" s="330"/>
      <c r="AK30" s="330"/>
      <c r="AL30" s="330"/>
      <c r="AM30" s="408">
        <f t="shared" si="7"/>
        <v>0</v>
      </c>
      <c r="AN30" s="418">
        <f t="shared" si="8"/>
        <v>255000</v>
      </c>
      <c r="AO30" s="3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</row>
    <row r="31" spans="1:161" s="120" customFormat="1" ht="45" hidden="1" customHeight="1" x14ac:dyDescent="0.3">
      <c r="A31" s="228"/>
      <c r="B31" s="192" t="s">
        <v>9951</v>
      </c>
      <c r="C31" s="192" t="s">
        <v>9737</v>
      </c>
      <c r="D31" s="193" t="s">
        <v>9952</v>
      </c>
      <c r="E31" s="194">
        <v>421200</v>
      </c>
      <c r="F31" s="203">
        <f t="shared" si="6"/>
        <v>255000</v>
      </c>
      <c r="G31" s="238">
        <v>191250</v>
      </c>
      <c r="H31" s="238">
        <v>63750</v>
      </c>
      <c r="I31" s="195">
        <v>0</v>
      </c>
      <c r="J31" s="195">
        <v>0</v>
      </c>
      <c r="K31" s="195">
        <v>0</v>
      </c>
      <c r="L31" s="196" t="s">
        <v>9864</v>
      </c>
      <c r="M31" s="197" t="s">
        <v>9849</v>
      </c>
      <c r="N31" s="198">
        <v>46266</v>
      </c>
      <c r="O31" s="198">
        <v>46631</v>
      </c>
      <c r="P31" s="199">
        <v>12</v>
      </c>
      <c r="Q31" s="200" t="s">
        <v>9896</v>
      </c>
      <c r="R31" s="204" t="s">
        <v>9897</v>
      </c>
      <c r="S31" s="197"/>
      <c r="T31" s="192" t="s">
        <v>9743</v>
      </c>
      <c r="U31" s="192"/>
      <c r="V31" s="192"/>
      <c r="W31" s="192" t="s">
        <v>9743</v>
      </c>
      <c r="X31" s="191" t="s">
        <v>9743</v>
      </c>
      <c r="Y31" s="332" t="s">
        <v>10072</v>
      </c>
      <c r="Z31" s="332"/>
      <c r="AA31" s="332"/>
      <c r="AB31" s="332"/>
      <c r="AC31" s="332"/>
      <c r="AD31" s="330"/>
      <c r="AE31" s="330"/>
      <c r="AF31" s="330"/>
      <c r="AG31" s="330"/>
      <c r="AH31" s="330"/>
      <c r="AI31" s="330"/>
      <c r="AJ31" s="330"/>
      <c r="AK31" s="330"/>
      <c r="AL31" s="330"/>
      <c r="AM31" s="408">
        <f t="shared" si="7"/>
        <v>0</v>
      </c>
      <c r="AN31" s="418">
        <f t="shared" si="8"/>
        <v>255000</v>
      </c>
      <c r="AO31" s="330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</row>
    <row r="32" spans="1:161" s="120" customFormat="1" ht="45" customHeight="1" x14ac:dyDescent="0.3">
      <c r="A32" s="115" t="s">
        <v>3</v>
      </c>
      <c r="B32" s="142"/>
      <c r="C32" s="143" t="s">
        <v>9737</v>
      </c>
      <c r="D32" s="144" t="s">
        <v>9759</v>
      </c>
      <c r="E32" s="116">
        <v>421600</v>
      </c>
      <c r="F32" s="117">
        <f>SUM(G32:K32)</f>
        <v>147720000</v>
      </c>
      <c r="G32" s="117">
        <v>18465000</v>
      </c>
      <c r="H32" s="117">
        <v>36930000</v>
      </c>
      <c r="I32" s="117">
        <v>36930000</v>
      </c>
      <c r="J32" s="117">
        <v>36930000</v>
      </c>
      <c r="K32" s="117">
        <v>18465000</v>
      </c>
      <c r="L32" s="158" t="s">
        <v>9748</v>
      </c>
      <c r="M32" s="159" t="s">
        <v>9746</v>
      </c>
      <c r="N32" s="118">
        <v>46174</v>
      </c>
      <c r="O32" s="118">
        <v>47635</v>
      </c>
      <c r="P32" s="119">
        <f t="shared" ref="P32:P39" si="9">DATEDIF(N32,O32,"m")</f>
        <v>48</v>
      </c>
      <c r="Q32" s="166" t="s">
        <v>10085</v>
      </c>
      <c r="R32" s="168" t="s">
        <v>9742</v>
      </c>
      <c r="S32" s="169" t="s">
        <v>9750</v>
      </c>
      <c r="T32" s="169" t="s">
        <v>9750</v>
      </c>
      <c r="U32" s="169"/>
      <c r="V32" s="151"/>
      <c r="W32" s="151"/>
      <c r="X32" s="169" t="s">
        <v>9743</v>
      </c>
      <c r="Y32" s="333"/>
      <c r="Z32" s="333"/>
      <c r="AA32" s="333"/>
      <c r="AB32" s="333"/>
      <c r="AC32" s="345" t="s">
        <v>9702</v>
      </c>
      <c r="AD32" s="334"/>
      <c r="AE32" s="334"/>
      <c r="AF32" s="334"/>
      <c r="AG32" s="334"/>
      <c r="AH32" s="334"/>
      <c r="AI32" s="334"/>
      <c r="AJ32" s="334"/>
      <c r="AK32" s="334"/>
      <c r="AL32" s="334"/>
      <c r="AM32" s="408">
        <f t="shared" si="7"/>
        <v>0</v>
      </c>
      <c r="AN32" s="418">
        <f t="shared" si="8"/>
        <v>147720000</v>
      </c>
      <c r="AO32" s="334"/>
    </row>
    <row r="33" spans="1:41" s="120" customFormat="1" ht="45" customHeight="1" x14ac:dyDescent="0.3">
      <c r="A33" s="115" t="s">
        <v>4</v>
      </c>
      <c r="B33" s="142"/>
      <c r="C33" s="143" t="s">
        <v>9737</v>
      </c>
      <c r="D33" s="144" t="s">
        <v>9814</v>
      </c>
      <c r="E33" s="116">
        <v>426100</v>
      </c>
      <c r="F33" s="117">
        <f>SUM(G33:K33)</f>
        <v>2850000</v>
      </c>
      <c r="G33" s="117">
        <v>712500</v>
      </c>
      <c r="H33" s="117">
        <v>1425000</v>
      </c>
      <c r="I33" s="117">
        <v>712500</v>
      </c>
      <c r="J33" s="117">
        <v>0</v>
      </c>
      <c r="K33" s="117">
        <v>0</v>
      </c>
      <c r="L33" s="158" t="s">
        <v>9864</v>
      </c>
      <c r="M33" s="160" t="s">
        <v>9746</v>
      </c>
      <c r="N33" s="118">
        <v>46204</v>
      </c>
      <c r="O33" s="118">
        <v>46935</v>
      </c>
      <c r="P33" s="119">
        <f t="shared" si="9"/>
        <v>24</v>
      </c>
      <c r="Q33" s="166" t="s">
        <v>9900</v>
      </c>
      <c r="R33" s="168" t="s">
        <v>9742</v>
      </c>
      <c r="S33" s="169" t="s">
        <v>9743</v>
      </c>
      <c r="T33" s="169" t="s">
        <v>9743</v>
      </c>
      <c r="U33" s="169"/>
      <c r="V33" s="151"/>
      <c r="W33" s="151"/>
      <c r="X33" s="169" t="s">
        <v>9750</v>
      </c>
      <c r="Y33" s="333"/>
      <c r="Z33" s="169" t="s">
        <v>9750</v>
      </c>
      <c r="AA33" s="333"/>
      <c r="AB33" s="420" t="s">
        <v>10118</v>
      </c>
      <c r="AC33" s="345" t="s">
        <v>9704</v>
      </c>
      <c r="AD33" s="342" t="s">
        <v>10112</v>
      </c>
      <c r="AE33" s="342" t="s">
        <v>10185</v>
      </c>
      <c r="AF33" s="346" t="s">
        <v>10186</v>
      </c>
      <c r="AG33" s="347">
        <v>1750000</v>
      </c>
      <c r="AH33" s="347">
        <v>2100000</v>
      </c>
      <c r="AI33" s="423">
        <v>46205</v>
      </c>
      <c r="AJ33" s="342">
        <v>24</v>
      </c>
      <c r="AK33" s="342">
        <v>3</v>
      </c>
      <c r="AL33" s="342"/>
      <c r="AM33" s="408">
        <f t="shared" si="7"/>
        <v>0.61403508771929827</v>
      </c>
      <c r="AN33" s="418">
        <f t="shared" si="8"/>
        <v>1100000</v>
      </c>
      <c r="AO33" s="334"/>
    </row>
    <row r="34" spans="1:41" s="120" customFormat="1" ht="45" customHeight="1" x14ac:dyDescent="0.3">
      <c r="A34" s="115" t="s">
        <v>5</v>
      </c>
      <c r="B34" s="142"/>
      <c r="C34" s="143" t="s">
        <v>9737</v>
      </c>
      <c r="D34" s="144" t="s">
        <v>9983</v>
      </c>
      <c r="E34" s="116">
        <v>426100</v>
      </c>
      <c r="F34" s="117">
        <f>SUM(F35:F37)</f>
        <v>29434425</v>
      </c>
      <c r="G34" s="117">
        <f t="shared" ref="G34:K34" si="10">SUM(G35:G37)</f>
        <v>1931400</v>
      </c>
      <c r="H34" s="117">
        <f t="shared" si="10"/>
        <v>3716625</v>
      </c>
      <c r="I34" s="117">
        <f t="shared" si="10"/>
        <v>23786400</v>
      </c>
      <c r="J34" s="117">
        <f t="shared" si="10"/>
        <v>0</v>
      </c>
      <c r="K34" s="117">
        <f t="shared" si="10"/>
        <v>0</v>
      </c>
      <c r="L34" s="158" t="s">
        <v>9763</v>
      </c>
      <c r="M34" s="159" t="s">
        <v>9746</v>
      </c>
      <c r="N34" s="118">
        <v>46266</v>
      </c>
      <c r="O34" s="118">
        <v>46997</v>
      </c>
      <c r="P34" s="119">
        <f t="shared" si="9"/>
        <v>24</v>
      </c>
      <c r="Q34" s="166" t="s">
        <v>9764</v>
      </c>
      <c r="R34" s="168" t="s">
        <v>9742</v>
      </c>
      <c r="S34" s="169" t="s">
        <v>9750</v>
      </c>
      <c r="T34" s="169" t="s">
        <v>9743</v>
      </c>
      <c r="U34" s="169"/>
      <c r="V34" s="151"/>
      <c r="W34" s="151" t="s">
        <v>9743</v>
      </c>
      <c r="X34" s="169" t="s">
        <v>9743</v>
      </c>
      <c r="Y34" s="333"/>
      <c r="Z34" s="169" t="s">
        <v>9750</v>
      </c>
      <c r="AA34" s="333"/>
      <c r="AB34" s="333"/>
      <c r="AC34" s="333"/>
      <c r="AD34" s="334"/>
      <c r="AE34" s="334"/>
      <c r="AF34" s="334"/>
      <c r="AG34" s="117"/>
      <c r="AH34" s="117"/>
      <c r="AI34" s="334"/>
      <c r="AJ34" s="334"/>
      <c r="AK34" s="334"/>
      <c r="AL34" s="334"/>
      <c r="AM34" s="408">
        <f t="shared" si="7"/>
        <v>0</v>
      </c>
      <c r="AN34" s="418">
        <f t="shared" si="8"/>
        <v>29434425</v>
      </c>
      <c r="AO34" s="334"/>
    </row>
    <row r="35" spans="1:41" s="120" customFormat="1" ht="45" hidden="1" customHeight="1" x14ac:dyDescent="0.3">
      <c r="A35" s="227"/>
      <c r="B35" s="201" t="s">
        <v>9765</v>
      </c>
      <c r="C35" s="205" t="s">
        <v>9737</v>
      </c>
      <c r="D35" s="206" t="s">
        <v>9766</v>
      </c>
      <c r="E35" s="207">
        <v>426100</v>
      </c>
      <c r="F35" s="208">
        <f t="shared" ref="F35:F42" si="11">SUM(G35:K35)</f>
        <v>480000</v>
      </c>
      <c r="G35" s="208">
        <v>480000</v>
      </c>
      <c r="H35" s="208">
        <v>0</v>
      </c>
      <c r="I35" s="208">
        <v>0</v>
      </c>
      <c r="J35" s="208">
        <v>0</v>
      </c>
      <c r="K35" s="208">
        <v>0</v>
      </c>
      <c r="L35" s="196" t="s">
        <v>9763</v>
      </c>
      <c r="M35" s="197" t="s">
        <v>9849</v>
      </c>
      <c r="N35" s="217">
        <v>46266</v>
      </c>
      <c r="O35" s="217">
        <v>46997</v>
      </c>
      <c r="P35" s="209">
        <f t="shared" si="9"/>
        <v>24</v>
      </c>
      <c r="Q35" s="200" t="s">
        <v>9764</v>
      </c>
      <c r="R35" s="204" t="s">
        <v>9742</v>
      </c>
      <c r="S35" s="192"/>
      <c r="T35" s="192" t="s">
        <v>9743</v>
      </c>
      <c r="U35" s="192"/>
      <c r="V35" s="216"/>
      <c r="W35" s="216" t="s">
        <v>9743</v>
      </c>
      <c r="X35" s="210" t="s">
        <v>9743</v>
      </c>
      <c r="Y35" s="335" t="s">
        <v>10071</v>
      </c>
      <c r="Z35" s="335"/>
      <c r="AA35" s="335"/>
      <c r="AB35" s="335"/>
      <c r="AC35" s="335"/>
      <c r="AD35" s="334"/>
      <c r="AE35" s="334"/>
      <c r="AF35" s="334"/>
      <c r="AG35" s="334"/>
      <c r="AH35" s="334"/>
      <c r="AI35" s="334"/>
      <c r="AJ35" s="334"/>
      <c r="AK35" s="334"/>
      <c r="AL35" s="334"/>
      <c r="AM35" s="408">
        <f t="shared" si="7"/>
        <v>0</v>
      </c>
      <c r="AN35" s="418">
        <f t="shared" si="8"/>
        <v>480000</v>
      </c>
      <c r="AO35" s="334"/>
    </row>
    <row r="36" spans="1:41" s="120" customFormat="1" ht="45" hidden="1" customHeight="1" x14ac:dyDescent="0.3">
      <c r="A36" s="227"/>
      <c r="B36" s="201" t="s">
        <v>9767</v>
      </c>
      <c r="C36" s="205" t="s">
        <v>9737</v>
      </c>
      <c r="D36" s="206" t="s">
        <v>9768</v>
      </c>
      <c r="E36" s="207">
        <v>426100</v>
      </c>
      <c r="F36" s="208">
        <f t="shared" si="11"/>
        <v>1450400</v>
      </c>
      <c r="G36" s="208">
        <v>1450400</v>
      </c>
      <c r="H36" s="208">
        <v>0</v>
      </c>
      <c r="I36" s="208">
        <v>0</v>
      </c>
      <c r="J36" s="208">
        <v>0</v>
      </c>
      <c r="K36" s="208">
        <v>0</v>
      </c>
      <c r="L36" s="196" t="s">
        <v>9763</v>
      </c>
      <c r="M36" s="197" t="s">
        <v>9849</v>
      </c>
      <c r="N36" s="217">
        <v>46266</v>
      </c>
      <c r="O36" s="217">
        <v>46997</v>
      </c>
      <c r="P36" s="209">
        <f t="shared" si="9"/>
        <v>24</v>
      </c>
      <c r="Q36" s="200" t="s">
        <v>9764</v>
      </c>
      <c r="R36" s="204" t="s">
        <v>9742</v>
      </c>
      <c r="S36" s="192"/>
      <c r="T36" s="192" t="s">
        <v>9743</v>
      </c>
      <c r="U36" s="192"/>
      <c r="V36" s="216"/>
      <c r="W36" s="216" t="s">
        <v>9743</v>
      </c>
      <c r="X36" s="210" t="s">
        <v>9743</v>
      </c>
      <c r="Y36" s="335" t="s">
        <v>9769</v>
      </c>
      <c r="Z36" s="335"/>
      <c r="AA36" s="335"/>
      <c r="AB36" s="335"/>
      <c r="AC36" s="335"/>
      <c r="AD36" s="334"/>
      <c r="AE36" s="334"/>
      <c r="AF36" s="334"/>
      <c r="AG36" s="334"/>
      <c r="AH36" s="334"/>
      <c r="AI36" s="334"/>
      <c r="AJ36" s="334"/>
      <c r="AK36" s="334"/>
      <c r="AL36" s="334"/>
      <c r="AM36" s="408">
        <f t="shared" si="7"/>
        <v>0</v>
      </c>
      <c r="AN36" s="418">
        <f t="shared" si="8"/>
        <v>1450400</v>
      </c>
      <c r="AO36" s="334"/>
    </row>
    <row r="37" spans="1:41" s="120" customFormat="1" ht="45" hidden="1" customHeight="1" x14ac:dyDescent="0.3">
      <c r="A37" s="227"/>
      <c r="B37" s="201" t="s">
        <v>9891</v>
      </c>
      <c r="C37" s="205" t="s">
        <v>9737</v>
      </c>
      <c r="D37" s="206" t="s">
        <v>9941</v>
      </c>
      <c r="E37" s="207">
        <v>426100</v>
      </c>
      <c r="F37" s="208">
        <f t="shared" si="11"/>
        <v>27504025</v>
      </c>
      <c r="G37" s="208">
        <v>1000</v>
      </c>
      <c r="H37" s="208">
        <v>3716625</v>
      </c>
      <c r="I37" s="208">
        <v>23786400</v>
      </c>
      <c r="J37" s="208">
        <v>0</v>
      </c>
      <c r="K37" s="208">
        <v>0</v>
      </c>
      <c r="L37" s="196" t="s">
        <v>9763</v>
      </c>
      <c r="M37" s="211" t="s">
        <v>9865</v>
      </c>
      <c r="N37" s="212">
        <v>46357</v>
      </c>
      <c r="O37" s="212">
        <v>47088</v>
      </c>
      <c r="P37" s="213">
        <f>DATEDIF(N37,O37,"m")</f>
        <v>24</v>
      </c>
      <c r="Q37" s="200" t="s">
        <v>9764</v>
      </c>
      <c r="R37" s="204" t="s">
        <v>9742</v>
      </c>
      <c r="S37" s="192"/>
      <c r="T37" s="192" t="s">
        <v>9743</v>
      </c>
      <c r="U37" s="192"/>
      <c r="V37" s="216"/>
      <c r="W37" s="216" t="s">
        <v>9743</v>
      </c>
      <c r="X37" s="210" t="s">
        <v>9743</v>
      </c>
      <c r="Y37" s="335" t="s">
        <v>10027</v>
      </c>
      <c r="Z37" s="335"/>
      <c r="AA37" s="335"/>
      <c r="AB37" s="335"/>
      <c r="AC37" s="335"/>
      <c r="AD37" s="334"/>
      <c r="AE37" s="334"/>
      <c r="AF37" s="334"/>
      <c r="AG37" s="334"/>
      <c r="AH37" s="334"/>
      <c r="AI37" s="334"/>
      <c r="AJ37" s="334"/>
      <c r="AK37" s="334"/>
      <c r="AL37" s="334"/>
      <c r="AM37" s="408">
        <f t="shared" si="7"/>
        <v>0</v>
      </c>
      <c r="AN37" s="418">
        <f t="shared" si="8"/>
        <v>27504025</v>
      </c>
      <c r="AO37" s="334"/>
    </row>
    <row r="38" spans="1:41" s="120" customFormat="1" ht="45" customHeight="1" x14ac:dyDescent="0.3">
      <c r="A38" s="115" t="s">
        <v>9696</v>
      </c>
      <c r="B38" s="142"/>
      <c r="C38" s="143" t="s">
        <v>9737</v>
      </c>
      <c r="D38" s="144" t="s">
        <v>9747</v>
      </c>
      <c r="E38" s="116">
        <v>426100</v>
      </c>
      <c r="F38" s="117">
        <f t="shared" si="11"/>
        <v>502371687.5</v>
      </c>
      <c r="G38" s="117">
        <v>83728614.579999998</v>
      </c>
      <c r="H38" s="117">
        <v>167457229.17000002</v>
      </c>
      <c r="I38" s="117">
        <v>167457229.17000002</v>
      </c>
      <c r="J38" s="117">
        <v>83728614.579999998</v>
      </c>
      <c r="K38" s="117">
        <v>0</v>
      </c>
      <c r="L38" s="158" t="s">
        <v>9748</v>
      </c>
      <c r="M38" s="159" t="s">
        <v>9746</v>
      </c>
      <c r="N38" s="118">
        <v>46174</v>
      </c>
      <c r="O38" s="118">
        <v>47270</v>
      </c>
      <c r="P38" s="119">
        <f t="shared" si="9"/>
        <v>36</v>
      </c>
      <c r="Q38" s="166" t="s">
        <v>9749</v>
      </c>
      <c r="R38" s="168" t="s">
        <v>9742</v>
      </c>
      <c r="S38" s="169" t="s">
        <v>9750</v>
      </c>
      <c r="T38" s="169" t="s">
        <v>9750</v>
      </c>
      <c r="U38" s="169"/>
      <c r="V38" s="151"/>
      <c r="W38" s="151"/>
      <c r="X38" s="169" t="s">
        <v>9743</v>
      </c>
      <c r="Y38" s="333"/>
      <c r="Z38" s="333"/>
      <c r="AA38" s="333"/>
      <c r="AB38" s="333"/>
      <c r="AC38" s="419" t="s">
        <v>9702</v>
      </c>
      <c r="AD38" s="334"/>
      <c r="AE38" s="334"/>
      <c r="AF38" s="334"/>
      <c r="AG38" s="334"/>
      <c r="AH38" s="334"/>
      <c r="AI38" s="334"/>
      <c r="AJ38" s="334"/>
      <c r="AK38" s="334"/>
      <c r="AL38" s="334"/>
      <c r="AM38" s="408">
        <f t="shared" si="7"/>
        <v>0</v>
      </c>
      <c r="AN38" s="418">
        <f t="shared" si="8"/>
        <v>502371687.5</v>
      </c>
      <c r="AO38" s="334"/>
    </row>
    <row r="39" spans="1:41" s="120" customFormat="1" ht="65.400000000000006" customHeight="1" x14ac:dyDescent="0.3">
      <c r="A39" s="115" t="s">
        <v>9781</v>
      </c>
      <c r="B39" s="142"/>
      <c r="C39" s="143" t="s">
        <v>9737</v>
      </c>
      <c r="D39" s="144" t="s">
        <v>9738</v>
      </c>
      <c r="E39" s="116">
        <v>426300</v>
      </c>
      <c r="F39" s="117">
        <f t="shared" si="11"/>
        <v>4763636.3636363633</v>
      </c>
      <c r="G39" s="117">
        <f>3930000/1.1</f>
        <v>3572727.2727272725</v>
      </c>
      <c r="H39" s="117">
        <f>1310000/1.1</f>
        <v>1190909.0909090908</v>
      </c>
      <c r="I39" s="117">
        <v>0</v>
      </c>
      <c r="J39" s="117">
        <v>0</v>
      </c>
      <c r="K39" s="117">
        <v>0</v>
      </c>
      <c r="L39" s="158" t="s">
        <v>9739</v>
      </c>
      <c r="M39" s="159" t="s">
        <v>9746</v>
      </c>
      <c r="N39" s="118">
        <v>46143</v>
      </c>
      <c r="O39" s="118">
        <v>46508</v>
      </c>
      <c r="P39" s="119">
        <f t="shared" si="9"/>
        <v>12</v>
      </c>
      <c r="Q39" s="166" t="s">
        <v>9741</v>
      </c>
      <c r="R39" s="168" t="s">
        <v>9742</v>
      </c>
      <c r="S39" s="169" t="s">
        <v>9743</v>
      </c>
      <c r="T39" s="169" t="s">
        <v>9743</v>
      </c>
      <c r="U39" s="169"/>
      <c r="V39" s="151"/>
      <c r="W39" s="151"/>
      <c r="X39" s="169" t="s">
        <v>9743</v>
      </c>
      <c r="Y39" s="333" t="s">
        <v>10088</v>
      </c>
      <c r="Z39" s="333"/>
      <c r="AA39" s="333"/>
      <c r="AB39" s="420" t="s">
        <v>10119</v>
      </c>
      <c r="AC39" s="460" t="s">
        <v>9704</v>
      </c>
      <c r="AD39" s="461" t="s">
        <v>10112</v>
      </c>
      <c r="AE39" s="462" t="s">
        <v>10125</v>
      </c>
      <c r="AF39" s="462" t="s">
        <v>10126</v>
      </c>
      <c r="AG39" s="463">
        <v>2254545.4500000002</v>
      </c>
      <c r="AH39" s="463">
        <v>2480000</v>
      </c>
      <c r="AI39" s="464">
        <v>46129</v>
      </c>
      <c r="AJ39" s="461">
        <v>12</v>
      </c>
      <c r="AK39" s="461">
        <v>1</v>
      </c>
      <c r="AL39" s="461"/>
      <c r="AM39" s="408">
        <f t="shared" si="7"/>
        <v>0.47328244179389323</v>
      </c>
      <c r="AN39" s="418">
        <f t="shared" si="8"/>
        <v>2509090.9136363631</v>
      </c>
      <c r="AO39" s="334"/>
    </row>
    <row r="40" spans="1:41" s="120" customFormat="1" ht="45" customHeight="1" x14ac:dyDescent="0.3">
      <c r="A40" s="115" t="s">
        <v>9697</v>
      </c>
      <c r="B40" s="142"/>
      <c r="C40" s="143" t="s">
        <v>9737</v>
      </c>
      <c r="D40" s="144" t="s">
        <v>9744</v>
      </c>
      <c r="E40" s="116">
        <v>426300</v>
      </c>
      <c r="F40" s="117">
        <f t="shared" si="11"/>
        <v>1674000</v>
      </c>
      <c r="G40" s="117">
        <f>1381050/1.1</f>
        <v>1255500</v>
      </c>
      <c r="H40" s="117">
        <f>460350/1.1</f>
        <v>418499.99999999994</v>
      </c>
      <c r="I40" s="117">
        <v>0</v>
      </c>
      <c r="J40" s="117">
        <v>0</v>
      </c>
      <c r="K40" s="117">
        <v>0</v>
      </c>
      <c r="L40" s="158" t="s">
        <v>9739</v>
      </c>
      <c r="M40" s="159" t="s">
        <v>9740</v>
      </c>
      <c r="N40" s="118">
        <v>46113</v>
      </c>
      <c r="O40" s="118">
        <v>46478</v>
      </c>
      <c r="P40" s="119">
        <f t="shared" ref="P40:P60" si="12">DATEDIF(N40,O40,"m")</f>
        <v>12</v>
      </c>
      <c r="Q40" s="166" t="s">
        <v>9741</v>
      </c>
      <c r="R40" s="168" t="s">
        <v>9742</v>
      </c>
      <c r="S40" s="169" t="s">
        <v>9743</v>
      </c>
      <c r="T40" s="169" t="s">
        <v>9743</v>
      </c>
      <c r="U40" s="169"/>
      <c r="V40" s="151"/>
      <c r="W40" s="151" t="s">
        <v>9743</v>
      </c>
      <c r="X40" s="169" t="s">
        <v>9743</v>
      </c>
      <c r="Y40" s="333"/>
      <c r="Z40" s="333"/>
      <c r="AA40" s="333"/>
      <c r="AB40" s="333"/>
      <c r="AC40" s="460" t="s">
        <v>9704</v>
      </c>
      <c r="AD40" s="461"/>
      <c r="AE40" s="462" t="s">
        <v>10097</v>
      </c>
      <c r="AF40" s="462" t="s">
        <v>10096</v>
      </c>
      <c r="AG40" s="463">
        <v>1674000</v>
      </c>
      <c r="AH40" s="463">
        <v>1841400</v>
      </c>
      <c r="AI40" s="465" t="s">
        <v>10098</v>
      </c>
      <c r="AJ40" s="461">
        <v>12</v>
      </c>
      <c r="AK40" s="461">
        <v>1</v>
      </c>
      <c r="AL40" s="461"/>
      <c r="AM40" s="408">
        <f t="shared" si="7"/>
        <v>1</v>
      </c>
      <c r="AN40" s="418">
        <f t="shared" si="8"/>
        <v>0</v>
      </c>
      <c r="AO40" s="334"/>
    </row>
    <row r="41" spans="1:41" s="120" customFormat="1" ht="45" customHeight="1" thickBot="1" x14ac:dyDescent="0.35">
      <c r="A41" s="115" t="s">
        <v>6</v>
      </c>
      <c r="B41" s="142"/>
      <c r="C41" s="143" t="s">
        <v>9737</v>
      </c>
      <c r="D41" s="144" t="s">
        <v>9745</v>
      </c>
      <c r="E41" s="116">
        <v>426300</v>
      </c>
      <c r="F41" s="117">
        <f t="shared" si="11"/>
        <v>9308335.6363636367</v>
      </c>
      <c r="G41" s="117">
        <f>7679377.2/1.1</f>
        <v>6981252</v>
      </c>
      <c r="H41" s="117">
        <f>2559792/1.1</f>
        <v>2327083.6363636362</v>
      </c>
      <c r="I41" s="117">
        <v>0</v>
      </c>
      <c r="J41" s="117">
        <v>0</v>
      </c>
      <c r="K41" s="117">
        <v>0</v>
      </c>
      <c r="L41" s="158" t="s">
        <v>9739</v>
      </c>
      <c r="M41" s="159" t="s">
        <v>9740</v>
      </c>
      <c r="N41" s="118">
        <v>46113</v>
      </c>
      <c r="O41" s="118">
        <v>46478</v>
      </c>
      <c r="P41" s="119">
        <f t="shared" si="12"/>
        <v>12</v>
      </c>
      <c r="Q41" s="166" t="s">
        <v>9741</v>
      </c>
      <c r="R41" s="168" t="s">
        <v>9742</v>
      </c>
      <c r="S41" s="169" t="s">
        <v>9743</v>
      </c>
      <c r="T41" s="169" t="s">
        <v>9743</v>
      </c>
      <c r="U41" s="169"/>
      <c r="V41" s="151"/>
      <c r="W41" s="151" t="s">
        <v>9743</v>
      </c>
      <c r="X41" s="169" t="s">
        <v>9743</v>
      </c>
      <c r="Y41" s="333"/>
      <c r="Z41" s="333"/>
      <c r="AA41" s="333"/>
      <c r="AB41" s="420" t="s">
        <v>10119</v>
      </c>
      <c r="AC41" s="460" t="s">
        <v>9704</v>
      </c>
      <c r="AD41" s="461"/>
      <c r="AE41" s="466" t="s">
        <v>10116</v>
      </c>
      <c r="AF41" s="467" t="s">
        <v>10117</v>
      </c>
      <c r="AG41" s="468">
        <v>9308074</v>
      </c>
      <c r="AH41" s="468">
        <v>10238881.4</v>
      </c>
      <c r="AI41" s="469">
        <v>46113</v>
      </c>
      <c r="AJ41" s="461">
        <v>12</v>
      </c>
      <c r="AK41" s="461">
        <v>1</v>
      </c>
      <c r="AL41" s="461"/>
      <c r="AM41" s="408">
        <f t="shared" si="7"/>
        <v>0.9999718922507892</v>
      </c>
      <c r="AN41" s="418">
        <f t="shared" si="8"/>
        <v>261.6363636367023</v>
      </c>
      <c r="AO41" s="334"/>
    </row>
    <row r="42" spans="1:41" s="120" customFormat="1" ht="45" customHeight="1" x14ac:dyDescent="0.3">
      <c r="A42" s="115" t="s">
        <v>7</v>
      </c>
      <c r="B42" s="142"/>
      <c r="C42" s="143" t="s">
        <v>9737</v>
      </c>
      <c r="D42" s="144" t="s">
        <v>9757</v>
      </c>
      <c r="E42" s="116">
        <v>426400</v>
      </c>
      <c r="F42" s="117">
        <f t="shared" si="11"/>
        <v>207390420</v>
      </c>
      <c r="G42" s="117">
        <v>34565070</v>
      </c>
      <c r="H42" s="117">
        <v>69130140</v>
      </c>
      <c r="I42" s="117">
        <v>69130140</v>
      </c>
      <c r="J42" s="117">
        <v>34565070</v>
      </c>
      <c r="K42" s="117">
        <v>0</v>
      </c>
      <c r="L42" s="158" t="s">
        <v>9748</v>
      </c>
      <c r="M42" s="159" t="s">
        <v>9740</v>
      </c>
      <c r="N42" s="118">
        <v>46143</v>
      </c>
      <c r="O42" s="118">
        <v>47239</v>
      </c>
      <c r="P42" s="119">
        <f>DATEDIF(N42,O42,"m")</f>
        <v>36</v>
      </c>
      <c r="Q42" s="166" t="s">
        <v>9758</v>
      </c>
      <c r="R42" s="168" t="s">
        <v>9742</v>
      </c>
      <c r="S42" s="169"/>
      <c r="T42" s="169" t="s">
        <v>9750</v>
      </c>
      <c r="U42" s="169"/>
      <c r="V42" s="151"/>
      <c r="W42" s="151"/>
      <c r="X42" s="169" t="s">
        <v>9743</v>
      </c>
      <c r="Y42" s="333"/>
      <c r="Z42" s="333"/>
      <c r="AA42" s="333"/>
      <c r="AB42" s="333"/>
      <c r="AC42" s="419" t="s">
        <v>9702</v>
      </c>
      <c r="AD42" s="334"/>
      <c r="AE42" s="334"/>
      <c r="AF42" s="334"/>
      <c r="AG42" s="334"/>
      <c r="AH42" s="334"/>
      <c r="AI42" s="334"/>
      <c r="AJ42" s="334"/>
      <c r="AK42" s="334"/>
      <c r="AL42" s="334"/>
      <c r="AM42" s="408">
        <f t="shared" si="7"/>
        <v>0</v>
      </c>
      <c r="AN42" s="418">
        <f t="shared" si="8"/>
        <v>207390420</v>
      </c>
      <c r="AO42" s="334"/>
    </row>
    <row r="43" spans="1:41" s="120" customFormat="1" ht="45" customHeight="1" x14ac:dyDescent="0.3">
      <c r="A43" s="115" t="s">
        <v>8</v>
      </c>
      <c r="B43" s="142"/>
      <c r="C43" s="143" t="s">
        <v>9737</v>
      </c>
      <c r="D43" s="144" t="s">
        <v>9751</v>
      </c>
      <c r="E43" s="116">
        <v>426800</v>
      </c>
      <c r="F43" s="117">
        <f t="shared" ref="F43:F47" si="13">SUM(G43:K43)</f>
        <v>100613500</v>
      </c>
      <c r="G43" s="117">
        <v>16768916.67</v>
      </c>
      <c r="H43" s="117">
        <v>33537833.329999998</v>
      </c>
      <c r="I43" s="117">
        <v>33537833.329999998</v>
      </c>
      <c r="J43" s="117">
        <v>16768916.67</v>
      </c>
      <c r="K43" s="117">
        <v>0</v>
      </c>
      <c r="L43" s="158" t="s">
        <v>9748</v>
      </c>
      <c r="M43" s="159" t="s">
        <v>9746</v>
      </c>
      <c r="N43" s="118">
        <v>46174</v>
      </c>
      <c r="O43" s="118">
        <v>47270</v>
      </c>
      <c r="P43" s="119">
        <f t="shared" si="12"/>
        <v>36</v>
      </c>
      <c r="Q43" s="166" t="s">
        <v>9752</v>
      </c>
      <c r="R43" s="168" t="s">
        <v>9742</v>
      </c>
      <c r="S43" s="169"/>
      <c r="T43" s="169" t="s">
        <v>9750</v>
      </c>
      <c r="U43" s="169"/>
      <c r="V43" s="151"/>
      <c r="W43" s="151"/>
      <c r="X43" s="169" t="s">
        <v>9743</v>
      </c>
      <c r="Y43" s="333"/>
      <c r="Z43" s="333"/>
      <c r="AA43" s="333"/>
      <c r="AB43" s="333"/>
      <c r="AC43" s="419" t="s">
        <v>9702</v>
      </c>
      <c r="AD43" s="334"/>
      <c r="AE43" s="334"/>
      <c r="AF43" s="334"/>
      <c r="AG43" s="334"/>
      <c r="AH43" s="334"/>
      <c r="AI43" s="334"/>
      <c r="AJ43" s="334"/>
      <c r="AK43" s="334"/>
      <c r="AL43" s="334"/>
      <c r="AM43" s="408">
        <f t="shared" si="7"/>
        <v>0</v>
      </c>
      <c r="AN43" s="418">
        <f t="shared" si="8"/>
        <v>100613500</v>
      </c>
      <c r="AO43" s="334"/>
    </row>
    <row r="44" spans="1:41" s="187" customFormat="1" ht="45" customHeight="1" x14ac:dyDescent="0.3">
      <c r="A44" s="136" t="s">
        <v>9784</v>
      </c>
      <c r="B44" s="157"/>
      <c r="C44" s="181" t="s">
        <v>9737</v>
      </c>
      <c r="D44" s="182" t="s">
        <v>10059</v>
      </c>
      <c r="E44" s="138">
        <v>426900</v>
      </c>
      <c r="F44" s="137">
        <f t="shared" si="13"/>
        <v>2000000</v>
      </c>
      <c r="G44" s="137">
        <v>1000000</v>
      </c>
      <c r="H44" s="137">
        <v>1000000</v>
      </c>
      <c r="I44" s="137">
        <v>0</v>
      </c>
      <c r="J44" s="137">
        <v>0</v>
      </c>
      <c r="K44" s="137">
        <v>0</v>
      </c>
      <c r="L44" s="183" t="s">
        <v>9864</v>
      </c>
      <c r="M44" s="184" t="s">
        <v>9865</v>
      </c>
      <c r="N44" s="118">
        <v>46357</v>
      </c>
      <c r="O44" s="118">
        <v>47088</v>
      </c>
      <c r="P44" s="185">
        <f>DATEDIF(N44,O44,"m")</f>
        <v>24</v>
      </c>
      <c r="Q44" s="186" t="s">
        <v>9903</v>
      </c>
      <c r="R44" s="180" t="s">
        <v>9742</v>
      </c>
      <c r="S44" s="140" t="s">
        <v>9743</v>
      </c>
      <c r="T44" s="140" t="s">
        <v>9743</v>
      </c>
      <c r="U44" s="140"/>
      <c r="V44" s="239"/>
      <c r="W44" s="239"/>
      <c r="X44" s="169" t="s">
        <v>9750</v>
      </c>
      <c r="Y44" s="336"/>
      <c r="Z44" s="169" t="s">
        <v>9750</v>
      </c>
      <c r="AA44" s="336"/>
      <c r="AB44" s="336"/>
      <c r="AC44" s="336"/>
      <c r="AD44" s="337"/>
      <c r="AE44" s="337"/>
      <c r="AF44" s="337"/>
      <c r="AG44" s="337"/>
      <c r="AH44" s="337"/>
      <c r="AI44" s="337"/>
      <c r="AJ44" s="337"/>
      <c r="AK44" s="337"/>
      <c r="AL44" s="337"/>
      <c r="AM44" s="408">
        <f t="shared" si="7"/>
        <v>0</v>
      </c>
      <c r="AN44" s="418">
        <f t="shared" si="8"/>
        <v>2000000</v>
      </c>
      <c r="AO44" s="337"/>
    </row>
    <row r="45" spans="1:41" s="120" customFormat="1" ht="45" customHeight="1" x14ac:dyDescent="0.3">
      <c r="A45" s="115" t="s">
        <v>10</v>
      </c>
      <c r="B45" s="142"/>
      <c r="C45" s="143" t="s">
        <v>9737</v>
      </c>
      <c r="D45" s="144" t="s">
        <v>10060</v>
      </c>
      <c r="E45" s="116">
        <v>426900</v>
      </c>
      <c r="F45" s="117">
        <f t="shared" si="13"/>
        <v>22500000</v>
      </c>
      <c r="G45" s="117">
        <v>22500000</v>
      </c>
      <c r="H45" s="117">
        <v>0</v>
      </c>
      <c r="I45" s="117">
        <v>0</v>
      </c>
      <c r="J45" s="117">
        <v>0</v>
      </c>
      <c r="K45" s="117">
        <v>0</v>
      </c>
      <c r="L45" s="158" t="s">
        <v>9864</v>
      </c>
      <c r="M45" s="159" t="s">
        <v>9740</v>
      </c>
      <c r="N45" s="118">
        <v>46054</v>
      </c>
      <c r="O45" s="118">
        <v>46419</v>
      </c>
      <c r="P45" s="119">
        <f>DATEDIF(N45,O45,"m")</f>
        <v>12</v>
      </c>
      <c r="Q45" s="166" t="s">
        <v>9901</v>
      </c>
      <c r="R45" s="168" t="s">
        <v>9742</v>
      </c>
      <c r="S45" s="140" t="s">
        <v>9743</v>
      </c>
      <c r="T45" s="169" t="s">
        <v>9743</v>
      </c>
      <c r="U45" s="169"/>
      <c r="V45" s="151"/>
      <c r="W45" s="151"/>
      <c r="X45" s="169" t="s">
        <v>9743</v>
      </c>
      <c r="Y45" s="333"/>
      <c r="Z45" s="169" t="s">
        <v>9750</v>
      </c>
      <c r="AA45" s="333"/>
      <c r="AB45" s="420" t="s">
        <v>10119</v>
      </c>
      <c r="AC45" s="460" t="s">
        <v>9704</v>
      </c>
      <c r="AD45" s="461" t="s">
        <v>10112</v>
      </c>
      <c r="AE45" s="462" t="s">
        <v>10197</v>
      </c>
      <c r="AF45" s="462" t="s">
        <v>10198</v>
      </c>
      <c r="AG45" s="463">
        <v>22500000</v>
      </c>
      <c r="AH45" s="463">
        <v>27000000</v>
      </c>
      <c r="AI45" s="464">
        <v>46210</v>
      </c>
      <c r="AJ45" s="461">
        <v>12</v>
      </c>
      <c r="AK45" s="342">
        <v>1</v>
      </c>
      <c r="AL45" s="334"/>
      <c r="AM45" s="408">
        <f t="shared" si="7"/>
        <v>1</v>
      </c>
      <c r="AN45" s="418">
        <f t="shared" si="8"/>
        <v>0</v>
      </c>
      <c r="AO45" s="334"/>
    </row>
    <row r="46" spans="1:41" s="120" customFormat="1" ht="50.4" customHeight="1" x14ac:dyDescent="0.3">
      <c r="A46" s="115" t="s">
        <v>11</v>
      </c>
      <c r="B46" s="142"/>
      <c r="C46" s="143" t="s">
        <v>9737</v>
      </c>
      <c r="D46" s="144" t="s">
        <v>9886</v>
      </c>
      <c r="E46" s="116">
        <v>512200</v>
      </c>
      <c r="F46" s="117">
        <f t="shared" si="13"/>
        <v>9950000</v>
      </c>
      <c r="G46" s="117">
        <v>9950000</v>
      </c>
      <c r="H46" s="117">
        <v>0</v>
      </c>
      <c r="I46" s="117">
        <v>0</v>
      </c>
      <c r="J46" s="117">
        <v>0</v>
      </c>
      <c r="K46" s="117">
        <v>0</v>
      </c>
      <c r="L46" s="158" t="s">
        <v>9763</v>
      </c>
      <c r="M46" s="159" t="s">
        <v>9740</v>
      </c>
      <c r="N46" s="118">
        <v>46082</v>
      </c>
      <c r="O46" s="118">
        <v>46447</v>
      </c>
      <c r="P46" s="119">
        <v>12</v>
      </c>
      <c r="Q46" s="166" t="s">
        <v>9887</v>
      </c>
      <c r="R46" s="168" t="s">
        <v>9742</v>
      </c>
      <c r="S46" s="169" t="s">
        <v>9743</v>
      </c>
      <c r="T46" s="169" t="s">
        <v>9743</v>
      </c>
      <c r="U46" s="169"/>
      <c r="V46" s="151"/>
      <c r="W46" s="151"/>
      <c r="X46" s="169" t="s">
        <v>9743</v>
      </c>
      <c r="Y46" s="333"/>
      <c r="Z46" s="333"/>
      <c r="AA46" s="333"/>
      <c r="AB46" s="421" t="s">
        <v>10120</v>
      </c>
      <c r="AC46" s="460" t="s">
        <v>9705</v>
      </c>
      <c r="AD46" s="461" t="s">
        <v>10113</v>
      </c>
      <c r="AE46" s="462" t="s">
        <v>10239</v>
      </c>
      <c r="AF46" s="462" t="s">
        <v>10240</v>
      </c>
      <c r="AG46" s="463">
        <v>6936000</v>
      </c>
      <c r="AH46" s="463">
        <v>8323000</v>
      </c>
      <c r="AI46" s="464">
        <v>46224</v>
      </c>
      <c r="AJ46" s="342">
        <v>12</v>
      </c>
      <c r="AK46" s="342">
        <v>4</v>
      </c>
      <c r="AL46" s="334"/>
      <c r="AM46" s="408">
        <f t="shared" si="7"/>
        <v>0.69708542713567834</v>
      </c>
      <c r="AN46" s="418">
        <f t="shared" si="8"/>
        <v>3014000</v>
      </c>
      <c r="AO46" s="334"/>
    </row>
    <row r="47" spans="1:41" s="120" customFormat="1" ht="45" customHeight="1" x14ac:dyDescent="0.3">
      <c r="A47" s="115" t="s">
        <v>12</v>
      </c>
      <c r="B47" s="142"/>
      <c r="C47" s="143" t="s">
        <v>9737</v>
      </c>
      <c r="D47" s="144" t="s">
        <v>9753</v>
      </c>
      <c r="E47" s="116">
        <v>512200</v>
      </c>
      <c r="F47" s="117">
        <f t="shared" si="13"/>
        <v>164144000</v>
      </c>
      <c r="G47" s="117">
        <v>164144000</v>
      </c>
      <c r="H47" s="117">
        <f>H48</f>
        <v>0</v>
      </c>
      <c r="I47" s="117">
        <f>I48</f>
        <v>0</v>
      </c>
      <c r="J47" s="117">
        <f>J48</f>
        <v>0</v>
      </c>
      <c r="K47" s="117">
        <v>0</v>
      </c>
      <c r="L47" s="158" t="s">
        <v>9748</v>
      </c>
      <c r="M47" s="159" t="s">
        <v>9746</v>
      </c>
      <c r="N47" s="118">
        <v>46235</v>
      </c>
      <c r="O47" s="118">
        <v>46600</v>
      </c>
      <c r="P47" s="119">
        <f t="shared" si="12"/>
        <v>12</v>
      </c>
      <c r="Q47" s="166" t="s">
        <v>9754</v>
      </c>
      <c r="R47" s="168" t="s">
        <v>9742</v>
      </c>
      <c r="S47" s="169" t="s">
        <v>9750</v>
      </c>
      <c r="T47" s="169" t="s">
        <v>9750</v>
      </c>
      <c r="U47" s="169"/>
      <c r="V47" s="151"/>
      <c r="W47" s="151"/>
      <c r="X47" s="169" t="s">
        <v>9743</v>
      </c>
      <c r="Y47" s="333" t="s">
        <v>10232</v>
      </c>
      <c r="Z47" s="333"/>
      <c r="AA47" s="333"/>
      <c r="AB47" s="333"/>
      <c r="AC47" s="333"/>
      <c r="AD47" s="334"/>
      <c r="AE47" s="334"/>
      <c r="AF47" s="334"/>
      <c r="AG47" s="117"/>
      <c r="AH47" s="117"/>
      <c r="AI47" s="334"/>
      <c r="AJ47" s="334"/>
      <c r="AK47" s="334"/>
      <c r="AL47" s="334"/>
      <c r="AM47" s="448">
        <f t="shared" si="7"/>
        <v>0</v>
      </c>
      <c r="AN47" s="449">
        <f t="shared" si="8"/>
        <v>164144000</v>
      </c>
      <c r="AO47" s="334"/>
    </row>
    <row r="48" spans="1:41" s="120" customFormat="1" ht="45" hidden="1" customHeight="1" x14ac:dyDescent="0.3">
      <c r="A48" s="227"/>
      <c r="B48" s="201"/>
      <c r="C48" s="205" t="s">
        <v>9755</v>
      </c>
      <c r="D48" s="206" t="s">
        <v>9756</v>
      </c>
      <c r="E48" s="207">
        <v>512200</v>
      </c>
      <c r="F48" s="208">
        <f>SUM(G48:K48)</f>
        <v>164144000</v>
      </c>
      <c r="G48" s="208">
        <v>164144000</v>
      </c>
      <c r="H48" s="208">
        <v>0</v>
      </c>
      <c r="I48" s="208">
        <v>0</v>
      </c>
      <c r="J48" s="208">
        <v>0</v>
      </c>
      <c r="K48" s="208">
        <v>0</v>
      </c>
      <c r="L48" s="196" t="s">
        <v>9748</v>
      </c>
      <c r="M48" s="214" t="s">
        <v>9746</v>
      </c>
      <c r="N48" s="212">
        <v>46235</v>
      </c>
      <c r="O48" s="212">
        <v>46600</v>
      </c>
      <c r="P48" s="209">
        <f t="shared" si="12"/>
        <v>12</v>
      </c>
      <c r="Q48" s="200" t="s">
        <v>9754</v>
      </c>
      <c r="R48" s="204" t="s">
        <v>9742</v>
      </c>
      <c r="S48" s="192"/>
      <c r="T48" s="192" t="s">
        <v>9750</v>
      </c>
      <c r="U48" s="192"/>
      <c r="V48" s="216"/>
      <c r="W48" s="216"/>
      <c r="X48" s="210" t="s">
        <v>9743</v>
      </c>
      <c r="Y48" s="335"/>
      <c r="Z48" s="335"/>
      <c r="AA48" s="335"/>
      <c r="AB48" s="335"/>
      <c r="AC48" s="335"/>
      <c r="AD48" s="334"/>
      <c r="AE48" s="334"/>
      <c r="AF48" s="334"/>
      <c r="AG48" s="334"/>
      <c r="AH48" s="334"/>
      <c r="AI48" s="334"/>
      <c r="AJ48" s="334"/>
      <c r="AK48" s="334"/>
      <c r="AL48" s="334"/>
      <c r="AM48" s="408">
        <f t="shared" si="7"/>
        <v>0</v>
      </c>
      <c r="AN48" s="418">
        <f t="shared" si="8"/>
        <v>164144000</v>
      </c>
      <c r="AO48" s="334"/>
    </row>
    <row r="49" spans="1:41" s="120" customFormat="1" ht="45" customHeight="1" x14ac:dyDescent="0.3">
      <c r="A49" s="115" t="s">
        <v>13</v>
      </c>
      <c r="B49" s="142"/>
      <c r="C49" s="143" t="s">
        <v>9737</v>
      </c>
      <c r="D49" s="144" t="s">
        <v>9984</v>
      </c>
      <c r="E49" s="116" t="s">
        <v>9866</v>
      </c>
      <c r="F49" s="117">
        <f>SUM(G49:K49)</f>
        <v>700000</v>
      </c>
      <c r="G49" s="117">
        <v>700000</v>
      </c>
      <c r="H49" s="117">
        <v>0</v>
      </c>
      <c r="I49" s="117">
        <v>0</v>
      </c>
      <c r="J49" s="117">
        <v>0</v>
      </c>
      <c r="K49" s="117">
        <v>0</v>
      </c>
      <c r="L49" s="158" t="s">
        <v>9864</v>
      </c>
      <c r="M49" s="159" t="s">
        <v>9740</v>
      </c>
      <c r="N49" s="118">
        <v>46082</v>
      </c>
      <c r="O49" s="118">
        <v>46447</v>
      </c>
      <c r="P49" s="119">
        <v>12</v>
      </c>
      <c r="Q49" s="166" t="s">
        <v>9902</v>
      </c>
      <c r="R49" s="168" t="s">
        <v>9742</v>
      </c>
      <c r="S49" s="169" t="s">
        <v>9743</v>
      </c>
      <c r="T49" s="169" t="s">
        <v>9743</v>
      </c>
      <c r="U49" s="169"/>
      <c r="V49" s="151"/>
      <c r="W49" s="151"/>
      <c r="X49" s="169" t="s">
        <v>9743</v>
      </c>
      <c r="Y49" s="333" t="s">
        <v>9985</v>
      </c>
      <c r="Z49" s="333"/>
      <c r="AA49" s="333"/>
      <c r="AB49" s="333"/>
      <c r="AC49" s="333"/>
      <c r="AD49" s="334"/>
      <c r="AE49" s="334"/>
      <c r="AF49" s="334"/>
      <c r="AG49" s="334"/>
      <c r="AH49" s="334"/>
      <c r="AI49" s="334"/>
      <c r="AJ49" s="334"/>
      <c r="AK49" s="334"/>
      <c r="AL49" s="334"/>
      <c r="AM49" s="408">
        <f t="shared" si="7"/>
        <v>0</v>
      </c>
      <c r="AN49" s="418">
        <f t="shared" si="8"/>
        <v>700000</v>
      </c>
      <c r="AO49" s="334"/>
    </row>
    <row r="50" spans="1:41" s="575" customFormat="1" ht="45" customHeight="1" x14ac:dyDescent="0.3">
      <c r="A50" s="567" t="s">
        <v>14</v>
      </c>
      <c r="B50" s="475"/>
      <c r="C50" s="568" t="s">
        <v>9737</v>
      </c>
      <c r="D50" s="476" t="s">
        <v>9815</v>
      </c>
      <c r="E50" s="569">
        <v>515100</v>
      </c>
      <c r="F50" s="477">
        <f>SUM(H50:K50)</f>
        <v>36447941</v>
      </c>
      <c r="G50" s="477">
        <v>0</v>
      </c>
      <c r="H50" s="477">
        <v>36447941</v>
      </c>
      <c r="I50" s="477">
        <v>0</v>
      </c>
      <c r="J50" s="477">
        <v>0</v>
      </c>
      <c r="K50" s="477">
        <v>0</v>
      </c>
      <c r="L50" s="570" t="s">
        <v>9763</v>
      </c>
      <c r="M50" s="478" t="s">
        <v>9865</v>
      </c>
      <c r="N50" s="571">
        <v>46419</v>
      </c>
      <c r="O50" s="571">
        <v>46784</v>
      </c>
      <c r="P50" s="572">
        <f t="shared" si="12"/>
        <v>12</v>
      </c>
      <c r="Q50" s="573" t="s">
        <v>9899</v>
      </c>
      <c r="R50" s="479" t="s">
        <v>9742</v>
      </c>
      <c r="S50" s="480" t="s">
        <v>9743</v>
      </c>
      <c r="T50" s="480" t="s">
        <v>9743</v>
      </c>
      <c r="U50" s="480"/>
      <c r="V50" s="481"/>
      <c r="W50" s="481"/>
      <c r="X50" s="480" t="s">
        <v>9743</v>
      </c>
      <c r="Y50" s="576" t="s">
        <v>10296</v>
      </c>
      <c r="Z50" s="574"/>
      <c r="AA50" s="574"/>
      <c r="AB50" s="574"/>
      <c r="AC50" s="574"/>
      <c r="AD50" s="482"/>
      <c r="AE50" s="482"/>
      <c r="AF50" s="482"/>
      <c r="AG50" s="482"/>
      <c r="AH50" s="482"/>
      <c r="AI50" s="482"/>
      <c r="AJ50" s="482"/>
      <c r="AK50" s="482"/>
      <c r="AL50" s="482"/>
      <c r="AM50" s="433">
        <f t="shared" si="7"/>
        <v>0</v>
      </c>
      <c r="AN50" s="434">
        <f t="shared" si="8"/>
        <v>36447941</v>
      </c>
      <c r="AO50" s="482"/>
    </row>
    <row r="51" spans="1:41" s="120" customFormat="1" ht="45" customHeight="1" x14ac:dyDescent="0.3">
      <c r="A51" s="115" t="s">
        <v>9673</v>
      </c>
      <c r="B51" s="142"/>
      <c r="C51" s="143" t="s">
        <v>9737</v>
      </c>
      <c r="D51" s="144" t="s">
        <v>9816</v>
      </c>
      <c r="E51" s="116">
        <v>515100</v>
      </c>
      <c r="F51" s="117">
        <f t="shared" ref="F51:F61" si="14">SUM(G51:K51)</f>
        <v>20212500</v>
      </c>
      <c r="G51" s="117">
        <v>20212500</v>
      </c>
      <c r="H51" s="117">
        <v>0</v>
      </c>
      <c r="I51" s="117">
        <v>0</v>
      </c>
      <c r="J51" s="117">
        <v>0</v>
      </c>
      <c r="K51" s="117">
        <v>0</v>
      </c>
      <c r="L51" s="158" t="s">
        <v>9864</v>
      </c>
      <c r="M51" s="159" t="s">
        <v>9746</v>
      </c>
      <c r="N51" s="118">
        <v>46204</v>
      </c>
      <c r="O51" s="118">
        <v>46569</v>
      </c>
      <c r="P51" s="119">
        <f t="shared" si="12"/>
        <v>12</v>
      </c>
      <c r="Q51" s="166" t="s">
        <v>9899</v>
      </c>
      <c r="R51" s="168" t="s">
        <v>9742</v>
      </c>
      <c r="S51" s="169" t="s">
        <v>9743</v>
      </c>
      <c r="T51" s="169" t="s">
        <v>9743</v>
      </c>
      <c r="U51" s="169"/>
      <c r="V51" s="151"/>
      <c r="W51" s="151"/>
      <c r="X51" s="169" t="s">
        <v>9743</v>
      </c>
      <c r="Y51" s="333"/>
      <c r="Z51" s="333"/>
      <c r="AA51" s="333"/>
      <c r="AB51" s="420" t="s">
        <v>10118</v>
      </c>
      <c r="AC51" s="345" t="s">
        <v>9704</v>
      </c>
      <c r="AD51" s="342" t="s">
        <v>10112</v>
      </c>
      <c r="AE51" s="346" t="s">
        <v>10235</v>
      </c>
      <c r="AF51" s="346" t="s">
        <v>10236</v>
      </c>
      <c r="AG51" s="347">
        <v>20211290</v>
      </c>
      <c r="AH51" s="347">
        <v>24253548</v>
      </c>
      <c r="AI51" s="423">
        <v>46245</v>
      </c>
      <c r="AJ51" s="342">
        <v>12</v>
      </c>
      <c r="AK51" s="342">
        <v>1</v>
      </c>
      <c r="AL51" s="334"/>
      <c r="AM51" s="408">
        <f t="shared" si="7"/>
        <v>0.99994013605442178</v>
      </c>
      <c r="AN51" s="418">
        <f t="shared" si="8"/>
        <v>1210</v>
      </c>
      <c r="AO51" s="334"/>
    </row>
    <row r="52" spans="1:41" s="120" customFormat="1" ht="45" customHeight="1" x14ac:dyDescent="0.3">
      <c r="A52" s="115" t="s">
        <v>9700</v>
      </c>
      <c r="B52" s="142"/>
      <c r="C52" s="143" t="s">
        <v>9737</v>
      </c>
      <c r="D52" s="144" t="s">
        <v>9817</v>
      </c>
      <c r="E52" s="116">
        <v>515100</v>
      </c>
      <c r="F52" s="117">
        <f t="shared" si="14"/>
        <v>12500000</v>
      </c>
      <c r="G52" s="117">
        <v>12500000</v>
      </c>
      <c r="H52" s="117">
        <v>0</v>
      </c>
      <c r="I52" s="117">
        <v>0</v>
      </c>
      <c r="J52" s="117">
        <v>0</v>
      </c>
      <c r="K52" s="117">
        <v>0</v>
      </c>
      <c r="L52" s="158" t="s">
        <v>9864</v>
      </c>
      <c r="M52" s="159" t="s">
        <v>9746</v>
      </c>
      <c r="N52" s="118">
        <v>46235</v>
      </c>
      <c r="O52" s="118">
        <v>46600</v>
      </c>
      <c r="P52" s="119">
        <f t="shared" si="12"/>
        <v>12</v>
      </c>
      <c r="Q52" s="166" t="s">
        <v>9899</v>
      </c>
      <c r="R52" s="168" t="s">
        <v>9742</v>
      </c>
      <c r="S52" s="169" t="s">
        <v>9743</v>
      </c>
      <c r="T52" s="169" t="s">
        <v>9743</v>
      </c>
      <c r="U52" s="169"/>
      <c r="V52" s="151"/>
      <c r="W52" s="151"/>
      <c r="X52" s="169" t="s">
        <v>9743</v>
      </c>
      <c r="Y52" s="333"/>
      <c r="Z52" s="333"/>
      <c r="AA52" s="333"/>
      <c r="AB52" s="420" t="s">
        <v>10118</v>
      </c>
      <c r="AC52" s="345" t="s">
        <v>9704</v>
      </c>
      <c r="AD52" s="342" t="s">
        <v>10112</v>
      </c>
      <c r="AE52" s="346" t="s">
        <v>10141</v>
      </c>
      <c r="AF52" s="346" t="s">
        <v>10254</v>
      </c>
      <c r="AG52" s="347">
        <v>12462744.77</v>
      </c>
      <c r="AH52" s="347">
        <v>14955293.720000001</v>
      </c>
      <c r="AI52" s="423">
        <v>46237</v>
      </c>
      <c r="AJ52" s="342">
        <v>12</v>
      </c>
      <c r="AK52" s="342">
        <v>1</v>
      </c>
      <c r="AL52" s="334"/>
      <c r="AM52" s="408" t="e">
        <f>#REF!/F52</f>
        <v>#REF!</v>
      </c>
      <c r="AN52" s="418" t="e">
        <f>F52-#REF!</f>
        <v>#REF!</v>
      </c>
      <c r="AO52" s="334"/>
    </row>
    <row r="53" spans="1:41" s="120" customFormat="1" ht="45" customHeight="1" x14ac:dyDescent="0.3">
      <c r="A53" s="115" t="s">
        <v>9782</v>
      </c>
      <c r="B53" s="142"/>
      <c r="C53" s="143" t="s">
        <v>9737</v>
      </c>
      <c r="D53" s="144" t="s">
        <v>9818</v>
      </c>
      <c r="E53" s="116">
        <v>515100</v>
      </c>
      <c r="F53" s="117">
        <f t="shared" si="14"/>
        <v>12500000</v>
      </c>
      <c r="G53" s="117">
        <v>12500000</v>
      </c>
      <c r="H53" s="117">
        <v>0</v>
      </c>
      <c r="I53" s="117">
        <v>0</v>
      </c>
      <c r="J53" s="117">
        <v>0</v>
      </c>
      <c r="K53" s="117">
        <v>0</v>
      </c>
      <c r="L53" s="158" t="s">
        <v>9864</v>
      </c>
      <c r="M53" s="159" t="s">
        <v>9746</v>
      </c>
      <c r="N53" s="118">
        <v>46235</v>
      </c>
      <c r="O53" s="118">
        <v>46600</v>
      </c>
      <c r="P53" s="119">
        <f t="shared" si="12"/>
        <v>12</v>
      </c>
      <c r="Q53" s="166" t="s">
        <v>9899</v>
      </c>
      <c r="R53" s="168" t="s">
        <v>9742</v>
      </c>
      <c r="S53" s="169" t="s">
        <v>9743</v>
      </c>
      <c r="T53" s="169" t="s">
        <v>9743</v>
      </c>
      <c r="U53" s="169"/>
      <c r="V53" s="151"/>
      <c r="W53" s="151"/>
      <c r="X53" s="169" t="s">
        <v>9743</v>
      </c>
      <c r="Y53" s="333"/>
      <c r="Z53" s="333"/>
      <c r="AA53" s="333"/>
      <c r="AB53" s="420" t="s">
        <v>10118</v>
      </c>
      <c r="AC53" s="345" t="s">
        <v>9704</v>
      </c>
      <c r="AD53" s="342" t="s">
        <v>10112</v>
      </c>
      <c r="AE53" s="342" t="s">
        <v>10271</v>
      </c>
      <c r="AF53" s="346" t="s">
        <v>10272</v>
      </c>
      <c r="AG53" s="347">
        <v>12435800</v>
      </c>
      <c r="AH53" s="347">
        <v>14922960</v>
      </c>
      <c r="AI53" s="423">
        <v>46259</v>
      </c>
      <c r="AJ53" s="342">
        <v>12</v>
      </c>
      <c r="AK53" s="342">
        <v>1</v>
      </c>
      <c r="AL53" s="334"/>
      <c r="AM53" s="408">
        <f>AG52/F53</f>
        <v>0.99701958159999993</v>
      </c>
      <c r="AN53" s="418">
        <f>F53-AG52</f>
        <v>37255.230000000447</v>
      </c>
      <c r="AO53" s="334"/>
    </row>
    <row r="54" spans="1:41" s="120" customFormat="1" ht="45" customHeight="1" x14ac:dyDescent="0.3">
      <c r="A54" s="115" t="s">
        <v>9783</v>
      </c>
      <c r="B54" s="142"/>
      <c r="C54" s="143" t="s">
        <v>9737</v>
      </c>
      <c r="D54" s="144" t="s">
        <v>9819</v>
      </c>
      <c r="E54" s="116">
        <v>515100</v>
      </c>
      <c r="F54" s="117">
        <f t="shared" si="14"/>
        <v>27061558</v>
      </c>
      <c r="G54" s="117">
        <v>27061558</v>
      </c>
      <c r="H54" s="117">
        <v>0</v>
      </c>
      <c r="I54" s="117">
        <v>0</v>
      </c>
      <c r="J54" s="117">
        <v>0</v>
      </c>
      <c r="K54" s="117">
        <v>0</v>
      </c>
      <c r="L54" s="158" t="s">
        <v>9864</v>
      </c>
      <c r="M54" s="159" t="s">
        <v>9746</v>
      </c>
      <c r="N54" s="118">
        <v>46236</v>
      </c>
      <c r="O54" s="118">
        <v>46601</v>
      </c>
      <c r="P54" s="119">
        <f t="shared" si="12"/>
        <v>12</v>
      </c>
      <c r="Q54" s="166" t="s">
        <v>9899</v>
      </c>
      <c r="R54" s="168" t="s">
        <v>9742</v>
      </c>
      <c r="S54" s="169" t="s">
        <v>9743</v>
      </c>
      <c r="T54" s="169" t="s">
        <v>9743</v>
      </c>
      <c r="U54" s="169"/>
      <c r="V54" s="151"/>
      <c r="W54" s="151"/>
      <c r="X54" s="169" t="s">
        <v>9743</v>
      </c>
      <c r="Y54" s="333"/>
      <c r="Z54" s="333"/>
      <c r="AA54" s="333"/>
      <c r="AB54" s="420" t="s">
        <v>10118</v>
      </c>
      <c r="AC54" s="345" t="s">
        <v>9704</v>
      </c>
      <c r="AD54" s="342" t="s">
        <v>10112</v>
      </c>
      <c r="AE54" s="346" t="s">
        <v>10283</v>
      </c>
      <c r="AF54" s="346" t="s">
        <v>10284</v>
      </c>
      <c r="AG54" s="347">
        <v>26996600</v>
      </c>
      <c r="AH54" s="347">
        <v>32395920</v>
      </c>
      <c r="AI54" s="423">
        <v>46261</v>
      </c>
      <c r="AJ54" s="342">
        <v>12</v>
      </c>
      <c r="AK54" s="334"/>
      <c r="AL54" s="334"/>
      <c r="AM54" s="408">
        <f t="shared" si="7"/>
        <v>0.99759962083483888</v>
      </c>
      <c r="AN54" s="418">
        <f t="shared" si="8"/>
        <v>64958</v>
      </c>
      <c r="AO54" s="334"/>
    </row>
    <row r="55" spans="1:41" s="120" customFormat="1" ht="45" customHeight="1" x14ac:dyDescent="0.3">
      <c r="A55" s="115" t="s">
        <v>9733</v>
      </c>
      <c r="B55" s="142"/>
      <c r="C55" s="143" t="s">
        <v>9737</v>
      </c>
      <c r="D55" s="144" t="s">
        <v>9820</v>
      </c>
      <c r="E55" s="116">
        <v>515100</v>
      </c>
      <c r="F55" s="117">
        <f t="shared" si="14"/>
        <v>2400000</v>
      </c>
      <c r="G55" s="117">
        <v>2400000</v>
      </c>
      <c r="H55" s="117">
        <v>0</v>
      </c>
      <c r="I55" s="117">
        <v>0</v>
      </c>
      <c r="J55" s="117">
        <v>0</v>
      </c>
      <c r="K55" s="117">
        <v>0</v>
      </c>
      <c r="L55" s="158" t="s">
        <v>9864</v>
      </c>
      <c r="M55" s="159" t="s">
        <v>9746</v>
      </c>
      <c r="N55" s="118">
        <v>46174</v>
      </c>
      <c r="O55" s="118">
        <v>46539</v>
      </c>
      <c r="P55" s="119">
        <f t="shared" si="12"/>
        <v>12</v>
      </c>
      <c r="Q55" s="166" t="s">
        <v>9899</v>
      </c>
      <c r="R55" s="168" t="s">
        <v>9742</v>
      </c>
      <c r="S55" s="169" t="s">
        <v>9743</v>
      </c>
      <c r="T55" s="169" t="s">
        <v>9743</v>
      </c>
      <c r="U55" s="169"/>
      <c r="V55" s="151"/>
      <c r="W55" s="151"/>
      <c r="X55" s="169" t="s">
        <v>9743</v>
      </c>
      <c r="Y55" s="338"/>
      <c r="Z55" s="333"/>
      <c r="AA55" s="333"/>
      <c r="AB55" s="420" t="s">
        <v>10118</v>
      </c>
      <c r="AC55" s="460" t="s">
        <v>9704</v>
      </c>
      <c r="AD55" s="461"/>
      <c r="AE55" s="462" t="s">
        <v>10141</v>
      </c>
      <c r="AF55" s="462" t="s">
        <v>10140</v>
      </c>
      <c r="AG55" s="463">
        <v>2400000</v>
      </c>
      <c r="AH55" s="463">
        <v>2879035.2</v>
      </c>
      <c r="AI55" s="464">
        <v>46162</v>
      </c>
      <c r="AJ55" s="461">
        <v>12</v>
      </c>
      <c r="AK55" s="461">
        <v>1</v>
      </c>
      <c r="AL55" s="334"/>
      <c r="AM55" s="408">
        <f t="shared" si="7"/>
        <v>1</v>
      </c>
      <c r="AN55" s="418">
        <f t="shared" si="8"/>
        <v>0</v>
      </c>
      <c r="AO55" s="334"/>
    </row>
    <row r="56" spans="1:41" s="575" customFormat="1" ht="45" customHeight="1" x14ac:dyDescent="0.3">
      <c r="A56" s="567" t="s">
        <v>9800</v>
      </c>
      <c r="B56" s="475"/>
      <c r="C56" s="568" t="s">
        <v>9737</v>
      </c>
      <c r="D56" s="476" t="s">
        <v>9821</v>
      </c>
      <c r="E56" s="569">
        <v>515100</v>
      </c>
      <c r="F56" s="477">
        <f t="shared" si="14"/>
        <v>2400000</v>
      </c>
      <c r="G56" s="477">
        <v>0</v>
      </c>
      <c r="H56" s="477">
        <v>2400000</v>
      </c>
      <c r="I56" s="477">
        <v>0</v>
      </c>
      <c r="J56" s="477">
        <v>0</v>
      </c>
      <c r="K56" s="477">
        <v>0</v>
      </c>
      <c r="L56" s="570" t="s">
        <v>9763</v>
      </c>
      <c r="M56" s="478" t="s">
        <v>9865</v>
      </c>
      <c r="N56" s="571">
        <v>46357</v>
      </c>
      <c r="O56" s="571">
        <v>46722</v>
      </c>
      <c r="P56" s="572">
        <f t="shared" si="12"/>
        <v>12</v>
      </c>
      <c r="Q56" s="573" t="s">
        <v>9899</v>
      </c>
      <c r="R56" s="479" t="s">
        <v>9742</v>
      </c>
      <c r="S56" s="480" t="s">
        <v>9743</v>
      </c>
      <c r="T56" s="480" t="s">
        <v>9743</v>
      </c>
      <c r="U56" s="480"/>
      <c r="V56" s="481"/>
      <c r="W56" s="481"/>
      <c r="X56" s="480" t="s">
        <v>9743</v>
      </c>
      <c r="Y56" s="576" t="s">
        <v>10296</v>
      </c>
      <c r="Z56" s="574"/>
      <c r="AA56" s="574"/>
      <c r="AB56" s="574"/>
      <c r="AC56" s="574"/>
      <c r="AD56" s="482"/>
      <c r="AE56" s="482"/>
      <c r="AF56" s="482"/>
      <c r="AG56" s="482"/>
      <c r="AH56" s="482"/>
      <c r="AI56" s="482"/>
      <c r="AJ56" s="482"/>
      <c r="AK56" s="482"/>
      <c r="AL56" s="482"/>
      <c r="AM56" s="433">
        <f t="shared" si="7"/>
        <v>0</v>
      </c>
      <c r="AN56" s="434">
        <f t="shared" si="8"/>
        <v>2400000</v>
      </c>
      <c r="AO56" s="482"/>
    </row>
    <row r="57" spans="1:41" s="120" customFormat="1" ht="45" customHeight="1" x14ac:dyDescent="0.3">
      <c r="A57" s="115" t="s">
        <v>9799</v>
      </c>
      <c r="B57" s="142"/>
      <c r="C57" s="143" t="s">
        <v>9737</v>
      </c>
      <c r="D57" s="144" t="s">
        <v>9822</v>
      </c>
      <c r="E57" s="116">
        <v>515100</v>
      </c>
      <c r="F57" s="117">
        <f t="shared" si="14"/>
        <v>790000</v>
      </c>
      <c r="G57" s="117">
        <v>790000</v>
      </c>
      <c r="H57" s="117">
        <v>0</v>
      </c>
      <c r="I57" s="117">
        <v>0</v>
      </c>
      <c r="J57" s="117">
        <v>0</v>
      </c>
      <c r="K57" s="117">
        <v>0</v>
      </c>
      <c r="L57" s="158" t="s">
        <v>9864</v>
      </c>
      <c r="M57" s="159" t="s">
        <v>9849</v>
      </c>
      <c r="N57" s="118">
        <v>46327</v>
      </c>
      <c r="O57" s="118">
        <v>46692</v>
      </c>
      <c r="P57" s="119">
        <f t="shared" si="12"/>
        <v>12</v>
      </c>
      <c r="Q57" s="166" t="s">
        <v>9899</v>
      </c>
      <c r="R57" s="168" t="s">
        <v>9742</v>
      </c>
      <c r="S57" s="169" t="s">
        <v>9743</v>
      </c>
      <c r="T57" s="169" t="s">
        <v>9743</v>
      </c>
      <c r="U57" s="169"/>
      <c r="V57" s="151"/>
      <c r="W57" s="151"/>
      <c r="X57" s="169" t="s">
        <v>9743</v>
      </c>
      <c r="Y57" s="333"/>
      <c r="Z57" s="333"/>
      <c r="AA57" s="333"/>
      <c r="AB57" s="333"/>
      <c r="AC57" s="333"/>
      <c r="AD57" s="334"/>
      <c r="AE57" s="334"/>
      <c r="AF57" s="334"/>
      <c r="AG57" s="334"/>
      <c r="AH57" s="334"/>
      <c r="AI57" s="334"/>
      <c r="AJ57" s="334"/>
      <c r="AK57" s="334"/>
      <c r="AL57" s="334"/>
      <c r="AM57" s="408">
        <f t="shared" si="7"/>
        <v>0</v>
      </c>
      <c r="AN57" s="418">
        <f t="shared" si="8"/>
        <v>790000</v>
      </c>
      <c r="AO57" s="334"/>
    </row>
    <row r="58" spans="1:41" s="120" customFormat="1" ht="45" customHeight="1" x14ac:dyDescent="0.3">
      <c r="A58" s="115" t="s">
        <v>9801</v>
      </c>
      <c r="B58" s="142"/>
      <c r="C58" s="143" t="s">
        <v>9737</v>
      </c>
      <c r="D58" s="144" t="s">
        <v>9823</v>
      </c>
      <c r="E58" s="116">
        <v>515100</v>
      </c>
      <c r="F58" s="117">
        <f t="shared" si="14"/>
        <v>470000</v>
      </c>
      <c r="G58" s="117">
        <v>470000</v>
      </c>
      <c r="H58" s="117">
        <v>0</v>
      </c>
      <c r="I58" s="117">
        <v>0</v>
      </c>
      <c r="J58" s="117">
        <v>0</v>
      </c>
      <c r="K58" s="117">
        <v>0</v>
      </c>
      <c r="L58" s="158" t="s">
        <v>9864</v>
      </c>
      <c r="M58" s="159" t="s">
        <v>9746</v>
      </c>
      <c r="N58" s="118">
        <v>46174</v>
      </c>
      <c r="O58" s="118">
        <v>46539</v>
      </c>
      <c r="P58" s="119">
        <f t="shared" si="12"/>
        <v>12</v>
      </c>
      <c r="Q58" s="166" t="s">
        <v>9899</v>
      </c>
      <c r="R58" s="168" t="s">
        <v>9742</v>
      </c>
      <c r="S58" s="169" t="s">
        <v>9743</v>
      </c>
      <c r="T58" s="169" t="s">
        <v>9743</v>
      </c>
      <c r="U58" s="169"/>
      <c r="V58" s="151"/>
      <c r="W58" s="151"/>
      <c r="X58" s="169" t="s">
        <v>9743</v>
      </c>
      <c r="Y58" s="333"/>
      <c r="Z58" s="333"/>
      <c r="AA58" s="333"/>
      <c r="AB58" s="333"/>
      <c r="AC58" s="460" t="s">
        <v>9704</v>
      </c>
      <c r="AD58" s="461" t="s">
        <v>10112</v>
      </c>
      <c r="AE58" s="461" t="s">
        <v>10145</v>
      </c>
      <c r="AF58" s="462" t="s">
        <v>10146</v>
      </c>
      <c r="AG58" s="463">
        <v>468060</v>
      </c>
      <c r="AH58" s="463">
        <v>561672</v>
      </c>
      <c r="AI58" s="464">
        <v>46168</v>
      </c>
      <c r="AJ58" s="461">
        <v>12</v>
      </c>
      <c r="AK58" s="461">
        <v>1</v>
      </c>
      <c r="AL58" s="461"/>
      <c r="AM58" s="408">
        <f t="shared" si="7"/>
        <v>0.99587234042553197</v>
      </c>
      <c r="AN58" s="418">
        <f t="shared" si="8"/>
        <v>1940</v>
      </c>
      <c r="AO58" s="334"/>
    </row>
    <row r="59" spans="1:41" s="120" customFormat="1" ht="45" customHeight="1" x14ac:dyDescent="0.3">
      <c r="A59" s="115" t="s">
        <v>9802</v>
      </c>
      <c r="B59" s="142"/>
      <c r="C59" s="143" t="s">
        <v>9737</v>
      </c>
      <c r="D59" s="144" t="s">
        <v>9824</v>
      </c>
      <c r="E59" s="116">
        <v>515100</v>
      </c>
      <c r="F59" s="117">
        <f t="shared" si="14"/>
        <v>3740000</v>
      </c>
      <c r="G59" s="117">
        <v>3740000</v>
      </c>
      <c r="H59" s="117">
        <v>0</v>
      </c>
      <c r="I59" s="117">
        <v>0</v>
      </c>
      <c r="J59" s="117">
        <v>0</v>
      </c>
      <c r="K59" s="117">
        <v>0</v>
      </c>
      <c r="L59" s="158" t="s">
        <v>9864</v>
      </c>
      <c r="M59" s="159" t="s">
        <v>9746</v>
      </c>
      <c r="N59" s="118">
        <v>46235</v>
      </c>
      <c r="O59" s="118">
        <v>46600</v>
      </c>
      <c r="P59" s="119">
        <f t="shared" si="12"/>
        <v>12</v>
      </c>
      <c r="Q59" s="166" t="s">
        <v>9899</v>
      </c>
      <c r="R59" s="168" t="s">
        <v>9742</v>
      </c>
      <c r="S59" s="169" t="s">
        <v>9743</v>
      </c>
      <c r="T59" s="169" t="s">
        <v>9743</v>
      </c>
      <c r="U59" s="169"/>
      <c r="V59" s="151"/>
      <c r="W59" s="151"/>
      <c r="X59" s="169" t="s">
        <v>9743</v>
      </c>
      <c r="Y59" s="333"/>
      <c r="Z59" s="333"/>
      <c r="AA59" s="333"/>
      <c r="AB59" s="420" t="s">
        <v>10118</v>
      </c>
      <c r="AC59" s="333"/>
      <c r="AD59" s="334"/>
      <c r="AE59" s="334"/>
      <c r="AF59" s="334"/>
      <c r="AG59" s="334"/>
      <c r="AH59" s="334"/>
      <c r="AI59" s="334"/>
      <c r="AJ59" s="334"/>
      <c r="AK59" s="334"/>
      <c r="AL59" s="334"/>
      <c r="AM59" s="408">
        <f t="shared" si="7"/>
        <v>0</v>
      </c>
      <c r="AN59" s="418">
        <f t="shared" si="8"/>
        <v>3740000</v>
      </c>
      <c r="AO59" s="334"/>
    </row>
    <row r="60" spans="1:41" s="120" customFormat="1" ht="45" customHeight="1" x14ac:dyDescent="0.3">
      <c r="A60" s="115" t="s">
        <v>9803</v>
      </c>
      <c r="B60" s="142"/>
      <c r="C60" s="143" t="s">
        <v>9737</v>
      </c>
      <c r="D60" s="144" t="s">
        <v>9825</v>
      </c>
      <c r="E60" s="116">
        <v>515100</v>
      </c>
      <c r="F60" s="117">
        <f>SUM(G60:K60)</f>
        <v>9980000</v>
      </c>
      <c r="G60" s="117">
        <v>9980000</v>
      </c>
      <c r="H60" s="117">
        <v>0</v>
      </c>
      <c r="I60" s="117">
        <v>0</v>
      </c>
      <c r="J60" s="117">
        <v>0</v>
      </c>
      <c r="K60" s="117">
        <v>0</v>
      </c>
      <c r="L60" s="158" t="s">
        <v>9864</v>
      </c>
      <c r="M60" s="159" t="s">
        <v>9849</v>
      </c>
      <c r="N60" s="118">
        <v>46266</v>
      </c>
      <c r="O60" s="118">
        <v>46631</v>
      </c>
      <c r="P60" s="119">
        <f t="shared" si="12"/>
        <v>12</v>
      </c>
      <c r="Q60" s="166" t="s">
        <v>9899</v>
      </c>
      <c r="R60" s="168" t="s">
        <v>9742</v>
      </c>
      <c r="S60" s="169" t="s">
        <v>9743</v>
      </c>
      <c r="T60" s="169" t="s">
        <v>9743</v>
      </c>
      <c r="U60" s="169"/>
      <c r="V60" s="151"/>
      <c r="W60" s="151"/>
      <c r="X60" s="169" t="s">
        <v>9743</v>
      </c>
      <c r="Y60" s="333"/>
      <c r="Z60" s="333"/>
      <c r="AA60" s="333"/>
      <c r="AB60" s="333"/>
      <c r="AC60" s="345" t="s">
        <v>9704</v>
      </c>
      <c r="AD60" s="342" t="s">
        <v>10112</v>
      </c>
      <c r="AE60" s="461" t="s">
        <v>10145</v>
      </c>
      <c r="AF60" s="462" t="s">
        <v>10273</v>
      </c>
      <c r="AG60" s="347">
        <v>9956000</v>
      </c>
      <c r="AH60" s="347">
        <v>11947200</v>
      </c>
      <c r="AI60" s="423">
        <v>46259</v>
      </c>
      <c r="AJ60" s="342">
        <v>12</v>
      </c>
      <c r="AK60" s="342">
        <v>1</v>
      </c>
      <c r="AL60" s="334"/>
      <c r="AM60" s="408">
        <f t="shared" si="7"/>
        <v>0.9975951903807615</v>
      </c>
      <c r="AN60" s="418">
        <f t="shared" si="8"/>
        <v>24000</v>
      </c>
      <c r="AO60" s="334"/>
    </row>
    <row r="61" spans="1:41" s="120" customFormat="1" ht="45" customHeight="1" x14ac:dyDescent="0.3">
      <c r="A61" s="115" t="s">
        <v>9826</v>
      </c>
      <c r="B61" s="142"/>
      <c r="C61" s="143" t="s">
        <v>9737</v>
      </c>
      <c r="D61" s="144" t="s">
        <v>10080</v>
      </c>
      <c r="E61" s="116">
        <v>512800</v>
      </c>
      <c r="F61" s="117">
        <f t="shared" si="14"/>
        <v>800000</v>
      </c>
      <c r="G61" s="117">
        <v>800000</v>
      </c>
      <c r="H61" s="117">
        <v>0</v>
      </c>
      <c r="I61" s="117">
        <v>0</v>
      </c>
      <c r="J61" s="117">
        <v>0</v>
      </c>
      <c r="K61" s="117">
        <v>0</v>
      </c>
      <c r="L61" s="158" t="s">
        <v>9864</v>
      </c>
      <c r="M61" s="159" t="s">
        <v>9740</v>
      </c>
      <c r="N61" s="118">
        <v>46082</v>
      </c>
      <c r="O61" s="118">
        <v>46447</v>
      </c>
      <c r="P61" s="119">
        <v>12</v>
      </c>
      <c r="Q61" s="166" t="s">
        <v>10081</v>
      </c>
      <c r="R61" s="168" t="s">
        <v>9742</v>
      </c>
      <c r="S61" s="169" t="s">
        <v>9743</v>
      </c>
      <c r="T61" s="169" t="s">
        <v>9743</v>
      </c>
      <c r="U61" s="169"/>
      <c r="V61" s="151"/>
      <c r="W61" s="151"/>
      <c r="X61" s="169" t="s">
        <v>9743</v>
      </c>
      <c r="Y61" s="366"/>
      <c r="Z61" s="333"/>
      <c r="AA61" s="333"/>
      <c r="AB61" s="333"/>
      <c r="AC61" s="460" t="s">
        <v>9704</v>
      </c>
      <c r="AD61" s="461" t="s">
        <v>10112</v>
      </c>
      <c r="AE61" s="461" t="s">
        <v>10173</v>
      </c>
      <c r="AF61" s="462" t="s">
        <v>10174</v>
      </c>
      <c r="AG61" s="463">
        <v>742000</v>
      </c>
      <c r="AH61" s="463">
        <v>890400</v>
      </c>
      <c r="AI61" s="464">
        <v>46182</v>
      </c>
      <c r="AJ61" s="461">
        <v>12</v>
      </c>
      <c r="AK61" s="461"/>
      <c r="AL61" s="461"/>
      <c r="AM61" s="485">
        <f t="shared" si="7"/>
        <v>0.92749999999999999</v>
      </c>
      <c r="AN61" s="486">
        <f t="shared" si="8"/>
        <v>58000</v>
      </c>
      <c r="AO61" s="334"/>
    </row>
    <row r="62" spans="1:41" s="120" customFormat="1" ht="39.75" customHeight="1" x14ac:dyDescent="0.3">
      <c r="A62" s="115" t="s">
        <v>9827</v>
      </c>
      <c r="B62" s="142"/>
      <c r="C62" s="143" t="s">
        <v>9737</v>
      </c>
      <c r="D62" s="144" t="s">
        <v>10224</v>
      </c>
      <c r="E62" s="116">
        <v>512200</v>
      </c>
      <c r="F62" s="117">
        <f>SUM(F63:F64)</f>
        <v>444534240</v>
      </c>
      <c r="G62" s="117">
        <f t="shared" ref="G62:K62" si="15">SUM(G63:G64)</f>
        <v>444534240</v>
      </c>
      <c r="H62" s="117">
        <f t="shared" si="15"/>
        <v>0</v>
      </c>
      <c r="I62" s="117">
        <f t="shared" si="15"/>
        <v>0</v>
      </c>
      <c r="J62" s="117">
        <f t="shared" si="15"/>
        <v>0</v>
      </c>
      <c r="K62" s="117">
        <f t="shared" si="15"/>
        <v>0</v>
      </c>
      <c r="L62" s="158" t="s">
        <v>9763</v>
      </c>
      <c r="M62" s="159" t="s">
        <v>9849</v>
      </c>
      <c r="N62" s="118">
        <v>46235</v>
      </c>
      <c r="O62" s="118">
        <v>46600</v>
      </c>
      <c r="P62" s="119">
        <v>12</v>
      </c>
      <c r="Q62" s="166" t="s">
        <v>9754</v>
      </c>
      <c r="R62" s="168" t="s">
        <v>9742</v>
      </c>
      <c r="S62" s="169" t="s">
        <v>9750</v>
      </c>
      <c r="T62" s="169" t="s">
        <v>9750</v>
      </c>
      <c r="U62" s="169"/>
      <c r="V62" s="151"/>
      <c r="W62" s="151"/>
      <c r="X62" s="508" t="s">
        <v>9743</v>
      </c>
      <c r="Y62" s="509" t="s">
        <v>10225</v>
      </c>
      <c r="Z62" s="333"/>
      <c r="AA62" s="333"/>
      <c r="AB62" s="333"/>
      <c r="AC62" s="460"/>
      <c r="AD62" s="461"/>
      <c r="AE62" s="461"/>
      <c r="AF62" s="462"/>
      <c r="AG62" s="463"/>
      <c r="AH62" s="463"/>
      <c r="AI62" s="464"/>
      <c r="AJ62" s="461"/>
      <c r="AK62" s="461"/>
      <c r="AL62" s="461"/>
      <c r="AM62" s="563"/>
      <c r="AN62" s="564"/>
      <c r="AO62" s="334"/>
    </row>
    <row r="63" spans="1:41" s="120" customFormat="1" ht="45" customHeight="1" x14ac:dyDescent="0.3">
      <c r="A63" s="115"/>
      <c r="B63" s="142" t="s">
        <v>9582</v>
      </c>
      <c r="C63" s="143" t="s">
        <v>9737</v>
      </c>
      <c r="D63" s="144" t="s">
        <v>10226</v>
      </c>
      <c r="E63" s="116">
        <v>512200</v>
      </c>
      <c r="F63" s="117">
        <f>SUM(G63:K63)</f>
        <v>102195240</v>
      </c>
      <c r="G63" s="117">
        <v>102195240</v>
      </c>
      <c r="H63" s="117">
        <v>0</v>
      </c>
      <c r="I63" s="117">
        <v>0</v>
      </c>
      <c r="J63" s="117">
        <v>0</v>
      </c>
      <c r="K63" s="117">
        <v>0</v>
      </c>
      <c r="L63" s="158" t="s">
        <v>9763</v>
      </c>
      <c r="M63" s="159" t="s">
        <v>9849</v>
      </c>
      <c r="N63" s="118">
        <v>46235</v>
      </c>
      <c r="O63" s="118">
        <v>46600</v>
      </c>
      <c r="P63" s="119">
        <v>12</v>
      </c>
      <c r="Q63" s="166" t="s">
        <v>10227</v>
      </c>
      <c r="R63" s="168" t="s">
        <v>9742</v>
      </c>
      <c r="S63" s="169" t="s">
        <v>9750</v>
      </c>
      <c r="T63" s="169" t="s">
        <v>9750</v>
      </c>
      <c r="U63" s="169"/>
      <c r="V63" s="151"/>
      <c r="W63" s="151"/>
      <c r="X63" s="508" t="s">
        <v>9743</v>
      </c>
      <c r="Y63" s="509"/>
      <c r="Z63" s="333"/>
      <c r="AA63" s="333"/>
      <c r="AB63" s="333"/>
      <c r="AC63" s="460"/>
      <c r="AD63" s="461"/>
      <c r="AE63" s="461"/>
      <c r="AF63" s="462"/>
      <c r="AG63" s="463"/>
      <c r="AH63" s="463"/>
      <c r="AI63" s="464"/>
      <c r="AJ63" s="461"/>
      <c r="AK63" s="461"/>
      <c r="AL63" s="461"/>
      <c r="AM63" s="485"/>
      <c r="AN63" s="486"/>
      <c r="AO63" s="334"/>
    </row>
    <row r="64" spans="1:41" s="120" customFormat="1" ht="45" customHeight="1" x14ac:dyDescent="0.3">
      <c r="A64" s="115"/>
      <c r="B64" s="142" t="s">
        <v>9583</v>
      </c>
      <c r="C64" s="143" t="s">
        <v>9737</v>
      </c>
      <c r="D64" s="144" t="s">
        <v>10228</v>
      </c>
      <c r="E64" s="116">
        <v>512200</v>
      </c>
      <c r="F64" s="117">
        <f>SUM(G64:K64)</f>
        <v>342339000</v>
      </c>
      <c r="G64" s="117">
        <f>SUM(G65:G67)</f>
        <v>342339000</v>
      </c>
      <c r="H64" s="117">
        <v>0</v>
      </c>
      <c r="I64" s="117">
        <v>0</v>
      </c>
      <c r="J64" s="117">
        <v>0</v>
      </c>
      <c r="K64" s="117">
        <v>0</v>
      </c>
      <c r="L64" s="158" t="s">
        <v>9763</v>
      </c>
      <c r="M64" s="159" t="s">
        <v>9849</v>
      </c>
      <c r="N64" s="118">
        <v>46235</v>
      </c>
      <c r="O64" s="118">
        <v>46600</v>
      </c>
      <c r="P64" s="119">
        <v>12</v>
      </c>
      <c r="Q64" s="166" t="s">
        <v>10227</v>
      </c>
      <c r="R64" s="168" t="s">
        <v>9742</v>
      </c>
      <c r="S64" s="169" t="s">
        <v>9750</v>
      </c>
      <c r="T64" s="169" t="s">
        <v>9750</v>
      </c>
      <c r="U64" s="169"/>
      <c r="V64" s="151"/>
      <c r="W64" s="151"/>
      <c r="X64" s="508" t="s">
        <v>9743</v>
      </c>
      <c r="Y64" s="509"/>
      <c r="Z64" s="333"/>
      <c r="AA64" s="333"/>
      <c r="AB64" s="333"/>
      <c r="AC64" s="460"/>
      <c r="AD64" s="461"/>
      <c r="AE64" s="461"/>
      <c r="AF64" s="462"/>
      <c r="AG64" s="463"/>
      <c r="AH64" s="463"/>
      <c r="AI64" s="464"/>
      <c r="AJ64" s="461"/>
      <c r="AK64" s="461"/>
      <c r="AL64" s="461"/>
      <c r="AM64" s="485"/>
      <c r="AN64" s="486"/>
      <c r="AO64" s="334"/>
    </row>
    <row r="65" spans="1:41" s="120" customFormat="1" ht="45" customHeight="1" x14ac:dyDescent="0.3">
      <c r="A65" s="115"/>
      <c r="B65" s="142"/>
      <c r="C65" s="510" t="s">
        <v>9737</v>
      </c>
      <c r="D65" s="511" t="s">
        <v>10229</v>
      </c>
      <c r="E65" s="512">
        <v>512200</v>
      </c>
      <c r="F65" s="513">
        <f>SUM(G65:K65)</f>
        <v>230104560</v>
      </c>
      <c r="G65" s="513">
        <v>230104560</v>
      </c>
      <c r="H65" s="513">
        <v>0</v>
      </c>
      <c r="I65" s="513">
        <v>0</v>
      </c>
      <c r="J65" s="513">
        <v>0</v>
      </c>
      <c r="K65" s="513">
        <v>0</v>
      </c>
      <c r="L65" s="514" t="s">
        <v>9763</v>
      </c>
      <c r="M65" s="515" t="s">
        <v>9849</v>
      </c>
      <c r="N65" s="516">
        <v>46235</v>
      </c>
      <c r="O65" s="516">
        <v>46600</v>
      </c>
      <c r="P65" s="517">
        <v>12</v>
      </c>
      <c r="Q65" s="518"/>
      <c r="R65" s="519" t="s">
        <v>9742</v>
      </c>
      <c r="S65" s="520" t="s">
        <v>9750</v>
      </c>
      <c r="T65" s="520" t="s">
        <v>9750</v>
      </c>
      <c r="U65" s="520"/>
      <c r="V65" s="521"/>
      <c r="W65" s="521"/>
      <c r="X65" s="522" t="s">
        <v>9743</v>
      </c>
      <c r="Y65" s="507"/>
      <c r="Z65" s="333"/>
      <c r="AA65" s="333"/>
      <c r="AB65" s="333"/>
      <c r="AC65" s="460"/>
      <c r="AD65" s="461"/>
      <c r="AE65" s="461"/>
      <c r="AF65" s="462"/>
      <c r="AG65" s="463"/>
      <c r="AH65" s="463"/>
      <c r="AI65" s="464"/>
      <c r="AJ65" s="461"/>
      <c r="AK65" s="461"/>
      <c r="AL65" s="461"/>
      <c r="AM65" s="485"/>
      <c r="AN65" s="486"/>
      <c r="AO65" s="334"/>
    </row>
    <row r="66" spans="1:41" s="120" customFormat="1" ht="45" customHeight="1" x14ac:dyDescent="0.3">
      <c r="A66" s="115"/>
      <c r="B66" s="142"/>
      <c r="C66" s="510" t="s">
        <v>9737</v>
      </c>
      <c r="D66" s="511" t="s">
        <v>10230</v>
      </c>
      <c r="E66" s="512">
        <v>515100</v>
      </c>
      <c r="F66" s="513">
        <f t="shared" ref="F66:F67" si="16">SUM(G66:K66)</f>
        <v>32329080</v>
      </c>
      <c r="G66" s="513">
        <v>32329080</v>
      </c>
      <c r="H66" s="513">
        <v>0</v>
      </c>
      <c r="I66" s="513">
        <v>0</v>
      </c>
      <c r="J66" s="513">
        <v>0</v>
      </c>
      <c r="K66" s="513">
        <v>0</v>
      </c>
      <c r="L66" s="514" t="s">
        <v>9763</v>
      </c>
      <c r="M66" s="515" t="s">
        <v>9849</v>
      </c>
      <c r="N66" s="516">
        <v>46235</v>
      </c>
      <c r="O66" s="516">
        <v>46600</v>
      </c>
      <c r="P66" s="517">
        <v>12</v>
      </c>
      <c r="Q66" s="518"/>
      <c r="R66" s="519" t="s">
        <v>9742</v>
      </c>
      <c r="S66" s="520" t="s">
        <v>9750</v>
      </c>
      <c r="T66" s="520" t="s">
        <v>9750</v>
      </c>
      <c r="U66" s="520"/>
      <c r="V66" s="521"/>
      <c r="W66" s="521"/>
      <c r="X66" s="522" t="s">
        <v>9743</v>
      </c>
      <c r="Y66" s="507"/>
      <c r="Z66" s="333"/>
      <c r="AA66" s="333"/>
      <c r="AB66" s="333"/>
      <c r="AC66" s="460"/>
      <c r="AD66" s="461"/>
      <c r="AE66" s="461"/>
      <c r="AF66" s="462"/>
      <c r="AG66" s="463"/>
      <c r="AH66" s="463"/>
      <c r="AI66" s="464"/>
      <c r="AJ66" s="461"/>
      <c r="AK66" s="461"/>
      <c r="AL66" s="461"/>
      <c r="AM66" s="485"/>
      <c r="AN66" s="486"/>
      <c r="AO66" s="334"/>
    </row>
    <row r="67" spans="1:41" s="120" customFormat="1" ht="45" customHeight="1" x14ac:dyDescent="0.3">
      <c r="A67" s="128"/>
      <c r="B67" s="145"/>
      <c r="C67" s="523" t="s">
        <v>9760</v>
      </c>
      <c r="D67" s="524" t="s">
        <v>10231</v>
      </c>
      <c r="E67" s="525">
        <v>425200</v>
      </c>
      <c r="F67" s="526">
        <f t="shared" si="16"/>
        <v>79905360</v>
      </c>
      <c r="G67" s="526">
        <v>79905360</v>
      </c>
      <c r="H67" s="526">
        <v>0</v>
      </c>
      <c r="I67" s="526">
        <v>0</v>
      </c>
      <c r="J67" s="526">
        <v>0</v>
      </c>
      <c r="K67" s="526">
        <v>0</v>
      </c>
      <c r="L67" s="527" t="s">
        <v>9763</v>
      </c>
      <c r="M67" s="528" t="s">
        <v>9849</v>
      </c>
      <c r="N67" s="516">
        <v>46235</v>
      </c>
      <c r="O67" s="516">
        <v>46600</v>
      </c>
      <c r="P67" s="529">
        <v>12</v>
      </c>
      <c r="Q67" s="530"/>
      <c r="R67" s="531" t="s">
        <v>9742</v>
      </c>
      <c r="S67" s="532" t="s">
        <v>9750</v>
      </c>
      <c r="T67" s="532" t="s">
        <v>9750</v>
      </c>
      <c r="U67" s="532"/>
      <c r="V67" s="533"/>
      <c r="W67" s="533"/>
      <c r="X67" s="534" t="s">
        <v>9743</v>
      </c>
      <c r="Y67" s="507"/>
      <c r="Z67" s="333"/>
      <c r="AA67" s="333"/>
      <c r="AB67" s="333"/>
      <c r="AC67" s="460"/>
      <c r="AD67" s="461"/>
      <c r="AE67" s="461"/>
      <c r="AF67" s="462"/>
      <c r="AG67" s="463"/>
      <c r="AH67" s="463"/>
      <c r="AI67" s="464"/>
      <c r="AJ67" s="461"/>
      <c r="AK67" s="461"/>
      <c r="AL67" s="461"/>
      <c r="AM67" s="485"/>
      <c r="AN67" s="486"/>
      <c r="AO67" s="334"/>
    </row>
    <row r="68" spans="1:41" s="95" customFormat="1" ht="31.5" customHeight="1" thickBot="1" x14ac:dyDescent="0.35">
      <c r="A68" s="275"/>
      <c r="B68" s="240"/>
      <c r="C68" s="241"/>
      <c r="D68" s="230" t="s">
        <v>9689</v>
      </c>
      <c r="E68" s="242"/>
      <c r="F68" s="231">
        <f>F69+F70+F71+F72+F75+F80+F81+F86+F87+F88+F89+F90+F91+F92+F93+F94+F95+F96+F97+F98+F99+F100+F101+F102+F103+F104+F105+F106+F107+F112+F116+F117+F118+F119+F120+F121+F124+F125+F126+F127+F128+F129+F130+F131+F132+F133+F134+F137+F138+F139+F140+F141+F142+F143+F144+F145+F150+F155+F160+F163+F167+F171+F172+F175+F179+F182+F183+F184+F185+F186+F187+F188+F192+F193+F194+F195+F196+F197+F198+F199</f>
        <v>1757060968.2900004</v>
      </c>
      <c r="G68" s="243"/>
      <c r="H68" s="243"/>
      <c r="I68" s="243"/>
      <c r="J68" s="243"/>
      <c r="K68" s="243"/>
      <c r="L68" s="244"/>
      <c r="M68" s="244"/>
      <c r="N68" s="232"/>
      <c r="O68" s="232"/>
      <c r="P68" s="232"/>
      <c r="Q68" s="245"/>
      <c r="R68" s="246"/>
      <c r="S68" s="246"/>
      <c r="T68" s="246"/>
      <c r="U68" s="246"/>
      <c r="V68" s="246"/>
      <c r="W68" s="247" t="s">
        <v>9621</v>
      </c>
      <c r="X68" s="349"/>
      <c r="Y68" s="483"/>
      <c r="Z68" s="484"/>
      <c r="AA68" s="484"/>
      <c r="AB68" s="484"/>
      <c r="AC68" s="484"/>
      <c r="AD68" s="372"/>
      <c r="AE68" s="372"/>
      <c r="AF68" s="372"/>
      <c r="AG68" s="373">
        <f>AG69+AG70+AG71+AG72+AG75+AG80+AG81+AG86+AG87+AG88+AG89+AG90+AG91+AG92+AG93+AG94+AG95+AG96+AG97+AG99+AG100+AG101+AG102+AG103+AG104+AG105+AG106+AG107+AG112+AG116+AG117+AG121+AG124+AG125+AG126+AG127+AG128+AG129+AG130+AG131+AG132+AG133+AG134+AG138+AG139+AG140+AG142+AG143++AG137+AG144+AG145+AG150+AG155+AG160+AG163+AG167+AG171+AG172+AG175+AG179+AG182+AG183+AG184+AG187+AG120+AG192+AG193+AG98+AG185+AG186+AG141+AG188+AG118+AG119</f>
        <v>465492629.75999999</v>
      </c>
      <c r="AH68" s="373">
        <f>AH69+AH70+AH71+AH72+AH75+AH80+AH81+AH86+AH87+AH88+AH89+AH90+AH91+AH92+AH93+AH94+AH95+AH96+AH97+AH99+AH100+AH101+AH102+AH103+AH104+AH105+AH106+AH107+AH112+AH116+AH117+AH121+AH124+AH125+AH126+AH127+AH128+AH129+AH130+AH131+AH132+AH133+AH134+AH138+AH139+AH140+AH142+AH143++AH137+AH144+AH145+AH150+AH155+AH160+AH163+AH167+AH171+AH172+AH175+AH179+AH182+AH183+AH184+AH187+AH120+AH192+AH193+AH98+AH185+AH186+AH141+AH188+AH118+AH119</f>
        <v>553324349.83999991</v>
      </c>
      <c r="AI68" s="372"/>
      <c r="AJ68" s="372"/>
      <c r="AK68" s="372"/>
      <c r="AL68" s="372"/>
      <c r="AM68" s="408">
        <f t="shared" si="7"/>
        <v>0.26492685123671306</v>
      </c>
      <c r="AN68" s="418">
        <f t="shared" si="8"/>
        <v>1291568338.5300004</v>
      </c>
      <c r="AO68" s="374"/>
    </row>
    <row r="69" spans="1:41" s="120" customFormat="1" ht="45" customHeight="1" x14ac:dyDescent="0.3">
      <c r="A69" s="115" t="s">
        <v>2</v>
      </c>
      <c r="B69" s="151"/>
      <c r="C69" s="142" t="s">
        <v>9760</v>
      </c>
      <c r="D69" s="144" t="s">
        <v>9761</v>
      </c>
      <c r="E69" s="116">
        <v>421300</v>
      </c>
      <c r="F69" s="117">
        <f>SUM(G69:K69)</f>
        <v>52521994.440000005</v>
      </c>
      <c r="G69" s="117">
        <v>8753665.7400000002</v>
      </c>
      <c r="H69" s="117">
        <v>17507331.48</v>
      </c>
      <c r="I69" s="117">
        <v>17507331.48</v>
      </c>
      <c r="J69" s="117">
        <v>8753665.7400000002</v>
      </c>
      <c r="K69" s="117">
        <v>0</v>
      </c>
      <c r="L69" s="158" t="s">
        <v>9748</v>
      </c>
      <c r="M69" s="159" t="s">
        <v>9746</v>
      </c>
      <c r="N69" s="118">
        <v>46174</v>
      </c>
      <c r="O69" s="118">
        <v>47270</v>
      </c>
      <c r="P69" s="119">
        <f t="shared" ref="P69:P144" si="17">DATEDIF(N69,O69,"m")</f>
        <v>36</v>
      </c>
      <c r="Q69" s="166" t="s">
        <v>9762</v>
      </c>
      <c r="R69" s="168" t="s">
        <v>9742</v>
      </c>
      <c r="S69" s="169"/>
      <c r="T69" s="169" t="s">
        <v>9750</v>
      </c>
      <c r="U69" s="169"/>
      <c r="V69" s="151"/>
      <c r="W69" s="151"/>
      <c r="X69" s="169" t="s">
        <v>9743</v>
      </c>
      <c r="Y69" s="363"/>
      <c r="Z69" s="363"/>
      <c r="AA69" s="363"/>
      <c r="AB69" s="363"/>
      <c r="AC69" s="432" t="s">
        <v>9702</v>
      </c>
      <c r="AD69" s="364"/>
      <c r="AE69" s="364"/>
      <c r="AF69" s="364"/>
      <c r="AG69" s="364"/>
      <c r="AH69" s="364"/>
      <c r="AI69" s="364"/>
      <c r="AJ69" s="364"/>
      <c r="AK69" s="364"/>
      <c r="AL69" s="364"/>
      <c r="AM69" s="408">
        <f t="shared" si="7"/>
        <v>0</v>
      </c>
      <c r="AN69" s="418">
        <f t="shared" si="8"/>
        <v>52521994.440000005</v>
      </c>
      <c r="AO69" s="454" t="s">
        <v>10158</v>
      </c>
    </row>
    <row r="70" spans="1:41" s="120" customFormat="1" ht="45" customHeight="1" x14ac:dyDescent="0.3">
      <c r="A70" s="115" t="s">
        <v>3</v>
      </c>
      <c r="B70" s="151"/>
      <c r="C70" s="142" t="s">
        <v>9760</v>
      </c>
      <c r="D70" s="144" t="s">
        <v>10063</v>
      </c>
      <c r="E70" s="116">
        <v>421300</v>
      </c>
      <c r="F70" s="117">
        <v>2264230.56</v>
      </c>
      <c r="G70" s="117">
        <v>471714.7</v>
      </c>
      <c r="H70" s="117">
        <v>1132115.28</v>
      </c>
      <c r="I70" s="117">
        <v>660400.57999999996</v>
      </c>
      <c r="J70" s="117">
        <v>0</v>
      </c>
      <c r="K70" s="117">
        <v>0</v>
      </c>
      <c r="L70" s="158" t="s">
        <v>9739</v>
      </c>
      <c r="M70" s="159" t="s">
        <v>9746</v>
      </c>
      <c r="N70" s="118">
        <v>46204</v>
      </c>
      <c r="O70" s="118">
        <v>46935</v>
      </c>
      <c r="P70" s="119">
        <f>DATEDIF(N70,O70,"m")</f>
        <v>24</v>
      </c>
      <c r="Q70" s="166" t="s">
        <v>9893</v>
      </c>
      <c r="R70" s="168" t="s">
        <v>9873</v>
      </c>
      <c r="S70" s="169" t="s">
        <v>9743</v>
      </c>
      <c r="T70" s="169" t="s">
        <v>9743</v>
      </c>
      <c r="U70" s="169"/>
      <c r="V70" s="151"/>
      <c r="W70" s="151"/>
      <c r="X70" s="169" t="s">
        <v>9750</v>
      </c>
      <c r="Y70" s="333"/>
      <c r="Z70" s="333"/>
      <c r="AA70" s="333"/>
      <c r="AB70" s="333"/>
      <c r="AC70" s="345" t="s">
        <v>9704</v>
      </c>
      <c r="AD70" s="342" t="s">
        <v>10112</v>
      </c>
      <c r="AE70" s="124" t="s">
        <v>10270</v>
      </c>
      <c r="AF70" s="346" t="s">
        <v>10269</v>
      </c>
      <c r="AG70" s="347">
        <v>1159954.56</v>
      </c>
      <c r="AH70" s="347">
        <v>1275950.02</v>
      </c>
      <c r="AI70" s="423">
        <v>46261</v>
      </c>
      <c r="AJ70" s="334">
        <v>12</v>
      </c>
      <c r="AK70" s="334"/>
      <c r="AL70" s="334"/>
      <c r="AM70" s="408">
        <f t="shared" si="7"/>
        <v>0.5122952496498413</v>
      </c>
      <c r="AN70" s="418">
        <f t="shared" si="8"/>
        <v>1104276</v>
      </c>
      <c r="AO70" s="334"/>
    </row>
    <row r="71" spans="1:41" s="120" customFormat="1" ht="45" customHeight="1" x14ac:dyDescent="0.3">
      <c r="A71" s="115" t="s">
        <v>4</v>
      </c>
      <c r="B71" s="151"/>
      <c r="C71" s="142" t="s">
        <v>9760</v>
      </c>
      <c r="D71" s="144" t="s">
        <v>10064</v>
      </c>
      <c r="E71" s="116">
        <v>421300</v>
      </c>
      <c r="F71" s="117">
        <f>SUM(G71:K71)</f>
        <v>2142000</v>
      </c>
      <c r="G71" s="117">
        <v>89250</v>
      </c>
      <c r="H71" s="117">
        <v>1071000</v>
      </c>
      <c r="I71" s="117">
        <v>981750</v>
      </c>
      <c r="J71" s="117">
        <v>0</v>
      </c>
      <c r="K71" s="117">
        <v>0</v>
      </c>
      <c r="L71" s="158" t="s">
        <v>9739</v>
      </c>
      <c r="M71" s="159" t="s">
        <v>9865</v>
      </c>
      <c r="N71" s="118">
        <v>46357</v>
      </c>
      <c r="O71" s="118">
        <v>47088</v>
      </c>
      <c r="P71" s="119">
        <f>DATEDIF(N71,O71,"m")</f>
        <v>24</v>
      </c>
      <c r="Q71" s="166" t="s">
        <v>9893</v>
      </c>
      <c r="R71" s="166" t="s">
        <v>9929</v>
      </c>
      <c r="S71" s="169" t="s">
        <v>9743</v>
      </c>
      <c r="T71" s="169" t="s">
        <v>9743</v>
      </c>
      <c r="U71" s="169"/>
      <c r="V71" s="151"/>
      <c r="W71" s="151"/>
      <c r="X71" s="169" t="s">
        <v>9750</v>
      </c>
      <c r="Y71" s="333"/>
      <c r="Z71" s="333"/>
      <c r="AA71" s="333"/>
      <c r="AB71" s="333"/>
      <c r="AC71" s="333"/>
      <c r="AD71" s="334"/>
      <c r="AE71" s="334"/>
      <c r="AF71" s="334"/>
      <c r="AG71" s="334"/>
      <c r="AH71" s="334"/>
      <c r="AI71" s="334"/>
      <c r="AJ71" s="334"/>
      <c r="AK71" s="334"/>
      <c r="AL71" s="334"/>
      <c r="AM71" s="408">
        <f t="shared" si="7"/>
        <v>0</v>
      </c>
      <c r="AN71" s="418">
        <f t="shared" si="8"/>
        <v>2142000</v>
      </c>
      <c r="AO71" s="334"/>
    </row>
    <row r="72" spans="1:41" s="120" customFormat="1" ht="45" customHeight="1" x14ac:dyDescent="0.3">
      <c r="A72" s="115" t="s">
        <v>5</v>
      </c>
      <c r="B72" s="151"/>
      <c r="C72" s="142" t="s">
        <v>9760</v>
      </c>
      <c r="D72" s="144" t="s">
        <v>9840</v>
      </c>
      <c r="E72" s="116">
        <v>421300</v>
      </c>
      <c r="F72" s="117">
        <f>SUM(F73:F74)</f>
        <v>926400</v>
      </c>
      <c r="G72" s="117">
        <f t="shared" ref="G72:K72" si="18">SUM(G73:G74)</f>
        <v>231600</v>
      </c>
      <c r="H72" s="117">
        <f t="shared" si="18"/>
        <v>694800</v>
      </c>
      <c r="I72" s="117">
        <f t="shared" si="18"/>
        <v>0</v>
      </c>
      <c r="J72" s="117">
        <f t="shared" si="18"/>
        <v>0</v>
      </c>
      <c r="K72" s="117">
        <f t="shared" si="18"/>
        <v>0</v>
      </c>
      <c r="L72" s="158" t="s">
        <v>9739</v>
      </c>
      <c r="M72" s="159" t="s">
        <v>9746</v>
      </c>
      <c r="N72" s="118" t="s">
        <v>9841</v>
      </c>
      <c r="O72" s="118" t="s">
        <v>9842</v>
      </c>
      <c r="P72" s="119">
        <f>DATEDIF(N72,O72,"m")</f>
        <v>12</v>
      </c>
      <c r="Q72" s="166" t="s">
        <v>9893</v>
      </c>
      <c r="R72" s="166" t="s">
        <v>9929</v>
      </c>
      <c r="S72" s="169" t="s">
        <v>9743</v>
      </c>
      <c r="T72" s="169" t="s">
        <v>9743</v>
      </c>
      <c r="U72" s="169"/>
      <c r="V72" s="151"/>
      <c r="W72" s="151"/>
      <c r="X72" s="169" t="s">
        <v>9743</v>
      </c>
      <c r="Y72" s="333"/>
      <c r="Z72" s="333"/>
      <c r="AA72" s="333"/>
      <c r="AB72" s="333"/>
      <c r="AC72" s="420" t="s">
        <v>9702</v>
      </c>
      <c r="AD72" s="334"/>
      <c r="AE72" s="334"/>
      <c r="AF72" s="334"/>
      <c r="AG72" s="117">
        <f t="shared" ref="AG72:AH72" si="19">SUM(AG73:AG74)</f>
        <v>0</v>
      </c>
      <c r="AH72" s="117">
        <f t="shared" si="19"/>
        <v>0</v>
      </c>
      <c r="AI72" s="334"/>
      <c r="AJ72" s="334"/>
      <c r="AK72" s="334"/>
      <c r="AL72" s="334"/>
      <c r="AM72" s="408">
        <f t="shared" si="7"/>
        <v>0</v>
      </c>
      <c r="AN72" s="418">
        <f t="shared" si="8"/>
        <v>926400</v>
      </c>
      <c r="AO72" s="334"/>
    </row>
    <row r="73" spans="1:41" s="120" customFormat="1" ht="45" hidden="1" customHeight="1" x14ac:dyDescent="0.3">
      <c r="A73" s="227"/>
      <c r="B73" s="216"/>
      <c r="C73" s="201" t="s">
        <v>9760</v>
      </c>
      <c r="D73" s="193" t="s">
        <v>9840</v>
      </c>
      <c r="E73" s="207">
        <v>421300</v>
      </c>
      <c r="F73" s="208">
        <f>SUM(G73:K73)</f>
        <v>772000</v>
      </c>
      <c r="G73" s="208">
        <v>193000</v>
      </c>
      <c r="H73" s="208">
        <v>579000</v>
      </c>
      <c r="I73" s="208">
        <v>0</v>
      </c>
      <c r="J73" s="208">
        <v>0</v>
      </c>
      <c r="K73" s="208">
        <v>0</v>
      </c>
      <c r="L73" s="196" t="s">
        <v>9739</v>
      </c>
      <c r="M73" s="197" t="s">
        <v>9746</v>
      </c>
      <c r="N73" s="217" t="s">
        <v>9841</v>
      </c>
      <c r="O73" s="217" t="s">
        <v>9842</v>
      </c>
      <c r="P73" s="199">
        <f t="shared" ref="P73:P74" si="20">DATEDIF(N73,O73,"m")</f>
        <v>12</v>
      </c>
      <c r="Q73" s="200" t="s">
        <v>9893</v>
      </c>
      <c r="R73" s="200" t="s">
        <v>9929</v>
      </c>
      <c r="S73" s="192"/>
      <c r="T73" s="192" t="s">
        <v>9743</v>
      </c>
      <c r="U73" s="192"/>
      <c r="V73" s="216"/>
      <c r="W73" s="216"/>
      <c r="X73" s="192" t="s">
        <v>9743</v>
      </c>
      <c r="Y73" s="335"/>
      <c r="Z73" s="335"/>
      <c r="AA73" s="335"/>
      <c r="AB73" s="335"/>
      <c r="AC73" s="335"/>
      <c r="AD73" s="334"/>
      <c r="AE73" s="334"/>
      <c r="AF73" s="334"/>
      <c r="AG73" s="334"/>
      <c r="AH73" s="334"/>
      <c r="AI73" s="334"/>
      <c r="AJ73" s="334"/>
      <c r="AK73" s="334"/>
      <c r="AL73" s="334"/>
      <c r="AM73" s="408">
        <f t="shared" si="7"/>
        <v>0</v>
      </c>
      <c r="AN73" s="418">
        <f t="shared" si="8"/>
        <v>772000</v>
      </c>
      <c r="AO73" s="334"/>
    </row>
    <row r="74" spans="1:41" s="120" customFormat="1" ht="45" hidden="1" customHeight="1" x14ac:dyDescent="0.3">
      <c r="A74" s="227"/>
      <c r="B74" s="216"/>
      <c r="C74" s="201" t="s">
        <v>9760</v>
      </c>
      <c r="D74" s="193" t="s">
        <v>9840</v>
      </c>
      <c r="E74" s="207">
        <v>425100</v>
      </c>
      <c r="F74" s="208">
        <f>SUM(G74:K74)</f>
        <v>154400</v>
      </c>
      <c r="G74" s="208">
        <v>38600</v>
      </c>
      <c r="H74" s="208">
        <v>115800</v>
      </c>
      <c r="I74" s="208">
        <v>0</v>
      </c>
      <c r="J74" s="208">
        <v>0</v>
      </c>
      <c r="K74" s="208">
        <v>0</v>
      </c>
      <c r="L74" s="196" t="s">
        <v>9739</v>
      </c>
      <c r="M74" s="197" t="s">
        <v>9746</v>
      </c>
      <c r="N74" s="217" t="s">
        <v>9841</v>
      </c>
      <c r="O74" s="217" t="s">
        <v>9842</v>
      </c>
      <c r="P74" s="199">
        <f t="shared" si="20"/>
        <v>12</v>
      </c>
      <c r="Q74" s="200" t="s">
        <v>9919</v>
      </c>
      <c r="R74" s="200" t="s">
        <v>9929</v>
      </c>
      <c r="S74" s="192"/>
      <c r="T74" s="192" t="s">
        <v>9743</v>
      </c>
      <c r="U74" s="192"/>
      <c r="V74" s="216"/>
      <c r="W74" s="216"/>
      <c r="X74" s="192" t="s">
        <v>9743</v>
      </c>
      <c r="Y74" s="335"/>
      <c r="Z74" s="335"/>
      <c r="AA74" s="335"/>
      <c r="AB74" s="335"/>
      <c r="AC74" s="335"/>
      <c r="AD74" s="334"/>
      <c r="AE74" s="334"/>
      <c r="AF74" s="334"/>
      <c r="AG74" s="334"/>
      <c r="AH74" s="334"/>
      <c r="AI74" s="334"/>
      <c r="AJ74" s="334"/>
      <c r="AK74" s="334"/>
      <c r="AL74" s="334"/>
      <c r="AM74" s="408">
        <f t="shared" si="7"/>
        <v>0</v>
      </c>
      <c r="AN74" s="418">
        <f t="shared" si="8"/>
        <v>154400</v>
      </c>
      <c r="AO74" s="334"/>
    </row>
    <row r="75" spans="1:41" s="120" customFormat="1" ht="45" customHeight="1" x14ac:dyDescent="0.3">
      <c r="A75" s="115" t="s">
        <v>9696</v>
      </c>
      <c r="B75" s="151"/>
      <c r="C75" s="142" t="s">
        <v>9760</v>
      </c>
      <c r="D75" s="144" t="s">
        <v>10065</v>
      </c>
      <c r="E75" s="116">
        <v>421300</v>
      </c>
      <c r="F75" s="117">
        <f>SUM(G75:K75)</f>
        <v>4172534.96</v>
      </c>
      <c r="G75" s="117">
        <v>541182.18000000005</v>
      </c>
      <c r="H75" s="117">
        <v>2057004.84</v>
      </c>
      <c r="I75" s="117">
        <v>1574347.94</v>
      </c>
      <c r="J75" s="117">
        <v>0</v>
      </c>
      <c r="K75" s="117">
        <v>0</v>
      </c>
      <c r="L75" s="158" t="s">
        <v>9739</v>
      </c>
      <c r="M75" s="159" t="s">
        <v>9746</v>
      </c>
      <c r="N75" s="118" t="s">
        <v>9845</v>
      </c>
      <c r="O75" s="118" t="s">
        <v>9846</v>
      </c>
      <c r="P75" s="119">
        <v>24</v>
      </c>
      <c r="Q75" s="166" t="s">
        <v>9893</v>
      </c>
      <c r="R75" s="168" t="s">
        <v>9877</v>
      </c>
      <c r="S75" s="169" t="s">
        <v>9743</v>
      </c>
      <c r="T75" s="169" t="s">
        <v>9743</v>
      </c>
      <c r="U75" s="169"/>
      <c r="V75" s="151"/>
      <c r="W75" s="151"/>
      <c r="X75" s="169" t="s">
        <v>9750</v>
      </c>
      <c r="Y75" s="333"/>
      <c r="Z75" s="333"/>
      <c r="AA75" s="333"/>
      <c r="AB75" s="333"/>
      <c r="AC75" s="420" t="s">
        <v>9702</v>
      </c>
      <c r="AD75" s="334"/>
      <c r="AE75" s="334"/>
      <c r="AF75" s="334"/>
      <c r="AG75" s="334"/>
      <c r="AH75" s="334"/>
      <c r="AI75" s="334"/>
      <c r="AJ75" s="334"/>
      <c r="AK75" s="334"/>
      <c r="AL75" s="334"/>
      <c r="AM75" s="408">
        <f t="shared" si="7"/>
        <v>0</v>
      </c>
      <c r="AN75" s="418">
        <f t="shared" si="8"/>
        <v>4172534.96</v>
      </c>
      <c r="AO75" s="334"/>
    </row>
    <row r="76" spans="1:41" s="120" customFormat="1" ht="45" hidden="1" customHeight="1" x14ac:dyDescent="0.3">
      <c r="A76" s="115"/>
      <c r="B76" s="151"/>
      <c r="C76" s="142"/>
      <c r="D76" s="144" t="s">
        <v>10259</v>
      </c>
      <c r="E76" s="116"/>
      <c r="F76" s="117"/>
      <c r="G76" s="117"/>
      <c r="H76" s="117"/>
      <c r="I76" s="117"/>
      <c r="J76" s="117"/>
      <c r="K76" s="117"/>
      <c r="L76" s="158"/>
      <c r="M76" s="159"/>
      <c r="N76" s="118"/>
      <c r="O76" s="118"/>
      <c r="P76" s="119"/>
      <c r="Q76" s="166"/>
      <c r="R76" s="168"/>
      <c r="S76" s="169"/>
      <c r="T76" s="169"/>
      <c r="U76" s="169"/>
      <c r="V76" s="151"/>
      <c r="W76" s="151"/>
      <c r="X76" s="169"/>
      <c r="Y76" s="333"/>
      <c r="Z76" s="333"/>
      <c r="AA76" s="333"/>
      <c r="AB76" s="333"/>
      <c r="AC76" s="345" t="s">
        <v>9704</v>
      </c>
      <c r="AD76" s="342" t="s">
        <v>10112</v>
      </c>
      <c r="AE76" s="342" t="s">
        <v>10263</v>
      </c>
      <c r="AF76" s="346" t="s">
        <v>10264</v>
      </c>
      <c r="AG76" s="347">
        <v>2221632</v>
      </c>
      <c r="AH76" s="347">
        <v>2443795.2000000002</v>
      </c>
      <c r="AI76" s="423">
        <v>46254</v>
      </c>
      <c r="AJ76" s="342">
        <v>24</v>
      </c>
      <c r="AK76" s="342"/>
      <c r="AL76" s="334"/>
      <c r="AM76" s="408"/>
      <c r="AN76" s="418"/>
      <c r="AO76" s="334"/>
    </row>
    <row r="77" spans="1:41" s="120" customFormat="1" ht="45" hidden="1" customHeight="1" x14ac:dyDescent="0.3">
      <c r="A77" s="115"/>
      <c r="B77" s="151"/>
      <c r="C77" s="142"/>
      <c r="D77" s="144" t="s">
        <v>10260</v>
      </c>
      <c r="E77" s="116"/>
      <c r="F77" s="117"/>
      <c r="G77" s="117"/>
      <c r="H77" s="117"/>
      <c r="I77" s="117"/>
      <c r="J77" s="117"/>
      <c r="K77" s="117"/>
      <c r="L77" s="158"/>
      <c r="M77" s="159"/>
      <c r="N77" s="118"/>
      <c r="O77" s="118"/>
      <c r="P77" s="119"/>
      <c r="Q77" s="166"/>
      <c r="R77" s="168"/>
      <c r="S77" s="169"/>
      <c r="T77" s="169"/>
      <c r="U77" s="169"/>
      <c r="V77" s="151"/>
      <c r="W77" s="151"/>
      <c r="X77" s="169"/>
      <c r="Y77" s="333"/>
      <c r="Z77" s="333"/>
      <c r="AA77" s="333"/>
      <c r="AB77" s="333"/>
      <c r="AC77" s="420"/>
      <c r="AD77" s="334"/>
      <c r="AE77" s="334"/>
      <c r="AF77" s="334"/>
      <c r="AG77" s="334"/>
      <c r="AH77" s="334"/>
      <c r="AI77" s="334"/>
      <c r="AJ77" s="334"/>
      <c r="AK77" s="334"/>
      <c r="AL77" s="334"/>
      <c r="AM77" s="408"/>
      <c r="AN77" s="418"/>
      <c r="AO77" s="334"/>
    </row>
    <row r="78" spans="1:41" s="120" customFormat="1" ht="45" hidden="1" customHeight="1" x14ac:dyDescent="0.3">
      <c r="A78" s="115"/>
      <c r="B78" s="151"/>
      <c r="C78" s="142"/>
      <c r="D78" s="144" t="s">
        <v>10261</v>
      </c>
      <c r="E78" s="116"/>
      <c r="F78" s="117"/>
      <c r="G78" s="117"/>
      <c r="H78" s="117"/>
      <c r="I78" s="117"/>
      <c r="J78" s="117"/>
      <c r="K78" s="117"/>
      <c r="L78" s="158"/>
      <c r="M78" s="159"/>
      <c r="N78" s="118"/>
      <c r="O78" s="118"/>
      <c r="P78" s="119"/>
      <c r="Q78" s="166"/>
      <c r="R78" s="168"/>
      <c r="S78" s="169"/>
      <c r="T78" s="169"/>
      <c r="U78" s="169"/>
      <c r="V78" s="151"/>
      <c r="W78" s="151"/>
      <c r="X78" s="169"/>
      <c r="Y78" s="333"/>
      <c r="Z78" s="333"/>
      <c r="AA78" s="333"/>
      <c r="AB78" s="333"/>
      <c r="AC78" s="420"/>
      <c r="AD78" s="334"/>
      <c r="AE78" s="334"/>
      <c r="AF78" s="334"/>
      <c r="AG78" s="334"/>
      <c r="AH78" s="334"/>
      <c r="AI78" s="334"/>
      <c r="AJ78" s="334"/>
      <c r="AK78" s="334"/>
      <c r="AL78" s="334"/>
      <c r="AM78" s="408"/>
      <c r="AN78" s="418"/>
      <c r="AO78" s="334"/>
    </row>
    <row r="79" spans="1:41" s="120" customFormat="1" ht="45" hidden="1" customHeight="1" x14ac:dyDescent="0.3">
      <c r="A79" s="115"/>
      <c r="B79" s="151"/>
      <c r="C79" s="142"/>
      <c r="D79" s="144" t="s">
        <v>10262</v>
      </c>
      <c r="E79" s="116"/>
      <c r="F79" s="117"/>
      <c r="G79" s="117"/>
      <c r="H79" s="117"/>
      <c r="I79" s="117"/>
      <c r="J79" s="117"/>
      <c r="K79" s="117"/>
      <c r="L79" s="158"/>
      <c r="M79" s="159"/>
      <c r="N79" s="118"/>
      <c r="O79" s="118"/>
      <c r="P79" s="119"/>
      <c r="Q79" s="166"/>
      <c r="R79" s="168"/>
      <c r="S79" s="169"/>
      <c r="T79" s="169"/>
      <c r="U79" s="169"/>
      <c r="V79" s="151"/>
      <c r="W79" s="151"/>
      <c r="X79" s="169"/>
      <c r="Y79" s="333"/>
      <c r="Z79" s="333"/>
      <c r="AA79" s="333"/>
      <c r="AB79" s="333"/>
      <c r="AC79" s="420"/>
      <c r="AD79" s="334"/>
      <c r="AE79" s="334"/>
      <c r="AF79" s="334"/>
      <c r="AG79" s="334"/>
      <c r="AH79" s="334"/>
      <c r="AI79" s="334"/>
      <c r="AJ79" s="334"/>
      <c r="AK79" s="334"/>
      <c r="AL79" s="334"/>
      <c r="AM79" s="408"/>
      <c r="AN79" s="418"/>
      <c r="AO79" s="334"/>
    </row>
    <row r="80" spans="1:41" s="120" customFormat="1" ht="43.2" customHeight="1" x14ac:dyDescent="0.3">
      <c r="A80" s="115" t="s">
        <v>9781</v>
      </c>
      <c r="B80" s="151"/>
      <c r="C80" s="142" t="s">
        <v>9760</v>
      </c>
      <c r="D80" s="144" t="s">
        <v>9942</v>
      </c>
      <c r="E80" s="116" t="s">
        <v>9904</v>
      </c>
      <c r="F80" s="117">
        <f>SUM(G80:K80)</f>
        <v>8900000</v>
      </c>
      <c r="G80" s="117">
        <f>4450000/2</f>
        <v>2225000</v>
      </c>
      <c r="H80" s="117">
        <v>4450000</v>
      </c>
      <c r="I80" s="117">
        <v>2225000</v>
      </c>
      <c r="J80" s="117">
        <v>0</v>
      </c>
      <c r="K80" s="117">
        <v>0</v>
      </c>
      <c r="L80" s="158" t="s">
        <v>9763</v>
      </c>
      <c r="M80" s="159" t="s">
        <v>9849</v>
      </c>
      <c r="N80" s="118">
        <v>46296</v>
      </c>
      <c r="O80" s="118">
        <v>47027</v>
      </c>
      <c r="P80" s="119">
        <f>DATEDIF(N80,O80,"m")</f>
        <v>24</v>
      </c>
      <c r="Q80" s="166" t="s">
        <v>9943</v>
      </c>
      <c r="R80" s="168" t="s">
        <v>9742</v>
      </c>
      <c r="S80" s="169" t="s">
        <v>9743</v>
      </c>
      <c r="T80" s="169" t="s">
        <v>9743</v>
      </c>
      <c r="U80" s="169"/>
      <c r="V80" s="151"/>
      <c r="W80" s="151"/>
      <c r="X80" s="169" t="s">
        <v>9750</v>
      </c>
      <c r="Y80" s="333" t="s">
        <v>10069</v>
      </c>
      <c r="Z80" s="333"/>
      <c r="AA80" s="333"/>
      <c r="AB80" s="333"/>
      <c r="AC80" s="345" t="s">
        <v>9704</v>
      </c>
      <c r="AD80" s="342" t="s">
        <v>10113</v>
      </c>
      <c r="AE80" s="346" t="s">
        <v>10121</v>
      </c>
      <c r="AF80" s="346" t="s">
        <v>10122</v>
      </c>
      <c r="AG80" s="347">
        <v>8900000</v>
      </c>
      <c r="AH80" s="347">
        <v>8900000</v>
      </c>
      <c r="AI80" s="423">
        <v>46106</v>
      </c>
      <c r="AJ80" s="342">
        <v>24</v>
      </c>
      <c r="AK80" s="342">
        <v>1</v>
      </c>
      <c r="AL80" s="334"/>
      <c r="AM80" s="408">
        <f t="shared" si="7"/>
        <v>1</v>
      </c>
      <c r="AN80" s="418">
        <f t="shared" si="8"/>
        <v>0</v>
      </c>
      <c r="AO80" s="346" t="s">
        <v>10123</v>
      </c>
    </row>
    <row r="81" spans="1:41" s="120" customFormat="1" ht="45" customHeight="1" x14ac:dyDescent="0.3">
      <c r="A81" s="115" t="s">
        <v>9697</v>
      </c>
      <c r="B81" s="151"/>
      <c r="C81" s="142" t="s">
        <v>9760</v>
      </c>
      <c r="D81" s="144" t="s">
        <v>10066</v>
      </c>
      <c r="E81" s="116">
        <v>422100</v>
      </c>
      <c r="F81" s="125">
        <f>SUM(F82:F85)</f>
        <v>41744000</v>
      </c>
      <c r="G81" s="125">
        <f t="shared" ref="G81:K81" si="21">SUM(G82:G85)</f>
        <v>4000</v>
      </c>
      <c r="H81" s="125">
        <f t="shared" si="21"/>
        <v>20870000</v>
      </c>
      <c r="I81" s="125">
        <f t="shared" si="21"/>
        <v>20870000</v>
      </c>
      <c r="J81" s="125">
        <f t="shared" si="21"/>
        <v>0</v>
      </c>
      <c r="K81" s="125">
        <f t="shared" si="21"/>
        <v>0</v>
      </c>
      <c r="L81" s="158" t="s">
        <v>9763</v>
      </c>
      <c r="M81" s="159" t="s">
        <v>9849</v>
      </c>
      <c r="N81" s="118">
        <v>46327</v>
      </c>
      <c r="O81" s="118">
        <v>47058</v>
      </c>
      <c r="P81" s="119">
        <v>24</v>
      </c>
      <c r="Q81" s="166" t="s">
        <v>10055</v>
      </c>
      <c r="R81" s="168" t="s">
        <v>9742</v>
      </c>
      <c r="S81" s="169" t="s">
        <v>9743</v>
      </c>
      <c r="T81" s="169" t="s">
        <v>9743</v>
      </c>
      <c r="U81" s="169" t="s">
        <v>9602</v>
      </c>
      <c r="V81" s="151" t="s">
        <v>9616</v>
      </c>
      <c r="W81" s="151" t="s">
        <v>9621</v>
      </c>
      <c r="X81" s="169" t="s">
        <v>9743</v>
      </c>
      <c r="Y81" s="333" t="s">
        <v>9884</v>
      </c>
      <c r="Z81" s="333"/>
      <c r="AA81" s="333"/>
      <c r="AB81" s="333"/>
      <c r="AC81" s="333"/>
      <c r="AD81" s="334"/>
      <c r="AE81" s="334"/>
      <c r="AF81" s="334"/>
      <c r="AG81" s="125">
        <f t="shared" ref="AG81:AH81" si="22">SUM(AG82:AG85)</f>
        <v>0</v>
      </c>
      <c r="AH81" s="125">
        <f t="shared" si="22"/>
        <v>0</v>
      </c>
      <c r="AI81" s="334"/>
      <c r="AJ81" s="334"/>
      <c r="AK81" s="334"/>
      <c r="AL81" s="334"/>
      <c r="AM81" s="408">
        <f t="shared" si="7"/>
        <v>0</v>
      </c>
      <c r="AN81" s="418">
        <f t="shared" si="8"/>
        <v>41744000</v>
      </c>
      <c r="AO81" s="334"/>
    </row>
    <row r="82" spans="1:41" s="120" customFormat="1" ht="45" hidden="1" customHeight="1" x14ac:dyDescent="0.3">
      <c r="A82" s="227"/>
      <c r="B82" s="216"/>
      <c r="C82" s="201" t="s">
        <v>9760</v>
      </c>
      <c r="D82" s="193" t="s">
        <v>9880</v>
      </c>
      <c r="E82" s="207">
        <v>422100</v>
      </c>
      <c r="F82" s="229">
        <f>SUM(G82:K82)</f>
        <v>36213000</v>
      </c>
      <c r="G82" s="208">
        <v>1000</v>
      </c>
      <c r="H82" s="208">
        <v>18106000</v>
      </c>
      <c r="I82" s="208">
        <v>18106000</v>
      </c>
      <c r="J82" s="208">
        <v>0</v>
      </c>
      <c r="K82" s="208">
        <v>0</v>
      </c>
      <c r="L82" s="196" t="s">
        <v>9763</v>
      </c>
      <c r="M82" s="197" t="s">
        <v>9849</v>
      </c>
      <c r="N82" s="217">
        <v>46327</v>
      </c>
      <c r="O82" s="217">
        <v>47058</v>
      </c>
      <c r="P82" s="199">
        <v>24</v>
      </c>
      <c r="Q82" s="222" t="s">
        <v>10055</v>
      </c>
      <c r="R82" s="204" t="s">
        <v>9742</v>
      </c>
      <c r="S82" s="192" t="s">
        <v>9743</v>
      </c>
      <c r="T82" s="192" t="s">
        <v>9743</v>
      </c>
      <c r="U82" s="192" t="s">
        <v>9602</v>
      </c>
      <c r="V82" s="216" t="s">
        <v>9616</v>
      </c>
      <c r="W82" s="216" t="s">
        <v>9621</v>
      </c>
      <c r="X82" s="192" t="s">
        <v>9743</v>
      </c>
      <c r="Y82" s="335" t="s">
        <v>9884</v>
      </c>
      <c r="Z82" s="335"/>
      <c r="AA82" s="335"/>
      <c r="AB82" s="335"/>
      <c r="AC82" s="335"/>
      <c r="AD82" s="334"/>
      <c r="AE82" s="334"/>
      <c r="AF82" s="334"/>
      <c r="AG82" s="334"/>
      <c r="AH82" s="334"/>
      <c r="AI82" s="334"/>
      <c r="AJ82" s="334"/>
      <c r="AK82" s="334"/>
      <c r="AL82" s="334"/>
      <c r="AM82" s="408">
        <f t="shared" si="7"/>
        <v>0</v>
      </c>
      <c r="AN82" s="418">
        <f t="shared" si="8"/>
        <v>36213000</v>
      </c>
      <c r="AO82" s="334"/>
    </row>
    <row r="83" spans="1:41" s="120" customFormat="1" ht="45" hidden="1" customHeight="1" x14ac:dyDescent="0.3">
      <c r="A83" s="227"/>
      <c r="B83" s="216"/>
      <c r="C83" s="201" t="s">
        <v>9760</v>
      </c>
      <c r="D83" s="193" t="s">
        <v>9881</v>
      </c>
      <c r="E83" s="207">
        <v>422200</v>
      </c>
      <c r="F83" s="229">
        <f t="shared" ref="F83" si="23">SUM(G83:K83)</f>
        <v>3671000</v>
      </c>
      <c r="G83" s="208">
        <v>1000</v>
      </c>
      <c r="H83" s="208">
        <v>1835000</v>
      </c>
      <c r="I83" s="208">
        <v>1835000</v>
      </c>
      <c r="J83" s="208">
        <v>0</v>
      </c>
      <c r="K83" s="208">
        <v>0</v>
      </c>
      <c r="L83" s="196" t="s">
        <v>9763</v>
      </c>
      <c r="M83" s="197" t="s">
        <v>9849</v>
      </c>
      <c r="N83" s="217">
        <v>46327</v>
      </c>
      <c r="O83" s="217">
        <v>47058</v>
      </c>
      <c r="P83" s="199">
        <v>24</v>
      </c>
      <c r="Q83" s="222" t="s">
        <v>10055</v>
      </c>
      <c r="R83" s="204" t="s">
        <v>9742</v>
      </c>
      <c r="S83" s="192" t="s">
        <v>9743</v>
      </c>
      <c r="T83" s="192" t="s">
        <v>9743</v>
      </c>
      <c r="U83" s="192" t="s">
        <v>9602</v>
      </c>
      <c r="V83" s="216" t="s">
        <v>9616</v>
      </c>
      <c r="W83" s="216" t="s">
        <v>9621</v>
      </c>
      <c r="X83" s="192" t="s">
        <v>9743</v>
      </c>
      <c r="Y83" s="335" t="s">
        <v>9884</v>
      </c>
      <c r="Z83" s="335"/>
      <c r="AA83" s="335"/>
      <c r="AB83" s="335"/>
      <c r="AC83" s="335"/>
      <c r="AD83" s="334"/>
      <c r="AE83" s="334"/>
      <c r="AF83" s="334"/>
      <c r="AG83" s="334"/>
      <c r="AH83" s="334"/>
      <c r="AI83" s="334"/>
      <c r="AJ83" s="334"/>
      <c r="AK83" s="334"/>
      <c r="AL83" s="334"/>
      <c r="AM83" s="408">
        <f t="shared" si="7"/>
        <v>0</v>
      </c>
      <c r="AN83" s="418">
        <f t="shared" si="8"/>
        <v>3671000</v>
      </c>
      <c r="AO83" s="334"/>
    </row>
    <row r="84" spans="1:41" s="120" customFormat="1" ht="45" hidden="1" customHeight="1" x14ac:dyDescent="0.3">
      <c r="A84" s="227"/>
      <c r="B84" s="216"/>
      <c r="C84" s="201" t="s">
        <v>9760</v>
      </c>
      <c r="D84" s="193" t="s">
        <v>9882</v>
      </c>
      <c r="E84" s="207">
        <v>423300</v>
      </c>
      <c r="F84" s="229">
        <f>SUM(G84:K84)</f>
        <v>1819000</v>
      </c>
      <c r="G84" s="208">
        <v>1000</v>
      </c>
      <c r="H84" s="208">
        <v>909000</v>
      </c>
      <c r="I84" s="208">
        <v>909000</v>
      </c>
      <c r="J84" s="208">
        <v>0</v>
      </c>
      <c r="K84" s="208">
        <v>0</v>
      </c>
      <c r="L84" s="196" t="s">
        <v>9763</v>
      </c>
      <c r="M84" s="197" t="s">
        <v>9849</v>
      </c>
      <c r="N84" s="217">
        <v>46327</v>
      </c>
      <c r="O84" s="217">
        <v>47058</v>
      </c>
      <c r="P84" s="199">
        <v>24</v>
      </c>
      <c r="Q84" s="222" t="s">
        <v>10055</v>
      </c>
      <c r="R84" s="204" t="s">
        <v>9742</v>
      </c>
      <c r="S84" s="192" t="s">
        <v>9743</v>
      </c>
      <c r="T84" s="192" t="s">
        <v>9743</v>
      </c>
      <c r="U84" s="192" t="s">
        <v>9602</v>
      </c>
      <c r="V84" s="216" t="s">
        <v>9616</v>
      </c>
      <c r="W84" s="216" t="s">
        <v>9621</v>
      </c>
      <c r="X84" s="192" t="s">
        <v>9743</v>
      </c>
      <c r="Y84" s="335" t="s">
        <v>9884</v>
      </c>
      <c r="Z84" s="335"/>
      <c r="AA84" s="335"/>
      <c r="AB84" s="335"/>
      <c r="AC84" s="335"/>
      <c r="AD84" s="334"/>
      <c r="AE84" s="334"/>
      <c r="AF84" s="334"/>
      <c r="AG84" s="334"/>
      <c r="AH84" s="334"/>
      <c r="AI84" s="334"/>
      <c r="AJ84" s="334"/>
      <c r="AK84" s="334"/>
      <c r="AL84" s="334"/>
      <c r="AM84" s="408">
        <f t="shared" si="7"/>
        <v>0</v>
      </c>
      <c r="AN84" s="418">
        <f t="shared" si="8"/>
        <v>1819000</v>
      </c>
      <c r="AO84" s="334"/>
    </row>
    <row r="85" spans="1:41" s="120" customFormat="1" ht="45" hidden="1" customHeight="1" x14ac:dyDescent="0.3">
      <c r="A85" s="227"/>
      <c r="B85" s="216"/>
      <c r="C85" s="201" t="s">
        <v>9760</v>
      </c>
      <c r="D85" s="193" t="s">
        <v>9883</v>
      </c>
      <c r="E85" s="207">
        <v>423900</v>
      </c>
      <c r="F85" s="229">
        <f>SUM(G85:K85)</f>
        <v>41000</v>
      </c>
      <c r="G85" s="208">
        <v>1000</v>
      </c>
      <c r="H85" s="208">
        <v>20000</v>
      </c>
      <c r="I85" s="208">
        <v>20000</v>
      </c>
      <c r="J85" s="208">
        <v>0</v>
      </c>
      <c r="K85" s="208">
        <v>0</v>
      </c>
      <c r="L85" s="196" t="s">
        <v>9763</v>
      </c>
      <c r="M85" s="197" t="s">
        <v>9849</v>
      </c>
      <c r="N85" s="217">
        <v>46327</v>
      </c>
      <c r="O85" s="217">
        <v>47058</v>
      </c>
      <c r="P85" s="199">
        <v>24</v>
      </c>
      <c r="Q85" s="222" t="s">
        <v>10055</v>
      </c>
      <c r="R85" s="204" t="s">
        <v>9742</v>
      </c>
      <c r="S85" s="192" t="s">
        <v>9743</v>
      </c>
      <c r="T85" s="192" t="s">
        <v>9743</v>
      </c>
      <c r="U85" s="192" t="s">
        <v>9602</v>
      </c>
      <c r="V85" s="216" t="s">
        <v>9616</v>
      </c>
      <c r="W85" s="216" t="s">
        <v>9621</v>
      </c>
      <c r="X85" s="192" t="s">
        <v>9743</v>
      </c>
      <c r="Y85" s="335" t="s">
        <v>9884</v>
      </c>
      <c r="Z85" s="335"/>
      <c r="AA85" s="335"/>
      <c r="AB85" s="335"/>
      <c r="AC85" s="335"/>
      <c r="AD85" s="334"/>
      <c r="AE85" s="334"/>
      <c r="AF85" s="334"/>
      <c r="AG85" s="334"/>
      <c r="AH85" s="334"/>
      <c r="AI85" s="334"/>
      <c r="AJ85" s="334"/>
      <c r="AK85" s="334"/>
      <c r="AL85" s="334"/>
      <c r="AM85" s="408">
        <f t="shared" si="7"/>
        <v>0</v>
      </c>
      <c r="AN85" s="418">
        <f t="shared" si="8"/>
        <v>41000</v>
      </c>
      <c r="AO85" s="334"/>
    </row>
    <row r="86" spans="1:41" s="120" customFormat="1" ht="45" customHeight="1" x14ac:dyDescent="0.3">
      <c r="A86" s="115" t="s">
        <v>6</v>
      </c>
      <c r="B86" s="151"/>
      <c r="C86" s="142" t="s">
        <v>9760</v>
      </c>
      <c r="D86" s="144" t="s">
        <v>9986</v>
      </c>
      <c r="E86" s="116" t="s">
        <v>9839</v>
      </c>
      <c r="F86" s="117">
        <f>SUM(G86:K86)</f>
        <v>82100001</v>
      </c>
      <c r="G86" s="117">
        <v>27366667</v>
      </c>
      <c r="H86" s="117">
        <v>27366667</v>
      </c>
      <c r="I86" s="117">
        <v>27366667</v>
      </c>
      <c r="J86" s="117">
        <v>0</v>
      </c>
      <c r="K86" s="117">
        <v>0</v>
      </c>
      <c r="L86" s="158" t="s">
        <v>9763</v>
      </c>
      <c r="M86" s="159" t="s">
        <v>9740</v>
      </c>
      <c r="N86" s="118">
        <v>46082</v>
      </c>
      <c r="O86" s="118">
        <v>47178</v>
      </c>
      <c r="P86" s="119">
        <f>DATEDIF(N86,O86,"m")</f>
        <v>36</v>
      </c>
      <c r="Q86" s="166" t="s">
        <v>9935</v>
      </c>
      <c r="R86" s="168" t="s">
        <v>9742</v>
      </c>
      <c r="S86" s="169" t="s">
        <v>9743</v>
      </c>
      <c r="T86" s="169" t="s">
        <v>9743</v>
      </c>
      <c r="U86" s="169"/>
      <c r="V86" s="151"/>
      <c r="W86" s="151"/>
      <c r="X86" s="169" t="s">
        <v>9743</v>
      </c>
      <c r="Y86" s="336" t="s">
        <v>9987</v>
      </c>
      <c r="Z86" s="169" t="s">
        <v>9750</v>
      </c>
      <c r="AA86" s="336"/>
      <c r="AB86" s="420" t="s">
        <v>10119</v>
      </c>
      <c r="AC86" s="460" t="s">
        <v>9705</v>
      </c>
      <c r="AD86" s="461" t="s">
        <v>10113</v>
      </c>
      <c r="AE86" s="462" t="s">
        <v>10156</v>
      </c>
      <c r="AF86" s="462" t="s">
        <v>10157</v>
      </c>
      <c r="AG86" s="463">
        <v>82068480</v>
      </c>
      <c r="AH86" s="463">
        <v>98482176</v>
      </c>
      <c r="AI86" s="464">
        <v>46178</v>
      </c>
      <c r="AJ86" s="461">
        <v>36</v>
      </c>
      <c r="AK86" s="461">
        <v>2</v>
      </c>
      <c r="AL86" s="461"/>
      <c r="AM86" s="408">
        <f t="shared" si="7"/>
        <v>0.99961606577812345</v>
      </c>
      <c r="AN86" s="418">
        <f t="shared" si="8"/>
        <v>31521</v>
      </c>
      <c r="AO86" s="346" t="s">
        <v>10212</v>
      </c>
    </row>
    <row r="87" spans="1:41" s="120" customFormat="1" ht="45" customHeight="1" x14ac:dyDescent="0.3">
      <c r="A87" s="115" t="s">
        <v>7</v>
      </c>
      <c r="B87" s="151"/>
      <c r="C87" s="142" t="s">
        <v>9760</v>
      </c>
      <c r="D87" s="144" t="s">
        <v>9770</v>
      </c>
      <c r="E87" s="116">
        <v>423200</v>
      </c>
      <c r="F87" s="117">
        <f t="shared" ref="F87:F144" si="24">SUM(G87:K87)</f>
        <v>41185000</v>
      </c>
      <c r="G87" s="117">
        <v>1000</v>
      </c>
      <c r="H87" s="117">
        <v>20592000</v>
      </c>
      <c r="I87" s="117">
        <v>20592000</v>
      </c>
      <c r="J87" s="117">
        <v>0</v>
      </c>
      <c r="K87" s="117">
        <v>0</v>
      </c>
      <c r="L87" s="158" t="s">
        <v>9864</v>
      </c>
      <c r="M87" s="159" t="s">
        <v>9865</v>
      </c>
      <c r="N87" s="118">
        <v>46357</v>
      </c>
      <c r="O87" s="118">
        <v>47088</v>
      </c>
      <c r="P87" s="119">
        <f t="shared" si="17"/>
        <v>24</v>
      </c>
      <c r="Q87" s="166" t="s">
        <v>9920</v>
      </c>
      <c r="R87" s="168" t="s">
        <v>9742</v>
      </c>
      <c r="S87" s="169" t="s">
        <v>9743</v>
      </c>
      <c r="T87" s="169" t="s">
        <v>9743</v>
      </c>
      <c r="U87" s="169"/>
      <c r="V87" s="151"/>
      <c r="W87" s="151"/>
      <c r="X87" s="169" t="s">
        <v>9750</v>
      </c>
      <c r="Y87" s="333"/>
      <c r="Z87" s="169" t="s">
        <v>9750</v>
      </c>
      <c r="AA87" s="333"/>
      <c r="AB87" s="333"/>
      <c r="AC87" s="333"/>
      <c r="AD87" s="334"/>
      <c r="AE87" s="334"/>
      <c r="AF87" s="334"/>
      <c r="AG87" s="334"/>
      <c r="AH87" s="334"/>
      <c r="AI87" s="334"/>
      <c r="AJ87" s="334"/>
      <c r="AK87" s="334"/>
      <c r="AL87" s="334"/>
      <c r="AM87" s="408">
        <f t="shared" si="7"/>
        <v>0</v>
      </c>
      <c r="AN87" s="418">
        <f t="shared" si="8"/>
        <v>41185000</v>
      </c>
      <c r="AO87" s="334"/>
    </row>
    <row r="88" spans="1:41" s="120" customFormat="1" ht="45" customHeight="1" x14ac:dyDescent="0.3">
      <c r="A88" s="115" t="s">
        <v>8</v>
      </c>
      <c r="B88" s="151"/>
      <c r="C88" s="142" t="s">
        <v>9760</v>
      </c>
      <c r="D88" s="144" t="s">
        <v>9988</v>
      </c>
      <c r="E88" s="116">
        <v>423200</v>
      </c>
      <c r="F88" s="117">
        <f t="shared" si="24"/>
        <v>75334334</v>
      </c>
      <c r="G88" s="117">
        <v>1000</v>
      </c>
      <c r="H88" s="117">
        <v>37666667</v>
      </c>
      <c r="I88" s="117">
        <v>37666667</v>
      </c>
      <c r="J88" s="117">
        <v>0</v>
      </c>
      <c r="K88" s="117">
        <v>0</v>
      </c>
      <c r="L88" s="158" t="s">
        <v>9864</v>
      </c>
      <c r="M88" s="159" t="s">
        <v>9865</v>
      </c>
      <c r="N88" s="118">
        <v>46388</v>
      </c>
      <c r="O88" s="118">
        <v>47119</v>
      </c>
      <c r="P88" s="119">
        <f t="shared" si="17"/>
        <v>24</v>
      </c>
      <c r="Q88" s="166" t="s">
        <v>9920</v>
      </c>
      <c r="R88" s="168" t="s">
        <v>9742</v>
      </c>
      <c r="S88" s="169" t="s">
        <v>9743</v>
      </c>
      <c r="T88" s="169" t="s">
        <v>9743</v>
      </c>
      <c r="U88" s="169"/>
      <c r="V88" s="151"/>
      <c r="W88" s="151"/>
      <c r="X88" s="169" t="s">
        <v>9750</v>
      </c>
      <c r="Y88" s="333"/>
      <c r="Z88" s="169" t="s">
        <v>9750</v>
      </c>
      <c r="AA88" s="333"/>
      <c r="AB88" s="333"/>
      <c r="AC88" s="333"/>
      <c r="AD88" s="334"/>
      <c r="AE88" s="334"/>
      <c r="AF88" s="334"/>
      <c r="AG88" s="334"/>
      <c r="AH88" s="334"/>
      <c r="AI88" s="334"/>
      <c r="AJ88" s="334"/>
      <c r="AK88" s="334"/>
      <c r="AL88" s="334"/>
      <c r="AM88" s="408">
        <f t="shared" si="7"/>
        <v>0</v>
      </c>
      <c r="AN88" s="418">
        <f t="shared" si="8"/>
        <v>75334334</v>
      </c>
      <c r="AO88" s="334"/>
    </row>
    <row r="89" spans="1:41" s="120" customFormat="1" ht="45" customHeight="1" x14ac:dyDescent="0.3">
      <c r="A89" s="115" t="s">
        <v>9784</v>
      </c>
      <c r="B89" s="151"/>
      <c r="C89" s="142" t="s">
        <v>9760</v>
      </c>
      <c r="D89" s="144" t="s">
        <v>9989</v>
      </c>
      <c r="E89" s="116">
        <v>423200</v>
      </c>
      <c r="F89" s="117">
        <f t="shared" si="24"/>
        <v>11001000</v>
      </c>
      <c r="G89" s="117">
        <v>1000</v>
      </c>
      <c r="H89" s="117">
        <v>5500000</v>
      </c>
      <c r="I89" s="117">
        <v>5500000</v>
      </c>
      <c r="J89" s="117">
        <v>0</v>
      </c>
      <c r="K89" s="117">
        <v>0</v>
      </c>
      <c r="L89" s="158" t="s">
        <v>9864</v>
      </c>
      <c r="M89" s="159" t="s">
        <v>9865</v>
      </c>
      <c r="N89" s="118">
        <v>46419</v>
      </c>
      <c r="O89" s="118">
        <v>47150</v>
      </c>
      <c r="P89" s="119">
        <f t="shared" si="17"/>
        <v>24</v>
      </c>
      <c r="Q89" s="166" t="s">
        <v>9920</v>
      </c>
      <c r="R89" s="168" t="s">
        <v>9742</v>
      </c>
      <c r="S89" s="169" t="s">
        <v>9743</v>
      </c>
      <c r="T89" s="169" t="s">
        <v>9743</v>
      </c>
      <c r="U89" s="169"/>
      <c r="V89" s="151"/>
      <c r="W89" s="151"/>
      <c r="X89" s="169" t="s">
        <v>9750</v>
      </c>
      <c r="Y89" s="333"/>
      <c r="Z89" s="169" t="s">
        <v>9750</v>
      </c>
      <c r="AA89" s="333"/>
      <c r="AB89" s="333"/>
      <c r="AC89" s="333"/>
      <c r="AD89" s="334"/>
      <c r="AE89" s="334"/>
      <c r="AF89" s="334"/>
      <c r="AG89" s="334"/>
      <c r="AH89" s="334"/>
      <c r="AI89" s="334"/>
      <c r="AJ89" s="334"/>
      <c r="AK89" s="334"/>
      <c r="AL89" s="334"/>
      <c r="AM89" s="408">
        <f t="shared" si="7"/>
        <v>0</v>
      </c>
      <c r="AN89" s="418">
        <f t="shared" si="8"/>
        <v>11001000</v>
      </c>
      <c r="AO89" s="334"/>
    </row>
    <row r="90" spans="1:41" s="120" customFormat="1" ht="45" customHeight="1" x14ac:dyDescent="0.3">
      <c r="A90" s="115" t="s">
        <v>10</v>
      </c>
      <c r="B90" s="151"/>
      <c r="C90" s="142" t="s">
        <v>9760</v>
      </c>
      <c r="D90" s="144" t="s">
        <v>9771</v>
      </c>
      <c r="E90" s="116">
        <v>423200</v>
      </c>
      <c r="F90" s="117">
        <f t="shared" si="24"/>
        <v>33784000</v>
      </c>
      <c r="G90" s="117">
        <v>4223000</v>
      </c>
      <c r="H90" s="117">
        <v>16892000</v>
      </c>
      <c r="I90" s="117">
        <v>12669000</v>
      </c>
      <c r="J90" s="117">
        <v>0</v>
      </c>
      <c r="K90" s="117">
        <v>0</v>
      </c>
      <c r="L90" s="158" t="s">
        <v>9864</v>
      </c>
      <c r="M90" s="159" t="s">
        <v>9849</v>
      </c>
      <c r="N90" s="118">
        <v>46296</v>
      </c>
      <c r="O90" s="118">
        <v>47027</v>
      </c>
      <c r="P90" s="119">
        <f t="shared" si="17"/>
        <v>24</v>
      </c>
      <c r="Q90" s="166" t="s">
        <v>9920</v>
      </c>
      <c r="R90" s="168" t="s">
        <v>9742</v>
      </c>
      <c r="S90" s="169" t="s">
        <v>9743</v>
      </c>
      <c r="T90" s="169" t="s">
        <v>9743</v>
      </c>
      <c r="U90" s="169"/>
      <c r="V90" s="151"/>
      <c r="W90" s="151"/>
      <c r="X90" s="169" t="s">
        <v>9750</v>
      </c>
      <c r="Y90" s="333"/>
      <c r="Z90" s="169" t="s">
        <v>9750</v>
      </c>
      <c r="AA90" s="333"/>
      <c r="AB90" s="333"/>
      <c r="AC90" s="420" t="s">
        <v>9702</v>
      </c>
      <c r="AD90" s="334"/>
      <c r="AE90" s="334"/>
      <c r="AF90" s="334"/>
      <c r="AG90" s="334"/>
      <c r="AH90" s="334"/>
      <c r="AI90" s="334"/>
      <c r="AJ90" s="334"/>
      <c r="AK90" s="334"/>
      <c r="AL90" s="334"/>
      <c r="AM90" s="408">
        <f t="shared" si="7"/>
        <v>0</v>
      </c>
      <c r="AN90" s="418">
        <f t="shared" si="8"/>
        <v>33784000</v>
      </c>
      <c r="AO90" s="334"/>
    </row>
    <row r="91" spans="1:41" s="120" customFormat="1" ht="45" customHeight="1" x14ac:dyDescent="0.3">
      <c r="A91" s="115" t="s">
        <v>11</v>
      </c>
      <c r="B91" s="151"/>
      <c r="C91" s="142" t="s">
        <v>9760</v>
      </c>
      <c r="D91" s="144" t="s">
        <v>9772</v>
      </c>
      <c r="E91" s="116">
        <v>423200</v>
      </c>
      <c r="F91" s="117">
        <f t="shared" si="24"/>
        <v>44813000</v>
      </c>
      <c r="G91" s="117">
        <v>1000</v>
      </c>
      <c r="H91" s="117">
        <f>18671667+3734333</f>
        <v>22406000</v>
      </c>
      <c r="I91" s="117">
        <v>22406000</v>
      </c>
      <c r="J91" s="117">
        <v>0</v>
      </c>
      <c r="K91" s="117">
        <v>0</v>
      </c>
      <c r="L91" s="158" t="s">
        <v>9864</v>
      </c>
      <c r="M91" s="159" t="s">
        <v>9865</v>
      </c>
      <c r="N91" s="118">
        <v>46419</v>
      </c>
      <c r="O91" s="118">
        <v>47150</v>
      </c>
      <c r="P91" s="119">
        <f t="shared" si="17"/>
        <v>24</v>
      </c>
      <c r="Q91" s="166" t="s">
        <v>9920</v>
      </c>
      <c r="R91" s="168" t="s">
        <v>9742</v>
      </c>
      <c r="S91" s="169" t="s">
        <v>9743</v>
      </c>
      <c r="T91" s="169" t="s">
        <v>9743</v>
      </c>
      <c r="U91" s="169"/>
      <c r="V91" s="151"/>
      <c r="W91" s="151"/>
      <c r="X91" s="169" t="s">
        <v>9750</v>
      </c>
      <c r="Y91" s="338" t="s">
        <v>9938</v>
      </c>
      <c r="Z91" s="338"/>
      <c r="AA91" s="338"/>
      <c r="AB91" s="338"/>
      <c r="AC91" s="338"/>
      <c r="AD91" s="334"/>
      <c r="AE91" s="334"/>
      <c r="AF91" s="334"/>
      <c r="AG91" s="334"/>
      <c r="AH91" s="334"/>
      <c r="AI91" s="334"/>
      <c r="AJ91" s="334"/>
      <c r="AK91" s="334"/>
      <c r="AL91" s="334"/>
      <c r="AM91" s="408">
        <f t="shared" si="7"/>
        <v>0</v>
      </c>
      <c r="AN91" s="418">
        <f t="shared" si="8"/>
        <v>44813000</v>
      </c>
      <c r="AO91" s="334"/>
    </row>
    <row r="92" spans="1:41" s="120" customFormat="1" ht="45" customHeight="1" x14ac:dyDescent="0.3">
      <c r="A92" s="115" t="s">
        <v>12</v>
      </c>
      <c r="B92" s="151"/>
      <c r="C92" s="142" t="s">
        <v>9760</v>
      </c>
      <c r="D92" s="144" t="s">
        <v>10040</v>
      </c>
      <c r="E92" s="116">
        <v>423200</v>
      </c>
      <c r="F92" s="117">
        <f t="shared" si="24"/>
        <v>124080000</v>
      </c>
      <c r="G92" s="117">
        <v>31020000</v>
      </c>
      <c r="H92" s="117">
        <v>62040000</v>
      </c>
      <c r="I92" s="117">
        <v>31020000</v>
      </c>
      <c r="J92" s="117">
        <v>0</v>
      </c>
      <c r="K92" s="117">
        <v>0</v>
      </c>
      <c r="L92" s="158" t="s">
        <v>9864</v>
      </c>
      <c r="M92" s="159" t="s">
        <v>9746</v>
      </c>
      <c r="N92" s="118">
        <v>46204</v>
      </c>
      <c r="O92" s="118">
        <v>46935</v>
      </c>
      <c r="P92" s="119">
        <f t="shared" si="17"/>
        <v>24</v>
      </c>
      <c r="Q92" s="166" t="s">
        <v>9920</v>
      </c>
      <c r="R92" s="168" t="s">
        <v>9742</v>
      </c>
      <c r="S92" s="169" t="s">
        <v>9743</v>
      </c>
      <c r="T92" s="169" t="s">
        <v>9743</v>
      </c>
      <c r="U92" s="169"/>
      <c r="V92" s="151"/>
      <c r="W92" s="151"/>
      <c r="X92" s="169" t="s">
        <v>9750</v>
      </c>
      <c r="Y92" s="333"/>
      <c r="Z92" s="169" t="s">
        <v>9750</v>
      </c>
      <c r="AA92" s="333"/>
      <c r="AB92" s="420" t="s">
        <v>10118</v>
      </c>
      <c r="AC92" s="345" t="s">
        <v>9704</v>
      </c>
      <c r="AD92" s="342" t="s">
        <v>10112</v>
      </c>
      <c r="AE92" s="346" t="s">
        <v>10251</v>
      </c>
      <c r="AF92" s="346" t="s">
        <v>10252</v>
      </c>
      <c r="AG92" s="347">
        <v>124032000</v>
      </c>
      <c r="AH92" s="347">
        <v>148838400</v>
      </c>
      <c r="AI92" s="423">
        <v>46212</v>
      </c>
      <c r="AJ92" s="342">
        <v>24</v>
      </c>
      <c r="AK92" s="456">
        <v>1</v>
      </c>
      <c r="AL92" s="334"/>
      <c r="AM92" s="408">
        <f t="shared" si="7"/>
        <v>0.99961315280464214</v>
      </c>
      <c r="AN92" s="418">
        <f t="shared" si="8"/>
        <v>48000</v>
      </c>
      <c r="AO92" s="334"/>
    </row>
    <row r="93" spans="1:41" s="120" customFormat="1" ht="45" customHeight="1" x14ac:dyDescent="0.3">
      <c r="A93" s="115" t="s">
        <v>13</v>
      </c>
      <c r="B93" s="151"/>
      <c r="C93" s="142" t="s">
        <v>9760</v>
      </c>
      <c r="D93" s="144" t="s">
        <v>9773</v>
      </c>
      <c r="E93" s="116">
        <v>423200</v>
      </c>
      <c r="F93" s="117">
        <f t="shared" si="24"/>
        <v>52758150</v>
      </c>
      <c r="G93" s="117">
        <v>10991281</v>
      </c>
      <c r="H93" s="117">
        <v>26379075</v>
      </c>
      <c r="I93" s="117">
        <v>15387794</v>
      </c>
      <c r="J93" s="117">
        <v>0</v>
      </c>
      <c r="K93" s="117">
        <v>0</v>
      </c>
      <c r="L93" s="158" t="s">
        <v>9864</v>
      </c>
      <c r="M93" s="159" t="s">
        <v>9746</v>
      </c>
      <c r="N93" s="118">
        <v>46235</v>
      </c>
      <c r="O93" s="118">
        <v>46966</v>
      </c>
      <c r="P93" s="119">
        <f t="shared" si="17"/>
        <v>24</v>
      </c>
      <c r="Q93" s="166" t="s">
        <v>9920</v>
      </c>
      <c r="R93" s="168" t="s">
        <v>9742</v>
      </c>
      <c r="S93" s="169" t="s">
        <v>9743</v>
      </c>
      <c r="T93" s="169" t="s">
        <v>9743</v>
      </c>
      <c r="U93" s="169"/>
      <c r="V93" s="151"/>
      <c r="W93" s="151"/>
      <c r="X93" s="169" t="s">
        <v>9750</v>
      </c>
      <c r="Y93" s="333"/>
      <c r="Z93" s="169" t="s">
        <v>9750</v>
      </c>
      <c r="AA93" s="333"/>
      <c r="AB93" s="420" t="s">
        <v>10118</v>
      </c>
      <c r="AC93" s="420" t="s">
        <v>9702</v>
      </c>
      <c r="AD93" s="334"/>
      <c r="AE93" s="334"/>
      <c r="AF93" s="334"/>
      <c r="AG93" s="334"/>
      <c r="AH93" s="334"/>
      <c r="AI93" s="334"/>
      <c r="AJ93" s="334"/>
      <c r="AK93" s="334"/>
      <c r="AL93" s="334"/>
      <c r="AM93" s="408">
        <f t="shared" si="7"/>
        <v>0</v>
      </c>
      <c r="AN93" s="418">
        <f t="shared" si="8"/>
        <v>52758150</v>
      </c>
      <c r="AO93" s="334"/>
    </row>
    <row r="94" spans="1:41" s="120" customFormat="1" ht="45" customHeight="1" x14ac:dyDescent="0.3">
      <c r="A94" s="115" t="s">
        <v>14</v>
      </c>
      <c r="B94" s="151"/>
      <c r="C94" s="142" t="s">
        <v>9760</v>
      </c>
      <c r="D94" s="144" t="s">
        <v>9774</v>
      </c>
      <c r="E94" s="116">
        <v>423200</v>
      </c>
      <c r="F94" s="117">
        <f t="shared" si="24"/>
        <v>49901000</v>
      </c>
      <c r="G94" s="117">
        <v>1000</v>
      </c>
      <c r="H94" s="117">
        <v>24950000</v>
      </c>
      <c r="I94" s="117">
        <v>24950000</v>
      </c>
      <c r="J94" s="117">
        <v>0</v>
      </c>
      <c r="K94" s="117">
        <v>0</v>
      </c>
      <c r="L94" s="158" t="s">
        <v>9864</v>
      </c>
      <c r="M94" s="159" t="s">
        <v>9865</v>
      </c>
      <c r="N94" s="118">
        <v>46388</v>
      </c>
      <c r="O94" s="118">
        <v>47119</v>
      </c>
      <c r="P94" s="119">
        <f t="shared" si="17"/>
        <v>24</v>
      </c>
      <c r="Q94" s="166" t="s">
        <v>9920</v>
      </c>
      <c r="R94" s="168" t="s">
        <v>9742</v>
      </c>
      <c r="S94" s="169" t="s">
        <v>9743</v>
      </c>
      <c r="T94" s="169" t="s">
        <v>9743</v>
      </c>
      <c r="U94" s="169"/>
      <c r="V94" s="151"/>
      <c r="W94" s="151"/>
      <c r="X94" s="169" t="s">
        <v>9750</v>
      </c>
      <c r="Y94" s="333"/>
      <c r="Z94" s="169" t="s">
        <v>9750</v>
      </c>
      <c r="AA94" s="333"/>
      <c r="AB94" s="333"/>
      <c r="AC94" s="333"/>
      <c r="AD94" s="334"/>
      <c r="AE94" s="334"/>
      <c r="AF94" s="334"/>
      <c r="AG94" s="334"/>
      <c r="AH94" s="334"/>
      <c r="AI94" s="334"/>
      <c r="AJ94" s="334"/>
      <c r="AK94" s="334"/>
      <c r="AL94" s="334"/>
      <c r="AM94" s="408">
        <f t="shared" si="7"/>
        <v>0</v>
      </c>
      <c r="AN94" s="418">
        <f t="shared" si="8"/>
        <v>49901000</v>
      </c>
      <c r="AO94" s="334"/>
    </row>
    <row r="95" spans="1:41" s="120" customFormat="1" ht="45" customHeight="1" x14ac:dyDescent="0.3">
      <c r="A95" s="115" t="s">
        <v>9673</v>
      </c>
      <c r="B95" s="151"/>
      <c r="C95" s="142" t="s">
        <v>9760</v>
      </c>
      <c r="D95" s="144" t="s">
        <v>9775</v>
      </c>
      <c r="E95" s="116">
        <v>423200</v>
      </c>
      <c r="F95" s="117">
        <f t="shared" si="24"/>
        <v>38620000</v>
      </c>
      <c r="G95" s="117">
        <v>4827500</v>
      </c>
      <c r="H95" s="117">
        <v>19310000</v>
      </c>
      <c r="I95" s="117">
        <v>14482500</v>
      </c>
      <c r="J95" s="117">
        <v>0</v>
      </c>
      <c r="K95" s="117">
        <v>0</v>
      </c>
      <c r="L95" s="158" t="s">
        <v>9864</v>
      </c>
      <c r="M95" s="159" t="s">
        <v>9849</v>
      </c>
      <c r="N95" s="118">
        <v>46296</v>
      </c>
      <c r="O95" s="118">
        <v>47027</v>
      </c>
      <c r="P95" s="119">
        <f t="shared" si="17"/>
        <v>24</v>
      </c>
      <c r="Q95" s="166" t="s">
        <v>9920</v>
      </c>
      <c r="R95" s="168" t="s">
        <v>9742</v>
      </c>
      <c r="S95" s="169" t="s">
        <v>9743</v>
      </c>
      <c r="T95" s="169" t="s">
        <v>9743</v>
      </c>
      <c r="U95" s="169"/>
      <c r="V95" s="151"/>
      <c r="W95" s="151"/>
      <c r="X95" s="169" t="s">
        <v>9750</v>
      </c>
      <c r="Y95" s="333"/>
      <c r="Z95" s="169" t="s">
        <v>9750</v>
      </c>
      <c r="AA95" s="333"/>
      <c r="AB95" s="420" t="s">
        <v>10222</v>
      </c>
      <c r="AC95" s="420" t="s">
        <v>9702</v>
      </c>
      <c r="AD95" s="334"/>
      <c r="AE95" s="334"/>
      <c r="AF95" s="334"/>
      <c r="AG95" s="334"/>
      <c r="AH95" s="334"/>
      <c r="AI95" s="334"/>
      <c r="AJ95" s="334"/>
      <c r="AK95" s="334"/>
      <c r="AL95" s="334"/>
      <c r="AM95" s="408">
        <f t="shared" si="7"/>
        <v>0</v>
      </c>
      <c r="AN95" s="418">
        <f t="shared" si="8"/>
        <v>38620000</v>
      </c>
      <c r="AO95" s="334"/>
    </row>
    <row r="96" spans="1:41" s="120" customFormat="1" ht="45" customHeight="1" x14ac:dyDescent="0.3">
      <c r="A96" s="115" t="s">
        <v>9700</v>
      </c>
      <c r="B96" s="151"/>
      <c r="C96" s="142" t="s">
        <v>9760</v>
      </c>
      <c r="D96" s="144" t="s">
        <v>9776</v>
      </c>
      <c r="E96" s="116">
        <v>423200</v>
      </c>
      <c r="F96" s="117">
        <f t="shared" si="24"/>
        <v>5000000</v>
      </c>
      <c r="G96" s="117">
        <v>625000</v>
      </c>
      <c r="H96" s="117">
        <v>2500000</v>
      </c>
      <c r="I96" s="117">
        <v>1875000</v>
      </c>
      <c r="J96" s="117">
        <v>0</v>
      </c>
      <c r="K96" s="117">
        <v>0</v>
      </c>
      <c r="L96" s="158" t="s">
        <v>9864</v>
      </c>
      <c r="M96" s="159" t="s">
        <v>9849</v>
      </c>
      <c r="N96" s="118">
        <v>46296</v>
      </c>
      <c r="O96" s="118">
        <v>47027</v>
      </c>
      <c r="P96" s="119">
        <f t="shared" si="17"/>
        <v>24</v>
      </c>
      <c r="Q96" s="166" t="s">
        <v>9920</v>
      </c>
      <c r="R96" s="168" t="s">
        <v>9742</v>
      </c>
      <c r="S96" s="169" t="s">
        <v>9743</v>
      </c>
      <c r="T96" s="169" t="s">
        <v>9743</v>
      </c>
      <c r="U96" s="169"/>
      <c r="V96" s="151"/>
      <c r="W96" s="151"/>
      <c r="X96" s="169" t="s">
        <v>9750</v>
      </c>
      <c r="Y96" s="333"/>
      <c r="Z96" s="169" t="s">
        <v>9750</v>
      </c>
      <c r="AA96" s="333"/>
      <c r="AB96" s="333"/>
      <c r="AC96" s="345" t="s">
        <v>9704</v>
      </c>
      <c r="AD96" s="342" t="s">
        <v>10113</v>
      </c>
      <c r="AE96" s="342" t="s">
        <v>10276</v>
      </c>
      <c r="AF96" s="346" t="s">
        <v>10277</v>
      </c>
      <c r="AG96" s="347">
        <v>4992000</v>
      </c>
      <c r="AH96" s="347">
        <v>5990400</v>
      </c>
      <c r="AI96" s="423">
        <v>46266</v>
      </c>
      <c r="AJ96" s="423">
        <v>46997</v>
      </c>
      <c r="AK96" s="342">
        <v>1</v>
      </c>
      <c r="AL96" s="334"/>
      <c r="AM96" s="408">
        <f t="shared" si="7"/>
        <v>0.99839999999999995</v>
      </c>
      <c r="AN96" s="418">
        <f t="shared" si="8"/>
        <v>8000</v>
      </c>
      <c r="AO96" s="334"/>
    </row>
    <row r="97" spans="1:41" s="120" customFormat="1" ht="45" customHeight="1" x14ac:dyDescent="0.3">
      <c r="A97" s="115" t="s">
        <v>9782</v>
      </c>
      <c r="B97" s="151"/>
      <c r="C97" s="142" t="s">
        <v>9760</v>
      </c>
      <c r="D97" s="144" t="s">
        <v>9830</v>
      </c>
      <c r="E97" s="116">
        <v>423200</v>
      </c>
      <c r="F97" s="117">
        <f t="shared" si="24"/>
        <v>12000250</v>
      </c>
      <c r="G97" s="117">
        <v>1000</v>
      </c>
      <c r="H97" s="117">
        <v>5999625</v>
      </c>
      <c r="I97" s="117">
        <v>5999625</v>
      </c>
      <c r="J97" s="117">
        <v>0</v>
      </c>
      <c r="K97" s="117">
        <v>0</v>
      </c>
      <c r="L97" s="158" t="s">
        <v>9864</v>
      </c>
      <c r="M97" s="159" t="s">
        <v>9865</v>
      </c>
      <c r="N97" s="118">
        <v>46357</v>
      </c>
      <c r="O97" s="118">
        <v>47088</v>
      </c>
      <c r="P97" s="119">
        <f t="shared" si="17"/>
        <v>24</v>
      </c>
      <c r="Q97" s="166" t="s">
        <v>9920</v>
      </c>
      <c r="R97" s="168" t="s">
        <v>9742</v>
      </c>
      <c r="S97" s="169" t="s">
        <v>9743</v>
      </c>
      <c r="T97" s="169" t="s">
        <v>9743</v>
      </c>
      <c r="U97" s="169"/>
      <c r="V97" s="151"/>
      <c r="W97" s="151"/>
      <c r="X97" s="169" t="s">
        <v>9750</v>
      </c>
      <c r="Y97" s="333"/>
      <c r="Z97" s="169" t="s">
        <v>9750</v>
      </c>
      <c r="AA97" s="333"/>
      <c r="AB97" s="333"/>
      <c r="AC97" s="333"/>
      <c r="AD97" s="334"/>
      <c r="AE97" s="334"/>
      <c r="AF97" s="334"/>
      <c r="AG97" s="334"/>
      <c r="AH97" s="334"/>
      <c r="AI97" s="334"/>
      <c r="AJ97" s="334"/>
      <c r="AK97" s="334"/>
      <c r="AL97" s="334"/>
      <c r="AM97" s="408">
        <f t="shared" si="7"/>
        <v>0</v>
      </c>
      <c r="AN97" s="418">
        <f t="shared" si="8"/>
        <v>12000250</v>
      </c>
      <c r="AO97" s="334"/>
    </row>
    <row r="98" spans="1:41" s="120" customFormat="1" ht="93.6" customHeight="1" x14ac:dyDescent="0.3">
      <c r="A98" s="115" t="s">
        <v>9783</v>
      </c>
      <c r="B98" s="151"/>
      <c r="C98" s="142" t="s">
        <v>9760</v>
      </c>
      <c r="D98" s="144" t="s">
        <v>9982</v>
      </c>
      <c r="E98" s="116">
        <v>423200</v>
      </c>
      <c r="F98" s="117">
        <f t="shared" si="24"/>
        <v>15900000</v>
      </c>
      <c r="G98" s="117">
        <v>6000000</v>
      </c>
      <c r="H98" s="117">
        <v>7850000</v>
      </c>
      <c r="I98" s="117">
        <v>2050000</v>
      </c>
      <c r="J98" s="117">
        <v>0</v>
      </c>
      <c r="K98" s="117">
        <v>0</v>
      </c>
      <c r="L98" s="158" t="s">
        <v>9864</v>
      </c>
      <c r="M98" s="159" t="s">
        <v>9740</v>
      </c>
      <c r="N98" s="118">
        <v>46113</v>
      </c>
      <c r="O98" s="118">
        <v>46844</v>
      </c>
      <c r="P98" s="119">
        <v>24</v>
      </c>
      <c r="Q98" s="166" t="s">
        <v>9920</v>
      </c>
      <c r="R98" s="168" t="s">
        <v>9742</v>
      </c>
      <c r="S98" s="169" t="s">
        <v>9743</v>
      </c>
      <c r="T98" s="169" t="s">
        <v>9743</v>
      </c>
      <c r="U98" s="169"/>
      <c r="V98" s="151"/>
      <c r="W98" s="151"/>
      <c r="X98" s="169" t="s">
        <v>9750</v>
      </c>
      <c r="Y98" s="333"/>
      <c r="Z98" s="333"/>
      <c r="AA98" s="333"/>
      <c r="AB98" s="420" t="s">
        <v>10119</v>
      </c>
      <c r="AC98" s="345" t="s">
        <v>9704</v>
      </c>
      <c r="AD98" s="342" t="s">
        <v>10113</v>
      </c>
      <c r="AE98" s="346" t="s">
        <v>10099</v>
      </c>
      <c r="AF98" s="424" t="s">
        <v>10124</v>
      </c>
      <c r="AG98" s="425">
        <v>15888000</v>
      </c>
      <c r="AH98" s="425">
        <v>19065600</v>
      </c>
      <c r="AI98" s="426">
        <v>46100</v>
      </c>
      <c r="AJ98" s="426">
        <v>46831</v>
      </c>
      <c r="AK98" s="426"/>
      <c r="AL98" s="426"/>
      <c r="AM98" s="408">
        <f t="shared" si="7"/>
        <v>0.99924528301886795</v>
      </c>
      <c r="AN98" s="418">
        <f t="shared" si="8"/>
        <v>12000</v>
      </c>
      <c r="AO98" s="424" t="s">
        <v>10171</v>
      </c>
    </row>
    <row r="99" spans="1:41" s="120" customFormat="1" ht="45" customHeight="1" x14ac:dyDescent="0.3">
      <c r="A99" s="115" t="s">
        <v>9733</v>
      </c>
      <c r="B99" s="151"/>
      <c r="C99" s="142" t="s">
        <v>9760</v>
      </c>
      <c r="D99" s="144" t="s">
        <v>9831</v>
      </c>
      <c r="E99" s="116">
        <v>423200</v>
      </c>
      <c r="F99" s="117">
        <f t="shared" si="24"/>
        <v>8401000</v>
      </c>
      <c r="G99" s="117">
        <v>1000</v>
      </c>
      <c r="H99" s="117">
        <v>4200000</v>
      </c>
      <c r="I99" s="117">
        <v>4200000</v>
      </c>
      <c r="J99" s="117">
        <v>0</v>
      </c>
      <c r="K99" s="117">
        <v>0</v>
      </c>
      <c r="L99" s="158" t="s">
        <v>9864</v>
      </c>
      <c r="M99" s="159" t="s">
        <v>9865</v>
      </c>
      <c r="N99" s="118">
        <v>46388</v>
      </c>
      <c r="O99" s="118">
        <v>47119</v>
      </c>
      <c r="P99" s="119">
        <f t="shared" si="17"/>
        <v>24</v>
      </c>
      <c r="Q99" s="166" t="s">
        <v>9920</v>
      </c>
      <c r="R99" s="168" t="s">
        <v>9742</v>
      </c>
      <c r="S99" s="169" t="s">
        <v>9743</v>
      </c>
      <c r="T99" s="169" t="s">
        <v>9743</v>
      </c>
      <c r="U99" s="169"/>
      <c r="V99" s="151"/>
      <c r="W99" s="151"/>
      <c r="X99" s="169" t="s">
        <v>9750</v>
      </c>
      <c r="Y99" s="333"/>
      <c r="Z99" s="169" t="s">
        <v>9750</v>
      </c>
      <c r="AA99" s="333"/>
      <c r="AB99" s="333"/>
      <c r="AC99" s="333"/>
      <c r="AD99" s="334"/>
      <c r="AE99" s="334"/>
      <c r="AF99" s="334"/>
      <c r="AG99" s="334"/>
      <c r="AH99" s="334"/>
      <c r="AI99" s="334"/>
      <c r="AJ99" s="334"/>
      <c r="AK99" s="334"/>
      <c r="AL99" s="334"/>
      <c r="AM99" s="408">
        <f t="shared" si="7"/>
        <v>0</v>
      </c>
      <c r="AN99" s="418">
        <f t="shared" si="8"/>
        <v>8401000</v>
      </c>
      <c r="AO99" s="334"/>
    </row>
    <row r="100" spans="1:41" s="120" customFormat="1" ht="45" customHeight="1" x14ac:dyDescent="0.3">
      <c r="A100" s="115" t="s">
        <v>9800</v>
      </c>
      <c r="B100" s="151"/>
      <c r="C100" s="142" t="s">
        <v>9760</v>
      </c>
      <c r="D100" s="144" t="s">
        <v>9832</v>
      </c>
      <c r="E100" s="116">
        <v>423200</v>
      </c>
      <c r="F100" s="117">
        <f t="shared" si="24"/>
        <v>45504000</v>
      </c>
      <c r="G100" s="117">
        <v>9480000</v>
      </c>
      <c r="H100" s="117">
        <v>22752000</v>
      </c>
      <c r="I100" s="117">
        <v>13272000</v>
      </c>
      <c r="J100" s="117">
        <v>0</v>
      </c>
      <c r="K100" s="117">
        <v>0</v>
      </c>
      <c r="L100" s="158" t="s">
        <v>9864</v>
      </c>
      <c r="M100" s="159" t="s">
        <v>9746</v>
      </c>
      <c r="N100" s="118">
        <v>46204</v>
      </c>
      <c r="O100" s="118">
        <v>46935</v>
      </c>
      <c r="P100" s="119">
        <f t="shared" si="17"/>
        <v>24</v>
      </c>
      <c r="Q100" s="166" t="s">
        <v>9920</v>
      </c>
      <c r="R100" s="168" t="s">
        <v>9742</v>
      </c>
      <c r="S100" s="169" t="s">
        <v>9743</v>
      </c>
      <c r="T100" s="169" t="s">
        <v>9743</v>
      </c>
      <c r="U100" s="169"/>
      <c r="V100" s="151"/>
      <c r="W100" s="151"/>
      <c r="X100" s="169" t="s">
        <v>9750</v>
      </c>
      <c r="Y100" s="333"/>
      <c r="Z100" s="169" t="s">
        <v>9750</v>
      </c>
      <c r="AA100" s="333"/>
      <c r="AB100" s="420" t="s">
        <v>10118</v>
      </c>
      <c r="AC100" s="345" t="s">
        <v>9704</v>
      </c>
      <c r="AD100" s="342" t="s">
        <v>10112</v>
      </c>
      <c r="AE100" s="346" t="s">
        <v>10265</v>
      </c>
      <c r="AF100" s="346" t="s">
        <v>10266</v>
      </c>
      <c r="AG100" s="552">
        <v>45480000</v>
      </c>
      <c r="AH100" s="347">
        <v>54576000</v>
      </c>
      <c r="AI100" s="548" t="s">
        <v>10267</v>
      </c>
      <c r="AJ100" s="423">
        <v>46982</v>
      </c>
      <c r="AK100" s="342">
        <v>1</v>
      </c>
      <c r="AL100" s="334"/>
      <c r="AM100" s="408">
        <f t="shared" si="7"/>
        <v>0.99947257383966248</v>
      </c>
      <c r="AN100" s="418">
        <f t="shared" si="8"/>
        <v>24000</v>
      </c>
      <c r="AO100" s="334"/>
    </row>
    <row r="101" spans="1:41" s="120" customFormat="1" ht="45" customHeight="1" x14ac:dyDescent="0.3">
      <c r="A101" s="115" t="s">
        <v>9799</v>
      </c>
      <c r="B101" s="151"/>
      <c r="C101" s="142" t="s">
        <v>9760</v>
      </c>
      <c r="D101" s="144" t="s">
        <v>9833</v>
      </c>
      <c r="E101" s="116">
        <v>423200</v>
      </c>
      <c r="F101" s="117">
        <f t="shared" si="24"/>
        <v>404206332</v>
      </c>
      <c r="G101" s="117">
        <v>1000</v>
      </c>
      <c r="H101" s="117">
        <f>168418888+33683778</f>
        <v>202102666</v>
      </c>
      <c r="I101" s="117">
        <v>202102666</v>
      </c>
      <c r="J101" s="117">
        <v>0</v>
      </c>
      <c r="K101" s="117">
        <v>0</v>
      </c>
      <c r="L101" s="158" t="s">
        <v>9864</v>
      </c>
      <c r="M101" s="159" t="s">
        <v>9865</v>
      </c>
      <c r="N101" s="118">
        <v>46419</v>
      </c>
      <c r="O101" s="118">
        <v>47150</v>
      </c>
      <c r="P101" s="119">
        <f t="shared" si="17"/>
        <v>24</v>
      </c>
      <c r="Q101" s="166" t="s">
        <v>9920</v>
      </c>
      <c r="R101" s="168" t="s">
        <v>9742</v>
      </c>
      <c r="S101" s="169" t="s">
        <v>9743</v>
      </c>
      <c r="T101" s="169" t="s">
        <v>9743</v>
      </c>
      <c r="U101" s="169"/>
      <c r="V101" s="151"/>
      <c r="W101" s="151"/>
      <c r="X101" s="169" t="s">
        <v>9750</v>
      </c>
      <c r="Y101" s="338"/>
      <c r="Z101" s="169" t="s">
        <v>9750</v>
      </c>
      <c r="AA101" s="338"/>
      <c r="AB101" s="338"/>
      <c r="AC101" s="338"/>
      <c r="AD101" s="334"/>
      <c r="AE101" s="334"/>
      <c r="AF101" s="334"/>
      <c r="AG101" s="334"/>
      <c r="AH101" s="334"/>
      <c r="AI101" s="334"/>
      <c r="AJ101" s="334"/>
      <c r="AK101" s="334"/>
      <c r="AL101" s="334"/>
      <c r="AM101" s="408">
        <f t="shared" si="7"/>
        <v>0</v>
      </c>
      <c r="AN101" s="418">
        <f t="shared" si="8"/>
        <v>404206332</v>
      </c>
      <c r="AO101" s="334"/>
    </row>
    <row r="102" spans="1:41" s="120" customFormat="1" ht="45" customHeight="1" x14ac:dyDescent="0.3">
      <c r="A102" s="115" t="s">
        <v>9801</v>
      </c>
      <c r="B102" s="151"/>
      <c r="C102" s="142" t="s">
        <v>9760</v>
      </c>
      <c r="D102" s="144" t="s">
        <v>9990</v>
      </c>
      <c r="E102" s="116">
        <v>423200</v>
      </c>
      <c r="F102" s="117">
        <f t="shared" si="24"/>
        <v>10000000</v>
      </c>
      <c r="G102" s="117">
        <v>2500000</v>
      </c>
      <c r="H102" s="117">
        <v>5000000</v>
      </c>
      <c r="I102" s="117">
        <v>2500000</v>
      </c>
      <c r="J102" s="117">
        <v>0</v>
      </c>
      <c r="K102" s="117">
        <v>0</v>
      </c>
      <c r="L102" s="158" t="s">
        <v>9864</v>
      </c>
      <c r="M102" s="159" t="s">
        <v>9746</v>
      </c>
      <c r="N102" s="118">
        <v>46204</v>
      </c>
      <c r="O102" s="118">
        <v>46935</v>
      </c>
      <c r="P102" s="119">
        <f t="shared" si="17"/>
        <v>24</v>
      </c>
      <c r="Q102" s="166" t="s">
        <v>9920</v>
      </c>
      <c r="R102" s="168" t="s">
        <v>9742</v>
      </c>
      <c r="S102" s="169" t="s">
        <v>9743</v>
      </c>
      <c r="T102" s="169" t="s">
        <v>9743</v>
      </c>
      <c r="U102" s="169"/>
      <c r="V102" s="151"/>
      <c r="W102" s="151"/>
      <c r="X102" s="169" t="s">
        <v>9750</v>
      </c>
      <c r="Y102" s="333"/>
      <c r="Z102" s="169" t="s">
        <v>9750</v>
      </c>
      <c r="AA102" s="333"/>
      <c r="AB102" s="420" t="s">
        <v>10118</v>
      </c>
      <c r="AC102" s="345" t="s">
        <v>9704</v>
      </c>
      <c r="AD102" s="456" t="s">
        <v>10112</v>
      </c>
      <c r="AE102" s="456" t="s">
        <v>10187</v>
      </c>
      <c r="AF102" s="457" t="s">
        <v>10188</v>
      </c>
      <c r="AG102" s="458">
        <v>9960000</v>
      </c>
      <c r="AH102" s="458">
        <v>11952000</v>
      </c>
      <c r="AI102" s="459">
        <v>46204</v>
      </c>
      <c r="AJ102" s="456">
        <v>24</v>
      </c>
      <c r="AK102" s="456">
        <v>1</v>
      </c>
      <c r="AL102" s="456"/>
      <c r="AM102" s="408">
        <f t="shared" ref="AM102:AM168" si="25">AG102/F102</f>
        <v>0.996</v>
      </c>
      <c r="AN102" s="418">
        <f t="shared" ref="AN102:AN168" si="26">F102-AG102</f>
        <v>40000</v>
      </c>
      <c r="AO102" s="334"/>
    </row>
    <row r="103" spans="1:41" s="120" customFormat="1" ht="45" customHeight="1" x14ac:dyDescent="0.3">
      <c r="A103" s="115" t="s">
        <v>9802</v>
      </c>
      <c r="B103" s="151"/>
      <c r="C103" s="142" t="s">
        <v>9760</v>
      </c>
      <c r="D103" s="144" t="s">
        <v>9834</v>
      </c>
      <c r="E103" s="116">
        <v>423200</v>
      </c>
      <c r="F103" s="117">
        <f t="shared" si="24"/>
        <v>19200000</v>
      </c>
      <c r="G103" s="117">
        <v>4800000</v>
      </c>
      <c r="H103" s="117">
        <v>9600000</v>
      </c>
      <c r="I103" s="117">
        <v>4800000</v>
      </c>
      <c r="J103" s="117">
        <v>0</v>
      </c>
      <c r="K103" s="117">
        <v>0</v>
      </c>
      <c r="L103" s="158" t="s">
        <v>9864</v>
      </c>
      <c r="M103" s="159" t="s">
        <v>9746</v>
      </c>
      <c r="N103" s="118">
        <v>46174</v>
      </c>
      <c r="O103" s="118">
        <v>46905</v>
      </c>
      <c r="P103" s="119">
        <f t="shared" si="17"/>
        <v>24</v>
      </c>
      <c r="Q103" s="166" t="s">
        <v>9920</v>
      </c>
      <c r="R103" s="168" t="s">
        <v>9742</v>
      </c>
      <c r="S103" s="169" t="s">
        <v>9743</v>
      </c>
      <c r="T103" s="169" t="s">
        <v>9743</v>
      </c>
      <c r="U103" s="169"/>
      <c r="V103" s="151"/>
      <c r="W103" s="151"/>
      <c r="X103" s="169" t="s">
        <v>9750</v>
      </c>
      <c r="Y103" s="333"/>
      <c r="Z103" s="169" t="s">
        <v>9750</v>
      </c>
      <c r="AA103" s="333"/>
      <c r="AB103" s="420" t="s">
        <v>10118</v>
      </c>
      <c r="AC103" s="345" t="s">
        <v>9704</v>
      </c>
      <c r="AD103" s="456" t="s">
        <v>10112</v>
      </c>
      <c r="AE103" s="457" t="s">
        <v>10178</v>
      </c>
      <c r="AF103" s="457" t="s">
        <v>10179</v>
      </c>
      <c r="AG103" s="458">
        <v>19152000</v>
      </c>
      <c r="AH103" s="458">
        <v>22982400</v>
      </c>
      <c r="AI103" s="459">
        <v>46190</v>
      </c>
      <c r="AJ103" s="456">
        <v>24</v>
      </c>
      <c r="AK103" s="456">
        <v>1</v>
      </c>
      <c r="AL103" s="334"/>
      <c r="AM103" s="408">
        <f t="shared" si="25"/>
        <v>0.99750000000000005</v>
      </c>
      <c r="AN103" s="418">
        <f t="shared" si="26"/>
        <v>48000</v>
      </c>
      <c r="AO103" s="334"/>
    </row>
    <row r="104" spans="1:41" s="120" customFormat="1" ht="45" customHeight="1" x14ac:dyDescent="0.3">
      <c r="A104" s="115" t="s">
        <v>9803</v>
      </c>
      <c r="B104" s="151"/>
      <c r="C104" s="142" t="s">
        <v>9760</v>
      </c>
      <c r="D104" s="144" t="s">
        <v>10129</v>
      </c>
      <c r="E104" s="116">
        <v>423400</v>
      </c>
      <c r="F104" s="117">
        <f>SUM(G104:K104)</f>
        <v>0</v>
      </c>
      <c r="G104" s="117">
        <v>0</v>
      </c>
      <c r="H104" s="117">
        <v>0</v>
      </c>
      <c r="I104" s="117">
        <v>0</v>
      </c>
      <c r="J104" s="117">
        <v>0</v>
      </c>
      <c r="K104" s="117">
        <v>0</v>
      </c>
      <c r="L104" s="158" t="s">
        <v>9748</v>
      </c>
      <c r="M104" s="159" t="s">
        <v>9746</v>
      </c>
      <c r="N104" s="118">
        <v>46174</v>
      </c>
      <c r="O104" s="118">
        <v>46905</v>
      </c>
      <c r="P104" s="119">
        <f>DATEDIF(N104,O104,"m")</f>
        <v>24</v>
      </c>
      <c r="Q104" s="166" t="s">
        <v>10062</v>
      </c>
      <c r="R104" s="168" t="s">
        <v>9742</v>
      </c>
      <c r="S104" s="169" t="s">
        <v>9743</v>
      </c>
      <c r="T104" s="169" t="s">
        <v>9743</v>
      </c>
      <c r="U104" s="169"/>
      <c r="V104" s="151"/>
      <c r="W104" s="151"/>
      <c r="X104" s="169" t="s">
        <v>9750</v>
      </c>
      <c r="Y104" s="333" t="s">
        <v>10130</v>
      </c>
      <c r="Z104" s="333"/>
      <c r="AA104" s="333"/>
      <c r="AB104" s="333"/>
      <c r="AC104" s="333"/>
      <c r="AD104" s="334"/>
      <c r="AE104" s="334"/>
      <c r="AF104" s="334"/>
      <c r="AG104" s="334"/>
      <c r="AH104" s="334"/>
      <c r="AI104" s="334"/>
      <c r="AJ104" s="334"/>
      <c r="AK104" s="334"/>
      <c r="AL104" s="334"/>
      <c r="AM104" s="448" t="e">
        <f t="shared" si="25"/>
        <v>#DIV/0!</v>
      </c>
      <c r="AN104" s="449">
        <f t="shared" si="26"/>
        <v>0</v>
      </c>
      <c r="AO104" s="334"/>
    </row>
    <row r="105" spans="1:41" s="120" customFormat="1" ht="45" customHeight="1" x14ac:dyDescent="0.3">
      <c r="A105" s="115" t="s">
        <v>9826</v>
      </c>
      <c r="B105" s="151"/>
      <c r="C105" s="142" t="s">
        <v>9760</v>
      </c>
      <c r="D105" s="144" t="s">
        <v>10056</v>
      </c>
      <c r="E105" s="116">
        <v>423500</v>
      </c>
      <c r="F105" s="117">
        <f>SUM(G105:K105)</f>
        <v>4800000</v>
      </c>
      <c r="G105" s="117">
        <v>1200000</v>
      </c>
      <c r="H105" s="117">
        <v>2400000</v>
      </c>
      <c r="I105" s="117">
        <v>1200000</v>
      </c>
      <c r="J105" s="117">
        <v>0</v>
      </c>
      <c r="K105" s="117">
        <v>0</v>
      </c>
      <c r="L105" s="158" t="s">
        <v>9763</v>
      </c>
      <c r="M105" s="159" t="s">
        <v>9746</v>
      </c>
      <c r="N105" s="118">
        <v>46174</v>
      </c>
      <c r="O105" s="118">
        <v>46905</v>
      </c>
      <c r="P105" s="119">
        <v>24</v>
      </c>
      <c r="Q105" s="166" t="s">
        <v>10086</v>
      </c>
      <c r="R105" s="168" t="s">
        <v>9742</v>
      </c>
      <c r="S105" s="169" t="s">
        <v>9743</v>
      </c>
      <c r="T105" s="169" t="s">
        <v>9743</v>
      </c>
      <c r="U105" s="169"/>
      <c r="V105" s="151"/>
      <c r="W105" s="151"/>
      <c r="X105" s="169" t="s">
        <v>9743</v>
      </c>
      <c r="Y105" s="333" t="s">
        <v>10068</v>
      </c>
      <c r="Z105" s="169" t="s">
        <v>9750</v>
      </c>
      <c r="AA105" s="333"/>
      <c r="AB105" s="420" t="s">
        <v>10118</v>
      </c>
      <c r="AC105" s="345" t="s">
        <v>9705</v>
      </c>
      <c r="AD105" s="342" t="s">
        <v>10113</v>
      </c>
      <c r="AE105" s="342" t="s">
        <v>10218</v>
      </c>
      <c r="AF105" s="346" t="s">
        <v>10219</v>
      </c>
      <c r="AG105" s="347">
        <v>3186000</v>
      </c>
      <c r="AH105" s="347">
        <v>3823200</v>
      </c>
      <c r="AI105" s="423">
        <v>46240</v>
      </c>
      <c r="AJ105" s="342">
        <v>24</v>
      </c>
      <c r="AK105" s="342">
        <v>2</v>
      </c>
      <c r="AL105" s="334"/>
      <c r="AM105" s="408">
        <f t="shared" si="25"/>
        <v>0.66374999999999995</v>
      </c>
      <c r="AN105" s="418">
        <f t="shared" si="26"/>
        <v>1614000</v>
      </c>
      <c r="AO105" s="346" t="s">
        <v>10253</v>
      </c>
    </row>
    <row r="106" spans="1:41" s="120" customFormat="1" ht="45" customHeight="1" x14ac:dyDescent="0.3">
      <c r="A106" s="115" t="s">
        <v>9827</v>
      </c>
      <c r="B106" s="151"/>
      <c r="C106" s="142" t="s">
        <v>9760</v>
      </c>
      <c r="D106" s="144" t="s">
        <v>10131</v>
      </c>
      <c r="E106" s="116">
        <v>423500</v>
      </c>
      <c r="F106" s="117">
        <f>SUM(G106:K106)</f>
        <v>3600000</v>
      </c>
      <c r="G106" s="117">
        <f>3600000</f>
        <v>3600000</v>
      </c>
      <c r="H106" s="117">
        <v>0</v>
      </c>
      <c r="I106" s="117">
        <v>0</v>
      </c>
      <c r="J106" s="117">
        <v>0</v>
      </c>
      <c r="K106" s="117">
        <v>0</v>
      </c>
      <c r="L106" s="158" t="s">
        <v>9748</v>
      </c>
      <c r="M106" s="159" t="s">
        <v>9746</v>
      </c>
      <c r="N106" s="118">
        <v>46174</v>
      </c>
      <c r="O106" s="118">
        <v>46539</v>
      </c>
      <c r="P106" s="119">
        <f>DATEDIF(N106,O106,"m")</f>
        <v>12</v>
      </c>
      <c r="Q106" s="166" t="s">
        <v>10132</v>
      </c>
      <c r="R106" s="168" t="s">
        <v>9742</v>
      </c>
      <c r="S106" s="169" t="s">
        <v>9743</v>
      </c>
      <c r="T106" s="169" t="s">
        <v>9743</v>
      </c>
      <c r="U106" s="169"/>
      <c r="V106" s="151"/>
      <c r="W106" s="151"/>
      <c r="X106" s="169" t="s">
        <v>9743</v>
      </c>
      <c r="Y106" s="333" t="s">
        <v>10133</v>
      </c>
      <c r="Z106" s="333"/>
      <c r="AA106" s="333"/>
      <c r="AB106" s="420" t="s">
        <v>10118</v>
      </c>
      <c r="AC106" s="345" t="s">
        <v>9704</v>
      </c>
      <c r="AD106" s="342" t="s">
        <v>10112</v>
      </c>
      <c r="AE106" s="346" t="s">
        <v>10244</v>
      </c>
      <c r="AF106" s="346" t="s">
        <v>10245</v>
      </c>
      <c r="AG106" s="347">
        <v>1150000</v>
      </c>
      <c r="AH106" s="347">
        <v>1338000</v>
      </c>
      <c r="AI106" s="423">
        <v>46224</v>
      </c>
      <c r="AJ106" s="342">
        <v>12</v>
      </c>
      <c r="AK106" s="342">
        <v>5</v>
      </c>
      <c r="AL106" s="334"/>
      <c r="AM106" s="448">
        <f t="shared" si="25"/>
        <v>0.31944444444444442</v>
      </c>
      <c r="AN106" s="449">
        <f t="shared" si="26"/>
        <v>2450000</v>
      </c>
      <c r="AO106" s="334"/>
    </row>
    <row r="107" spans="1:41" s="120" customFormat="1" ht="45" customHeight="1" x14ac:dyDescent="0.3">
      <c r="A107" s="115" t="s">
        <v>9804</v>
      </c>
      <c r="B107" s="151"/>
      <c r="C107" s="142" t="s">
        <v>9760</v>
      </c>
      <c r="D107" s="144" t="s">
        <v>10028</v>
      </c>
      <c r="E107" s="116" t="s">
        <v>9797</v>
      </c>
      <c r="F107" s="117">
        <f>SUM(F108:F111)</f>
        <v>38599100</v>
      </c>
      <c r="G107" s="117">
        <f t="shared" ref="G107:K107" si="27">SUM(G108:G111)</f>
        <v>13199700</v>
      </c>
      <c r="H107" s="117">
        <f t="shared" si="27"/>
        <v>19299550</v>
      </c>
      <c r="I107" s="117">
        <f t="shared" si="27"/>
        <v>6099850</v>
      </c>
      <c r="J107" s="117">
        <f t="shared" si="27"/>
        <v>0</v>
      </c>
      <c r="K107" s="117">
        <f t="shared" si="27"/>
        <v>0</v>
      </c>
      <c r="L107" s="158" t="s">
        <v>9763</v>
      </c>
      <c r="M107" s="159" t="s">
        <v>9740</v>
      </c>
      <c r="N107" s="118">
        <v>46082</v>
      </c>
      <c r="O107" s="118">
        <v>46813</v>
      </c>
      <c r="P107" s="119">
        <f>DATEDIF(N107,O107,"m")</f>
        <v>24</v>
      </c>
      <c r="Q107" s="166" t="s">
        <v>9890</v>
      </c>
      <c r="R107" s="168" t="s">
        <v>9742</v>
      </c>
      <c r="S107" s="169" t="s">
        <v>9750</v>
      </c>
      <c r="T107" s="169" t="s">
        <v>9743</v>
      </c>
      <c r="U107" s="169"/>
      <c r="V107" s="167"/>
      <c r="W107" s="167"/>
      <c r="X107" s="169" t="s">
        <v>9743</v>
      </c>
      <c r="Y107" s="333"/>
      <c r="Z107" s="333"/>
      <c r="AA107" s="333"/>
      <c r="AB107" s="420" t="s">
        <v>10119</v>
      </c>
      <c r="AC107" s="455" t="s">
        <v>9702</v>
      </c>
      <c r="AD107" s="334"/>
      <c r="AE107" s="334"/>
      <c r="AF107" s="334"/>
      <c r="AG107" s="117">
        <f t="shared" ref="AG107:AH107" si="28">SUM(AG108:AG111)</f>
        <v>38599100</v>
      </c>
      <c r="AH107" s="117">
        <f t="shared" si="28"/>
        <v>46318920</v>
      </c>
      <c r="AI107" s="334"/>
      <c r="AJ107" s="334"/>
      <c r="AK107" s="334"/>
      <c r="AL107" s="334"/>
      <c r="AM107" s="408">
        <f t="shared" si="25"/>
        <v>1</v>
      </c>
      <c r="AN107" s="418">
        <f t="shared" si="26"/>
        <v>0</v>
      </c>
      <c r="AO107" s="334"/>
    </row>
    <row r="108" spans="1:41" s="120" customFormat="1" ht="45" hidden="1" customHeight="1" x14ac:dyDescent="0.3">
      <c r="A108" s="227"/>
      <c r="B108" s="216" t="s">
        <v>9765</v>
      </c>
      <c r="C108" s="201" t="s">
        <v>9760</v>
      </c>
      <c r="D108" s="193" t="s">
        <v>10029</v>
      </c>
      <c r="E108" s="207" t="s">
        <v>9797</v>
      </c>
      <c r="F108" s="208">
        <f t="shared" ref="F108:F111" si="29">SUM(G108:K108)</f>
        <v>11520540</v>
      </c>
      <c r="G108" s="208">
        <v>3840180</v>
      </c>
      <c r="H108" s="208">
        <v>5760270</v>
      </c>
      <c r="I108" s="208">
        <v>1920090</v>
      </c>
      <c r="J108" s="208">
        <v>0</v>
      </c>
      <c r="K108" s="208">
        <v>0</v>
      </c>
      <c r="L108" s="196" t="s">
        <v>9763</v>
      </c>
      <c r="M108" s="197" t="s">
        <v>9740</v>
      </c>
      <c r="N108" s="217">
        <v>46113</v>
      </c>
      <c r="O108" s="217">
        <v>46844</v>
      </c>
      <c r="P108" s="199">
        <f t="shared" ref="P108" si="30">DATEDIF(N108,O108,"m")</f>
        <v>24</v>
      </c>
      <c r="Q108" s="200" t="s">
        <v>9890</v>
      </c>
      <c r="R108" s="204" t="s">
        <v>9742</v>
      </c>
      <c r="S108" s="192"/>
      <c r="T108" s="192" t="s">
        <v>9743</v>
      </c>
      <c r="U108" s="192"/>
      <c r="V108" s="192"/>
      <c r="W108" s="192"/>
      <c r="X108" s="192" t="s">
        <v>9743</v>
      </c>
      <c r="Y108" s="335" t="s">
        <v>9786</v>
      </c>
      <c r="Z108" s="335"/>
      <c r="AA108" s="335"/>
      <c r="AB108" s="335"/>
      <c r="AC108" s="470" t="s">
        <v>9705</v>
      </c>
      <c r="AD108" s="461" t="s">
        <v>10113</v>
      </c>
      <c r="AE108" s="462" t="s">
        <v>10163</v>
      </c>
      <c r="AF108" s="462" t="s">
        <v>10166</v>
      </c>
      <c r="AG108" s="463">
        <v>11520540</v>
      </c>
      <c r="AH108" s="463">
        <v>13824648</v>
      </c>
      <c r="AI108" s="464">
        <v>46176</v>
      </c>
      <c r="AJ108" s="461">
        <v>24</v>
      </c>
      <c r="AK108" s="461">
        <v>2</v>
      </c>
      <c r="AL108" s="461"/>
      <c r="AM108" s="408">
        <f t="shared" si="25"/>
        <v>1</v>
      </c>
      <c r="AN108" s="418">
        <f t="shared" si="26"/>
        <v>0</v>
      </c>
      <c r="AO108" s="346" t="s">
        <v>10257</v>
      </c>
    </row>
    <row r="109" spans="1:41" s="120" customFormat="1" ht="45" hidden="1" customHeight="1" x14ac:dyDescent="0.3">
      <c r="A109" s="227"/>
      <c r="B109" s="216" t="s">
        <v>9767</v>
      </c>
      <c r="C109" s="201" t="s">
        <v>9760</v>
      </c>
      <c r="D109" s="193" t="s">
        <v>10030</v>
      </c>
      <c r="E109" s="207" t="s">
        <v>9797</v>
      </c>
      <c r="F109" s="208">
        <f t="shared" si="29"/>
        <v>10078560</v>
      </c>
      <c r="G109" s="208">
        <v>3359520</v>
      </c>
      <c r="H109" s="208">
        <v>5039280</v>
      </c>
      <c r="I109" s="208">
        <v>1679760</v>
      </c>
      <c r="J109" s="208">
        <v>0</v>
      </c>
      <c r="K109" s="208">
        <v>0</v>
      </c>
      <c r="L109" s="196" t="s">
        <v>9763</v>
      </c>
      <c r="M109" s="197" t="s">
        <v>9740</v>
      </c>
      <c r="N109" s="217">
        <v>46113</v>
      </c>
      <c r="O109" s="217">
        <v>46844</v>
      </c>
      <c r="P109" s="199">
        <f>DATEDIF(N109,O109,"m")</f>
        <v>24</v>
      </c>
      <c r="Q109" s="200" t="s">
        <v>9890</v>
      </c>
      <c r="R109" s="204" t="s">
        <v>9742</v>
      </c>
      <c r="S109" s="192"/>
      <c r="T109" s="192" t="s">
        <v>9743</v>
      </c>
      <c r="U109" s="192"/>
      <c r="V109" s="192"/>
      <c r="W109" s="192"/>
      <c r="X109" s="192" t="s">
        <v>9743</v>
      </c>
      <c r="Y109" s="335" t="s">
        <v>9798</v>
      </c>
      <c r="Z109" s="335"/>
      <c r="AA109" s="335"/>
      <c r="AB109" s="335"/>
      <c r="AC109" s="470" t="s">
        <v>9705</v>
      </c>
      <c r="AD109" s="461" t="s">
        <v>10113</v>
      </c>
      <c r="AE109" s="462" t="s">
        <v>10163</v>
      </c>
      <c r="AF109" s="462" t="s">
        <v>10167</v>
      </c>
      <c r="AG109" s="463">
        <v>10078560</v>
      </c>
      <c r="AH109" s="463">
        <v>12094272</v>
      </c>
      <c r="AI109" s="464">
        <v>46176</v>
      </c>
      <c r="AJ109" s="461">
        <v>24</v>
      </c>
      <c r="AK109" s="461">
        <v>2</v>
      </c>
      <c r="AL109" s="461"/>
      <c r="AM109" s="408">
        <f t="shared" si="25"/>
        <v>1</v>
      </c>
      <c r="AN109" s="418">
        <f t="shared" si="26"/>
        <v>0</v>
      </c>
      <c r="AO109" s="346" t="s">
        <v>10258</v>
      </c>
    </row>
    <row r="110" spans="1:41" s="120" customFormat="1" ht="45" hidden="1" customHeight="1" x14ac:dyDescent="0.3">
      <c r="A110" s="227"/>
      <c r="B110" s="216" t="s">
        <v>9892</v>
      </c>
      <c r="C110" s="201" t="s">
        <v>9760</v>
      </c>
      <c r="D110" s="193" t="s">
        <v>10031</v>
      </c>
      <c r="E110" s="207" t="s">
        <v>9797</v>
      </c>
      <c r="F110" s="208">
        <f t="shared" si="29"/>
        <v>8000000</v>
      </c>
      <c r="G110" s="208">
        <v>3000000</v>
      </c>
      <c r="H110" s="208">
        <v>4000000</v>
      </c>
      <c r="I110" s="208">
        <v>1000000</v>
      </c>
      <c r="J110" s="208">
        <v>0</v>
      </c>
      <c r="K110" s="208">
        <v>0</v>
      </c>
      <c r="L110" s="196" t="s">
        <v>9763</v>
      </c>
      <c r="M110" s="197" t="s">
        <v>9740</v>
      </c>
      <c r="N110" s="217">
        <v>46082</v>
      </c>
      <c r="O110" s="217">
        <v>46813</v>
      </c>
      <c r="P110" s="199">
        <f t="shared" ref="P110:P112" si="31">DATEDIF(N110,O110,"m")</f>
        <v>24</v>
      </c>
      <c r="Q110" s="200" t="s">
        <v>9890</v>
      </c>
      <c r="R110" s="204" t="s">
        <v>9742</v>
      </c>
      <c r="S110" s="192"/>
      <c r="T110" s="192" t="s">
        <v>9743</v>
      </c>
      <c r="U110" s="192"/>
      <c r="V110" s="192"/>
      <c r="W110" s="192"/>
      <c r="X110" s="192" t="s">
        <v>9743</v>
      </c>
      <c r="Y110" s="335" t="s">
        <v>9889</v>
      </c>
      <c r="Z110" s="335"/>
      <c r="AA110" s="335"/>
      <c r="AB110" s="335"/>
      <c r="AC110" s="470" t="s">
        <v>9705</v>
      </c>
      <c r="AD110" s="461" t="s">
        <v>10113</v>
      </c>
      <c r="AE110" s="462" t="s">
        <v>10163</v>
      </c>
      <c r="AF110" s="462" t="s">
        <v>10164</v>
      </c>
      <c r="AG110" s="463">
        <v>8000000</v>
      </c>
      <c r="AH110" s="463">
        <v>9600000</v>
      </c>
      <c r="AI110" s="464">
        <v>46175</v>
      </c>
      <c r="AJ110" s="461">
        <v>24</v>
      </c>
      <c r="AK110" s="461">
        <v>3</v>
      </c>
      <c r="AL110" s="461"/>
      <c r="AM110" s="408">
        <f t="shared" si="25"/>
        <v>1</v>
      </c>
      <c r="AN110" s="418">
        <f t="shared" si="26"/>
        <v>0</v>
      </c>
      <c r="AO110" s="346" t="s">
        <v>10165</v>
      </c>
    </row>
    <row r="111" spans="1:41" s="120" customFormat="1" ht="45" hidden="1" customHeight="1" x14ac:dyDescent="0.3">
      <c r="A111" s="227"/>
      <c r="B111" s="216" t="s">
        <v>9891</v>
      </c>
      <c r="C111" s="201" t="s">
        <v>9760</v>
      </c>
      <c r="D111" s="193" t="s">
        <v>10032</v>
      </c>
      <c r="E111" s="207" t="s">
        <v>9797</v>
      </c>
      <c r="F111" s="208">
        <f t="shared" si="29"/>
        <v>9000000</v>
      </c>
      <c r="G111" s="208">
        <v>3000000</v>
      </c>
      <c r="H111" s="208">
        <v>4500000</v>
      </c>
      <c r="I111" s="208">
        <v>1500000</v>
      </c>
      <c r="J111" s="208">
        <v>0</v>
      </c>
      <c r="K111" s="208">
        <v>0</v>
      </c>
      <c r="L111" s="196" t="s">
        <v>9763</v>
      </c>
      <c r="M111" s="197" t="s">
        <v>9740</v>
      </c>
      <c r="N111" s="217">
        <v>46082</v>
      </c>
      <c r="O111" s="217">
        <v>46813</v>
      </c>
      <c r="P111" s="199">
        <f t="shared" si="31"/>
        <v>24</v>
      </c>
      <c r="Q111" s="200" t="s">
        <v>9890</v>
      </c>
      <c r="R111" s="204" t="s">
        <v>9742</v>
      </c>
      <c r="S111" s="192"/>
      <c r="T111" s="192" t="s">
        <v>9743</v>
      </c>
      <c r="U111" s="192"/>
      <c r="V111" s="192"/>
      <c r="W111" s="192"/>
      <c r="X111" s="192" t="s">
        <v>9743</v>
      </c>
      <c r="Y111" s="335" t="s">
        <v>9888</v>
      </c>
      <c r="Z111" s="335"/>
      <c r="AA111" s="335"/>
      <c r="AB111" s="335"/>
      <c r="AC111" s="473" t="s">
        <v>9705</v>
      </c>
      <c r="AD111" s="342" t="s">
        <v>10113</v>
      </c>
      <c r="AE111" s="456" t="s">
        <v>10182</v>
      </c>
      <c r="AF111" s="457" t="s">
        <v>10183</v>
      </c>
      <c r="AG111" s="458">
        <v>9000000</v>
      </c>
      <c r="AH111" s="458">
        <v>10800000</v>
      </c>
      <c r="AI111" s="459">
        <v>46168</v>
      </c>
      <c r="AJ111" s="456">
        <v>24</v>
      </c>
      <c r="AK111" s="456">
        <v>3</v>
      </c>
      <c r="AL111" s="334"/>
      <c r="AM111" s="408">
        <f t="shared" si="25"/>
        <v>1</v>
      </c>
      <c r="AN111" s="418">
        <f t="shared" si="26"/>
        <v>0</v>
      </c>
      <c r="AO111" s="334"/>
    </row>
    <row r="112" spans="1:41" s="120" customFormat="1" ht="45" customHeight="1" x14ac:dyDescent="0.3">
      <c r="A112" s="115" t="s">
        <v>9805</v>
      </c>
      <c r="B112" s="151"/>
      <c r="C112" s="142" t="s">
        <v>9760</v>
      </c>
      <c r="D112" s="144" t="s">
        <v>10033</v>
      </c>
      <c r="E112" s="116" t="s">
        <v>9797</v>
      </c>
      <c r="F112" s="117">
        <f>SUM(F113:F115)</f>
        <v>19998000</v>
      </c>
      <c r="G112" s="117">
        <f t="shared" ref="G112:K112" si="32">SUM(G113:G115)</f>
        <v>4999000</v>
      </c>
      <c r="H112" s="117">
        <f t="shared" si="32"/>
        <v>9999500</v>
      </c>
      <c r="I112" s="117">
        <f>SUM(I113:I115)</f>
        <v>4999500</v>
      </c>
      <c r="J112" s="117">
        <f t="shared" si="32"/>
        <v>0</v>
      </c>
      <c r="K112" s="117">
        <f t="shared" si="32"/>
        <v>0</v>
      </c>
      <c r="L112" s="158" t="s">
        <v>9763</v>
      </c>
      <c r="M112" s="159" t="s">
        <v>9740</v>
      </c>
      <c r="N112" s="118">
        <v>46054</v>
      </c>
      <c r="O112" s="118">
        <v>46784</v>
      </c>
      <c r="P112" s="119">
        <f t="shared" si="31"/>
        <v>24</v>
      </c>
      <c r="Q112" s="166" t="s">
        <v>9890</v>
      </c>
      <c r="R112" s="168" t="s">
        <v>9742</v>
      </c>
      <c r="S112" s="169" t="s">
        <v>9750</v>
      </c>
      <c r="T112" s="169" t="s">
        <v>9743</v>
      </c>
      <c r="U112" s="169"/>
      <c r="V112" s="151"/>
      <c r="W112" s="151"/>
      <c r="X112" s="169" t="s">
        <v>9743</v>
      </c>
      <c r="Y112" s="333"/>
      <c r="Z112" s="169" t="s">
        <v>9750</v>
      </c>
      <c r="AA112" s="333"/>
      <c r="AB112" s="420" t="s">
        <v>10119</v>
      </c>
      <c r="AC112" s="419" t="s">
        <v>9702</v>
      </c>
      <c r="AD112" s="334"/>
      <c r="AE112" s="334"/>
      <c r="AF112" s="334"/>
      <c r="AG112" s="334"/>
      <c r="AH112" s="334"/>
      <c r="AI112" s="334"/>
      <c r="AJ112" s="334"/>
      <c r="AK112" s="334"/>
      <c r="AL112" s="334"/>
      <c r="AM112" s="408">
        <f t="shared" si="25"/>
        <v>0</v>
      </c>
      <c r="AN112" s="418">
        <f t="shared" si="26"/>
        <v>19998000</v>
      </c>
      <c r="AO112" s="334"/>
    </row>
    <row r="113" spans="1:41" s="120" customFormat="1" ht="45" hidden="1" customHeight="1" x14ac:dyDescent="0.3">
      <c r="A113" s="227"/>
      <c r="B113" s="216" t="s">
        <v>9765</v>
      </c>
      <c r="C113" s="201" t="s">
        <v>9760</v>
      </c>
      <c r="D113" s="193" t="s">
        <v>10034</v>
      </c>
      <c r="E113" s="207">
        <v>423900</v>
      </c>
      <c r="F113" s="208">
        <f t="shared" ref="F113:F115" si="33">SUM(G113:K113)</f>
        <v>9999000</v>
      </c>
      <c r="G113" s="208">
        <v>4799000</v>
      </c>
      <c r="H113" s="208">
        <v>5000000</v>
      </c>
      <c r="I113" s="208">
        <v>200000</v>
      </c>
      <c r="J113" s="208">
        <v>0</v>
      </c>
      <c r="K113" s="208">
        <v>0</v>
      </c>
      <c r="L113" s="196" t="s">
        <v>9763</v>
      </c>
      <c r="M113" s="197" t="s">
        <v>9740</v>
      </c>
      <c r="N113" s="217">
        <v>46054</v>
      </c>
      <c r="O113" s="217">
        <v>46784</v>
      </c>
      <c r="P113" s="199">
        <f t="shared" ref="P113:P115" si="34">DATEDIF(N113,O113,"m")</f>
        <v>24</v>
      </c>
      <c r="Q113" s="200" t="s">
        <v>9890</v>
      </c>
      <c r="R113" s="204" t="s">
        <v>9742</v>
      </c>
      <c r="S113" s="192"/>
      <c r="T113" s="192" t="s">
        <v>9743</v>
      </c>
      <c r="U113" s="192"/>
      <c r="V113" s="216"/>
      <c r="W113" s="216"/>
      <c r="X113" s="192" t="s">
        <v>9743</v>
      </c>
      <c r="Y113" s="335" t="s">
        <v>9809</v>
      </c>
      <c r="Z113" s="335"/>
      <c r="AA113" s="335"/>
      <c r="AB113" s="335"/>
      <c r="AC113" s="487" t="s">
        <v>9705</v>
      </c>
      <c r="AD113" s="488" t="s">
        <v>10113</v>
      </c>
      <c r="AE113" s="489" t="s">
        <v>10205</v>
      </c>
      <c r="AF113" s="489" t="s">
        <v>10206</v>
      </c>
      <c r="AG113" s="490">
        <v>9999000</v>
      </c>
      <c r="AH113" s="490">
        <v>11998800</v>
      </c>
      <c r="AI113" s="491">
        <v>46210</v>
      </c>
      <c r="AJ113" s="488">
        <v>24</v>
      </c>
      <c r="AK113" s="474">
        <v>3</v>
      </c>
      <c r="AL113" s="482"/>
      <c r="AM113" s="408">
        <f t="shared" si="25"/>
        <v>1</v>
      </c>
      <c r="AN113" s="418">
        <f t="shared" si="26"/>
        <v>0</v>
      </c>
      <c r="AO113" s="334"/>
    </row>
    <row r="114" spans="1:41" s="120" customFormat="1" ht="45" hidden="1" customHeight="1" x14ac:dyDescent="0.3">
      <c r="A114" s="227"/>
      <c r="B114" s="216" t="s">
        <v>9767</v>
      </c>
      <c r="C114" s="201" t="s">
        <v>9760</v>
      </c>
      <c r="D114" s="193" t="s">
        <v>10035</v>
      </c>
      <c r="E114" s="207">
        <v>423900</v>
      </c>
      <c r="F114" s="208">
        <f t="shared" si="33"/>
        <v>4999500</v>
      </c>
      <c r="G114" s="208">
        <v>100000</v>
      </c>
      <c r="H114" s="208">
        <v>2499750</v>
      </c>
      <c r="I114" s="208">
        <v>2399750</v>
      </c>
      <c r="J114" s="208">
        <v>0</v>
      </c>
      <c r="K114" s="208">
        <v>0</v>
      </c>
      <c r="L114" s="196" t="s">
        <v>9763</v>
      </c>
      <c r="M114" s="197" t="s">
        <v>9865</v>
      </c>
      <c r="N114" s="217">
        <v>46357</v>
      </c>
      <c r="O114" s="217">
        <v>47088</v>
      </c>
      <c r="P114" s="199">
        <f t="shared" si="34"/>
        <v>24</v>
      </c>
      <c r="Q114" s="200" t="s">
        <v>9890</v>
      </c>
      <c r="R114" s="204" t="s">
        <v>9742</v>
      </c>
      <c r="S114" s="192"/>
      <c r="T114" s="192" t="s">
        <v>9743</v>
      </c>
      <c r="U114" s="192"/>
      <c r="V114" s="216"/>
      <c r="W114" s="216"/>
      <c r="X114" s="192" t="s">
        <v>9743</v>
      </c>
      <c r="Y114" s="335" t="s">
        <v>9809</v>
      </c>
      <c r="Z114" s="335"/>
      <c r="AA114" s="335"/>
      <c r="AB114" s="335"/>
      <c r="AC114" s="487" t="s">
        <v>9705</v>
      </c>
      <c r="AD114" s="488" t="s">
        <v>10113</v>
      </c>
      <c r="AE114" s="474" t="s">
        <v>10249</v>
      </c>
      <c r="AF114" s="496" t="s">
        <v>10250</v>
      </c>
      <c r="AG114" s="497">
        <v>4999500</v>
      </c>
      <c r="AH114" s="497">
        <v>5999400</v>
      </c>
      <c r="AI114" s="498">
        <v>46219</v>
      </c>
      <c r="AJ114" s="474">
        <v>24</v>
      </c>
      <c r="AK114" s="474">
        <v>2</v>
      </c>
      <c r="AL114" s="482"/>
      <c r="AM114" s="408">
        <f t="shared" si="25"/>
        <v>1</v>
      </c>
      <c r="AN114" s="418">
        <f t="shared" si="26"/>
        <v>0</v>
      </c>
      <c r="AO114" s="334"/>
    </row>
    <row r="115" spans="1:41" s="120" customFormat="1" ht="45" hidden="1" customHeight="1" x14ac:dyDescent="0.3">
      <c r="A115" s="227"/>
      <c r="B115" s="216" t="s">
        <v>9891</v>
      </c>
      <c r="C115" s="201" t="s">
        <v>9760</v>
      </c>
      <c r="D115" s="193" t="s">
        <v>10036</v>
      </c>
      <c r="E115" s="207">
        <v>423900</v>
      </c>
      <c r="F115" s="208">
        <f t="shared" si="33"/>
        <v>4999500</v>
      </c>
      <c r="G115" s="208">
        <v>100000</v>
      </c>
      <c r="H115" s="208">
        <v>2499750</v>
      </c>
      <c r="I115" s="208">
        <v>2399750</v>
      </c>
      <c r="J115" s="208">
        <v>0</v>
      </c>
      <c r="K115" s="208">
        <v>0</v>
      </c>
      <c r="L115" s="196" t="s">
        <v>9763</v>
      </c>
      <c r="M115" s="197" t="s">
        <v>9865</v>
      </c>
      <c r="N115" s="217">
        <v>46357</v>
      </c>
      <c r="O115" s="217">
        <v>47088</v>
      </c>
      <c r="P115" s="199">
        <f t="shared" si="34"/>
        <v>24</v>
      </c>
      <c r="Q115" s="200" t="s">
        <v>9890</v>
      </c>
      <c r="R115" s="204" t="s">
        <v>9742</v>
      </c>
      <c r="S115" s="192"/>
      <c r="T115" s="192" t="s">
        <v>9743</v>
      </c>
      <c r="U115" s="192"/>
      <c r="V115" s="216"/>
      <c r="W115" s="216"/>
      <c r="X115" s="192" t="s">
        <v>9743</v>
      </c>
      <c r="Y115" s="335" t="s">
        <v>9809</v>
      </c>
      <c r="Z115" s="335"/>
      <c r="AA115" s="335"/>
      <c r="AB115" s="335"/>
      <c r="AC115" s="487" t="s">
        <v>9705</v>
      </c>
      <c r="AD115" s="488" t="s">
        <v>10113</v>
      </c>
      <c r="AE115" s="489" t="s">
        <v>10205</v>
      </c>
      <c r="AF115" s="489" t="s">
        <v>10207</v>
      </c>
      <c r="AG115" s="490">
        <v>4999500</v>
      </c>
      <c r="AH115" s="490">
        <v>5999400</v>
      </c>
      <c r="AI115" s="491">
        <v>46210</v>
      </c>
      <c r="AJ115" s="474">
        <v>24</v>
      </c>
      <c r="AK115" s="474">
        <v>2</v>
      </c>
      <c r="AL115" s="482"/>
      <c r="AM115" s="408">
        <f t="shared" si="25"/>
        <v>1</v>
      </c>
      <c r="AN115" s="418">
        <f t="shared" si="26"/>
        <v>0</v>
      </c>
      <c r="AO115" s="334"/>
    </row>
    <row r="116" spans="1:41" s="120" customFormat="1" ht="45" customHeight="1" x14ac:dyDescent="0.3">
      <c r="A116" s="115" t="s">
        <v>9806</v>
      </c>
      <c r="B116" s="151"/>
      <c r="C116" s="142" t="s">
        <v>9760</v>
      </c>
      <c r="D116" s="144" t="s">
        <v>10018</v>
      </c>
      <c r="E116" s="116">
        <v>423900</v>
      </c>
      <c r="F116" s="117">
        <f>SUM(G116:K116)</f>
        <v>20000000</v>
      </c>
      <c r="G116" s="117">
        <v>4200000</v>
      </c>
      <c r="H116" s="117">
        <v>10000000</v>
      </c>
      <c r="I116" s="117">
        <v>5800000</v>
      </c>
      <c r="J116" s="117">
        <v>0</v>
      </c>
      <c r="K116" s="117">
        <v>0</v>
      </c>
      <c r="L116" s="158" t="s">
        <v>9864</v>
      </c>
      <c r="M116" s="159" t="s">
        <v>9746</v>
      </c>
      <c r="N116" s="118">
        <v>46204</v>
      </c>
      <c r="O116" s="118">
        <v>46935</v>
      </c>
      <c r="P116" s="119">
        <f>DATEDIF(N116,O116,"m")</f>
        <v>24</v>
      </c>
      <c r="Q116" s="166" t="s">
        <v>10087</v>
      </c>
      <c r="R116" s="168" t="s">
        <v>9742</v>
      </c>
      <c r="S116" s="169" t="s">
        <v>9743</v>
      </c>
      <c r="T116" s="169" t="s">
        <v>9743</v>
      </c>
      <c r="U116" s="169"/>
      <c r="V116" s="151"/>
      <c r="W116" s="151"/>
      <c r="X116" s="169" t="s">
        <v>9750</v>
      </c>
      <c r="Y116" s="333" t="s">
        <v>9810</v>
      </c>
      <c r="Z116" s="169" t="s">
        <v>9750</v>
      </c>
      <c r="AA116" s="333"/>
      <c r="AB116" s="420" t="s">
        <v>10118</v>
      </c>
      <c r="AC116" s="345" t="s">
        <v>9704</v>
      </c>
      <c r="AD116" s="342" t="s">
        <v>10112</v>
      </c>
      <c r="AE116" s="346" t="s">
        <v>10192</v>
      </c>
      <c r="AF116" s="346" t="s">
        <v>10193</v>
      </c>
      <c r="AG116" s="347">
        <v>19718400</v>
      </c>
      <c r="AH116" s="347">
        <v>23662080</v>
      </c>
      <c r="AI116" s="423">
        <v>46205</v>
      </c>
      <c r="AJ116" s="342">
        <v>24</v>
      </c>
      <c r="AK116" s="342">
        <v>1</v>
      </c>
      <c r="AL116" s="334"/>
      <c r="AM116" s="408">
        <f t="shared" si="25"/>
        <v>0.98592000000000002</v>
      </c>
      <c r="AN116" s="418">
        <f t="shared" si="26"/>
        <v>281600</v>
      </c>
      <c r="AO116" s="334"/>
    </row>
    <row r="117" spans="1:41" s="120" customFormat="1" ht="45" customHeight="1" x14ac:dyDescent="0.3">
      <c r="A117" s="115" t="s">
        <v>9807</v>
      </c>
      <c r="B117" s="151"/>
      <c r="C117" s="142" t="s">
        <v>9760</v>
      </c>
      <c r="D117" s="144" t="s">
        <v>10019</v>
      </c>
      <c r="E117" s="116">
        <v>423900</v>
      </c>
      <c r="F117" s="117">
        <f>SUM(G117:K117)</f>
        <v>42924000</v>
      </c>
      <c r="G117" s="117">
        <f>H117/12*4</f>
        <v>7154000</v>
      </c>
      <c r="H117" s="117">
        <f>42924000/2</f>
        <v>21462000</v>
      </c>
      <c r="I117" s="117">
        <f>H117-G117</f>
        <v>14308000</v>
      </c>
      <c r="J117" s="117">
        <v>0</v>
      </c>
      <c r="K117" s="117">
        <v>0</v>
      </c>
      <c r="L117" s="158" t="s">
        <v>9864</v>
      </c>
      <c r="M117" s="159" t="s">
        <v>9746</v>
      </c>
      <c r="N117" s="118">
        <v>46204</v>
      </c>
      <c r="O117" s="118">
        <v>46935</v>
      </c>
      <c r="P117" s="119">
        <f>DATEDIF(N117,O117,"m")</f>
        <v>24</v>
      </c>
      <c r="Q117" s="166" t="s">
        <v>9812</v>
      </c>
      <c r="R117" s="168" t="s">
        <v>9742</v>
      </c>
      <c r="S117" s="169" t="s">
        <v>9743</v>
      </c>
      <c r="T117" s="169" t="s">
        <v>9743</v>
      </c>
      <c r="U117" s="169"/>
      <c r="V117" s="151"/>
      <c r="W117" s="151"/>
      <c r="X117" s="169" t="s">
        <v>9750</v>
      </c>
      <c r="Y117" s="333" t="s">
        <v>9811</v>
      </c>
      <c r="Z117" s="169" t="s">
        <v>9750</v>
      </c>
      <c r="AA117" s="333"/>
      <c r="AB117" s="420" t="s">
        <v>10118</v>
      </c>
      <c r="AC117" s="419" t="s">
        <v>9702</v>
      </c>
      <c r="AD117" s="334"/>
      <c r="AE117" s="334"/>
      <c r="AF117" s="334"/>
      <c r="AG117" s="334"/>
      <c r="AH117" s="334"/>
      <c r="AI117" s="334"/>
      <c r="AJ117" s="334"/>
      <c r="AK117" s="334"/>
      <c r="AL117" s="334"/>
      <c r="AM117" s="408">
        <f t="shared" si="25"/>
        <v>0</v>
      </c>
      <c r="AN117" s="418">
        <f t="shared" si="26"/>
        <v>42924000</v>
      </c>
      <c r="AO117" s="334"/>
    </row>
    <row r="118" spans="1:41" s="133" customFormat="1" ht="45" customHeight="1" x14ac:dyDescent="0.3">
      <c r="A118" s="276" t="s">
        <v>9828</v>
      </c>
      <c r="B118" s="152"/>
      <c r="C118" s="153" t="s">
        <v>9760</v>
      </c>
      <c r="D118" s="154" t="s">
        <v>10020</v>
      </c>
      <c r="E118" s="132">
        <v>423900</v>
      </c>
      <c r="F118" s="134">
        <f>SUM(G118:K118)</f>
        <v>124200</v>
      </c>
      <c r="G118" s="134">
        <v>72450</v>
      </c>
      <c r="H118" s="134">
        <v>51750</v>
      </c>
      <c r="I118" s="134">
        <v>0</v>
      </c>
      <c r="J118" s="134">
        <v>0</v>
      </c>
      <c r="K118" s="134">
        <v>0</v>
      </c>
      <c r="L118" s="164" t="s">
        <v>9739</v>
      </c>
      <c r="M118" s="165" t="s">
        <v>9740</v>
      </c>
      <c r="N118" s="248">
        <v>46113</v>
      </c>
      <c r="O118" s="248">
        <v>46478</v>
      </c>
      <c r="P118" s="135">
        <f>DATEDIF(N118,O118,"m")</f>
        <v>12</v>
      </c>
      <c r="Q118" s="177" t="s">
        <v>9936</v>
      </c>
      <c r="R118" s="178" t="s">
        <v>9929</v>
      </c>
      <c r="S118" s="179" t="s">
        <v>9743</v>
      </c>
      <c r="T118" s="179" t="s">
        <v>9743</v>
      </c>
      <c r="U118" s="179"/>
      <c r="V118" s="152"/>
      <c r="W118" s="152"/>
      <c r="X118" s="179" t="s">
        <v>9743</v>
      </c>
      <c r="Y118" s="339"/>
      <c r="Z118" s="339"/>
      <c r="AA118" s="339"/>
      <c r="AB118" s="339"/>
      <c r="AC118" s="460" t="s">
        <v>9704</v>
      </c>
      <c r="AD118" s="461" t="s">
        <v>10112</v>
      </c>
      <c r="AE118" s="462" t="s">
        <v>10127</v>
      </c>
      <c r="AF118" s="462" t="s">
        <v>10128</v>
      </c>
      <c r="AG118" s="463">
        <v>103500</v>
      </c>
      <c r="AH118" s="463">
        <v>124200</v>
      </c>
      <c r="AI118" s="461"/>
      <c r="AJ118" s="461"/>
      <c r="AK118" s="461">
        <v>1</v>
      </c>
      <c r="AL118" s="461"/>
      <c r="AM118" s="408">
        <f t="shared" si="25"/>
        <v>0.83333333333333337</v>
      </c>
      <c r="AN118" s="418">
        <f t="shared" si="26"/>
        <v>20700</v>
      </c>
      <c r="AO118" s="340"/>
    </row>
    <row r="119" spans="1:41" s="133" customFormat="1" ht="45" customHeight="1" x14ac:dyDescent="0.3">
      <c r="A119" s="276" t="s">
        <v>9808</v>
      </c>
      <c r="B119" s="152"/>
      <c r="C119" s="153" t="s">
        <v>9760</v>
      </c>
      <c r="D119" s="154" t="s">
        <v>10021</v>
      </c>
      <c r="E119" s="132">
        <v>423900</v>
      </c>
      <c r="F119" s="134">
        <f>SUM(G119:K119)</f>
        <v>180000</v>
      </c>
      <c r="G119" s="134">
        <v>75000</v>
      </c>
      <c r="H119" s="134">
        <v>105000</v>
      </c>
      <c r="I119" s="134">
        <v>0</v>
      </c>
      <c r="J119" s="134">
        <v>0</v>
      </c>
      <c r="K119" s="134">
        <v>0</v>
      </c>
      <c r="L119" s="164" t="s">
        <v>9739</v>
      </c>
      <c r="M119" s="165" t="s">
        <v>9746</v>
      </c>
      <c r="N119" s="248">
        <v>46174</v>
      </c>
      <c r="O119" s="248">
        <v>46539</v>
      </c>
      <c r="P119" s="135">
        <f>DATEDIF(N119,O119,"m")</f>
        <v>12</v>
      </c>
      <c r="Q119" s="177" t="s">
        <v>9936</v>
      </c>
      <c r="R119" s="178" t="s">
        <v>9929</v>
      </c>
      <c r="S119" s="179" t="s">
        <v>9743</v>
      </c>
      <c r="T119" s="179" t="s">
        <v>9743</v>
      </c>
      <c r="U119" s="179"/>
      <c r="V119" s="152"/>
      <c r="W119" s="152"/>
      <c r="X119" s="179" t="s">
        <v>9743</v>
      </c>
      <c r="Y119" s="339"/>
      <c r="Z119" s="339"/>
      <c r="AA119" s="339"/>
      <c r="AB119" s="339"/>
      <c r="AC119" s="460" t="s">
        <v>9704</v>
      </c>
      <c r="AD119" s="461" t="s">
        <v>10112</v>
      </c>
      <c r="AE119" s="499" t="s">
        <v>10208</v>
      </c>
      <c r="AF119" s="500" t="s">
        <v>10209</v>
      </c>
      <c r="AG119" s="501">
        <v>150000.12</v>
      </c>
      <c r="AH119" s="501">
        <v>180000.14</v>
      </c>
      <c r="AI119" s="502">
        <v>46199</v>
      </c>
      <c r="AJ119" s="503">
        <v>12</v>
      </c>
      <c r="AK119" s="461">
        <v>1</v>
      </c>
      <c r="AL119" s="340"/>
      <c r="AM119" s="408">
        <f t="shared" si="25"/>
        <v>0.83333400000000002</v>
      </c>
      <c r="AN119" s="418">
        <f t="shared" si="26"/>
        <v>29999.880000000005</v>
      </c>
      <c r="AO119" s="340"/>
    </row>
    <row r="120" spans="1:41" s="120" customFormat="1" ht="45" customHeight="1" x14ac:dyDescent="0.3">
      <c r="A120" s="115" t="s">
        <v>9829</v>
      </c>
      <c r="B120" s="151"/>
      <c r="C120" s="142" t="s">
        <v>9760</v>
      </c>
      <c r="D120" s="144" t="s">
        <v>10037</v>
      </c>
      <c r="E120" s="116">
        <v>423900</v>
      </c>
      <c r="F120" s="125">
        <f>SUM(G120:K120)</f>
        <v>950000</v>
      </c>
      <c r="G120" s="117">
        <v>115000</v>
      </c>
      <c r="H120" s="117">
        <v>475000</v>
      </c>
      <c r="I120" s="117">
        <v>360000</v>
      </c>
      <c r="J120" s="117">
        <v>0</v>
      </c>
      <c r="K120" s="117">
        <v>0</v>
      </c>
      <c r="L120" s="158" t="s">
        <v>9763</v>
      </c>
      <c r="M120" s="159" t="s">
        <v>9746</v>
      </c>
      <c r="N120" s="118">
        <v>46266</v>
      </c>
      <c r="O120" s="118">
        <v>46997</v>
      </c>
      <c r="P120" s="119">
        <v>24</v>
      </c>
      <c r="Q120" s="166" t="s">
        <v>9999</v>
      </c>
      <c r="R120" s="168" t="s">
        <v>9873</v>
      </c>
      <c r="S120" s="169" t="s">
        <v>9743</v>
      </c>
      <c r="T120" s="169" t="s">
        <v>9743</v>
      </c>
      <c r="U120" s="169"/>
      <c r="V120" s="151"/>
      <c r="W120" s="151"/>
      <c r="X120" s="179" t="s">
        <v>9743</v>
      </c>
      <c r="Y120" s="333"/>
      <c r="Z120" s="333"/>
      <c r="AA120" s="333"/>
      <c r="AB120" s="333"/>
      <c r="AC120" s="420" t="s">
        <v>9702</v>
      </c>
      <c r="AD120" s="334"/>
      <c r="AE120" s="334"/>
      <c r="AF120" s="334"/>
      <c r="AG120" s="334"/>
      <c r="AH120" s="334"/>
      <c r="AI120" s="334"/>
      <c r="AJ120" s="334"/>
      <c r="AK120" s="334"/>
      <c r="AL120" s="334"/>
      <c r="AM120" s="408">
        <f t="shared" si="25"/>
        <v>0</v>
      </c>
      <c r="AN120" s="418">
        <f t="shared" si="26"/>
        <v>950000</v>
      </c>
      <c r="AO120" s="334"/>
    </row>
    <row r="121" spans="1:41" s="120" customFormat="1" ht="45" customHeight="1" x14ac:dyDescent="0.3">
      <c r="A121" s="115" t="s">
        <v>9813</v>
      </c>
      <c r="B121" s="151"/>
      <c r="C121" s="142" t="s">
        <v>9760</v>
      </c>
      <c r="D121" s="144" t="s">
        <v>10009</v>
      </c>
      <c r="E121" s="116">
        <v>424100</v>
      </c>
      <c r="F121" s="117">
        <f>SUM(F122:F123)</f>
        <v>1830000</v>
      </c>
      <c r="G121" s="117">
        <f t="shared" ref="G121:K121" si="35">SUM(G122:G123)</f>
        <v>2000</v>
      </c>
      <c r="H121" s="117">
        <f t="shared" si="35"/>
        <v>1828000</v>
      </c>
      <c r="I121" s="117">
        <f t="shared" si="35"/>
        <v>0</v>
      </c>
      <c r="J121" s="117">
        <f t="shared" si="35"/>
        <v>0</v>
      </c>
      <c r="K121" s="117">
        <f t="shared" si="35"/>
        <v>0</v>
      </c>
      <c r="L121" s="158" t="s">
        <v>9864</v>
      </c>
      <c r="M121" s="159" t="s">
        <v>9865</v>
      </c>
      <c r="N121" s="118">
        <v>46357</v>
      </c>
      <c r="O121" s="118">
        <v>46722</v>
      </c>
      <c r="P121" s="119">
        <v>12</v>
      </c>
      <c r="Q121" s="166" t="s">
        <v>9922</v>
      </c>
      <c r="R121" s="168" t="s">
        <v>9873</v>
      </c>
      <c r="S121" s="169" t="s">
        <v>9750</v>
      </c>
      <c r="T121" s="169" t="s">
        <v>9743</v>
      </c>
      <c r="U121" s="169" t="s">
        <v>9616</v>
      </c>
      <c r="V121" s="151" t="s">
        <v>9621</v>
      </c>
      <c r="W121" s="151"/>
      <c r="X121" s="169" t="s">
        <v>9743</v>
      </c>
      <c r="Y121" s="333"/>
      <c r="Z121" s="333"/>
      <c r="AA121" s="333"/>
      <c r="AB121" s="333"/>
      <c r="AC121" s="333"/>
      <c r="AD121" s="334"/>
      <c r="AE121" s="334"/>
      <c r="AF121" s="334"/>
      <c r="AG121" s="117">
        <f t="shared" ref="AG121:AH121" si="36">SUM(AG122:AG123)</f>
        <v>0</v>
      </c>
      <c r="AH121" s="117">
        <f t="shared" si="36"/>
        <v>0</v>
      </c>
      <c r="AI121" s="334"/>
      <c r="AJ121" s="334"/>
      <c r="AK121" s="334"/>
      <c r="AL121" s="334"/>
      <c r="AM121" s="408">
        <f t="shared" si="25"/>
        <v>0</v>
      </c>
      <c r="AN121" s="418">
        <f t="shared" si="26"/>
        <v>1830000</v>
      </c>
      <c r="AO121" s="334"/>
    </row>
    <row r="122" spans="1:41" s="120" customFormat="1" ht="45" hidden="1" customHeight="1" x14ac:dyDescent="0.3">
      <c r="A122" s="227"/>
      <c r="B122" s="201" t="s">
        <v>9765</v>
      </c>
      <c r="C122" s="201" t="s">
        <v>9760</v>
      </c>
      <c r="D122" s="193" t="s">
        <v>10022</v>
      </c>
      <c r="E122" s="207" t="s">
        <v>9953</v>
      </c>
      <c r="F122" s="208">
        <f>SUM(G122:K122)</f>
        <v>990000</v>
      </c>
      <c r="G122" s="208">
        <v>1000</v>
      </c>
      <c r="H122" s="208">
        <v>989000</v>
      </c>
      <c r="I122" s="208">
        <v>0</v>
      </c>
      <c r="J122" s="208">
        <v>0</v>
      </c>
      <c r="K122" s="208">
        <v>0</v>
      </c>
      <c r="L122" s="196" t="s">
        <v>9864</v>
      </c>
      <c r="M122" s="197" t="s">
        <v>9865</v>
      </c>
      <c r="N122" s="217">
        <v>46357</v>
      </c>
      <c r="O122" s="217">
        <v>46722</v>
      </c>
      <c r="P122" s="199">
        <v>12</v>
      </c>
      <c r="Q122" s="200" t="s">
        <v>9922</v>
      </c>
      <c r="R122" s="204" t="s">
        <v>9873</v>
      </c>
      <c r="S122" s="192"/>
      <c r="T122" s="192" t="s">
        <v>9743</v>
      </c>
      <c r="U122" s="192" t="s">
        <v>9616</v>
      </c>
      <c r="V122" s="216" t="s">
        <v>9621</v>
      </c>
      <c r="W122" s="216"/>
      <c r="X122" s="192" t="s">
        <v>9743</v>
      </c>
      <c r="Y122" s="335"/>
      <c r="Z122" s="335"/>
      <c r="AA122" s="335"/>
      <c r="AB122" s="335"/>
      <c r="AC122" s="335"/>
      <c r="AD122" s="334"/>
      <c r="AE122" s="334"/>
      <c r="AF122" s="334"/>
      <c r="AG122" s="334"/>
      <c r="AH122" s="334"/>
      <c r="AI122" s="334"/>
      <c r="AJ122" s="334"/>
      <c r="AK122" s="334"/>
      <c r="AL122" s="334"/>
      <c r="AM122" s="408">
        <f t="shared" si="25"/>
        <v>0</v>
      </c>
      <c r="AN122" s="418">
        <f t="shared" si="26"/>
        <v>990000</v>
      </c>
      <c r="AO122" s="334"/>
    </row>
    <row r="123" spans="1:41" s="120" customFormat="1" ht="45" hidden="1" customHeight="1" x14ac:dyDescent="0.3">
      <c r="A123" s="227"/>
      <c r="B123" s="192" t="s">
        <v>9767</v>
      </c>
      <c r="C123" s="201" t="s">
        <v>9760</v>
      </c>
      <c r="D123" s="193" t="s">
        <v>10023</v>
      </c>
      <c r="E123" s="207" t="s">
        <v>9953</v>
      </c>
      <c r="F123" s="208">
        <f>SUM(G123:K123)</f>
        <v>840000</v>
      </c>
      <c r="G123" s="208">
        <v>1000</v>
      </c>
      <c r="H123" s="208">
        <v>839000</v>
      </c>
      <c r="I123" s="208">
        <v>0</v>
      </c>
      <c r="J123" s="208">
        <v>0</v>
      </c>
      <c r="K123" s="208">
        <v>0</v>
      </c>
      <c r="L123" s="196" t="s">
        <v>9864</v>
      </c>
      <c r="M123" s="197" t="s">
        <v>9865</v>
      </c>
      <c r="N123" s="217">
        <v>46357</v>
      </c>
      <c r="O123" s="217">
        <v>46722</v>
      </c>
      <c r="P123" s="199">
        <v>12</v>
      </c>
      <c r="Q123" s="200" t="s">
        <v>9922</v>
      </c>
      <c r="R123" s="204" t="s">
        <v>9873</v>
      </c>
      <c r="S123" s="192"/>
      <c r="T123" s="192" t="s">
        <v>9743</v>
      </c>
      <c r="U123" s="192" t="s">
        <v>9616</v>
      </c>
      <c r="V123" s="216" t="s">
        <v>9621</v>
      </c>
      <c r="W123" s="216"/>
      <c r="X123" s="192" t="s">
        <v>9743</v>
      </c>
      <c r="Y123" s="335"/>
      <c r="Z123" s="335"/>
      <c r="AA123" s="335"/>
      <c r="AB123" s="335"/>
      <c r="AC123" s="335"/>
      <c r="AD123" s="334"/>
      <c r="AE123" s="334"/>
      <c r="AF123" s="334"/>
      <c r="AG123" s="334"/>
      <c r="AH123" s="334"/>
      <c r="AI123" s="334"/>
      <c r="AJ123" s="334"/>
      <c r="AK123" s="334"/>
      <c r="AL123" s="334"/>
      <c r="AM123" s="408">
        <f t="shared" si="25"/>
        <v>0</v>
      </c>
      <c r="AN123" s="418">
        <f t="shared" si="26"/>
        <v>840000</v>
      </c>
      <c r="AO123" s="334"/>
    </row>
    <row r="124" spans="1:41" s="120" customFormat="1" ht="45" customHeight="1" x14ac:dyDescent="0.3">
      <c r="A124" s="115" t="s">
        <v>9843</v>
      </c>
      <c r="B124" s="151"/>
      <c r="C124" s="142" t="s">
        <v>9760</v>
      </c>
      <c r="D124" s="144" t="s">
        <v>9856</v>
      </c>
      <c r="E124" s="116" t="s">
        <v>9851</v>
      </c>
      <c r="F124" s="117">
        <f t="shared" ref="F124:F127" si="37">SUM(G124:K124)</f>
        <v>34999999.996666662</v>
      </c>
      <c r="G124" s="117">
        <f>35000000/2-2916666.67</f>
        <v>14583333.33</v>
      </c>
      <c r="H124" s="117">
        <v>17500000</v>
      </c>
      <c r="I124" s="117">
        <f>17500000/12*2</f>
        <v>2916666.6666666665</v>
      </c>
      <c r="J124" s="117">
        <v>0</v>
      </c>
      <c r="K124" s="117">
        <v>0</v>
      </c>
      <c r="L124" s="158" t="s">
        <v>9763</v>
      </c>
      <c r="M124" s="158" t="s">
        <v>9740</v>
      </c>
      <c r="N124" s="118">
        <v>46113</v>
      </c>
      <c r="O124" s="118">
        <v>46844</v>
      </c>
      <c r="P124" s="119">
        <f t="shared" ref="P124:P128" si="38">DATEDIF(N124,O124,"m")</f>
        <v>24</v>
      </c>
      <c r="Q124" s="166" t="s">
        <v>9937</v>
      </c>
      <c r="R124" s="168" t="s">
        <v>9873</v>
      </c>
      <c r="S124" s="169" t="s">
        <v>9743</v>
      </c>
      <c r="T124" s="169" t="s">
        <v>9743</v>
      </c>
      <c r="U124" s="169" t="s">
        <v>9616</v>
      </c>
      <c r="V124" s="151" t="s">
        <v>9621</v>
      </c>
      <c r="W124" s="151"/>
      <c r="X124" s="169" t="s">
        <v>9743</v>
      </c>
      <c r="Y124" s="333"/>
      <c r="Z124" s="169" t="s">
        <v>9750</v>
      </c>
      <c r="AA124" s="333"/>
      <c r="AB124" s="420" t="s">
        <v>10119</v>
      </c>
      <c r="AC124" s="420" t="s">
        <v>9702</v>
      </c>
      <c r="AD124" s="334"/>
      <c r="AE124" s="334"/>
      <c r="AF124" s="334"/>
      <c r="AG124" s="334"/>
      <c r="AH124" s="334"/>
      <c r="AI124" s="334"/>
      <c r="AJ124" s="334"/>
      <c r="AK124" s="334"/>
      <c r="AL124" s="334"/>
      <c r="AM124" s="408">
        <f t="shared" si="25"/>
        <v>0</v>
      </c>
      <c r="AN124" s="418">
        <f t="shared" si="26"/>
        <v>34999999.996666662</v>
      </c>
      <c r="AO124" s="334"/>
    </row>
    <row r="125" spans="1:41" s="120" customFormat="1" ht="45" customHeight="1" x14ac:dyDescent="0.3">
      <c r="A125" s="115" t="s">
        <v>9844</v>
      </c>
      <c r="B125" s="151"/>
      <c r="C125" s="142" t="s">
        <v>9760</v>
      </c>
      <c r="D125" s="144" t="s">
        <v>9850</v>
      </c>
      <c r="E125" s="116" t="s">
        <v>9851</v>
      </c>
      <c r="F125" s="117">
        <f t="shared" si="37"/>
        <v>21000000</v>
      </c>
      <c r="G125" s="117">
        <f>21000000/2-1750000</f>
        <v>8750000</v>
      </c>
      <c r="H125" s="117">
        <v>10500000</v>
      </c>
      <c r="I125" s="117">
        <f>10500000/12*2</f>
        <v>1750000</v>
      </c>
      <c r="J125" s="117">
        <v>0</v>
      </c>
      <c r="K125" s="117">
        <v>0</v>
      </c>
      <c r="L125" s="158" t="s">
        <v>9763</v>
      </c>
      <c r="M125" s="158" t="s">
        <v>9740</v>
      </c>
      <c r="N125" s="118">
        <v>46113</v>
      </c>
      <c r="O125" s="118">
        <v>46844</v>
      </c>
      <c r="P125" s="119">
        <f t="shared" si="38"/>
        <v>24</v>
      </c>
      <c r="Q125" s="166" t="s">
        <v>9937</v>
      </c>
      <c r="R125" s="168" t="s">
        <v>9897</v>
      </c>
      <c r="S125" s="169" t="s">
        <v>9743</v>
      </c>
      <c r="T125" s="169" t="s">
        <v>9743</v>
      </c>
      <c r="U125" s="169" t="s">
        <v>9616</v>
      </c>
      <c r="V125" s="151" t="s">
        <v>9621</v>
      </c>
      <c r="W125" s="151"/>
      <c r="X125" s="169" t="s">
        <v>9743</v>
      </c>
      <c r="Y125" s="333"/>
      <c r="Z125" s="169" t="s">
        <v>9750</v>
      </c>
      <c r="AA125" s="333"/>
      <c r="AB125" s="420" t="s">
        <v>10119</v>
      </c>
      <c r="AC125" s="345" t="s">
        <v>9705</v>
      </c>
      <c r="AD125" s="342" t="s">
        <v>10113</v>
      </c>
      <c r="AE125" s="506" t="s">
        <v>10221</v>
      </c>
      <c r="AF125" s="346" t="s">
        <v>10220</v>
      </c>
      <c r="AG125" s="347">
        <v>16644000</v>
      </c>
      <c r="AH125" s="347">
        <v>16644000</v>
      </c>
      <c r="AI125" s="423">
        <v>46239</v>
      </c>
      <c r="AJ125" s="124">
        <v>24</v>
      </c>
      <c r="AK125" s="342">
        <v>3</v>
      </c>
      <c r="AL125" s="334"/>
      <c r="AM125" s="408">
        <f t="shared" si="25"/>
        <v>0.79257142857142859</v>
      </c>
      <c r="AN125" s="418">
        <f t="shared" si="26"/>
        <v>4356000</v>
      </c>
      <c r="AO125" s="334"/>
    </row>
    <row r="126" spans="1:41" s="120" customFormat="1" ht="45" customHeight="1" x14ac:dyDescent="0.3">
      <c r="A126" s="115" t="s">
        <v>9847</v>
      </c>
      <c r="B126" s="151"/>
      <c r="C126" s="142" t="s">
        <v>9760</v>
      </c>
      <c r="D126" s="144" t="s">
        <v>9857</v>
      </c>
      <c r="E126" s="116" t="s">
        <v>9851</v>
      </c>
      <c r="F126" s="117">
        <f t="shared" si="37"/>
        <v>13000000</v>
      </c>
      <c r="G126" s="117">
        <f>6500000/2-541666.67</f>
        <v>2708333.33</v>
      </c>
      <c r="H126" s="117">
        <v>6500000</v>
      </c>
      <c r="I126" s="117">
        <f>13000000-G126-H126</f>
        <v>3791666.67</v>
      </c>
      <c r="J126" s="117">
        <v>0</v>
      </c>
      <c r="K126" s="117">
        <v>0</v>
      </c>
      <c r="L126" s="158" t="s">
        <v>9763</v>
      </c>
      <c r="M126" s="158" t="s">
        <v>9740</v>
      </c>
      <c r="N126" s="118">
        <v>46113</v>
      </c>
      <c r="O126" s="118">
        <v>46844</v>
      </c>
      <c r="P126" s="119">
        <f t="shared" si="38"/>
        <v>24</v>
      </c>
      <c r="Q126" s="166" t="s">
        <v>9937</v>
      </c>
      <c r="R126" s="168" t="s">
        <v>9929</v>
      </c>
      <c r="S126" s="169" t="s">
        <v>9743</v>
      </c>
      <c r="T126" s="169" t="s">
        <v>9743</v>
      </c>
      <c r="U126" s="169" t="s">
        <v>9616</v>
      </c>
      <c r="V126" s="151" t="s">
        <v>9621</v>
      </c>
      <c r="W126" s="151"/>
      <c r="X126" s="169" t="s">
        <v>9743</v>
      </c>
      <c r="Y126" s="333" t="s">
        <v>10134</v>
      </c>
      <c r="Z126" s="169" t="s">
        <v>9750</v>
      </c>
      <c r="AA126" s="333"/>
      <c r="AB126" s="420" t="s">
        <v>10119</v>
      </c>
      <c r="AC126" s="420" t="s">
        <v>9702</v>
      </c>
      <c r="AD126" s="334"/>
      <c r="AE126" s="334"/>
      <c r="AF126" s="334"/>
      <c r="AG126" s="334"/>
      <c r="AH126" s="334"/>
      <c r="AI126" s="334"/>
      <c r="AJ126" s="334"/>
      <c r="AK126" s="334"/>
      <c r="AL126" s="334"/>
      <c r="AM126" s="448">
        <f t="shared" si="25"/>
        <v>0</v>
      </c>
      <c r="AN126" s="449">
        <f t="shared" si="26"/>
        <v>13000000</v>
      </c>
      <c r="AO126" s="334"/>
    </row>
    <row r="127" spans="1:41" s="120" customFormat="1" ht="45" customHeight="1" x14ac:dyDescent="0.3">
      <c r="A127" s="115" t="s">
        <v>9848</v>
      </c>
      <c r="B127" s="151"/>
      <c r="C127" s="142" t="s">
        <v>9760</v>
      </c>
      <c r="D127" s="144" t="s">
        <v>9858</v>
      </c>
      <c r="E127" s="116" t="s">
        <v>9851</v>
      </c>
      <c r="F127" s="117">
        <f t="shared" si="37"/>
        <v>17700000</v>
      </c>
      <c r="G127" s="117">
        <f>17700000/2-1475000</f>
        <v>7375000</v>
      </c>
      <c r="H127" s="117">
        <v>8850000</v>
      </c>
      <c r="I127" s="117">
        <f>8850000/12*2</f>
        <v>1475000</v>
      </c>
      <c r="J127" s="117">
        <v>0</v>
      </c>
      <c r="K127" s="117">
        <v>0</v>
      </c>
      <c r="L127" s="158" t="s">
        <v>9763</v>
      </c>
      <c r="M127" s="158" t="s">
        <v>9740</v>
      </c>
      <c r="N127" s="118">
        <v>46113</v>
      </c>
      <c r="O127" s="118">
        <v>46844</v>
      </c>
      <c r="P127" s="119">
        <f t="shared" si="38"/>
        <v>24</v>
      </c>
      <c r="Q127" s="166" t="s">
        <v>9937</v>
      </c>
      <c r="R127" s="168" t="s">
        <v>9877</v>
      </c>
      <c r="S127" s="169" t="s">
        <v>9743</v>
      </c>
      <c r="T127" s="169" t="s">
        <v>9743</v>
      </c>
      <c r="U127" s="169" t="s">
        <v>9616</v>
      </c>
      <c r="V127" s="151" t="s">
        <v>9621</v>
      </c>
      <c r="W127" s="151"/>
      <c r="X127" s="169" t="s">
        <v>9743</v>
      </c>
      <c r="Y127" s="333"/>
      <c r="Z127" s="169" t="s">
        <v>9750</v>
      </c>
      <c r="AA127" s="333"/>
      <c r="AB127" s="420" t="s">
        <v>10119</v>
      </c>
      <c r="AC127" s="420" t="s">
        <v>9702</v>
      </c>
      <c r="AD127" s="334"/>
      <c r="AE127" s="334"/>
      <c r="AF127" s="334"/>
      <c r="AG127" s="334"/>
      <c r="AH127" s="334"/>
      <c r="AI127" s="334"/>
      <c r="AJ127" s="334"/>
      <c r="AK127" s="334"/>
      <c r="AL127" s="334"/>
      <c r="AM127" s="408">
        <f t="shared" si="25"/>
        <v>0</v>
      </c>
      <c r="AN127" s="418">
        <f t="shared" si="26"/>
        <v>17700000</v>
      </c>
      <c r="AO127" s="334"/>
    </row>
    <row r="128" spans="1:41" s="120" customFormat="1" ht="45" customHeight="1" x14ac:dyDescent="0.3">
      <c r="A128" s="115" t="s">
        <v>9852</v>
      </c>
      <c r="B128" s="151"/>
      <c r="C128" s="142" t="s">
        <v>9760</v>
      </c>
      <c r="D128" s="144" t="s">
        <v>10038</v>
      </c>
      <c r="E128" s="116" t="s">
        <v>9851</v>
      </c>
      <c r="F128" s="117">
        <f t="shared" ref="F128:F129" si="39">SUM(G128:K128)</f>
        <v>3299998.9966666666</v>
      </c>
      <c r="G128" s="117">
        <f>3299999/2-274999.92</f>
        <v>1374999.58</v>
      </c>
      <c r="H128" s="117">
        <v>1649999.5</v>
      </c>
      <c r="I128" s="117">
        <f>1649999.5/12*2</f>
        <v>274999.91666666669</v>
      </c>
      <c r="J128" s="117">
        <v>0</v>
      </c>
      <c r="K128" s="117">
        <v>0</v>
      </c>
      <c r="L128" s="158" t="s">
        <v>9763</v>
      </c>
      <c r="M128" s="158" t="s">
        <v>9740</v>
      </c>
      <c r="N128" s="118">
        <v>46113</v>
      </c>
      <c r="O128" s="118">
        <v>46844</v>
      </c>
      <c r="P128" s="119">
        <f t="shared" si="38"/>
        <v>24</v>
      </c>
      <c r="Q128" s="166" t="s">
        <v>9937</v>
      </c>
      <c r="R128" s="168" t="s">
        <v>9923</v>
      </c>
      <c r="S128" s="169" t="s">
        <v>9743</v>
      </c>
      <c r="T128" s="169" t="s">
        <v>9743</v>
      </c>
      <c r="U128" s="169" t="s">
        <v>9616</v>
      </c>
      <c r="V128" s="151" t="s">
        <v>9621</v>
      </c>
      <c r="W128" s="151"/>
      <c r="X128" s="169" t="s">
        <v>9743</v>
      </c>
      <c r="Y128" s="333"/>
      <c r="Z128" s="169" t="s">
        <v>9750</v>
      </c>
      <c r="AA128" s="333"/>
      <c r="AB128" s="333"/>
      <c r="AC128" s="420" t="s">
        <v>9703</v>
      </c>
      <c r="AD128" s="334"/>
      <c r="AE128" s="334"/>
      <c r="AF128" s="334"/>
      <c r="AG128" s="334"/>
      <c r="AH128" s="334"/>
      <c r="AI128" s="334"/>
      <c r="AJ128" s="334"/>
      <c r="AK128" s="334"/>
      <c r="AL128" s="334"/>
      <c r="AM128" s="408">
        <f t="shared" si="25"/>
        <v>0</v>
      </c>
      <c r="AN128" s="418">
        <f t="shared" si="26"/>
        <v>3299998.9966666666</v>
      </c>
      <c r="AO128" s="334"/>
    </row>
    <row r="129" spans="1:41" s="120" customFormat="1" ht="45" customHeight="1" x14ac:dyDescent="0.3">
      <c r="A129" s="115" t="s">
        <v>9853</v>
      </c>
      <c r="B129" s="151"/>
      <c r="C129" s="142" t="s">
        <v>9760</v>
      </c>
      <c r="D129" s="144" t="s">
        <v>9991</v>
      </c>
      <c r="E129" s="116">
        <v>424300</v>
      </c>
      <c r="F129" s="117">
        <f t="shared" si="39"/>
        <v>313500</v>
      </c>
      <c r="G129" s="117">
        <v>313500</v>
      </c>
      <c r="H129" s="117">
        <v>0</v>
      </c>
      <c r="I129" s="117">
        <v>0</v>
      </c>
      <c r="J129" s="117">
        <v>0</v>
      </c>
      <c r="K129" s="117">
        <v>0</v>
      </c>
      <c r="L129" s="158" t="s">
        <v>9864</v>
      </c>
      <c r="M129" s="158" t="s">
        <v>9740</v>
      </c>
      <c r="N129" s="118">
        <v>46082</v>
      </c>
      <c r="O129" s="118">
        <v>46447</v>
      </c>
      <c r="P129" s="119">
        <f>DATEDIF(N129,O129,"m")</f>
        <v>12</v>
      </c>
      <c r="Q129" s="176" t="s">
        <v>9937</v>
      </c>
      <c r="R129" s="168" t="s">
        <v>9742</v>
      </c>
      <c r="S129" s="169" t="s">
        <v>9743</v>
      </c>
      <c r="T129" s="169" t="s">
        <v>9743</v>
      </c>
      <c r="U129" s="169"/>
      <c r="V129" s="151"/>
      <c r="W129" s="151"/>
      <c r="X129" s="169" t="s">
        <v>9743</v>
      </c>
      <c r="Y129" s="333" t="s">
        <v>10067</v>
      </c>
      <c r="Z129" s="333"/>
      <c r="AA129" s="333"/>
      <c r="AB129" s="333"/>
      <c r="AC129" s="333"/>
      <c r="AD129" s="334"/>
      <c r="AE129" s="334"/>
      <c r="AF129" s="334"/>
      <c r="AG129" s="334"/>
      <c r="AH129" s="334"/>
      <c r="AI129" s="334"/>
      <c r="AJ129" s="334"/>
      <c r="AK129" s="334"/>
      <c r="AL129" s="334"/>
      <c r="AM129" s="408">
        <f t="shared" si="25"/>
        <v>0</v>
      </c>
      <c r="AN129" s="418">
        <f t="shared" si="26"/>
        <v>313500</v>
      </c>
      <c r="AO129" s="334"/>
    </row>
    <row r="130" spans="1:41" s="120" customFormat="1" ht="45" customHeight="1" x14ac:dyDescent="0.3">
      <c r="A130" s="115" t="s">
        <v>9854</v>
      </c>
      <c r="B130" s="151"/>
      <c r="C130" s="142" t="s">
        <v>9760</v>
      </c>
      <c r="D130" s="144" t="s">
        <v>10024</v>
      </c>
      <c r="E130" s="116">
        <v>424900</v>
      </c>
      <c r="F130" s="117">
        <f>SUM(G130:K130)</f>
        <v>6500000</v>
      </c>
      <c r="G130" s="117">
        <v>5500000</v>
      </c>
      <c r="H130" s="117">
        <v>1000000</v>
      </c>
      <c r="I130" s="117">
        <v>0</v>
      </c>
      <c r="J130" s="117">
        <v>0</v>
      </c>
      <c r="K130" s="117">
        <v>0</v>
      </c>
      <c r="L130" s="158" t="s">
        <v>9864</v>
      </c>
      <c r="M130" s="158" t="s">
        <v>9740</v>
      </c>
      <c r="N130" s="118">
        <v>46113</v>
      </c>
      <c r="O130" s="118">
        <v>46478</v>
      </c>
      <c r="P130" s="119">
        <f>DATEDIF(N130,O130,"m")</f>
        <v>12</v>
      </c>
      <c r="Q130" s="166" t="s">
        <v>9926</v>
      </c>
      <c r="R130" s="168" t="s">
        <v>9742</v>
      </c>
      <c r="S130" s="169" t="s">
        <v>9743</v>
      </c>
      <c r="T130" s="169" t="s">
        <v>9743</v>
      </c>
      <c r="U130" s="169"/>
      <c r="V130" s="151"/>
      <c r="W130" s="151"/>
      <c r="X130" s="169" t="s">
        <v>9743</v>
      </c>
      <c r="Y130" s="333" t="s">
        <v>10046</v>
      </c>
      <c r="Z130" s="169" t="s">
        <v>9750</v>
      </c>
      <c r="AA130" s="333"/>
      <c r="AB130" s="420" t="s">
        <v>10119</v>
      </c>
      <c r="AC130" s="420" t="s">
        <v>9702</v>
      </c>
      <c r="AD130" s="334"/>
      <c r="AE130" s="334"/>
      <c r="AF130" s="334"/>
      <c r="AG130" s="334"/>
      <c r="AH130" s="334"/>
      <c r="AI130" s="334"/>
      <c r="AJ130" s="334"/>
      <c r="AK130" s="334"/>
      <c r="AL130" s="334"/>
      <c r="AM130" s="408">
        <f t="shared" si="25"/>
        <v>0</v>
      </c>
      <c r="AN130" s="418">
        <f t="shared" si="26"/>
        <v>6500000</v>
      </c>
      <c r="AO130" s="334"/>
    </row>
    <row r="131" spans="1:41" s="120" customFormat="1" ht="45" customHeight="1" x14ac:dyDescent="0.3">
      <c r="A131" s="115" t="s">
        <v>9855</v>
      </c>
      <c r="B131" s="151"/>
      <c r="C131" s="142" t="s">
        <v>9760</v>
      </c>
      <c r="D131" s="144" t="s">
        <v>10025</v>
      </c>
      <c r="E131" s="116">
        <v>424900</v>
      </c>
      <c r="F131" s="117">
        <f>SUM(G131:K131)</f>
        <v>11500000</v>
      </c>
      <c r="G131" s="117">
        <v>10500000</v>
      </c>
      <c r="H131" s="117">
        <v>1000000</v>
      </c>
      <c r="I131" s="117">
        <v>0</v>
      </c>
      <c r="J131" s="117">
        <v>0</v>
      </c>
      <c r="K131" s="117">
        <v>0</v>
      </c>
      <c r="L131" s="158" t="s">
        <v>9864</v>
      </c>
      <c r="M131" s="158" t="s">
        <v>9740</v>
      </c>
      <c r="N131" s="118">
        <v>46143</v>
      </c>
      <c r="O131" s="118">
        <v>46508</v>
      </c>
      <c r="P131" s="119">
        <f>DATEDIF(N131,O131,"m")</f>
        <v>12</v>
      </c>
      <c r="Q131" s="166" t="s">
        <v>9926</v>
      </c>
      <c r="R131" s="168" t="s">
        <v>9742</v>
      </c>
      <c r="S131" s="169" t="s">
        <v>9743</v>
      </c>
      <c r="T131" s="169" t="s">
        <v>9743</v>
      </c>
      <c r="U131" s="169"/>
      <c r="V131" s="151"/>
      <c r="W131" s="151"/>
      <c r="X131" s="169" t="s">
        <v>9743</v>
      </c>
      <c r="Y131" s="333" t="s">
        <v>10045</v>
      </c>
      <c r="Z131" s="169" t="s">
        <v>9750</v>
      </c>
      <c r="AA131" s="333"/>
      <c r="AB131" s="420" t="s">
        <v>10119</v>
      </c>
      <c r="AC131" s="420" t="s">
        <v>9702</v>
      </c>
      <c r="AD131" s="334"/>
      <c r="AE131" s="334"/>
      <c r="AF131" s="334"/>
      <c r="AG131" s="334"/>
      <c r="AH131" s="334"/>
      <c r="AI131" s="334"/>
      <c r="AJ131" s="334"/>
      <c r="AK131" s="334"/>
      <c r="AL131" s="334"/>
      <c r="AM131" s="408">
        <f t="shared" si="25"/>
        <v>0</v>
      </c>
      <c r="AN131" s="418">
        <f t="shared" si="26"/>
        <v>11500000</v>
      </c>
      <c r="AO131" s="334"/>
    </row>
    <row r="132" spans="1:41" s="120" customFormat="1" ht="45" customHeight="1" x14ac:dyDescent="0.3">
      <c r="A132" s="115" t="s">
        <v>9859</v>
      </c>
      <c r="B132" s="151"/>
      <c r="C132" s="142" t="s">
        <v>9760</v>
      </c>
      <c r="D132" s="144" t="s">
        <v>10039</v>
      </c>
      <c r="E132" s="116">
        <v>425100</v>
      </c>
      <c r="F132" s="117">
        <f>SUM(G132:K132)</f>
        <v>240000</v>
      </c>
      <c r="G132" s="117">
        <v>240000</v>
      </c>
      <c r="H132" s="117">
        <v>0</v>
      </c>
      <c r="I132" s="117">
        <v>0</v>
      </c>
      <c r="J132" s="117">
        <v>0</v>
      </c>
      <c r="K132" s="117">
        <v>0</v>
      </c>
      <c r="L132" s="158" t="s">
        <v>9864</v>
      </c>
      <c r="M132" s="159" t="s">
        <v>9865</v>
      </c>
      <c r="N132" s="248">
        <v>46357</v>
      </c>
      <c r="O132" s="248">
        <v>46722</v>
      </c>
      <c r="P132" s="119">
        <f>DATEDIF(N132,O132,"m")</f>
        <v>12</v>
      </c>
      <c r="Q132" s="166" t="s">
        <v>9927</v>
      </c>
      <c r="R132" s="166" t="s">
        <v>9929</v>
      </c>
      <c r="S132" s="169" t="s">
        <v>9743</v>
      </c>
      <c r="T132" s="169" t="s">
        <v>9743</v>
      </c>
      <c r="U132" s="169"/>
      <c r="V132" s="151"/>
      <c r="W132" s="151"/>
      <c r="X132" s="169" t="s">
        <v>9743</v>
      </c>
      <c r="Y132" s="333"/>
      <c r="Z132" s="333"/>
      <c r="AA132" s="333"/>
      <c r="AB132" s="333"/>
      <c r="AC132" s="333"/>
      <c r="AD132" s="334"/>
      <c r="AE132" s="334"/>
      <c r="AF132" s="334"/>
      <c r="AG132" s="334"/>
      <c r="AH132" s="334"/>
      <c r="AI132" s="334"/>
      <c r="AJ132" s="334"/>
      <c r="AK132" s="334"/>
      <c r="AL132" s="334"/>
      <c r="AM132" s="408">
        <f t="shared" si="25"/>
        <v>0</v>
      </c>
      <c r="AN132" s="418">
        <f t="shared" si="26"/>
        <v>240000</v>
      </c>
      <c r="AO132" s="334"/>
    </row>
    <row r="133" spans="1:41" s="120" customFormat="1" ht="45" customHeight="1" x14ac:dyDescent="0.3">
      <c r="A133" s="115" t="s">
        <v>9860</v>
      </c>
      <c r="B133" s="151"/>
      <c r="C133" s="142" t="s">
        <v>9760</v>
      </c>
      <c r="D133" s="144" t="s">
        <v>10026</v>
      </c>
      <c r="E133" s="116">
        <v>425100</v>
      </c>
      <c r="F133" s="117">
        <v>3302000</v>
      </c>
      <c r="G133" s="117">
        <v>198099</v>
      </c>
      <c r="H133" s="117">
        <v>1651000</v>
      </c>
      <c r="I133" s="117">
        <v>1452901</v>
      </c>
      <c r="J133" s="117">
        <v>0</v>
      </c>
      <c r="K133" s="117">
        <v>0</v>
      </c>
      <c r="L133" s="158" t="s">
        <v>9864</v>
      </c>
      <c r="M133" s="159" t="s">
        <v>9849</v>
      </c>
      <c r="N133" s="118">
        <v>46296</v>
      </c>
      <c r="O133" s="118">
        <v>47027</v>
      </c>
      <c r="P133" s="119">
        <f>DATEDIF(N133,O133,"m")</f>
        <v>24</v>
      </c>
      <c r="Q133" s="166" t="s">
        <v>9894</v>
      </c>
      <c r="R133" s="168" t="s">
        <v>9873</v>
      </c>
      <c r="S133" s="169" t="s">
        <v>9743</v>
      </c>
      <c r="T133" s="169" t="s">
        <v>9743</v>
      </c>
      <c r="U133" s="169"/>
      <c r="V133" s="151"/>
      <c r="W133" s="151"/>
      <c r="X133" s="169" t="s">
        <v>9750</v>
      </c>
      <c r="Y133" s="333" t="s">
        <v>10047</v>
      </c>
      <c r="Z133" s="169" t="s">
        <v>9750</v>
      </c>
      <c r="AA133" s="333"/>
      <c r="AB133" s="333"/>
      <c r="AC133" s="420" t="s">
        <v>9702</v>
      </c>
      <c r="AD133" s="334"/>
      <c r="AE133" s="334"/>
      <c r="AF133" s="334"/>
      <c r="AG133" s="334"/>
      <c r="AH133" s="334"/>
      <c r="AI133" s="334"/>
      <c r="AJ133" s="334"/>
      <c r="AK133" s="334"/>
      <c r="AL133" s="334"/>
      <c r="AM133" s="408">
        <f t="shared" si="25"/>
        <v>0</v>
      </c>
      <c r="AN133" s="418">
        <f t="shared" si="26"/>
        <v>3302000</v>
      </c>
      <c r="AO133" s="334"/>
    </row>
    <row r="134" spans="1:41" s="120" customFormat="1" ht="45" customHeight="1" x14ac:dyDescent="0.3">
      <c r="A134" s="115" t="s">
        <v>9861</v>
      </c>
      <c r="B134" s="151"/>
      <c r="C134" s="142" t="s">
        <v>9760</v>
      </c>
      <c r="D134" s="144" t="s">
        <v>9992</v>
      </c>
      <c r="E134" s="116" t="s">
        <v>9939</v>
      </c>
      <c r="F134" s="117">
        <f>SUM(G134:I134)</f>
        <v>22125000</v>
      </c>
      <c r="G134" s="117">
        <f>9218333-2000000</f>
        <v>7218333</v>
      </c>
      <c r="H134" s="117">
        <v>11062000</v>
      </c>
      <c r="I134" s="117">
        <f>1843667+2000000+1000</f>
        <v>3844667</v>
      </c>
      <c r="J134" s="117">
        <v>0</v>
      </c>
      <c r="K134" s="117">
        <v>0</v>
      </c>
      <c r="L134" s="158" t="s">
        <v>9763</v>
      </c>
      <c r="M134" s="159" t="s">
        <v>9740</v>
      </c>
      <c r="N134" s="118">
        <v>46054</v>
      </c>
      <c r="O134" s="118">
        <v>46784</v>
      </c>
      <c r="P134" s="119">
        <v>24</v>
      </c>
      <c r="Q134" s="166" t="s">
        <v>9919</v>
      </c>
      <c r="R134" s="168" t="s">
        <v>9877</v>
      </c>
      <c r="S134" s="169" t="s">
        <v>9743</v>
      </c>
      <c r="T134" s="169" t="s">
        <v>9743</v>
      </c>
      <c r="U134" s="169"/>
      <c r="V134" s="151"/>
      <c r="W134" s="151"/>
      <c r="X134" s="169" t="s">
        <v>9743</v>
      </c>
      <c r="Y134" s="333"/>
      <c r="Z134" s="333"/>
      <c r="AA134" s="333"/>
      <c r="AB134" s="420" t="s">
        <v>10119</v>
      </c>
      <c r="AC134" s="345"/>
      <c r="AD134" s="334"/>
      <c r="AE134" s="334"/>
      <c r="AF134" s="334"/>
      <c r="AG134" s="334"/>
      <c r="AH134" s="334"/>
      <c r="AI134" s="334"/>
      <c r="AJ134" s="334"/>
      <c r="AK134" s="334"/>
      <c r="AL134" s="334"/>
      <c r="AM134" s="408">
        <f t="shared" si="25"/>
        <v>0</v>
      </c>
      <c r="AN134" s="418">
        <f t="shared" si="26"/>
        <v>22125000</v>
      </c>
      <c r="AO134" s="334"/>
    </row>
    <row r="135" spans="1:41" s="120" customFormat="1" ht="45" hidden="1" customHeight="1" x14ac:dyDescent="0.3">
      <c r="A135" s="115"/>
      <c r="B135" s="151"/>
      <c r="C135" s="142"/>
      <c r="D135" s="144" t="s">
        <v>10180</v>
      </c>
      <c r="E135" s="116"/>
      <c r="F135" s="117"/>
      <c r="G135" s="117"/>
      <c r="H135" s="117"/>
      <c r="I135" s="117"/>
      <c r="J135" s="117"/>
      <c r="K135" s="117"/>
      <c r="L135" s="158"/>
      <c r="M135" s="159"/>
      <c r="N135" s="118"/>
      <c r="O135" s="118"/>
      <c r="P135" s="119"/>
      <c r="Q135" s="166"/>
      <c r="R135" s="168"/>
      <c r="S135" s="169"/>
      <c r="T135" s="169"/>
      <c r="U135" s="169"/>
      <c r="V135" s="151"/>
      <c r="W135" s="151"/>
      <c r="X135" s="169"/>
      <c r="Y135" s="333"/>
      <c r="Z135" s="333"/>
      <c r="AA135" s="333"/>
      <c r="AB135" s="420"/>
      <c r="AC135" s="460" t="s">
        <v>9705</v>
      </c>
      <c r="AD135" s="461" t="s">
        <v>10113</v>
      </c>
      <c r="AE135" s="462" t="s">
        <v>10144</v>
      </c>
      <c r="AF135" s="462" t="s">
        <v>10168</v>
      </c>
      <c r="AG135" s="463">
        <v>12125000</v>
      </c>
      <c r="AH135" s="463">
        <v>14550000</v>
      </c>
      <c r="AI135" s="464">
        <v>46157</v>
      </c>
      <c r="AJ135" s="461">
        <v>24</v>
      </c>
      <c r="AK135" s="461"/>
      <c r="AL135" s="461"/>
      <c r="AM135" s="408"/>
      <c r="AN135" s="418"/>
      <c r="AO135" s="346" t="s">
        <v>10194</v>
      </c>
    </row>
    <row r="136" spans="1:41" s="120" customFormat="1" ht="45" hidden="1" customHeight="1" x14ac:dyDescent="0.3">
      <c r="A136" s="115"/>
      <c r="B136" s="151"/>
      <c r="C136" s="142"/>
      <c r="D136" s="144" t="s">
        <v>10181</v>
      </c>
      <c r="E136" s="116"/>
      <c r="F136" s="117"/>
      <c r="G136" s="117"/>
      <c r="H136" s="117"/>
      <c r="I136" s="117"/>
      <c r="J136" s="117"/>
      <c r="K136" s="117"/>
      <c r="L136" s="158"/>
      <c r="M136" s="159"/>
      <c r="N136" s="118"/>
      <c r="O136" s="118"/>
      <c r="P136" s="119"/>
      <c r="Q136" s="166"/>
      <c r="R136" s="168"/>
      <c r="S136" s="169"/>
      <c r="T136" s="169"/>
      <c r="U136" s="169"/>
      <c r="V136" s="151"/>
      <c r="W136" s="151"/>
      <c r="X136" s="169"/>
      <c r="Y136" s="333"/>
      <c r="Z136" s="333"/>
      <c r="AA136" s="333"/>
      <c r="AB136" s="420"/>
      <c r="AC136" s="460" t="s">
        <v>9705</v>
      </c>
      <c r="AD136" s="461" t="s">
        <v>10113</v>
      </c>
      <c r="AE136" s="462" t="s">
        <v>10162</v>
      </c>
      <c r="AF136" s="461" t="s">
        <v>10169</v>
      </c>
      <c r="AG136" s="463">
        <v>10000000</v>
      </c>
      <c r="AH136" s="463">
        <v>12000000</v>
      </c>
      <c r="AI136" s="464">
        <v>46157</v>
      </c>
      <c r="AJ136" s="461">
        <v>24</v>
      </c>
      <c r="AK136" s="461"/>
      <c r="AL136" s="461"/>
      <c r="AM136" s="408"/>
      <c r="AN136" s="418"/>
      <c r="AO136" s="346" t="s">
        <v>10170</v>
      </c>
    </row>
    <row r="137" spans="1:41" s="120" customFormat="1" ht="45" customHeight="1" x14ac:dyDescent="0.3">
      <c r="A137" s="115" t="s">
        <v>9862</v>
      </c>
      <c r="B137" s="151"/>
      <c r="C137" s="142" t="s">
        <v>9760</v>
      </c>
      <c r="D137" s="144" t="s">
        <v>10003</v>
      </c>
      <c r="E137" s="116" t="s">
        <v>9939</v>
      </c>
      <c r="F137" s="117">
        <f>SUM(G137:K137)</f>
        <v>69600000</v>
      </c>
      <c r="G137" s="249">
        <v>1000</v>
      </c>
      <c r="H137" s="249">
        <v>34800000</v>
      </c>
      <c r="I137" s="249">
        <f>34800000-1000</f>
        <v>34799000</v>
      </c>
      <c r="J137" s="249">
        <f>J134+J126+J125</f>
        <v>0</v>
      </c>
      <c r="K137" s="249">
        <f>K134+K126+K125</f>
        <v>0</v>
      </c>
      <c r="L137" s="158" t="s">
        <v>9864</v>
      </c>
      <c r="M137" s="159" t="s">
        <v>9746</v>
      </c>
      <c r="N137" s="118">
        <v>46174</v>
      </c>
      <c r="O137" s="118">
        <v>46905</v>
      </c>
      <c r="P137" s="119">
        <v>24</v>
      </c>
      <c r="Q137" s="166" t="s">
        <v>9928</v>
      </c>
      <c r="R137" s="168" t="s">
        <v>9695</v>
      </c>
      <c r="S137" s="169" t="s">
        <v>9743</v>
      </c>
      <c r="T137" s="169" t="s">
        <v>9743</v>
      </c>
      <c r="U137" s="169"/>
      <c r="V137" s="151"/>
      <c r="W137" s="151"/>
      <c r="X137" s="169" t="s">
        <v>9750</v>
      </c>
      <c r="Y137" s="333"/>
      <c r="Z137" s="169" t="s">
        <v>9750</v>
      </c>
      <c r="AA137" s="333"/>
      <c r="AB137" s="420" t="s">
        <v>10118</v>
      </c>
      <c r="AC137" s="420" t="s">
        <v>9702</v>
      </c>
      <c r="AD137" s="334"/>
      <c r="AE137" s="334"/>
      <c r="AF137" s="334"/>
      <c r="AG137" s="334"/>
      <c r="AH137" s="334"/>
      <c r="AI137" s="334"/>
      <c r="AJ137" s="334"/>
      <c r="AK137" s="334"/>
      <c r="AL137" s="334"/>
      <c r="AM137" s="408">
        <f t="shared" si="25"/>
        <v>0</v>
      </c>
      <c r="AN137" s="418">
        <f t="shared" si="26"/>
        <v>69600000</v>
      </c>
      <c r="AO137" s="334"/>
    </row>
    <row r="138" spans="1:41" s="120" customFormat="1" ht="45" customHeight="1" x14ac:dyDescent="0.3">
      <c r="A138" s="115" t="s">
        <v>9863</v>
      </c>
      <c r="B138" s="151"/>
      <c r="C138" s="142" t="s">
        <v>9760</v>
      </c>
      <c r="D138" s="144" t="s">
        <v>9835</v>
      </c>
      <c r="E138" s="116">
        <v>425200</v>
      </c>
      <c r="F138" s="117">
        <f t="shared" si="24"/>
        <v>13000000</v>
      </c>
      <c r="G138" s="117">
        <v>4875000</v>
      </c>
      <c r="H138" s="117">
        <v>6500000</v>
      </c>
      <c r="I138" s="117">
        <v>1625000</v>
      </c>
      <c r="J138" s="117">
        <v>0</v>
      </c>
      <c r="K138" s="117">
        <v>0</v>
      </c>
      <c r="L138" s="158" t="s">
        <v>9864</v>
      </c>
      <c r="M138" s="159" t="s">
        <v>9740</v>
      </c>
      <c r="N138" s="118">
        <v>46113</v>
      </c>
      <c r="O138" s="118">
        <v>46844</v>
      </c>
      <c r="P138" s="119">
        <f t="shared" si="17"/>
        <v>24</v>
      </c>
      <c r="Q138" s="166" t="s">
        <v>9930</v>
      </c>
      <c r="R138" s="168" t="s">
        <v>9742</v>
      </c>
      <c r="S138" s="169" t="s">
        <v>9743</v>
      </c>
      <c r="T138" s="169" t="s">
        <v>9743</v>
      </c>
      <c r="U138" s="169"/>
      <c r="V138" s="151"/>
      <c r="W138" s="151"/>
      <c r="X138" s="169" t="s">
        <v>9750</v>
      </c>
      <c r="Y138" s="333"/>
      <c r="Z138" s="169" t="s">
        <v>9750</v>
      </c>
      <c r="AA138" s="333"/>
      <c r="AB138" s="420" t="s">
        <v>10119</v>
      </c>
      <c r="AC138" s="460" t="s">
        <v>9704</v>
      </c>
      <c r="AD138" s="461" t="s">
        <v>10112</v>
      </c>
      <c r="AE138" s="462" t="s">
        <v>10136</v>
      </c>
      <c r="AF138" s="462" t="s">
        <v>10137</v>
      </c>
      <c r="AG138" s="463">
        <v>13000000</v>
      </c>
      <c r="AH138" s="463">
        <v>15600000</v>
      </c>
      <c r="AI138" s="464">
        <v>46141</v>
      </c>
      <c r="AJ138" s="461">
        <v>24</v>
      </c>
      <c r="AK138" s="461">
        <v>1</v>
      </c>
      <c r="AL138" s="461"/>
      <c r="AM138" s="408">
        <f t="shared" si="25"/>
        <v>1</v>
      </c>
      <c r="AN138" s="418">
        <f t="shared" si="26"/>
        <v>0</v>
      </c>
      <c r="AO138" s="334"/>
    </row>
    <row r="139" spans="1:41" s="120" customFormat="1" ht="69" customHeight="1" x14ac:dyDescent="0.3">
      <c r="A139" s="115" t="s">
        <v>9878</v>
      </c>
      <c r="B139" s="151"/>
      <c r="C139" s="142" t="s">
        <v>9760</v>
      </c>
      <c r="D139" s="144" t="s">
        <v>9836</v>
      </c>
      <c r="E139" s="116">
        <v>425200</v>
      </c>
      <c r="F139" s="117">
        <f t="shared" si="24"/>
        <v>2150000</v>
      </c>
      <c r="G139" s="117">
        <v>537500</v>
      </c>
      <c r="H139" s="117">
        <v>1075000</v>
      </c>
      <c r="I139" s="117">
        <v>537500</v>
      </c>
      <c r="J139" s="117">
        <v>0</v>
      </c>
      <c r="K139" s="117">
        <v>0</v>
      </c>
      <c r="L139" s="158" t="s">
        <v>9864</v>
      </c>
      <c r="M139" s="159" t="s">
        <v>9746</v>
      </c>
      <c r="N139" s="118">
        <v>46174</v>
      </c>
      <c r="O139" s="118">
        <v>46905</v>
      </c>
      <c r="P139" s="119">
        <f t="shared" si="17"/>
        <v>24</v>
      </c>
      <c r="Q139" s="166" t="s">
        <v>9931</v>
      </c>
      <c r="R139" s="168" t="s">
        <v>9742</v>
      </c>
      <c r="S139" s="169" t="s">
        <v>9743</v>
      </c>
      <c r="T139" s="169" t="s">
        <v>9743</v>
      </c>
      <c r="U139" s="169"/>
      <c r="V139" s="151"/>
      <c r="W139" s="151"/>
      <c r="X139" s="169" t="s">
        <v>9750</v>
      </c>
      <c r="Y139" s="333"/>
      <c r="Z139" s="169" t="s">
        <v>9750</v>
      </c>
      <c r="AA139" s="333"/>
      <c r="AB139" s="420" t="s">
        <v>10118</v>
      </c>
      <c r="AC139" s="345" t="s">
        <v>9704</v>
      </c>
      <c r="AD139" s="342" t="s">
        <v>10112</v>
      </c>
      <c r="AE139" s="342" t="s">
        <v>10195</v>
      </c>
      <c r="AF139" s="346" t="s">
        <v>10196</v>
      </c>
      <c r="AG139" s="347">
        <v>2150000</v>
      </c>
      <c r="AH139" s="347">
        <v>2580000</v>
      </c>
      <c r="AI139" s="423">
        <v>46210</v>
      </c>
      <c r="AJ139" s="342">
        <v>24</v>
      </c>
      <c r="AK139" s="342">
        <v>1</v>
      </c>
      <c r="AL139" s="334"/>
      <c r="AM139" s="408">
        <f t="shared" si="25"/>
        <v>1</v>
      </c>
      <c r="AN139" s="418">
        <f t="shared" si="26"/>
        <v>0</v>
      </c>
      <c r="AO139" s="334"/>
    </row>
    <row r="140" spans="1:41" s="120" customFormat="1" ht="45" customHeight="1" x14ac:dyDescent="0.3">
      <c r="A140" s="115" t="s">
        <v>9879</v>
      </c>
      <c r="B140" s="151"/>
      <c r="C140" s="142" t="s">
        <v>9760</v>
      </c>
      <c r="D140" s="144" t="s">
        <v>10004</v>
      </c>
      <c r="E140" s="116">
        <v>425200</v>
      </c>
      <c r="F140" s="117">
        <f t="shared" si="24"/>
        <v>6793000</v>
      </c>
      <c r="G140" s="117">
        <v>1000</v>
      </c>
      <c r="H140" s="117">
        <v>6792000</v>
      </c>
      <c r="I140" s="117">
        <v>0</v>
      </c>
      <c r="J140" s="117">
        <v>0</v>
      </c>
      <c r="K140" s="117">
        <v>0</v>
      </c>
      <c r="L140" s="158" t="s">
        <v>9864</v>
      </c>
      <c r="M140" s="159" t="s">
        <v>9865</v>
      </c>
      <c r="N140" s="118">
        <v>46388</v>
      </c>
      <c r="O140" s="118">
        <v>46753</v>
      </c>
      <c r="P140" s="119">
        <f t="shared" si="17"/>
        <v>12</v>
      </c>
      <c r="Q140" s="166" t="s">
        <v>9924</v>
      </c>
      <c r="R140" s="168" t="s">
        <v>9742</v>
      </c>
      <c r="S140" s="169" t="s">
        <v>9743</v>
      </c>
      <c r="T140" s="169" t="s">
        <v>9743</v>
      </c>
      <c r="U140" s="169"/>
      <c r="V140" s="151"/>
      <c r="W140" s="151"/>
      <c r="X140" s="169" t="s">
        <v>9743</v>
      </c>
      <c r="Y140" s="333"/>
      <c r="Z140" s="169" t="s">
        <v>9750</v>
      </c>
      <c r="AA140" s="333"/>
      <c r="AB140" s="333"/>
      <c r="AC140" s="420"/>
      <c r="AD140" s="334"/>
      <c r="AE140" s="334"/>
      <c r="AF140" s="334"/>
      <c r="AG140" s="334"/>
      <c r="AH140" s="334"/>
      <c r="AI140" s="334"/>
      <c r="AJ140" s="334"/>
      <c r="AK140" s="334"/>
      <c r="AL140" s="334"/>
      <c r="AM140" s="408">
        <f t="shared" si="25"/>
        <v>0</v>
      </c>
      <c r="AN140" s="418">
        <f t="shared" si="26"/>
        <v>6793000</v>
      </c>
      <c r="AO140" s="334"/>
    </row>
    <row r="141" spans="1:41" s="120" customFormat="1" ht="45" customHeight="1" x14ac:dyDescent="0.3">
      <c r="A141" s="115" t="s">
        <v>9885</v>
      </c>
      <c r="B141" s="151"/>
      <c r="C141" s="142" t="s">
        <v>9760</v>
      </c>
      <c r="D141" s="144" t="s">
        <v>10010</v>
      </c>
      <c r="E141" s="116">
        <v>425200</v>
      </c>
      <c r="F141" s="117">
        <f t="shared" ref="F141" si="40">SUM(G141:K141)</f>
        <v>33120000</v>
      </c>
      <c r="G141" s="117">
        <v>8280000</v>
      </c>
      <c r="H141" s="117">
        <v>16560000</v>
      </c>
      <c r="I141" s="117">
        <v>8280000</v>
      </c>
      <c r="J141" s="117">
        <v>0</v>
      </c>
      <c r="K141" s="117">
        <v>0</v>
      </c>
      <c r="L141" s="158" t="s">
        <v>9864</v>
      </c>
      <c r="M141" s="159" t="s">
        <v>9746</v>
      </c>
      <c r="N141" s="118">
        <v>46235</v>
      </c>
      <c r="O141" s="118">
        <v>46966</v>
      </c>
      <c r="P141" s="119">
        <f t="shared" ref="P141" si="41">DATEDIF(N141,O141,"m")</f>
        <v>24</v>
      </c>
      <c r="Q141" s="166" t="s">
        <v>9924</v>
      </c>
      <c r="R141" s="168" t="s">
        <v>9742</v>
      </c>
      <c r="S141" s="169" t="s">
        <v>9743</v>
      </c>
      <c r="T141" s="169" t="s">
        <v>9743</v>
      </c>
      <c r="U141" s="169"/>
      <c r="V141" s="151"/>
      <c r="W141" s="151"/>
      <c r="X141" s="169" t="s">
        <v>9750</v>
      </c>
      <c r="Y141" s="333"/>
      <c r="Z141" s="169" t="s">
        <v>9750</v>
      </c>
      <c r="AA141" s="333"/>
      <c r="AB141" s="420" t="s">
        <v>10118</v>
      </c>
      <c r="AC141" s="345" t="s">
        <v>9704</v>
      </c>
      <c r="AD141" s="342" t="s">
        <v>10112</v>
      </c>
      <c r="AE141" s="342" t="s">
        <v>10255</v>
      </c>
      <c r="AF141" s="346" t="s">
        <v>10256</v>
      </c>
      <c r="AG141" s="347">
        <v>33108000</v>
      </c>
      <c r="AH141" s="347">
        <v>39729600</v>
      </c>
      <c r="AI141" s="423">
        <v>46251</v>
      </c>
      <c r="AJ141" s="342">
        <v>24</v>
      </c>
      <c r="AK141" s="342">
        <v>1</v>
      </c>
      <c r="AL141" s="334"/>
      <c r="AM141" s="408">
        <f t="shared" si="25"/>
        <v>0.99963768115942031</v>
      </c>
      <c r="AN141" s="418">
        <f t="shared" si="26"/>
        <v>12000</v>
      </c>
      <c r="AO141" s="334"/>
    </row>
    <row r="142" spans="1:41" s="120" customFormat="1" ht="45" customHeight="1" x14ac:dyDescent="0.3">
      <c r="A142" s="115" t="s">
        <v>9905</v>
      </c>
      <c r="B142" s="151"/>
      <c r="C142" s="142" t="s">
        <v>9760</v>
      </c>
      <c r="D142" s="144" t="s">
        <v>9837</v>
      </c>
      <c r="E142" s="116">
        <v>425200</v>
      </c>
      <c r="F142" s="117">
        <f t="shared" si="24"/>
        <v>3751000</v>
      </c>
      <c r="G142" s="117">
        <v>1000</v>
      </c>
      <c r="H142" s="117">
        <v>1875000</v>
      </c>
      <c r="I142" s="117">
        <v>1875000</v>
      </c>
      <c r="J142" s="117">
        <v>0</v>
      </c>
      <c r="K142" s="117">
        <v>0</v>
      </c>
      <c r="L142" s="158" t="s">
        <v>9864</v>
      </c>
      <c r="M142" s="159" t="s">
        <v>9865</v>
      </c>
      <c r="N142" s="118">
        <v>46357</v>
      </c>
      <c r="O142" s="118">
        <v>47088</v>
      </c>
      <c r="P142" s="119">
        <f t="shared" si="17"/>
        <v>24</v>
      </c>
      <c r="Q142" s="166" t="s">
        <v>9932</v>
      </c>
      <c r="R142" s="168" t="s">
        <v>9742</v>
      </c>
      <c r="S142" s="169" t="s">
        <v>9743</v>
      </c>
      <c r="T142" s="169" t="s">
        <v>9743</v>
      </c>
      <c r="U142" s="169"/>
      <c r="V142" s="151"/>
      <c r="W142" s="151"/>
      <c r="X142" s="169" t="s">
        <v>9750</v>
      </c>
      <c r="Y142" s="333"/>
      <c r="Z142" s="169" t="s">
        <v>9750</v>
      </c>
      <c r="AA142" s="333"/>
      <c r="AB142" s="420"/>
      <c r="AC142" s="333"/>
      <c r="AD142" s="334"/>
      <c r="AE142" s="334"/>
      <c r="AF142" s="334"/>
      <c r="AG142" s="334"/>
      <c r="AH142" s="334"/>
      <c r="AI142" s="334"/>
      <c r="AJ142" s="334"/>
      <c r="AK142" s="334"/>
      <c r="AL142" s="334"/>
      <c r="AM142" s="408">
        <f t="shared" si="25"/>
        <v>0</v>
      </c>
      <c r="AN142" s="418">
        <f t="shared" si="26"/>
        <v>3751000</v>
      </c>
      <c r="AO142" s="334"/>
    </row>
    <row r="143" spans="1:41" s="120" customFormat="1" ht="45" customHeight="1" x14ac:dyDescent="0.3">
      <c r="A143" s="115" t="s">
        <v>9906</v>
      </c>
      <c r="B143" s="151"/>
      <c r="C143" s="142" t="s">
        <v>9760</v>
      </c>
      <c r="D143" s="144" t="s">
        <v>9838</v>
      </c>
      <c r="E143" s="116">
        <v>425200</v>
      </c>
      <c r="F143" s="117">
        <f t="shared" si="24"/>
        <v>16701000</v>
      </c>
      <c r="G143" s="117">
        <v>1000</v>
      </c>
      <c r="H143" s="117">
        <v>8350000</v>
      </c>
      <c r="I143" s="117">
        <v>8350000</v>
      </c>
      <c r="J143" s="117">
        <v>0</v>
      </c>
      <c r="K143" s="117">
        <v>0</v>
      </c>
      <c r="L143" s="158" t="s">
        <v>9864</v>
      </c>
      <c r="M143" s="159" t="s">
        <v>9865</v>
      </c>
      <c r="N143" s="118">
        <v>46357</v>
      </c>
      <c r="O143" s="118">
        <v>47088</v>
      </c>
      <c r="P143" s="119">
        <f t="shared" si="17"/>
        <v>24</v>
      </c>
      <c r="Q143" s="166" t="s">
        <v>9932</v>
      </c>
      <c r="R143" s="168" t="s">
        <v>9742</v>
      </c>
      <c r="S143" s="169" t="s">
        <v>9743</v>
      </c>
      <c r="T143" s="169" t="s">
        <v>9743</v>
      </c>
      <c r="U143" s="169"/>
      <c r="V143" s="151"/>
      <c r="W143" s="151"/>
      <c r="X143" s="169" t="s">
        <v>9750</v>
      </c>
      <c r="Y143" s="333"/>
      <c r="Z143" s="169" t="s">
        <v>9750</v>
      </c>
      <c r="AA143" s="333"/>
      <c r="AB143" s="333"/>
      <c r="AC143" s="333"/>
      <c r="AD143" s="334"/>
      <c r="AE143" s="334"/>
      <c r="AF143" s="334"/>
      <c r="AG143" s="334"/>
      <c r="AH143" s="334"/>
      <c r="AI143" s="334"/>
      <c r="AJ143" s="334"/>
      <c r="AK143" s="334"/>
      <c r="AL143" s="334"/>
      <c r="AM143" s="408">
        <f t="shared" si="25"/>
        <v>0</v>
      </c>
      <c r="AN143" s="418">
        <f t="shared" si="26"/>
        <v>16701000</v>
      </c>
      <c r="AO143" s="334"/>
    </row>
    <row r="144" spans="1:41" s="120" customFormat="1" ht="45" customHeight="1" x14ac:dyDescent="0.3">
      <c r="A144" s="115" t="s">
        <v>9907</v>
      </c>
      <c r="B144" s="151"/>
      <c r="C144" s="142" t="s">
        <v>9760</v>
      </c>
      <c r="D144" s="144" t="s">
        <v>9993</v>
      </c>
      <c r="E144" s="116">
        <v>425200</v>
      </c>
      <c r="F144" s="117">
        <f t="shared" si="24"/>
        <v>26641080</v>
      </c>
      <c r="G144" s="117">
        <v>1000</v>
      </c>
      <c r="H144" s="117">
        <v>13320540</v>
      </c>
      <c r="I144" s="117">
        <f>13320540-1000</f>
        <v>13319540</v>
      </c>
      <c r="J144" s="117">
        <v>0</v>
      </c>
      <c r="K144" s="117">
        <v>0</v>
      </c>
      <c r="L144" s="158" t="s">
        <v>9864</v>
      </c>
      <c r="M144" s="159" t="s">
        <v>9849</v>
      </c>
      <c r="N144" s="118">
        <v>46296</v>
      </c>
      <c r="O144" s="118">
        <v>47027</v>
      </c>
      <c r="P144" s="119">
        <f t="shared" si="17"/>
        <v>24</v>
      </c>
      <c r="Q144" s="166" t="s">
        <v>9932</v>
      </c>
      <c r="R144" s="168" t="s">
        <v>9742</v>
      </c>
      <c r="S144" s="169" t="s">
        <v>9743</v>
      </c>
      <c r="T144" s="169" t="s">
        <v>9743</v>
      </c>
      <c r="U144" s="169"/>
      <c r="V144" s="151"/>
      <c r="W144" s="151"/>
      <c r="X144" s="169" t="s">
        <v>9750</v>
      </c>
      <c r="Y144" s="333"/>
      <c r="Z144" s="333"/>
      <c r="AA144" s="333"/>
      <c r="AB144" s="333"/>
      <c r="AC144" s="333"/>
      <c r="AD144" s="334"/>
      <c r="AE144" s="334"/>
      <c r="AF144" s="334"/>
      <c r="AG144" s="334"/>
      <c r="AH144" s="334"/>
      <c r="AI144" s="334"/>
      <c r="AJ144" s="334"/>
      <c r="AK144" s="334"/>
      <c r="AL144" s="334"/>
      <c r="AM144" s="408">
        <f t="shared" si="25"/>
        <v>0</v>
      </c>
      <c r="AN144" s="418">
        <f t="shared" si="26"/>
        <v>26641080</v>
      </c>
      <c r="AO144" s="334"/>
    </row>
    <row r="145" spans="1:41" s="120" customFormat="1" ht="45" customHeight="1" x14ac:dyDescent="0.3">
      <c r="A145" s="115" t="s">
        <v>9908</v>
      </c>
      <c r="B145" s="151"/>
      <c r="C145" s="142" t="s">
        <v>9760</v>
      </c>
      <c r="D145" s="144" t="s">
        <v>10011</v>
      </c>
      <c r="E145" s="116">
        <v>425200</v>
      </c>
      <c r="F145" s="117">
        <f>SUM(G145:K145)</f>
        <v>9986990</v>
      </c>
      <c r="G145" s="117">
        <f>SUM(G146:G149)</f>
        <v>1700000</v>
      </c>
      <c r="H145" s="117">
        <f t="shared" ref="H145:K145" si="42">SUM(H146:H149)</f>
        <v>4993495</v>
      </c>
      <c r="I145" s="117">
        <f t="shared" si="42"/>
        <v>3293495</v>
      </c>
      <c r="J145" s="117">
        <f t="shared" si="42"/>
        <v>0</v>
      </c>
      <c r="K145" s="117">
        <f t="shared" si="42"/>
        <v>0</v>
      </c>
      <c r="L145" s="158" t="s">
        <v>9763</v>
      </c>
      <c r="M145" s="159" t="s">
        <v>9849</v>
      </c>
      <c r="N145" s="118">
        <v>46296</v>
      </c>
      <c r="O145" s="118">
        <v>47027</v>
      </c>
      <c r="P145" s="119">
        <f t="shared" ref="P145:P187" si="43">DATEDIF(N145,O145,"m")</f>
        <v>24</v>
      </c>
      <c r="Q145" s="166" t="s">
        <v>9925</v>
      </c>
      <c r="R145" s="168" t="s">
        <v>9897</v>
      </c>
      <c r="S145" s="169" t="s">
        <v>9750</v>
      </c>
      <c r="T145" s="169" t="s">
        <v>9743</v>
      </c>
      <c r="U145" s="169"/>
      <c r="V145" s="151"/>
      <c r="W145" s="151"/>
      <c r="X145" s="169" t="s">
        <v>9743</v>
      </c>
      <c r="Y145" s="333"/>
      <c r="Z145" s="333"/>
      <c r="AA145" s="333"/>
      <c r="AB145" s="333"/>
      <c r="AC145" s="333"/>
      <c r="AD145" s="334"/>
      <c r="AE145" s="334"/>
      <c r="AF145" s="334"/>
      <c r="AG145" s="117">
        <f>SUM(AG146:AG149)</f>
        <v>0</v>
      </c>
      <c r="AH145" s="117">
        <f>SUM(AH146:AH149)</f>
        <v>0</v>
      </c>
      <c r="AI145" s="334"/>
      <c r="AJ145" s="334"/>
      <c r="AK145" s="334"/>
      <c r="AL145" s="334"/>
      <c r="AM145" s="408">
        <f t="shared" si="25"/>
        <v>0</v>
      </c>
      <c r="AN145" s="418">
        <f t="shared" si="26"/>
        <v>9986990</v>
      </c>
      <c r="AO145" s="334"/>
    </row>
    <row r="146" spans="1:41" s="120" customFormat="1" ht="45" hidden="1" customHeight="1" x14ac:dyDescent="0.3">
      <c r="A146" s="226"/>
      <c r="B146" s="201" t="s">
        <v>9765</v>
      </c>
      <c r="C146" s="250" t="s">
        <v>9760</v>
      </c>
      <c r="D146" s="218" t="s">
        <v>9777</v>
      </c>
      <c r="E146" s="219">
        <v>425200</v>
      </c>
      <c r="F146" s="220">
        <f t="shared" ref="F146:F159" si="44">SUM(G146:K146)</f>
        <v>4347278</v>
      </c>
      <c r="G146" s="251">
        <v>600000</v>
      </c>
      <c r="H146" s="251">
        <v>2173639</v>
      </c>
      <c r="I146" s="251">
        <v>1573639</v>
      </c>
      <c r="J146" s="220">
        <v>0</v>
      </c>
      <c r="K146" s="220">
        <v>0</v>
      </c>
      <c r="L146" s="252" t="s">
        <v>9763</v>
      </c>
      <c r="M146" s="211" t="s">
        <v>9865</v>
      </c>
      <c r="N146" s="212">
        <v>46357</v>
      </c>
      <c r="O146" s="212">
        <v>47088</v>
      </c>
      <c r="P146" s="209">
        <f t="shared" si="43"/>
        <v>24</v>
      </c>
      <c r="Q146" s="224" t="s">
        <v>9925</v>
      </c>
      <c r="R146" s="225" t="s">
        <v>9897</v>
      </c>
      <c r="S146" s="214"/>
      <c r="T146" s="191" t="s">
        <v>9743</v>
      </c>
      <c r="U146" s="210"/>
      <c r="V146" s="191"/>
      <c r="W146" s="191"/>
      <c r="X146" s="191" t="s">
        <v>9743</v>
      </c>
      <c r="Y146" s="341" t="s">
        <v>9787</v>
      </c>
      <c r="Z146" s="341"/>
      <c r="AA146" s="341"/>
      <c r="AB146" s="341"/>
      <c r="AC146" s="341"/>
      <c r="AD146" s="334"/>
      <c r="AE146" s="334"/>
      <c r="AF146" s="334"/>
      <c r="AG146" s="334"/>
      <c r="AH146" s="334"/>
      <c r="AI146" s="334"/>
      <c r="AJ146" s="334"/>
      <c r="AK146" s="334"/>
      <c r="AL146" s="334"/>
      <c r="AM146" s="408">
        <f t="shared" si="25"/>
        <v>0</v>
      </c>
      <c r="AN146" s="418">
        <f t="shared" si="26"/>
        <v>4347278</v>
      </c>
      <c r="AO146" s="334"/>
    </row>
    <row r="147" spans="1:41" s="120" customFormat="1" ht="45" hidden="1" customHeight="1" x14ac:dyDescent="0.3">
      <c r="A147" s="226"/>
      <c r="B147" s="192" t="s">
        <v>9767</v>
      </c>
      <c r="C147" s="250" t="s">
        <v>9760</v>
      </c>
      <c r="D147" s="218" t="s">
        <v>9778</v>
      </c>
      <c r="E147" s="219">
        <v>425200</v>
      </c>
      <c r="F147" s="220">
        <f t="shared" si="44"/>
        <v>1879904</v>
      </c>
      <c r="G147" s="221">
        <v>300000</v>
      </c>
      <c r="H147" s="221">
        <v>939952</v>
      </c>
      <c r="I147" s="221">
        <v>639952</v>
      </c>
      <c r="J147" s="220">
        <v>0</v>
      </c>
      <c r="K147" s="220">
        <v>0</v>
      </c>
      <c r="L147" s="222" t="s">
        <v>9763</v>
      </c>
      <c r="M147" s="214" t="s">
        <v>9849</v>
      </c>
      <c r="N147" s="223">
        <v>46327</v>
      </c>
      <c r="O147" s="223">
        <v>47058</v>
      </c>
      <c r="P147" s="209">
        <f t="shared" si="43"/>
        <v>24</v>
      </c>
      <c r="Q147" s="224" t="s">
        <v>9925</v>
      </c>
      <c r="R147" s="225" t="s">
        <v>9897</v>
      </c>
      <c r="S147" s="214"/>
      <c r="T147" s="191" t="s">
        <v>9743</v>
      </c>
      <c r="U147" s="210"/>
      <c r="V147" s="191"/>
      <c r="W147" s="191"/>
      <c r="X147" s="191" t="s">
        <v>9743</v>
      </c>
      <c r="Y147" s="341" t="s">
        <v>9788</v>
      </c>
      <c r="Z147" s="341"/>
      <c r="AA147" s="341"/>
      <c r="AB147" s="341"/>
      <c r="AC147" s="341"/>
      <c r="AD147" s="334"/>
      <c r="AE147" s="334"/>
      <c r="AF147" s="334"/>
      <c r="AG147" s="334"/>
      <c r="AH147" s="334"/>
      <c r="AI147" s="334"/>
      <c r="AJ147" s="334"/>
      <c r="AK147" s="334"/>
      <c r="AL147" s="334"/>
      <c r="AM147" s="408">
        <f t="shared" si="25"/>
        <v>0</v>
      </c>
      <c r="AN147" s="418">
        <f t="shared" si="26"/>
        <v>1879904</v>
      </c>
      <c r="AO147" s="334"/>
    </row>
    <row r="148" spans="1:41" s="120" customFormat="1" ht="45" hidden="1" customHeight="1" x14ac:dyDescent="0.3">
      <c r="A148" s="226"/>
      <c r="B148" s="201" t="s">
        <v>9891</v>
      </c>
      <c r="C148" s="250" t="s">
        <v>9760</v>
      </c>
      <c r="D148" s="218" t="s">
        <v>9779</v>
      </c>
      <c r="E148" s="219">
        <v>425200</v>
      </c>
      <c r="F148" s="220">
        <f t="shared" si="44"/>
        <v>1527422</v>
      </c>
      <c r="G148" s="253">
        <v>300000</v>
      </c>
      <c r="H148" s="253">
        <v>763711</v>
      </c>
      <c r="I148" s="253">
        <v>463711</v>
      </c>
      <c r="J148" s="220">
        <v>0</v>
      </c>
      <c r="K148" s="220">
        <v>0</v>
      </c>
      <c r="L148" s="252" t="s">
        <v>9763</v>
      </c>
      <c r="M148" s="214" t="s">
        <v>9849</v>
      </c>
      <c r="N148" s="212">
        <v>46296</v>
      </c>
      <c r="O148" s="212">
        <v>47027</v>
      </c>
      <c r="P148" s="209">
        <f t="shared" si="43"/>
        <v>24</v>
      </c>
      <c r="Q148" s="224" t="s">
        <v>9925</v>
      </c>
      <c r="R148" s="225" t="s">
        <v>9897</v>
      </c>
      <c r="S148" s="214"/>
      <c r="T148" s="222" t="s">
        <v>9743</v>
      </c>
      <c r="U148" s="210"/>
      <c r="V148" s="191"/>
      <c r="W148" s="191"/>
      <c r="X148" s="191" t="s">
        <v>9743</v>
      </c>
      <c r="Y148" s="341" t="s">
        <v>9789</v>
      </c>
      <c r="Z148" s="341"/>
      <c r="AA148" s="341"/>
      <c r="AB148" s="341"/>
      <c r="AC148" s="341"/>
      <c r="AD148" s="334"/>
      <c r="AE148" s="334"/>
      <c r="AF148" s="334"/>
      <c r="AG148" s="334"/>
      <c r="AH148" s="334"/>
      <c r="AI148" s="334"/>
      <c r="AJ148" s="334"/>
      <c r="AK148" s="334"/>
      <c r="AL148" s="334"/>
      <c r="AM148" s="408">
        <f t="shared" si="25"/>
        <v>0</v>
      </c>
      <c r="AN148" s="418">
        <f t="shared" si="26"/>
        <v>1527422</v>
      </c>
      <c r="AO148" s="334"/>
    </row>
    <row r="149" spans="1:41" s="120" customFormat="1" ht="45" hidden="1" customHeight="1" x14ac:dyDescent="0.3">
      <c r="A149" s="226"/>
      <c r="B149" s="192" t="s">
        <v>9892</v>
      </c>
      <c r="C149" s="250" t="s">
        <v>9760</v>
      </c>
      <c r="D149" s="218" t="s">
        <v>9780</v>
      </c>
      <c r="E149" s="219">
        <v>425200</v>
      </c>
      <c r="F149" s="220">
        <f t="shared" si="44"/>
        <v>2232386</v>
      </c>
      <c r="G149" s="253">
        <v>500000</v>
      </c>
      <c r="H149" s="253">
        <v>1116193</v>
      </c>
      <c r="I149" s="253">
        <v>616193</v>
      </c>
      <c r="J149" s="220">
        <v>0</v>
      </c>
      <c r="K149" s="220">
        <v>0</v>
      </c>
      <c r="L149" s="252" t="s">
        <v>9763</v>
      </c>
      <c r="M149" s="214" t="s">
        <v>9849</v>
      </c>
      <c r="N149" s="212">
        <v>46296</v>
      </c>
      <c r="O149" s="212">
        <v>47027</v>
      </c>
      <c r="P149" s="209">
        <f t="shared" ref="P149" si="45">DATEDIF(N149,O149,"m")</f>
        <v>24</v>
      </c>
      <c r="Q149" s="224" t="s">
        <v>9925</v>
      </c>
      <c r="R149" s="225" t="s">
        <v>9897</v>
      </c>
      <c r="S149" s="214"/>
      <c r="T149" s="222" t="s">
        <v>9743</v>
      </c>
      <c r="U149" s="210"/>
      <c r="V149" s="191"/>
      <c r="W149" s="191"/>
      <c r="X149" s="191" t="s">
        <v>9743</v>
      </c>
      <c r="Y149" s="341"/>
      <c r="Z149" s="341"/>
      <c r="AA149" s="341"/>
      <c r="AB149" s="341"/>
      <c r="AC149" s="341"/>
      <c r="AD149" s="334"/>
      <c r="AE149" s="334"/>
      <c r="AF149" s="334"/>
      <c r="AG149" s="334"/>
      <c r="AH149" s="334"/>
      <c r="AI149" s="334"/>
      <c r="AJ149" s="334"/>
      <c r="AK149" s="334"/>
      <c r="AL149" s="334"/>
      <c r="AM149" s="408">
        <f t="shared" si="25"/>
        <v>0</v>
      </c>
      <c r="AN149" s="418">
        <f t="shared" si="26"/>
        <v>2232386</v>
      </c>
      <c r="AO149" s="334"/>
    </row>
    <row r="150" spans="1:41" s="120" customFormat="1" ht="45" customHeight="1" x14ac:dyDescent="0.3">
      <c r="A150" s="115" t="s">
        <v>9909</v>
      </c>
      <c r="B150" s="151"/>
      <c r="C150" s="142" t="s">
        <v>9760</v>
      </c>
      <c r="D150" s="144" t="s">
        <v>10012</v>
      </c>
      <c r="E150" s="116">
        <v>425200</v>
      </c>
      <c r="F150" s="117">
        <f t="shared" si="44"/>
        <v>1400000</v>
      </c>
      <c r="G150" s="117">
        <f>SUM(G151:G154)</f>
        <v>172916</v>
      </c>
      <c r="H150" s="117">
        <f>SUM(H151:H154)</f>
        <v>700000</v>
      </c>
      <c r="I150" s="117">
        <f>SUM(I151:I154)</f>
        <v>527084</v>
      </c>
      <c r="J150" s="117">
        <f>SUM(J151:J154)</f>
        <v>0</v>
      </c>
      <c r="K150" s="117">
        <f>SUM(K151:K154)</f>
        <v>0</v>
      </c>
      <c r="L150" s="158" t="s">
        <v>9763</v>
      </c>
      <c r="M150" s="159" t="s">
        <v>9740</v>
      </c>
      <c r="N150" s="188">
        <v>46054</v>
      </c>
      <c r="O150" s="188">
        <v>46784</v>
      </c>
      <c r="P150" s="119">
        <f t="shared" ref="P150" si="46">DATEDIF(N150,O150,"m")</f>
        <v>24</v>
      </c>
      <c r="Q150" s="166" t="s">
        <v>9925</v>
      </c>
      <c r="R150" s="168" t="s">
        <v>9897</v>
      </c>
      <c r="S150" s="169" t="s">
        <v>9750</v>
      </c>
      <c r="T150" s="169" t="s">
        <v>9743</v>
      </c>
      <c r="U150" s="169"/>
      <c r="V150" s="167"/>
      <c r="W150" s="167"/>
      <c r="X150" s="169" t="s">
        <v>9743</v>
      </c>
      <c r="Y150" s="333"/>
      <c r="Z150" s="169" t="s">
        <v>9750</v>
      </c>
      <c r="AA150" s="333"/>
      <c r="AB150" s="333"/>
      <c r="AC150" s="333"/>
      <c r="AD150" s="334"/>
      <c r="AE150" s="334"/>
      <c r="AF150" s="334"/>
      <c r="AG150" s="117">
        <f>SUM(AG151:AG154)</f>
        <v>0</v>
      </c>
      <c r="AH150" s="117">
        <f>SUM(AH151:AH154)</f>
        <v>0</v>
      </c>
      <c r="AI150" s="334"/>
      <c r="AJ150" s="334"/>
      <c r="AK150" s="334"/>
      <c r="AL150" s="334"/>
      <c r="AM150" s="408">
        <f t="shared" si="25"/>
        <v>0</v>
      </c>
      <c r="AN150" s="418">
        <f t="shared" si="26"/>
        <v>1400000</v>
      </c>
      <c r="AO150" s="334"/>
    </row>
    <row r="151" spans="1:41" s="120" customFormat="1" ht="45" hidden="1" customHeight="1" x14ac:dyDescent="0.3">
      <c r="A151" s="226"/>
      <c r="B151" s="201" t="s">
        <v>9765</v>
      </c>
      <c r="C151" s="250" t="s">
        <v>9760</v>
      </c>
      <c r="D151" s="218" t="s">
        <v>9777</v>
      </c>
      <c r="E151" s="219">
        <v>425200</v>
      </c>
      <c r="F151" s="220">
        <f t="shared" si="44"/>
        <v>600000</v>
      </c>
      <c r="G151" s="221">
        <v>25000</v>
      </c>
      <c r="H151" s="221">
        <v>300000</v>
      </c>
      <c r="I151" s="221">
        <v>275000</v>
      </c>
      <c r="J151" s="220">
        <v>0</v>
      </c>
      <c r="K151" s="220">
        <v>0</v>
      </c>
      <c r="L151" s="222" t="s">
        <v>9763</v>
      </c>
      <c r="M151" s="214" t="s">
        <v>9865</v>
      </c>
      <c r="N151" s="223">
        <v>46327</v>
      </c>
      <c r="O151" s="223">
        <v>47058</v>
      </c>
      <c r="P151" s="209">
        <f t="shared" si="43"/>
        <v>24</v>
      </c>
      <c r="Q151" s="224" t="s">
        <v>9925</v>
      </c>
      <c r="R151" s="225" t="s">
        <v>9897</v>
      </c>
      <c r="S151" s="214"/>
      <c r="T151" s="191" t="s">
        <v>9743</v>
      </c>
      <c r="U151" s="210"/>
      <c r="V151" s="191"/>
      <c r="W151" s="191"/>
      <c r="X151" s="191" t="s">
        <v>9743</v>
      </c>
      <c r="Y151" s="341" t="s">
        <v>9790</v>
      </c>
      <c r="Z151" s="341"/>
      <c r="AA151" s="341"/>
      <c r="AB151" s="341"/>
      <c r="AC151" s="341"/>
      <c r="AD151" s="334"/>
      <c r="AE151" s="334"/>
      <c r="AF151" s="334"/>
      <c r="AG151" s="334"/>
      <c r="AH151" s="334"/>
      <c r="AI151" s="334"/>
      <c r="AJ151" s="334"/>
      <c r="AK151" s="334"/>
      <c r="AL151" s="334"/>
      <c r="AM151" s="408">
        <f t="shared" si="25"/>
        <v>0</v>
      </c>
      <c r="AN151" s="418">
        <f t="shared" si="26"/>
        <v>600000</v>
      </c>
      <c r="AO151" s="334"/>
    </row>
    <row r="152" spans="1:41" s="120" customFormat="1" ht="45" hidden="1" customHeight="1" x14ac:dyDescent="0.3">
      <c r="A152" s="226"/>
      <c r="B152" s="192" t="s">
        <v>9767</v>
      </c>
      <c r="C152" s="250" t="s">
        <v>9760</v>
      </c>
      <c r="D152" s="218" t="s">
        <v>9780</v>
      </c>
      <c r="E152" s="219">
        <v>425200</v>
      </c>
      <c r="F152" s="220">
        <f t="shared" si="44"/>
        <v>300000</v>
      </c>
      <c r="G152" s="221">
        <v>12500</v>
      </c>
      <c r="H152" s="221">
        <v>150000</v>
      </c>
      <c r="I152" s="221">
        <v>137500</v>
      </c>
      <c r="J152" s="220">
        <v>0</v>
      </c>
      <c r="K152" s="220">
        <v>0</v>
      </c>
      <c r="L152" s="222" t="s">
        <v>9763</v>
      </c>
      <c r="M152" s="214" t="s">
        <v>9865</v>
      </c>
      <c r="N152" s="223">
        <v>46327</v>
      </c>
      <c r="O152" s="223">
        <v>47058</v>
      </c>
      <c r="P152" s="209">
        <f t="shared" si="43"/>
        <v>24</v>
      </c>
      <c r="Q152" s="224" t="s">
        <v>9925</v>
      </c>
      <c r="R152" s="225" t="s">
        <v>9897</v>
      </c>
      <c r="S152" s="214"/>
      <c r="T152" s="191" t="s">
        <v>9743</v>
      </c>
      <c r="U152" s="210"/>
      <c r="V152" s="191"/>
      <c r="W152" s="191"/>
      <c r="X152" s="191" t="s">
        <v>9743</v>
      </c>
      <c r="Y152" s="341" t="s">
        <v>9791</v>
      </c>
      <c r="Z152" s="341"/>
      <c r="AA152" s="341"/>
      <c r="AB152" s="341"/>
      <c r="AC152" s="341"/>
      <c r="AD152" s="334"/>
      <c r="AE152" s="334"/>
      <c r="AF152" s="334"/>
      <c r="AG152" s="334"/>
      <c r="AH152" s="334"/>
      <c r="AI152" s="334"/>
      <c r="AJ152" s="334"/>
      <c r="AK152" s="334"/>
      <c r="AL152" s="334"/>
      <c r="AM152" s="408">
        <f t="shared" si="25"/>
        <v>0</v>
      </c>
      <c r="AN152" s="418">
        <f t="shared" si="26"/>
        <v>300000</v>
      </c>
      <c r="AO152" s="334"/>
    </row>
    <row r="153" spans="1:41" s="120" customFormat="1" ht="45" hidden="1" customHeight="1" x14ac:dyDescent="0.3">
      <c r="A153" s="226"/>
      <c r="B153" s="201" t="s">
        <v>9891</v>
      </c>
      <c r="C153" s="250" t="s">
        <v>9760</v>
      </c>
      <c r="D153" s="218" t="s">
        <v>9778</v>
      </c>
      <c r="E153" s="219">
        <v>425200</v>
      </c>
      <c r="F153" s="220">
        <f t="shared" si="44"/>
        <v>250000</v>
      </c>
      <c r="G153" s="221">
        <v>10416</v>
      </c>
      <c r="H153" s="221">
        <v>125000</v>
      </c>
      <c r="I153" s="221">
        <v>114584</v>
      </c>
      <c r="J153" s="220">
        <v>0</v>
      </c>
      <c r="K153" s="220">
        <v>0</v>
      </c>
      <c r="L153" s="222" t="s">
        <v>9763</v>
      </c>
      <c r="M153" s="214" t="s">
        <v>9865</v>
      </c>
      <c r="N153" s="223">
        <v>46357</v>
      </c>
      <c r="O153" s="223">
        <v>47088</v>
      </c>
      <c r="P153" s="209">
        <f t="shared" si="43"/>
        <v>24</v>
      </c>
      <c r="Q153" s="224" t="s">
        <v>9925</v>
      </c>
      <c r="R153" s="225" t="s">
        <v>9897</v>
      </c>
      <c r="S153" s="214"/>
      <c r="T153" s="191" t="s">
        <v>9743</v>
      </c>
      <c r="U153" s="210"/>
      <c r="V153" s="191"/>
      <c r="W153" s="191"/>
      <c r="X153" s="191" t="s">
        <v>9743</v>
      </c>
      <c r="Y153" s="341" t="s">
        <v>9792</v>
      </c>
      <c r="Z153" s="341"/>
      <c r="AA153" s="341"/>
      <c r="AB153" s="341"/>
      <c r="AC153" s="341"/>
      <c r="AD153" s="334"/>
      <c r="AE153" s="334"/>
      <c r="AF153" s="334"/>
      <c r="AG153" s="334"/>
      <c r="AH153" s="334"/>
      <c r="AI153" s="334"/>
      <c r="AJ153" s="334"/>
      <c r="AK153" s="334"/>
      <c r="AL153" s="334"/>
      <c r="AM153" s="408">
        <f t="shared" si="25"/>
        <v>0</v>
      </c>
      <c r="AN153" s="418">
        <f t="shared" si="26"/>
        <v>250000</v>
      </c>
      <c r="AO153" s="334"/>
    </row>
    <row r="154" spans="1:41" s="120" customFormat="1" ht="45" hidden="1" customHeight="1" x14ac:dyDescent="0.3">
      <c r="A154" s="226"/>
      <c r="B154" s="192" t="s">
        <v>9892</v>
      </c>
      <c r="C154" s="250" t="s">
        <v>9760</v>
      </c>
      <c r="D154" s="218" t="s">
        <v>9779</v>
      </c>
      <c r="E154" s="219">
        <v>425200</v>
      </c>
      <c r="F154" s="220">
        <f t="shared" si="44"/>
        <v>250000</v>
      </c>
      <c r="G154" s="221">
        <v>125000</v>
      </c>
      <c r="H154" s="221">
        <v>125000</v>
      </c>
      <c r="I154" s="221">
        <v>0</v>
      </c>
      <c r="J154" s="220">
        <v>0</v>
      </c>
      <c r="K154" s="220">
        <v>0</v>
      </c>
      <c r="L154" s="222" t="s">
        <v>9763</v>
      </c>
      <c r="M154" s="214" t="s">
        <v>9740</v>
      </c>
      <c r="N154" s="223">
        <v>46054</v>
      </c>
      <c r="O154" s="223">
        <v>46784</v>
      </c>
      <c r="P154" s="209">
        <f t="shared" si="43"/>
        <v>24</v>
      </c>
      <c r="Q154" s="224" t="s">
        <v>9925</v>
      </c>
      <c r="R154" s="225" t="s">
        <v>9897</v>
      </c>
      <c r="S154" s="214"/>
      <c r="T154" s="191" t="s">
        <v>9743</v>
      </c>
      <c r="U154" s="210"/>
      <c r="V154" s="191"/>
      <c r="W154" s="191"/>
      <c r="X154" s="191" t="s">
        <v>9743</v>
      </c>
      <c r="Y154" s="341" t="s">
        <v>9793</v>
      </c>
      <c r="Z154" s="341"/>
      <c r="AA154" s="341"/>
      <c r="AB154" s="341"/>
      <c r="AC154" s="341"/>
      <c r="AD154" s="334"/>
      <c r="AE154" s="334"/>
      <c r="AF154" s="334"/>
      <c r="AG154" s="334"/>
      <c r="AH154" s="334"/>
      <c r="AI154" s="334"/>
      <c r="AJ154" s="334"/>
      <c r="AK154" s="334"/>
      <c r="AL154" s="334"/>
      <c r="AM154" s="408">
        <f t="shared" si="25"/>
        <v>0</v>
      </c>
      <c r="AN154" s="418">
        <f t="shared" si="26"/>
        <v>250000</v>
      </c>
      <c r="AO154" s="334"/>
    </row>
    <row r="155" spans="1:41" s="120" customFormat="1" ht="70.2" customHeight="1" x14ac:dyDescent="0.3">
      <c r="A155" s="115" t="s">
        <v>9910</v>
      </c>
      <c r="B155" s="151"/>
      <c r="C155" s="142" t="s">
        <v>9760</v>
      </c>
      <c r="D155" s="144" t="s">
        <v>10057</v>
      </c>
      <c r="E155" s="116">
        <v>425200</v>
      </c>
      <c r="F155" s="117">
        <f t="shared" si="44"/>
        <v>1150000</v>
      </c>
      <c r="G155" s="117">
        <f>SUM(G157:G159)</f>
        <v>407292</v>
      </c>
      <c r="H155" s="117">
        <f>SUM(H157:H159)</f>
        <v>575000</v>
      </c>
      <c r="I155" s="117">
        <f>SUM(I157:I159)</f>
        <v>167708</v>
      </c>
      <c r="J155" s="117">
        <f>SUM(J157:J159)</f>
        <v>0</v>
      </c>
      <c r="K155" s="117">
        <f>SUM(K157:K159)</f>
        <v>0</v>
      </c>
      <c r="L155" s="158" t="s">
        <v>9763</v>
      </c>
      <c r="M155" s="159" t="s">
        <v>9740</v>
      </c>
      <c r="N155" s="188">
        <v>46054</v>
      </c>
      <c r="O155" s="188">
        <v>46784</v>
      </c>
      <c r="P155" s="119">
        <f t="shared" si="43"/>
        <v>24</v>
      </c>
      <c r="Q155" s="166" t="s">
        <v>9933</v>
      </c>
      <c r="R155" s="168" t="s">
        <v>9897</v>
      </c>
      <c r="S155" s="169" t="s">
        <v>9750</v>
      </c>
      <c r="T155" s="169" t="s">
        <v>9743</v>
      </c>
      <c r="U155" s="169"/>
      <c r="V155" s="167"/>
      <c r="W155" s="167"/>
      <c r="X155" s="169" t="s">
        <v>9743</v>
      </c>
      <c r="Y155" s="333"/>
      <c r="Z155" s="169" t="s">
        <v>9750</v>
      </c>
      <c r="AA155" s="333"/>
      <c r="AB155" s="333"/>
      <c r="AC155" s="420" t="s">
        <v>9702</v>
      </c>
      <c r="AD155" s="334"/>
      <c r="AE155" s="334"/>
      <c r="AF155" s="334"/>
      <c r="AG155" s="117">
        <f>SUM(AG157:AG159)</f>
        <v>0</v>
      </c>
      <c r="AH155" s="117">
        <f>SUM(AH157:AH159)</f>
        <v>0</v>
      </c>
      <c r="AI155" s="334"/>
      <c r="AJ155" s="334"/>
      <c r="AK155" s="334"/>
      <c r="AL155" s="334"/>
      <c r="AM155" s="408">
        <f t="shared" si="25"/>
        <v>0</v>
      </c>
      <c r="AN155" s="418">
        <f t="shared" si="26"/>
        <v>1150000</v>
      </c>
      <c r="AO155" s="342" t="s">
        <v>10159</v>
      </c>
    </row>
    <row r="156" spans="1:41" s="120" customFormat="1" ht="45" hidden="1" customHeight="1" x14ac:dyDescent="0.3">
      <c r="A156" s="115"/>
      <c r="B156" s="201" t="s">
        <v>9765</v>
      </c>
      <c r="C156" s="250" t="s">
        <v>9760</v>
      </c>
      <c r="D156" s="218" t="s">
        <v>10139</v>
      </c>
      <c r="E156" s="116"/>
      <c r="F156" s="117"/>
      <c r="G156" s="117"/>
      <c r="H156" s="117"/>
      <c r="I156" s="117"/>
      <c r="J156" s="117"/>
      <c r="K156" s="117"/>
      <c r="L156" s="158"/>
      <c r="M156" s="159"/>
      <c r="N156" s="188"/>
      <c r="O156" s="188"/>
      <c r="P156" s="119"/>
      <c r="Q156" s="166"/>
      <c r="R156" s="168"/>
      <c r="S156" s="169"/>
      <c r="T156" s="169"/>
      <c r="U156" s="169"/>
      <c r="V156" s="167"/>
      <c r="W156" s="167"/>
      <c r="X156" s="169"/>
      <c r="Y156" s="333"/>
      <c r="Z156" s="169"/>
      <c r="AA156" s="333"/>
      <c r="AB156" s="471"/>
      <c r="AC156" s="460" t="s">
        <v>9705</v>
      </c>
      <c r="AD156" s="461" t="s">
        <v>10113</v>
      </c>
      <c r="AE156" s="462" t="s">
        <v>10175</v>
      </c>
      <c r="AF156" s="462" t="s">
        <v>10176</v>
      </c>
      <c r="AG156" s="472">
        <v>577800</v>
      </c>
      <c r="AH156" s="472">
        <v>696360</v>
      </c>
      <c r="AI156" s="464">
        <v>46188</v>
      </c>
      <c r="AJ156" s="461">
        <v>24</v>
      </c>
      <c r="AK156" s="461">
        <v>3</v>
      </c>
      <c r="AL156" s="334"/>
      <c r="AM156" s="408"/>
      <c r="AN156" s="418"/>
      <c r="AO156" s="422" t="s">
        <v>10177</v>
      </c>
    </row>
    <row r="157" spans="1:41" s="120" customFormat="1" ht="30" hidden="1" customHeight="1" x14ac:dyDescent="0.3">
      <c r="A157" s="226"/>
      <c r="B157" s="201" t="s">
        <v>9767</v>
      </c>
      <c r="C157" s="250" t="s">
        <v>9760</v>
      </c>
      <c r="D157" s="218" t="s">
        <v>9780</v>
      </c>
      <c r="E157" s="219">
        <v>425200</v>
      </c>
      <c r="F157" s="220">
        <f t="shared" si="44"/>
        <v>400000</v>
      </c>
      <c r="G157" s="221">
        <v>200000</v>
      </c>
      <c r="H157" s="221">
        <v>200000</v>
      </c>
      <c r="I157" s="221">
        <v>0</v>
      </c>
      <c r="J157" s="215">
        <v>0</v>
      </c>
      <c r="K157" s="215">
        <v>0</v>
      </c>
      <c r="L157" s="222" t="s">
        <v>9763</v>
      </c>
      <c r="M157" s="214" t="s">
        <v>9740</v>
      </c>
      <c r="N157" s="223">
        <v>46054</v>
      </c>
      <c r="O157" s="223">
        <v>46784</v>
      </c>
      <c r="P157" s="209">
        <f t="shared" si="43"/>
        <v>24</v>
      </c>
      <c r="Q157" s="224" t="s">
        <v>9933</v>
      </c>
      <c r="R157" s="225" t="s">
        <v>9897</v>
      </c>
      <c r="S157" s="214"/>
      <c r="T157" s="191" t="s">
        <v>9743</v>
      </c>
      <c r="U157" s="210"/>
      <c r="V157" s="191"/>
      <c r="W157" s="191"/>
      <c r="X157" s="191" t="s">
        <v>9743</v>
      </c>
      <c r="Y157" s="341" t="s">
        <v>9794</v>
      </c>
      <c r="Z157" s="341"/>
      <c r="AA157" s="341"/>
      <c r="AB157" s="341"/>
      <c r="AC157" s="341"/>
      <c r="AD157" s="334"/>
      <c r="AE157" s="334"/>
      <c r="AF157" s="334"/>
      <c r="AG157" s="334"/>
      <c r="AH157" s="334"/>
      <c r="AI157" s="334"/>
      <c r="AJ157" s="334"/>
      <c r="AK157" s="334"/>
      <c r="AL157" s="334"/>
      <c r="AM157" s="408">
        <f t="shared" si="25"/>
        <v>0</v>
      </c>
      <c r="AN157" s="418">
        <f t="shared" si="26"/>
        <v>400000</v>
      </c>
      <c r="AO157" s="334"/>
    </row>
    <row r="158" spans="1:41" s="120" customFormat="1" ht="26.4" hidden="1" customHeight="1" x14ac:dyDescent="0.3">
      <c r="A158" s="226"/>
      <c r="B158" s="192" t="s">
        <v>9891</v>
      </c>
      <c r="C158" s="250" t="s">
        <v>9760</v>
      </c>
      <c r="D158" s="218" t="s">
        <v>9778</v>
      </c>
      <c r="E158" s="219">
        <v>425200</v>
      </c>
      <c r="F158" s="220">
        <f t="shared" si="44"/>
        <v>350000</v>
      </c>
      <c r="G158" s="221">
        <v>7292</v>
      </c>
      <c r="H158" s="221">
        <v>175000</v>
      </c>
      <c r="I158" s="221">
        <v>167708</v>
      </c>
      <c r="J158" s="215">
        <v>0</v>
      </c>
      <c r="K158" s="215">
        <v>0</v>
      </c>
      <c r="L158" s="222" t="s">
        <v>9763</v>
      </c>
      <c r="M158" s="214" t="s">
        <v>9865</v>
      </c>
      <c r="N158" s="223">
        <v>46357</v>
      </c>
      <c r="O158" s="223">
        <v>47088</v>
      </c>
      <c r="P158" s="209">
        <f t="shared" si="43"/>
        <v>24</v>
      </c>
      <c r="Q158" s="224" t="s">
        <v>9933</v>
      </c>
      <c r="R158" s="225" t="s">
        <v>9897</v>
      </c>
      <c r="S158" s="214"/>
      <c r="T158" s="191" t="s">
        <v>9743</v>
      </c>
      <c r="U158" s="210"/>
      <c r="V158" s="191"/>
      <c r="W158" s="191"/>
      <c r="X158" s="191" t="s">
        <v>9743</v>
      </c>
      <c r="Y158" s="341" t="s">
        <v>9795</v>
      </c>
      <c r="Z158" s="341"/>
      <c r="AA158" s="341"/>
      <c r="AB158" s="341"/>
      <c r="AC158" s="427"/>
      <c r="AD158" s="334"/>
      <c r="AE158" s="334"/>
      <c r="AF158" s="334"/>
      <c r="AG158" s="334"/>
      <c r="AH158" s="334"/>
      <c r="AI158" s="334"/>
      <c r="AJ158" s="334"/>
      <c r="AK158" s="334"/>
      <c r="AL158" s="334"/>
      <c r="AM158" s="408">
        <f t="shared" si="25"/>
        <v>0</v>
      </c>
      <c r="AN158" s="418">
        <f t="shared" si="26"/>
        <v>350000</v>
      </c>
      <c r="AO158" s="334"/>
    </row>
    <row r="159" spans="1:41" s="120" customFormat="1" ht="43.2" hidden="1" customHeight="1" x14ac:dyDescent="0.3">
      <c r="A159" s="226"/>
      <c r="B159" s="201" t="s">
        <v>9892</v>
      </c>
      <c r="C159" s="250" t="s">
        <v>9760</v>
      </c>
      <c r="D159" s="218" t="s">
        <v>9779</v>
      </c>
      <c r="E159" s="219">
        <v>425200</v>
      </c>
      <c r="F159" s="220">
        <f t="shared" si="44"/>
        <v>400000</v>
      </c>
      <c r="G159" s="221">
        <v>200000</v>
      </c>
      <c r="H159" s="221">
        <v>200000</v>
      </c>
      <c r="I159" s="221">
        <v>0</v>
      </c>
      <c r="J159" s="215">
        <v>0</v>
      </c>
      <c r="K159" s="215">
        <v>0</v>
      </c>
      <c r="L159" s="222" t="s">
        <v>9763</v>
      </c>
      <c r="M159" s="214" t="s">
        <v>9740</v>
      </c>
      <c r="N159" s="223">
        <v>46054</v>
      </c>
      <c r="O159" s="223">
        <v>46784</v>
      </c>
      <c r="P159" s="209">
        <f t="shared" si="43"/>
        <v>24</v>
      </c>
      <c r="Q159" s="224" t="s">
        <v>9933</v>
      </c>
      <c r="R159" s="225" t="s">
        <v>9897</v>
      </c>
      <c r="S159" s="214"/>
      <c r="T159" s="191" t="s">
        <v>9743</v>
      </c>
      <c r="U159" s="210"/>
      <c r="V159" s="191"/>
      <c r="W159" s="191"/>
      <c r="X159" s="191" t="s">
        <v>9743</v>
      </c>
      <c r="Y159" s="341" t="s">
        <v>9796</v>
      </c>
      <c r="Z159" s="341"/>
      <c r="AA159" s="341"/>
      <c r="AB159" s="341"/>
      <c r="AC159" s="427"/>
      <c r="AD159" s="334"/>
      <c r="AE159" s="334"/>
      <c r="AF159" s="334"/>
      <c r="AG159" s="334"/>
      <c r="AH159" s="334"/>
      <c r="AI159" s="334"/>
      <c r="AJ159" s="334"/>
      <c r="AK159" s="334"/>
      <c r="AL159" s="334"/>
      <c r="AM159" s="408">
        <f t="shared" si="25"/>
        <v>0</v>
      </c>
      <c r="AN159" s="418">
        <f t="shared" si="26"/>
        <v>400000</v>
      </c>
      <c r="AO159" s="334"/>
    </row>
    <row r="160" spans="1:41" s="120" customFormat="1" ht="45" customHeight="1" x14ac:dyDescent="0.3">
      <c r="A160" s="115" t="s">
        <v>9981</v>
      </c>
      <c r="B160" s="151"/>
      <c r="C160" s="142" t="s">
        <v>9760</v>
      </c>
      <c r="D160" s="144" t="s">
        <v>10184</v>
      </c>
      <c r="E160" s="116" t="s">
        <v>9940</v>
      </c>
      <c r="F160" s="117">
        <f>SUM(F161:F162)</f>
        <v>5287230</v>
      </c>
      <c r="G160" s="117">
        <f t="shared" ref="G160:K160" si="47">SUM(G161:G162)</f>
        <v>1889695</v>
      </c>
      <c r="H160" s="117">
        <f t="shared" si="47"/>
        <v>2643615</v>
      </c>
      <c r="I160" s="117">
        <f t="shared" si="47"/>
        <v>753920</v>
      </c>
      <c r="J160" s="117">
        <f t="shared" si="47"/>
        <v>0</v>
      </c>
      <c r="K160" s="117">
        <f t="shared" si="47"/>
        <v>0</v>
      </c>
      <c r="L160" s="158" t="s">
        <v>9763</v>
      </c>
      <c r="M160" s="254" t="s">
        <v>9740</v>
      </c>
      <c r="N160" s="255">
        <v>46082</v>
      </c>
      <c r="O160" s="255">
        <v>46813</v>
      </c>
      <c r="P160" s="256">
        <f t="shared" si="43"/>
        <v>24</v>
      </c>
      <c r="Q160" s="257" t="s">
        <v>9925</v>
      </c>
      <c r="R160" s="257" t="s">
        <v>9877</v>
      </c>
      <c r="S160" s="169" t="s">
        <v>9750</v>
      </c>
      <c r="T160" s="179" t="s">
        <v>9743</v>
      </c>
      <c r="U160" s="179"/>
      <c r="V160" s="179"/>
      <c r="W160" s="179"/>
      <c r="X160" s="179" t="s">
        <v>9743</v>
      </c>
      <c r="Y160" s="333"/>
      <c r="Z160" s="333"/>
      <c r="AA160" s="333"/>
      <c r="AB160" s="420" t="s">
        <v>10119</v>
      </c>
      <c r="AC160" s="419" t="s">
        <v>9702</v>
      </c>
      <c r="AD160" s="334"/>
      <c r="AE160" s="334"/>
      <c r="AF160" s="334"/>
      <c r="AG160" s="117">
        <f>SUM(AG161:AG162)</f>
        <v>5287230</v>
      </c>
      <c r="AH160" s="117">
        <f>SUM(AH161:AH162)</f>
        <v>6344676</v>
      </c>
      <c r="AI160" s="334"/>
      <c r="AJ160" s="334"/>
      <c r="AK160" s="334"/>
      <c r="AL160" s="334"/>
      <c r="AM160" s="408">
        <f t="shared" si="25"/>
        <v>1</v>
      </c>
      <c r="AN160" s="418">
        <f t="shared" si="26"/>
        <v>0</v>
      </c>
      <c r="AO160" s="334"/>
    </row>
    <row r="161" spans="1:41" s="120" customFormat="1" ht="45" hidden="1" customHeight="1" x14ac:dyDescent="0.3">
      <c r="A161" s="226"/>
      <c r="B161" s="201" t="s">
        <v>9765</v>
      </c>
      <c r="C161" s="250" t="s">
        <v>9760</v>
      </c>
      <c r="D161" s="218" t="s">
        <v>9970</v>
      </c>
      <c r="E161" s="219">
        <v>425200</v>
      </c>
      <c r="F161" s="220">
        <f>SUM(G161:K161)</f>
        <v>1879904</v>
      </c>
      <c r="G161" s="221">
        <v>469976</v>
      </c>
      <c r="H161" s="221">
        <v>939952</v>
      </c>
      <c r="I161" s="221">
        <v>469976</v>
      </c>
      <c r="J161" s="215">
        <v>0</v>
      </c>
      <c r="K161" s="215">
        <v>0</v>
      </c>
      <c r="L161" s="222" t="s">
        <v>9763</v>
      </c>
      <c r="M161" s="214" t="s">
        <v>9746</v>
      </c>
      <c r="N161" s="223">
        <v>46174</v>
      </c>
      <c r="O161" s="223">
        <v>46905</v>
      </c>
      <c r="P161" s="209">
        <v>24</v>
      </c>
      <c r="Q161" s="224" t="s">
        <v>9925</v>
      </c>
      <c r="R161" s="225" t="s">
        <v>9877</v>
      </c>
      <c r="S161" s="214"/>
      <c r="T161" s="191" t="s">
        <v>9743</v>
      </c>
      <c r="U161" s="210"/>
      <c r="V161" s="191"/>
      <c r="W161" s="191" t="s">
        <v>9497</v>
      </c>
      <c r="X161" s="191" t="s">
        <v>9743</v>
      </c>
      <c r="Y161" s="341" t="s">
        <v>10073</v>
      </c>
      <c r="Z161" s="341"/>
      <c r="AA161" s="341"/>
      <c r="AB161" s="341"/>
      <c r="AC161" s="470" t="s">
        <v>9705</v>
      </c>
      <c r="AD161" s="461" t="s">
        <v>10113</v>
      </c>
      <c r="AE161" s="461" t="s">
        <v>10160</v>
      </c>
      <c r="AF161" s="462" t="s">
        <v>10161</v>
      </c>
      <c r="AG161" s="463">
        <v>1879904</v>
      </c>
      <c r="AH161" s="463">
        <v>2255884.7999999998</v>
      </c>
      <c r="AI161" s="464">
        <v>46170</v>
      </c>
      <c r="AJ161" s="461">
        <v>24</v>
      </c>
      <c r="AK161" s="461"/>
      <c r="AL161" s="461"/>
      <c r="AM161" s="408">
        <f t="shared" si="25"/>
        <v>1</v>
      </c>
      <c r="AN161" s="418">
        <f t="shared" si="26"/>
        <v>0</v>
      </c>
      <c r="AO161" s="346" t="s">
        <v>10199</v>
      </c>
    </row>
    <row r="162" spans="1:41" s="120" customFormat="1" ht="45" hidden="1" customHeight="1" x14ac:dyDescent="0.3">
      <c r="A162" s="226"/>
      <c r="B162" s="192" t="s">
        <v>9767</v>
      </c>
      <c r="C162" s="250" t="s">
        <v>9760</v>
      </c>
      <c r="D162" s="218" t="s">
        <v>9955</v>
      </c>
      <c r="E162" s="219">
        <v>425200</v>
      </c>
      <c r="F162" s="220">
        <f>SUM(G162:K162)</f>
        <v>3407326</v>
      </c>
      <c r="G162" s="221">
        <v>1419719</v>
      </c>
      <c r="H162" s="221">
        <v>1703663</v>
      </c>
      <c r="I162" s="221">
        <v>283944</v>
      </c>
      <c r="J162" s="215">
        <v>0</v>
      </c>
      <c r="K162" s="215">
        <v>0</v>
      </c>
      <c r="L162" s="222" t="s">
        <v>9763</v>
      </c>
      <c r="M162" s="214" t="s">
        <v>9740</v>
      </c>
      <c r="N162" s="223">
        <v>46082</v>
      </c>
      <c r="O162" s="223">
        <v>46813</v>
      </c>
      <c r="P162" s="209">
        <f t="shared" ref="P162" si="48">DATEDIF(N162,O162,"m")</f>
        <v>24</v>
      </c>
      <c r="Q162" s="224" t="s">
        <v>9925</v>
      </c>
      <c r="R162" s="225" t="s">
        <v>9877</v>
      </c>
      <c r="S162" s="214"/>
      <c r="T162" s="191" t="s">
        <v>9743</v>
      </c>
      <c r="U162" s="210"/>
      <c r="V162" s="191"/>
      <c r="W162" s="191" t="s">
        <v>9497</v>
      </c>
      <c r="X162" s="191" t="s">
        <v>9743</v>
      </c>
      <c r="Y162" s="341" t="s">
        <v>10074</v>
      </c>
      <c r="Z162" s="341"/>
      <c r="AA162" s="341"/>
      <c r="AB162" s="341"/>
      <c r="AC162" s="470" t="s">
        <v>9705</v>
      </c>
      <c r="AD162" s="461" t="s">
        <v>10113</v>
      </c>
      <c r="AE162" s="462" t="s">
        <v>10142</v>
      </c>
      <c r="AF162" s="462" t="s">
        <v>10143</v>
      </c>
      <c r="AG162" s="463">
        <v>3407326</v>
      </c>
      <c r="AH162" s="463">
        <v>4088791.2</v>
      </c>
      <c r="AI162" s="464">
        <v>46163</v>
      </c>
      <c r="AJ162" s="461">
        <v>12</v>
      </c>
      <c r="AK162" s="461"/>
      <c r="AL162" s="461"/>
      <c r="AM162" s="408">
        <f t="shared" si="25"/>
        <v>1</v>
      </c>
      <c r="AN162" s="418">
        <f t="shared" si="26"/>
        <v>0</v>
      </c>
      <c r="AO162" s="346" t="s">
        <v>10172</v>
      </c>
    </row>
    <row r="163" spans="1:41" s="120" customFormat="1" ht="45" customHeight="1" x14ac:dyDescent="0.3">
      <c r="A163" s="115" t="s">
        <v>9911</v>
      </c>
      <c r="B163" s="151"/>
      <c r="C163" s="142" t="s">
        <v>9760</v>
      </c>
      <c r="D163" s="144" t="s">
        <v>10013</v>
      </c>
      <c r="E163" s="116" t="s">
        <v>9940</v>
      </c>
      <c r="F163" s="117">
        <f t="shared" ref="F163:K163" si="49">SUM(F164:F166)</f>
        <v>1172980.1399999999</v>
      </c>
      <c r="G163" s="117">
        <f t="shared" si="49"/>
        <v>219164.34999999998</v>
      </c>
      <c r="H163" s="117">
        <f t="shared" si="49"/>
        <v>562844.1</v>
      </c>
      <c r="I163" s="117">
        <f t="shared" si="49"/>
        <v>390971.69</v>
      </c>
      <c r="J163" s="117">
        <f t="shared" si="49"/>
        <v>0</v>
      </c>
      <c r="K163" s="117">
        <f t="shared" si="49"/>
        <v>0</v>
      </c>
      <c r="L163" s="158" t="s">
        <v>9763</v>
      </c>
      <c r="M163" s="159" t="s">
        <v>9740</v>
      </c>
      <c r="N163" s="188">
        <v>46478</v>
      </c>
      <c r="O163" s="237">
        <v>47209</v>
      </c>
      <c r="P163" s="135">
        <v>24</v>
      </c>
      <c r="Q163" s="257" t="s">
        <v>9925</v>
      </c>
      <c r="R163" s="257" t="s">
        <v>9877</v>
      </c>
      <c r="S163" s="179" t="s">
        <v>9750</v>
      </c>
      <c r="T163" s="169" t="s">
        <v>9743</v>
      </c>
      <c r="U163" s="169"/>
      <c r="V163" s="169"/>
      <c r="W163" s="169"/>
      <c r="X163" s="169" t="s">
        <v>9743</v>
      </c>
      <c r="Y163" s="333"/>
      <c r="Z163" s="333"/>
      <c r="AA163" s="333"/>
      <c r="AB163" s="333"/>
      <c r="AC163" s="428" t="s">
        <v>9702</v>
      </c>
      <c r="AD163" s="334"/>
      <c r="AE163" s="334"/>
      <c r="AF163" s="334"/>
      <c r="AG163" s="117">
        <f>SUM(AG164:AG166)</f>
        <v>281133.40000000002</v>
      </c>
      <c r="AH163" s="117">
        <f>SUM(AH164:AH166)</f>
        <v>337360.08</v>
      </c>
      <c r="AI163" s="334"/>
      <c r="AJ163" s="334"/>
      <c r="AK163" s="334"/>
      <c r="AL163" s="334"/>
      <c r="AM163" s="408">
        <f t="shared" si="25"/>
        <v>0.239674475647985</v>
      </c>
      <c r="AN163" s="418">
        <f t="shared" si="26"/>
        <v>891846.73999999987</v>
      </c>
    </row>
    <row r="164" spans="1:41" s="120" customFormat="1" ht="45" hidden="1" customHeight="1" x14ac:dyDescent="0.3">
      <c r="A164" s="226"/>
      <c r="B164" s="201" t="s">
        <v>9765</v>
      </c>
      <c r="C164" s="250" t="s">
        <v>9760</v>
      </c>
      <c r="D164" s="218" t="s">
        <v>9954</v>
      </c>
      <c r="E164" s="219">
        <v>425200</v>
      </c>
      <c r="F164" s="220">
        <f>SUM(G164:K164)</f>
        <v>398200</v>
      </c>
      <c r="G164" s="221">
        <v>33183</v>
      </c>
      <c r="H164" s="221">
        <v>199100</v>
      </c>
      <c r="I164" s="221">
        <v>165917</v>
      </c>
      <c r="J164" s="215">
        <v>0</v>
      </c>
      <c r="K164" s="215">
        <v>0</v>
      </c>
      <c r="L164" s="222" t="s">
        <v>9763</v>
      </c>
      <c r="M164" s="214" t="s">
        <v>9865</v>
      </c>
      <c r="N164" s="223">
        <v>46327</v>
      </c>
      <c r="O164" s="223">
        <v>47058</v>
      </c>
      <c r="P164" s="209">
        <v>24</v>
      </c>
      <c r="Q164" s="224" t="s">
        <v>9925</v>
      </c>
      <c r="R164" s="225" t="s">
        <v>9877</v>
      </c>
      <c r="S164" s="214"/>
      <c r="T164" s="191" t="s">
        <v>9743</v>
      </c>
      <c r="U164" s="210"/>
      <c r="V164" s="191"/>
      <c r="W164" s="191" t="s">
        <v>9497</v>
      </c>
      <c r="X164" s="191" t="s">
        <v>9743</v>
      </c>
      <c r="Y164" s="341" t="s">
        <v>10073</v>
      </c>
      <c r="Z164" s="341"/>
      <c r="AA164" s="341"/>
      <c r="AB164" s="341"/>
      <c r="AC164" s="427"/>
      <c r="AD164" s="334"/>
      <c r="AE164" s="334"/>
      <c r="AF164" s="334"/>
      <c r="AG164" s="334"/>
      <c r="AH164" s="334"/>
      <c r="AI164" s="334"/>
      <c r="AJ164" s="334"/>
      <c r="AK164" s="334"/>
      <c r="AL164" s="334"/>
      <c r="AM164" s="408">
        <f t="shared" si="25"/>
        <v>0</v>
      </c>
      <c r="AN164" s="418">
        <f t="shared" si="26"/>
        <v>398200</v>
      </c>
      <c r="AO164" s="334"/>
    </row>
    <row r="165" spans="1:41" s="120" customFormat="1" ht="45" hidden="1" customHeight="1" x14ac:dyDescent="0.3">
      <c r="A165" s="226"/>
      <c r="B165" s="192" t="s">
        <v>9767</v>
      </c>
      <c r="C165" s="250" t="s">
        <v>9760</v>
      </c>
      <c r="D165" s="218" t="s">
        <v>9956</v>
      </c>
      <c r="E165" s="219">
        <v>425200</v>
      </c>
      <c r="F165" s="220">
        <f t="shared" ref="F165:F166" si="50">SUM(G165:K165)</f>
        <v>491028.42</v>
      </c>
      <c r="G165" s="221">
        <v>20459.52</v>
      </c>
      <c r="H165" s="221">
        <v>245514.21</v>
      </c>
      <c r="I165" s="221">
        <v>225054.69</v>
      </c>
      <c r="J165" s="215">
        <v>0</v>
      </c>
      <c r="K165" s="215">
        <v>0</v>
      </c>
      <c r="L165" s="222" t="s">
        <v>9681</v>
      </c>
      <c r="M165" s="214" t="s">
        <v>9865</v>
      </c>
      <c r="N165" s="223">
        <v>46357</v>
      </c>
      <c r="O165" s="223">
        <v>47088</v>
      </c>
      <c r="P165" s="209">
        <v>24</v>
      </c>
      <c r="Q165" s="224" t="s">
        <v>9925</v>
      </c>
      <c r="R165" s="225" t="s">
        <v>9877</v>
      </c>
      <c r="S165" s="214"/>
      <c r="T165" s="191" t="s">
        <v>9498</v>
      </c>
      <c r="U165" s="210"/>
      <c r="V165" s="191"/>
      <c r="W165" s="191" t="s">
        <v>9497</v>
      </c>
      <c r="X165" s="191" t="s">
        <v>9743</v>
      </c>
      <c r="Y165" s="341"/>
      <c r="Z165" s="341"/>
      <c r="AA165" s="341"/>
      <c r="AB165" s="341"/>
      <c r="AC165" s="427"/>
      <c r="AD165" s="334"/>
      <c r="AE165" s="334"/>
      <c r="AF165" s="334"/>
      <c r="AG165" s="334"/>
      <c r="AH165" s="334"/>
      <c r="AI165" s="334"/>
      <c r="AJ165" s="334"/>
      <c r="AK165" s="334"/>
      <c r="AL165" s="334"/>
      <c r="AM165" s="408">
        <f t="shared" si="25"/>
        <v>0</v>
      </c>
      <c r="AN165" s="418">
        <f t="shared" si="26"/>
        <v>491028.42</v>
      </c>
      <c r="AO165" s="334"/>
    </row>
    <row r="166" spans="1:41" s="120" customFormat="1" ht="45" hidden="1" customHeight="1" x14ac:dyDescent="0.3">
      <c r="A166" s="226"/>
      <c r="B166" s="201" t="s">
        <v>9891</v>
      </c>
      <c r="C166" s="250" t="s">
        <v>9760</v>
      </c>
      <c r="D166" s="218" t="s">
        <v>9957</v>
      </c>
      <c r="E166" s="219">
        <v>425200</v>
      </c>
      <c r="F166" s="220">
        <f t="shared" si="50"/>
        <v>283751.71999999997</v>
      </c>
      <c r="G166" s="221">
        <v>165521.82999999999</v>
      </c>
      <c r="H166" s="221">
        <v>118229.89</v>
      </c>
      <c r="I166" s="221">
        <v>0</v>
      </c>
      <c r="J166" s="215">
        <v>0</v>
      </c>
      <c r="K166" s="215">
        <v>0</v>
      </c>
      <c r="L166" s="222" t="s">
        <v>9681</v>
      </c>
      <c r="M166" s="214" t="s">
        <v>9740</v>
      </c>
      <c r="N166" s="223">
        <v>46143</v>
      </c>
      <c r="O166" s="223">
        <v>46508</v>
      </c>
      <c r="P166" s="209">
        <v>12</v>
      </c>
      <c r="Q166" s="224" t="s">
        <v>9925</v>
      </c>
      <c r="R166" s="225" t="s">
        <v>9877</v>
      </c>
      <c r="S166" s="214"/>
      <c r="T166" s="191" t="s">
        <v>9498</v>
      </c>
      <c r="U166" s="210"/>
      <c r="V166" s="191"/>
      <c r="W166" s="191" t="s">
        <v>9497</v>
      </c>
      <c r="X166" s="191" t="s">
        <v>9743</v>
      </c>
      <c r="Y166" s="341" t="s">
        <v>10075</v>
      </c>
      <c r="Z166" s="341"/>
      <c r="AA166" s="341"/>
      <c r="AB166" s="341"/>
      <c r="AC166" s="473" t="s">
        <v>9705</v>
      </c>
      <c r="AD166" s="342" t="s">
        <v>10113</v>
      </c>
      <c r="AE166" s="346" t="s">
        <v>10278</v>
      </c>
      <c r="AF166" s="506" t="s">
        <v>10279</v>
      </c>
      <c r="AG166" s="550">
        <v>281133.40000000002</v>
      </c>
      <c r="AH166" s="347">
        <v>337360.08</v>
      </c>
      <c r="AI166" s="423">
        <v>46268</v>
      </c>
      <c r="AJ166" s="342">
        <v>24</v>
      </c>
      <c r="AK166" s="334"/>
      <c r="AL166" s="334"/>
      <c r="AM166" s="408">
        <f>AH166/F166</f>
        <v>1.1889269957553035</v>
      </c>
      <c r="AN166" s="418">
        <f>F166-AH166</f>
        <v>-53608.360000000044</v>
      </c>
      <c r="AO166" s="346" t="s">
        <v>10280</v>
      </c>
    </row>
    <row r="167" spans="1:41" s="120" customFormat="1" ht="45" customHeight="1" x14ac:dyDescent="0.3">
      <c r="A167" s="115" t="s">
        <v>9912</v>
      </c>
      <c r="B167" s="152"/>
      <c r="C167" s="153" t="s">
        <v>9760</v>
      </c>
      <c r="D167" s="154" t="s">
        <v>10058</v>
      </c>
      <c r="E167" s="132" t="s">
        <v>9940</v>
      </c>
      <c r="F167" s="134">
        <f>SUM(F168:F170)</f>
        <v>1977399.67</v>
      </c>
      <c r="G167" s="134">
        <f t="shared" ref="G167:K167" si="51">SUM(G168:G170)</f>
        <v>545266.66999999993</v>
      </c>
      <c r="H167" s="134">
        <f t="shared" si="51"/>
        <v>996200</v>
      </c>
      <c r="I167" s="134">
        <f t="shared" si="51"/>
        <v>435933</v>
      </c>
      <c r="J167" s="134">
        <f t="shared" si="51"/>
        <v>0</v>
      </c>
      <c r="K167" s="134">
        <f t="shared" si="51"/>
        <v>0</v>
      </c>
      <c r="L167" s="164" t="s">
        <v>9763</v>
      </c>
      <c r="M167" s="165" t="s">
        <v>9740</v>
      </c>
      <c r="N167" s="237">
        <v>46023</v>
      </c>
      <c r="O167" s="237">
        <v>46753</v>
      </c>
      <c r="P167" s="135">
        <f t="shared" ref="P167" si="52">DATEDIF(N167,O167,"m")</f>
        <v>24</v>
      </c>
      <c r="Q167" s="258" t="s">
        <v>9933</v>
      </c>
      <c r="R167" s="178" t="s">
        <v>9877</v>
      </c>
      <c r="S167" s="179" t="s">
        <v>9750</v>
      </c>
      <c r="T167" s="169" t="s">
        <v>9743</v>
      </c>
      <c r="U167" s="169"/>
      <c r="V167" s="169"/>
      <c r="W167" s="169"/>
      <c r="X167" s="169" t="s">
        <v>9743</v>
      </c>
      <c r="Y167" s="333"/>
      <c r="Z167" s="333"/>
      <c r="AA167" s="333"/>
      <c r="AB167" s="333"/>
      <c r="AC167" s="419" t="s">
        <v>9702</v>
      </c>
      <c r="AD167" s="334"/>
      <c r="AE167" s="334"/>
      <c r="AF167" s="334"/>
      <c r="AG167" s="134">
        <f>SUM(AG168:AG170)</f>
        <v>847920.67999999993</v>
      </c>
      <c r="AH167" s="134">
        <f>SUM(AH168:AH170)</f>
        <v>1017504.8</v>
      </c>
      <c r="AI167" s="334"/>
      <c r="AJ167" s="334"/>
      <c r="AK167" s="334"/>
      <c r="AL167" s="334"/>
      <c r="AM167" s="408">
        <f t="shared" si="25"/>
        <v>0.42880591762210618</v>
      </c>
      <c r="AN167" s="418">
        <f t="shared" si="26"/>
        <v>1129478.99</v>
      </c>
      <c r="AO167" s="334"/>
    </row>
    <row r="168" spans="1:41" s="120" customFormat="1" ht="45" hidden="1" customHeight="1" x14ac:dyDescent="0.3">
      <c r="A168" s="226"/>
      <c r="B168" s="201" t="s">
        <v>9765</v>
      </c>
      <c r="C168" s="250" t="s">
        <v>9760</v>
      </c>
      <c r="D168" s="218" t="s">
        <v>9958</v>
      </c>
      <c r="E168" s="219">
        <v>425200</v>
      </c>
      <c r="F168" s="220">
        <f>SUM(G168:K168)</f>
        <v>655999.66999999993</v>
      </c>
      <c r="G168" s="221">
        <v>55916.67</v>
      </c>
      <c r="H168" s="221">
        <v>335500</v>
      </c>
      <c r="I168" s="221">
        <v>264583</v>
      </c>
      <c r="J168" s="215">
        <v>0</v>
      </c>
      <c r="K168" s="215">
        <v>0</v>
      </c>
      <c r="L168" s="222" t="s">
        <v>9763</v>
      </c>
      <c r="M168" s="214" t="s">
        <v>9849</v>
      </c>
      <c r="N168" s="223">
        <v>46327</v>
      </c>
      <c r="O168" s="223">
        <v>47058</v>
      </c>
      <c r="P168" s="209">
        <f t="shared" ref="P168:P172" si="53">DATEDIF(N168,O168,"m")</f>
        <v>24</v>
      </c>
      <c r="Q168" s="224" t="s">
        <v>9933</v>
      </c>
      <c r="R168" s="225" t="s">
        <v>9877</v>
      </c>
      <c r="S168" s="214"/>
      <c r="T168" s="191" t="s">
        <v>9743</v>
      </c>
      <c r="U168" s="210"/>
      <c r="V168" s="191"/>
      <c r="W168" s="191" t="s">
        <v>9497</v>
      </c>
      <c r="X168" s="191" t="s">
        <v>9743</v>
      </c>
      <c r="Y168" s="341"/>
      <c r="Z168" s="341"/>
      <c r="AA168" s="341"/>
      <c r="AB168" s="341"/>
      <c r="AC168" s="495" t="s">
        <v>9705</v>
      </c>
      <c r="AD168" s="474" t="s">
        <v>10113</v>
      </c>
      <c r="AE168" s="474" t="s">
        <v>10203</v>
      </c>
      <c r="AF168" s="496" t="s">
        <v>10204</v>
      </c>
      <c r="AG168" s="497">
        <v>507916.68</v>
      </c>
      <c r="AH168" s="497">
        <v>609500</v>
      </c>
      <c r="AI168" s="498">
        <v>46217</v>
      </c>
      <c r="AJ168" s="474">
        <v>24</v>
      </c>
      <c r="AK168" s="474">
        <v>1</v>
      </c>
      <c r="AL168" s="482"/>
      <c r="AM168" s="408">
        <f t="shared" si="25"/>
        <v>0.77426362119968761</v>
      </c>
      <c r="AN168" s="418">
        <f t="shared" si="26"/>
        <v>148082.98999999993</v>
      </c>
      <c r="AO168" s="334"/>
    </row>
    <row r="169" spans="1:41" s="120" customFormat="1" ht="45" hidden="1" customHeight="1" x14ac:dyDescent="0.3">
      <c r="A169" s="226"/>
      <c r="B169" s="192" t="s">
        <v>9767</v>
      </c>
      <c r="C169" s="250" t="s">
        <v>9760</v>
      </c>
      <c r="D169" s="218" t="s">
        <v>9959</v>
      </c>
      <c r="E169" s="219">
        <v>425200</v>
      </c>
      <c r="F169" s="220">
        <f t="shared" ref="F169:F170" si="54">SUM(G169:K169)</f>
        <v>964000</v>
      </c>
      <c r="G169" s="221">
        <v>400000</v>
      </c>
      <c r="H169" s="221">
        <v>482000</v>
      </c>
      <c r="I169" s="221">
        <v>82000</v>
      </c>
      <c r="J169" s="215">
        <v>0</v>
      </c>
      <c r="K169" s="215">
        <v>0</v>
      </c>
      <c r="L169" s="222" t="s">
        <v>9763</v>
      </c>
      <c r="M169" s="214" t="s">
        <v>9740</v>
      </c>
      <c r="N169" s="223">
        <v>46023</v>
      </c>
      <c r="O169" s="223">
        <v>46753</v>
      </c>
      <c r="P169" s="209">
        <f t="shared" si="53"/>
        <v>24</v>
      </c>
      <c r="Q169" s="224" t="s">
        <v>9933</v>
      </c>
      <c r="R169" s="225" t="s">
        <v>9877</v>
      </c>
      <c r="S169" s="214"/>
      <c r="T169" s="191" t="s">
        <v>9743</v>
      </c>
      <c r="U169" s="210"/>
      <c r="V169" s="191"/>
      <c r="W169" s="191" t="s">
        <v>9497</v>
      </c>
      <c r="X169" s="191" t="s">
        <v>9743</v>
      </c>
      <c r="Y169" s="341"/>
      <c r="Z169" s="341"/>
      <c r="AA169" s="341"/>
      <c r="AB169" s="341"/>
      <c r="AC169" s="427"/>
      <c r="AD169" s="334"/>
      <c r="AE169" s="334"/>
      <c r="AF169" s="334"/>
      <c r="AG169" s="334"/>
      <c r="AH169" s="334"/>
      <c r="AI169" s="334"/>
      <c r="AJ169" s="334"/>
      <c r="AK169" s="334"/>
      <c r="AL169" s="334"/>
      <c r="AM169" s="408">
        <f t="shared" ref="AM169:AM203" si="55">AG169/F169</f>
        <v>0</v>
      </c>
      <c r="AN169" s="418">
        <f t="shared" ref="AN169:AN203" si="56">F169-AG169</f>
        <v>964000</v>
      </c>
      <c r="AO169" s="334"/>
    </row>
    <row r="170" spans="1:41" s="120" customFormat="1" ht="45" hidden="1" customHeight="1" x14ac:dyDescent="0.3">
      <c r="A170" s="226"/>
      <c r="B170" s="201" t="s">
        <v>9891</v>
      </c>
      <c r="C170" s="250" t="s">
        <v>9760</v>
      </c>
      <c r="D170" s="218" t="s">
        <v>9960</v>
      </c>
      <c r="E170" s="219">
        <v>425200</v>
      </c>
      <c r="F170" s="220">
        <f t="shared" si="54"/>
        <v>357400</v>
      </c>
      <c r="G170" s="221">
        <v>89350</v>
      </c>
      <c r="H170" s="221">
        <v>178700</v>
      </c>
      <c r="I170" s="221">
        <v>89350</v>
      </c>
      <c r="J170" s="215">
        <v>0</v>
      </c>
      <c r="K170" s="215">
        <v>0</v>
      </c>
      <c r="L170" s="222" t="s">
        <v>9763</v>
      </c>
      <c r="M170" s="214" t="s">
        <v>9746</v>
      </c>
      <c r="N170" s="223">
        <v>46204</v>
      </c>
      <c r="O170" s="223">
        <v>46935</v>
      </c>
      <c r="P170" s="209">
        <f t="shared" si="53"/>
        <v>24</v>
      </c>
      <c r="Q170" s="224" t="s">
        <v>9933</v>
      </c>
      <c r="R170" s="225" t="s">
        <v>9877</v>
      </c>
      <c r="S170" s="214"/>
      <c r="T170" s="191" t="s">
        <v>9743</v>
      </c>
      <c r="U170" s="210"/>
      <c r="V170" s="191"/>
      <c r="W170" s="191" t="s">
        <v>9497</v>
      </c>
      <c r="X170" s="191" t="s">
        <v>9743</v>
      </c>
      <c r="Y170" s="341"/>
      <c r="Z170" s="341"/>
      <c r="AA170" s="341"/>
      <c r="AB170" s="341"/>
      <c r="AC170" s="495" t="s">
        <v>9705</v>
      </c>
      <c r="AD170" s="474" t="s">
        <v>10113</v>
      </c>
      <c r="AE170" s="346" t="s">
        <v>10210</v>
      </c>
      <c r="AF170" s="496" t="s">
        <v>10211</v>
      </c>
      <c r="AG170" s="347">
        <v>340004</v>
      </c>
      <c r="AH170" s="347">
        <v>408004.8</v>
      </c>
      <c r="AI170" s="423">
        <v>46216</v>
      </c>
      <c r="AJ170" s="342">
        <v>24</v>
      </c>
      <c r="AK170" s="342">
        <v>1</v>
      </c>
      <c r="AL170" s="334"/>
      <c r="AM170" s="408">
        <f t="shared" si="55"/>
        <v>0.95132624510352548</v>
      </c>
      <c r="AN170" s="418">
        <f t="shared" si="56"/>
        <v>17396</v>
      </c>
      <c r="AO170" s="334"/>
    </row>
    <row r="171" spans="1:41" s="120" customFormat="1" ht="45" customHeight="1" x14ac:dyDescent="0.3">
      <c r="A171" s="276" t="s">
        <v>9913</v>
      </c>
      <c r="B171" s="152"/>
      <c r="C171" s="153" t="s">
        <v>9760</v>
      </c>
      <c r="D171" s="154" t="s">
        <v>10014</v>
      </c>
      <c r="E171" s="132">
        <v>425200</v>
      </c>
      <c r="F171" s="134">
        <f>SUM(G171:I171)</f>
        <v>1000000</v>
      </c>
      <c r="G171" s="134">
        <v>100000</v>
      </c>
      <c r="H171" s="134">
        <v>500000</v>
      </c>
      <c r="I171" s="134">
        <v>400000</v>
      </c>
      <c r="J171" s="134">
        <v>0</v>
      </c>
      <c r="K171" s="134">
        <v>0</v>
      </c>
      <c r="L171" s="164" t="s">
        <v>9763</v>
      </c>
      <c r="M171" s="165" t="s">
        <v>9849</v>
      </c>
      <c r="N171" s="255">
        <v>46327</v>
      </c>
      <c r="O171" s="255">
        <v>47058</v>
      </c>
      <c r="P171" s="256">
        <f t="shared" si="53"/>
        <v>24</v>
      </c>
      <c r="Q171" s="257" t="s">
        <v>9925</v>
      </c>
      <c r="R171" s="257" t="s">
        <v>9877</v>
      </c>
      <c r="S171" s="179" t="s">
        <v>9750</v>
      </c>
      <c r="T171" s="179" t="s">
        <v>9743</v>
      </c>
      <c r="U171" s="179"/>
      <c r="V171" s="179"/>
      <c r="W171" s="179"/>
      <c r="X171" s="179" t="s">
        <v>9743</v>
      </c>
      <c r="Y171" s="333" t="s">
        <v>10076</v>
      </c>
      <c r="Z171" s="333"/>
      <c r="AA171" s="333"/>
      <c r="AB171" s="333"/>
      <c r="AC171" s="336"/>
      <c r="AD171" s="334"/>
      <c r="AE171" s="334"/>
      <c r="AF171" s="334"/>
      <c r="AG171" s="334"/>
      <c r="AH171" s="334"/>
      <c r="AI171" s="334"/>
      <c r="AJ171" s="334"/>
      <c r="AK171" s="342"/>
      <c r="AL171" s="334"/>
      <c r="AM171" s="408">
        <f t="shared" si="55"/>
        <v>0</v>
      </c>
      <c r="AN171" s="418">
        <f t="shared" si="56"/>
        <v>1000000</v>
      </c>
      <c r="AO171" s="334"/>
    </row>
    <row r="172" spans="1:41" s="120" customFormat="1" ht="45" customHeight="1" x14ac:dyDescent="0.3">
      <c r="A172" s="115" t="s">
        <v>9914</v>
      </c>
      <c r="B172" s="151"/>
      <c r="C172" s="142" t="s">
        <v>9760</v>
      </c>
      <c r="D172" s="144" t="s">
        <v>10054</v>
      </c>
      <c r="E172" s="116">
        <v>425200</v>
      </c>
      <c r="F172" s="117">
        <f>SUM(F173:F174)</f>
        <v>14804244</v>
      </c>
      <c r="G172" s="117">
        <f t="shared" ref="G172:K172" si="57">SUM(G173:G174)</f>
        <v>4033961.5</v>
      </c>
      <c r="H172" s="117">
        <f t="shared" si="57"/>
        <v>7402122</v>
      </c>
      <c r="I172" s="117">
        <f t="shared" si="57"/>
        <v>3368160.5</v>
      </c>
      <c r="J172" s="117">
        <f t="shared" si="57"/>
        <v>0</v>
      </c>
      <c r="K172" s="117">
        <f t="shared" si="57"/>
        <v>0</v>
      </c>
      <c r="L172" s="164" t="s">
        <v>9763</v>
      </c>
      <c r="M172" s="159" t="s">
        <v>9740</v>
      </c>
      <c r="N172" s="188">
        <v>46054</v>
      </c>
      <c r="O172" s="188">
        <v>46784</v>
      </c>
      <c r="P172" s="119">
        <f t="shared" si="53"/>
        <v>24</v>
      </c>
      <c r="Q172" s="186" t="s">
        <v>9925</v>
      </c>
      <c r="R172" s="168" t="s">
        <v>9873</v>
      </c>
      <c r="S172" s="179" t="s">
        <v>9750</v>
      </c>
      <c r="T172" s="179" t="s">
        <v>9743</v>
      </c>
      <c r="U172" s="179"/>
      <c r="V172" s="179"/>
      <c r="W172" s="179"/>
      <c r="X172" s="179" t="s">
        <v>9743</v>
      </c>
      <c r="Y172" s="333"/>
      <c r="Z172" s="179" t="s">
        <v>9750</v>
      </c>
      <c r="AA172" s="333"/>
      <c r="AB172" s="420" t="s">
        <v>10119</v>
      </c>
      <c r="AC172" s="419" t="s">
        <v>9703</v>
      </c>
      <c r="AD172" s="334"/>
      <c r="AE172" s="334"/>
      <c r="AF172" s="334"/>
      <c r="AG172" s="117">
        <f t="shared" ref="AG172:AH172" si="58">SUM(AG173:AG174)</f>
        <v>1905000</v>
      </c>
      <c r="AH172" s="117">
        <f t="shared" si="58"/>
        <v>2286000</v>
      </c>
      <c r="AI172" s="334"/>
      <c r="AJ172" s="334"/>
      <c r="AK172" s="334"/>
      <c r="AL172" s="334"/>
      <c r="AM172" s="408">
        <f t="shared" si="55"/>
        <v>0.12867931655273987</v>
      </c>
      <c r="AN172" s="418">
        <f t="shared" si="56"/>
        <v>12899244</v>
      </c>
      <c r="AO172" s="334"/>
    </row>
    <row r="173" spans="1:41" s="120" customFormat="1" ht="45" hidden="1" customHeight="1" x14ac:dyDescent="0.3">
      <c r="A173" s="226"/>
      <c r="B173" s="201" t="s">
        <v>9765</v>
      </c>
      <c r="C173" s="250" t="s">
        <v>9760</v>
      </c>
      <c r="D173" s="218" t="s">
        <v>9961</v>
      </c>
      <c r="E173" s="219">
        <v>425200</v>
      </c>
      <c r="F173" s="220">
        <f>SUM(G173:K173)</f>
        <v>12806846</v>
      </c>
      <c r="G173" s="221">
        <v>3201711.5</v>
      </c>
      <c r="H173" s="221">
        <v>6403423</v>
      </c>
      <c r="I173" s="221">
        <v>3201711.5</v>
      </c>
      <c r="J173" s="215">
        <v>0</v>
      </c>
      <c r="K173" s="215">
        <v>0</v>
      </c>
      <c r="L173" s="222" t="s">
        <v>9763</v>
      </c>
      <c r="M173" s="214" t="s">
        <v>9865</v>
      </c>
      <c r="N173" s="223">
        <v>46357</v>
      </c>
      <c r="O173" s="223">
        <v>47088</v>
      </c>
      <c r="P173" s="209">
        <v>24</v>
      </c>
      <c r="Q173" s="224" t="s">
        <v>9925</v>
      </c>
      <c r="R173" s="225" t="s">
        <v>9873</v>
      </c>
      <c r="S173" s="214"/>
      <c r="T173" s="191" t="s">
        <v>9743</v>
      </c>
      <c r="U173" s="210"/>
      <c r="V173" s="191"/>
      <c r="W173" s="191" t="s">
        <v>9750</v>
      </c>
      <c r="X173" s="191" t="s">
        <v>9743</v>
      </c>
      <c r="Y173" s="341"/>
      <c r="Z173" s="341"/>
      <c r="AA173" s="341"/>
      <c r="AB173" s="341"/>
      <c r="AC173" s="546" t="s">
        <v>9706</v>
      </c>
      <c r="AD173" s="334"/>
      <c r="AE173" s="334"/>
      <c r="AF173" s="334"/>
      <c r="AG173" s="334"/>
      <c r="AH173" s="334"/>
      <c r="AI173" s="334"/>
      <c r="AJ173" s="334"/>
      <c r="AK173" s="334"/>
      <c r="AL173" s="334"/>
      <c r="AM173" s="408">
        <f t="shared" si="55"/>
        <v>0</v>
      </c>
      <c r="AN173" s="418">
        <f t="shared" si="56"/>
        <v>12806846</v>
      </c>
      <c r="AO173" s="334"/>
    </row>
    <row r="174" spans="1:41" s="120" customFormat="1" ht="45" hidden="1" customHeight="1" x14ac:dyDescent="0.3">
      <c r="A174" s="226"/>
      <c r="B174" s="192" t="s">
        <v>9767</v>
      </c>
      <c r="C174" s="250" t="s">
        <v>9760</v>
      </c>
      <c r="D174" s="218" t="s">
        <v>10061</v>
      </c>
      <c r="E174" s="219">
        <v>425200</v>
      </c>
      <c r="F174" s="220">
        <f>SUM(G174:K174)</f>
        <v>1997398</v>
      </c>
      <c r="G174" s="221">
        <v>832250</v>
      </c>
      <c r="H174" s="221">
        <v>998699</v>
      </c>
      <c r="I174" s="221">
        <v>166449</v>
      </c>
      <c r="J174" s="215">
        <v>0</v>
      </c>
      <c r="K174" s="215">
        <v>0</v>
      </c>
      <c r="L174" s="222" t="s">
        <v>9763</v>
      </c>
      <c r="M174" s="214" t="s">
        <v>9740</v>
      </c>
      <c r="N174" s="223">
        <v>46054</v>
      </c>
      <c r="O174" s="223">
        <v>46784</v>
      </c>
      <c r="P174" s="209">
        <v>24</v>
      </c>
      <c r="Q174" s="224" t="s">
        <v>9925</v>
      </c>
      <c r="R174" s="225" t="s">
        <v>9873</v>
      </c>
      <c r="S174" s="214"/>
      <c r="T174" s="191" t="s">
        <v>9743</v>
      </c>
      <c r="U174" s="210"/>
      <c r="V174" s="191"/>
      <c r="W174" s="191" t="s">
        <v>9750</v>
      </c>
      <c r="X174" s="191" t="s">
        <v>9743</v>
      </c>
      <c r="Y174" s="341"/>
      <c r="Z174" s="341"/>
      <c r="AA174" s="341"/>
      <c r="AB174" s="341"/>
      <c r="AC174" s="470" t="s">
        <v>9705</v>
      </c>
      <c r="AD174" s="461" t="s">
        <v>10113</v>
      </c>
      <c r="AE174" s="462" t="s">
        <v>10190</v>
      </c>
      <c r="AF174" s="462" t="s">
        <v>10191</v>
      </c>
      <c r="AG174" s="463">
        <v>1905000</v>
      </c>
      <c r="AH174" s="463">
        <v>2286000</v>
      </c>
      <c r="AI174" s="464">
        <v>46205</v>
      </c>
      <c r="AJ174" s="461">
        <v>24</v>
      </c>
      <c r="AK174" s="461">
        <v>1</v>
      </c>
      <c r="AL174" s="461"/>
      <c r="AM174" s="408">
        <f t="shared" si="55"/>
        <v>0.95374081680266021</v>
      </c>
      <c r="AN174" s="418">
        <f t="shared" si="56"/>
        <v>92398</v>
      </c>
      <c r="AO174" s="346" t="s">
        <v>10248</v>
      </c>
    </row>
    <row r="175" spans="1:41" s="120" customFormat="1" ht="45" customHeight="1" x14ac:dyDescent="0.3">
      <c r="A175" s="115" t="s">
        <v>9915</v>
      </c>
      <c r="B175" s="151"/>
      <c r="C175" s="142" t="s">
        <v>9760</v>
      </c>
      <c r="D175" s="144" t="s">
        <v>10053</v>
      </c>
      <c r="E175" s="116">
        <v>425200</v>
      </c>
      <c r="F175" s="117">
        <f>SUM(F176:F178)</f>
        <v>6932146</v>
      </c>
      <c r="G175" s="117">
        <f t="shared" ref="G175:K175" si="59">SUM(G176:G178)</f>
        <v>1155357</v>
      </c>
      <c r="H175" s="117">
        <f t="shared" si="59"/>
        <v>3466073</v>
      </c>
      <c r="I175" s="117">
        <f t="shared" si="59"/>
        <v>2310716</v>
      </c>
      <c r="J175" s="117">
        <f t="shared" si="59"/>
        <v>0</v>
      </c>
      <c r="K175" s="117">
        <f t="shared" si="59"/>
        <v>0</v>
      </c>
      <c r="L175" s="164" t="s">
        <v>9763</v>
      </c>
      <c r="M175" s="159" t="s">
        <v>9746</v>
      </c>
      <c r="N175" s="188" t="s">
        <v>9965</v>
      </c>
      <c r="O175" s="188" t="s">
        <v>9966</v>
      </c>
      <c r="P175" s="119">
        <v>24</v>
      </c>
      <c r="Q175" s="186" t="s">
        <v>9925</v>
      </c>
      <c r="R175" s="168" t="s">
        <v>9929</v>
      </c>
      <c r="S175" s="169" t="s">
        <v>9750</v>
      </c>
      <c r="T175" s="169" t="s">
        <v>9743</v>
      </c>
      <c r="U175" s="179"/>
      <c r="V175" s="179"/>
      <c r="W175" s="179"/>
      <c r="X175" s="179" t="s">
        <v>9743</v>
      </c>
      <c r="Y175" s="333" t="s">
        <v>10077</v>
      </c>
      <c r="Z175" s="333"/>
      <c r="AA175" s="333"/>
      <c r="AB175" s="333"/>
      <c r="AC175" s="419" t="s">
        <v>9702</v>
      </c>
      <c r="AD175" s="334"/>
      <c r="AE175" s="334"/>
      <c r="AF175" s="334"/>
      <c r="AG175" s="117"/>
      <c r="AH175" s="117"/>
      <c r="AI175" s="334"/>
      <c r="AJ175" s="334"/>
      <c r="AK175" s="334"/>
      <c r="AL175" s="334"/>
      <c r="AM175" s="408">
        <f t="shared" si="55"/>
        <v>0</v>
      </c>
      <c r="AN175" s="418">
        <f t="shared" si="56"/>
        <v>6932146</v>
      </c>
      <c r="AO175" s="334"/>
    </row>
    <row r="176" spans="1:41" s="120" customFormat="1" ht="45" hidden="1" customHeight="1" x14ac:dyDescent="0.3">
      <c r="A176" s="226"/>
      <c r="B176" s="201" t="s">
        <v>9765</v>
      </c>
      <c r="C176" s="250" t="s">
        <v>9760</v>
      </c>
      <c r="D176" s="218" t="s">
        <v>9962</v>
      </c>
      <c r="E176" s="219">
        <v>425200</v>
      </c>
      <c r="F176" s="220">
        <f>SUM(G176:K176)</f>
        <v>5052242</v>
      </c>
      <c r="G176" s="221">
        <v>842040</v>
      </c>
      <c r="H176" s="221">
        <v>2526121</v>
      </c>
      <c r="I176" s="221">
        <v>1684081</v>
      </c>
      <c r="J176" s="215">
        <v>0</v>
      </c>
      <c r="K176" s="215">
        <v>0</v>
      </c>
      <c r="L176" s="222" t="s">
        <v>9763</v>
      </c>
      <c r="M176" s="214" t="s">
        <v>9865</v>
      </c>
      <c r="N176" s="223">
        <v>46388</v>
      </c>
      <c r="O176" s="223">
        <v>47088</v>
      </c>
      <c r="P176" s="209">
        <v>24</v>
      </c>
      <c r="Q176" s="224" t="s">
        <v>9925</v>
      </c>
      <c r="R176" s="225" t="s">
        <v>9929</v>
      </c>
      <c r="S176" s="214"/>
      <c r="T176" s="191" t="s">
        <v>9743</v>
      </c>
      <c r="U176" s="210"/>
      <c r="V176" s="191"/>
      <c r="W176" s="191" t="s">
        <v>9750</v>
      </c>
      <c r="X176" s="191" t="s">
        <v>9743</v>
      </c>
      <c r="Y176" s="341"/>
      <c r="Z176" s="341"/>
      <c r="AA176" s="341"/>
      <c r="AB176" s="341"/>
      <c r="AC176" s="473" t="s">
        <v>9705</v>
      </c>
      <c r="AD176" s="342" t="s">
        <v>10113</v>
      </c>
      <c r="AE176" s="342" t="s">
        <v>10233</v>
      </c>
      <c r="AF176" s="346" t="s">
        <v>10234</v>
      </c>
      <c r="AG176" s="347">
        <v>3518233</v>
      </c>
      <c r="AH176" s="347">
        <f>AG176*1.2</f>
        <v>4221879.5999999996</v>
      </c>
      <c r="AI176" s="423">
        <v>46245</v>
      </c>
      <c r="AJ176" s="342">
        <v>24</v>
      </c>
      <c r="AK176" s="334"/>
      <c r="AL176" s="334"/>
      <c r="AM176" s="408">
        <f t="shared" si="55"/>
        <v>0.69637064099463164</v>
      </c>
      <c r="AN176" s="418">
        <f t="shared" si="56"/>
        <v>1534009</v>
      </c>
      <c r="AO176" s="346" t="s">
        <v>10275</v>
      </c>
    </row>
    <row r="177" spans="1:41" s="120" customFormat="1" ht="45" hidden="1" customHeight="1" x14ac:dyDescent="0.3">
      <c r="A177" s="226"/>
      <c r="B177" s="192" t="s">
        <v>9767</v>
      </c>
      <c r="C177" s="250" t="s">
        <v>9760</v>
      </c>
      <c r="D177" s="218" t="s">
        <v>9963</v>
      </c>
      <c r="E177" s="219">
        <v>425200</v>
      </c>
      <c r="F177" s="220">
        <f>SUM(G177:K177)</f>
        <v>1174940</v>
      </c>
      <c r="G177" s="221">
        <v>195823</v>
      </c>
      <c r="H177" s="221">
        <v>587470</v>
      </c>
      <c r="I177" s="221">
        <v>391647</v>
      </c>
      <c r="J177" s="215">
        <v>0</v>
      </c>
      <c r="K177" s="215">
        <v>0</v>
      </c>
      <c r="L177" s="222" t="s">
        <v>9763</v>
      </c>
      <c r="M177" s="214" t="s">
        <v>9865</v>
      </c>
      <c r="N177" s="223">
        <v>46357</v>
      </c>
      <c r="O177" s="223">
        <v>47088</v>
      </c>
      <c r="P177" s="209">
        <v>24</v>
      </c>
      <c r="Q177" s="224" t="s">
        <v>9925</v>
      </c>
      <c r="R177" s="225" t="s">
        <v>9929</v>
      </c>
      <c r="S177" s="214"/>
      <c r="T177" s="191" t="s">
        <v>9743</v>
      </c>
      <c r="U177" s="210"/>
      <c r="V177" s="191"/>
      <c r="W177" s="191" t="s">
        <v>9750</v>
      </c>
      <c r="X177" s="191" t="s">
        <v>9743</v>
      </c>
      <c r="Y177" s="341"/>
      <c r="Z177" s="341"/>
      <c r="AA177" s="341"/>
      <c r="AB177" s="341"/>
      <c r="AC177" s="546" t="s">
        <v>9702</v>
      </c>
      <c r="AD177" s="334"/>
      <c r="AE177" s="334"/>
      <c r="AF177" s="334"/>
      <c r="AG177" s="334"/>
      <c r="AH177" s="334"/>
      <c r="AI177" s="334"/>
      <c r="AJ177" s="334"/>
      <c r="AK177" s="334"/>
      <c r="AL177" s="334"/>
      <c r="AM177" s="408">
        <f t="shared" si="55"/>
        <v>0</v>
      </c>
      <c r="AN177" s="418">
        <f t="shared" si="56"/>
        <v>1174940</v>
      </c>
      <c r="AO177" s="334"/>
    </row>
    <row r="178" spans="1:41" s="120" customFormat="1" ht="45" hidden="1" customHeight="1" x14ac:dyDescent="0.3">
      <c r="A178" s="226"/>
      <c r="B178" s="201" t="s">
        <v>9891</v>
      </c>
      <c r="C178" s="250" t="s">
        <v>9760</v>
      </c>
      <c r="D178" s="218" t="s">
        <v>9964</v>
      </c>
      <c r="E178" s="219">
        <v>425200</v>
      </c>
      <c r="F178" s="220">
        <f>SUM(G178:K178)</f>
        <v>704964</v>
      </c>
      <c r="G178" s="221">
        <v>117494</v>
      </c>
      <c r="H178" s="221">
        <v>352482</v>
      </c>
      <c r="I178" s="221">
        <v>234988</v>
      </c>
      <c r="J178" s="215">
        <v>0</v>
      </c>
      <c r="K178" s="215">
        <v>0</v>
      </c>
      <c r="L178" s="222" t="s">
        <v>9763</v>
      </c>
      <c r="M178" s="214" t="s">
        <v>9746</v>
      </c>
      <c r="N178" s="223" t="s">
        <v>9965</v>
      </c>
      <c r="O178" s="223" t="s">
        <v>9966</v>
      </c>
      <c r="P178" s="209">
        <v>24</v>
      </c>
      <c r="Q178" s="224" t="s">
        <v>9925</v>
      </c>
      <c r="R178" s="225" t="s">
        <v>9929</v>
      </c>
      <c r="S178" s="214"/>
      <c r="T178" s="191" t="s">
        <v>9743</v>
      </c>
      <c r="U178" s="210"/>
      <c r="V178" s="191"/>
      <c r="W178" s="191" t="s">
        <v>9750</v>
      </c>
      <c r="X178" s="191" t="s">
        <v>9743</v>
      </c>
      <c r="Y178" s="341"/>
      <c r="Z178" s="341"/>
      <c r="AA178" s="341"/>
      <c r="AB178" s="341"/>
      <c r="AC178" s="546" t="s">
        <v>9702</v>
      </c>
      <c r="AD178" s="334"/>
      <c r="AE178" s="334"/>
      <c r="AF178" s="334"/>
      <c r="AG178" s="334"/>
      <c r="AH178" s="334"/>
      <c r="AI178" s="334"/>
      <c r="AJ178" s="334"/>
      <c r="AK178" s="334"/>
      <c r="AL178" s="334"/>
      <c r="AM178" s="408">
        <f t="shared" si="55"/>
        <v>0</v>
      </c>
      <c r="AN178" s="418">
        <f t="shared" si="56"/>
        <v>704964</v>
      </c>
      <c r="AO178" s="334"/>
    </row>
    <row r="179" spans="1:41" s="120" customFormat="1" ht="45" customHeight="1" x14ac:dyDescent="0.3">
      <c r="A179" s="115" t="s">
        <v>9916</v>
      </c>
      <c r="B179" s="151"/>
      <c r="C179" s="142" t="s">
        <v>9760</v>
      </c>
      <c r="D179" s="144" t="s">
        <v>10015</v>
      </c>
      <c r="E179" s="116">
        <v>425200</v>
      </c>
      <c r="F179" s="117">
        <f>SUM(F180:F181)</f>
        <v>607000</v>
      </c>
      <c r="G179" s="117">
        <f t="shared" ref="G179:K179" si="60">SUM(G180:G181)</f>
        <v>151750</v>
      </c>
      <c r="H179" s="117">
        <f t="shared" si="60"/>
        <v>303500</v>
      </c>
      <c r="I179" s="117">
        <f t="shared" si="60"/>
        <v>151750</v>
      </c>
      <c r="J179" s="117">
        <f t="shared" si="60"/>
        <v>0</v>
      </c>
      <c r="K179" s="117">
        <f t="shared" si="60"/>
        <v>0</v>
      </c>
      <c r="L179" s="158" t="s">
        <v>9763</v>
      </c>
      <c r="M179" s="159" t="s">
        <v>9746</v>
      </c>
      <c r="N179" s="188">
        <v>46266</v>
      </c>
      <c r="O179" s="188">
        <v>46997</v>
      </c>
      <c r="P179" s="119">
        <v>24</v>
      </c>
      <c r="Q179" s="186" t="s">
        <v>9968</v>
      </c>
      <c r="R179" s="168" t="s">
        <v>9873</v>
      </c>
      <c r="S179" s="169" t="s">
        <v>9750</v>
      </c>
      <c r="T179" s="169" t="s">
        <v>9743</v>
      </c>
      <c r="U179" s="179"/>
      <c r="V179" s="179"/>
      <c r="W179" s="179"/>
      <c r="X179" s="179" t="s">
        <v>9743</v>
      </c>
      <c r="Y179" s="333"/>
      <c r="Z179" s="333"/>
      <c r="AA179" s="333"/>
      <c r="AB179" s="333"/>
      <c r="AC179" s="336"/>
      <c r="AD179" s="334"/>
      <c r="AE179" s="334"/>
      <c r="AF179" s="334"/>
      <c r="AG179" s="117">
        <f t="shared" ref="AG179:AH179" si="61">SUM(AG180:AG181)</f>
        <v>0</v>
      </c>
      <c r="AH179" s="117">
        <f t="shared" si="61"/>
        <v>0</v>
      </c>
      <c r="AI179" s="334"/>
      <c r="AJ179" s="334"/>
      <c r="AK179" s="334"/>
      <c r="AL179" s="334"/>
      <c r="AM179" s="408">
        <f t="shared" si="55"/>
        <v>0</v>
      </c>
      <c r="AN179" s="418">
        <f t="shared" si="56"/>
        <v>607000</v>
      </c>
      <c r="AO179" s="334"/>
    </row>
    <row r="180" spans="1:41" s="120" customFormat="1" ht="45" hidden="1" customHeight="1" x14ac:dyDescent="0.3">
      <c r="A180" s="226"/>
      <c r="B180" s="201" t="s">
        <v>9765</v>
      </c>
      <c r="C180" s="250" t="s">
        <v>9760</v>
      </c>
      <c r="D180" s="218" t="s">
        <v>9967</v>
      </c>
      <c r="E180" s="219">
        <v>425200</v>
      </c>
      <c r="F180" s="220">
        <f>SUM(G180:K180)</f>
        <v>267000</v>
      </c>
      <c r="G180" s="221">
        <v>66750</v>
      </c>
      <c r="H180" s="221">
        <v>133500</v>
      </c>
      <c r="I180" s="221">
        <v>66750</v>
      </c>
      <c r="J180" s="215">
        <v>0</v>
      </c>
      <c r="K180" s="215">
        <v>0</v>
      </c>
      <c r="L180" s="222" t="s">
        <v>9763</v>
      </c>
      <c r="M180" s="214" t="s">
        <v>9746</v>
      </c>
      <c r="N180" s="223">
        <v>46266</v>
      </c>
      <c r="O180" s="223">
        <v>46997</v>
      </c>
      <c r="P180" s="209">
        <v>24</v>
      </c>
      <c r="Q180" s="224" t="s">
        <v>9968</v>
      </c>
      <c r="R180" s="225" t="s">
        <v>9873</v>
      </c>
      <c r="S180" s="214"/>
      <c r="T180" s="191" t="s">
        <v>9743</v>
      </c>
      <c r="U180" s="210"/>
      <c r="V180" s="191"/>
      <c r="W180" s="191" t="s">
        <v>9750</v>
      </c>
      <c r="X180" s="191" t="s">
        <v>9743</v>
      </c>
      <c r="Y180" s="341"/>
      <c r="Z180" s="341"/>
      <c r="AA180" s="341"/>
      <c r="AB180" s="341"/>
      <c r="AC180" s="427"/>
      <c r="AD180" s="334"/>
      <c r="AE180" s="334"/>
      <c r="AF180" s="334"/>
      <c r="AG180" s="334"/>
      <c r="AH180" s="334"/>
      <c r="AI180" s="334"/>
      <c r="AJ180" s="334"/>
      <c r="AK180" s="334"/>
      <c r="AL180" s="334"/>
      <c r="AM180" s="408">
        <f t="shared" si="55"/>
        <v>0</v>
      </c>
      <c r="AN180" s="418">
        <f t="shared" si="56"/>
        <v>267000</v>
      </c>
      <c r="AO180" s="334"/>
    </row>
    <row r="181" spans="1:41" s="120" customFormat="1" ht="45" hidden="1" customHeight="1" x14ac:dyDescent="0.3">
      <c r="A181" s="226"/>
      <c r="B181" s="192" t="s">
        <v>9767</v>
      </c>
      <c r="C181" s="250" t="s">
        <v>9760</v>
      </c>
      <c r="D181" s="218" t="s">
        <v>9969</v>
      </c>
      <c r="E181" s="219">
        <v>425200</v>
      </c>
      <c r="F181" s="220">
        <f>SUM(G181:K181)</f>
        <v>340000</v>
      </c>
      <c r="G181" s="221">
        <v>85000</v>
      </c>
      <c r="H181" s="221">
        <v>170000</v>
      </c>
      <c r="I181" s="221">
        <v>85000</v>
      </c>
      <c r="J181" s="215">
        <v>0</v>
      </c>
      <c r="K181" s="215">
        <v>0</v>
      </c>
      <c r="L181" s="222" t="s">
        <v>9763</v>
      </c>
      <c r="M181" s="214" t="s">
        <v>9746</v>
      </c>
      <c r="N181" s="223">
        <v>46266</v>
      </c>
      <c r="O181" s="223">
        <v>46997</v>
      </c>
      <c r="P181" s="209">
        <v>24</v>
      </c>
      <c r="Q181" s="224" t="s">
        <v>9968</v>
      </c>
      <c r="R181" s="225" t="s">
        <v>9873</v>
      </c>
      <c r="S181" s="214"/>
      <c r="T181" s="191" t="s">
        <v>9743</v>
      </c>
      <c r="U181" s="210"/>
      <c r="V181" s="191"/>
      <c r="W181" s="191" t="s">
        <v>9750</v>
      </c>
      <c r="X181" s="191" t="s">
        <v>9743</v>
      </c>
      <c r="Y181" s="341"/>
      <c r="Z181" s="341"/>
      <c r="AA181" s="341"/>
      <c r="AB181" s="341"/>
      <c r="AC181" s="427"/>
      <c r="AD181" s="334"/>
      <c r="AE181" s="334"/>
      <c r="AF181" s="334"/>
      <c r="AG181" s="334"/>
      <c r="AH181" s="334"/>
      <c r="AI181" s="334"/>
      <c r="AJ181" s="334"/>
      <c r="AK181" s="334"/>
      <c r="AL181" s="334"/>
      <c r="AM181" s="408">
        <f t="shared" si="55"/>
        <v>0</v>
      </c>
      <c r="AN181" s="418">
        <f t="shared" si="56"/>
        <v>340000</v>
      </c>
      <c r="AO181" s="334"/>
    </row>
    <row r="182" spans="1:41" s="120" customFormat="1" ht="45" customHeight="1" x14ac:dyDescent="0.3">
      <c r="A182" s="115" t="s">
        <v>9917</v>
      </c>
      <c r="B182" s="151"/>
      <c r="C182" s="142" t="s">
        <v>9760</v>
      </c>
      <c r="D182" s="144" t="s">
        <v>10016</v>
      </c>
      <c r="E182" s="116">
        <v>425200</v>
      </c>
      <c r="F182" s="117">
        <f t="shared" ref="F182:F183" si="62">SUM(G182:J182)</f>
        <v>1732000</v>
      </c>
      <c r="G182" s="117">
        <v>433000</v>
      </c>
      <c r="H182" s="117">
        <v>866000</v>
      </c>
      <c r="I182" s="117">
        <v>433000</v>
      </c>
      <c r="J182" s="117">
        <v>0</v>
      </c>
      <c r="K182" s="117"/>
      <c r="L182" s="158" t="s">
        <v>9763</v>
      </c>
      <c r="M182" s="254" t="s">
        <v>9746</v>
      </c>
      <c r="N182" s="255">
        <v>46174</v>
      </c>
      <c r="O182" s="255">
        <v>46905</v>
      </c>
      <c r="P182" s="256">
        <f t="shared" ref="P182:P183" si="63">DATEDIF(N182,O182,"m")</f>
        <v>24</v>
      </c>
      <c r="Q182" s="257" t="s">
        <v>9933</v>
      </c>
      <c r="R182" s="259" t="s">
        <v>9873</v>
      </c>
      <c r="S182" s="169" t="s">
        <v>9750</v>
      </c>
      <c r="T182" s="179" t="s">
        <v>9743</v>
      </c>
      <c r="U182" s="179"/>
      <c r="V182" s="179"/>
      <c r="W182" s="179"/>
      <c r="X182" s="179" t="s">
        <v>9743</v>
      </c>
      <c r="Y182" s="333"/>
      <c r="Z182" s="333"/>
      <c r="AA182" s="333"/>
      <c r="AB182" s="333"/>
      <c r="AC182" s="345" t="s">
        <v>9705</v>
      </c>
      <c r="AD182" s="342" t="s">
        <v>10113</v>
      </c>
      <c r="AE182" s="346" t="s">
        <v>10216</v>
      </c>
      <c r="AF182" s="346" t="s">
        <v>10217</v>
      </c>
      <c r="AG182" s="347">
        <v>1130000</v>
      </c>
      <c r="AH182" s="347">
        <v>1356000</v>
      </c>
      <c r="AI182" s="423">
        <v>46238</v>
      </c>
      <c r="AJ182" s="342">
        <v>24</v>
      </c>
      <c r="AK182" s="342">
        <v>1</v>
      </c>
      <c r="AL182" s="334"/>
      <c r="AM182" s="408">
        <f t="shared" si="55"/>
        <v>0.65242494226327941</v>
      </c>
      <c r="AN182" s="418">
        <f t="shared" si="56"/>
        <v>602000</v>
      </c>
      <c r="AO182" s="346" t="s">
        <v>10274</v>
      </c>
    </row>
    <row r="183" spans="1:41" s="120" customFormat="1" ht="45" customHeight="1" x14ac:dyDescent="0.3">
      <c r="A183" s="115" t="s">
        <v>9918</v>
      </c>
      <c r="B183" s="151"/>
      <c r="C183" s="142" t="s">
        <v>9760</v>
      </c>
      <c r="D183" s="144" t="s">
        <v>10017</v>
      </c>
      <c r="E183" s="116">
        <v>425200</v>
      </c>
      <c r="F183" s="117">
        <f t="shared" si="62"/>
        <v>1168400</v>
      </c>
      <c r="G183" s="117">
        <v>130000</v>
      </c>
      <c r="H183" s="117">
        <v>566400</v>
      </c>
      <c r="I183" s="117">
        <v>472000</v>
      </c>
      <c r="J183" s="117">
        <v>0</v>
      </c>
      <c r="K183" s="117"/>
      <c r="L183" s="158" t="s">
        <v>9763</v>
      </c>
      <c r="M183" s="254" t="s">
        <v>9849</v>
      </c>
      <c r="N183" s="255">
        <v>46327</v>
      </c>
      <c r="O183" s="255">
        <v>47058</v>
      </c>
      <c r="P183" s="256">
        <f t="shared" si="63"/>
        <v>24</v>
      </c>
      <c r="Q183" s="257" t="s">
        <v>9933</v>
      </c>
      <c r="R183" s="259" t="s">
        <v>9929</v>
      </c>
      <c r="S183" s="169" t="s">
        <v>9750</v>
      </c>
      <c r="T183" s="179" t="s">
        <v>9743</v>
      </c>
      <c r="U183" s="179"/>
      <c r="V183" s="179"/>
      <c r="W183" s="179"/>
      <c r="X183" s="179" t="s">
        <v>9743</v>
      </c>
      <c r="Y183" s="333" t="s">
        <v>10078</v>
      </c>
      <c r="Z183" s="333"/>
      <c r="AA183" s="333"/>
      <c r="AB183" s="333"/>
      <c r="AC183" s="336"/>
      <c r="AD183" s="334"/>
      <c r="AE183" s="334"/>
      <c r="AF183" s="334"/>
      <c r="AG183" s="334"/>
      <c r="AH183" s="334"/>
      <c r="AI183" s="334"/>
      <c r="AJ183" s="334"/>
      <c r="AK183" s="334"/>
      <c r="AL183" s="334"/>
      <c r="AM183" s="408">
        <f t="shared" si="55"/>
        <v>0</v>
      </c>
      <c r="AN183" s="418">
        <f t="shared" si="56"/>
        <v>1168400</v>
      </c>
      <c r="AO183" s="334"/>
    </row>
    <row r="184" spans="1:41" s="575" customFormat="1" ht="45" customHeight="1" x14ac:dyDescent="0.3">
      <c r="A184" s="567" t="s">
        <v>9971</v>
      </c>
      <c r="B184" s="481"/>
      <c r="C184" s="475" t="s">
        <v>9760</v>
      </c>
      <c r="D184" s="476" t="s">
        <v>10292</v>
      </c>
      <c r="E184" s="569">
        <v>425200</v>
      </c>
      <c r="F184" s="477">
        <f>SUM(G184:I184)</f>
        <v>1728000</v>
      </c>
      <c r="G184" s="477">
        <v>1000</v>
      </c>
      <c r="H184" s="477">
        <v>864000</v>
      </c>
      <c r="I184" s="477">
        <v>863000</v>
      </c>
      <c r="J184" s="477">
        <v>0</v>
      </c>
      <c r="K184" s="477">
        <v>0</v>
      </c>
      <c r="L184" s="570" t="s">
        <v>9763</v>
      </c>
      <c r="M184" s="478" t="s">
        <v>9865</v>
      </c>
      <c r="N184" s="571">
        <v>46357</v>
      </c>
      <c r="O184" s="571">
        <v>47088</v>
      </c>
      <c r="P184" s="572">
        <f>DATEDIF(N184,O184,"m")</f>
        <v>24</v>
      </c>
      <c r="Q184" s="573" t="s">
        <v>9895</v>
      </c>
      <c r="R184" s="479" t="s">
        <v>9742</v>
      </c>
      <c r="S184" s="581" t="s">
        <v>9743</v>
      </c>
      <c r="T184" s="480" t="s">
        <v>9743</v>
      </c>
      <c r="U184" s="480"/>
      <c r="V184" s="481"/>
      <c r="W184" s="481"/>
      <c r="X184" s="581" t="s">
        <v>9743</v>
      </c>
      <c r="Y184" s="576" t="s">
        <v>10291</v>
      </c>
      <c r="Z184" s="574"/>
      <c r="AA184" s="574"/>
      <c r="AB184" s="574"/>
      <c r="AC184" s="582"/>
      <c r="AD184" s="482"/>
      <c r="AE184" s="482"/>
      <c r="AF184" s="482"/>
      <c r="AG184" s="482"/>
      <c r="AH184" s="482"/>
      <c r="AI184" s="482"/>
      <c r="AJ184" s="482"/>
      <c r="AK184" s="482"/>
      <c r="AL184" s="482"/>
      <c r="AM184" s="433">
        <f t="shared" si="55"/>
        <v>0</v>
      </c>
      <c r="AN184" s="434">
        <f t="shared" si="56"/>
        <v>1728000</v>
      </c>
      <c r="AO184" s="482"/>
    </row>
    <row r="185" spans="1:41" s="120" customFormat="1" ht="45" customHeight="1" x14ac:dyDescent="0.3">
      <c r="A185" s="115" t="s">
        <v>9972</v>
      </c>
      <c r="B185" s="151"/>
      <c r="C185" s="142" t="s">
        <v>9760</v>
      </c>
      <c r="D185" s="144" t="s">
        <v>10048</v>
      </c>
      <c r="E185" s="116" t="s">
        <v>9940</v>
      </c>
      <c r="F185" s="117">
        <f>SUM(G185:K185)</f>
        <v>5200000</v>
      </c>
      <c r="G185" s="117">
        <v>1733333</v>
      </c>
      <c r="H185" s="117">
        <v>2600000</v>
      </c>
      <c r="I185" s="117">
        <v>866667</v>
      </c>
      <c r="J185" s="117">
        <v>0</v>
      </c>
      <c r="K185" s="117">
        <v>0</v>
      </c>
      <c r="L185" s="158" t="s">
        <v>9864</v>
      </c>
      <c r="M185" s="159" t="s">
        <v>9740</v>
      </c>
      <c r="N185" s="118">
        <v>46113</v>
      </c>
      <c r="O185" s="118">
        <v>46844</v>
      </c>
      <c r="P185" s="119">
        <f>DATEDIF(N185,O185,"m")</f>
        <v>24</v>
      </c>
      <c r="Q185" s="166" t="s">
        <v>9894</v>
      </c>
      <c r="R185" s="168" t="s">
        <v>9873</v>
      </c>
      <c r="S185" s="169" t="s">
        <v>9743</v>
      </c>
      <c r="T185" s="169" t="s">
        <v>9743</v>
      </c>
      <c r="U185" s="169" t="s">
        <v>9743</v>
      </c>
      <c r="V185" s="169" t="s">
        <v>9743</v>
      </c>
      <c r="W185" s="169" t="s">
        <v>9743</v>
      </c>
      <c r="X185" s="169" t="s">
        <v>9750</v>
      </c>
      <c r="Y185" s="333" t="s">
        <v>10049</v>
      </c>
      <c r="Z185" s="169" t="s">
        <v>9750</v>
      </c>
      <c r="AA185" s="333"/>
      <c r="AB185" s="420" t="s">
        <v>10119</v>
      </c>
      <c r="AC185" s="345" t="s">
        <v>9705</v>
      </c>
      <c r="AD185" s="342" t="s">
        <v>10113</v>
      </c>
      <c r="AE185" s="346" t="s">
        <v>10241</v>
      </c>
      <c r="AF185" s="346" t="s">
        <v>10242</v>
      </c>
      <c r="AG185" s="347">
        <v>2454800</v>
      </c>
      <c r="AH185" s="347">
        <v>2945750</v>
      </c>
      <c r="AI185" s="423" t="s">
        <v>10243</v>
      </c>
      <c r="AJ185" s="342">
        <v>24</v>
      </c>
      <c r="AK185" s="334"/>
      <c r="AL185" s="334"/>
      <c r="AM185" s="408">
        <f t="shared" si="55"/>
        <v>0.47207692307692306</v>
      </c>
      <c r="AN185" s="418">
        <v>0</v>
      </c>
      <c r="AO185" s="346" t="s">
        <v>10268</v>
      </c>
    </row>
    <row r="186" spans="1:41" s="120" customFormat="1" ht="45" customHeight="1" x14ac:dyDescent="0.3">
      <c r="A186" s="115" t="s">
        <v>9973</v>
      </c>
      <c r="B186" s="151"/>
      <c r="C186" s="142" t="s">
        <v>9760</v>
      </c>
      <c r="D186" s="144" t="s">
        <v>10005</v>
      </c>
      <c r="E186" s="116">
        <v>425200</v>
      </c>
      <c r="F186" s="117">
        <f t="shared" ref="F186:F191" si="64">SUM(G186:K186)</f>
        <v>3200000</v>
      </c>
      <c r="G186" s="117">
        <v>333333.33</v>
      </c>
      <c r="H186" s="117">
        <v>1600000</v>
      </c>
      <c r="I186" s="117">
        <v>1266666.67</v>
      </c>
      <c r="J186" s="117">
        <v>0</v>
      </c>
      <c r="K186" s="117">
        <v>0</v>
      </c>
      <c r="L186" s="158" t="s">
        <v>9864</v>
      </c>
      <c r="M186" s="260" t="s">
        <v>9746</v>
      </c>
      <c r="N186" s="118">
        <v>46204</v>
      </c>
      <c r="O186" s="118">
        <v>46935</v>
      </c>
      <c r="P186" s="119">
        <f t="shared" si="43"/>
        <v>24</v>
      </c>
      <c r="Q186" s="166" t="s">
        <v>9894</v>
      </c>
      <c r="R186" s="168" t="s">
        <v>9929</v>
      </c>
      <c r="S186" s="169" t="s">
        <v>9743</v>
      </c>
      <c r="T186" s="169" t="s">
        <v>9743</v>
      </c>
      <c r="U186" s="169" t="s">
        <v>9743</v>
      </c>
      <c r="V186" s="169" t="s">
        <v>9743</v>
      </c>
      <c r="W186" s="169" t="s">
        <v>9743</v>
      </c>
      <c r="X186" s="169" t="s">
        <v>9750</v>
      </c>
      <c r="Y186" s="333" t="s">
        <v>9994</v>
      </c>
      <c r="Z186" s="333"/>
      <c r="AA186" s="333"/>
      <c r="AB186" s="420" t="s">
        <v>10118</v>
      </c>
      <c r="AC186" s="345" t="s">
        <v>9704</v>
      </c>
      <c r="AD186" s="342" t="s">
        <v>10112</v>
      </c>
      <c r="AE186" s="342" t="s">
        <v>10237</v>
      </c>
      <c r="AF186" s="346" t="s">
        <v>10238</v>
      </c>
      <c r="AG186" s="347">
        <v>2056850</v>
      </c>
      <c r="AH186" s="347">
        <v>2468220</v>
      </c>
      <c r="AI186" s="423">
        <v>46246</v>
      </c>
      <c r="AJ186" s="342">
        <v>24</v>
      </c>
      <c r="AK186" s="342">
        <v>3</v>
      </c>
      <c r="AL186" s="334"/>
      <c r="AM186" s="408">
        <f t="shared" si="55"/>
        <v>0.64276562500000001</v>
      </c>
      <c r="AN186" s="418">
        <f t="shared" si="56"/>
        <v>1143150</v>
      </c>
      <c r="AO186" s="334"/>
    </row>
    <row r="187" spans="1:41" s="120" customFormat="1" ht="45" customHeight="1" x14ac:dyDescent="0.3">
      <c r="A187" s="115" t="s">
        <v>9974</v>
      </c>
      <c r="B187" s="151"/>
      <c r="C187" s="142" t="s">
        <v>9760</v>
      </c>
      <c r="D187" s="144" t="s">
        <v>9995</v>
      </c>
      <c r="E187" s="116">
        <v>425200</v>
      </c>
      <c r="F187" s="117">
        <f t="shared" si="64"/>
        <v>2400000</v>
      </c>
      <c r="G187" s="117">
        <v>100000</v>
      </c>
      <c r="H187" s="117">
        <v>1200000</v>
      </c>
      <c r="I187" s="117">
        <v>1100000</v>
      </c>
      <c r="J187" s="117">
        <v>0</v>
      </c>
      <c r="K187" s="117">
        <v>0</v>
      </c>
      <c r="L187" s="158" t="s">
        <v>9864</v>
      </c>
      <c r="M187" s="163" t="s">
        <v>9849</v>
      </c>
      <c r="N187" s="118">
        <v>46327</v>
      </c>
      <c r="O187" s="118">
        <v>47058</v>
      </c>
      <c r="P187" s="119">
        <f t="shared" si="43"/>
        <v>24</v>
      </c>
      <c r="Q187" s="166" t="s">
        <v>9919</v>
      </c>
      <c r="R187" s="168" t="s">
        <v>9742</v>
      </c>
      <c r="S187" s="169" t="s">
        <v>9743</v>
      </c>
      <c r="T187" s="169" t="s">
        <v>9743</v>
      </c>
      <c r="U187" s="169" t="s">
        <v>9743</v>
      </c>
      <c r="V187" s="169" t="s">
        <v>9743</v>
      </c>
      <c r="W187" s="169" t="s">
        <v>9743</v>
      </c>
      <c r="X187" s="169" t="s">
        <v>9750</v>
      </c>
      <c r="Y187" s="333" t="s">
        <v>9996</v>
      </c>
      <c r="Z187" s="169" t="s">
        <v>9750</v>
      </c>
      <c r="AA187" s="333"/>
      <c r="AB187" s="333"/>
      <c r="AC187" s="419" t="s">
        <v>9706</v>
      </c>
      <c r="AD187" s="334"/>
      <c r="AE187" s="334"/>
      <c r="AF187" s="334"/>
      <c r="AG187" s="334"/>
      <c r="AH187" s="334"/>
      <c r="AI187" s="334"/>
      <c r="AJ187" s="334"/>
      <c r="AK187" s="334"/>
      <c r="AL187" s="334"/>
      <c r="AM187" s="408">
        <f t="shared" si="55"/>
        <v>0</v>
      </c>
      <c r="AN187" s="418">
        <f t="shared" si="56"/>
        <v>2400000</v>
      </c>
      <c r="AO187" s="334"/>
    </row>
    <row r="188" spans="1:41" s="120" customFormat="1" ht="45" customHeight="1" x14ac:dyDescent="0.3">
      <c r="A188" s="115" t="s">
        <v>9975</v>
      </c>
      <c r="B188" s="151"/>
      <c r="C188" s="142" t="s">
        <v>9760</v>
      </c>
      <c r="D188" s="144" t="s">
        <v>9997</v>
      </c>
      <c r="E188" s="116">
        <v>425200</v>
      </c>
      <c r="F188" s="117">
        <f>SUM(F189:F191)</f>
        <v>15058076.666666668</v>
      </c>
      <c r="G188" s="117">
        <f t="shared" ref="G188:K188" si="65">SUM(G189:G191)</f>
        <v>4575349.583333334</v>
      </c>
      <c r="H188" s="117">
        <f t="shared" si="65"/>
        <v>7529035</v>
      </c>
      <c r="I188" s="117">
        <f t="shared" si="65"/>
        <v>2953692.0833333335</v>
      </c>
      <c r="J188" s="117">
        <f t="shared" si="65"/>
        <v>0</v>
      </c>
      <c r="K188" s="117">
        <f t="shared" si="65"/>
        <v>0</v>
      </c>
      <c r="L188" s="158" t="s">
        <v>9864</v>
      </c>
      <c r="M188" s="159" t="s">
        <v>9740</v>
      </c>
      <c r="N188" s="118" t="s">
        <v>9868</v>
      </c>
      <c r="O188" s="118" t="s">
        <v>9869</v>
      </c>
      <c r="P188" s="119">
        <v>24</v>
      </c>
      <c r="Q188" s="166" t="s">
        <v>9870</v>
      </c>
      <c r="R188" s="168" t="s">
        <v>9742</v>
      </c>
      <c r="S188" s="169" t="s">
        <v>9750</v>
      </c>
      <c r="T188" s="169" t="s">
        <v>9743</v>
      </c>
      <c r="U188" s="169"/>
      <c r="V188" s="151"/>
      <c r="W188" s="151"/>
      <c r="X188" s="169" t="s">
        <v>9750</v>
      </c>
      <c r="Y188" s="333" t="s">
        <v>9998</v>
      </c>
      <c r="Z188" s="333"/>
      <c r="AA188" s="333"/>
      <c r="AB188" s="420" t="s">
        <v>10119</v>
      </c>
      <c r="AC188" s="419" t="s">
        <v>9702</v>
      </c>
      <c r="AD188" s="334"/>
      <c r="AE188" s="334"/>
      <c r="AF188" s="334"/>
      <c r="AG188" s="117">
        <f t="shared" ref="AG188:AH188" si="66">SUM(AG189:AG191)</f>
        <v>10488261</v>
      </c>
      <c r="AH188" s="117">
        <f t="shared" si="66"/>
        <v>12585912.800000001</v>
      </c>
      <c r="AI188" s="334"/>
      <c r="AJ188" s="334"/>
      <c r="AK188" s="334"/>
      <c r="AL188" s="334"/>
      <c r="AM188" s="408">
        <f t="shared" si="55"/>
        <v>0.69652062691494676</v>
      </c>
      <c r="AN188" s="418">
        <f t="shared" si="56"/>
        <v>4569815.6666666679</v>
      </c>
      <c r="AO188" s="334"/>
    </row>
    <row r="189" spans="1:41" s="120" customFormat="1" ht="91.5" hidden="1" customHeight="1" x14ac:dyDescent="0.3">
      <c r="A189" s="227"/>
      <c r="B189" s="216" t="s">
        <v>9767</v>
      </c>
      <c r="C189" s="201" t="s">
        <v>9760</v>
      </c>
      <c r="D189" s="193" t="s">
        <v>9867</v>
      </c>
      <c r="E189" s="207">
        <v>425200</v>
      </c>
      <c r="F189" s="229">
        <f t="shared" si="64"/>
        <v>3609166.666666667</v>
      </c>
      <c r="G189" s="208">
        <v>646375</v>
      </c>
      <c r="H189" s="208">
        <v>1804580</v>
      </c>
      <c r="I189" s="208">
        <v>1158211.6666666667</v>
      </c>
      <c r="J189" s="208">
        <v>0</v>
      </c>
      <c r="K189" s="208">
        <v>0</v>
      </c>
      <c r="L189" s="196" t="s">
        <v>9864</v>
      </c>
      <c r="M189" s="197" t="s">
        <v>9740</v>
      </c>
      <c r="N189" s="217" t="s">
        <v>9868</v>
      </c>
      <c r="O189" s="217" t="s">
        <v>9869</v>
      </c>
      <c r="P189" s="199">
        <v>24</v>
      </c>
      <c r="Q189" s="200" t="s">
        <v>9870</v>
      </c>
      <c r="R189" s="204" t="s">
        <v>9871</v>
      </c>
      <c r="S189" s="192"/>
      <c r="T189" s="192"/>
      <c r="U189" s="192"/>
      <c r="V189" s="216"/>
      <c r="W189" s="216"/>
      <c r="X189" s="192"/>
      <c r="Y189" s="335" t="s">
        <v>10051</v>
      </c>
      <c r="Z189" s="335"/>
      <c r="AA189" s="335"/>
      <c r="AB189" s="492"/>
      <c r="AC189" s="493"/>
      <c r="AD189" s="342"/>
      <c r="AE189" s="342"/>
      <c r="AF189" s="346"/>
      <c r="AG189" s="347"/>
      <c r="AH189" s="347"/>
      <c r="AI189" s="423"/>
      <c r="AJ189" s="342"/>
      <c r="AK189" s="342"/>
      <c r="AL189" s="342"/>
      <c r="AM189" s="408">
        <f t="shared" si="55"/>
        <v>0</v>
      </c>
      <c r="AN189" s="418">
        <f t="shared" si="56"/>
        <v>3609166.666666667</v>
      </c>
      <c r="AO189" s="334"/>
    </row>
    <row r="190" spans="1:41" s="120" customFormat="1" ht="91.5" hidden="1" customHeight="1" x14ac:dyDescent="0.3">
      <c r="A190" s="227"/>
      <c r="B190" s="216" t="s">
        <v>9765</v>
      </c>
      <c r="C190" s="201" t="s">
        <v>9760</v>
      </c>
      <c r="D190" s="193" t="s">
        <v>9874</v>
      </c>
      <c r="E190" s="207">
        <v>425200</v>
      </c>
      <c r="F190" s="229">
        <f t="shared" si="64"/>
        <v>4372400</v>
      </c>
      <c r="G190" s="208">
        <v>1275283.3333333335</v>
      </c>
      <c r="H190" s="208">
        <v>2186200</v>
      </c>
      <c r="I190" s="208">
        <v>910916.66666666674</v>
      </c>
      <c r="J190" s="208">
        <v>0</v>
      </c>
      <c r="K190" s="208">
        <v>0</v>
      </c>
      <c r="L190" s="196" t="s">
        <v>9864</v>
      </c>
      <c r="M190" s="197" t="s">
        <v>9740</v>
      </c>
      <c r="N190" s="217" t="s">
        <v>9875</v>
      </c>
      <c r="O190" s="217" t="s">
        <v>9876</v>
      </c>
      <c r="P190" s="199">
        <v>24</v>
      </c>
      <c r="Q190" s="200" t="s">
        <v>9870</v>
      </c>
      <c r="R190" s="204" t="s">
        <v>9877</v>
      </c>
      <c r="S190" s="192"/>
      <c r="T190" s="192"/>
      <c r="U190" s="192"/>
      <c r="V190" s="216"/>
      <c r="W190" s="216"/>
      <c r="X190" s="192"/>
      <c r="Y190" s="335" t="s">
        <v>10052</v>
      </c>
      <c r="Z190" s="335"/>
      <c r="AA190" s="335"/>
      <c r="AB190" s="335"/>
      <c r="AC190" s="547" t="s">
        <v>9704</v>
      </c>
      <c r="AD190" s="342" t="s">
        <v>10112</v>
      </c>
      <c r="AE190" s="342" t="s">
        <v>10189</v>
      </c>
      <c r="AF190" s="346" t="s">
        <v>10200</v>
      </c>
      <c r="AG190" s="347">
        <v>4199852</v>
      </c>
      <c r="AH190" s="347">
        <v>5039822</v>
      </c>
      <c r="AI190" s="423">
        <v>46199</v>
      </c>
      <c r="AJ190" s="342">
        <v>24</v>
      </c>
      <c r="AK190" s="342">
        <v>2</v>
      </c>
      <c r="AL190" s="342"/>
      <c r="AM190" s="408">
        <f t="shared" si="55"/>
        <v>0.96053700484859572</v>
      </c>
      <c r="AN190" s="418">
        <f t="shared" si="56"/>
        <v>172548</v>
      </c>
      <c r="AO190" s="334"/>
    </row>
    <row r="191" spans="1:41" s="120" customFormat="1" ht="91.5" hidden="1" customHeight="1" x14ac:dyDescent="0.3">
      <c r="A191" s="227"/>
      <c r="B191" s="216" t="s">
        <v>9891</v>
      </c>
      <c r="C191" s="201" t="s">
        <v>9760</v>
      </c>
      <c r="D191" s="193" t="s">
        <v>9872</v>
      </c>
      <c r="E191" s="207">
        <v>425200</v>
      </c>
      <c r="F191" s="229">
        <f t="shared" si="64"/>
        <v>7076510</v>
      </c>
      <c r="G191" s="208">
        <v>2653691.25</v>
      </c>
      <c r="H191" s="208">
        <v>3538255</v>
      </c>
      <c r="I191" s="208">
        <v>884563.75</v>
      </c>
      <c r="J191" s="208">
        <v>0</v>
      </c>
      <c r="K191" s="208">
        <v>0</v>
      </c>
      <c r="L191" s="196" t="s">
        <v>9864</v>
      </c>
      <c r="M191" s="197" t="s">
        <v>9740</v>
      </c>
      <c r="N191" s="217" t="s">
        <v>9868</v>
      </c>
      <c r="O191" s="217" t="s">
        <v>9869</v>
      </c>
      <c r="P191" s="199">
        <v>24</v>
      </c>
      <c r="Q191" s="200" t="s">
        <v>9870</v>
      </c>
      <c r="R191" s="204" t="s">
        <v>9873</v>
      </c>
      <c r="S191" s="192"/>
      <c r="T191" s="192"/>
      <c r="U191" s="192"/>
      <c r="V191" s="216"/>
      <c r="W191" s="216"/>
      <c r="X191" s="192"/>
      <c r="Y191" s="335" t="s">
        <v>10050</v>
      </c>
      <c r="Z191" s="335"/>
      <c r="AA191" s="335"/>
      <c r="AB191" s="494"/>
      <c r="AC191" s="470" t="s">
        <v>9704</v>
      </c>
      <c r="AD191" s="461" t="s">
        <v>10112</v>
      </c>
      <c r="AE191" s="461" t="s">
        <v>10189</v>
      </c>
      <c r="AF191" s="462" t="s">
        <v>10201</v>
      </c>
      <c r="AG191" s="463">
        <v>6288409</v>
      </c>
      <c r="AH191" s="463">
        <v>7546090.7999999998</v>
      </c>
      <c r="AI191" s="464">
        <v>46199</v>
      </c>
      <c r="AJ191" s="461">
        <v>24</v>
      </c>
      <c r="AK191" s="461">
        <v>2</v>
      </c>
      <c r="AL191" s="461"/>
      <c r="AM191" s="408">
        <f t="shared" si="55"/>
        <v>0.88863140163724774</v>
      </c>
      <c r="AN191" s="418">
        <f t="shared" si="56"/>
        <v>788101</v>
      </c>
      <c r="AO191" s="334"/>
    </row>
    <row r="192" spans="1:41" s="133" customFormat="1" ht="45" customHeight="1" x14ac:dyDescent="0.3">
      <c r="A192" s="115" t="s">
        <v>9976</v>
      </c>
      <c r="B192" s="152"/>
      <c r="C192" s="153" t="s">
        <v>9760</v>
      </c>
      <c r="D192" s="446" t="s">
        <v>10006</v>
      </c>
      <c r="E192" s="447">
        <v>511400</v>
      </c>
      <c r="F192" s="125">
        <f t="shared" ref="F192" si="67">SUM(G192:K192)</f>
        <v>9500000</v>
      </c>
      <c r="G192" s="134">
        <v>9500000</v>
      </c>
      <c r="H192" s="134">
        <v>0</v>
      </c>
      <c r="I192" s="134">
        <v>0</v>
      </c>
      <c r="J192" s="134">
        <v>0</v>
      </c>
      <c r="K192" s="134">
        <v>0</v>
      </c>
      <c r="L192" s="166" t="s">
        <v>9864</v>
      </c>
      <c r="M192" s="165" t="s">
        <v>9740</v>
      </c>
      <c r="N192" s="118">
        <v>46023</v>
      </c>
      <c r="O192" s="118">
        <v>46388</v>
      </c>
      <c r="P192" s="135">
        <v>12</v>
      </c>
      <c r="Q192" s="177" t="s">
        <v>10079</v>
      </c>
      <c r="R192" s="178" t="s">
        <v>9897</v>
      </c>
      <c r="S192" s="179" t="s">
        <v>9743</v>
      </c>
      <c r="T192" s="179" t="s">
        <v>9743</v>
      </c>
      <c r="U192" s="179"/>
      <c r="V192" s="152"/>
      <c r="W192" s="152"/>
      <c r="X192" s="179" t="s">
        <v>9743</v>
      </c>
      <c r="Y192" s="339" t="s">
        <v>10135</v>
      </c>
      <c r="Z192" s="169" t="s">
        <v>9750</v>
      </c>
      <c r="AA192" s="339"/>
      <c r="AB192" s="420" t="s">
        <v>10119</v>
      </c>
      <c r="AC192" s="460" t="s">
        <v>9704</v>
      </c>
      <c r="AD192" s="461" t="s">
        <v>10112</v>
      </c>
      <c r="AE192" s="461" t="s">
        <v>10247</v>
      </c>
      <c r="AF192" s="462" t="s">
        <v>10246</v>
      </c>
      <c r="AG192" s="463">
        <v>1600000</v>
      </c>
      <c r="AH192" s="463">
        <v>1920000</v>
      </c>
      <c r="AI192" s="464">
        <v>46223</v>
      </c>
      <c r="AJ192" s="461">
        <v>12</v>
      </c>
      <c r="AK192" s="461">
        <v>1</v>
      </c>
      <c r="AL192" s="340"/>
      <c r="AM192" s="448">
        <f t="shared" si="55"/>
        <v>0.16842105263157894</v>
      </c>
      <c r="AN192" s="449">
        <f t="shared" si="56"/>
        <v>7900000</v>
      </c>
      <c r="AO192" s="340"/>
    </row>
    <row r="193" spans="1:41" s="124" customFormat="1" ht="45" customHeight="1" x14ac:dyDescent="0.3">
      <c r="A193" s="128" t="s">
        <v>9977</v>
      </c>
      <c r="B193" s="150"/>
      <c r="C193" s="145" t="s">
        <v>9760</v>
      </c>
      <c r="D193" s="146" t="s">
        <v>10007</v>
      </c>
      <c r="E193" s="126">
        <v>511400</v>
      </c>
      <c r="F193" s="127">
        <f t="shared" ref="F193:F198" si="68">SUM(G193:K193)</f>
        <v>833334</v>
      </c>
      <c r="G193" s="127">
        <f>833334/2</f>
        <v>416667</v>
      </c>
      <c r="H193" s="127">
        <v>416667</v>
      </c>
      <c r="I193" s="127">
        <v>0</v>
      </c>
      <c r="J193" s="127">
        <v>0</v>
      </c>
      <c r="K193" s="127">
        <v>0</v>
      </c>
      <c r="L193" s="170" t="s">
        <v>9763</v>
      </c>
      <c r="M193" s="162" t="s">
        <v>9740</v>
      </c>
      <c r="N193" s="189">
        <v>46023</v>
      </c>
      <c r="O193" s="189">
        <v>46753</v>
      </c>
      <c r="P193" s="131">
        <f>DATEDIF(N193,O193,"m")</f>
        <v>24</v>
      </c>
      <c r="Q193" s="170" t="s">
        <v>9934</v>
      </c>
      <c r="R193" s="171" t="s">
        <v>9742</v>
      </c>
      <c r="S193" s="175" t="s">
        <v>9743</v>
      </c>
      <c r="T193" s="175" t="s">
        <v>9743</v>
      </c>
      <c r="U193" s="175"/>
      <c r="V193" s="155"/>
      <c r="W193" s="155"/>
      <c r="X193" s="175" t="s">
        <v>9743</v>
      </c>
      <c r="Y193" s="361"/>
      <c r="Z193" s="361"/>
      <c r="AA193" s="361"/>
      <c r="AB193" s="361"/>
      <c r="AC193" s="429"/>
      <c r="AD193" s="362"/>
      <c r="AE193" s="362"/>
      <c r="AF193" s="342"/>
      <c r="AG193" s="342"/>
      <c r="AH193" s="342"/>
      <c r="AI193" s="342"/>
      <c r="AJ193" s="342"/>
      <c r="AK193" s="342"/>
      <c r="AL193" s="342"/>
      <c r="AM193" s="408">
        <f t="shared" si="55"/>
        <v>0</v>
      </c>
      <c r="AN193" s="418">
        <f t="shared" si="56"/>
        <v>833334</v>
      </c>
      <c r="AO193" s="362"/>
    </row>
    <row r="194" spans="1:41" s="124" customFormat="1" ht="45" customHeight="1" x14ac:dyDescent="0.3">
      <c r="A194" s="535" t="s">
        <v>10151</v>
      </c>
      <c r="B194" s="150"/>
      <c r="C194" s="145" t="s">
        <v>9760</v>
      </c>
      <c r="D194" s="146" t="s">
        <v>10215</v>
      </c>
      <c r="E194" s="447">
        <v>511400</v>
      </c>
      <c r="F194" s="127">
        <f t="shared" si="68"/>
        <v>904812.19</v>
      </c>
      <c r="G194" s="127">
        <v>904812.19</v>
      </c>
      <c r="H194" s="127">
        <v>0</v>
      </c>
      <c r="I194" s="127">
        <v>0</v>
      </c>
      <c r="J194" s="127">
        <v>0</v>
      </c>
      <c r="K194" s="127">
        <v>0</v>
      </c>
      <c r="L194" s="170" t="s">
        <v>9763</v>
      </c>
      <c r="M194" s="162" t="s">
        <v>9849</v>
      </c>
      <c r="N194" s="189">
        <v>46235</v>
      </c>
      <c r="O194" s="189">
        <v>46600</v>
      </c>
      <c r="P194" s="131">
        <v>12</v>
      </c>
      <c r="Q194" s="170" t="s">
        <v>10154</v>
      </c>
      <c r="R194" s="171" t="s">
        <v>9897</v>
      </c>
      <c r="S194" s="175" t="s">
        <v>9743</v>
      </c>
      <c r="T194" s="175" t="s">
        <v>9743</v>
      </c>
      <c r="U194" s="175"/>
      <c r="V194" s="155"/>
      <c r="W194" s="155"/>
      <c r="X194" s="175" t="s">
        <v>9743</v>
      </c>
      <c r="Y194" s="536" t="s">
        <v>10155</v>
      </c>
      <c r="Z194" s="361"/>
      <c r="AA194" s="361"/>
      <c r="AB194" s="361"/>
      <c r="AC194" s="549" t="s">
        <v>9706</v>
      </c>
      <c r="AD194" s="362"/>
      <c r="AE194" s="342"/>
      <c r="AF194" s="342"/>
      <c r="AG194" s="342"/>
      <c r="AH194" s="342"/>
      <c r="AI194" s="342"/>
      <c r="AJ194" s="342"/>
      <c r="AK194" s="342"/>
      <c r="AL194" s="342"/>
      <c r="AM194" s="448"/>
      <c r="AN194" s="449"/>
      <c r="AO194" s="537"/>
    </row>
    <row r="195" spans="1:41" s="124" customFormat="1" ht="69" customHeight="1" x14ac:dyDescent="0.3">
      <c r="A195" s="538" t="s">
        <v>10152</v>
      </c>
      <c r="B195" s="151"/>
      <c r="C195" s="142" t="s">
        <v>9760</v>
      </c>
      <c r="D195" s="144" t="s">
        <v>10202</v>
      </c>
      <c r="E195" s="447">
        <v>425200</v>
      </c>
      <c r="F195" s="117">
        <f t="shared" si="68"/>
        <v>5043916.67</v>
      </c>
      <c r="G195" s="117">
        <v>646375</v>
      </c>
      <c r="H195" s="117">
        <v>2521958.34</v>
      </c>
      <c r="I195" s="117">
        <v>1875583.33</v>
      </c>
      <c r="J195" s="117">
        <v>0</v>
      </c>
      <c r="K195" s="117">
        <v>0</v>
      </c>
      <c r="L195" s="166" t="s">
        <v>9763</v>
      </c>
      <c r="M195" s="159" t="s">
        <v>9849</v>
      </c>
      <c r="N195" s="188">
        <v>46235</v>
      </c>
      <c r="O195" s="189">
        <v>46966</v>
      </c>
      <c r="P195" s="131">
        <v>24</v>
      </c>
      <c r="Q195" s="170" t="s">
        <v>9870</v>
      </c>
      <c r="R195" s="171" t="s">
        <v>9742</v>
      </c>
      <c r="S195" s="175" t="s">
        <v>9743</v>
      </c>
      <c r="T195" s="175" t="s">
        <v>9743</v>
      </c>
      <c r="U195" s="175"/>
      <c r="V195" s="155"/>
      <c r="W195" s="155"/>
      <c r="X195" s="175" t="s">
        <v>9743</v>
      </c>
      <c r="Y195" s="536" t="s">
        <v>10155</v>
      </c>
      <c r="Z195" s="361"/>
      <c r="AA195" s="361"/>
      <c r="AB195" s="361"/>
      <c r="AC195" s="549" t="s">
        <v>9702</v>
      </c>
      <c r="AD195" s="362"/>
      <c r="AE195" s="342"/>
      <c r="AF195" s="342"/>
      <c r="AG195" s="342"/>
      <c r="AH195" s="342"/>
      <c r="AI195" s="342"/>
      <c r="AJ195" s="342"/>
      <c r="AK195" s="342"/>
      <c r="AL195" s="342"/>
      <c r="AM195" s="448"/>
      <c r="AN195" s="449"/>
      <c r="AO195" s="537"/>
    </row>
    <row r="196" spans="1:41" s="124" customFormat="1" ht="69" customHeight="1" x14ac:dyDescent="0.3">
      <c r="A196" s="539" t="s">
        <v>10153</v>
      </c>
      <c r="B196" s="540"/>
      <c r="C196" s="553" t="s">
        <v>9760</v>
      </c>
      <c r="D196" s="541" t="s">
        <v>10214</v>
      </c>
      <c r="E196" s="542">
        <v>421300</v>
      </c>
      <c r="F196" s="543">
        <f t="shared" si="68"/>
        <v>1160000</v>
      </c>
      <c r="G196" s="543">
        <f>2320000/2</f>
        <v>1160000</v>
      </c>
      <c r="H196" s="543">
        <v>0</v>
      </c>
      <c r="I196" s="543">
        <v>0</v>
      </c>
      <c r="J196" s="543">
        <v>0</v>
      </c>
      <c r="K196" s="543">
        <v>0</v>
      </c>
      <c r="L196" s="173" t="s">
        <v>9739</v>
      </c>
      <c r="M196" s="161" t="s">
        <v>9746</v>
      </c>
      <c r="N196" s="544">
        <v>46204</v>
      </c>
      <c r="O196" s="118">
        <v>46569</v>
      </c>
      <c r="P196" s="119">
        <v>12</v>
      </c>
      <c r="Q196" s="166" t="s">
        <v>9893</v>
      </c>
      <c r="R196" s="168" t="s">
        <v>9873</v>
      </c>
      <c r="S196" s="169" t="s">
        <v>9743</v>
      </c>
      <c r="T196" s="169" t="s">
        <v>9743</v>
      </c>
      <c r="U196" s="169"/>
      <c r="V196" s="151"/>
      <c r="W196" s="151"/>
      <c r="X196" s="179" t="s">
        <v>9743</v>
      </c>
      <c r="Y196" s="545" t="s">
        <v>10155</v>
      </c>
      <c r="Z196" s="361"/>
      <c r="AA196" s="361"/>
      <c r="AB196" s="361"/>
      <c r="AC196" s="460" t="s">
        <v>9704</v>
      </c>
      <c r="AD196" s="461" t="s">
        <v>10112</v>
      </c>
      <c r="AE196" s="461" t="s">
        <v>10281</v>
      </c>
      <c r="AF196" s="462" t="s">
        <v>10282</v>
      </c>
      <c r="AG196" s="347">
        <v>1159954.56</v>
      </c>
      <c r="AH196" s="347">
        <v>1275950.02</v>
      </c>
      <c r="AI196" s="423">
        <v>46261</v>
      </c>
      <c r="AJ196" s="342">
        <v>12</v>
      </c>
      <c r="AK196" s="342"/>
      <c r="AL196" s="342"/>
      <c r="AM196" s="448"/>
      <c r="AN196" s="449"/>
      <c r="AO196" s="537"/>
    </row>
    <row r="197" spans="1:41" s="561" customFormat="1" ht="51.75" customHeight="1" x14ac:dyDescent="0.3">
      <c r="A197" s="554" t="s">
        <v>10285</v>
      </c>
      <c r="B197" s="481"/>
      <c r="C197" s="475" t="s">
        <v>9760</v>
      </c>
      <c r="D197" s="476" t="s">
        <v>10297</v>
      </c>
      <c r="E197" s="555">
        <v>425200</v>
      </c>
      <c r="F197" s="477">
        <f t="shared" si="68"/>
        <v>855000</v>
      </c>
      <c r="G197" s="477">
        <v>207000</v>
      </c>
      <c r="H197" s="477">
        <v>427500</v>
      </c>
      <c r="I197" s="477">
        <v>220500</v>
      </c>
      <c r="J197" s="477">
        <v>0</v>
      </c>
      <c r="K197" s="477">
        <v>0</v>
      </c>
      <c r="L197" s="556" t="s">
        <v>9763</v>
      </c>
      <c r="M197" s="478" t="s">
        <v>9865</v>
      </c>
      <c r="N197" s="562">
        <v>46266</v>
      </c>
      <c r="O197" s="562">
        <v>46997</v>
      </c>
      <c r="P197" s="557">
        <v>24</v>
      </c>
      <c r="Q197" s="556" t="s">
        <v>9968</v>
      </c>
      <c r="R197" s="558" t="s">
        <v>9897</v>
      </c>
      <c r="S197" s="566" t="s">
        <v>9743</v>
      </c>
      <c r="T197" s="566" t="s">
        <v>9743</v>
      </c>
      <c r="U197" s="480"/>
      <c r="V197" s="481"/>
      <c r="W197" s="481"/>
      <c r="X197" s="566" t="s">
        <v>9743</v>
      </c>
      <c r="Y197" s="545" t="s">
        <v>10287</v>
      </c>
      <c r="Z197" s="559"/>
      <c r="AA197" s="559"/>
      <c r="AB197" s="559"/>
      <c r="AC197" s="487"/>
      <c r="AD197" s="488"/>
      <c r="AE197" s="488"/>
      <c r="AF197" s="489"/>
      <c r="AG197" s="497"/>
      <c r="AH197" s="497"/>
      <c r="AI197" s="498"/>
      <c r="AJ197" s="474"/>
      <c r="AK197" s="474"/>
      <c r="AL197" s="474"/>
      <c r="AM197" s="433"/>
      <c r="AN197" s="434"/>
      <c r="AO197" s="560"/>
    </row>
    <row r="198" spans="1:41" s="561" customFormat="1" ht="42.75" customHeight="1" x14ac:dyDescent="0.3">
      <c r="A198" s="554" t="s">
        <v>10286</v>
      </c>
      <c r="B198" s="481"/>
      <c r="C198" s="475" t="s">
        <v>9760</v>
      </c>
      <c r="D198" s="476" t="s">
        <v>10298</v>
      </c>
      <c r="E198" s="555">
        <v>425200</v>
      </c>
      <c r="F198" s="477">
        <f t="shared" si="68"/>
        <v>675000</v>
      </c>
      <c r="G198" s="477">
        <v>100000</v>
      </c>
      <c r="H198" s="477">
        <v>337500</v>
      </c>
      <c r="I198" s="477">
        <v>237500</v>
      </c>
      <c r="J198" s="477">
        <v>0</v>
      </c>
      <c r="K198" s="477">
        <v>0</v>
      </c>
      <c r="L198" s="556" t="s">
        <v>9763</v>
      </c>
      <c r="M198" s="478" t="s">
        <v>9865</v>
      </c>
      <c r="N198" s="562">
        <v>46266</v>
      </c>
      <c r="O198" s="562">
        <v>46997</v>
      </c>
      <c r="P198" s="557">
        <v>24</v>
      </c>
      <c r="Q198" s="556" t="s">
        <v>9968</v>
      </c>
      <c r="R198" s="479" t="s">
        <v>9929</v>
      </c>
      <c r="S198" s="566" t="s">
        <v>9743</v>
      </c>
      <c r="T198" s="566" t="s">
        <v>9743</v>
      </c>
      <c r="U198" s="480"/>
      <c r="V198" s="481"/>
      <c r="W198" s="481"/>
      <c r="X198" s="566" t="s">
        <v>9743</v>
      </c>
      <c r="Y198" s="545" t="s">
        <v>10287</v>
      </c>
      <c r="Z198" s="559"/>
      <c r="AA198" s="559"/>
      <c r="AB198" s="559"/>
      <c r="AC198" s="487"/>
      <c r="AD198" s="488"/>
      <c r="AE198" s="488"/>
      <c r="AF198" s="489"/>
      <c r="AG198" s="497"/>
      <c r="AH198" s="497"/>
      <c r="AI198" s="498"/>
      <c r="AJ198" s="474"/>
      <c r="AK198" s="474"/>
      <c r="AL198" s="474"/>
      <c r="AM198" s="433"/>
      <c r="AN198" s="434"/>
      <c r="AO198" s="560"/>
    </row>
    <row r="199" spans="1:41" s="561" customFormat="1" ht="42.75" customHeight="1" thickBot="1" x14ac:dyDescent="0.35">
      <c r="A199" s="554" t="s">
        <v>10289</v>
      </c>
      <c r="B199" s="481"/>
      <c r="C199" s="475" t="s">
        <v>9760</v>
      </c>
      <c r="D199" s="476" t="s">
        <v>10293</v>
      </c>
      <c r="E199" s="555">
        <v>515100</v>
      </c>
      <c r="F199" s="477">
        <v>38083333</v>
      </c>
      <c r="G199" s="477">
        <v>38083333</v>
      </c>
      <c r="H199" s="477">
        <v>0</v>
      </c>
      <c r="I199" s="477">
        <v>0</v>
      </c>
      <c r="J199" s="477">
        <v>0</v>
      </c>
      <c r="K199" s="477">
        <v>0</v>
      </c>
      <c r="L199" s="578" t="s">
        <v>9864</v>
      </c>
      <c r="M199" s="478" t="s">
        <v>9849</v>
      </c>
      <c r="N199" s="562">
        <v>46266</v>
      </c>
      <c r="O199" s="562">
        <v>46631</v>
      </c>
      <c r="P199" s="557">
        <v>12</v>
      </c>
      <c r="Q199" s="579" t="s">
        <v>10290</v>
      </c>
      <c r="R199" s="580" t="s">
        <v>9742</v>
      </c>
      <c r="S199" s="566" t="s">
        <v>9743</v>
      </c>
      <c r="T199" s="566" t="s">
        <v>9743</v>
      </c>
      <c r="U199" s="480"/>
      <c r="V199" s="481"/>
      <c r="W199" s="481"/>
      <c r="X199" s="566" t="s">
        <v>9743</v>
      </c>
      <c r="Y199" s="545" t="s">
        <v>10287</v>
      </c>
      <c r="Z199" s="559"/>
      <c r="AA199" s="559"/>
      <c r="AB199" s="559"/>
      <c r="AC199" s="487"/>
      <c r="AD199" s="488"/>
      <c r="AE199" s="488"/>
      <c r="AF199" s="489"/>
      <c r="AG199" s="497"/>
      <c r="AH199" s="497"/>
      <c r="AI199" s="498"/>
      <c r="AJ199" s="474"/>
      <c r="AK199" s="474"/>
      <c r="AL199" s="474"/>
      <c r="AM199" s="433"/>
      <c r="AN199" s="434"/>
      <c r="AO199" s="560"/>
    </row>
    <row r="200" spans="1:41" s="103" customFormat="1" ht="45" customHeight="1" thickBot="1" x14ac:dyDescent="0.35">
      <c r="A200" s="436"/>
      <c r="B200" s="436"/>
      <c r="C200" s="437"/>
      <c r="D200" s="577" t="s">
        <v>9724</v>
      </c>
      <c r="E200" s="439"/>
      <c r="F200" s="440">
        <f t="shared" ref="F200:K200" si="69">SUM(F201:F204)</f>
        <v>55095014.5</v>
      </c>
      <c r="G200" s="440">
        <f t="shared" si="69"/>
        <v>47178347.5</v>
      </c>
      <c r="H200" s="440">
        <f t="shared" si="69"/>
        <v>7916667</v>
      </c>
      <c r="I200" s="440">
        <f t="shared" si="69"/>
        <v>0</v>
      </c>
      <c r="J200" s="440">
        <f t="shared" si="69"/>
        <v>0</v>
      </c>
      <c r="K200" s="440">
        <f t="shared" si="69"/>
        <v>0</v>
      </c>
      <c r="L200" s="441"/>
      <c r="M200" s="441"/>
      <c r="N200" s="441"/>
      <c r="O200" s="441"/>
      <c r="P200" s="441"/>
      <c r="Q200" s="442"/>
      <c r="R200" s="443"/>
      <c r="S200" s="443"/>
      <c r="T200" s="443"/>
      <c r="U200" s="443"/>
      <c r="V200" s="443"/>
      <c r="W200" s="443"/>
      <c r="X200" s="443"/>
      <c r="Y200" s="438"/>
      <c r="Z200" s="438"/>
      <c r="AA200" s="438"/>
      <c r="AB200" s="438"/>
      <c r="AC200" s="444"/>
      <c r="AD200" s="445"/>
      <c r="AE200" s="445"/>
      <c r="AF200" s="445"/>
      <c r="AG200" s="440"/>
      <c r="AH200" s="440"/>
      <c r="AI200" s="445"/>
      <c r="AJ200" s="445"/>
      <c r="AK200" s="445"/>
      <c r="AL200" s="445"/>
      <c r="AM200" s="408">
        <f t="shared" si="55"/>
        <v>0</v>
      </c>
      <c r="AN200" s="418">
        <f t="shared" si="56"/>
        <v>55095014.5</v>
      </c>
      <c r="AO200" s="365"/>
    </row>
    <row r="201" spans="1:41" s="120" customFormat="1" ht="45" customHeight="1" x14ac:dyDescent="0.3">
      <c r="A201" s="129" t="s">
        <v>2</v>
      </c>
      <c r="B201" s="147"/>
      <c r="C201" s="148" t="s">
        <v>9978</v>
      </c>
      <c r="D201" s="149" t="s">
        <v>10008</v>
      </c>
      <c r="E201" s="121">
        <v>511300</v>
      </c>
      <c r="F201" s="122">
        <f>SUM(G201:K201)</f>
        <v>15833334</v>
      </c>
      <c r="G201" s="122">
        <f>15833334/2</f>
        <v>7916667</v>
      </c>
      <c r="H201" s="122">
        <v>7916667</v>
      </c>
      <c r="I201" s="122">
        <v>0</v>
      </c>
      <c r="J201" s="122">
        <v>0</v>
      </c>
      <c r="K201" s="122">
        <v>0</v>
      </c>
      <c r="L201" s="173" t="s">
        <v>9763</v>
      </c>
      <c r="M201" s="161" t="s">
        <v>9740</v>
      </c>
      <c r="N201" s="325">
        <v>46054</v>
      </c>
      <c r="O201" s="325">
        <v>46784</v>
      </c>
      <c r="P201" s="123">
        <f t="shared" ref="P201" si="70">DATEDIF(N201,O201,"m")</f>
        <v>24</v>
      </c>
      <c r="Q201" s="173" t="s">
        <v>9921</v>
      </c>
      <c r="R201" s="174" t="s">
        <v>9742</v>
      </c>
      <c r="S201" s="172" t="s">
        <v>9743</v>
      </c>
      <c r="T201" s="172" t="s">
        <v>9743</v>
      </c>
      <c r="U201" s="172"/>
      <c r="V201" s="326"/>
      <c r="W201" s="172" t="s">
        <v>9743</v>
      </c>
      <c r="X201" s="172" t="s">
        <v>9743</v>
      </c>
      <c r="Y201" s="363"/>
      <c r="Z201" s="363"/>
      <c r="AA201" s="363"/>
      <c r="AB201" s="435" t="s">
        <v>10119</v>
      </c>
      <c r="AC201" s="430"/>
      <c r="AD201" s="364"/>
      <c r="AE201" s="334"/>
      <c r="AF201" s="334"/>
      <c r="AG201" s="334"/>
      <c r="AH201" s="334"/>
      <c r="AI201" s="334"/>
      <c r="AJ201" s="334"/>
      <c r="AK201" s="334"/>
      <c r="AL201" s="334"/>
      <c r="AM201" s="408">
        <f t="shared" si="55"/>
        <v>0</v>
      </c>
      <c r="AN201" s="418">
        <f t="shared" si="56"/>
        <v>15833334</v>
      </c>
      <c r="AO201" s="364"/>
    </row>
    <row r="202" spans="1:41" s="124" customFormat="1" ht="45" customHeight="1" x14ac:dyDescent="0.3">
      <c r="A202" s="136" t="s">
        <v>3</v>
      </c>
      <c r="B202" s="156"/>
      <c r="C202" s="157" t="s">
        <v>9978</v>
      </c>
      <c r="D202" s="261" t="s">
        <v>10000</v>
      </c>
      <c r="E202" s="138">
        <v>511300</v>
      </c>
      <c r="F202" s="137">
        <f>SUM(G202:K202)</f>
        <v>17927754</v>
      </c>
      <c r="G202" s="139">
        <v>17927754</v>
      </c>
      <c r="H202" s="134">
        <v>0</v>
      </c>
      <c r="I202" s="134">
        <v>0</v>
      </c>
      <c r="J202" s="134">
        <v>0</v>
      </c>
      <c r="K202" s="134">
        <v>0</v>
      </c>
      <c r="L202" s="164" t="s">
        <v>9864</v>
      </c>
      <c r="M202" s="158" t="s">
        <v>9740</v>
      </c>
      <c r="N202" s="118">
        <v>46082</v>
      </c>
      <c r="O202" s="118">
        <v>46447</v>
      </c>
      <c r="P202" s="119">
        <v>12</v>
      </c>
      <c r="Q202" s="166" t="s">
        <v>9980</v>
      </c>
      <c r="R202" s="180" t="s">
        <v>9897</v>
      </c>
      <c r="S202" s="140" t="s">
        <v>9743</v>
      </c>
      <c r="T202" s="140" t="s">
        <v>9743</v>
      </c>
      <c r="U202" s="140"/>
      <c r="V202" s="141"/>
      <c r="W202" s="140" t="s">
        <v>9743</v>
      </c>
      <c r="X202" s="140" t="s">
        <v>9743</v>
      </c>
      <c r="Y202" s="338"/>
      <c r="Z202" s="338"/>
      <c r="AA202" s="338"/>
      <c r="AB202" s="420" t="s">
        <v>10119</v>
      </c>
      <c r="AC202" s="419" t="s">
        <v>9702</v>
      </c>
      <c r="AD202" s="342"/>
      <c r="AE202" s="342"/>
      <c r="AF202" s="342"/>
      <c r="AG202" s="342"/>
      <c r="AH202" s="342"/>
      <c r="AI202" s="342"/>
      <c r="AJ202" s="342"/>
      <c r="AK202" s="342"/>
      <c r="AL202" s="342"/>
      <c r="AM202" s="408">
        <f t="shared" si="55"/>
        <v>0</v>
      </c>
      <c r="AN202" s="418">
        <f t="shared" si="56"/>
        <v>17927754</v>
      </c>
      <c r="AO202" s="342"/>
    </row>
    <row r="203" spans="1:41" s="124" customFormat="1" ht="40.200000000000003" customHeight="1" x14ac:dyDescent="0.3">
      <c r="A203" s="115" t="s">
        <v>4</v>
      </c>
      <c r="B203" s="156"/>
      <c r="C203" s="157" t="s">
        <v>9978</v>
      </c>
      <c r="D203" s="261" t="s">
        <v>10001</v>
      </c>
      <c r="E203" s="138">
        <v>511300</v>
      </c>
      <c r="F203" s="137">
        <f>SUM(G203:K203)</f>
        <v>16083926.5</v>
      </c>
      <c r="G203" s="139">
        <v>16083926.5</v>
      </c>
      <c r="H203" s="134">
        <v>0</v>
      </c>
      <c r="I203" s="134">
        <v>0</v>
      </c>
      <c r="J203" s="134">
        <v>0</v>
      </c>
      <c r="K203" s="134">
        <v>0</v>
      </c>
      <c r="L203" s="164" t="s">
        <v>9864</v>
      </c>
      <c r="M203" s="158" t="s">
        <v>9740</v>
      </c>
      <c r="N203" s="118">
        <v>46082</v>
      </c>
      <c r="O203" s="118">
        <v>46447</v>
      </c>
      <c r="P203" s="119">
        <v>12</v>
      </c>
      <c r="Q203" s="166" t="s">
        <v>9979</v>
      </c>
      <c r="R203" s="180" t="s">
        <v>9897</v>
      </c>
      <c r="S203" s="140" t="s">
        <v>9743</v>
      </c>
      <c r="T203" s="140" t="s">
        <v>9743</v>
      </c>
      <c r="U203" s="140"/>
      <c r="V203" s="141"/>
      <c r="W203" s="140" t="s">
        <v>9743</v>
      </c>
      <c r="X203" s="140" t="s">
        <v>9743</v>
      </c>
      <c r="Y203" s="338"/>
      <c r="Z203" s="338"/>
      <c r="AA203" s="338"/>
      <c r="AB203" s="420" t="s">
        <v>10119</v>
      </c>
      <c r="AC203" s="336"/>
      <c r="AD203" s="342"/>
      <c r="AE203" s="342"/>
      <c r="AF203" s="342"/>
      <c r="AG203" s="342"/>
      <c r="AH203" s="342"/>
      <c r="AI203" s="342"/>
      <c r="AJ203" s="342"/>
      <c r="AK203" s="342"/>
      <c r="AL203" s="342"/>
      <c r="AM203" s="408">
        <f t="shared" si="55"/>
        <v>0</v>
      </c>
      <c r="AN203" s="418">
        <f t="shared" si="56"/>
        <v>16083926.5</v>
      </c>
      <c r="AO203" s="342"/>
    </row>
    <row r="204" spans="1:41" ht="41.4" customHeight="1" x14ac:dyDescent="0.3">
      <c r="A204" s="451" t="s">
        <v>5</v>
      </c>
      <c r="B204" s="452"/>
      <c r="C204" s="157" t="s">
        <v>9978</v>
      </c>
      <c r="D204" s="261" t="s">
        <v>10002</v>
      </c>
      <c r="E204" s="138">
        <v>511300</v>
      </c>
      <c r="F204" s="137">
        <f>SUM(G204:K204)</f>
        <v>5250000</v>
      </c>
      <c r="G204" s="453">
        <v>5250000</v>
      </c>
      <c r="H204" s="134">
        <v>0</v>
      </c>
      <c r="I204" s="134">
        <v>0</v>
      </c>
      <c r="J204" s="134">
        <v>0</v>
      </c>
      <c r="K204" s="134">
        <v>0</v>
      </c>
      <c r="L204" s="164" t="s">
        <v>9864</v>
      </c>
      <c r="M204" s="158" t="s">
        <v>9493</v>
      </c>
      <c r="N204" s="118">
        <v>46113</v>
      </c>
      <c r="O204" s="118">
        <v>46478</v>
      </c>
      <c r="P204" s="119">
        <v>12</v>
      </c>
      <c r="Q204" s="166" t="s">
        <v>9979</v>
      </c>
      <c r="R204" s="180" t="s">
        <v>9897</v>
      </c>
      <c r="S204" s="140" t="s">
        <v>9743</v>
      </c>
      <c r="T204" s="140" t="s">
        <v>9743</v>
      </c>
      <c r="U204" s="140"/>
      <c r="V204" s="141"/>
      <c r="W204" s="140" t="s">
        <v>9743</v>
      </c>
      <c r="X204" s="140" t="s">
        <v>9743</v>
      </c>
      <c r="Y204" s="343"/>
      <c r="Z204" s="343"/>
      <c r="AA204" s="343"/>
      <c r="AB204" s="420" t="s">
        <v>10119</v>
      </c>
      <c r="AC204" s="343"/>
      <c r="AD204" s="344"/>
      <c r="AE204" s="344"/>
      <c r="AF204" s="344"/>
      <c r="AG204" s="344"/>
      <c r="AH204" s="344"/>
      <c r="AI204" s="344"/>
      <c r="AJ204" s="344"/>
      <c r="AK204" s="344"/>
      <c r="AL204" s="344"/>
      <c r="AM204" s="408" t="e">
        <f t="shared" ref="AM204" si="71">F204/AG204</f>
        <v>#DIV/0!</v>
      </c>
      <c r="AN204" s="418">
        <f t="shared" ref="AN204" si="72">G204-AH204</f>
        <v>5250000</v>
      </c>
      <c r="AO204" s="344"/>
    </row>
    <row r="205" spans="1:41" ht="45" customHeight="1" x14ac:dyDescent="0.35">
      <c r="D205" s="450" t="s">
        <v>10042</v>
      </c>
      <c r="K205" s="615" t="s">
        <v>10147</v>
      </c>
      <c r="L205" s="615"/>
      <c r="M205" s="615"/>
      <c r="Q205" s="327"/>
      <c r="AC205" s="431"/>
    </row>
    <row r="206" spans="1:41" ht="45" customHeight="1" x14ac:dyDescent="0.35">
      <c r="K206" s="615" t="s">
        <v>10043</v>
      </c>
      <c r="L206" s="615"/>
      <c r="M206" s="615"/>
      <c r="Q206" s="327"/>
      <c r="AC206" s="431"/>
    </row>
    <row r="207" spans="1:41" ht="45" customHeight="1" x14ac:dyDescent="0.35">
      <c r="D207" s="584" t="s">
        <v>10149</v>
      </c>
      <c r="E207" s="584"/>
      <c r="F207" s="584"/>
      <c r="K207" s="615" t="s">
        <v>10148</v>
      </c>
      <c r="L207" s="615"/>
      <c r="M207" s="615"/>
      <c r="Q207" s="328"/>
      <c r="AC207" s="431"/>
    </row>
    <row r="208" spans="1:41" ht="30.75" customHeight="1" x14ac:dyDescent="0.25">
      <c r="D208" s="584" t="s">
        <v>10150</v>
      </c>
      <c r="E208" s="584"/>
      <c r="F208" s="584"/>
      <c r="AC208" s="431"/>
    </row>
    <row r="209" spans="4:29" ht="17.25" customHeight="1" x14ac:dyDescent="0.3">
      <c r="D209" s="329" t="s">
        <v>10083</v>
      </c>
      <c r="AC209" s="431"/>
    </row>
    <row r="210" spans="4:29" ht="27" customHeight="1" x14ac:dyDescent="0.3">
      <c r="D210" s="329" t="s">
        <v>10084</v>
      </c>
      <c r="AC210" s="431"/>
    </row>
    <row r="211" spans="4:29" ht="45" customHeight="1" x14ac:dyDescent="0.3">
      <c r="AC211" s="431"/>
    </row>
    <row r="212" spans="4:29" ht="45" customHeight="1" x14ac:dyDescent="0.3">
      <c r="AC212" s="431"/>
    </row>
    <row r="213" spans="4:29" ht="45" customHeight="1" x14ac:dyDescent="0.3"/>
    <row r="214" spans="4:29" ht="45" customHeight="1" x14ac:dyDescent="0.3"/>
    <row r="215" spans="4:29" ht="45" customHeight="1" x14ac:dyDescent="0.3"/>
    <row r="216" spans="4:29" ht="45" customHeight="1" x14ac:dyDescent="0.3"/>
  </sheetData>
  <mergeCells count="31">
    <mergeCell ref="D208:F208"/>
    <mergeCell ref="AJ17:AJ18"/>
    <mergeCell ref="AO17:AO18"/>
    <mergeCell ref="Z17:AA17"/>
    <mergeCell ref="AD17:AD18"/>
    <mergeCell ref="AE17:AE18"/>
    <mergeCell ref="AF17:AF18"/>
    <mergeCell ref="AI17:AI18"/>
    <mergeCell ref="AK17:AK18"/>
    <mergeCell ref="AG17:AH17"/>
    <mergeCell ref="Y17:Y18"/>
    <mergeCell ref="AB17:AB18"/>
    <mergeCell ref="AC17:AC18"/>
    <mergeCell ref="K205:M205"/>
    <mergeCell ref="K206:M206"/>
    <mergeCell ref="K207:M207"/>
    <mergeCell ref="AL1:AL2"/>
    <mergeCell ref="AM1:AM2"/>
    <mergeCell ref="AN1:AN2"/>
    <mergeCell ref="AL17:AL18"/>
    <mergeCell ref="AM17:AM18"/>
    <mergeCell ref="AN17:AN18"/>
    <mergeCell ref="D207:F207"/>
    <mergeCell ref="B2:D11"/>
    <mergeCell ref="B12:D12"/>
    <mergeCell ref="B14:D14"/>
    <mergeCell ref="A22:D22"/>
    <mergeCell ref="A23:D23"/>
    <mergeCell ref="A20:D20"/>
    <mergeCell ref="A21:D21"/>
    <mergeCell ref="A17:X17"/>
  </mergeCells>
  <phoneticPr fontId="28" type="noConversion"/>
  <dataValidations count="16">
    <dataValidation type="list" allowBlank="1" showInputMessage="1" showErrorMessage="1" sqref="V84:V86 V72:V80 V163 V167 V171:V172 V175 V179 V182:V184 V89:V160 V188:V195" xr:uid="{00000000-0002-0000-0600-000000000000}">
      <formula1>OSNOVIZZJN</formula1>
    </dataValidation>
    <dataValidation type="list" allowBlank="1" showInputMessage="1" showErrorMessage="1" sqref="R30 V87:V88 V30:V31 V133 V70:V74 U81:U85 V112:V131 V33:V38 V161:V162 V168:V170 V173:V174 V176:V178 V180:V181 V164:V166 V40:V46 V184 U120:U128 U188:U195 V196:V199 V49:V67" xr:uid="{00000000-0002-0000-0600-000002000000}">
      <formula1>osnov2</formula1>
    </dataValidation>
    <dataValidation type="list" allowBlank="1" showInputMessage="1" showErrorMessage="1" sqref="R68:V68 Q72:R72 R73:R74 R132 P81:P85 R27:R29 R121:R128 P120:Q120 R71 Q20:Q41 P188:P192 W201:X204 S201:T204 Q43:Q119 X197:X199 S197:T199 Q121:Q204" xr:uid="{00000000-0002-0000-0600-000003000000}">
      <formula1>ЦПВ</formula1>
    </dataValidation>
    <dataValidation type="list" allowBlank="1" showInputMessage="1" showErrorMessage="1" sqref="C33:C41 C30:C31 C43:C46 C201:C204 B48:B49 C48:C67" xr:uid="{00000000-0002-0000-0600-000005000000}">
      <formula1>VRSTAPREDMETA1</formula1>
    </dataValidation>
    <dataValidation type="list" allowBlank="1" showInputMessage="1" showErrorMessage="1" sqref="T39:T41 T88 T33:T37 X31:X32 T30:T31 T84:T86 X81:X86 X72:X74 X134:X137 W34:X38 T70:T79 X105:X115 W30:X30 X27:X29 W161:W162 W168:W170 W173:W174 W176:W178 W184:X184 W180:W181 W164:W166 S184:S187 X69 T44:T46 W40:W46 S33 X39:X43 S39:S46 S70:S72 S75:S79 S116:S119 S124:S128 S161:S162 S164:S166 S168:S170 S173:S174 S176:S178 S180:S181 U185:W187 X118:X132 Z137:Z143 X140 X145:X183 X45:X67 T99:T196 T49:T67 S196 X192:X196" xr:uid="{00000000-0002-0000-0600-000006000000}">
      <formula1>CJN</formula1>
    </dataValidation>
    <dataValidation type="list" allowBlank="1" showInputMessage="1" showErrorMessage="1" sqref="S30:S31 S46 S35:S37 S73:S74 S84:S106 S108:S111 S113:S115 S122:S123 S157:S159 S151:S154 S120 S146:S149 S129:S144 S189:S195 S49:S67" xr:uid="{00000000-0002-0000-0600-000007000000}">
      <formula1>OPP</formula1>
    </dataValidation>
    <dataValidation type="list" allowBlank="1" showInputMessage="1" showErrorMessage="1" sqref="R27:R29 Q120 Q81:Q85 W201:X204 Q188:Q192 R31:R67 R201:T204 X197:X199 S197:T199 R69:R199" xr:uid="{00000000-0002-0000-0600-000008000000}">
      <formula1>NUTS1</formula1>
    </dataValidation>
    <dataValidation type="list" allowBlank="1" showInputMessage="1" showErrorMessage="1" errorTitle="Upozerenje" error="Koristite padajući meni" sqref="E33:E46 E168:E184 E113:E117 E31 E72:E79 E161:E162 E164:E165 E87:E102 E119:E132 E187:E192 E201:E204 E49:E68 E194:E199" xr:uid="{00000000-0002-0000-0600-000009000000}">
      <formula1>EKLAS</formula1>
    </dataValidation>
    <dataValidation type="list" allowBlank="1" showInputMessage="1" showErrorMessage="1" sqref="L30 M44:M46 L183:M184 M201 M32:M37 M42 N204 M49:M123 M132:M199" xr:uid="{00000000-0002-0000-0600-00000A000000}">
      <formula1>OVPP</formula1>
    </dataValidation>
    <dataValidation allowBlank="1" showInputMessage="1" showErrorMessage="1" prompt="uneti kao mm/yyyy" sqref="O87:O88 N42:Q42 N112:N117 N39:P41 N38:Q38 P32 P129:Q129 N30:P31 O33:P33 N49:O49 N104:P104 N86:P86 O99:O103 P87:P103 O84:P85 O80:P80 N69:O85 O70:P74 Q124:Q129 N106:P106 N179:P184 O104:P128 P163 P178 O164:P164 O166 N173:P174 N176:P177 P175 O201:P201 P165:P172 N43:O46 N46:P46 O44:P46 Q43:Q46 N34:P37 P202:P204 O130:P162 O50:O68 P43:P85 N196:O196 P184:P199 O184:O196" xr:uid="{00000000-0002-0000-0600-00000B000000}"/>
    <dataValidation type="list" allowBlank="1" showInputMessage="1" errorTitle="Upozorenje" sqref="B87 B42:C42 B39:B41 C38 B30:B31 B33 B182:B199 B70:B85 B35:B37 C43:C46 B44:B46 B201:B204 B99:B121 B150 B155:B156 B160 B163 B167 B171:B172 B175 B179 B124:B145 B49:C67" xr:uid="{00000000-0002-0000-0600-00000C000000}">
      <formula1>PARTIJE1</formula1>
    </dataValidation>
    <dataValidation type="list" allowBlank="1" showInputMessage="1" showErrorMessage="1" sqref="U119:U131 U87 U30 U114 U34:U37 U201:U204" xr:uid="{00000000-0002-0000-0600-00000E000000}">
      <formula1>#REF!</formula1>
    </dataValidation>
    <dataValidation type="list" allowBlank="1" showInputMessage="1" showErrorMessage="1" sqref="V39:W39 W33 W31 V81:W85 X70:X74 V120:W120 W70:W80 W44:W46 V121:V128 W163 W167 W171:W172 W175 W179 X68 S121 S182:S183 X185:X191 S145 S150 S155:S156 S160 S163 S167 S171:S172 S175 S179 W182:W184 S188 X107:X117 W86:W160 Z192 Z116:Z117 Z124:Z128 Z130:Z131 Z133 Z137:Z143 Z150 Z155:Z156 Z172 Z185 Z187 X121:X144 W196:W199 V188:W195 W49:W68" xr:uid="{00000000-0002-0000-0600-00000F000000}">
      <formula1>UPR</formula1>
    </dataValidation>
    <dataValidation type="list" allowBlank="1" showInputMessage="1" showErrorMessage="1" sqref="L31 L202:M204 L129:M129 L33:L46 M130:M131 L201 M124:M128 L70:L128 L49:L68 L130:L199" xr:uid="{00000000-0002-0000-0600-000001000000}">
      <formula1>vrstepostupka4</formula1>
    </dataValidation>
    <dataValidation type="list" allowBlank="1" showInputMessage="1" showErrorMessage="1" prompt="uneti kao mm/yyyy" sqref="R30" xr:uid="{47265261-35E1-4E9D-A655-E0B28640045E}">
      <formula1>ЦПВ</formula1>
    </dataValidation>
    <dataValidation type="decimal" allowBlank="1" showInputMessage="1" showErrorMessage="1" errorTitle="СТОП" error="Дозвољени су само бројеви са две децимале" sqref="AI119" xr:uid="{85F7297C-6585-42E6-9BB9-8045519E327E}">
      <formula1>0</formula1>
      <formula2>100000000</formula2>
    </dataValidation>
  </dataValidations>
  <printOptions horizontalCentered="1"/>
  <pageMargins left="0" right="0" top="0.74803149606299213" bottom="0.74803149606299213" header="0.31496062992125984" footer="0.31496062992125984"/>
  <pageSetup paperSize="9" scale="41" fitToHeight="0" orientation="landscape" r:id="rId1"/>
  <headerFooter>
    <oddFooter xml:space="preserve">&amp;R&amp;P/&amp;N
</oddFooter>
  </headerFooter>
  <drawing r:id="rId2"/>
  <legacyDrawing r:id="rId3"/>
  <oleObjects>
    <mc:AlternateContent xmlns:mc="http://schemas.openxmlformats.org/markup-compatibility/2006">
      <mc:Choice Requires="x14">
        <oleObject progId="PBrush" shapeId="15361" r:id="rId4">
          <objectPr defaultSize="0" autoPict="0" r:id="rId5">
            <anchor moveWithCells="1" sizeWithCells="1">
              <from>
                <xdr:col>3</xdr:col>
                <xdr:colOff>0</xdr:colOff>
                <xdr:row>0</xdr:row>
                <xdr:rowOff>68580</xdr:rowOff>
              </from>
              <to>
                <xdr:col>3</xdr:col>
                <xdr:colOff>0</xdr:colOff>
                <xdr:row>4</xdr:row>
                <xdr:rowOff>137160</xdr:rowOff>
              </to>
            </anchor>
          </objectPr>
        </oleObject>
      </mc:Choice>
      <mc:Fallback>
        <oleObject progId="PBrush" shapeId="15361" r:id="rId4"/>
      </mc:Fallback>
    </mc:AlternateContent>
    <mc:AlternateContent xmlns:mc="http://schemas.openxmlformats.org/markup-compatibility/2006">
      <mc:Choice Requires="x14">
        <oleObject progId="PBrush" shapeId="15394" r:id="rId6">
          <objectPr defaultSize="0" autoPict="0" r:id="rId5">
            <anchor moveWithCells="1" sizeWithCells="1">
              <from>
                <xdr:col>3</xdr:col>
                <xdr:colOff>0</xdr:colOff>
                <xdr:row>0</xdr:row>
                <xdr:rowOff>68580</xdr:rowOff>
              </from>
              <to>
                <xdr:col>3</xdr:col>
                <xdr:colOff>0</xdr:colOff>
                <xdr:row>4</xdr:row>
                <xdr:rowOff>137160</xdr:rowOff>
              </to>
            </anchor>
          </objectPr>
        </oleObject>
      </mc:Choice>
      <mc:Fallback>
        <oleObject progId="PBrush" shapeId="15394" r:id="rId6"/>
      </mc:Fallback>
    </mc:AlternateContent>
    <mc:AlternateContent xmlns:mc="http://schemas.openxmlformats.org/markup-compatibility/2006">
      <mc:Choice Requires="x14">
        <oleObject progId="PBrush" shapeId="15450" r:id="rId7">
          <objectPr defaultSize="0" autoPict="0" r:id="rId5">
            <anchor moveWithCells="1" sizeWithCells="1">
              <from>
                <xdr:col>2</xdr:col>
                <xdr:colOff>266700</xdr:colOff>
                <xdr:row>0</xdr:row>
                <xdr:rowOff>0</xdr:rowOff>
              </from>
              <to>
                <xdr:col>3</xdr:col>
                <xdr:colOff>228600</xdr:colOff>
                <xdr:row>7</xdr:row>
                <xdr:rowOff>160020</xdr:rowOff>
              </to>
            </anchor>
          </objectPr>
        </oleObject>
      </mc:Choice>
      <mc:Fallback>
        <oleObject progId="PBrush" shapeId="15450" r:id="rId7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Izabrati iz padajućeg menija" error="Izabrati iz padajućeg menija" xr:uid="{00000000-0002-0000-0600-000012000000}">
          <x14:formula1>
            <xm:f>'C:\PLAN NABAVKI 2021\PLAN JN za 2021\[Plan_JN_i Plan nabavki na koje se ZJN ne primenjuje_2021-Jelena 18.12.2020.xlsx]NUTS'!#REF!</xm:f>
          </x14:formula1>
          <xm:sqref>R87 R31 R49 R46</xm:sqref>
        </x14:dataValidation>
        <x14:dataValidation type="list" allowBlank="1" showInputMessage="1" showErrorMessage="1" xr:uid="{00000000-0002-0000-0600-000013000000}">
          <x14:formula1>
            <xm:f>'НАЗИВ СПЈ1'!$H$1:$H$6</xm:f>
          </x14:formula1>
          <xm:sqref>U31 U33 U44:U46 U49:U61</xm:sqref>
        </x14:dataValidation>
        <x14:dataValidation type="list" allowBlank="1" showInputMessage="1" showErrorMessage="1" xr:uid="{C5476F18-778D-427A-90D4-0B9A7E899468}">
          <x14:formula1>
            <xm:f>'statusi postupaka'!$A$1:$A$7</xm:f>
          </x14:formula1>
          <xm:sqref>AC20:AC40 AC116:AC167 AC99:AC112 AC169 AC171:AC204 AC68:AC97 AC42:AC61</xm:sqref>
        </x14:dataValidation>
        <x14:dataValidation type="list" allowBlank="1" showInputMessage="1" showErrorMessage="1" xr:uid="{FE5BDF0D-E217-4560-8854-AD492F54E15E}">
          <x14:formula1>
            <xm:f>'statusi postupaka'!$A$15:$A$16</xm:f>
          </x14:formula1>
          <xm:sqref>AD1:AD40 AD116:AD167 AD169 AD171:AD1048576 AD68:AD112 AD42:AD61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8"/>
  <sheetViews>
    <sheetView topLeftCell="G371" workbookViewId="0">
      <selection activeCell="G371" sqref="G371"/>
    </sheetView>
  </sheetViews>
  <sheetFormatPr defaultRowHeight="14.4" x14ac:dyDescent="0.3"/>
  <sheetData>
    <row r="1" spans="1:3" x14ac:dyDescent="0.3">
      <c r="A1" s="1">
        <v>1</v>
      </c>
      <c r="B1" s="2" t="s">
        <v>9497</v>
      </c>
      <c r="C1" s="2" t="s">
        <v>9497</v>
      </c>
    </row>
    <row r="2" spans="1:3" x14ac:dyDescent="0.3">
      <c r="A2" s="3">
        <v>2</v>
      </c>
      <c r="B2" s="4" t="s">
        <v>9498</v>
      </c>
      <c r="C2" s="4" t="s">
        <v>9498</v>
      </c>
    </row>
    <row r="8" spans="1:3" x14ac:dyDescent="0.3">
      <c r="B8" t="s">
        <v>9629</v>
      </c>
    </row>
  </sheetData>
  <sheetProtection password="C899"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5"/>
  <sheetViews>
    <sheetView topLeftCell="A12" workbookViewId="0">
      <selection activeCell="T39" sqref="T39"/>
    </sheetView>
  </sheetViews>
  <sheetFormatPr defaultRowHeight="14.4" x14ac:dyDescent="0.3"/>
  <sheetData>
    <row r="1" spans="1:6" x14ac:dyDescent="0.3">
      <c r="A1" s="1">
        <v>1</v>
      </c>
      <c r="B1" s="2" t="s">
        <v>9552</v>
      </c>
      <c r="C1" s="2" t="s">
        <v>9553</v>
      </c>
      <c r="F1" s="2" t="s">
        <v>9552</v>
      </c>
    </row>
    <row r="2" spans="1:6" x14ac:dyDescent="0.3">
      <c r="A2" s="3">
        <v>2</v>
      </c>
      <c r="B2" s="4" t="s">
        <v>9578</v>
      </c>
      <c r="C2" s="4" t="s">
        <v>9554</v>
      </c>
      <c r="F2" s="4" t="s">
        <v>9578</v>
      </c>
    </row>
    <row r="3" spans="1:6" x14ac:dyDescent="0.3">
      <c r="A3" s="1">
        <v>3</v>
      </c>
      <c r="B3" s="2" t="s">
        <v>9579</v>
      </c>
      <c r="C3" s="2" t="s">
        <v>9555</v>
      </c>
      <c r="F3" s="2" t="s">
        <v>9579</v>
      </c>
    </row>
    <row r="4" spans="1:6" x14ac:dyDescent="0.3">
      <c r="A4" s="3">
        <v>4</v>
      </c>
      <c r="B4" s="4" t="s">
        <v>9580</v>
      </c>
      <c r="C4" s="4" t="s">
        <v>9556</v>
      </c>
      <c r="F4" s="4" t="s">
        <v>9580</v>
      </c>
    </row>
    <row r="5" spans="1:6" x14ac:dyDescent="0.3">
      <c r="A5" s="1">
        <v>5</v>
      </c>
      <c r="B5" s="2" t="s">
        <v>9581</v>
      </c>
      <c r="C5" s="2" t="s">
        <v>9557</v>
      </c>
      <c r="F5" s="2" t="s">
        <v>9581</v>
      </c>
    </row>
    <row r="6" spans="1:6" x14ac:dyDescent="0.3">
      <c r="A6" s="3">
        <v>6</v>
      </c>
      <c r="B6" s="4" t="s">
        <v>9582</v>
      </c>
      <c r="C6" s="4" t="s">
        <v>9558</v>
      </c>
      <c r="F6" s="4" t="s">
        <v>9582</v>
      </c>
    </row>
    <row r="7" spans="1:6" x14ac:dyDescent="0.3">
      <c r="A7" s="1">
        <v>7</v>
      </c>
      <c r="B7" s="2" t="s">
        <v>9583</v>
      </c>
      <c r="C7" s="2" t="s">
        <v>9559</v>
      </c>
      <c r="F7" s="2" t="s">
        <v>9583</v>
      </c>
    </row>
    <row r="8" spans="1:6" x14ac:dyDescent="0.3">
      <c r="A8" s="3">
        <v>8</v>
      </c>
      <c r="B8" s="4" t="s">
        <v>9584</v>
      </c>
      <c r="C8" s="4" t="s">
        <v>9560</v>
      </c>
      <c r="F8" s="4" t="s">
        <v>9584</v>
      </c>
    </row>
    <row r="9" spans="1:6" x14ac:dyDescent="0.3">
      <c r="A9" s="1">
        <v>9</v>
      </c>
      <c r="B9" s="2" t="s">
        <v>9585</v>
      </c>
      <c r="C9" s="2" t="s">
        <v>9561</v>
      </c>
      <c r="F9" s="2" t="s">
        <v>9585</v>
      </c>
    </row>
    <row r="10" spans="1:6" x14ac:dyDescent="0.3">
      <c r="A10" s="3">
        <v>10</v>
      </c>
      <c r="B10" s="4" t="s">
        <v>9586</v>
      </c>
      <c r="C10" s="4" t="s">
        <v>9562</v>
      </c>
      <c r="F10" s="4" t="s">
        <v>9586</v>
      </c>
    </row>
    <row r="11" spans="1:6" x14ac:dyDescent="0.3">
      <c r="A11" s="1">
        <v>11</v>
      </c>
      <c r="B11" s="2" t="s">
        <v>9587</v>
      </c>
      <c r="C11" s="2" t="s">
        <v>9563</v>
      </c>
      <c r="F11" s="2" t="s">
        <v>9587</v>
      </c>
    </row>
    <row r="12" spans="1:6" x14ac:dyDescent="0.3">
      <c r="A12" s="3">
        <v>12</v>
      </c>
      <c r="B12" s="4" t="s">
        <v>9588</v>
      </c>
      <c r="C12" s="4" t="s">
        <v>9564</v>
      </c>
      <c r="F12" s="4" t="s">
        <v>9588</v>
      </c>
    </row>
    <row r="13" spans="1:6" x14ac:dyDescent="0.3">
      <c r="A13" s="1">
        <v>13</v>
      </c>
      <c r="B13" s="2" t="s">
        <v>9589</v>
      </c>
      <c r="C13" s="2" t="s">
        <v>9565</v>
      </c>
      <c r="F13" s="2" t="s">
        <v>9589</v>
      </c>
    </row>
    <row r="14" spans="1:6" x14ac:dyDescent="0.3">
      <c r="A14" s="3">
        <v>14</v>
      </c>
      <c r="B14" s="4" t="s">
        <v>9590</v>
      </c>
      <c r="C14" s="4" t="s">
        <v>9566</v>
      </c>
      <c r="F14" s="4" t="s">
        <v>9590</v>
      </c>
    </row>
    <row r="15" spans="1:6" x14ac:dyDescent="0.3">
      <c r="A15" s="1">
        <v>15</v>
      </c>
      <c r="B15" s="2" t="s">
        <v>9591</v>
      </c>
      <c r="C15" s="2" t="s">
        <v>9567</v>
      </c>
      <c r="F15" s="2" t="s">
        <v>9591</v>
      </c>
    </row>
    <row r="16" spans="1:6" x14ac:dyDescent="0.3">
      <c r="A16" s="3">
        <v>16</v>
      </c>
      <c r="B16" s="4" t="s">
        <v>9592</v>
      </c>
      <c r="C16" s="4" t="s">
        <v>9568</v>
      </c>
      <c r="F16" s="4" t="s">
        <v>9592</v>
      </c>
    </row>
    <row r="17" spans="1:6" x14ac:dyDescent="0.3">
      <c r="A17" s="1">
        <v>17</v>
      </c>
      <c r="B17" s="2" t="s">
        <v>9593</v>
      </c>
      <c r="C17" s="2" t="s">
        <v>9569</v>
      </c>
      <c r="F17" s="2" t="s">
        <v>9593</v>
      </c>
    </row>
    <row r="18" spans="1:6" x14ac:dyDescent="0.3">
      <c r="A18" s="3">
        <v>18</v>
      </c>
      <c r="B18" s="4" t="s">
        <v>9594</v>
      </c>
      <c r="C18" s="4" t="s">
        <v>9570</v>
      </c>
      <c r="F18" s="4" t="s">
        <v>9594</v>
      </c>
    </row>
    <row r="19" spans="1:6" x14ac:dyDescent="0.3">
      <c r="A19" s="1">
        <v>19</v>
      </c>
      <c r="B19" s="2" t="s">
        <v>9595</v>
      </c>
      <c r="C19" s="2" t="s">
        <v>9571</v>
      </c>
      <c r="F19" s="2" t="s">
        <v>9595</v>
      </c>
    </row>
    <row r="20" spans="1:6" x14ac:dyDescent="0.3">
      <c r="A20" s="3">
        <v>20</v>
      </c>
      <c r="B20" s="4" t="s">
        <v>9596</v>
      </c>
      <c r="C20" s="4" t="s">
        <v>9572</v>
      </c>
      <c r="F20" s="4" t="s">
        <v>9596</v>
      </c>
    </row>
    <row r="21" spans="1:6" x14ac:dyDescent="0.3">
      <c r="A21" s="1">
        <v>21</v>
      </c>
      <c r="B21" s="2" t="s">
        <v>9597</v>
      </c>
      <c r="C21" s="2" t="s">
        <v>9573</v>
      </c>
      <c r="F21" s="2" t="s">
        <v>9597</v>
      </c>
    </row>
    <row r="22" spans="1:6" x14ac:dyDescent="0.3">
      <c r="A22" s="3">
        <v>22</v>
      </c>
      <c r="B22" s="4" t="s">
        <v>9598</v>
      </c>
      <c r="C22" s="4" t="s">
        <v>9574</v>
      </c>
      <c r="F22" s="4" t="s">
        <v>9598</v>
      </c>
    </row>
    <row r="23" spans="1:6" x14ac:dyDescent="0.3">
      <c r="A23" s="1">
        <v>23</v>
      </c>
      <c r="B23" s="2" t="s">
        <v>9599</v>
      </c>
      <c r="C23" s="2" t="s">
        <v>9575</v>
      </c>
      <c r="F23" s="2" t="s">
        <v>9599</v>
      </c>
    </row>
    <row r="24" spans="1:6" x14ac:dyDescent="0.3">
      <c r="A24" s="3">
        <v>24</v>
      </c>
      <c r="B24" s="4" t="s">
        <v>9600</v>
      </c>
      <c r="C24" s="4" t="s">
        <v>9576</v>
      </c>
      <c r="F24" s="4" t="s">
        <v>9600</v>
      </c>
    </row>
    <row r="25" spans="1:6" x14ac:dyDescent="0.3">
      <c r="A25" s="1">
        <v>25</v>
      </c>
      <c r="B25" s="2" t="s">
        <v>9601</v>
      </c>
      <c r="C25" s="2" t="s">
        <v>9577</v>
      </c>
      <c r="F25" s="2" t="s">
        <v>9601</v>
      </c>
    </row>
    <row r="26" spans="1:6" x14ac:dyDescent="0.3">
      <c r="A26" s="1">
        <v>26</v>
      </c>
      <c r="B26" s="2" t="s">
        <v>9651</v>
      </c>
      <c r="C26" s="2" t="s">
        <v>9631</v>
      </c>
      <c r="F26" s="2" t="s">
        <v>9651</v>
      </c>
    </row>
    <row r="27" spans="1:6" x14ac:dyDescent="0.3">
      <c r="A27" s="3">
        <v>27</v>
      </c>
      <c r="B27" s="4" t="s">
        <v>9652</v>
      </c>
      <c r="C27" s="4" t="s">
        <v>9632</v>
      </c>
      <c r="F27" s="4" t="s">
        <v>9652</v>
      </c>
    </row>
    <row r="28" spans="1:6" x14ac:dyDescent="0.3">
      <c r="A28" s="1">
        <v>28</v>
      </c>
      <c r="B28" s="2" t="s">
        <v>9653</v>
      </c>
      <c r="C28" s="2" t="s">
        <v>9633</v>
      </c>
      <c r="F28" s="2" t="s">
        <v>9653</v>
      </c>
    </row>
    <row r="29" spans="1:6" x14ac:dyDescent="0.3">
      <c r="A29" s="1">
        <v>29</v>
      </c>
      <c r="B29" s="2" t="s">
        <v>9654</v>
      </c>
      <c r="C29" s="2" t="s">
        <v>9634</v>
      </c>
      <c r="F29" s="2" t="s">
        <v>9654</v>
      </c>
    </row>
    <row r="30" spans="1:6" x14ac:dyDescent="0.3">
      <c r="A30" s="3">
        <v>30</v>
      </c>
      <c r="B30" s="4" t="s">
        <v>9655</v>
      </c>
      <c r="C30" s="4" t="s">
        <v>9635</v>
      </c>
      <c r="F30" s="4" t="s">
        <v>9655</v>
      </c>
    </row>
    <row r="31" spans="1:6" x14ac:dyDescent="0.3">
      <c r="A31" s="1">
        <v>31</v>
      </c>
      <c r="B31" s="2" t="s">
        <v>9656</v>
      </c>
      <c r="C31" s="2" t="s">
        <v>9636</v>
      </c>
      <c r="F31" s="2" t="s">
        <v>9656</v>
      </c>
    </row>
    <row r="32" spans="1:6" x14ac:dyDescent="0.3">
      <c r="A32" s="1">
        <v>32</v>
      </c>
      <c r="B32" s="2" t="s">
        <v>9657</v>
      </c>
      <c r="C32" s="2" t="s">
        <v>9637</v>
      </c>
      <c r="F32" s="2" t="s">
        <v>9657</v>
      </c>
    </row>
    <row r="33" spans="1:6" x14ac:dyDescent="0.3">
      <c r="A33" s="3">
        <v>33</v>
      </c>
      <c r="B33" s="4" t="s">
        <v>9658</v>
      </c>
      <c r="C33" s="4" t="s">
        <v>9638</v>
      </c>
      <c r="F33" s="4" t="s">
        <v>9658</v>
      </c>
    </row>
    <row r="34" spans="1:6" x14ac:dyDescent="0.3">
      <c r="A34" s="1">
        <v>34</v>
      </c>
      <c r="B34" s="2" t="s">
        <v>9659</v>
      </c>
      <c r="C34" s="2" t="s">
        <v>9639</v>
      </c>
      <c r="F34" s="2" t="s">
        <v>9659</v>
      </c>
    </row>
    <row r="35" spans="1:6" x14ac:dyDescent="0.3">
      <c r="A35" s="1">
        <v>35</v>
      </c>
      <c r="B35" s="2" t="s">
        <v>9660</v>
      </c>
      <c r="C35" s="2" t="s">
        <v>9640</v>
      </c>
      <c r="F35" s="2" t="s">
        <v>9660</v>
      </c>
    </row>
    <row r="36" spans="1:6" x14ac:dyDescent="0.3">
      <c r="A36" s="3">
        <v>36</v>
      </c>
      <c r="B36" s="4" t="s">
        <v>9661</v>
      </c>
      <c r="C36" s="4" t="s">
        <v>9641</v>
      </c>
      <c r="F36" s="4" t="s">
        <v>9661</v>
      </c>
    </row>
    <row r="37" spans="1:6" x14ac:dyDescent="0.3">
      <c r="A37" s="1">
        <v>37</v>
      </c>
      <c r="B37" s="2" t="s">
        <v>9662</v>
      </c>
      <c r="C37" s="2" t="s">
        <v>9642</v>
      </c>
      <c r="F37" s="2" t="s">
        <v>9662</v>
      </c>
    </row>
    <row r="38" spans="1:6" x14ac:dyDescent="0.3">
      <c r="A38" s="1">
        <v>38</v>
      </c>
      <c r="B38" s="2" t="s">
        <v>9663</v>
      </c>
      <c r="C38" s="2" t="s">
        <v>9643</v>
      </c>
      <c r="F38" s="2" t="s">
        <v>9663</v>
      </c>
    </row>
    <row r="39" spans="1:6" x14ac:dyDescent="0.3">
      <c r="A39" s="3">
        <v>39</v>
      </c>
      <c r="B39" s="4" t="s">
        <v>9664</v>
      </c>
      <c r="C39" s="4" t="s">
        <v>9644</v>
      </c>
      <c r="F39" s="4" t="s">
        <v>9664</v>
      </c>
    </row>
    <row r="40" spans="1:6" x14ac:dyDescent="0.3">
      <c r="A40" s="1">
        <v>40</v>
      </c>
      <c r="B40" s="2" t="s">
        <v>9665</v>
      </c>
      <c r="C40" s="2" t="s">
        <v>9645</v>
      </c>
      <c r="F40" s="2" t="s">
        <v>9665</v>
      </c>
    </row>
    <row r="41" spans="1:6" x14ac:dyDescent="0.3">
      <c r="A41" s="1">
        <v>41</v>
      </c>
      <c r="B41" s="2" t="s">
        <v>9666</v>
      </c>
      <c r="C41" s="2" t="s">
        <v>9646</v>
      </c>
      <c r="F41" s="2" t="s">
        <v>9666</v>
      </c>
    </row>
    <row r="42" spans="1:6" x14ac:dyDescent="0.3">
      <c r="A42" s="3">
        <v>42</v>
      </c>
      <c r="B42" s="4" t="s">
        <v>9667</v>
      </c>
      <c r="C42" s="4" t="s">
        <v>9647</v>
      </c>
      <c r="F42" s="4" t="s">
        <v>9667</v>
      </c>
    </row>
    <row r="43" spans="1:6" x14ac:dyDescent="0.3">
      <c r="A43" s="1">
        <v>43</v>
      </c>
      <c r="B43" s="2" t="s">
        <v>9668</v>
      </c>
      <c r="C43" s="2" t="s">
        <v>9648</v>
      </c>
      <c r="F43" s="2" t="s">
        <v>9668</v>
      </c>
    </row>
    <row r="44" spans="1:6" x14ac:dyDescent="0.3">
      <c r="A44" s="1">
        <v>44</v>
      </c>
      <c r="B44" s="2" t="s">
        <v>9669</v>
      </c>
      <c r="C44" s="2" t="s">
        <v>9649</v>
      </c>
      <c r="F44" s="2" t="s">
        <v>9669</v>
      </c>
    </row>
    <row r="45" spans="1:6" x14ac:dyDescent="0.3">
      <c r="A45" s="3">
        <v>45</v>
      </c>
      <c r="B45" s="4" t="s">
        <v>9670</v>
      </c>
      <c r="C45" s="4" t="s">
        <v>9650</v>
      </c>
      <c r="F45" s="4" t="s">
        <v>9670</v>
      </c>
    </row>
  </sheetData>
  <dataValidations count="2">
    <dataValidation type="list" allowBlank="1" showInputMessage="1" showErrorMessage="1" sqref="B1:B45" xr:uid="{00000000-0002-0000-0800-000000000000}">
      <formula1>"PARTIJE2022"</formula1>
    </dataValidation>
    <dataValidation type="list" allowBlank="1" showInputMessage="1" showErrorMessage="1" sqref="H21" xr:uid="{00000000-0002-0000-0800-000001000000}">
      <formula1>$F$1:$F$45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4"/>
  <sheetViews>
    <sheetView topLeftCell="C1" workbookViewId="0">
      <selection activeCell="O14" sqref="O14"/>
    </sheetView>
  </sheetViews>
  <sheetFormatPr defaultRowHeight="14.4" x14ac:dyDescent="0.3"/>
  <cols>
    <col min="3" max="3" width="12.44140625" customWidth="1"/>
  </cols>
  <sheetData>
    <row r="1" spans="1:8" x14ac:dyDescent="0.3">
      <c r="A1" s="1">
        <v>1</v>
      </c>
      <c r="B1" s="2">
        <v>90000</v>
      </c>
      <c r="C1" s="2" t="s">
        <v>9602</v>
      </c>
      <c r="H1" t="s">
        <v>9710</v>
      </c>
    </row>
    <row r="2" spans="1:8" x14ac:dyDescent="0.3">
      <c r="A2" s="3">
        <v>2</v>
      </c>
      <c r="B2" s="4">
        <v>91000</v>
      </c>
      <c r="C2" s="4" t="s">
        <v>9603</v>
      </c>
      <c r="H2" t="s">
        <v>9709</v>
      </c>
    </row>
    <row r="3" spans="1:8" x14ac:dyDescent="0.3">
      <c r="A3" s="1">
        <v>3</v>
      </c>
      <c r="B3" s="2">
        <v>92000</v>
      </c>
      <c r="C3" s="2" t="s">
        <v>9604</v>
      </c>
      <c r="H3" t="s">
        <v>9708</v>
      </c>
    </row>
    <row r="4" spans="1:8" x14ac:dyDescent="0.3">
      <c r="A4" s="3">
        <v>4</v>
      </c>
      <c r="B4" s="4">
        <v>94000</v>
      </c>
      <c r="C4" s="4" t="s">
        <v>9605</v>
      </c>
      <c r="H4" t="s">
        <v>9604</v>
      </c>
    </row>
    <row r="5" spans="1:8" x14ac:dyDescent="0.3">
      <c r="A5" s="1">
        <v>5</v>
      </c>
      <c r="B5" s="2">
        <v>50000</v>
      </c>
      <c r="C5" s="2" t="s">
        <v>9606</v>
      </c>
      <c r="H5" t="s">
        <v>9605</v>
      </c>
    </row>
    <row r="6" spans="1:8" x14ac:dyDescent="0.3">
      <c r="H6" t="s">
        <v>9606</v>
      </c>
    </row>
    <row r="14" spans="1:8" x14ac:dyDescent="0.3">
      <c r="C14" t="s">
        <v>9678</v>
      </c>
    </row>
  </sheetData>
  <sheetProtection password="CB59" sheet="1" objects="1" scenarios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3"/>
  <sheetViews>
    <sheetView workbookViewId="0">
      <selection activeCell="C6" sqref="C6"/>
    </sheetView>
  </sheetViews>
  <sheetFormatPr defaultRowHeight="14.4" x14ac:dyDescent="0.3"/>
  <cols>
    <col min="2" max="2" width="16" customWidth="1"/>
    <col min="3" max="3" width="85.88671875" customWidth="1"/>
  </cols>
  <sheetData>
    <row r="1" spans="1:3" x14ac:dyDescent="0.3">
      <c r="A1" s="3">
        <v>1</v>
      </c>
      <c r="B1" s="4" t="s">
        <v>9616</v>
      </c>
      <c r="C1" s="4" t="s">
        <v>9617</v>
      </c>
    </row>
    <row r="2" spans="1:3" x14ac:dyDescent="0.3">
      <c r="A2" s="1">
        <v>2</v>
      </c>
      <c r="B2" s="2" t="s">
        <v>9609</v>
      </c>
      <c r="C2" s="2" t="s">
        <v>9619</v>
      </c>
    </row>
    <row r="3" spans="1:3" x14ac:dyDescent="0.3">
      <c r="A3" s="3">
        <v>3</v>
      </c>
      <c r="B3" s="4" t="s">
        <v>9610</v>
      </c>
      <c r="C3" s="4" t="s">
        <v>9619</v>
      </c>
    </row>
    <row r="4" spans="1:3" x14ac:dyDescent="0.3">
      <c r="A4" s="1">
        <v>4</v>
      </c>
      <c r="B4" s="2" t="s">
        <v>9611</v>
      </c>
      <c r="C4" s="2" t="s">
        <v>9619</v>
      </c>
    </row>
    <row r="5" spans="1:3" x14ac:dyDescent="0.3">
      <c r="A5" s="3">
        <v>5</v>
      </c>
      <c r="B5" s="4" t="s">
        <v>9612</v>
      </c>
      <c r="C5" s="4" t="s">
        <v>9619</v>
      </c>
    </row>
    <row r="6" spans="1:3" x14ac:dyDescent="0.3">
      <c r="A6" s="1">
        <v>6</v>
      </c>
      <c r="B6" s="2" t="s">
        <v>9613</v>
      </c>
      <c r="C6" s="2" t="s">
        <v>9618</v>
      </c>
    </row>
    <row r="7" spans="1:3" x14ac:dyDescent="0.3">
      <c r="A7" s="3">
        <v>7</v>
      </c>
      <c r="B7" s="4" t="s">
        <v>9614</v>
      </c>
      <c r="C7" s="4" t="s">
        <v>9618</v>
      </c>
    </row>
    <row r="8" spans="1:3" x14ac:dyDescent="0.3">
      <c r="A8" s="1">
        <v>8</v>
      </c>
      <c r="B8" s="2" t="s">
        <v>9615</v>
      </c>
      <c r="C8" s="2" t="s">
        <v>9618</v>
      </c>
    </row>
    <row r="13" spans="1:3" x14ac:dyDescent="0.3">
      <c r="B13" t="s">
        <v>9677</v>
      </c>
    </row>
  </sheetData>
  <sheetProtection password="CB59" sheet="1" objects="1" scenarios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"/>
  <sheetViews>
    <sheetView topLeftCell="C1" workbookViewId="0">
      <selection activeCell="J16" sqref="J16"/>
    </sheetView>
  </sheetViews>
  <sheetFormatPr defaultRowHeight="14.4" x14ac:dyDescent="0.3"/>
  <sheetData>
    <row r="1" spans="1:3" x14ac:dyDescent="0.3">
      <c r="A1" s="3">
        <v>1</v>
      </c>
      <c r="B1" s="4" t="s">
        <v>9620</v>
      </c>
      <c r="C1" s="4" t="s">
        <v>9622</v>
      </c>
    </row>
    <row r="2" spans="1:3" x14ac:dyDescent="0.3">
      <c r="A2" s="1">
        <v>2</v>
      </c>
      <c r="B2" s="2" t="s">
        <v>9621</v>
      </c>
      <c r="C2" s="2" t="s">
        <v>9623</v>
      </c>
    </row>
  </sheetData>
  <sheetProtection password="C899" sheet="1" objects="1" scenarios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3"/>
  <sheetViews>
    <sheetView workbookViewId="0">
      <selection activeCell="S31" sqref="S31"/>
    </sheetView>
  </sheetViews>
  <sheetFormatPr defaultRowHeight="14.4" x14ac:dyDescent="0.3"/>
  <sheetData>
    <row r="1" spans="1:3" x14ac:dyDescent="0.3">
      <c r="A1">
        <v>0</v>
      </c>
      <c r="B1" t="s">
        <v>9549</v>
      </c>
      <c r="C1" t="s">
        <v>9549</v>
      </c>
    </row>
    <row r="2" spans="1:3" x14ac:dyDescent="0.3">
      <c r="A2">
        <v>1</v>
      </c>
      <c r="B2" t="s">
        <v>9550</v>
      </c>
      <c r="C2" t="s">
        <v>9550</v>
      </c>
    </row>
    <row r="3" spans="1:3" x14ac:dyDescent="0.3">
      <c r="A3">
        <v>2</v>
      </c>
      <c r="B3" t="s">
        <v>9551</v>
      </c>
      <c r="C3" t="s">
        <v>9551</v>
      </c>
    </row>
  </sheetData>
  <sheetProtection password="C899" sheet="1" objects="1" scenarios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16"/>
  <sheetViews>
    <sheetView workbookViewId="0">
      <selection activeCell="A17" sqref="A17"/>
    </sheetView>
  </sheetViews>
  <sheetFormatPr defaultRowHeight="14.4" x14ac:dyDescent="0.3"/>
  <sheetData>
    <row r="1" spans="1:1" x14ac:dyDescent="0.3">
      <c r="A1" t="s">
        <v>9701</v>
      </c>
    </row>
    <row r="2" spans="1:1" x14ac:dyDescent="0.3">
      <c r="A2" t="s">
        <v>9702</v>
      </c>
    </row>
    <row r="3" spans="1:1" x14ac:dyDescent="0.3">
      <c r="A3" t="s">
        <v>9703</v>
      </c>
    </row>
    <row r="4" spans="1:1" x14ac:dyDescent="0.3">
      <c r="A4" t="s">
        <v>9704</v>
      </c>
    </row>
    <row r="5" spans="1:1" x14ac:dyDescent="0.3">
      <c r="A5" t="s">
        <v>9705</v>
      </c>
    </row>
    <row r="6" spans="1:1" x14ac:dyDescent="0.3">
      <c r="A6" t="s">
        <v>9706</v>
      </c>
    </row>
    <row r="7" spans="1:1" x14ac:dyDescent="0.3">
      <c r="A7" t="s">
        <v>9707</v>
      </c>
    </row>
    <row r="15" spans="1:1" x14ac:dyDescent="0.3">
      <c r="A15" t="s">
        <v>10112</v>
      </c>
    </row>
    <row r="16" spans="1:1" x14ac:dyDescent="0.3">
      <c r="A16" t="s">
        <v>10113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15"/>
  <sheetViews>
    <sheetView topLeftCell="A4" workbookViewId="0">
      <selection activeCell="C10" sqref="C10:R10"/>
    </sheetView>
  </sheetViews>
  <sheetFormatPr defaultRowHeight="14.4" x14ac:dyDescent="0.3"/>
  <cols>
    <col min="1" max="1" width="11.44140625" customWidth="1"/>
    <col min="2" max="2" width="9.88671875" customWidth="1"/>
    <col min="3" max="3" width="13.44140625" customWidth="1"/>
    <col min="4" max="4" width="26" customWidth="1"/>
    <col min="6" max="6" width="15" customWidth="1"/>
    <col min="7" max="7" width="12.44140625" customWidth="1"/>
    <col min="8" max="8" width="13.33203125" customWidth="1"/>
    <col min="9" max="9" width="12.33203125" customWidth="1"/>
    <col min="10" max="10" width="11.88671875" customWidth="1"/>
    <col min="11" max="11" width="12.6640625" customWidth="1"/>
    <col min="12" max="12" width="14" customWidth="1"/>
  </cols>
  <sheetData>
    <row r="1" spans="1:21" s="24" customFormat="1" ht="35.25" customHeight="1" x14ac:dyDescent="0.25">
      <c r="A1" s="18" t="s">
        <v>9</v>
      </c>
      <c r="B1" s="18"/>
      <c r="C1" s="19"/>
      <c r="D1" s="616" t="s">
        <v>9713</v>
      </c>
      <c r="E1" s="616"/>
      <c r="F1" s="616"/>
      <c r="G1" s="616"/>
      <c r="H1" s="616"/>
      <c r="I1" s="616"/>
      <c r="J1" s="616"/>
      <c r="K1" s="20"/>
      <c r="L1" s="20"/>
      <c r="M1" s="19"/>
      <c r="N1" s="19"/>
      <c r="O1" s="19"/>
      <c r="P1" s="21"/>
      <c r="Q1" s="19"/>
      <c r="R1" s="20"/>
      <c r="S1" s="22"/>
      <c r="T1" s="23"/>
      <c r="U1" s="23"/>
    </row>
    <row r="2" spans="1:21" s="33" customFormat="1" ht="138.6" x14ac:dyDescent="0.2">
      <c r="A2" s="25" t="s">
        <v>0</v>
      </c>
      <c r="B2" s="25" t="s">
        <v>9544</v>
      </c>
      <c r="C2" s="26" t="s">
        <v>9545</v>
      </c>
      <c r="D2" s="27" t="s">
        <v>9693</v>
      </c>
      <c r="E2" s="26" t="s">
        <v>9714</v>
      </c>
      <c r="F2" s="29" t="s">
        <v>9691</v>
      </c>
      <c r="G2" s="29" t="s">
        <v>9690</v>
      </c>
      <c r="H2" s="29" t="s">
        <v>9694</v>
      </c>
      <c r="I2" s="29" t="s">
        <v>9698</v>
      </c>
      <c r="J2" s="29" t="s">
        <v>9715</v>
      </c>
      <c r="K2" s="29" t="s">
        <v>9716</v>
      </c>
      <c r="L2" s="30" t="s">
        <v>1</v>
      </c>
      <c r="M2" s="31" t="s">
        <v>9692</v>
      </c>
      <c r="N2" s="31" t="s">
        <v>9674</v>
      </c>
      <c r="O2" s="31" t="s">
        <v>9624</v>
      </c>
      <c r="P2" s="32" t="s">
        <v>16</v>
      </c>
      <c r="Q2" s="31" t="s">
        <v>9548</v>
      </c>
      <c r="R2" s="28" t="s">
        <v>9546</v>
      </c>
      <c r="S2" s="28" t="s">
        <v>9547</v>
      </c>
      <c r="T2" s="28" t="s">
        <v>9607</v>
      </c>
      <c r="U2" s="28" t="s">
        <v>9608</v>
      </c>
    </row>
    <row r="3" spans="1:21" s="17" customFormat="1" ht="11.4" x14ac:dyDescent="0.2">
      <c r="A3" s="34" t="s">
        <v>2</v>
      </c>
      <c r="B3" s="34" t="s">
        <v>3</v>
      </c>
      <c r="C3" s="35" t="s">
        <v>4</v>
      </c>
      <c r="D3" s="36" t="s">
        <v>5</v>
      </c>
      <c r="E3" s="35" t="s">
        <v>9696</v>
      </c>
      <c r="F3" s="38" t="s">
        <v>9711</v>
      </c>
      <c r="G3" s="38" t="s">
        <v>9697</v>
      </c>
      <c r="H3" s="38" t="s">
        <v>6</v>
      </c>
      <c r="I3" s="38" t="s">
        <v>7</v>
      </c>
      <c r="J3" s="38" t="s">
        <v>8</v>
      </c>
      <c r="K3" s="38">
        <v>11</v>
      </c>
      <c r="L3" s="37" t="s">
        <v>10</v>
      </c>
      <c r="M3" s="39" t="s">
        <v>11</v>
      </c>
      <c r="N3" s="39" t="s">
        <v>12</v>
      </c>
      <c r="O3" s="39" t="s">
        <v>13</v>
      </c>
      <c r="P3" s="40" t="s">
        <v>14</v>
      </c>
      <c r="Q3" s="39" t="s">
        <v>9673</v>
      </c>
      <c r="R3" s="37" t="s">
        <v>9700</v>
      </c>
      <c r="S3" s="41">
        <v>19</v>
      </c>
      <c r="T3" s="41">
        <v>20</v>
      </c>
      <c r="U3" s="41">
        <v>20</v>
      </c>
    </row>
    <row r="4" spans="1:21" s="49" customFormat="1" ht="21.75" customHeight="1" x14ac:dyDescent="0.25">
      <c r="A4" s="617" t="s">
        <v>9683</v>
      </c>
      <c r="B4" s="617"/>
      <c r="C4" s="617"/>
      <c r="D4" s="617"/>
      <c r="E4" s="42"/>
      <c r="F4" s="43">
        <f>F5+F6+F7</f>
        <v>26225403.272727273</v>
      </c>
      <c r="G4" s="44"/>
      <c r="H4" s="44"/>
      <c r="I4" s="44"/>
      <c r="J4" s="44"/>
      <c r="K4" s="44"/>
      <c r="L4" s="45"/>
      <c r="M4" s="46"/>
      <c r="N4" s="46"/>
      <c r="O4" s="46"/>
      <c r="P4" s="47"/>
      <c r="Q4" s="46"/>
      <c r="R4" s="45"/>
      <c r="S4" s="48"/>
      <c r="T4" s="48"/>
      <c r="U4" s="48"/>
    </row>
    <row r="5" spans="1:21" s="49" customFormat="1" ht="21.75" customHeight="1" x14ac:dyDescent="0.25">
      <c r="A5" s="618" t="s">
        <v>9684</v>
      </c>
      <c r="B5" s="618"/>
      <c r="C5" s="618"/>
      <c r="D5" s="618"/>
      <c r="E5" s="50"/>
      <c r="F5" s="51">
        <f>F9</f>
        <v>26225403.272727273</v>
      </c>
      <c r="G5" s="52"/>
      <c r="H5" s="52"/>
      <c r="I5" s="52"/>
      <c r="J5" s="52"/>
      <c r="K5" s="52"/>
      <c r="L5" s="53"/>
      <c r="M5" s="54"/>
      <c r="N5" s="54"/>
      <c r="O5" s="54"/>
      <c r="P5" s="55"/>
      <c r="Q5" s="54"/>
      <c r="R5" s="53"/>
      <c r="S5" s="56"/>
      <c r="T5" s="56"/>
      <c r="U5" s="56"/>
    </row>
    <row r="6" spans="1:21" s="49" customFormat="1" ht="21.75" customHeight="1" x14ac:dyDescent="0.25">
      <c r="A6" s="618" t="s">
        <v>9685</v>
      </c>
      <c r="B6" s="618"/>
      <c r="C6" s="618"/>
      <c r="D6" s="618"/>
      <c r="E6" s="50"/>
      <c r="F6" s="51">
        <f>F119</f>
        <v>0</v>
      </c>
      <c r="G6" s="52"/>
      <c r="H6" s="52"/>
      <c r="I6" s="52"/>
      <c r="J6" s="52"/>
      <c r="K6" s="52"/>
      <c r="L6" s="53"/>
      <c r="M6" s="54"/>
      <c r="N6" s="54"/>
      <c r="O6" s="54"/>
      <c r="P6" s="55"/>
      <c r="Q6" s="54"/>
      <c r="R6" s="53"/>
      <c r="S6" s="56"/>
      <c r="T6" s="56"/>
      <c r="U6" s="56"/>
    </row>
    <row r="7" spans="1:21" s="49" customFormat="1" ht="21.75" customHeight="1" x14ac:dyDescent="0.25">
      <c r="A7" s="618" t="s">
        <v>9688</v>
      </c>
      <c r="B7" s="618"/>
      <c r="C7" s="618"/>
      <c r="D7" s="618"/>
      <c r="E7" s="50"/>
      <c r="F7" s="51">
        <f>F234</f>
        <v>0</v>
      </c>
      <c r="G7" s="52"/>
      <c r="H7" s="52"/>
      <c r="I7" s="52"/>
      <c r="J7" s="52"/>
      <c r="K7" s="52"/>
      <c r="L7" s="53"/>
      <c r="M7" s="54"/>
      <c r="N7" s="54"/>
      <c r="O7" s="54"/>
      <c r="P7" s="55"/>
      <c r="Q7" s="54"/>
      <c r="R7" s="53"/>
      <c r="S7" s="56"/>
      <c r="T7" s="56"/>
      <c r="U7" s="56"/>
    </row>
    <row r="8" spans="1:21" s="49" customFormat="1" ht="19.5" customHeight="1" x14ac:dyDescent="0.25">
      <c r="A8" s="57"/>
      <c r="B8" s="57"/>
      <c r="C8" s="58"/>
      <c r="D8" s="59" t="s">
        <v>9686</v>
      </c>
      <c r="E8" s="60"/>
      <c r="F8" s="61"/>
      <c r="G8" s="62"/>
      <c r="H8" s="62"/>
      <c r="I8" s="62"/>
      <c r="J8" s="62"/>
      <c r="K8" s="62"/>
      <c r="L8" s="63"/>
      <c r="M8" s="64"/>
      <c r="N8" s="64"/>
      <c r="O8" s="64"/>
      <c r="P8" s="65"/>
      <c r="Q8" s="64"/>
      <c r="R8" s="63"/>
      <c r="S8" s="66"/>
      <c r="T8" s="66"/>
      <c r="U8" s="66"/>
    </row>
    <row r="9" spans="1:21" s="49" customFormat="1" ht="19.5" customHeight="1" x14ac:dyDescent="0.25">
      <c r="A9" s="67"/>
      <c r="B9" s="67"/>
      <c r="C9" s="68"/>
      <c r="D9" s="69" t="s">
        <v>9687</v>
      </c>
      <c r="E9" s="70"/>
      <c r="F9" s="71">
        <f>SUM(F10:F15)</f>
        <v>26225403.272727273</v>
      </c>
      <c r="G9" s="71">
        <f>SUM(F10)</f>
        <v>424316</v>
      </c>
      <c r="H9" s="71">
        <f t="shared" ref="H9:J11" si="0">SUM(H10:H15)</f>
        <v>6662430</v>
      </c>
      <c r="I9" s="71">
        <f t="shared" si="0"/>
        <v>0</v>
      </c>
      <c r="J9" s="71">
        <f t="shared" si="0"/>
        <v>0</v>
      </c>
      <c r="K9" s="72"/>
      <c r="L9" s="73"/>
      <c r="M9" s="74"/>
      <c r="N9" s="74"/>
      <c r="O9" s="74"/>
      <c r="P9" s="75"/>
      <c r="Q9" s="74"/>
      <c r="R9" s="73"/>
      <c r="S9" s="76"/>
      <c r="T9" s="76"/>
      <c r="U9" s="76"/>
    </row>
    <row r="10" spans="1:21" s="82" customFormat="1" ht="178.5" customHeight="1" x14ac:dyDescent="0.3">
      <c r="A10" s="84" t="s">
        <v>2</v>
      </c>
      <c r="B10" s="84" t="s">
        <v>9712</v>
      </c>
      <c r="C10" s="87" t="s">
        <v>9549</v>
      </c>
      <c r="D10" s="88" t="s">
        <v>9719</v>
      </c>
      <c r="E10" s="85">
        <v>426300</v>
      </c>
      <c r="F10" s="86">
        <f>SUM(G10:J10)</f>
        <v>424316</v>
      </c>
      <c r="G10" s="86">
        <f>233373.8/1.1</f>
        <v>212157.99999999997</v>
      </c>
      <c r="H10" s="86">
        <v>212158</v>
      </c>
      <c r="I10" s="86">
        <v>0</v>
      </c>
      <c r="J10" s="86">
        <v>0</v>
      </c>
      <c r="K10" s="77" t="s">
        <v>9491</v>
      </c>
      <c r="L10" s="78" t="s">
        <v>9493</v>
      </c>
      <c r="M10" s="79">
        <v>45078</v>
      </c>
      <c r="N10" s="79">
        <v>45444</v>
      </c>
      <c r="O10" s="83" t="s">
        <v>9699</v>
      </c>
      <c r="P10" s="79" t="s">
        <v>9695</v>
      </c>
      <c r="Q10" s="80"/>
      <c r="R10" s="81"/>
      <c r="S10" s="81" t="s">
        <v>9602</v>
      </c>
      <c r="T10" s="81" t="s">
        <v>9616</v>
      </c>
      <c r="U10" s="81" t="s">
        <v>9621</v>
      </c>
    </row>
    <row r="11" spans="1:21" s="49" customFormat="1" ht="19.5" customHeight="1" x14ac:dyDescent="0.25">
      <c r="A11" s="67"/>
      <c r="B11" s="67"/>
      <c r="C11" s="68"/>
      <c r="D11" s="69" t="s">
        <v>9687</v>
      </c>
      <c r="E11" s="70"/>
      <c r="F11" s="71">
        <f>SUM(F12:F17)</f>
        <v>12900543.636363637</v>
      </c>
      <c r="G11" s="71">
        <f>SUM(G12:G15)</f>
        <v>9675407.6363636348</v>
      </c>
      <c r="H11" s="71">
        <f t="shared" si="0"/>
        <v>3225136</v>
      </c>
      <c r="I11" s="71">
        <f t="shared" si="0"/>
        <v>0</v>
      </c>
      <c r="J11" s="71">
        <f t="shared" si="0"/>
        <v>0</v>
      </c>
      <c r="K11" s="72"/>
      <c r="L11" s="73"/>
      <c r="M11" s="74"/>
      <c r="N11" s="74"/>
      <c r="O11" s="74"/>
      <c r="P11" s="75"/>
      <c r="Q11" s="74"/>
      <c r="R11" s="73"/>
      <c r="S11" s="76"/>
      <c r="T11" s="76"/>
      <c r="U11" s="76"/>
    </row>
    <row r="12" spans="1:21" s="82" customFormat="1" ht="178.5" customHeight="1" x14ac:dyDescent="0.3">
      <c r="A12" s="84" t="s">
        <v>3</v>
      </c>
      <c r="B12" s="84" t="s">
        <v>9712</v>
      </c>
      <c r="C12" s="87" t="s">
        <v>9549</v>
      </c>
      <c r="D12" s="88" t="s">
        <v>9718</v>
      </c>
      <c r="E12" s="85">
        <v>426300</v>
      </c>
      <c r="F12" s="86">
        <f>SUM(G12:J12)</f>
        <v>391300</v>
      </c>
      <c r="G12" s="86">
        <f>322822.5/1.1</f>
        <v>293475</v>
      </c>
      <c r="H12" s="86">
        <f>107607.5/1.1</f>
        <v>97824.999999999985</v>
      </c>
      <c r="I12" s="86">
        <v>0</v>
      </c>
      <c r="J12" s="86">
        <v>0</v>
      </c>
      <c r="K12" s="77" t="s">
        <v>9491</v>
      </c>
      <c r="L12" s="78" t="s">
        <v>9493</v>
      </c>
      <c r="M12" s="79">
        <v>45047</v>
      </c>
      <c r="N12" s="79">
        <v>45413</v>
      </c>
      <c r="O12" s="83" t="s">
        <v>9699</v>
      </c>
      <c r="P12" s="79" t="s">
        <v>9695</v>
      </c>
      <c r="Q12" s="80"/>
      <c r="R12" s="81"/>
      <c r="S12" s="81" t="s">
        <v>9602</v>
      </c>
      <c r="T12" s="81" t="s">
        <v>9616</v>
      </c>
      <c r="U12" s="81" t="s">
        <v>9621</v>
      </c>
    </row>
    <row r="13" spans="1:21" s="82" customFormat="1" ht="178.5" customHeight="1" x14ac:dyDescent="0.3">
      <c r="A13" s="84" t="s">
        <v>4</v>
      </c>
      <c r="B13" s="84" t="s">
        <v>9712</v>
      </c>
      <c r="C13" s="87" t="s">
        <v>9549</v>
      </c>
      <c r="D13" s="88" t="s">
        <v>9717</v>
      </c>
      <c r="E13" s="85">
        <v>426300</v>
      </c>
      <c r="F13" s="86">
        <f>SUM(G13:J13)</f>
        <v>8598744</v>
      </c>
      <c r="G13" s="86">
        <f>7093963.8/1.1</f>
        <v>6449057.9999999991</v>
      </c>
      <c r="H13" s="86">
        <f>2364654.6/1.1</f>
        <v>2149686</v>
      </c>
      <c r="I13" s="86">
        <v>0</v>
      </c>
      <c r="J13" s="86">
        <v>0</v>
      </c>
      <c r="K13" s="77" t="s">
        <v>9491</v>
      </c>
      <c r="L13" s="78" t="s">
        <v>9493</v>
      </c>
      <c r="M13" s="79">
        <v>45047</v>
      </c>
      <c r="N13" s="79">
        <v>45413</v>
      </c>
      <c r="O13" s="83" t="s">
        <v>9699</v>
      </c>
      <c r="P13" s="79" t="s">
        <v>9695</v>
      </c>
      <c r="Q13" s="80"/>
      <c r="R13" s="81"/>
      <c r="S13" s="81" t="s">
        <v>9602</v>
      </c>
      <c r="T13" s="81" t="s">
        <v>9616</v>
      </c>
      <c r="U13" s="81" t="s">
        <v>9621</v>
      </c>
    </row>
    <row r="14" spans="1:21" s="82" customFormat="1" ht="178.5" customHeight="1" x14ac:dyDescent="0.3">
      <c r="A14" s="84" t="s">
        <v>5</v>
      </c>
      <c r="B14" s="84" t="s">
        <v>9712</v>
      </c>
      <c r="C14" s="87" t="s">
        <v>9549</v>
      </c>
      <c r="D14" s="88" t="s">
        <v>9720</v>
      </c>
      <c r="E14" s="85">
        <v>426300</v>
      </c>
      <c r="F14" s="86">
        <f>SUM(G14:J14)</f>
        <v>2062499.6363636362</v>
      </c>
      <c r="G14" s="86">
        <f>1701562.1/1.1</f>
        <v>1546874.6363636362</v>
      </c>
      <c r="H14" s="86">
        <f>567187.5/1.1</f>
        <v>515624.99999999994</v>
      </c>
      <c r="I14" s="86">
        <v>0</v>
      </c>
      <c r="J14" s="86">
        <v>0</v>
      </c>
      <c r="K14" s="77" t="s">
        <v>9491</v>
      </c>
      <c r="L14" s="78" t="s">
        <v>9493</v>
      </c>
      <c r="M14" s="79">
        <v>45047</v>
      </c>
      <c r="N14" s="79">
        <v>45413</v>
      </c>
      <c r="O14" s="83" t="s">
        <v>9699</v>
      </c>
      <c r="P14" s="79" t="s">
        <v>9695</v>
      </c>
      <c r="Q14" s="80"/>
      <c r="R14" s="81"/>
      <c r="S14" s="81" t="s">
        <v>9602</v>
      </c>
      <c r="T14" s="81" t="s">
        <v>9616</v>
      </c>
      <c r="U14" s="81" t="s">
        <v>9621</v>
      </c>
    </row>
    <row r="15" spans="1:21" s="82" customFormat="1" ht="178.5" customHeight="1" x14ac:dyDescent="0.3">
      <c r="A15" s="84" t="s">
        <v>9696</v>
      </c>
      <c r="B15" s="84" t="s">
        <v>9712</v>
      </c>
      <c r="C15" s="87" t="s">
        <v>9549</v>
      </c>
      <c r="D15" s="88" t="s">
        <v>9721</v>
      </c>
      <c r="E15" s="85">
        <v>426300</v>
      </c>
      <c r="F15" s="86">
        <f>SUM(G15:J15)</f>
        <v>1848000</v>
      </c>
      <c r="G15" s="86">
        <f>1524600/1.1</f>
        <v>1386000</v>
      </c>
      <c r="H15" s="86">
        <f>508200/1.1</f>
        <v>461999.99999999994</v>
      </c>
      <c r="I15" s="86">
        <v>0</v>
      </c>
      <c r="J15" s="86">
        <v>0</v>
      </c>
      <c r="K15" s="77" t="s">
        <v>9491</v>
      </c>
      <c r="L15" s="78" t="s">
        <v>9493</v>
      </c>
      <c r="M15" s="79">
        <v>45047</v>
      </c>
      <c r="N15" s="79">
        <v>45413</v>
      </c>
      <c r="O15" s="83" t="s">
        <v>9699</v>
      </c>
      <c r="P15" s="79" t="s">
        <v>9695</v>
      </c>
      <c r="Q15" s="80"/>
      <c r="R15" s="81"/>
      <c r="S15" s="81" t="s">
        <v>9602</v>
      </c>
      <c r="T15" s="81" t="s">
        <v>9616</v>
      </c>
      <c r="U15" s="81" t="s">
        <v>9621</v>
      </c>
    </row>
  </sheetData>
  <mergeCells count="5">
    <mergeCell ref="D1:J1"/>
    <mergeCell ref="A4:D4"/>
    <mergeCell ref="A5:D5"/>
    <mergeCell ref="A6:D6"/>
    <mergeCell ref="A7:D7"/>
  </mergeCells>
  <dataValidations count="11">
    <dataValidation type="list" allowBlank="1" showInputMessage="1" errorTitle="Upozorenje" sqref="B10 B12:B15" xr:uid="{00000000-0002-0000-0E00-000000000000}">
      <formula1>PARTIJE1</formula1>
    </dataValidation>
    <dataValidation allowBlank="1" showInputMessage="1" showErrorMessage="1" prompt="uneti kao mm/yyyy" sqref="M10:N10 M12:N15" xr:uid="{00000000-0002-0000-0E00-000001000000}"/>
    <dataValidation type="list" allowBlank="1" showInputMessage="1" showErrorMessage="1" sqref="L10 L12:L15" xr:uid="{00000000-0002-0000-0E00-000002000000}">
      <formula1>OVPP</formula1>
    </dataValidation>
    <dataValidation type="list" allowBlank="1" showInputMessage="1" showErrorMessage="1" sqref="P10 P12:P15" xr:uid="{00000000-0002-0000-0E00-000003000000}">
      <formula1>NUTS1</formula1>
    </dataValidation>
    <dataValidation type="list" allowBlank="1" showInputMessage="1" showErrorMessage="1" sqref="U10 U12:U15" xr:uid="{00000000-0002-0000-0E00-000004000000}">
      <formula1>UPR</formula1>
    </dataValidation>
    <dataValidation type="list" allowBlank="1" showInputMessage="1" showErrorMessage="1" sqref="Q10 Q12:Q15" xr:uid="{00000000-0002-0000-0E00-000005000000}">
      <formula1>OPP</formula1>
    </dataValidation>
    <dataValidation type="list" allowBlank="1" showInputMessage="1" showErrorMessage="1" sqref="R10 R12:R15" xr:uid="{00000000-0002-0000-0E00-000006000000}">
      <formula1>CJN</formula1>
    </dataValidation>
    <dataValidation type="list" allowBlank="1" showInputMessage="1" showErrorMessage="1" sqref="C10 C12:C15" xr:uid="{00000000-0002-0000-0E00-000007000000}">
      <formula1>VRSTAPREDMETA1</formula1>
    </dataValidation>
    <dataValidation type="list" allowBlank="1" showInputMessage="1" showErrorMessage="1" sqref="O10 O12:O15" xr:uid="{00000000-0002-0000-0E00-000008000000}">
      <formula1>ЦПВ</formula1>
    </dataValidation>
    <dataValidation type="list" allowBlank="1" showInputMessage="1" showErrorMessage="1" sqref="T10 T12:T15" xr:uid="{00000000-0002-0000-0E00-000009000000}">
      <formula1>osnov2</formula1>
    </dataValidation>
    <dataValidation type="list" allowBlank="1" showInputMessage="1" showErrorMessage="1" sqref="K10 K12:K15" xr:uid="{00000000-0002-0000-0E00-00000A000000}">
      <formula1>vrstepostupka4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E00-00000B000000}">
          <x14:formula1>
            <xm:f>'НАЗИВ СПЈ1'!$H$1:$H$6</xm:f>
          </x14:formula1>
          <xm:sqref>S10 S12:S15</xm:sqref>
        </x14:dataValidation>
        <x14:dataValidation type="list" allowBlank="1" showInputMessage="1" showErrorMessage="1" errorTitle="Izabrati iz padajućeg menija" error="Izabrati iz padajućeg menija" xr:uid="{00000000-0002-0000-0E00-00000C000000}">
          <x14:formula1>
            <xm:f>'C:\PLAN NABAVKI 2021\PLAN JN za 2021\[Plan_JN_i Plan nabavki na koje se ZJN ne primenjuje_2021-Jelena 18.12.2020.xlsx]NUTS'!#REF!</xm:f>
          </x14:formula1>
          <xm:sqref>P10 P12:P15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35</vt:i4>
      </vt:variant>
    </vt:vector>
  </HeadingPairs>
  <TitlesOfParts>
    <vt:vector size="50" baseType="lpstr">
      <vt:lpstr>CPV</vt:lpstr>
      <vt:lpstr>NUTS</vt:lpstr>
      <vt:lpstr>vrste postupka1</vt:lpstr>
      <vt:lpstr>OKVIRNO VREME POKRETANJA POSTUP</vt:lpstr>
      <vt:lpstr>sprovodi telo za centralizovane</vt:lpstr>
      <vt:lpstr>EKLAS</vt:lpstr>
      <vt:lpstr>Plan JN 2026</vt:lpstr>
      <vt:lpstr>OBLIKOVANO PO PARTIJAMA</vt:lpstr>
      <vt:lpstr>PARTIJE1</vt:lpstr>
      <vt:lpstr>НАЗИВ СПЈ1</vt:lpstr>
      <vt:lpstr>ОСНОВ ИЗ ЗЈН</vt:lpstr>
      <vt:lpstr>упр</vt:lpstr>
      <vt:lpstr>VRSTA PREDMETA 1</vt:lpstr>
      <vt:lpstr>statusi postupaka</vt:lpstr>
      <vt:lpstr>strucna literatura</vt:lpstr>
      <vt:lpstr>CJN</vt:lpstr>
      <vt:lpstr>CPV</vt:lpstr>
      <vt:lpstr>CVP</vt:lpstr>
      <vt:lpstr>EK</vt:lpstr>
      <vt:lpstr>EKLAS</vt:lpstr>
      <vt:lpstr>NAZIVSPJ</vt:lpstr>
      <vt:lpstr>NAZIVSPJ1</vt:lpstr>
      <vt:lpstr>NUTS</vt:lpstr>
      <vt:lpstr>NUTS1</vt:lpstr>
      <vt:lpstr>OBLIKOVANOPOPRTIJAMA</vt:lpstr>
      <vt:lpstr>OKVIRNOVREME</vt:lpstr>
      <vt:lpstr>OKVIRNOVREMEPOKRETANJEPOSTUP</vt:lpstr>
      <vt:lpstr>OPP</vt:lpstr>
      <vt:lpstr>osnov1</vt:lpstr>
      <vt:lpstr>osnov2</vt:lpstr>
      <vt:lpstr>OSNOVIZZJN</vt:lpstr>
      <vt:lpstr>OVPP</vt:lpstr>
      <vt:lpstr>PARTIJA1</vt:lpstr>
      <vt:lpstr>PARTIJE</vt:lpstr>
      <vt:lpstr>PARTIJE1</vt:lpstr>
      <vt:lpstr>'Plan JN 2026'!Print_Area</vt:lpstr>
      <vt:lpstr>'Plan JN 2026'!Print_Titles</vt:lpstr>
      <vt:lpstr>UPR</vt:lpstr>
      <vt:lpstr>vrstaPostukpa1</vt:lpstr>
      <vt:lpstr>vrstaPostupka</vt:lpstr>
      <vt:lpstr>vrstaPOSTUPKA1</vt:lpstr>
      <vt:lpstr>VRSTAPREDMETA1</vt:lpstr>
      <vt:lpstr>VrstePostupka</vt:lpstr>
      <vt:lpstr>vrstepostupka1</vt:lpstr>
      <vt:lpstr>vrstepostupka2</vt:lpstr>
      <vt:lpstr>vrstepostupka3</vt:lpstr>
      <vt:lpstr>vrstepostupka4</vt:lpstr>
      <vt:lpstr>ЕКЛАС1</vt:lpstr>
      <vt:lpstr>СПЈ</vt:lpstr>
      <vt:lpstr>ЦПВ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Srećković</dc:creator>
  <cp:lastModifiedBy>ЈЕЛЕНА ИВАНОВИЋ</cp:lastModifiedBy>
  <cp:lastPrinted>2026-09-14T06:44:49Z</cp:lastPrinted>
  <dcterms:created xsi:type="dcterms:W3CDTF">2015-02-09T08:29:40Z</dcterms:created>
  <dcterms:modified xsi:type="dcterms:W3CDTF">2026-09-14T06:44:56Z</dcterms:modified>
</cp:coreProperties>
</file>